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UXPLANEACION03\Desktop\"/>
    </mc:Choice>
  </mc:AlternateContent>
  <bookViews>
    <workbookView xWindow="0" yWindow="0" windowWidth="24000" windowHeight="9435"/>
  </bookViews>
  <sheets>
    <sheet name="PLAN INDICATIVO ARMONIZADO" sheetId="3" r:id="rId1"/>
    <sheet name="PROGRAMAS PLAN INDICATIVO" sheetId="5" r:id="rId2"/>
  </sheets>
  <definedNames>
    <definedName name="_xlnm._FilterDatabase" localSheetId="0" hidden="1">'PLAN INDICATIVO ARMONIZADO'!$A$7:$XES$347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218" i="3" l="1"/>
  <c r="AM107" i="3" l="1"/>
  <c r="AL178" i="3"/>
  <c r="AM178" i="3"/>
  <c r="AL107" i="3"/>
  <c r="AU51" i="3" l="1"/>
  <c r="AT51" i="3"/>
  <c r="BT329" i="3" l="1"/>
  <c r="BS329" i="3"/>
  <c r="BR329" i="3"/>
  <c r="BP329" i="3"/>
  <c r="BO329" i="3"/>
  <c r="BN329" i="3"/>
  <c r="BM329" i="3"/>
  <c r="BL329" i="3"/>
  <c r="BK329" i="3"/>
  <c r="BJ329" i="3"/>
  <c r="BI329" i="3"/>
  <c r="BH329" i="3"/>
  <c r="BG329" i="3"/>
  <c r="BF329" i="3"/>
  <c r="BE329" i="3"/>
  <c r="BD329" i="3"/>
  <c r="BC329" i="3"/>
  <c r="BB329" i="3"/>
  <c r="BA329" i="3"/>
  <c r="AZ329" i="3"/>
  <c r="AY329" i="3"/>
  <c r="AX329" i="3"/>
  <c r="AW329" i="3"/>
  <c r="AV329" i="3"/>
  <c r="AU329" i="3"/>
  <c r="AT329" i="3"/>
  <c r="AS329" i="3"/>
  <c r="AR329" i="3"/>
  <c r="AQ329" i="3"/>
  <c r="AP329" i="3"/>
  <c r="AO329" i="3"/>
  <c r="AN329" i="3"/>
  <c r="AM329" i="3"/>
  <c r="AL329" i="3"/>
  <c r="AK329" i="3"/>
  <c r="AJ329" i="3"/>
  <c r="AI329" i="3"/>
  <c r="AH32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U318" i="3"/>
  <c r="AT318" i="3"/>
  <c r="AS318" i="3"/>
  <c r="AR318" i="3"/>
  <c r="AQ318" i="3"/>
  <c r="AP318" i="3"/>
  <c r="AO318" i="3"/>
  <c r="AN318" i="3"/>
  <c r="AM318" i="3"/>
  <c r="AL318" i="3"/>
  <c r="AK318" i="3"/>
  <c r="AJ318" i="3"/>
  <c r="AI318" i="3"/>
  <c r="AH318"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U309" i="3"/>
  <c r="AT309" i="3"/>
  <c r="AS309" i="3"/>
  <c r="AR309" i="3"/>
  <c r="AQ309" i="3"/>
  <c r="AP309" i="3"/>
  <c r="AO309" i="3"/>
  <c r="AN309" i="3"/>
  <c r="AM309" i="3"/>
  <c r="AL309" i="3"/>
  <c r="AK309" i="3"/>
  <c r="AJ309" i="3"/>
  <c r="AI309" i="3"/>
  <c r="AH309"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U304" i="3"/>
  <c r="AT304" i="3"/>
  <c r="AS304" i="3"/>
  <c r="AR304" i="3"/>
  <c r="AQ304" i="3"/>
  <c r="AP304" i="3"/>
  <c r="AO304" i="3"/>
  <c r="AN304" i="3"/>
  <c r="AM304" i="3"/>
  <c r="AL304" i="3"/>
  <c r="AK304" i="3"/>
  <c r="AJ304" i="3"/>
  <c r="AI304" i="3"/>
  <c r="AH304"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U297" i="3"/>
  <c r="AT297" i="3"/>
  <c r="AS297" i="3"/>
  <c r="AR297" i="3"/>
  <c r="AQ297" i="3"/>
  <c r="AP297" i="3"/>
  <c r="AO297" i="3"/>
  <c r="AN297" i="3"/>
  <c r="AM297" i="3"/>
  <c r="AL297" i="3"/>
  <c r="AK297" i="3"/>
  <c r="AJ297" i="3"/>
  <c r="AI297" i="3"/>
  <c r="AH297" i="3"/>
  <c r="AG297"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U289" i="3"/>
  <c r="AT289" i="3"/>
  <c r="AS289" i="3"/>
  <c r="AR289" i="3"/>
  <c r="AQ289" i="3"/>
  <c r="AP289" i="3"/>
  <c r="AO289" i="3"/>
  <c r="AN289" i="3"/>
  <c r="AM289" i="3"/>
  <c r="AL289" i="3"/>
  <c r="AK289" i="3"/>
  <c r="AJ289" i="3"/>
  <c r="AI289" i="3"/>
  <c r="AH289" i="3"/>
  <c r="AG289"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U285" i="3"/>
  <c r="AT285" i="3"/>
  <c r="AS285" i="3"/>
  <c r="AR285" i="3"/>
  <c r="AQ285" i="3"/>
  <c r="AP285" i="3"/>
  <c r="AO285" i="3"/>
  <c r="AN285" i="3"/>
  <c r="AM285" i="3"/>
  <c r="AL285" i="3"/>
  <c r="AK285" i="3"/>
  <c r="AJ285" i="3"/>
  <c r="AI285" i="3"/>
  <c r="AH285" i="3"/>
  <c r="AG285" i="3"/>
  <c r="BT277" i="3"/>
  <c r="BS277" i="3"/>
  <c r="BR277" i="3"/>
  <c r="BQ277" i="3"/>
  <c r="BP277" i="3"/>
  <c r="BO277" i="3"/>
  <c r="BN277" i="3"/>
  <c r="BM277" i="3"/>
  <c r="BL277" i="3"/>
  <c r="BK277" i="3"/>
  <c r="BJ277" i="3"/>
  <c r="BI277" i="3"/>
  <c r="BH277" i="3"/>
  <c r="BG277" i="3"/>
  <c r="BF277" i="3"/>
  <c r="BD277" i="3"/>
  <c r="BC277" i="3"/>
  <c r="BB277" i="3"/>
  <c r="BA277" i="3"/>
  <c r="AZ277" i="3"/>
  <c r="AY277" i="3"/>
  <c r="AX277" i="3"/>
  <c r="AW277" i="3"/>
  <c r="AV277" i="3"/>
  <c r="AU277" i="3"/>
  <c r="AT277" i="3"/>
  <c r="AS277" i="3"/>
  <c r="AR277" i="3"/>
  <c r="AQ277" i="3"/>
  <c r="AP277" i="3"/>
  <c r="AO277" i="3"/>
  <c r="AN277" i="3"/>
  <c r="AM277" i="3"/>
  <c r="AL277" i="3"/>
  <c r="AK277" i="3"/>
  <c r="AJ277" i="3"/>
  <c r="AI277" i="3"/>
  <c r="AH277" i="3"/>
  <c r="AG277"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U274" i="3"/>
  <c r="AT274" i="3"/>
  <c r="AS274" i="3"/>
  <c r="AR274" i="3"/>
  <c r="AQ274" i="3"/>
  <c r="AP274" i="3"/>
  <c r="AO274" i="3"/>
  <c r="AN274" i="3"/>
  <c r="AM274" i="3"/>
  <c r="AL274" i="3"/>
  <c r="AK274" i="3"/>
  <c r="AJ274" i="3"/>
  <c r="AI274" i="3"/>
  <c r="AH274" i="3"/>
  <c r="AG274"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U266" i="3"/>
  <c r="AT266" i="3"/>
  <c r="AS266" i="3"/>
  <c r="AR266" i="3"/>
  <c r="AQ266" i="3"/>
  <c r="AP266" i="3"/>
  <c r="AO266" i="3"/>
  <c r="AN266" i="3"/>
  <c r="AM266" i="3"/>
  <c r="AL266" i="3"/>
  <c r="AJ266" i="3"/>
  <c r="AI266" i="3"/>
  <c r="AH266"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U263" i="3"/>
  <c r="AT263" i="3"/>
  <c r="AS263" i="3"/>
  <c r="AR263" i="3"/>
  <c r="AQ263" i="3"/>
  <c r="AP263" i="3"/>
  <c r="AO263" i="3"/>
  <c r="AN263" i="3"/>
  <c r="AM263" i="3"/>
  <c r="AL263" i="3"/>
  <c r="AK263" i="3"/>
  <c r="AJ263" i="3"/>
  <c r="AI263" i="3"/>
  <c r="AH263" i="3"/>
  <c r="AG263"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U258" i="3"/>
  <c r="AT258" i="3"/>
  <c r="AS258" i="3"/>
  <c r="AR258" i="3"/>
  <c r="AQ258" i="3"/>
  <c r="AP258" i="3"/>
  <c r="AO258" i="3"/>
  <c r="AN258" i="3"/>
  <c r="AM258" i="3"/>
  <c r="AL258" i="3"/>
  <c r="AK258" i="3"/>
  <c r="AJ258" i="3"/>
  <c r="AI258" i="3"/>
  <c r="AH258" i="3"/>
  <c r="AG258" i="3"/>
  <c r="BT254" i="3"/>
  <c r="BS254" i="3"/>
  <c r="BR254" i="3"/>
  <c r="BQ254" i="3"/>
  <c r="BP254" i="3"/>
  <c r="BO254" i="3"/>
  <c r="BN254" i="3"/>
  <c r="BM254" i="3"/>
  <c r="BL254" i="3"/>
  <c r="BK254" i="3"/>
  <c r="BJ254" i="3"/>
  <c r="BI254" i="3"/>
  <c r="BH254" i="3"/>
  <c r="BG254" i="3"/>
  <c r="BF254" i="3"/>
  <c r="BD254" i="3"/>
  <c r="BC254" i="3"/>
  <c r="BB254" i="3"/>
  <c r="BA254" i="3"/>
  <c r="AZ254" i="3"/>
  <c r="AY254" i="3"/>
  <c r="AX254" i="3"/>
  <c r="AW254" i="3"/>
  <c r="AV254" i="3"/>
  <c r="AU254" i="3"/>
  <c r="AT254" i="3"/>
  <c r="AS254" i="3"/>
  <c r="AR254" i="3"/>
  <c r="AQ254" i="3"/>
  <c r="AP254" i="3"/>
  <c r="AO254" i="3"/>
  <c r="AN254" i="3"/>
  <c r="AM254" i="3"/>
  <c r="AL254" i="3"/>
  <c r="AK254" i="3"/>
  <c r="AJ254" i="3"/>
  <c r="AI254" i="3"/>
  <c r="AH254"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U250" i="3"/>
  <c r="AT250" i="3"/>
  <c r="AS250" i="3"/>
  <c r="AR250" i="3"/>
  <c r="AQ250" i="3"/>
  <c r="AP250" i="3"/>
  <c r="AO250" i="3"/>
  <c r="AN250" i="3"/>
  <c r="AM250" i="3"/>
  <c r="AL250" i="3"/>
  <c r="AK250" i="3"/>
  <c r="AJ250" i="3"/>
  <c r="AI250" i="3"/>
  <c r="AH250" i="3"/>
  <c r="AG250"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U246" i="3"/>
  <c r="AT246" i="3"/>
  <c r="AS246" i="3"/>
  <c r="AR246" i="3"/>
  <c r="AQ246" i="3"/>
  <c r="AP246" i="3"/>
  <c r="AO246" i="3"/>
  <c r="AN246" i="3"/>
  <c r="AM246" i="3"/>
  <c r="AL246" i="3"/>
  <c r="AK246" i="3"/>
  <c r="AJ246" i="3"/>
  <c r="AI246" i="3"/>
  <c r="AH246" i="3"/>
  <c r="AG246"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U243" i="3"/>
  <c r="AT243" i="3"/>
  <c r="AS243" i="3"/>
  <c r="AR243" i="3"/>
  <c r="AQ243" i="3"/>
  <c r="AP243" i="3"/>
  <c r="AO243" i="3"/>
  <c r="AN243" i="3"/>
  <c r="AM243" i="3"/>
  <c r="AL243" i="3"/>
  <c r="AK243" i="3"/>
  <c r="AJ243" i="3"/>
  <c r="AI243" i="3"/>
  <c r="AH243" i="3"/>
  <c r="AG243"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U241" i="3"/>
  <c r="AT241" i="3"/>
  <c r="AS241" i="3"/>
  <c r="AR241" i="3"/>
  <c r="AQ241" i="3"/>
  <c r="AP241" i="3"/>
  <c r="AO241" i="3"/>
  <c r="AN241" i="3"/>
  <c r="AM241" i="3"/>
  <c r="AL241" i="3"/>
  <c r="AK241" i="3"/>
  <c r="AJ241" i="3"/>
  <c r="AI241" i="3"/>
  <c r="AH241" i="3"/>
  <c r="AG241"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U236" i="3"/>
  <c r="AT236" i="3"/>
  <c r="AS236" i="3"/>
  <c r="AR236" i="3"/>
  <c r="AQ236" i="3"/>
  <c r="AP236" i="3"/>
  <c r="AO236" i="3"/>
  <c r="AN236" i="3"/>
  <c r="AM236" i="3"/>
  <c r="AL236" i="3"/>
  <c r="AK236" i="3"/>
  <c r="AJ236" i="3"/>
  <c r="AI236" i="3"/>
  <c r="AH23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U225" i="3"/>
  <c r="AT225" i="3"/>
  <c r="AS225" i="3"/>
  <c r="AR225" i="3"/>
  <c r="AQ225" i="3"/>
  <c r="AP225" i="3"/>
  <c r="AO225" i="3"/>
  <c r="AN225" i="3"/>
  <c r="AM225" i="3"/>
  <c r="AL225" i="3"/>
  <c r="AK225" i="3"/>
  <c r="AJ225" i="3"/>
  <c r="AI225" i="3"/>
  <c r="AH225"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U223" i="3"/>
  <c r="AT223" i="3"/>
  <c r="AS223" i="3"/>
  <c r="AR223" i="3"/>
  <c r="AQ223" i="3"/>
  <c r="AP223" i="3"/>
  <c r="AO223" i="3"/>
  <c r="AN223" i="3"/>
  <c r="AM223" i="3"/>
  <c r="AL223" i="3"/>
  <c r="AK223" i="3"/>
  <c r="AJ223" i="3"/>
  <c r="AI223" i="3"/>
  <c r="AH223" i="3"/>
  <c r="AG223"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U217" i="3"/>
  <c r="AT217" i="3"/>
  <c r="AS217" i="3"/>
  <c r="AR217" i="3"/>
  <c r="AQ217" i="3"/>
  <c r="AP217" i="3"/>
  <c r="AO217" i="3"/>
  <c r="AN217" i="3"/>
  <c r="AM217" i="3"/>
  <c r="AL217" i="3"/>
  <c r="AK217" i="3"/>
  <c r="AJ217" i="3"/>
  <c r="AI217" i="3"/>
  <c r="AH217"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U214" i="3"/>
  <c r="AT214" i="3"/>
  <c r="AS214" i="3"/>
  <c r="AR214" i="3"/>
  <c r="AQ214" i="3"/>
  <c r="AP214" i="3"/>
  <c r="AO214" i="3"/>
  <c r="AN214" i="3"/>
  <c r="AM214" i="3"/>
  <c r="AL214" i="3"/>
  <c r="AK214" i="3"/>
  <c r="AJ214" i="3"/>
  <c r="AI214" i="3"/>
  <c r="AH214" i="3"/>
  <c r="AG214"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U212" i="3"/>
  <c r="AT212" i="3"/>
  <c r="AS212" i="3"/>
  <c r="AR212" i="3"/>
  <c r="AQ212" i="3"/>
  <c r="AP212" i="3"/>
  <c r="AO212" i="3"/>
  <c r="AN212" i="3"/>
  <c r="AM212" i="3"/>
  <c r="AL212" i="3"/>
  <c r="AK212" i="3"/>
  <c r="AJ212" i="3"/>
  <c r="AI212" i="3"/>
  <c r="AH212" i="3"/>
  <c r="AG212"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U210" i="3"/>
  <c r="AT210" i="3"/>
  <c r="AS210" i="3"/>
  <c r="AR210" i="3"/>
  <c r="AQ210" i="3"/>
  <c r="AP210" i="3"/>
  <c r="AO210" i="3"/>
  <c r="AN210" i="3"/>
  <c r="AM210" i="3"/>
  <c r="AL210" i="3"/>
  <c r="AK210" i="3"/>
  <c r="AJ210" i="3"/>
  <c r="AI210" i="3"/>
  <c r="AH210" i="3"/>
  <c r="AG210"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U207" i="3"/>
  <c r="AT207" i="3"/>
  <c r="AS207" i="3"/>
  <c r="AR207" i="3"/>
  <c r="AQ207" i="3"/>
  <c r="AP207" i="3"/>
  <c r="AO207" i="3"/>
  <c r="AN207" i="3"/>
  <c r="AM207" i="3"/>
  <c r="AL207" i="3"/>
  <c r="AK207" i="3"/>
  <c r="AJ207" i="3"/>
  <c r="AI207" i="3"/>
  <c r="AH207" i="3"/>
  <c r="AG207"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U205" i="3"/>
  <c r="AT205" i="3"/>
  <c r="AS205" i="3"/>
  <c r="AR205" i="3"/>
  <c r="AQ205" i="3"/>
  <c r="AP205" i="3"/>
  <c r="AO205" i="3"/>
  <c r="AN205" i="3"/>
  <c r="AM205" i="3"/>
  <c r="AL205" i="3"/>
  <c r="AK205" i="3"/>
  <c r="AJ205" i="3"/>
  <c r="AI205" i="3"/>
  <c r="AH205" i="3"/>
  <c r="AG205"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U192" i="3"/>
  <c r="AT192" i="3"/>
  <c r="AS192" i="3"/>
  <c r="AR192" i="3"/>
  <c r="AQ192" i="3"/>
  <c r="AP192" i="3"/>
  <c r="AO192" i="3"/>
  <c r="AN192" i="3"/>
  <c r="AM192" i="3"/>
  <c r="AL192" i="3"/>
  <c r="AK192" i="3"/>
  <c r="AJ192" i="3"/>
  <c r="AI192" i="3"/>
  <c r="AH192" i="3"/>
  <c r="AG192"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U189" i="3"/>
  <c r="AT189" i="3"/>
  <c r="AS189" i="3"/>
  <c r="AR189" i="3"/>
  <c r="AQ189" i="3"/>
  <c r="AP189" i="3"/>
  <c r="AO189" i="3"/>
  <c r="AN189" i="3"/>
  <c r="AM189" i="3"/>
  <c r="AL189" i="3"/>
  <c r="AK189" i="3"/>
  <c r="AJ189" i="3"/>
  <c r="AI189" i="3"/>
  <c r="AH189" i="3"/>
  <c r="AG189"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U183" i="3"/>
  <c r="AT183" i="3"/>
  <c r="AS183" i="3"/>
  <c r="AR183" i="3"/>
  <c r="AQ183" i="3"/>
  <c r="AP183" i="3"/>
  <c r="AO183" i="3"/>
  <c r="AN183" i="3"/>
  <c r="AM183" i="3"/>
  <c r="AL183" i="3"/>
  <c r="AK183" i="3"/>
  <c r="AJ183" i="3"/>
  <c r="AI183" i="3"/>
  <c r="AH183" i="3"/>
  <c r="AG183"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U179" i="3"/>
  <c r="AT179" i="3"/>
  <c r="AS179" i="3"/>
  <c r="AR179" i="3"/>
  <c r="AQ179" i="3"/>
  <c r="AP179" i="3"/>
  <c r="AO179" i="3"/>
  <c r="AN179" i="3"/>
  <c r="AM179" i="3"/>
  <c r="AL179" i="3"/>
  <c r="AK179" i="3"/>
  <c r="AJ179" i="3"/>
  <c r="AI179" i="3"/>
  <c r="AH179" i="3"/>
  <c r="AG179"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U173" i="3"/>
  <c r="AT173" i="3"/>
  <c r="AS173" i="3"/>
  <c r="AR173" i="3"/>
  <c r="AQ173" i="3"/>
  <c r="AP173" i="3"/>
  <c r="AO173" i="3"/>
  <c r="AN173" i="3"/>
  <c r="AM173" i="3"/>
  <c r="AL173" i="3"/>
  <c r="AJ173" i="3"/>
  <c r="AI173" i="3"/>
  <c r="AH173" i="3"/>
  <c r="AG17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U162" i="3"/>
  <c r="AT162" i="3"/>
  <c r="AS162" i="3"/>
  <c r="AR162" i="3"/>
  <c r="AQ162" i="3"/>
  <c r="AP162" i="3"/>
  <c r="AO162" i="3"/>
  <c r="AN162" i="3"/>
  <c r="AM162" i="3"/>
  <c r="AL162" i="3"/>
  <c r="AK162" i="3"/>
  <c r="AJ162" i="3"/>
  <c r="AI162" i="3"/>
  <c r="AH162" i="3"/>
  <c r="AG162"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U153" i="3"/>
  <c r="AT153" i="3"/>
  <c r="AS153" i="3"/>
  <c r="AR153" i="3"/>
  <c r="AQ153" i="3"/>
  <c r="AP153" i="3"/>
  <c r="AO153" i="3"/>
  <c r="AN153" i="3"/>
  <c r="AM153" i="3"/>
  <c r="AL153" i="3"/>
  <c r="AK153" i="3"/>
  <c r="AJ153" i="3"/>
  <c r="AI153" i="3"/>
  <c r="AH153" i="3"/>
  <c r="AG153"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U143" i="3"/>
  <c r="AT143" i="3"/>
  <c r="AS143" i="3"/>
  <c r="AR143" i="3"/>
  <c r="AQ143" i="3"/>
  <c r="AP143" i="3"/>
  <c r="AO143" i="3"/>
  <c r="AN143" i="3"/>
  <c r="AM143" i="3"/>
  <c r="AL143" i="3"/>
  <c r="AK143" i="3"/>
  <c r="AJ143" i="3"/>
  <c r="AI143" i="3"/>
  <c r="AH143"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U137" i="3"/>
  <c r="AT137" i="3"/>
  <c r="AS137" i="3"/>
  <c r="AR137" i="3"/>
  <c r="AQ137" i="3"/>
  <c r="AP137" i="3"/>
  <c r="AO137" i="3"/>
  <c r="AN137" i="3"/>
  <c r="AM137" i="3"/>
  <c r="AL137" i="3"/>
  <c r="AK137" i="3"/>
  <c r="AJ137" i="3"/>
  <c r="AI137" i="3"/>
  <c r="AH137" i="3"/>
  <c r="AG137"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U134" i="3"/>
  <c r="AT134" i="3"/>
  <c r="AS134" i="3"/>
  <c r="AR134" i="3"/>
  <c r="AQ134" i="3"/>
  <c r="AP134" i="3"/>
  <c r="AO134" i="3"/>
  <c r="AN134" i="3"/>
  <c r="AM134" i="3"/>
  <c r="AL134" i="3"/>
  <c r="AK134" i="3"/>
  <c r="AJ134" i="3"/>
  <c r="AI134" i="3"/>
  <c r="AH134" i="3"/>
  <c r="AG13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U123" i="3"/>
  <c r="AT123" i="3"/>
  <c r="AS123" i="3"/>
  <c r="AR123" i="3"/>
  <c r="AQ123" i="3"/>
  <c r="AP123" i="3"/>
  <c r="AO123" i="3"/>
  <c r="AN123" i="3"/>
  <c r="AM123" i="3"/>
  <c r="AL123" i="3"/>
  <c r="AK123" i="3"/>
  <c r="AJ123" i="3"/>
  <c r="AI123" i="3"/>
  <c r="AH123" i="3"/>
  <c r="AG123"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U118" i="3"/>
  <c r="AT118" i="3"/>
  <c r="AS118" i="3"/>
  <c r="AR118" i="3"/>
  <c r="AQ118" i="3"/>
  <c r="AP118" i="3"/>
  <c r="AO118" i="3"/>
  <c r="AN118" i="3"/>
  <c r="AM118" i="3"/>
  <c r="AL118" i="3"/>
  <c r="AK118" i="3"/>
  <c r="AJ118" i="3"/>
  <c r="AI118" i="3"/>
  <c r="AH118" i="3"/>
  <c r="AG118"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U108" i="3"/>
  <c r="AT108" i="3"/>
  <c r="AS108" i="3"/>
  <c r="AR108" i="3"/>
  <c r="AQ108" i="3"/>
  <c r="AP108" i="3"/>
  <c r="AO108" i="3"/>
  <c r="AN108" i="3"/>
  <c r="AM108" i="3"/>
  <c r="AL108" i="3"/>
  <c r="AK108" i="3"/>
  <c r="AJ108" i="3"/>
  <c r="AI108" i="3"/>
  <c r="AH108" i="3"/>
  <c r="AG108"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U73" i="3"/>
  <c r="AT73" i="3"/>
  <c r="AS73" i="3"/>
  <c r="AR73" i="3"/>
  <c r="AQ73" i="3"/>
  <c r="AP73" i="3"/>
  <c r="AO73" i="3"/>
  <c r="AN73" i="3"/>
  <c r="AM73" i="3"/>
  <c r="AL73" i="3"/>
  <c r="AJ73" i="3"/>
  <c r="BT60" i="3"/>
  <c r="BS60" i="3"/>
  <c r="BR60" i="3"/>
  <c r="BP60" i="3"/>
  <c r="BO60" i="3"/>
  <c r="BN60" i="3"/>
  <c r="BM60" i="3"/>
  <c r="BL60" i="3"/>
  <c r="BK60" i="3"/>
  <c r="BJ60" i="3"/>
  <c r="BI60" i="3"/>
  <c r="BH60" i="3"/>
  <c r="BG60" i="3"/>
  <c r="BF60" i="3"/>
  <c r="BE60" i="3"/>
  <c r="BD60" i="3"/>
  <c r="BC60" i="3"/>
  <c r="BB60" i="3"/>
  <c r="BA60" i="3"/>
  <c r="AZ60" i="3"/>
  <c r="AY60" i="3"/>
  <c r="AX60" i="3"/>
  <c r="AW60" i="3"/>
  <c r="AV60" i="3"/>
  <c r="AU60" i="3"/>
  <c r="AT60" i="3"/>
  <c r="AR60" i="3"/>
  <c r="AQ60" i="3"/>
  <c r="AP60" i="3"/>
  <c r="AO60" i="3"/>
  <c r="AN60" i="3"/>
  <c r="AM60" i="3"/>
  <c r="AL60" i="3"/>
  <c r="AK60" i="3"/>
  <c r="AJ60" i="3"/>
  <c r="AI60" i="3"/>
  <c r="AH60" i="3"/>
  <c r="AG60" i="3"/>
  <c r="BT37" i="3"/>
  <c r="BS37" i="3"/>
  <c r="BR37" i="3"/>
  <c r="BP37" i="3"/>
  <c r="BO37" i="3"/>
  <c r="BN37" i="3"/>
  <c r="BM37" i="3"/>
  <c r="BL37" i="3"/>
  <c r="BK37" i="3"/>
  <c r="BJ37" i="3"/>
  <c r="BI37" i="3"/>
  <c r="BH37" i="3"/>
  <c r="BG37" i="3"/>
  <c r="BF37" i="3"/>
  <c r="BE37" i="3"/>
  <c r="BD37" i="3"/>
  <c r="BC37" i="3"/>
  <c r="BB37" i="3"/>
  <c r="BA37" i="3"/>
  <c r="AZ37" i="3"/>
  <c r="AY37" i="3"/>
  <c r="AX37" i="3"/>
  <c r="AW37" i="3"/>
  <c r="AV37" i="3"/>
  <c r="AS37" i="3"/>
  <c r="AR37" i="3"/>
  <c r="AQ37" i="3"/>
  <c r="AP37" i="3"/>
  <c r="AO37" i="3"/>
  <c r="AN37" i="3"/>
  <c r="AM37" i="3"/>
  <c r="AL37" i="3"/>
  <c r="AK37" i="3"/>
  <c r="AJ37" i="3"/>
  <c r="AI37" i="3"/>
  <c r="AH37" i="3"/>
  <c r="AG3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U14" i="3"/>
  <c r="AT14" i="3"/>
  <c r="AS14" i="3"/>
  <c r="AR14" i="3"/>
  <c r="AQ14" i="3"/>
  <c r="AP14" i="3"/>
  <c r="AO14" i="3"/>
  <c r="AN14" i="3"/>
  <c r="AM14" i="3"/>
  <c r="AL14" i="3"/>
  <c r="AK14" i="3"/>
  <c r="AJ14" i="3"/>
  <c r="AI14" i="3"/>
  <c r="AH14" i="3"/>
  <c r="AG14" i="3"/>
  <c r="BT12" i="3"/>
  <c r="BS12" i="3"/>
  <c r="BR12" i="3"/>
  <c r="BQ12" i="3"/>
  <c r="BP12" i="3"/>
  <c r="BO12" i="3"/>
  <c r="BN12" i="3"/>
  <c r="BM12" i="3"/>
  <c r="BL12" i="3"/>
  <c r="BK12" i="3"/>
  <c r="BJ12" i="3"/>
  <c r="BI12" i="3"/>
  <c r="BH12" i="3"/>
  <c r="BG12" i="3"/>
  <c r="BF12" i="3"/>
  <c r="BE12" i="3"/>
  <c r="BD12" i="3"/>
  <c r="BC12" i="3"/>
  <c r="BB12" i="3"/>
  <c r="BA12" i="3"/>
  <c r="AZ12" i="3"/>
  <c r="AY12" i="3"/>
  <c r="AX12" i="3"/>
  <c r="AW12" i="3"/>
  <c r="AV12" i="3"/>
  <c r="AU12" i="3"/>
  <c r="AT12" i="3"/>
  <c r="AS12" i="3"/>
  <c r="AR12" i="3"/>
  <c r="AQ12" i="3"/>
  <c r="AP12" i="3"/>
  <c r="AO12" i="3"/>
  <c r="AN12" i="3"/>
  <c r="AM12" i="3"/>
  <c r="AL12" i="3"/>
  <c r="AK12" i="3"/>
  <c r="AJ12" i="3"/>
  <c r="AI12" i="3"/>
  <c r="AH12" i="3"/>
  <c r="AG12"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AF105" i="3"/>
  <c r="AE105" i="3"/>
  <c r="AD105" i="3"/>
  <c r="AF140" i="3"/>
  <c r="AE140" i="3"/>
  <c r="AD140" i="3"/>
  <c r="AC140" i="3"/>
  <c r="AF139" i="3"/>
  <c r="AE139" i="3"/>
  <c r="AD139" i="3"/>
  <c r="AC139" i="3"/>
  <c r="AF155" i="3"/>
  <c r="AE155" i="3"/>
  <c r="AD155" i="3"/>
  <c r="AC155" i="3"/>
  <c r="AF10" i="3"/>
  <c r="AF11" i="3"/>
  <c r="AF13" i="3"/>
  <c r="AF12" i="3" s="1"/>
  <c r="AF15" i="3"/>
  <c r="AF14" i="3" s="1"/>
  <c r="AF17" i="3"/>
  <c r="AF18" i="3"/>
  <c r="AF19" i="3"/>
  <c r="AF20" i="3"/>
  <c r="AF21" i="3"/>
  <c r="AF22" i="3"/>
  <c r="AF23" i="3"/>
  <c r="AF24" i="3"/>
  <c r="AF25" i="3"/>
  <c r="AF26" i="3"/>
  <c r="AF27" i="3"/>
  <c r="AF28" i="3"/>
  <c r="AF29" i="3"/>
  <c r="AF30" i="3"/>
  <c r="AF31" i="3"/>
  <c r="AF32" i="3"/>
  <c r="AF33" i="3"/>
  <c r="AF34" i="3"/>
  <c r="AF35" i="3"/>
  <c r="AF36" i="3"/>
  <c r="AF38" i="3"/>
  <c r="AF39" i="3"/>
  <c r="AF40" i="3"/>
  <c r="AF41" i="3"/>
  <c r="AF42" i="3"/>
  <c r="AF43" i="3"/>
  <c r="AF44" i="3"/>
  <c r="AF45" i="3"/>
  <c r="AF46" i="3"/>
  <c r="AF47" i="3"/>
  <c r="AF48" i="3"/>
  <c r="AF49" i="3"/>
  <c r="AF50" i="3"/>
  <c r="AF51" i="3"/>
  <c r="AF52" i="3"/>
  <c r="AF53" i="3"/>
  <c r="AF54" i="3"/>
  <c r="AF55" i="3"/>
  <c r="AF56" i="3"/>
  <c r="AF57" i="3"/>
  <c r="AF58" i="3"/>
  <c r="AF59" i="3"/>
  <c r="AF61" i="3"/>
  <c r="AF62" i="3"/>
  <c r="AF63" i="3"/>
  <c r="AF64" i="3"/>
  <c r="AF65" i="3"/>
  <c r="AF66" i="3"/>
  <c r="AF67" i="3"/>
  <c r="AF68" i="3"/>
  <c r="AF69" i="3"/>
  <c r="AF70" i="3"/>
  <c r="AF71" i="3"/>
  <c r="AF72"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6" i="3"/>
  <c r="AF107" i="3"/>
  <c r="AF109" i="3"/>
  <c r="AF110" i="3"/>
  <c r="AF111" i="3"/>
  <c r="AF113" i="3"/>
  <c r="AF114" i="3"/>
  <c r="AF115" i="3"/>
  <c r="AF116" i="3"/>
  <c r="AF117" i="3"/>
  <c r="AF119" i="3"/>
  <c r="AF120" i="3"/>
  <c r="AF121" i="3"/>
  <c r="AF122" i="3"/>
  <c r="AF124" i="3"/>
  <c r="AF125" i="3"/>
  <c r="AF126" i="3"/>
  <c r="AF127" i="3"/>
  <c r="AF128" i="3"/>
  <c r="AF129" i="3"/>
  <c r="AF130" i="3"/>
  <c r="AF131" i="3"/>
  <c r="AF132" i="3"/>
  <c r="AF133" i="3"/>
  <c r="AF135" i="3"/>
  <c r="AF136" i="3"/>
  <c r="AF138" i="3"/>
  <c r="AF141" i="3"/>
  <c r="AF142" i="3"/>
  <c r="AF144" i="3"/>
  <c r="AF145" i="3"/>
  <c r="AF146" i="3"/>
  <c r="AF147" i="3"/>
  <c r="AF148" i="3"/>
  <c r="AF149" i="3"/>
  <c r="AF150" i="3"/>
  <c r="AF151" i="3"/>
  <c r="AF152" i="3"/>
  <c r="AF154" i="3"/>
  <c r="AF156" i="3"/>
  <c r="AF157" i="3"/>
  <c r="AF158" i="3"/>
  <c r="AF159" i="3"/>
  <c r="AF160" i="3"/>
  <c r="AF161" i="3"/>
  <c r="AF163" i="3"/>
  <c r="AF164" i="3"/>
  <c r="AF165" i="3"/>
  <c r="AF166" i="3"/>
  <c r="AF167" i="3"/>
  <c r="AF168" i="3"/>
  <c r="AF169" i="3"/>
  <c r="AF170" i="3"/>
  <c r="AF171" i="3"/>
  <c r="AF172" i="3"/>
  <c r="AF174" i="3"/>
  <c r="AF175" i="3"/>
  <c r="AF176" i="3"/>
  <c r="AF177" i="3"/>
  <c r="AF178" i="3"/>
  <c r="AF180" i="3"/>
  <c r="AF181" i="3"/>
  <c r="AF182" i="3"/>
  <c r="AF184" i="3"/>
  <c r="AF185" i="3"/>
  <c r="AF186" i="3"/>
  <c r="AF187" i="3"/>
  <c r="AF188" i="3"/>
  <c r="AF190" i="3"/>
  <c r="AF189" i="3" s="1"/>
  <c r="AF193" i="3"/>
  <c r="AF194" i="3"/>
  <c r="AF195" i="3"/>
  <c r="AF196" i="3"/>
  <c r="AF197" i="3"/>
  <c r="AF198" i="3"/>
  <c r="AF199" i="3"/>
  <c r="AF200" i="3"/>
  <c r="AF201" i="3"/>
  <c r="AF202" i="3"/>
  <c r="AF203" i="3"/>
  <c r="AF204" i="3"/>
  <c r="AF206" i="3"/>
  <c r="AF205" i="3" s="1"/>
  <c r="AF208" i="3"/>
  <c r="AF209" i="3"/>
  <c r="AF211" i="3"/>
  <c r="AF210" i="3" s="1"/>
  <c r="AF213" i="3"/>
  <c r="AF212" i="3" s="1"/>
  <c r="AF215" i="3"/>
  <c r="AF216" i="3"/>
  <c r="AF218" i="3"/>
  <c r="AF219" i="3"/>
  <c r="AF220" i="3"/>
  <c r="AF221" i="3"/>
  <c r="AF222" i="3"/>
  <c r="AF224" i="3"/>
  <c r="AF223" i="3" s="1"/>
  <c r="AF226" i="3"/>
  <c r="AF227" i="3"/>
  <c r="AF228" i="3"/>
  <c r="AF229" i="3"/>
  <c r="AF230" i="3"/>
  <c r="AF231" i="3"/>
  <c r="AF232" i="3"/>
  <c r="AF233" i="3"/>
  <c r="AF234" i="3"/>
  <c r="AF235" i="3"/>
  <c r="AF237" i="3"/>
  <c r="AF238" i="3"/>
  <c r="AF239" i="3"/>
  <c r="AF240" i="3"/>
  <c r="AF242" i="3"/>
  <c r="AF241" i="3" s="1"/>
  <c r="AF244" i="3"/>
  <c r="AF245" i="3"/>
  <c r="AF247" i="3"/>
  <c r="AF246" i="3" s="1"/>
  <c r="AF251" i="3"/>
  <c r="AF252" i="3"/>
  <c r="AF255" i="3"/>
  <c r="AF256" i="3"/>
  <c r="AF257" i="3"/>
  <c r="AF259" i="3"/>
  <c r="AF260" i="3"/>
  <c r="AF261" i="3"/>
  <c r="AF262" i="3"/>
  <c r="AF264" i="3"/>
  <c r="AF265" i="3"/>
  <c r="AF267" i="3"/>
  <c r="AF268" i="3"/>
  <c r="AF269" i="3"/>
  <c r="AF270" i="3"/>
  <c r="AF271" i="3"/>
  <c r="AF272" i="3"/>
  <c r="AF273" i="3"/>
  <c r="AF275" i="3"/>
  <c r="AF276" i="3"/>
  <c r="AF278" i="3"/>
  <c r="AF279" i="3"/>
  <c r="AF280" i="3"/>
  <c r="AF281" i="3"/>
  <c r="AF282" i="3"/>
  <c r="AF283" i="3"/>
  <c r="AF284" i="3"/>
  <c r="AF286" i="3"/>
  <c r="AF287" i="3"/>
  <c r="AF288" i="3"/>
  <c r="AF290" i="3"/>
  <c r="AF291" i="3"/>
  <c r="AF292" i="3"/>
  <c r="AF293" i="3"/>
  <c r="AF294" i="3"/>
  <c r="AF295" i="3"/>
  <c r="AF296" i="3"/>
  <c r="AF298" i="3"/>
  <c r="AF299" i="3"/>
  <c r="AF300" i="3"/>
  <c r="AF301" i="3"/>
  <c r="AF302" i="3"/>
  <c r="AF303" i="3"/>
  <c r="AF305" i="3"/>
  <c r="AF306" i="3"/>
  <c r="AF307" i="3"/>
  <c r="AF311" i="3"/>
  <c r="AF312" i="3"/>
  <c r="AF313" i="3"/>
  <c r="AF314" i="3"/>
  <c r="AF315" i="3"/>
  <c r="AF316" i="3"/>
  <c r="AF317" i="3"/>
  <c r="AF319" i="3"/>
  <c r="AF320" i="3"/>
  <c r="AF321" i="3"/>
  <c r="AF322" i="3"/>
  <c r="AF323" i="3"/>
  <c r="AF324" i="3"/>
  <c r="AF325" i="3"/>
  <c r="AF326" i="3"/>
  <c r="AF327" i="3"/>
  <c r="AF328" i="3"/>
  <c r="AF330" i="3"/>
  <c r="AF331" i="3"/>
  <c r="AF332" i="3"/>
  <c r="AF333" i="3"/>
  <c r="AF334" i="3"/>
  <c r="AF335" i="3"/>
  <c r="AF336" i="3"/>
  <c r="AF337" i="3"/>
  <c r="AF338" i="3"/>
  <c r="AF339" i="3"/>
  <c r="AF340" i="3"/>
  <c r="AF341" i="3"/>
  <c r="AF342" i="3"/>
  <c r="AF343" i="3"/>
  <c r="AF344" i="3"/>
  <c r="AF345" i="3"/>
  <c r="AF346" i="3"/>
  <c r="BL191" i="3" l="1"/>
  <c r="AN253" i="3"/>
  <c r="BD253" i="3"/>
  <c r="BT253" i="3"/>
  <c r="AM308" i="3"/>
  <c r="AQ308" i="3"/>
  <c r="AU308" i="3"/>
  <c r="AY308" i="3"/>
  <c r="BC308" i="3"/>
  <c r="BG308" i="3"/>
  <c r="BK308" i="3"/>
  <c r="BO308" i="3"/>
  <c r="AV308" i="3"/>
  <c r="BL308" i="3"/>
  <c r="BO253" i="3"/>
  <c r="AL308" i="3"/>
  <c r="BB308" i="3"/>
  <c r="AL191" i="3"/>
  <c r="AQ191" i="3"/>
  <c r="BG191" i="3"/>
  <c r="AI253" i="3"/>
  <c r="AY253" i="3"/>
  <c r="BB191" i="3"/>
  <c r="BJ253" i="3"/>
  <c r="AF153" i="3"/>
  <c r="BJ8" i="3"/>
  <c r="BB8" i="3"/>
  <c r="AM8" i="3"/>
  <c r="BS308" i="3"/>
  <c r="AF183" i="3"/>
  <c r="AF263" i="3"/>
  <c r="AF243" i="3"/>
  <c r="AF173" i="3"/>
  <c r="AF123" i="3"/>
  <c r="AF9" i="3"/>
  <c r="BO8" i="3"/>
  <c r="BR308" i="3"/>
  <c r="BR191" i="3"/>
  <c r="AF285" i="3"/>
  <c r="AF297" i="3"/>
  <c r="AF60" i="3"/>
  <c r="AF16" i="3"/>
  <c r="AF217" i="3"/>
  <c r="AT253" i="3"/>
  <c r="AF304" i="3"/>
  <c r="AF274" i="3"/>
  <c r="AF254" i="3"/>
  <c r="AF207" i="3"/>
  <c r="AV191" i="3"/>
  <c r="AF266" i="3"/>
  <c r="AF318" i="3"/>
  <c r="AF258" i="3"/>
  <c r="AF143" i="3"/>
  <c r="AF73" i="3"/>
  <c r="AF277" i="3"/>
  <c r="AF250" i="3"/>
  <c r="AF236" i="3"/>
  <c r="AF179" i="3"/>
  <c r="AF134" i="3"/>
  <c r="AF329" i="3"/>
  <c r="AF289" i="3"/>
  <c r="AF225" i="3"/>
  <c r="AF214" i="3"/>
  <c r="AF137" i="3"/>
  <c r="AF118" i="3"/>
  <c r="AF108" i="3"/>
  <c r="AL8" i="3"/>
  <c r="AX8" i="3"/>
  <c r="BN8" i="3"/>
  <c r="BR8" i="3"/>
  <c r="AQ8" i="3"/>
  <c r="AY8" i="3"/>
  <c r="AF37" i="3"/>
  <c r="AF192" i="3"/>
  <c r="AF162" i="3"/>
  <c r="BC8" i="3"/>
  <c r="BG8" i="3"/>
  <c r="BK8" i="3"/>
  <c r="BS8" i="3"/>
  <c r="AJ8" i="3"/>
  <c r="AR8" i="3"/>
  <c r="AV8" i="3"/>
  <c r="BH8" i="3"/>
  <c r="BL8" i="3"/>
  <c r="AJ191" i="3"/>
  <c r="AN191" i="3"/>
  <c r="AR191" i="3"/>
  <c r="AZ191" i="3"/>
  <c r="BD191" i="3"/>
  <c r="BH191" i="3"/>
  <c r="BP191" i="3"/>
  <c r="BT191" i="3"/>
  <c r="AH191" i="3"/>
  <c r="AP191" i="3"/>
  <c r="AT191" i="3"/>
  <c r="AX191" i="3"/>
  <c r="BF191" i="3"/>
  <c r="BJ191" i="3"/>
  <c r="BN191" i="3"/>
  <c r="AI191" i="3"/>
  <c r="AM191" i="3"/>
  <c r="AU191" i="3"/>
  <c r="AY191" i="3"/>
  <c r="BC191" i="3"/>
  <c r="BK191" i="3"/>
  <c r="BO191" i="3"/>
  <c r="BS191" i="3"/>
  <c r="AH253" i="3"/>
  <c r="AL253" i="3"/>
  <c r="AP253" i="3"/>
  <c r="AX253" i="3"/>
  <c r="BB253" i="3"/>
  <c r="BF253" i="3"/>
  <c r="BN253" i="3"/>
  <c r="BR253" i="3"/>
  <c r="AM253" i="3"/>
  <c r="AQ253" i="3"/>
  <c r="AU253" i="3"/>
  <c r="BC253" i="3"/>
  <c r="BG253" i="3"/>
  <c r="BK253" i="3"/>
  <c r="BS253" i="3"/>
  <c r="AJ253" i="3"/>
  <c r="AR253" i="3"/>
  <c r="AV253" i="3"/>
  <c r="AZ253" i="3"/>
  <c r="BH253" i="3"/>
  <c r="BL253" i="3"/>
  <c r="BP253" i="3"/>
  <c r="AJ308" i="3"/>
  <c r="AN308" i="3"/>
  <c r="AR308" i="3"/>
  <c r="AZ308" i="3"/>
  <c r="BD308" i="3"/>
  <c r="BH308" i="3"/>
  <c r="BP308" i="3"/>
  <c r="BT308" i="3"/>
  <c r="AP308" i="3"/>
  <c r="AT308" i="3"/>
  <c r="AX308" i="3"/>
  <c r="BF308" i="3"/>
  <c r="BJ308" i="3"/>
  <c r="BN308" i="3"/>
  <c r="AF310" i="3"/>
  <c r="AF309" i="3" s="1"/>
  <c r="BF8" i="3"/>
  <c r="AP8" i="3"/>
  <c r="BT8" i="3"/>
  <c r="BP8" i="3"/>
  <c r="BD8" i="3"/>
  <c r="AZ8" i="3"/>
  <c r="AN8" i="3"/>
  <c r="AJ347" i="3" l="1"/>
  <c r="AF308" i="3"/>
  <c r="AF253" i="3"/>
  <c r="AF191" i="3"/>
  <c r="AF8" i="3"/>
  <c r="AF347" i="3" l="1"/>
  <c r="AH308" i="3"/>
  <c r="AI308" i="3"/>
  <c r="AU56" i="3"/>
  <c r="AT56" i="3"/>
  <c r="AU37" i="3"/>
  <c r="AU8" i="3" s="1"/>
  <c r="AT37" i="3"/>
  <c r="AT8" i="3" s="1"/>
  <c r="AD146" i="3"/>
  <c r="AE146" i="3"/>
  <c r="AI75" i="3"/>
  <c r="AI73" i="3" s="1"/>
  <c r="AI8" i="3" s="1"/>
  <c r="AH75" i="3"/>
  <c r="AH73" i="3" s="1"/>
  <c r="AH8" i="3" s="1"/>
  <c r="AI347" i="3" l="1"/>
  <c r="AH347" i="3"/>
  <c r="AE346" i="3"/>
  <c r="AD346" i="3"/>
  <c r="AE345" i="3"/>
  <c r="AD345" i="3"/>
  <c r="AE344" i="3"/>
  <c r="AD344" i="3"/>
  <c r="AE343" i="3"/>
  <c r="AD343" i="3"/>
  <c r="AE342" i="3"/>
  <c r="AD342" i="3"/>
  <c r="AE341" i="3"/>
  <c r="AD341" i="3"/>
  <c r="AE340" i="3"/>
  <c r="AD340" i="3"/>
  <c r="AE339" i="3"/>
  <c r="AD339" i="3"/>
  <c r="AE338" i="3"/>
  <c r="AD338" i="3"/>
  <c r="AE337" i="3"/>
  <c r="AD337" i="3"/>
  <c r="AE336" i="3"/>
  <c r="AD336" i="3"/>
  <c r="AE335" i="3"/>
  <c r="AD335" i="3"/>
  <c r="AE334" i="3"/>
  <c r="AD334" i="3"/>
  <c r="AE333" i="3"/>
  <c r="AD333" i="3"/>
  <c r="AE332" i="3"/>
  <c r="AD332" i="3"/>
  <c r="AE331" i="3"/>
  <c r="AD331" i="3"/>
  <c r="AE330" i="3"/>
  <c r="AD330" i="3"/>
  <c r="AE328" i="3"/>
  <c r="AD328" i="3"/>
  <c r="AE327" i="3"/>
  <c r="AD327" i="3"/>
  <c r="AE326" i="3"/>
  <c r="AD326" i="3"/>
  <c r="AE325" i="3"/>
  <c r="AD325" i="3"/>
  <c r="AE324" i="3"/>
  <c r="AD324" i="3"/>
  <c r="AE323" i="3"/>
  <c r="AD323" i="3"/>
  <c r="AE322" i="3"/>
  <c r="AD322" i="3"/>
  <c r="AE321" i="3"/>
  <c r="AD321" i="3"/>
  <c r="AE320" i="3"/>
  <c r="AD320" i="3"/>
  <c r="AE319" i="3"/>
  <c r="AD319" i="3"/>
  <c r="AE317" i="3"/>
  <c r="AD317" i="3"/>
  <c r="AE316" i="3"/>
  <c r="AD316" i="3"/>
  <c r="AE315" i="3"/>
  <c r="AD315" i="3"/>
  <c r="AE314" i="3"/>
  <c r="AD314" i="3"/>
  <c r="AE313" i="3"/>
  <c r="AD313" i="3"/>
  <c r="AE312" i="3"/>
  <c r="AD312" i="3"/>
  <c r="AE311" i="3"/>
  <c r="AD311" i="3"/>
  <c r="AE310" i="3"/>
  <c r="AD310" i="3"/>
  <c r="AE307" i="3"/>
  <c r="AD307" i="3"/>
  <c r="AE306" i="3"/>
  <c r="AD306" i="3"/>
  <c r="AE305" i="3"/>
  <c r="AD305" i="3"/>
  <c r="AE303" i="3"/>
  <c r="AD303" i="3"/>
  <c r="AE302" i="3"/>
  <c r="AD302" i="3"/>
  <c r="AE301" i="3"/>
  <c r="AD301" i="3"/>
  <c r="AE300" i="3"/>
  <c r="AD300" i="3"/>
  <c r="AE299" i="3"/>
  <c r="AD299" i="3"/>
  <c r="AE298" i="3"/>
  <c r="AD298" i="3"/>
  <c r="AE296" i="3"/>
  <c r="AD296" i="3"/>
  <c r="AE295" i="3"/>
  <c r="AD295" i="3"/>
  <c r="AE294" i="3"/>
  <c r="AD294" i="3"/>
  <c r="AE293" i="3"/>
  <c r="AD293" i="3"/>
  <c r="AE292" i="3"/>
  <c r="AD292" i="3"/>
  <c r="AE291" i="3"/>
  <c r="AD291" i="3"/>
  <c r="AE290" i="3"/>
  <c r="AD290" i="3"/>
  <c r="AE288" i="3"/>
  <c r="AD288" i="3"/>
  <c r="AE287" i="3"/>
  <c r="AD287" i="3"/>
  <c r="AE286" i="3"/>
  <c r="AD286" i="3"/>
  <c r="AE284" i="3"/>
  <c r="AD284" i="3"/>
  <c r="AE283" i="3"/>
  <c r="AD283" i="3"/>
  <c r="AE282" i="3"/>
  <c r="AD282" i="3"/>
  <c r="AE281" i="3"/>
  <c r="AD281" i="3"/>
  <c r="AE280" i="3"/>
  <c r="AD280" i="3"/>
  <c r="AE279" i="3"/>
  <c r="AD279" i="3"/>
  <c r="AE278" i="3"/>
  <c r="AD278" i="3"/>
  <c r="AE276" i="3"/>
  <c r="AD276" i="3"/>
  <c r="AE275" i="3"/>
  <c r="AD275" i="3"/>
  <c r="AE273" i="3"/>
  <c r="AD273" i="3"/>
  <c r="AE272" i="3"/>
  <c r="AD272" i="3"/>
  <c r="AE271" i="3"/>
  <c r="AD271" i="3"/>
  <c r="AE270" i="3"/>
  <c r="AD270" i="3"/>
  <c r="AE269" i="3"/>
  <c r="AD269" i="3"/>
  <c r="AE268" i="3"/>
  <c r="AD268" i="3"/>
  <c r="AE267" i="3"/>
  <c r="AD267" i="3"/>
  <c r="AE265" i="3"/>
  <c r="AD265" i="3"/>
  <c r="AE264" i="3"/>
  <c r="AD264" i="3"/>
  <c r="AE262" i="3"/>
  <c r="AD262" i="3"/>
  <c r="AE261" i="3"/>
  <c r="AD261" i="3"/>
  <c r="AE260" i="3"/>
  <c r="AD260" i="3"/>
  <c r="AE259" i="3"/>
  <c r="AD259" i="3"/>
  <c r="AE257" i="3"/>
  <c r="AD257" i="3"/>
  <c r="AE256" i="3"/>
  <c r="AD256" i="3"/>
  <c r="AE255" i="3"/>
  <c r="AD255" i="3"/>
  <c r="AE252" i="3"/>
  <c r="AD252" i="3"/>
  <c r="AE251" i="3"/>
  <c r="AD251" i="3"/>
  <c r="AE247" i="3"/>
  <c r="AE246" i="3" s="1"/>
  <c r="AD247" i="3"/>
  <c r="AD246" i="3" s="1"/>
  <c r="AE245" i="3"/>
  <c r="AD245" i="3"/>
  <c r="AE244" i="3"/>
  <c r="AD244" i="3"/>
  <c r="AE242" i="3"/>
  <c r="AE241" i="3" s="1"/>
  <c r="AD242" i="3"/>
  <c r="AD241" i="3" s="1"/>
  <c r="AE240" i="3"/>
  <c r="AD240" i="3"/>
  <c r="AE239" i="3"/>
  <c r="AD239" i="3"/>
  <c r="AE238" i="3"/>
  <c r="AD238" i="3"/>
  <c r="AE237" i="3"/>
  <c r="AD237" i="3"/>
  <c r="AE235" i="3"/>
  <c r="AD235" i="3"/>
  <c r="AE234" i="3"/>
  <c r="AD234" i="3"/>
  <c r="AE233" i="3"/>
  <c r="AD233" i="3"/>
  <c r="AE232" i="3"/>
  <c r="AD232" i="3"/>
  <c r="AE231" i="3"/>
  <c r="AD231" i="3"/>
  <c r="AE230" i="3"/>
  <c r="AD230" i="3"/>
  <c r="AE229" i="3"/>
  <c r="AD229" i="3"/>
  <c r="AE228" i="3"/>
  <c r="AD228" i="3"/>
  <c r="AE227" i="3"/>
  <c r="AD227" i="3"/>
  <c r="AE226" i="3"/>
  <c r="AD226" i="3"/>
  <c r="AE224" i="3"/>
  <c r="AE223" i="3" s="1"/>
  <c r="AD224" i="3"/>
  <c r="AD223" i="3" s="1"/>
  <c r="AE222" i="3"/>
  <c r="AD222" i="3"/>
  <c r="AE221" i="3"/>
  <c r="AD221" i="3"/>
  <c r="AE220" i="3"/>
  <c r="AD220" i="3"/>
  <c r="AE219" i="3"/>
  <c r="AD219" i="3"/>
  <c r="AE218" i="3"/>
  <c r="AD218" i="3"/>
  <c r="AE216" i="3"/>
  <c r="AD216" i="3"/>
  <c r="AE215" i="3"/>
  <c r="AD215" i="3"/>
  <c r="AE213" i="3"/>
  <c r="AE212" i="3" s="1"/>
  <c r="AD213" i="3"/>
  <c r="AD212" i="3" s="1"/>
  <c r="AE211" i="3"/>
  <c r="AE210" i="3" s="1"/>
  <c r="AD211" i="3"/>
  <c r="AD210" i="3" s="1"/>
  <c r="AE209" i="3"/>
  <c r="AD209" i="3"/>
  <c r="AE208" i="3"/>
  <c r="AD208" i="3"/>
  <c r="AE206" i="3"/>
  <c r="AE205" i="3" s="1"/>
  <c r="AD206" i="3"/>
  <c r="AD205" i="3" s="1"/>
  <c r="AE204" i="3"/>
  <c r="AD204" i="3"/>
  <c r="AE203" i="3"/>
  <c r="AD203" i="3"/>
  <c r="AE202" i="3"/>
  <c r="AD202" i="3"/>
  <c r="AE201" i="3"/>
  <c r="AD201" i="3"/>
  <c r="AE200" i="3"/>
  <c r="AD200" i="3"/>
  <c r="AE199" i="3"/>
  <c r="AD199" i="3"/>
  <c r="AE198" i="3"/>
  <c r="AD198" i="3"/>
  <c r="AE197" i="3"/>
  <c r="AD197" i="3"/>
  <c r="AE196" i="3"/>
  <c r="AD196" i="3"/>
  <c r="AE195" i="3"/>
  <c r="AD195" i="3"/>
  <c r="AE194" i="3"/>
  <c r="AD194" i="3"/>
  <c r="AE193" i="3"/>
  <c r="AD193" i="3"/>
  <c r="AE190" i="3"/>
  <c r="AE189" i="3" s="1"/>
  <c r="AD190" i="3"/>
  <c r="AD189" i="3" s="1"/>
  <c r="AE188" i="3"/>
  <c r="AD188" i="3"/>
  <c r="AE187" i="3"/>
  <c r="AD187" i="3"/>
  <c r="AE186" i="3"/>
  <c r="AD186" i="3"/>
  <c r="AE185" i="3"/>
  <c r="AD185" i="3"/>
  <c r="AE184" i="3"/>
  <c r="AD184" i="3"/>
  <c r="AE182" i="3"/>
  <c r="AD182" i="3"/>
  <c r="AE181" i="3"/>
  <c r="AD181" i="3"/>
  <c r="AE180" i="3"/>
  <c r="AD180" i="3"/>
  <c r="AE178" i="3"/>
  <c r="AD178" i="3"/>
  <c r="AE177" i="3"/>
  <c r="AD177" i="3"/>
  <c r="AE176" i="3"/>
  <c r="AD176" i="3"/>
  <c r="AE175" i="3"/>
  <c r="AD175" i="3"/>
  <c r="AE174" i="3"/>
  <c r="AD174" i="3"/>
  <c r="AE172" i="3"/>
  <c r="AD172" i="3"/>
  <c r="AE171" i="3"/>
  <c r="AD171" i="3"/>
  <c r="AE170" i="3"/>
  <c r="AD170" i="3"/>
  <c r="AE169" i="3"/>
  <c r="AD169" i="3"/>
  <c r="AE168" i="3"/>
  <c r="AD168" i="3"/>
  <c r="AE167" i="3"/>
  <c r="AD167" i="3"/>
  <c r="AE166" i="3"/>
  <c r="AD166" i="3"/>
  <c r="AE165" i="3"/>
  <c r="AD165" i="3"/>
  <c r="AE164" i="3"/>
  <c r="AD164" i="3"/>
  <c r="AE163" i="3"/>
  <c r="AD163" i="3"/>
  <c r="AE161" i="3"/>
  <c r="AD161" i="3"/>
  <c r="AE160" i="3"/>
  <c r="AD160" i="3"/>
  <c r="AE159" i="3"/>
  <c r="AD159" i="3"/>
  <c r="AE158" i="3"/>
  <c r="AD158" i="3"/>
  <c r="AE157" i="3"/>
  <c r="AD157" i="3"/>
  <c r="AE156" i="3"/>
  <c r="AD156" i="3"/>
  <c r="AE154" i="3"/>
  <c r="AD154" i="3"/>
  <c r="AE152" i="3"/>
  <c r="AD152" i="3"/>
  <c r="AE151" i="3"/>
  <c r="AD151" i="3"/>
  <c r="AE150" i="3"/>
  <c r="AD150" i="3"/>
  <c r="AE149" i="3"/>
  <c r="AD149" i="3"/>
  <c r="AE148" i="3"/>
  <c r="AD148" i="3"/>
  <c r="AE147" i="3"/>
  <c r="AD147" i="3"/>
  <c r="AE145" i="3"/>
  <c r="AD145" i="3"/>
  <c r="AE144" i="3"/>
  <c r="AD144" i="3"/>
  <c r="AE142" i="3"/>
  <c r="AD142" i="3"/>
  <c r="AE141" i="3"/>
  <c r="AD141" i="3"/>
  <c r="AE138" i="3"/>
  <c r="AD138" i="3"/>
  <c r="AE136" i="3"/>
  <c r="AD136" i="3"/>
  <c r="AE135" i="3"/>
  <c r="AD135" i="3"/>
  <c r="AE133" i="3"/>
  <c r="AD133" i="3"/>
  <c r="AE132" i="3"/>
  <c r="AD132" i="3"/>
  <c r="AE131" i="3"/>
  <c r="AD131" i="3"/>
  <c r="AE130" i="3"/>
  <c r="AD130" i="3"/>
  <c r="AE129" i="3"/>
  <c r="AD129" i="3"/>
  <c r="AE128" i="3"/>
  <c r="AD128" i="3"/>
  <c r="AE127" i="3"/>
  <c r="AD127" i="3"/>
  <c r="AE126" i="3"/>
  <c r="AD126" i="3"/>
  <c r="AE125" i="3"/>
  <c r="AD125" i="3"/>
  <c r="AE124" i="3"/>
  <c r="AD124" i="3"/>
  <c r="AE122" i="3"/>
  <c r="AD122" i="3"/>
  <c r="AE121" i="3"/>
  <c r="AD121" i="3"/>
  <c r="AE120" i="3"/>
  <c r="AD120" i="3"/>
  <c r="AE119" i="3"/>
  <c r="AD119" i="3"/>
  <c r="AE117" i="3"/>
  <c r="AD117" i="3"/>
  <c r="AE116" i="3"/>
  <c r="AD116" i="3"/>
  <c r="AE115" i="3"/>
  <c r="AD115" i="3"/>
  <c r="AE114" i="3"/>
  <c r="AD114" i="3"/>
  <c r="AE113" i="3"/>
  <c r="AD113" i="3"/>
  <c r="AE111" i="3"/>
  <c r="AD111" i="3"/>
  <c r="AE110" i="3"/>
  <c r="AD110" i="3"/>
  <c r="AE109" i="3"/>
  <c r="AD109" i="3"/>
  <c r="AE107" i="3"/>
  <c r="AD107" i="3"/>
  <c r="AE106" i="3"/>
  <c r="AD106" i="3"/>
  <c r="AE104" i="3"/>
  <c r="AD104" i="3"/>
  <c r="AE103" i="3"/>
  <c r="AD103" i="3"/>
  <c r="AE102" i="3"/>
  <c r="AD102" i="3"/>
  <c r="AE101" i="3"/>
  <c r="AD101" i="3"/>
  <c r="AE100" i="3"/>
  <c r="AD100" i="3"/>
  <c r="AE99" i="3"/>
  <c r="AD99" i="3"/>
  <c r="AE98" i="3"/>
  <c r="AD98" i="3"/>
  <c r="AE97" i="3"/>
  <c r="AD97" i="3"/>
  <c r="AE96" i="3"/>
  <c r="AD96" i="3"/>
  <c r="AE95" i="3"/>
  <c r="AD95" i="3"/>
  <c r="AE94" i="3"/>
  <c r="AD94" i="3"/>
  <c r="AE93" i="3"/>
  <c r="AD93" i="3"/>
  <c r="AE92" i="3"/>
  <c r="AD92" i="3"/>
  <c r="AE91" i="3"/>
  <c r="AD91" i="3"/>
  <c r="AE90" i="3"/>
  <c r="AD90" i="3"/>
  <c r="AE89" i="3"/>
  <c r="AD89" i="3"/>
  <c r="AE88" i="3"/>
  <c r="AD88" i="3"/>
  <c r="AE87" i="3"/>
  <c r="AD87" i="3"/>
  <c r="AE86" i="3"/>
  <c r="AD86" i="3"/>
  <c r="AE85" i="3"/>
  <c r="AD85" i="3"/>
  <c r="AE84" i="3"/>
  <c r="AD84" i="3"/>
  <c r="AE83" i="3"/>
  <c r="AD83" i="3"/>
  <c r="AE82" i="3"/>
  <c r="AD82" i="3"/>
  <c r="AE81" i="3"/>
  <c r="AD81" i="3"/>
  <c r="AE80" i="3"/>
  <c r="AD80" i="3"/>
  <c r="AE79" i="3"/>
  <c r="AD79" i="3"/>
  <c r="AE78" i="3"/>
  <c r="AD78" i="3"/>
  <c r="AE77" i="3"/>
  <c r="AD77" i="3"/>
  <c r="AE76" i="3"/>
  <c r="AD76" i="3"/>
  <c r="AE75" i="3"/>
  <c r="AD75" i="3"/>
  <c r="AE74" i="3"/>
  <c r="AD74" i="3"/>
  <c r="AE72" i="3"/>
  <c r="AD72" i="3"/>
  <c r="AE71" i="3"/>
  <c r="AD71" i="3"/>
  <c r="AE70" i="3"/>
  <c r="AD70" i="3"/>
  <c r="AE69" i="3"/>
  <c r="AD69" i="3"/>
  <c r="AE68" i="3"/>
  <c r="AD68" i="3"/>
  <c r="AE67" i="3"/>
  <c r="AD67" i="3"/>
  <c r="AE66" i="3"/>
  <c r="AD66" i="3"/>
  <c r="AE65" i="3"/>
  <c r="AD65" i="3"/>
  <c r="AE64" i="3"/>
  <c r="AD64" i="3"/>
  <c r="AE63" i="3"/>
  <c r="AD63" i="3"/>
  <c r="AE62" i="3"/>
  <c r="AD62" i="3"/>
  <c r="AE61" i="3"/>
  <c r="AD61" i="3"/>
  <c r="AE59" i="3"/>
  <c r="AD59" i="3"/>
  <c r="AE58" i="3"/>
  <c r="AD58" i="3"/>
  <c r="AE57" i="3"/>
  <c r="AD57" i="3"/>
  <c r="AE56" i="3"/>
  <c r="AD56" i="3"/>
  <c r="AE55" i="3"/>
  <c r="AD55" i="3"/>
  <c r="AE54" i="3"/>
  <c r="AD54" i="3"/>
  <c r="AE53" i="3"/>
  <c r="AD53" i="3"/>
  <c r="AE52" i="3"/>
  <c r="AD52" i="3"/>
  <c r="AE51" i="3"/>
  <c r="AD51" i="3"/>
  <c r="AE50" i="3"/>
  <c r="AD50" i="3"/>
  <c r="AE49" i="3"/>
  <c r="AD49" i="3"/>
  <c r="AE48" i="3"/>
  <c r="AD48" i="3"/>
  <c r="AE47" i="3"/>
  <c r="AD47" i="3"/>
  <c r="AE46" i="3"/>
  <c r="AD46" i="3"/>
  <c r="AE45" i="3"/>
  <c r="AD45" i="3"/>
  <c r="AE44" i="3"/>
  <c r="AD44" i="3"/>
  <c r="AE43" i="3"/>
  <c r="AD43" i="3"/>
  <c r="AE42" i="3"/>
  <c r="AD42" i="3"/>
  <c r="AE41" i="3"/>
  <c r="AD41" i="3"/>
  <c r="AE40" i="3"/>
  <c r="AD40" i="3"/>
  <c r="AE39" i="3"/>
  <c r="AD39" i="3"/>
  <c r="AE38" i="3"/>
  <c r="AD38" i="3"/>
  <c r="AE36" i="3"/>
  <c r="AD36" i="3"/>
  <c r="AE35" i="3"/>
  <c r="AD35" i="3"/>
  <c r="AE34" i="3"/>
  <c r="AD34" i="3"/>
  <c r="AE32" i="3"/>
  <c r="AD32" i="3"/>
  <c r="AE31" i="3"/>
  <c r="AD31" i="3"/>
  <c r="AE30" i="3"/>
  <c r="AD30" i="3"/>
  <c r="AE29" i="3"/>
  <c r="AD29" i="3"/>
  <c r="AE28" i="3"/>
  <c r="AD28" i="3"/>
  <c r="AE27" i="3"/>
  <c r="AD27" i="3"/>
  <c r="AE26" i="3"/>
  <c r="AD26" i="3"/>
  <c r="AE25" i="3"/>
  <c r="AD25" i="3"/>
  <c r="AE24" i="3"/>
  <c r="AD24" i="3"/>
  <c r="AE23" i="3"/>
  <c r="AD23" i="3"/>
  <c r="AE22" i="3"/>
  <c r="AD22" i="3"/>
  <c r="AE20" i="3"/>
  <c r="AD20" i="3"/>
  <c r="AE19" i="3"/>
  <c r="AD19" i="3"/>
  <c r="AE18" i="3"/>
  <c r="AD18" i="3"/>
  <c r="AE17" i="3"/>
  <c r="AD17" i="3"/>
  <c r="AE15" i="3"/>
  <c r="AE14" i="3" s="1"/>
  <c r="AD15" i="3"/>
  <c r="AD14" i="3" s="1"/>
  <c r="AE13" i="3"/>
  <c r="AD13" i="3"/>
  <c r="AE11" i="3"/>
  <c r="AD11" i="3"/>
  <c r="AE10" i="3"/>
  <c r="AD10" i="3"/>
  <c r="AD179" i="3" l="1"/>
  <c r="AE118" i="3"/>
  <c r="AE162" i="3"/>
  <c r="AE173" i="3"/>
  <c r="AD143" i="3"/>
  <c r="AD173" i="3"/>
  <c r="AD118" i="3"/>
  <c r="AD162" i="3"/>
  <c r="AE123" i="3"/>
  <c r="AD123" i="3"/>
  <c r="AD12" i="3"/>
  <c r="AE12" i="3"/>
  <c r="AD137" i="3"/>
  <c r="AD183" i="3"/>
  <c r="AE137" i="3"/>
  <c r="AE183" i="3"/>
  <c r="AD108" i="3"/>
  <c r="AD134" i="3"/>
  <c r="AE108" i="3"/>
  <c r="AE134" i="3"/>
  <c r="AE192" i="3"/>
  <c r="AE243" i="3"/>
  <c r="AE258" i="3"/>
  <c r="AE263" i="3"/>
  <c r="AE266" i="3"/>
  <c r="AE285" i="3"/>
  <c r="AE297" i="3"/>
  <c r="AE304" i="3"/>
  <c r="AD207" i="3"/>
  <c r="AD214" i="3"/>
  <c r="AD217" i="3"/>
  <c r="AD225" i="3"/>
  <c r="AD236" i="3"/>
  <c r="AD250" i="3"/>
  <c r="AD254" i="3"/>
  <c r="AD274" i="3"/>
  <c r="AD277" i="3"/>
  <c r="AD289" i="3"/>
  <c r="AD309" i="3"/>
  <c r="AD318" i="3"/>
  <c r="AD329" i="3"/>
  <c r="AD192" i="3"/>
  <c r="AD243" i="3"/>
  <c r="AD258" i="3"/>
  <c r="AD263" i="3"/>
  <c r="AD266" i="3"/>
  <c r="AD285" i="3"/>
  <c r="AD297" i="3"/>
  <c r="AD304" i="3"/>
  <c r="AD9" i="3"/>
  <c r="AD16" i="3"/>
  <c r="AD37" i="3"/>
  <c r="AD60" i="3"/>
  <c r="AD73" i="3"/>
  <c r="AD153" i="3"/>
  <c r="AE9" i="3"/>
  <c r="AE16" i="3"/>
  <c r="AE37" i="3"/>
  <c r="AE60" i="3"/>
  <c r="AE73" i="3"/>
  <c r="AE143" i="3"/>
  <c r="AE153" i="3"/>
  <c r="AE179" i="3"/>
  <c r="AE207" i="3"/>
  <c r="AE214" i="3"/>
  <c r="AE217" i="3"/>
  <c r="AE225" i="3"/>
  <c r="AE236" i="3"/>
  <c r="AE250" i="3"/>
  <c r="AE254" i="3"/>
  <c r="AE274" i="3"/>
  <c r="AE277" i="3"/>
  <c r="AE289" i="3"/>
  <c r="AE309" i="3"/>
  <c r="AE318" i="3"/>
  <c r="AE329" i="3"/>
  <c r="AE253" i="3" l="1"/>
  <c r="AD253" i="3"/>
  <c r="AD8" i="3"/>
  <c r="AD308" i="3"/>
  <c r="AE191" i="3"/>
  <c r="AE8" i="3"/>
  <c r="P6" i="5" s="1"/>
  <c r="AE308" i="3"/>
  <c r="AD191" i="3"/>
  <c r="AE347" i="3" l="1"/>
  <c r="AD347" i="3"/>
  <c r="AC314" i="3"/>
  <c r="K9" i="5" l="1"/>
  <c r="K8" i="5"/>
  <c r="K7" i="5"/>
  <c r="J6" i="5"/>
  <c r="K6" i="5"/>
  <c r="E50" i="5"/>
  <c r="F50" i="5"/>
  <c r="E51" i="5"/>
  <c r="F51" i="5"/>
  <c r="E52" i="5"/>
  <c r="F52" i="5"/>
  <c r="E39" i="5"/>
  <c r="F39" i="5"/>
  <c r="E40" i="5"/>
  <c r="F40" i="5"/>
  <c r="E41" i="5"/>
  <c r="F41" i="5"/>
  <c r="E42" i="5"/>
  <c r="F42" i="5"/>
  <c r="E43" i="5"/>
  <c r="F43" i="5"/>
  <c r="E44" i="5"/>
  <c r="F44" i="5"/>
  <c r="E45" i="5"/>
  <c r="F45" i="5"/>
  <c r="E46" i="5"/>
  <c r="F46" i="5"/>
  <c r="E47" i="5"/>
  <c r="F47" i="5"/>
  <c r="E48" i="5"/>
  <c r="F48" i="5"/>
  <c r="E24" i="5"/>
  <c r="F24" i="5"/>
  <c r="E25" i="5"/>
  <c r="F25" i="5"/>
  <c r="E26" i="5"/>
  <c r="F26" i="5"/>
  <c r="E27" i="5"/>
  <c r="F27" i="5"/>
  <c r="E28" i="5"/>
  <c r="F28" i="5"/>
  <c r="E29" i="5"/>
  <c r="F29" i="5"/>
  <c r="E30" i="5"/>
  <c r="F30" i="5"/>
  <c r="E31" i="5"/>
  <c r="F31" i="5"/>
  <c r="E32" i="5"/>
  <c r="F32" i="5"/>
  <c r="E33" i="5"/>
  <c r="F33" i="5"/>
  <c r="E34" i="5"/>
  <c r="F34" i="5"/>
  <c r="E35" i="5"/>
  <c r="F35" i="5"/>
  <c r="E36" i="5"/>
  <c r="F36" i="5"/>
  <c r="E37" i="5"/>
  <c r="F37" i="5"/>
  <c r="E21" i="5"/>
  <c r="F21" i="5"/>
  <c r="E22" i="5"/>
  <c r="F22" i="5"/>
  <c r="E4" i="5"/>
  <c r="F4" i="5"/>
  <c r="E5" i="5"/>
  <c r="F5" i="5"/>
  <c r="E6" i="5"/>
  <c r="F6" i="5"/>
  <c r="E7" i="5"/>
  <c r="F7" i="5"/>
  <c r="E8" i="5"/>
  <c r="F8" i="5"/>
  <c r="E9" i="5"/>
  <c r="F9" i="5"/>
  <c r="E10" i="5"/>
  <c r="F10" i="5"/>
  <c r="E11" i="5"/>
  <c r="F11" i="5"/>
  <c r="E12" i="5"/>
  <c r="F12" i="5"/>
  <c r="E13" i="5"/>
  <c r="F13" i="5"/>
  <c r="E14" i="5"/>
  <c r="F14" i="5"/>
  <c r="E15" i="5"/>
  <c r="F15" i="5"/>
  <c r="E16" i="5"/>
  <c r="F16" i="5"/>
  <c r="E17" i="5"/>
  <c r="F17" i="5"/>
  <c r="E18" i="5"/>
  <c r="F18" i="5"/>
  <c r="E19" i="5"/>
  <c r="F19" i="5"/>
  <c r="E20" i="5"/>
  <c r="F20" i="5"/>
  <c r="CQ341" i="3"/>
  <c r="CQ340" i="3"/>
  <c r="CQ339" i="3"/>
  <c r="CQ338" i="3"/>
  <c r="CQ337" i="3"/>
  <c r="CQ336" i="3"/>
  <c r="CQ335" i="3"/>
  <c r="CQ334" i="3"/>
  <c r="CQ331" i="3"/>
  <c r="CQ328" i="3"/>
  <c r="CQ327" i="3"/>
  <c r="CQ325" i="3"/>
  <c r="CQ324" i="3"/>
  <c r="CQ321" i="3"/>
  <c r="CQ319" i="3"/>
  <c r="CQ317" i="3"/>
  <c r="CQ315" i="3"/>
  <c r="CQ313" i="3"/>
  <c r="CQ312" i="3"/>
  <c r="CQ311" i="3"/>
  <c r="CQ305" i="3"/>
  <c r="CQ303" i="3"/>
  <c r="CQ302" i="3"/>
  <c r="CQ301" i="3"/>
  <c r="CQ300" i="3"/>
  <c r="CQ299" i="3"/>
  <c r="CQ298" i="3"/>
  <c r="CQ296" i="3"/>
  <c r="CQ295" i="3"/>
  <c r="CQ294" i="3"/>
  <c r="CQ293" i="3"/>
  <c r="CQ292" i="3"/>
  <c r="CQ291" i="3"/>
  <c r="CQ290" i="3"/>
  <c r="CQ288" i="3"/>
  <c r="CQ287" i="3"/>
  <c r="CQ286" i="3"/>
  <c r="CQ284" i="3"/>
  <c r="CQ283" i="3"/>
  <c r="CQ282" i="3"/>
  <c r="CQ281" i="3"/>
  <c r="CQ280" i="3"/>
  <c r="CQ279" i="3"/>
  <c r="CQ278" i="3"/>
  <c r="CQ276" i="3"/>
  <c r="CQ275" i="3"/>
  <c r="CQ273" i="3"/>
  <c r="CQ272" i="3"/>
  <c r="CQ271" i="3"/>
  <c r="CQ270" i="3"/>
  <c r="CQ269" i="3"/>
  <c r="CQ268" i="3"/>
  <c r="CQ267" i="3"/>
  <c r="CQ265" i="3"/>
  <c r="CQ264" i="3"/>
  <c r="CQ262" i="3"/>
  <c r="CQ261" i="3"/>
  <c r="CQ260" i="3"/>
  <c r="CQ259" i="3"/>
  <c r="CQ257" i="3"/>
  <c r="CQ255" i="3"/>
  <c r="CQ252" i="3"/>
  <c r="CQ251" i="3"/>
  <c r="CQ249" i="3"/>
  <c r="CQ248" i="3"/>
  <c r="CQ247" i="3"/>
  <c r="CQ245" i="3"/>
  <c r="CQ244" i="3"/>
  <c r="CQ242" i="3"/>
  <c r="CQ240" i="3"/>
  <c r="CQ239" i="3"/>
  <c r="CQ238" i="3"/>
  <c r="CQ237" i="3"/>
  <c r="CQ235" i="3"/>
  <c r="CQ234" i="3"/>
  <c r="CQ233" i="3"/>
  <c r="CQ232" i="3"/>
  <c r="CQ231" i="3"/>
  <c r="CQ230" i="3"/>
  <c r="CQ228" i="3"/>
  <c r="CQ226" i="3"/>
  <c r="CQ224" i="3"/>
  <c r="CQ222" i="3"/>
  <c r="CQ221" i="3"/>
  <c r="CQ220" i="3"/>
  <c r="CQ219" i="3"/>
  <c r="CQ218" i="3"/>
  <c r="CQ216" i="3"/>
  <c r="CQ215" i="3"/>
  <c r="CQ213" i="3"/>
  <c r="CQ211" i="3"/>
  <c r="CQ209" i="3"/>
  <c r="CQ208" i="3"/>
  <c r="CQ206" i="3"/>
  <c r="CQ204" i="3"/>
  <c r="CQ203" i="3"/>
  <c r="CQ202" i="3"/>
  <c r="CQ201" i="3"/>
  <c r="CQ200" i="3"/>
  <c r="CQ199" i="3"/>
  <c r="CQ198" i="3"/>
  <c r="CQ197" i="3"/>
  <c r="CQ196" i="3"/>
  <c r="CQ195" i="3"/>
  <c r="CQ194" i="3"/>
  <c r="CQ193" i="3"/>
  <c r="CQ190" i="3"/>
  <c r="CQ188" i="3"/>
  <c r="CQ187" i="3"/>
  <c r="CQ186" i="3"/>
  <c r="CQ185" i="3"/>
  <c r="CQ184" i="3"/>
  <c r="CQ182" i="3"/>
  <c r="CQ181" i="3"/>
  <c r="CQ180" i="3"/>
  <c r="CQ177" i="3"/>
  <c r="CQ176" i="3"/>
  <c r="CQ175" i="3"/>
  <c r="CQ174" i="3"/>
  <c r="CQ172" i="3"/>
  <c r="CQ171" i="3"/>
  <c r="CQ170" i="3"/>
  <c r="CQ169" i="3"/>
  <c r="CQ168" i="3"/>
  <c r="CQ167" i="3"/>
  <c r="CQ166" i="3"/>
  <c r="CQ165" i="3"/>
  <c r="CQ164" i="3"/>
  <c r="CQ163" i="3"/>
  <c r="CQ161" i="3"/>
  <c r="CQ160" i="3"/>
  <c r="CQ159" i="3"/>
  <c r="CQ158" i="3"/>
  <c r="CQ157" i="3"/>
  <c r="CQ156" i="3"/>
  <c r="CQ155" i="3"/>
  <c r="CQ154" i="3"/>
  <c r="CQ152" i="3"/>
  <c r="CQ151" i="3"/>
  <c r="CQ150" i="3"/>
  <c r="CQ149" i="3"/>
  <c r="CQ148" i="3"/>
  <c r="CQ147" i="3"/>
  <c r="CQ146" i="3"/>
  <c r="CQ145" i="3"/>
  <c r="CQ144" i="3"/>
  <c r="CQ142" i="3"/>
  <c r="CQ141" i="3"/>
  <c r="CQ140" i="3"/>
  <c r="CQ139" i="3"/>
  <c r="CQ138" i="3"/>
  <c r="CQ136" i="3"/>
  <c r="CQ135" i="3"/>
  <c r="CQ133" i="3"/>
  <c r="CQ132" i="3"/>
  <c r="CQ131" i="3"/>
  <c r="CQ130" i="3"/>
  <c r="CQ129" i="3"/>
  <c r="CQ128" i="3"/>
  <c r="CQ127" i="3"/>
  <c r="CQ126" i="3"/>
  <c r="CQ125" i="3"/>
  <c r="CQ124" i="3"/>
  <c r="CQ122" i="3"/>
  <c r="CQ121" i="3"/>
  <c r="CQ120" i="3"/>
  <c r="CQ119" i="3"/>
  <c r="CQ117" i="3"/>
  <c r="CQ116" i="3"/>
  <c r="CQ115" i="3"/>
  <c r="CQ114" i="3"/>
  <c r="CQ113" i="3"/>
  <c r="CQ112" i="3"/>
  <c r="CQ111" i="3"/>
  <c r="CQ110" i="3"/>
  <c r="CQ109" i="3"/>
  <c r="CQ106" i="3"/>
  <c r="CQ105" i="3"/>
  <c r="CQ104" i="3"/>
  <c r="CQ102" i="3"/>
  <c r="CQ101" i="3"/>
  <c r="CQ100" i="3"/>
  <c r="CQ99" i="3"/>
  <c r="CQ98" i="3"/>
  <c r="CQ97" i="3"/>
  <c r="CQ96" i="3"/>
  <c r="CQ95" i="3"/>
  <c r="CQ94" i="3"/>
  <c r="CQ93" i="3"/>
  <c r="CQ92" i="3"/>
  <c r="CQ91" i="3"/>
  <c r="CQ90" i="3"/>
  <c r="CQ89" i="3"/>
  <c r="CQ88" i="3"/>
  <c r="CQ87" i="3"/>
  <c r="CQ86" i="3"/>
  <c r="CQ85" i="3"/>
  <c r="CQ84" i="3"/>
  <c r="CQ83" i="3"/>
  <c r="CQ82" i="3"/>
  <c r="CQ81" i="3"/>
  <c r="CQ80" i="3"/>
  <c r="CQ79" i="3"/>
  <c r="CQ78" i="3"/>
  <c r="CQ77" i="3"/>
  <c r="CQ76" i="3"/>
  <c r="CQ75" i="3"/>
  <c r="CQ74" i="3"/>
  <c r="CQ72" i="3"/>
  <c r="CQ71" i="3"/>
  <c r="CQ70" i="3"/>
  <c r="CQ69" i="3"/>
  <c r="CQ68" i="3"/>
  <c r="CQ67" i="3"/>
  <c r="CQ66" i="3"/>
  <c r="CQ65" i="3"/>
  <c r="CQ64" i="3"/>
  <c r="CQ63" i="3"/>
  <c r="CQ62" i="3"/>
  <c r="CQ61" i="3"/>
  <c r="CQ59" i="3"/>
  <c r="CQ58" i="3"/>
  <c r="CQ57" i="3"/>
  <c r="CQ56" i="3"/>
  <c r="CQ55" i="3"/>
  <c r="CQ54" i="3"/>
  <c r="CQ53" i="3"/>
  <c r="CQ52" i="3"/>
  <c r="CQ51" i="3"/>
  <c r="CQ50" i="3"/>
  <c r="CQ49" i="3"/>
  <c r="CQ48" i="3"/>
  <c r="CQ47" i="3"/>
  <c r="CQ46" i="3"/>
  <c r="CQ45" i="3"/>
  <c r="CQ44" i="3"/>
  <c r="CQ43" i="3"/>
  <c r="CQ42" i="3"/>
  <c r="CQ41" i="3"/>
  <c r="CQ40" i="3"/>
  <c r="CQ39" i="3"/>
  <c r="CQ38" i="3"/>
  <c r="CQ36" i="3"/>
  <c r="CQ35" i="3"/>
  <c r="CQ34" i="3"/>
  <c r="CQ33" i="3"/>
  <c r="CQ32" i="3"/>
  <c r="CQ31" i="3"/>
  <c r="CQ30" i="3"/>
  <c r="CQ29" i="3"/>
  <c r="CQ28" i="3"/>
  <c r="CQ27" i="3"/>
  <c r="CQ26" i="3"/>
  <c r="CQ25" i="3"/>
  <c r="CQ24" i="3"/>
  <c r="CQ23" i="3"/>
  <c r="CQ22" i="3"/>
  <c r="CQ21" i="3"/>
  <c r="CQ20" i="3"/>
  <c r="CQ19" i="3"/>
  <c r="CQ18" i="3"/>
  <c r="CQ17" i="3"/>
  <c r="CQ15" i="3"/>
  <c r="CQ13" i="3"/>
  <c r="CQ11" i="3"/>
  <c r="CQ10" i="3"/>
  <c r="CF346" i="3"/>
  <c r="CF341" i="3"/>
  <c r="CF340" i="3"/>
  <c r="CF339" i="3"/>
  <c r="CF338" i="3"/>
  <c r="CF336" i="3"/>
  <c r="CF335" i="3"/>
  <c r="CF334" i="3"/>
  <c r="CF331" i="3"/>
  <c r="CF328" i="3"/>
  <c r="CF327" i="3"/>
  <c r="CF324" i="3"/>
  <c r="CF321" i="3"/>
  <c r="CF319" i="3"/>
  <c r="CF317" i="3"/>
  <c r="CF315" i="3"/>
  <c r="CF313" i="3"/>
  <c r="CF312" i="3"/>
  <c r="CF311" i="3"/>
  <c r="CF303" i="3"/>
  <c r="CF302" i="3"/>
  <c r="CF301" i="3"/>
  <c r="CF300" i="3"/>
  <c r="CF299" i="3"/>
  <c r="CF298" i="3"/>
  <c r="CF296" i="3"/>
  <c r="CF295" i="3"/>
  <c r="CF294" i="3"/>
  <c r="CF293" i="3"/>
  <c r="CF292" i="3"/>
  <c r="CF291" i="3"/>
  <c r="CF290" i="3"/>
  <c r="CF288" i="3"/>
  <c r="CF287" i="3"/>
  <c r="CF286" i="3"/>
  <c r="CF284" i="3"/>
  <c r="CF283" i="3"/>
  <c r="CF282" i="3"/>
  <c r="CF281" i="3"/>
  <c r="CF280" i="3"/>
  <c r="CF279" i="3"/>
  <c r="CF276" i="3"/>
  <c r="CF275" i="3"/>
  <c r="CF273" i="3"/>
  <c r="CF272" i="3"/>
  <c r="CF271" i="3"/>
  <c r="CF270" i="3"/>
  <c r="CF269" i="3"/>
  <c r="CF268" i="3"/>
  <c r="CF267" i="3"/>
  <c r="CF265" i="3"/>
  <c r="CF264" i="3"/>
  <c r="CF262" i="3"/>
  <c r="CF261" i="3"/>
  <c r="CF260" i="3"/>
  <c r="CF259" i="3"/>
  <c r="CF257" i="3"/>
  <c r="CF255" i="3"/>
  <c r="CF252" i="3"/>
  <c r="CF251" i="3"/>
  <c r="CF249" i="3"/>
  <c r="CF248" i="3"/>
  <c r="CF247" i="3"/>
  <c r="CF245" i="3"/>
  <c r="CF244" i="3"/>
  <c r="CF242" i="3"/>
  <c r="CF240" i="3"/>
  <c r="CF239" i="3"/>
  <c r="CF238" i="3"/>
  <c r="CF237" i="3"/>
  <c r="CF235" i="3"/>
  <c r="CF234" i="3"/>
  <c r="CF233" i="3"/>
  <c r="CF232" i="3"/>
  <c r="CF231" i="3"/>
  <c r="CF230" i="3"/>
  <c r="CF229" i="3"/>
  <c r="CF228" i="3"/>
  <c r="CF226" i="3"/>
  <c r="CF224" i="3"/>
  <c r="CF222" i="3"/>
  <c r="CF221" i="3"/>
  <c r="CF220" i="3"/>
  <c r="CF219" i="3"/>
  <c r="CF218" i="3"/>
  <c r="CF216" i="3"/>
  <c r="CF215" i="3"/>
  <c r="CF213" i="3"/>
  <c r="CF211" i="3"/>
  <c r="CF209" i="3"/>
  <c r="CF208" i="3"/>
  <c r="CF206" i="3"/>
  <c r="CF204" i="3"/>
  <c r="CF203" i="3"/>
  <c r="CF202" i="3"/>
  <c r="CF201" i="3"/>
  <c r="CF200" i="3"/>
  <c r="CF199" i="3"/>
  <c r="CF198" i="3"/>
  <c r="CF197" i="3"/>
  <c r="CF196" i="3"/>
  <c r="CF195" i="3"/>
  <c r="CF194" i="3"/>
  <c r="CF193" i="3"/>
  <c r="CF190" i="3"/>
  <c r="CF188" i="3"/>
  <c r="CF187" i="3"/>
  <c r="CF186" i="3"/>
  <c r="CF185" i="3"/>
  <c r="CF184" i="3"/>
  <c r="CF181" i="3"/>
  <c r="CF180" i="3"/>
  <c r="CF182" i="3"/>
  <c r="CF172" i="3"/>
  <c r="CF171" i="3"/>
  <c r="CF170" i="3"/>
  <c r="CF169" i="3"/>
  <c r="CF168" i="3"/>
  <c r="CF167" i="3"/>
  <c r="CF166" i="3"/>
  <c r="CF165" i="3"/>
  <c r="CF164" i="3"/>
  <c r="CF163" i="3"/>
  <c r="CF161" i="3"/>
  <c r="CF160" i="3"/>
  <c r="CF159" i="3"/>
  <c r="CF158" i="3"/>
  <c r="CF157" i="3"/>
  <c r="CF156" i="3"/>
  <c r="CF155" i="3"/>
  <c r="CF154" i="3"/>
  <c r="CF152" i="3"/>
  <c r="CF151" i="3"/>
  <c r="CF150" i="3"/>
  <c r="CF149" i="3"/>
  <c r="CF148" i="3"/>
  <c r="CF147" i="3"/>
  <c r="CF146" i="3"/>
  <c r="CF145" i="3"/>
  <c r="CF144" i="3"/>
  <c r="CF142" i="3"/>
  <c r="CF141" i="3"/>
  <c r="CF140" i="3"/>
  <c r="CF139" i="3"/>
  <c r="CF138" i="3"/>
  <c r="CF136" i="3"/>
  <c r="CF135" i="3"/>
  <c r="CF133" i="3"/>
  <c r="CF132" i="3"/>
  <c r="CF131" i="3"/>
  <c r="CF130" i="3"/>
  <c r="CF129" i="3"/>
  <c r="CF128" i="3"/>
  <c r="CF127" i="3"/>
  <c r="CF126" i="3"/>
  <c r="CF125" i="3"/>
  <c r="CF124" i="3"/>
  <c r="CF122" i="3"/>
  <c r="CF121" i="3"/>
  <c r="CF120" i="3"/>
  <c r="CF119" i="3"/>
  <c r="CF117" i="3"/>
  <c r="CF116" i="3"/>
  <c r="CF115" i="3"/>
  <c r="CF114" i="3"/>
  <c r="CF113" i="3"/>
  <c r="CF112" i="3"/>
  <c r="CF111" i="3"/>
  <c r="CF110" i="3"/>
  <c r="CF109" i="3"/>
  <c r="CF106" i="3"/>
  <c r="CF105" i="3"/>
  <c r="CF104" i="3"/>
  <c r="CF102" i="3"/>
  <c r="CF101" i="3"/>
  <c r="CF100" i="3"/>
  <c r="CF99" i="3"/>
  <c r="CF98" i="3"/>
  <c r="CF97" i="3"/>
  <c r="CF96" i="3"/>
  <c r="CF95" i="3"/>
  <c r="CF94" i="3"/>
  <c r="CF93" i="3"/>
  <c r="CF92" i="3"/>
  <c r="CF91" i="3"/>
  <c r="CF90" i="3"/>
  <c r="CF89" i="3"/>
  <c r="CF88" i="3"/>
  <c r="CF87" i="3"/>
  <c r="CF86" i="3"/>
  <c r="CF85" i="3"/>
  <c r="CF84" i="3"/>
  <c r="CF83" i="3"/>
  <c r="CF82" i="3"/>
  <c r="CF81" i="3"/>
  <c r="CF80" i="3"/>
  <c r="CF79" i="3"/>
  <c r="CF78" i="3"/>
  <c r="CF77" i="3"/>
  <c r="CF76" i="3"/>
  <c r="CF75" i="3"/>
  <c r="CF74" i="3"/>
  <c r="CF72" i="3"/>
  <c r="CF71" i="3"/>
  <c r="CF70" i="3"/>
  <c r="CF69" i="3"/>
  <c r="CF68" i="3"/>
  <c r="CF67" i="3"/>
  <c r="CF66" i="3"/>
  <c r="CF65" i="3"/>
  <c r="CF64" i="3"/>
  <c r="CF63" i="3"/>
  <c r="CF62" i="3"/>
  <c r="CF61" i="3"/>
  <c r="CF59" i="3"/>
  <c r="CF58" i="3"/>
  <c r="CF57" i="3"/>
  <c r="CF56" i="3"/>
  <c r="CF55" i="3"/>
  <c r="CF54" i="3"/>
  <c r="CF53" i="3"/>
  <c r="CF52" i="3"/>
  <c r="CF51" i="3"/>
  <c r="CF50" i="3"/>
  <c r="CF49" i="3"/>
  <c r="CF48" i="3"/>
  <c r="CF47" i="3"/>
  <c r="CF46" i="3"/>
  <c r="CF45" i="3"/>
  <c r="CF44" i="3"/>
  <c r="CF43" i="3"/>
  <c r="CF42" i="3"/>
  <c r="CF41" i="3"/>
  <c r="CF40" i="3"/>
  <c r="CF39" i="3"/>
  <c r="CF38" i="3"/>
  <c r="CF36" i="3"/>
  <c r="CF35" i="3"/>
  <c r="CF34" i="3"/>
  <c r="CF33" i="3"/>
  <c r="CF32" i="3"/>
  <c r="CF31" i="3"/>
  <c r="CF30" i="3"/>
  <c r="CF29" i="3"/>
  <c r="CF28" i="3"/>
  <c r="CF27" i="3"/>
  <c r="CF26" i="3"/>
  <c r="CF25" i="3"/>
  <c r="CF24" i="3"/>
  <c r="CF23" i="3"/>
  <c r="CF22" i="3"/>
  <c r="CF21" i="3"/>
  <c r="CF20" i="3"/>
  <c r="CF19" i="3"/>
  <c r="CF18" i="3"/>
  <c r="CF17" i="3"/>
  <c r="CF15" i="3"/>
  <c r="CF13" i="3"/>
  <c r="CF11" i="3"/>
  <c r="CF10" i="3"/>
  <c r="BU346" i="3"/>
  <c r="BU341" i="3"/>
  <c r="BU340" i="3"/>
  <c r="BU339" i="3"/>
  <c r="BU334" i="3"/>
  <c r="BU331" i="3"/>
  <c r="BU327" i="3"/>
  <c r="BU324" i="3"/>
  <c r="BU321" i="3"/>
  <c r="BU320" i="3"/>
  <c r="BU319" i="3"/>
  <c r="BU317" i="3"/>
  <c r="BU315" i="3"/>
  <c r="BU313" i="3"/>
  <c r="BU312" i="3"/>
  <c r="BU311" i="3"/>
  <c r="BU307" i="3"/>
  <c r="BU306" i="3"/>
  <c r="BU305" i="3"/>
  <c r="BU303" i="3"/>
  <c r="BU302" i="3"/>
  <c r="BU301" i="3"/>
  <c r="BU300" i="3"/>
  <c r="BU299" i="3"/>
  <c r="BU298" i="3"/>
  <c r="BU296" i="3"/>
  <c r="BU295" i="3"/>
  <c r="BU294" i="3"/>
  <c r="BU293" i="3"/>
  <c r="BU292" i="3"/>
  <c r="BU291" i="3"/>
  <c r="BU290" i="3"/>
  <c r="BU288" i="3"/>
  <c r="BU287" i="3"/>
  <c r="BU286" i="3"/>
  <c r="BU284" i="3"/>
  <c r="BU283" i="3"/>
  <c r="BU282" i="3"/>
  <c r="BU281" i="3"/>
  <c r="BU280" i="3"/>
  <c r="BU279" i="3"/>
  <c r="BU278" i="3"/>
  <c r="BU276" i="3"/>
  <c r="BU275" i="3"/>
  <c r="BU273" i="3"/>
  <c r="BU272" i="3"/>
  <c r="BU271" i="3"/>
  <c r="BU270" i="3"/>
  <c r="BU269" i="3"/>
  <c r="BU268" i="3"/>
  <c r="BU267" i="3"/>
  <c r="BU265" i="3"/>
  <c r="BU264" i="3"/>
  <c r="BU262" i="3"/>
  <c r="BU261" i="3"/>
  <c r="BU260" i="3"/>
  <c r="BU259" i="3"/>
  <c r="BU257" i="3"/>
  <c r="BU255" i="3"/>
  <c r="BU252" i="3"/>
  <c r="BU251" i="3"/>
  <c r="BU249" i="3"/>
  <c r="BU248" i="3"/>
  <c r="BU247" i="3"/>
  <c r="BU245" i="3"/>
  <c r="BU244" i="3"/>
  <c r="BU242" i="3"/>
  <c r="BU240" i="3"/>
  <c r="BU239" i="3"/>
  <c r="BU238" i="3"/>
  <c r="BU237" i="3"/>
  <c r="BU235" i="3"/>
  <c r="BU234" i="3"/>
  <c r="BU233" i="3"/>
  <c r="BU232" i="3"/>
  <c r="BU231" i="3"/>
  <c r="BU230" i="3"/>
  <c r="BU229" i="3"/>
  <c r="BU228" i="3"/>
  <c r="BU226" i="3"/>
  <c r="BU224" i="3"/>
  <c r="BU222" i="3"/>
  <c r="BU221" i="3"/>
  <c r="BU220" i="3"/>
  <c r="BU219" i="3"/>
  <c r="BU218" i="3"/>
  <c r="BU216" i="3"/>
  <c r="BU215" i="3"/>
  <c r="BU213" i="3"/>
  <c r="BU211" i="3"/>
  <c r="BU209" i="3"/>
  <c r="BU208" i="3"/>
  <c r="BU206" i="3"/>
  <c r="BU204" i="3"/>
  <c r="BU203" i="3"/>
  <c r="BU202" i="3"/>
  <c r="BU201" i="3"/>
  <c r="BU200" i="3"/>
  <c r="BU199" i="3"/>
  <c r="BU198" i="3"/>
  <c r="BU197" i="3"/>
  <c r="BU196" i="3"/>
  <c r="BU195" i="3"/>
  <c r="BU194" i="3"/>
  <c r="BU193" i="3"/>
  <c r="BU190" i="3"/>
  <c r="BU188" i="3"/>
  <c r="BU187" i="3"/>
  <c r="BU186" i="3"/>
  <c r="BU185" i="3"/>
  <c r="BU184" i="3"/>
  <c r="BU182" i="3"/>
  <c r="BU181" i="3"/>
  <c r="BU180" i="3"/>
  <c r="BU177" i="3"/>
  <c r="BU176" i="3"/>
  <c r="BU175" i="3"/>
  <c r="BU174" i="3"/>
  <c r="BU172" i="3"/>
  <c r="BU171" i="3"/>
  <c r="BU170" i="3"/>
  <c r="BU169" i="3"/>
  <c r="BU168" i="3"/>
  <c r="BU167" i="3"/>
  <c r="BU166" i="3"/>
  <c r="BU165" i="3"/>
  <c r="BU164" i="3"/>
  <c r="BU163" i="3"/>
  <c r="BU161" i="3"/>
  <c r="BU160" i="3"/>
  <c r="BU159" i="3"/>
  <c r="BU158" i="3"/>
  <c r="BU157" i="3"/>
  <c r="BU156" i="3"/>
  <c r="BU155" i="3"/>
  <c r="BU154" i="3"/>
  <c r="BU152" i="3"/>
  <c r="BU151" i="3"/>
  <c r="BU150" i="3"/>
  <c r="BU149" i="3"/>
  <c r="BU148" i="3"/>
  <c r="BU147" i="3"/>
  <c r="BU146" i="3"/>
  <c r="BU145" i="3"/>
  <c r="BU144" i="3"/>
  <c r="BU142" i="3"/>
  <c r="BU141" i="3"/>
  <c r="BU140" i="3"/>
  <c r="BU139" i="3"/>
  <c r="BU138" i="3"/>
  <c r="BU136" i="3"/>
  <c r="BU135" i="3"/>
  <c r="BU133" i="3"/>
  <c r="BU132" i="3"/>
  <c r="BU131" i="3"/>
  <c r="BU130" i="3"/>
  <c r="BU129" i="3"/>
  <c r="BU128" i="3"/>
  <c r="BU127" i="3"/>
  <c r="BU126" i="3"/>
  <c r="BU125" i="3"/>
  <c r="BU124" i="3"/>
  <c r="BU122" i="3"/>
  <c r="BU121" i="3"/>
  <c r="BU120" i="3"/>
  <c r="BU119" i="3"/>
  <c r="BU117" i="3"/>
  <c r="BU116" i="3"/>
  <c r="BU115" i="3"/>
  <c r="BU114" i="3"/>
  <c r="BU113" i="3"/>
  <c r="BU112" i="3"/>
  <c r="BU111" i="3"/>
  <c r="BU110" i="3"/>
  <c r="BU109" i="3"/>
  <c r="BU106" i="3"/>
  <c r="BU105" i="3"/>
  <c r="BU104" i="3"/>
  <c r="BU102" i="3"/>
  <c r="BU101" i="3"/>
  <c r="BU100" i="3"/>
  <c r="BU99" i="3"/>
  <c r="BU98" i="3"/>
  <c r="BU97" i="3"/>
  <c r="BU96" i="3"/>
  <c r="BU95" i="3"/>
  <c r="BU94" i="3"/>
  <c r="BU93" i="3"/>
  <c r="BU92" i="3"/>
  <c r="BU91" i="3"/>
  <c r="BU90" i="3"/>
  <c r="BU89" i="3"/>
  <c r="BU88" i="3"/>
  <c r="BU87" i="3"/>
  <c r="BU86" i="3"/>
  <c r="BU85" i="3"/>
  <c r="BU84" i="3"/>
  <c r="BU83" i="3"/>
  <c r="BU82" i="3"/>
  <c r="BU81" i="3"/>
  <c r="BU80" i="3"/>
  <c r="BU79" i="3"/>
  <c r="BU78" i="3"/>
  <c r="BU77" i="3"/>
  <c r="BU76" i="3"/>
  <c r="BU75" i="3"/>
  <c r="BU74" i="3"/>
  <c r="BU72" i="3"/>
  <c r="BU71" i="3"/>
  <c r="BU70" i="3"/>
  <c r="BU69" i="3"/>
  <c r="BU68" i="3"/>
  <c r="BU67" i="3"/>
  <c r="BU66" i="3"/>
  <c r="BU65" i="3"/>
  <c r="BU64" i="3"/>
  <c r="BU63" i="3"/>
  <c r="BU62" i="3"/>
  <c r="BU61" i="3"/>
  <c r="BU59" i="3"/>
  <c r="BU58" i="3"/>
  <c r="BU57" i="3"/>
  <c r="BU56" i="3"/>
  <c r="BU55" i="3"/>
  <c r="BU54" i="3"/>
  <c r="BU53" i="3"/>
  <c r="BU52" i="3"/>
  <c r="BU51" i="3"/>
  <c r="BU50" i="3"/>
  <c r="BU49" i="3"/>
  <c r="BU48" i="3"/>
  <c r="BU47" i="3"/>
  <c r="BU46" i="3"/>
  <c r="BU45" i="3"/>
  <c r="BU44" i="3"/>
  <c r="BU43" i="3"/>
  <c r="BU42" i="3"/>
  <c r="BU41" i="3"/>
  <c r="BU40" i="3"/>
  <c r="BU39" i="3"/>
  <c r="BU38" i="3"/>
  <c r="BU36" i="3"/>
  <c r="BU35" i="3"/>
  <c r="BU34" i="3"/>
  <c r="BU33" i="3"/>
  <c r="BU32" i="3"/>
  <c r="BU31" i="3"/>
  <c r="BU30" i="3"/>
  <c r="BU29" i="3"/>
  <c r="BU28" i="3"/>
  <c r="BU27" i="3"/>
  <c r="BU26" i="3"/>
  <c r="BU25" i="3"/>
  <c r="BU24" i="3"/>
  <c r="BU23" i="3"/>
  <c r="BU22" i="3"/>
  <c r="BU21" i="3"/>
  <c r="BU20" i="3"/>
  <c r="BU19" i="3"/>
  <c r="BU18" i="3"/>
  <c r="BU17" i="3"/>
  <c r="BU15" i="3"/>
  <c r="BU13" i="3"/>
  <c r="BU11" i="3"/>
  <c r="BU10" i="3"/>
  <c r="CQ162" i="3" l="1"/>
  <c r="AG144" i="3"/>
  <c r="AG143" i="3" s="1"/>
  <c r="AG313" i="3" l="1"/>
  <c r="AC313" i="3" l="1"/>
  <c r="AG309" i="3"/>
  <c r="AK273" i="3"/>
  <c r="AK266" i="3" s="1"/>
  <c r="AG256" i="3" l="1"/>
  <c r="AG254" i="3" s="1"/>
  <c r="AG220" i="3"/>
  <c r="AG221" i="3"/>
  <c r="AG217" i="3" l="1"/>
  <c r="AC247" i="3"/>
  <c r="Y33" i="3" l="1"/>
  <c r="AC170" i="3" l="1"/>
  <c r="AC11" i="3" l="1"/>
  <c r="AC10" i="3"/>
  <c r="AC13" i="3"/>
  <c r="AC15" i="3"/>
  <c r="AC36" i="3"/>
  <c r="AC35" i="3"/>
  <c r="AC34" i="3"/>
  <c r="AC33" i="3"/>
  <c r="AC32" i="3"/>
  <c r="AC31" i="3"/>
  <c r="AC30" i="3"/>
  <c r="AC29" i="3"/>
  <c r="AC28" i="3"/>
  <c r="AC27" i="3"/>
  <c r="AC26" i="3"/>
  <c r="AC25" i="3"/>
  <c r="AC24" i="3"/>
  <c r="AC23" i="3"/>
  <c r="AC22" i="3"/>
  <c r="AC21" i="3"/>
  <c r="AC20" i="3"/>
  <c r="AC19" i="3"/>
  <c r="AC18" i="3"/>
  <c r="AC17" i="3"/>
  <c r="AC59" i="3"/>
  <c r="AC58" i="3"/>
  <c r="AC57" i="3"/>
  <c r="AC56" i="3"/>
  <c r="AC55" i="3"/>
  <c r="AC54" i="3"/>
  <c r="AC53" i="3"/>
  <c r="AC52" i="3"/>
  <c r="AC50" i="3"/>
  <c r="AC49" i="3"/>
  <c r="AC48" i="3"/>
  <c r="AC46" i="3"/>
  <c r="AC45" i="3"/>
  <c r="AC44" i="3"/>
  <c r="AC43" i="3"/>
  <c r="AC42" i="3"/>
  <c r="AC41" i="3"/>
  <c r="AC40" i="3"/>
  <c r="AC39" i="3"/>
  <c r="AC38" i="3"/>
  <c r="AC72" i="3"/>
  <c r="AC69" i="3"/>
  <c r="AC68" i="3"/>
  <c r="AC67" i="3"/>
  <c r="AC66" i="3"/>
  <c r="AC64" i="3"/>
  <c r="AC63" i="3"/>
  <c r="AC62" i="3"/>
  <c r="AC61" i="3"/>
  <c r="AC106" i="3"/>
  <c r="AC105" i="3"/>
  <c r="AC104" i="3"/>
  <c r="AC102" i="3"/>
  <c r="AC101" i="3"/>
  <c r="AC100" i="3"/>
  <c r="AC99" i="3"/>
  <c r="AC98" i="3"/>
  <c r="AC97" i="3"/>
  <c r="AC96" i="3"/>
  <c r="AC95" i="3"/>
  <c r="AC94" i="3"/>
  <c r="AC93" i="3"/>
  <c r="AC92" i="3"/>
  <c r="AC91" i="3"/>
  <c r="AC90" i="3"/>
  <c r="AC89" i="3"/>
  <c r="AC88" i="3"/>
  <c r="AC87" i="3"/>
  <c r="AC86" i="3"/>
  <c r="AC85" i="3"/>
  <c r="AC84" i="3"/>
  <c r="AC82" i="3"/>
  <c r="AC81" i="3"/>
  <c r="AC80" i="3"/>
  <c r="AC79" i="3"/>
  <c r="AC78" i="3"/>
  <c r="AC77" i="3"/>
  <c r="AC76" i="3"/>
  <c r="AC75" i="3"/>
  <c r="AC74" i="3"/>
  <c r="AC117" i="3"/>
  <c r="AC116" i="3"/>
  <c r="AC115" i="3"/>
  <c r="AC114" i="3"/>
  <c r="DB113" i="3" s="1"/>
  <c r="AC113" i="3"/>
  <c r="AC111" i="3"/>
  <c r="AC110" i="3"/>
  <c r="AC109" i="3"/>
  <c r="AC122" i="3"/>
  <c r="AC121" i="3"/>
  <c r="AC120" i="3"/>
  <c r="AC119" i="3"/>
  <c r="AC133" i="3"/>
  <c r="AC132" i="3"/>
  <c r="AC131" i="3"/>
  <c r="AC130" i="3"/>
  <c r="AC129" i="3"/>
  <c r="AC128" i="3"/>
  <c r="AC127" i="3"/>
  <c r="AC126" i="3"/>
  <c r="AC125" i="3"/>
  <c r="AC124" i="3"/>
  <c r="AC136" i="3"/>
  <c r="AC135" i="3"/>
  <c r="AC142" i="3"/>
  <c r="AC141" i="3"/>
  <c r="AC138" i="3"/>
  <c r="AC152" i="3"/>
  <c r="AC151" i="3"/>
  <c r="AC150" i="3"/>
  <c r="AC149" i="3"/>
  <c r="AC148" i="3"/>
  <c r="AC147" i="3"/>
  <c r="AC146" i="3"/>
  <c r="AC145" i="3"/>
  <c r="AC144" i="3"/>
  <c r="AC154" i="3"/>
  <c r="AC172" i="3"/>
  <c r="AC171" i="3"/>
  <c r="AC169" i="3"/>
  <c r="AC168" i="3"/>
  <c r="AC167" i="3"/>
  <c r="AC166" i="3"/>
  <c r="AC165" i="3"/>
  <c r="AC164" i="3"/>
  <c r="AC163" i="3"/>
  <c r="AC177" i="3"/>
  <c r="AC176" i="3"/>
  <c r="AC175" i="3"/>
  <c r="AC174" i="3"/>
  <c r="AC182" i="3"/>
  <c r="AC181" i="3"/>
  <c r="AC180" i="3"/>
  <c r="AC188" i="3"/>
  <c r="AC187" i="3"/>
  <c r="AC186" i="3"/>
  <c r="AC185" i="3"/>
  <c r="AC184" i="3"/>
  <c r="AC190" i="3"/>
  <c r="AC204" i="3"/>
  <c r="AC203" i="3"/>
  <c r="AC202" i="3"/>
  <c r="AC201" i="3"/>
  <c r="AC200" i="3"/>
  <c r="AC199" i="3"/>
  <c r="AC198" i="3"/>
  <c r="AC197" i="3"/>
  <c r="AC196" i="3"/>
  <c r="AC195" i="3"/>
  <c r="AC194" i="3"/>
  <c r="AC193" i="3"/>
  <c r="AC206" i="3"/>
  <c r="AC209" i="3"/>
  <c r="AC208" i="3"/>
  <c r="AC211" i="3"/>
  <c r="AC213" i="3"/>
  <c r="AC216" i="3"/>
  <c r="AC215" i="3"/>
  <c r="AC222" i="3"/>
  <c r="AC221" i="3"/>
  <c r="AC220" i="3"/>
  <c r="AC219" i="3"/>
  <c r="AC218" i="3"/>
  <c r="AC224" i="3"/>
  <c r="AC235" i="3"/>
  <c r="AC234" i="3"/>
  <c r="AC232" i="3"/>
  <c r="AC230" i="3"/>
  <c r="AC229" i="3"/>
  <c r="AC228" i="3"/>
  <c r="AC226" i="3"/>
  <c r="AC240" i="3"/>
  <c r="AC239" i="3"/>
  <c r="AC238" i="3"/>
  <c r="AC242" i="3"/>
  <c r="AC245" i="3" l="1"/>
  <c r="AC244" i="3"/>
  <c r="AC252" i="3"/>
  <c r="AC251" i="3"/>
  <c r="AC257" i="3"/>
  <c r="AC255" i="3"/>
  <c r="AC262" i="3"/>
  <c r="AC261" i="3"/>
  <c r="AC260" i="3"/>
  <c r="AC259" i="3"/>
  <c r="AC265" i="3"/>
  <c r="AC264" i="3"/>
  <c r="AC273" i="3"/>
  <c r="AC272" i="3"/>
  <c r="AC271" i="3"/>
  <c r="AC269" i="3"/>
  <c r="AC267" i="3"/>
  <c r="AC276" i="3"/>
  <c r="AC275" i="3"/>
  <c r="AC284" i="3"/>
  <c r="AC283" i="3"/>
  <c r="AC282" i="3"/>
  <c r="AC281" i="3"/>
  <c r="AC280" i="3"/>
  <c r="AC279" i="3"/>
  <c r="AC288" i="3"/>
  <c r="AC287" i="3"/>
  <c r="AC286" i="3"/>
  <c r="AC296" i="3"/>
  <c r="AC295" i="3"/>
  <c r="AC294" i="3"/>
  <c r="AC293" i="3"/>
  <c r="AC292" i="3"/>
  <c r="AC291" i="3"/>
  <c r="AC290" i="3"/>
  <c r="AC303" i="3"/>
  <c r="AC302" i="3"/>
  <c r="AC301" i="3"/>
  <c r="AC300" i="3"/>
  <c r="AC299" i="3"/>
  <c r="AC298" i="3"/>
  <c r="AC307" i="3"/>
  <c r="AC305" i="3"/>
  <c r="AC317" i="3"/>
  <c r="AC316" i="3"/>
  <c r="AC315" i="3"/>
  <c r="AC312" i="3"/>
  <c r="AC311" i="3"/>
  <c r="AC328" i="3"/>
  <c r="AC327" i="3"/>
  <c r="AC326" i="3"/>
  <c r="AC324" i="3"/>
  <c r="AC321" i="3"/>
  <c r="AC320" i="3"/>
  <c r="AC319" i="3"/>
  <c r="AC345" i="3"/>
  <c r="AC344" i="3"/>
  <c r="AC343" i="3"/>
  <c r="AC342" i="3"/>
  <c r="AC341" i="3"/>
  <c r="AC338" i="3"/>
  <c r="AC337" i="3"/>
  <c r="AC335" i="3"/>
  <c r="AC333" i="3"/>
  <c r="AC332" i="3"/>
  <c r="AG346" i="3" l="1"/>
  <c r="AC346" i="3" s="1"/>
  <c r="AC161" i="3" l="1"/>
  <c r="AC160" i="3"/>
  <c r="AC159" i="3"/>
  <c r="AC158" i="3"/>
  <c r="AC157" i="3"/>
  <c r="AC156" i="3"/>
  <c r="AS70" i="3" l="1"/>
  <c r="AS60" i="3" s="1"/>
  <c r="BQ65" i="3"/>
  <c r="BQ47" i="3"/>
  <c r="BQ37" i="3" s="1"/>
  <c r="AC47" i="3" l="1"/>
  <c r="AC65" i="3"/>
  <c r="DB65" i="3" s="1"/>
  <c r="AC70" i="3"/>
  <c r="DB72" i="3"/>
  <c r="DB68" i="3"/>
  <c r="DB66" i="3"/>
  <c r="DB64" i="3"/>
  <c r="DB63" i="3"/>
  <c r="DB62" i="3"/>
  <c r="DB61"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284" i="3"/>
  <c r="DB283" i="3"/>
  <c r="DB281" i="3"/>
  <c r="DB280" i="3"/>
  <c r="DB252" i="3"/>
  <c r="DB251" i="3"/>
  <c r="DB249" i="3"/>
  <c r="DB248" i="3"/>
  <c r="DB247" i="3"/>
  <c r="DB245" i="3"/>
  <c r="DB244" i="3"/>
  <c r="DB242" i="3"/>
  <c r="DB241" i="3" s="1"/>
  <c r="DB239" i="3"/>
  <c r="DB238" i="3"/>
  <c r="DB235" i="3"/>
  <c r="DB234" i="3"/>
  <c r="DB224" i="3"/>
  <c r="DB223" i="3" s="1"/>
  <c r="DB222" i="3"/>
  <c r="DB221" i="3"/>
  <c r="DB220" i="3"/>
  <c r="DB219" i="3"/>
  <c r="DB218" i="3"/>
  <c r="DB216" i="3"/>
  <c r="DB215" i="3"/>
  <c r="DB213" i="3"/>
  <c r="DB212" i="3" s="1"/>
  <c r="DB211" i="3"/>
  <c r="DB210" i="3" s="1"/>
  <c r="DB209" i="3"/>
  <c r="DB208" i="3"/>
  <c r="DB206" i="3"/>
  <c r="DB205" i="3" s="1"/>
  <c r="DB204" i="3"/>
  <c r="DB203" i="3"/>
  <c r="DB202" i="3"/>
  <c r="DB201" i="3"/>
  <c r="DB200" i="3"/>
  <c r="DB199" i="3"/>
  <c r="DB198" i="3"/>
  <c r="DB197" i="3"/>
  <c r="DB196" i="3"/>
  <c r="DB195" i="3"/>
  <c r="DB194" i="3"/>
  <c r="DB193" i="3"/>
  <c r="DB190" i="3"/>
  <c r="DB189" i="3" s="1"/>
  <c r="DB188" i="3"/>
  <c r="DB187" i="3"/>
  <c r="DB186" i="3"/>
  <c r="DB185" i="3"/>
  <c r="DB184" i="3"/>
  <c r="DB182" i="3"/>
  <c r="DB181" i="3"/>
  <c r="DB180" i="3"/>
  <c r="DB177" i="3"/>
  <c r="DB176" i="3"/>
  <c r="DB175" i="3"/>
  <c r="DB174" i="3"/>
  <c r="DB172" i="3"/>
  <c r="DB171" i="3"/>
  <c r="DB170" i="3"/>
  <c r="DB169" i="3"/>
  <c r="DB168" i="3"/>
  <c r="DB167" i="3"/>
  <c r="DB166" i="3"/>
  <c r="DB165" i="3"/>
  <c r="DB164" i="3"/>
  <c r="DB163" i="3"/>
  <c r="DB161" i="3"/>
  <c r="DB160" i="3"/>
  <c r="DB159" i="3"/>
  <c r="DB158" i="3"/>
  <c r="DB157" i="3"/>
  <c r="DB156" i="3"/>
  <c r="DB155" i="3"/>
  <c r="DB154" i="3"/>
  <c r="DB152" i="3"/>
  <c r="DB151" i="3"/>
  <c r="DB150" i="3"/>
  <c r="DB149" i="3"/>
  <c r="DB148" i="3"/>
  <c r="DB147" i="3"/>
  <c r="DB146" i="3"/>
  <c r="DB145" i="3"/>
  <c r="DB144" i="3"/>
  <c r="DB142" i="3"/>
  <c r="DB141" i="3"/>
  <c r="DB140" i="3"/>
  <c r="DB139" i="3"/>
  <c r="DB138" i="3"/>
  <c r="DB133" i="3"/>
  <c r="DB132" i="3"/>
  <c r="DB131" i="3"/>
  <c r="DB130" i="3"/>
  <c r="DB129" i="3"/>
  <c r="DB128" i="3"/>
  <c r="DB127" i="3"/>
  <c r="DB126" i="3"/>
  <c r="DB125" i="3"/>
  <c r="DB124" i="3"/>
  <c r="DB122" i="3"/>
  <c r="DB121" i="3"/>
  <c r="DB120" i="3"/>
  <c r="DB119" i="3"/>
  <c r="DB117" i="3"/>
  <c r="DB116" i="3"/>
  <c r="DB115" i="3"/>
  <c r="DB114" i="3"/>
  <c r="DB112" i="3"/>
  <c r="DB111" i="3"/>
  <c r="DB110" i="3"/>
  <c r="DB109" i="3"/>
  <c r="DB106" i="3"/>
  <c r="DB105" i="3"/>
  <c r="DB104" i="3"/>
  <c r="DB102" i="3"/>
  <c r="DB101" i="3"/>
  <c r="DB100" i="3"/>
  <c r="DB99" i="3"/>
  <c r="DB98" i="3"/>
  <c r="DB97" i="3"/>
  <c r="DB96" i="3"/>
  <c r="DB95" i="3"/>
  <c r="DB94" i="3"/>
  <c r="DB93" i="3"/>
  <c r="DB92" i="3"/>
  <c r="DB91" i="3"/>
  <c r="DB90" i="3"/>
  <c r="DB89" i="3"/>
  <c r="DB88" i="3"/>
  <c r="DB87" i="3"/>
  <c r="DB86" i="3"/>
  <c r="DB85" i="3"/>
  <c r="DB84" i="3"/>
  <c r="DB82" i="3"/>
  <c r="DB81" i="3"/>
  <c r="DB80" i="3"/>
  <c r="DB79" i="3"/>
  <c r="DB78" i="3"/>
  <c r="DB77" i="3"/>
  <c r="DB76" i="3"/>
  <c r="DB75" i="3"/>
  <c r="DB74" i="3"/>
  <c r="DB59" i="3"/>
  <c r="DB58" i="3"/>
  <c r="DB57" i="3"/>
  <c r="DB56" i="3"/>
  <c r="DB55" i="3"/>
  <c r="DB54" i="3"/>
  <c r="DB53" i="3"/>
  <c r="DB52" i="3"/>
  <c r="DB50" i="3"/>
  <c r="DB49" i="3"/>
  <c r="DB48" i="3"/>
  <c r="DB46" i="3"/>
  <c r="DB45" i="3"/>
  <c r="DB42" i="3"/>
  <c r="DB41" i="3"/>
  <c r="DB39" i="3"/>
  <c r="DB38" i="3"/>
  <c r="DB36" i="3"/>
  <c r="DB35" i="3"/>
  <c r="DB34" i="3"/>
  <c r="DB33" i="3"/>
  <c r="DB32" i="3"/>
  <c r="DB31" i="3"/>
  <c r="DB29" i="3"/>
  <c r="DB28" i="3"/>
  <c r="DB27" i="3"/>
  <c r="DB25" i="3"/>
  <c r="DB24" i="3"/>
  <c r="DB23" i="3"/>
  <c r="DB20" i="3"/>
  <c r="DB19" i="3"/>
  <c r="DB18" i="3"/>
  <c r="DB17" i="3"/>
  <c r="DB15" i="3"/>
  <c r="DB14" i="3" s="1"/>
  <c r="DB13" i="3"/>
  <c r="DB12" i="3" s="1"/>
  <c r="DB11" i="3"/>
  <c r="DB108" i="3" l="1"/>
  <c r="DB246" i="3"/>
  <c r="DB143" i="3"/>
  <c r="DB192" i="3"/>
  <c r="DB243" i="3"/>
  <c r="DB118" i="3"/>
  <c r="DB153" i="3"/>
  <c r="DB162" i="3"/>
  <c r="DB207" i="3"/>
  <c r="DB214" i="3"/>
  <c r="DB123" i="3"/>
  <c r="DB183" i="3"/>
  <c r="DB137" i="3"/>
  <c r="DB179" i="3"/>
  <c r="DB217" i="3"/>
  <c r="DB250" i="3"/>
  <c r="F23" i="5"/>
  <c r="P7" i="5" s="1"/>
  <c r="F38" i="5"/>
  <c r="P8" i="5" s="1"/>
  <c r="F49" i="5"/>
  <c r="P9" i="5" s="1"/>
  <c r="F3" i="5" l="1"/>
  <c r="F54" i="5" l="1"/>
  <c r="DB21" i="3"/>
  <c r="DB22" i="3"/>
  <c r="DB26" i="3"/>
  <c r="DB30" i="3"/>
  <c r="DB10" i="3"/>
  <c r="DB9" i="3" s="1"/>
  <c r="DB16" i="3" l="1"/>
  <c r="BQ71" i="3"/>
  <c r="BQ60" i="3" s="1"/>
  <c r="DB70" i="3"/>
  <c r="DB69" i="3"/>
  <c r="DB40" i="3"/>
  <c r="DB47" i="3"/>
  <c r="AC71" i="3" l="1"/>
  <c r="DB71" i="3" s="1"/>
  <c r="DB67" i="3"/>
  <c r="AG83" i="3"/>
  <c r="AG237" i="3"/>
  <c r="DB240" i="3"/>
  <c r="AG231" i="3"/>
  <c r="AC231" i="3" s="1"/>
  <c r="AC237" i="3" l="1"/>
  <c r="DB237" i="3" s="1"/>
  <c r="DB236" i="3" s="1"/>
  <c r="AG236" i="3"/>
  <c r="AC83" i="3"/>
  <c r="DB83" i="3" s="1"/>
  <c r="DB60" i="3"/>
  <c r="AC60" i="3"/>
  <c r="AG233" i="3"/>
  <c r="AC233" i="3" s="1"/>
  <c r="AG227" i="3"/>
  <c r="AB227" i="3"/>
  <c r="AA227" i="3"/>
  <c r="Z227" i="3"/>
  <c r="Y227" i="3"/>
  <c r="DB226" i="3"/>
  <c r="DB136" i="3"/>
  <c r="DB135" i="3"/>
  <c r="AC227" i="3" l="1"/>
  <c r="AG225" i="3"/>
  <c r="DB134" i="3"/>
  <c r="AG334" i="3"/>
  <c r="AC334" i="3" s="1"/>
  <c r="AG330" i="3" l="1"/>
  <c r="AC330" i="3" l="1"/>
  <c r="AB128" i="3"/>
  <c r="AA128" i="3"/>
  <c r="CR346" i="3" l="1"/>
  <c r="CQ346" i="3" s="1"/>
  <c r="CR345" i="3"/>
  <c r="CQ345" i="3" s="1"/>
  <c r="CG345" i="3"/>
  <c r="CF345" i="3" s="1"/>
  <c r="BV345" i="3"/>
  <c r="BU345" i="3" s="1"/>
  <c r="CR344" i="3"/>
  <c r="CQ344" i="3" s="1"/>
  <c r="CG344" i="3"/>
  <c r="CF344" i="3" s="1"/>
  <c r="BV344" i="3"/>
  <c r="BU344" i="3" s="1"/>
  <c r="CR343" i="3"/>
  <c r="CQ343" i="3" s="1"/>
  <c r="CG343" i="3"/>
  <c r="CF343" i="3" s="1"/>
  <c r="BV343" i="3"/>
  <c r="BU343" i="3" s="1"/>
  <c r="CR342" i="3"/>
  <c r="CQ342" i="3" s="1"/>
  <c r="CG342" i="3"/>
  <c r="CF342" i="3" s="1"/>
  <c r="BV342" i="3"/>
  <c r="BU342" i="3" s="1"/>
  <c r="AG340" i="3"/>
  <c r="AC340" i="3" s="1"/>
  <c r="BQ339" i="3"/>
  <c r="BQ329" i="3" s="1"/>
  <c r="BV338" i="3"/>
  <c r="BU338" i="3" s="1"/>
  <c r="CG337" i="3"/>
  <c r="CF337" i="3" s="1"/>
  <c r="BV337" i="3"/>
  <c r="BU337" i="3" s="1"/>
  <c r="BV336" i="3"/>
  <c r="BU336" i="3" s="1"/>
  <c r="AG336" i="3"/>
  <c r="AC336" i="3" s="1"/>
  <c r="BV335" i="3"/>
  <c r="BU335" i="3" s="1"/>
  <c r="CR333" i="3"/>
  <c r="CQ333" i="3" s="1"/>
  <c r="CG333" i="3"/>
  <c r="CF333" i="3" s="1"/>
  <c r="BV333" i="3"/>
  <c r="BU333" i="3" s="1"/>
  <c r="CR332" i="3"/>
  <c r="CQ332" i="3" s="1"/>
  <c r="CG332" i="3"/>
  <c r="CF332" i="3" s="1"/>
  <c r="BV332" i="3"/>
  <c r="BU332" i="3" s="1"/>
  <c r="AG331" i="3"/>
  <c r="CR330" i="3"/>
  <c r="CQ330" i="3" s="1"/>
  <c r="CG330" i="3"/>
  <c r="CF330" i="3" s="1"/>
  <c r="BV330" i="3"/>
  <c r="BU330" i="3" s="1"/>
  <c r="BV328" i="3"/>
  <c r="BU328" i="3" s="1"/>
  <c r="CR326" i="3"/>
  <c r="CQ326" i="3" s="1"/>
  <c r="CG326" i="3"/>
  <c r="CF326" i="3" s="1"/>
  <c r="BV326" i="3"/>
  <c r="BU326" i="3" s="1"/>
  <c r="CG325" i="3"/>
  <c r="CF325" i="3" s="1"/>
  <c r="BV325" i="3"/>
  <c r="BU325" i="3" s="1"/>
  <c r="AG325" i="3"/>
  <c r="AC325" i="3" s="1"/>
  <c r="CR323" i="3"/>
  <c r="CQ323" i="3" s="1"/>
  <c r="CG323" i="3"/>
  <c r="CF323" i="3" s="1"/>
  <c r="BV323" i="3"/>
  <c r="BU323" i="3" s="1"/>
  <c r="AG323" i="3"/>
  <c r="AC323" i="3" s="1"/>
  <c r="CR322" i="3"/>
  <c r="CQ322" i="3" s="1"/>
  <c r="CG322" i="3"/>
  <c r="CF322" i="3" s="1"/>
  <c r="BV322" i="3"/>
  <c r="BU322" i="3" s="1"/>
  <c r="AG322" i="3"/>
  <c r="CR320" i="3"/>
  <c r="CQ320" i="3" s="1"/>
  <c r="CG320" i="3"/>
  <c r="CF320" i="3" s="1"/>
  <c r="CR316" i="3"/>
  <c r="CQ316" i="3" s="1"/>
  <c r="CG316" i="3"/>
  <c r="CF316" i="3" s="1"/>
  <c r="BV316" i="3"/>
  <c r="BU316" i="3" s="1"/>
  <c r="CR314" i="3"/>
  <c r="CQ314" i="3" s="1"/>
  <c r="CG314" i="3"/>
  <c r="CF314" i="3" s="1"/>
  <c r="BV314" i="3"/>
  <c r="BU314" i="3" s="1"/>
  <c r="CR310" i="3"/>
  <c r="CQ310" i="3" s="1"/>
  <c r="CG310" i="3"/>
  <c r="CF310" i="3" s="1"/>
  <c r="BV310" i="3"/>
  <c r="BU310" i="3" s="1"/>
  <c r="CR307" i="3"/>
  <c r="CQ307" i="3" s="1"/>
  <c r="CG307" i="3"/>
  <c r="CF307" i="3" s="1"/>
  <c r="CR306" i="3"/>
  <c r="CQ306" i="3" s="1"/>
  <c r="CG306" i="3"/>
  <c r="CF306" i="3" s="1"/>
  <c r="AG306" i="3"/>
  <c r="CG305" i="3"/>
  <c r="CF305" i="3" s="1"/>
  <c r="CG278" i="3"/>
  <c r="CF278" i="3" s="1"/>
  <c r="BE278" i="3"/>
  <c r="BE277" i="3" s="1"/>
  <c r="AG270" i="3"/>
  <c r="AC270" i="3" s="1"/>
  <c r="AG268" i="3"/>
  <c r="CS256" i="3"/>
  <c r="CQ256" i="3" s="1"/>
  <c r="CH256" i="3"/>
  <c r="CF256" i="3" s="1"/>
  <c r="BW256" i="3"/>
  <c r="BU256" i="3" s="1"/>
  <c r="BE256" i="3"/>
  <c r="CR229" i="3"/>
  <c r="CQ229" i="3" s="1"/>
  <c r="CR227" i="3"/>
  <c r="CQ227" i="3" s="1"/>
  <c r="CG227" i="3"/>
  <c r="CF227" i="3" s="1"/>
  <c r="BV227" i="3"/>
  <c r="BU227" i="3" s="1"/>
  <c r="X227" i="3"/>
  <c r="CS178" i="3"/>
  <c r="CQ178" i="3" s="1"/>
  <c r="CH178" i="3"/>
  <c r="CF178" i="3"/>
  <c r="BW178" i="3"/>
  <c r="BU178" i="3" s="1"/>
  <c r="AK178" i="3"/>
  <c r="CS107" i="3"/>
  <c r="CQ107" i="3" s="1"/>
  <c r="CH107" i="3"/>
  <c r="CF107" i="3" s="1"/>
  <c r="BW107" i="3"/>
  <c r="BU107" i="3" s="1"/>
  <c r="AK107" i="3"/>
  <c r="CR103" i="3"/>
  <c r="CQ103" i="3" s="1"/>
  <c r="CG103" i="3"/>
  <c r="CF103" i="3" s="1"/>
  <c r="BV103" i="3"/>
  <c r="BU103" i="3" s="1"/>
  <c r="AG103" i="3"/>
  <c r="AC331" i="3" l="1"/>
  <c r="DB331" i="3" s="1"/>
  <c r="AG329" i="3"/>
  <c r="AC256" i="3"/>
  <c r="BE254" i="3"/>
  <c r="AC306" i="3"/>
  <c r="DB306" i="3" s="1"/>
  <c r="AG304" i="3"/>
  <c r="AC322" i="3"/>
  <c r="DB322" i="3" s="1"/>
  <c r="AG318" i="3"/>
  <c r="AC268" i="3"/>
  <c r="DB268" i="3" s="1"/>
  <c r="AG266" i="3"/>
  <c r="AC103" i="3"/>
  <c r="DB103" i="3" s="1"/>
  <c r="AG73" i="3"/>
  <c r="AC107" i="3"/>
  <c r="DB107" i="3" s="1"/>
  <c r="AK73" i="3"/>
  <c r="AC178" i="3"/>
  <c r="DB178" i="3" s="1"/>
  <c r="DB173" i="3" s="1"/>
  <c r="AK173" i="3"/>
  <c r="AC339" i="3"/>
  <c r="DB339" i="3" s="1"/>
  <c r="AC278" i="3"/>
  <c r="DB278" i="3" s="1"/>
  <c r="DB43" i="3"/>
  <c r="DB227" i="3"/>
  <c r="DB44" i="3"/>
  <c r="DB332" i="3"/>
  <c r="DB333" i="3"/>
  <c r="DB334" i="3"/>
  <c r="DB335" i="3"/>
  <c r="DB346" i="3"/>
  <c r="DB337" i="3"/>
  <c r="DB338" i="3"/>
  <c r="DB341" i="3"/>
  <c r="DB342" i="3"/>
  <c r="DB228" i="3"/>
  <c r="DB229" i="3"/>
  <c r="DB230" i="3"/>
  <c r="DB231" i="3"/>
  <c r="DB232" i="3"/>
  <c r="DB233" i="3"/>
  <c r="DB259" i="3"/>
  <c r="DB260" i="3"/>
  <c r="DB261" i="3"/>
  <c r="DB262" i="3"/>
  <c r="DB264" i="3"/>
  <c r="DB265" i="3"/>
  <c r="DB267" i="3"/>
  <c r="DB269" i="3"/>
  <c r="DB270" i="3"/>
  <c r="DB271" i="3"/>
  <c r="DB272" i="3"/>
  <c r="DB275" i="3"/>
  <c r="DB276" i="3"/>
  <c r="DB279" i="3"/>
  <c r="DB282" i="3"/>
  <c r="DB286" i="3"/>
  <c r="DB287" i="3"/>
  <c r="DB288" i="3"/>
  <c r="DB290" i="3"/>
  <c r="DB291" i="3"/>
  <c r="DB292" i="3"/>
  <c r="DB293" i="3"/>
  <c r="DB294" i="3"/>
  <c r="DB295" i="3"/>
  <c r="DB296" i="3"/>
  <c r="DB298" i="3"/>
  <c r="DB299" i="3"/>
  <c r="DB300" i="3"/>
  <c r="DB301" i="3"/>
  <c r="DB302" i="3"/>
  <c r="DB303" i="3"/>
  <c r="DB305" i="3"/>
  <c r="DB311" i="3"/>
  <c r="DB312" i="3"/>
  <c r="DB313" i="3"/>
  <c r="DB315" i="3"/>
  <c r="DB316" i="3"/>
  <c r="DB317" i="3"/>
  <c r="DB319" i="3"/>
  <c r="DB321" i="3"/>
  <c r="DB343" i="3"/>
  <c r="DB344" i="3"/>
  <c r="DB324" i="3"/>
  <c r="DB327" i="3"/>
  <c r="DB328" i="3"/>
  <c r="DB330" i="3"/>
  <c r="DB345" i="3"/>
  <c r="DB323" i="3"/>
  <c r="DB255" i="3"/>
  <c r="DB257" i="3"/>
  <c r="DB320" i="3"/>
  <c r="DB273" i="3"/>
  <c r="DB325" i="3"/>
  <c r="DB336" i="3"/>
  <c r="DB340" i="3"/>
  <c r="DB307" i="3"/>
  <c r="DB326" i="3"/>
  <c r="DB73" i="3" l="1"/>
  <c r="DB297" i="3"/>
  <c r="DB263" i="3"/>
  <c r="DB318" i="3"/>
  <c r="DB304" i="3"/>
  <c r="DB285" i="3"/>
  <c r="DB274" i="3"/>
  <c r="DB225" i="3"/>
  <c r="DB191" i="3" s="1"/>
  <c r="DB258" i="3"/>
  <c r="DB277" i="3"/>
  <c r="DB329" i="3"/>
  <c r="DB289" i="3"/>
  <c r="DB266" i="3"/>
  <c r="DB314" i="3"/>
  <c r="DB256" i="3"/>
  <c r="DB254" i="3" s="1"/>
  <c r="CR318" i="3"/>
  <c r="CR309" i="3" s="1"/>
  <c r="CR304" i="3" s="1"/>
  <c r="CR297" i="3" s="1"/>
  <c r="CR289" i="3" s="1"/>
  <c r="CR285" i="3" s="1"/>
  <c r="CR277" i="3" s="1"/>
  <c r="CR274" i="3" s="1"/>
  <c r="CR266" i="3" s="1"/>
  <c r="CR263" i="3" s="1"/>
  <c r="CR258" i="3" s="1"/>
  <c r="CR254" i="3" s="1"/>
  <c r="CG318" i="3"/>
  <c r="CG309" i="3" s="1"/>
  <c r="CG304" i="3" s="1"/>
  <c r="CG297" i="3" s="1"/>
  <c r="CG289" i="3" s="1"/>
  <c r="CG285" i="3" s="1"/>
  <c r="CG277" i="3" s="1"/>
  <c r="CG274" i="3" s="1"/>
  <c r="CG266" i="3" s="1"/>
  <c r="CG263" i="3" s="1"/>
  <c r="CG258" i="3" s="1"/>
  <c r="CG254" i="3" s="1"/>
  <c r="CQ318" i="3"/>
  <c r="CQ309" i="3" s="1"/>
  <c r="BV318" i="3"/>
  <c r="BV309" i="3" s="1"/>
  <c r="BV304" i="3" s="1"/>
  <c r="BV297" i="3" s="1"/>
  <c r="BV289" i="3" s="1"/>
  <c r="BV285" i="3" s="1"/>
  <c r="BV277" i="3" s="1"/>
  <c r="BV274" i="3" s="1"/>
  <c r="BV266" i="3" s="1"/>
  <c r="BV263" i="3" s="1"/>
  <c r="BV258" i="3" s="1"/>
  <c r="BV254" i="3" s="1"/>
  <c r="CF318" i="3"/>
  <c r="BU318" i="3"/>
  <c r="BU309" i="3" s="1"/>
  <c r="BU304" i="3" s="1"/>
  <c r="BU297" i="3" s="1"/>
  <c r="BU289" i="3" s="1"/>
  <c r="BU285" i="3" s="1"/>
  <c r="BU277" i="3" s="1"/>
  <c r="BU274" i="3" s="1"/>
  <c r="BU266" i="3" s="1"/>
  <c r="BU263" i="3" s="1"/>
  <c r="BU258" i="3" s="1"/>
  <c r="BU254" i="3" s="1"/>
  <c r="BU250" i="3" s="1"/>
  <c r="BU246" i="3" s="1"/>
  <c r="BU243" i="3" s="1"/>
  <c r="BU241" i="3" s="1"/>
  <c r="BU236" i="3" s="1"/>
  <c r="BU225" i="3" s="1"/>
  <c r="BU223" i="3" s="1"/>
  <c r="BU217" i="3" s="1"/>
  <c r="BU214" i="3" s="1"/>
  <c r="BU212" i="3" s="1"/>
  <c r="BU210" i="3" s="1"/>
  <c r="BU207" i="3" s="1"/>
  <c r="BU205" i="3" s="1"/>
  <c r="BU192" i="3" s="1"/>
  <c r="BQ253" i="3" l="1"/>
  <c r="DB253" i="3"/>
  <c r="BU253" i="3"/>
  <c r="BQ191" i="3"/>
  <c r="CR250" i="3"/>
  <c r="CR246" i="3" s="1"/>
  <c r="CR243" i="3" s="1"/>
  <c r="CR241" i="3" s="1"/>
  <c r="CR236" i="3" s="1"/>
  <c r="CR225" i="3" s="1"/>
  <c r="CR253" i="3"/>
  <c r="BU189" i="3"/>
  <c r="BU183" i="3" s="1"/>
  <c r="BU179" i="3" s="1"/>
  <c r="BU173" i="3" s="1"/>
  <c r="BU162" i="3" s="1"/>
  <c r="BU153" i="3" s="1"/>
  <c r="BU143" i="3" s="1"/>
  <c r="BU137" i="3" s="1"/>
  <c r="BU134" i="3" s="1"/>
  <c r="BU123" i="3" s="1"/>
  <c r="BU118" i="3" s="1"/>
  <c r="BU108" i="3" s="1"/>
  <c r="BU73" i="3" s="1"/>
  <c r="BU37" i="3" s="1"/>
  <c r="BU16" i="3" s="1"/>
  <c r="BU14" i="3" s="1"/>
  <c r="BU12" i="3" s="1"/>
  <c r="BU9" i="3" s="1"/>
  <c r="BU191" i="3"/>
  <c r="CG250" i="3"/>
  <c r="CG246" i="3" s="1"/>
  <c r="CG243" i="3" s="1"/>
  <c r="CG241" i="3" s="1"/>
  <c r="CG236" i="3" s="1"/>
  <c r="CG225" i="3" s="1"/>
  <c r="CG253" i="3"/>
  <c r="BV250" i="3"/>
  <c r="BV246" i="3" s="1"/>
  <c r="BV243" i="3" s="1"/>
  <c r="BV241" i="3" s="1"/>
  <c r="BV236" i="3" s="1"/>
  <c r="BV225" i="3" s="1"/>
  <c r="BV223" i="3" s="1"/>
  <c r="BV217" i="3" s="1"/>
  <c r="BV214" i="3" s="1"/>
  <c r="BV212" i="3" s="1"/>
  <c r="BV210" i="3" s="1"/>
  <c r="BV207" i="3" s="1"/>
  <c r="BV205" i="3" s="1"/>
  <c r="BV192" i="3" s="1"/>
  <c r="BV253" i="3"/>
  <c r="CQ304" i="3"/>
  <c r="CQ297" i="3" s="1"/>
  <c r="CQ289" i="3" s="1"/>
  <c r="CQ285" i="3" s="1"/>
  <c r="CQ277" i="3" s="1"/>
  <c r="CQ274" i="3" s="1"/>
  <c r="CQ266" i="3" s="1"/>
  <c r="CQ263" i="3" s="1"/>
  <c r="CQ258" i="3" s="1"/>
  <c r="CQ254" i="3" s="1"/>
  <c r="CQ250" i="3" s="1"/>
  <c r="CQ246" i="3" s="1"/>
  <c r="CQ243" i="3" s="1"/>
  <c r="CQ241" i="3" s="1"/>
  <c r="CQ236" i="3" s="1"/>
  <c r="CQ225" i="3" s="1"/>
  <c r="CQ223" i="3" s="1"/>
  <c r="CQ217" i="3" s="1"/>
  <c r="CQ214" i="3" s="1"/>
  <c r="CQ212" i="3" s="1"/>
  <c r="CQ210" i="3" s="1"/>
  <c r="CQ207" i="3" s="1"/>
  <c r="CQ205" i="3" s="1"/>
  <c r="CQ192" i="3" s="1"/>
  <c r="CF309" i="3"/>
  <c r="CF304" i="3" s="1"/>
  <c r="CF297" i="3" s="1"/>
  <c r="CF289" i="3" s="1"/>
  <c r="CF285" i="3" s="1"/>
  <c r="CF277" i="3" s="1"/>
  <c r="CF274" i="3" s="1"/>
  <c r="CF266" i="3" s="1"/>
  <c r="CF263" i="3" s="1"/>
  <c r="CF258" i="3" s="1"/>
  <c r="CF254" i="3" s="1"/>
  <c r="CG223" i="3"/>
  <c r="CG217" i="3" s="1"/>
  <c r="CG214" i="3" s="1"/>
  <c r="CG212" i="3" s="1"/>
  <c r="CG210" i="3" s="1"/>
  <c r="CG207" i="3" s="1"/>
  <c r="CG205" i="3" s="1"/>
  <c r="CG192" i="3" s="1"/>
  <c r="CG189" i="3" s="1"/>
  <c r="CG183" i="3" s="1"/>
  <c r="CG179" i="3" s="1"/>
  <c r="CG173" i="3" s="1"/>
  <c r="CG162" i="3" s="1"/>
  <c r="CG153" i="3" s="1"/>
  <c r="CG143" i="3" s="1"/>
  <c r="CG137" i="3" s="1"/>
  <c r="CG134" i="3" s="1"/>
  <c r="CG123" i="3" s="1"/>
  <c r="CG118" i="3" s="1"/>
  <c r="CG108" i="3" s="1"/>
  <c r="CG73" i="3" s="1"/>
  <c r="CG37" i="3" s="1"/>
  <c r="CG16" i="3" s="1"/>
  <c r="CG14" i="3" s="1"/>
  <c r="CG12" i="3" s="1"/>
  <c r="CG9" i="3" s="1"/>
  <c r="CG8" i="3" s="1"/>
  <c r="CR223" i="3"/>
  <c r="CR217" i="3" s="1"/>
  <c r="CR214" i="3" s="1"/>
  <c r="CR212" i="3" s="1"/>
  <c r="CR210" i="3" s="1"/>
  <c r="CR207" i="3" s="1"/>
  <c r="CR205" i="3" s="1"/>
  <c r="CR192" i="3" s="1"/>
  <c r="CR189" i="3" s="1"/>
  <c r="CR183" i="3" s="1"/>
  <c r="CR179" i="3" s="1"/>
  <c r="CR173" i="3" s="1"/>
  <c r="CR162" i="3" s="1"/>
  <c r="CR153" i="3" s="1"/>
  <c r="CR143" i="3" s="1"/>
  <c r="CR137" i="3" s="1"/>
  <c r="CR134" i="3" s="1"/>
  <c r="CR123" i="3" s="1"/>
  <c r="CR118" i="3" s="1"/>
  <c r="CR108" i="3" s="1"/>
  <c r="CR73" i="3" s="1"/>
  <c r="CR37" i="3" s="1"/>
  <c r="CR16" i="3" s="1"/>
  <c r="CR14" i="3" s="1"/>
  <c r="CR12" i="3" s="1"/>
  <c r="CR9" i="3" s="1"/>
  <c r="CR8" i="3" s="1"/>
  <c r="BU329" i="3" l="1"/>
  <c r="BU308" i="3" s="1"/>
  <c r="BU8" i="3"/>
  <c r="CR191" i="3"/>
  <c r="CG191" i="3"/>
  <c r="CR329" i="3"/>
  <c r="CR308" i="3" s="1"/>
  <c r="CF250" i="3"/>
  <c r="CF246" i="3" s="1"/>
  <c r="CF243" i="3" s="1"/>
  <c r="CF241" i="3" s="1"/>
  <c r="CF236" i="3" s="1"/>
  <c r="CF225" i="3" s="1"/>
  <c r="CF253" i="3"/>
  <c r="CQ189" i="3"/>
  <c r="CQ183" i="3" s="1"/>
  <c r="CQ179" i="3" s="1"/>
  <c r="CQ173" i="3" s="1"/>
  <c r="CQ153" i="3" s="1"/>
  <c r="CQ143" i="3" s="1"/>
  <c r="CQ137" i="3" s="1"/>
  <c r="CQ134" i="3" s="1"/>
  <c r="CQ123" i="3" s="1"/>
  <c r="CQ118" i="3" s="1"/>
  <c r="CQ108" i="3" s="1"/>
  <c r="CQ73" i="3" s="1"/>
  <c r="CQ37" i="3" s="1"/>
  <c r="CQ16" i="3" s="1"/>
  <c r="CQ14" i="3" s="1"/>
  <c r="CQ12" i="3" s="1"/>
  <c r="CQ9" i="3" s="1"/>
  <c r="CQ8" i="3" s="1"/>
  <c r="CQ191" i="3"/>
  <c r="BV189" i="3"/>
  <c r="BV183" i="3" s="1"/>
  <c r="BV179" i="3" s="1"/>
  <c r="BV173" i="3" s="1"/>
  <c r="BV162" i="3" s="1"/>
  <c r="BV153" i="3" s="1"/>
  <c r="BV143" i="3" s="1"/>
  <c r="BV137" i="3" s="1"/>
  <c r="BV134" i="3" s="1"/>
  <c r="BV123" i="3" s="1"/>
  <c r="BV118" i="3" s="1"/>
  <c r="BV108" i="3" s="1"/>
  <c r="BV73" i="3" s="1"/>
  <c r="BV37" i="3" s="1"/>
  <c r="BV16" i="3" s="1"/>
  <c r="BV14" i="3" s="1"/>
  <c r="BV12" i="3" s="1"/>
  <c r="BV9" i="3" s="1"/>
  <c r="BV8" i="3" s="1"/>
  <c r="BV191" i="3"/>
  <c r="CG329" i="3"/>
  <c r="CG308" i="3" s="1"/>
  <c r="CQ253" i="3"/>
  <c r="BQ8" i="3"/>
  <c r="CF223" i="3"/>
  <c r="CF217" i="3" s="1"/>
  <c r="CF214" i="3" s="1"/>
  <c r="CF212" i="3" s="1"/>
  <c r="CF210" i="3" s="1"/>
  <c r="CF207" i="3" s="1"/>
  <c r="CF205" i="3" s="1"/>
  <c r="CF192" i="3" s="1"/>
  <c r="CF189" i="3" s="1"/>
  <c r="CF183" i="3" s="1"/>
  <c r="CF179" i="3" s="1"/>
  <c r="CF173" i="3" s="1"/>
  <c r="CF162" i="3" s="1"/>
  <c r="CF153" i="3" s="1"/>
  <c r="CF143" i="3" s="1"/>
  <c r="CF137" i="3" s="1"/>
  <c r="CF134" i="3" s="1"/>
  <c r="CF123" i="3" s="1"/>
  <c r="CF118" i="3" s="1"/>
  <c r="CF108" i="3" s="1"/>
  <c r="CF73" i="3" s="1"/>
  <c r="CF37" i="3" s="1"/>
  <c r="CF16" i="3" s="1"/>
  <c r="CF14" i="3" s="1"/>
  <c r="CF12" i="3" s="1"/>
  <c r="CF9" i="3" s="1"/>
  <c r="CF8" i="3" s="1"/>
  <c r="BU347" i="3" l="1"/>
  <c r="CF191" i="3"/>
  <c r="CF329" i="3"/>
  <c r="CF308" i="3" s="1"/>
  <c r="BV329" i="3"/>
  <c r="BV308" i="3" s="1"/>
  <c r="BQ308" i="3"/>
  <c r="CG347" i="3"/>
  <c r="CQ329" i="3"/>
  <c r="CQ308" i="3" s="1"/>
  <c r="CR347" i="3"/>
  <c r="AC51" i="3"/>
  <c r="E23" i="5" l="1"/>
  <c r="N7" i="5" s="1"/>
  <c r="CQ347" i="3"/>
  <c r="BV347" i="3"/>
  <c r="BQ347" i="3"/>
  <c r="CF347" i="3"/>
  <c r="DB51" i="3"/>
  <c r="DB37" i="3" s="1"/>
  <c r="DB8" i="3" s="1"/>
  <c r="E38" i="5" l="1"/>
  <c r="N8" i="5" s="1"/>
  <c r="E49" i="5"/>
  <c r="N9" i="5" s="1"/>
  <c r="E3" i="5"/>
  <c r="N6" i="5" s="1"/>
  <c r="AS308" i="3"/>
  <c r="E54" i="5" l="1"/>
  <c r="AS253" i="3"/>
  <c r="AS191" i="3" l="1"/>
  <c r="AS8" i="3" l="1"/>
  <c r="AS347" i="3" l="1"/>
  <c r="AK308" i="3" l="1"/>
  <c r="AK253" i="3" l="1"/>
  <c r="AC318" i="3"/>
  <c r="D51" i="5" l="1"/>
  <c r="AK191" i="3"/>
  <c r="AK8" i="3" l="1"/>
  <c r="AC304" i="3"/>
  <c r="D48" i="5" l="1"/>
  <c r="AK347" i="3"/>
  <c r="AC297" i="3"/>
  <c r="D47" i="5" l="1"/>
  <c r="AC289" i="3"/>
  <c r="D46" i="5" l="1"/>
  <c r="AC285" i="3"/>
  <c r="D45" i="5" l="1"/>
  <c r="AC277" i="3"/>
  <c r="D44" i="5" l="1"/>
  <c r="AC274" i="3"/>
  <c r="D43" i="5" l="1"/>
  <c r="AC266" i="3"/>
  <c r="D42" i="5" l="1"/>
  <c r="AC263" i="3"/>
  <c r="D41" i="5" l="1"/>
  <c r="AC258" i="3"/>
  <c r="D40" i="5" l="1"/>
  <c r="AC254" i="3"/>
  <c r="AC253" i="3" l="1"/>
  <c r="AC250" i="3"/>
  <c r="D39" i="5" l="1"/>
  <c r="D37" i="5"/>
  <c r="AC246" i="3"/>
  <c r="D38" i="5" l="1"/>
  <c r="L8" i="5" s="1"/>
  <c r="M8" i="5" s="1"/>
  <c r="D36" i="5"/>
  <c r="AC243" i="3"/>
  <c r="D35" i="5" l="1"/>
  <c r="AC241" i="3"/>
  <c r="D34" i="5" l="1"/>
  <c r="AC236" i="3"/>
  <c r="D33" i="5" l="1"/>
  <c r="AC225" i="3"/>
  <c r="D32" i="5" l="1"/>
  <c r="AC223" i="3"/>
  <c r="D31" i="5" l="1"/>
  <c r="AC217" i="3"/>
  <c r="D30" i="5" l="1"/>
  <c r="AC214" i="3"/>
  <c r="D29" i="5" l="1"/>
  <c r="AC212" i="3"/>
  <c r="D28" i="5" l="1"/>
  <c r="AC210" i="3"/>
  <c r="D27" i="5" l="1"/>
  <c r="AC207" i="3"/>
  <c r="D26" i="5" l="1"/>
  <c r="AC205" i="3"/>
  <c r="D25" i="5" l="1"/>
  <c r="AC192" i="3"/>
  <c r="AC191" i="3" l="1"/>
  <c r="AC189" i="3"/>
  <c r="D24" i="5" l="1"/>
  <c r="D22" i="5"/>
  <c r="AC183" i="3"/>
  <c r="D23" i="5" l="1"/>
  <c r="L7" i="5" s="1"/>
  <c r="M7" i="5" s="1"/>
  <c r="D21" i="5"/>
  <c r="AC179" i="3"/>
  <c r="D20" i="5" l="1"/>
  <c r="AC173" i="3"/>
  <c r="D19" i="5" l="1"/>
  <c r="AC162" i="3"/>
  <c r="D18" i="5" l="1"/>
  <c r="AC153" i="3"/>
  <c r="D17" i="5" l="1"/>
  <c r="AC143" i="3"/>
  <c r="D16" i="5" l="1"/>
  <c r="AC137" i="3"/>
  <c r="D15" i="5" l="1"/>
  <c r="AC134" i="3"/>
  <c r="D14" i="5" l="1"/>
  <c r="AC123" i="3"/>
  <c r="D13" i="5" l="1"/>
  <c r="AC118" i="3"/>
  <c r="D12" i="5" l="1"/>
  <c r="AC108" i="3"/>
  <c r="D11" i="5" l="1"/>
  <c r="AC73" i="3"/>
  <c r="D10" i="5" l="1"/>
  <c r="D9" i="5" l="1"/>
  <c r="AC37" i="3"/>
  <c r="D8" i="5" l="1"/>
  <c r="AC16" i="3"/>
  <c r="AC14" i="3" l="1"/>
  <c r="D7" i="5" s="1"/>
  <c r="AC12" i="3" l="1"/>
  <c r="D6" i="5" s="1"/>
  <c r="D5" i="5" l="1"/>
  <c r="AC9" i="3"/>
  <c r="AC8" i="3" l="1"/>
  <c r="D4" i="5"/>
  <c r="AC329" i="3"/>
  <c r="D52" i="5" l="1"/>
  <c r="D3" i="5"/>
  <c r="L6" i="5" s="1"/>
  <c r="O6" i="5" s="1"/>
  <c r="M6" i="5" l="1"/>
  <c r="CU9" i="3"/>
  <c r="CU12" i="3"/>
  <c r="CU14" i="3"/>
  <c r="CU16" i="3"/>
  <c r="CU37" i="3"/>
  <c r="CU73" i="3"/>
  <c r="CU108" i="3"/>
  <c r="CU118" i="3"/>
  <c r="CU123" i="3"/>
  <c r="CU137" i="3"/>
  <c r="CU143" i="3"/>
  <c r="CU153" i="3"/>
  <c r="CU162" i="3"/>
  <c r="CU173" i="3"/>
  <c r="CU179" i="3"/>
  <c r="CU183" i="3"/>
  <c r="CU189" i="3"/>
  <c r="CU134" i="3"/>
  <c r="CU192" i="3"/>
  <c r="CU205" i="3"/>
  <c r="CU207" i="3"/>
  <c r="CU210" i="3"/>
  <c r="CU212" i="3"/>
  <c r="CU214" i="3"/>
  <c r="CU217" i="3"/>
  <c r="CU223" i="3"/>
  <c r="CU236" i="3"/>
  <c r="CU241" i="3"/>
  <c r="CU243" i="3"/>
  <c r="CU246" i="3"/>
  <c r="CU250" i="3"/>
  <c r="CU225" i="3"/>
  <c r="CU254" i="3"/>
  <c r="CU263" i="3"/>
  <c r="CU258" i="3" s="1"/>
  <c r="CU266" i="3"/>
  <c r="CU274" i="3"/>
  <c r="CU277" i="3"/>
  <c r="CU285" i="3"/>
  <c r="CU289" i="3"/>
  <c r="CU297" i="3"/>
  <c r="CU304" i="3"/>
  <c r="CU309" i="3"/>
  <c r="CU318" i="3"/>
  <c r="CU329" i="3"/>
  <c r="CA9" i="3"/>
  <c r="CA12" i="3"/>
  <c r="CA14" i="3"/>
  <c r="CA16" i="3"/>
  <c r="CA37" i="3"/>
  <c r="CA73" i="3"/>
  <c r="CA108" i="3"/>
  <c r="CA118" i="3"/>
  <c r="CA123" i="3"/>
  <c r="CA137" i="3"/>
  <c r="CA143" i="3"/>
  <c r="CA153" i="3"/>
  <c r="CA162" i="3"/>
  <c r="CA173" i="3"/>
  <c r="CA179" i="3"/>
  <c r="CA183" i="3"/>
  <c r="CA189" i="3"/>
  <c r="CA134" i="3"/>
  <c r="CA192" i="3"/>
  <c r="CA205" i="3"/>
  <c r="CA207" i="3"/>
  <c r="CA210" i="3"/>
  <c r="CA212" i="3"/>
  <c r="CA214" i="3"/>
  <c r="CA217" i="3"/>
  <c r="CA223" i="3"/>
  <c r="CA236" i="3"/>
  <c r="CA241" i="3"/>
  <c r="CA243" i="3"/>
  <c r="CA246" i="3"/>
  <c r="CA250" i="3"/>
  <c r="CA225" i="3"/>
  <c r="CA254" i="3"/>
  <c r="CA263" i="3"/>
  <c r="CA258" i="3" s="1"/>
  <c r="CA266" i="3"/>
  <c r="CA274" i="3"/>
  <c r="CA277" i="3"/>
  <c r="CA285" i="3"/>
  <c r="CA289" i="3"/>
  <c r="CA297" i="3"/>
  <c r="CA304" i="3"/>
  <c r="CA309" i="3"/>
  <c r="CA318" i="3"/>
  <c r="CA329" i="3"/>
  <c r="CT9" i="3"/>
  <c r="CT12" i="3"/>
  <c r="CT14" i="3"/>
  <c r="CT16" i="3"/>
  <c r="CT37" i="3"/>
  <c r="CT73" i="3"/>
  <c r="CT108" i="3"/>
  <c r="CT118" i="3"/>
  <c r="CT123" i="3"/>
  <c r="CT137" i="3"/>
  <c r="CT143" i="3"/>
  <c r="CT153" i="3"/>
  <c r="CT162" i="3"/>
  <c r="CT173" i="3"/>
  <c r="CT179" i="3"/>
  <c r="CT183" i="3"/>
  <c r="CT189" i="3"/>
  <c r="CT134" i="3"/>
  <c r="CT192" i="3"/>
  <c r="CT205" i="3"/>
  <c r="CT207" i="3"/>
  <c r="CT210" i="3"/>
  <c r="CT212" i="3"/>
  <c r="CT214" i="3"/>
  <c r="CT217" i="3"/>
  <c r="CT223" i="3"/>
  <c r="CT236" i="3"/>
  <c r="CT241" i="3"/>
  <c r="CT243" i="3"/>
  <c r="CT246" i="3"/>
  <c r="CT250" i="3"/>
  <c r="CT225" i="3"/>
  <c r="CT254" i="3"/>
  <c r="CT263" i="3"/>
  <c r="CT258" i="3" s="1"/>
  <c r="CT266" i="3"/>
  <c r="CT274" i="3"/>
  <c r="CT277" i="3"/>
  <c r="CT285" i="3"/>
  <c r="CT289" i="3"/>
  <c r="CT297" i="3"/>
  <c r="CT304" i="3"/>
  <c r="CT309" i="3"/>
  <c r="CT318" i="3"/>
  <c r="CT329" i="3"/>
  <c r="BY9" i="3"/>
  <c r="BY12" i="3"/>
  <c r="BY14" i="3"/>
  <c r="BY16" i="3"/>
  <c r="BY37" i="3"/>
  <c r="BY73" i="3"/>
  <c r="BY108" i="3"/>
  <c r="BY118" i="3"/>
  <c r="BY123" i="3"/>
  <c r="BY137" i="3"/>
  <c r="BY143" i="3"/>
  <c r="BY153" i="3"/>
  <c r="BY162" i="3"/>
  <c r="BY173" i="3"/>
  <c r="BY179" i="3"/>
  <c r="BY183" i="3"/>
  <c r="BY189" i="3"/>
  <c r="BY134" i="3"/>
  <c r="BY192" i="3"/>
  <c r="BY205" i="3"/>
  <c r="BY207" i="3"/>
  <c r="BY210" i="3"/>
  <c r="BY212" i="3"/>
  <c r="BY214" i="3"/>
  <c r="BY217" i="3"/>
  <c r="BY223" i="3"/>
  <c r="BY236" i="3"/>
  <c r="BY241" i="3"/>
  <c r="BY243" i="3"/>
  <c r="BY246" i="3"/>
  <c r="BY250" i="3"/>
  <c r="BY225" i="3"/>
  <c r="BY254" i="3"/>
  <c r="BY263" i="3"/>
  <c r="BY258" i="3" s="1"/>
  <c r="BY266" i="3"/>
  <c r="BY274" i="3"/>
  <c r="BY277" i="3"/>
  <c r="BY285" i="3"/>
  <c r="BY289" i="3"/>
  <c r="BY297" i="3"/>
  <c r="BY304" i="3"/>
  <c r="BY309" i="3"/>
  <c r="BY318" i="3"/>
  <c r="BY329" i="3"/>
  <c r="CW9" i="3"/>
  <c r="CW12" i="3"/>
  <c r="CW14" i="3"/>
  <c r="CW16" i="3"/>
  <c r="CW37" i="3"/>
  <c r="CW73" i="3"/>
  <c r="CW108" i="3"/>
  <c r="CW118" i="3"/>
  <c r="CW123" i="3"/>
  <c r="CW137" i="3"/>
  <c r="CW143" i="3"/>
  <c r="CW153" i="3"/>
  <c r="CW162" i="3"/>
  <c r="CW173" i="3"/>
  <c r="CW179" i="3"/>
  <c r="CW183" i="3"/>
  <c r="CW189" i="3"/>
  <c r="CW134" i="3"/>
  <c r="CW192" i="3"/>
  <c r="CW205" i="3"/>
  <c r="CW207" i="3"/>
  <c r="CW210" i="3"/>
  <c r="CW212" i="3"/>
  <c r="CW214" i="3"/>
  <c r="CW217" i="3"/>
  <c r="CW223" i="3"/>
  <c r="CW236" i="3"/>
  <c r="CW241" i="3"/>
  <c r="CW243" i="3"/>
  <c r="CW246" i="3"/>
  <c r="CW250" i="3"/>
  <c r="CW225" i="3"/>
  <c r="CW254" i="3"/>
  <c r="CW263" i="3"/>
  <c r="CW258" i="3" s="1"/>
  <c r="CW266" i="3"/>
  <c r="CW274" i="3"/>
  <c r="CW277" i="3"/>
  <c r="CW285" i="3"/>
  <c r="CW289" i="3"/>
  <c r="CW297" i="3"/>
  <c r="CW304" i="3"/>
  <c r="CW309" i="3"/>
  <c r="CW318" i="3"/>
  <c r="CW329" i="3"/>
  <c r="BZ9" i="3"/>
  <c r="BZ12" i="3"/>
  <c r="BZ14" i="3"/>
  <c r="BZ16" i="3"/>
  <c r="BZ37" i="3"/>
  <c r="BZ73" i="3"/>
  <c r="BZ108" i="3"/>
  <c r="BZ118" i="3"/>
  <c r="BZ123" i="3"/>
  <c r="BZ137" i="3"/>
  <c r="BZ143" i="3"/>
  <c r="BZ153" i="3"/>
  <c r="BZ162" i="3"/>
  <c r="BZ173" i="3"/>
  <c r="BZ179" i="3"/>
  <c r="BZ183" i="3"/>
  <c r="BZ189" i="3"/>
  <c r="BZ134" i="3"/>
  <c r="BZ192" i="3"/>
  <c r="BZ205" i="3"/>
  <c r="BZ207" i="3"/>
  <c r="BZ210" i="3"/>
  <c r="BZ212" i="3"/>
  <c r="BZ214" i="3"/>
  <c r="BZ217" i="3"/>
  <c r="BZ223" i="3"/>
  <c r="BZ236" i="3"/>
  <c r="BZ241" i="3"/>
  <c r="BZ243" i="3"/>
  <c r="BZ246" i="3"/>
  <c r="BZ250" i="3"/>
  <c r="BZ225" i="3"/>
  <c r="BZ254" i="3"/>
  <c r="BZ263" i="3"/>
  <c r="BZ258" i="3" s="1"/>
  <c r="BZ266" i="3"/>
  <c r="BZ274" i="3"/>
  <c r="BZ277" i="3"/>
  <c r="BZ285" i="3"/>
  <c r="BZ289" i="3"/>
  <c r="BZ297" i="3"/>
  <c r="BZ304" i="3"/>
  <c r="BZ309" i="3"/>
  <c r="BZ318" i="3"/>
  <c r="BZ329" i="3"/>
  <c r="CN9" i="3"/>
  <c r="CN12" i="3"/>
  <c r="CN14" i="3"/>
  <c r="CN16" i="3"/>
  <c r="CN37" i="3"/>
  <c r="CN73" i="3"/>
  <c r="CN108" i="3"/>
  <c r="CN118" i="3"/>
  <c r="CN123" i="3"/>
  <c r="CN137" i="3"/>
  <c r="CN143" i="3"/>
  <c r="CN153" i="3"/>
  <c r="CN162" i="3"/>
  <c r="CN173" i="3"/>
  <c r="CN179" i="3"/>
  <c r="CN183" i="3"/>
  <c r="CN189" i="3"/>
  <c r="CN134" i="3"/>
  <c r="CN192" i="3"/>
  <c r="CN205" i="3"/>
  <c r="CN207" i="3"/>
  <c r="CN210" i="3"/>
  <c r="CN212" i="3"/>
  <c r="CN214" i="3"/>
  <c r="CN217" i="3"/>
  <c r="CN223" i="3"/>
  <c r="CN236" i="3"/>
  <c r="CN241" i="3"/>
  <c r="CN243" i="3"/>
  <c r="CN246" i="3"/>
  <c r="CN250" i="3"/>
  <c r="CN225" i="3"/>
  <c r="CN254" i="3"/>
  <c r="CN263" i="3"/>
  <c r="CN258" i="3" s="1"/>
  <c r="CN266" i="3"/>
  <c r="CN274" i="3"/>
  <c r="CN277" i="3"/>
  <c r="CN285" i="3"/>
  <c r="CN289" i="3"/>
  <c r="CN297" i="3"/>
  <c r="CN304" i="3"/>
  <c r="CN309" i="3"/>
  <c r="CN318" i="3"/>
  <c r="CN329" i="3"/>
  <c r="CO9" i="3"/>
  <c r="CO12" i="3"/>
  <c r="CO14" i="3"/>
  <c r="CO16" i="3"/>
  <c r="CO37" i="3"/>
  <c r="CO73" i="3"/>
  <c r="CO108" i="3"/>
  <c r="CO118" i="3"/>
  <c r="CO123" i="3"/>
  <c r="CO137" i="3"/>
  <c r="CO143" i="3"/>
  <c r="CO153" i="3"/>
  <c r="CO162" i="3"/>
  <c r="CO173" i="3"/>
  <c r="CO179" i="3"/>
  <c r="CO183" i="3"/>
  <c r="CO189" i="3"/>
  <c r="CO134" i="3"/>
  <c r="CO192" i="3"/>
  <c r="CO205" i="3"/>
  <c r="CO207" i="3"/>
  <c r="CO210" i="3"/>
  <c r="CO212" i="3"/>
  <c r="CO214" i="3"/>
  <c r="CO217" i="3"/>
  <c r="CO223" i="3"/>
  <c r="CO236" i="3"/>
  <c r="CO241" i="3"/>
  <c r="CO243" i="3"/>
  <c r="CO246" i="3"/>
  <c r="CO250" i="3"/>
  <c r="CO225" i="3"/>
  <c r="CO254" i="3"/>
  <c r="CO263" i="3"/>
  <c r="CO258" i="3" s="1"/>
  <c r="CO266" i="3"/>
  <c r="CO274" i="3"/>
  <c r="CO277" i="3"/>
  <c r="CO285" i="3"/>
  <c r="CO289" i="3"/>
  <c r="CO297" i="3"/>
  <c r="CO304" i="3"/>
  <c r="CO309" i="3"/>
  <c r="CO318" i="3"/>
  <c r="CO329" i="3"/>
  <c r="CM9" i="3"/>
  <c r="CM12" i="3"/>
  <c r="CM14" i="3"/>
  <c r="CM16" i="3"/>
  <c r="CM37" i="3"/>
  <c r="CM73" i="3"/>
  <c r="CM108" i="3"/>
  <c r="CM118" i="3"/>
  <c r="CM123" i="3"/>
  <c r="CM137" i="3"/>
  <c r="CM143" i="3"/>
  <c r="CM153" i="3"/>
  <c r="CM162" i="3"/>
  <c r="CM173" i="3"/>
  <c r="CM179" i="3"/>
  <c r="CM183" i="3"/>
  <c r="CM189" i="3"/>
  <c r="CM134" i="3"/>
  <c r="CM192" i="3"/>
  <c r="CM205" i="3"/>
  <c r="CM207" i="3"/>
  <c r="CM210" i="3"/>
  <c r="CM212" i="3"/>
  <c r="CM214" i="3"/>
  <c r="CM217" i="3"/>
  <c r="CM223" i="3"/>
  <c r="CM236" i="3"/>
  <c r="CM241" i="3"/>
  <c r="CM243" i="3"/>
  <c r="CM246" i="3"/>
  <c r="CM250" i="3"/>
  <c r="CM225" i="3"/>
  <c r="CM254" i="3"/>
  <c r="CM263" i="3"/>
  <c r="CM258" i="3" s="1"/>
  <c r="CM266" i="3"/>
  <c r="CM274" i="3"/>
  <c r="CM277" i="3"/>
  <c r="CM285" i="3"/>
  <c r="CM289" i="3"/>
  <c r="CM297" i="3"/>
  <c r="CM304" i="3"/>
  <c r="CM309" i="3"/>
  <c r="CM318" i="3"/>
  <c r="CM329" i="3"/>
  <c r="CJ9" i="3"/>
  <c r="CJ12" i="3"/>
  <c r="CJ14" i="3"/>
  <c r="CJ16" i="3"/>
  <c r="CJ37" i="3"/>
  <c r="CJ73" i="3"/>
  <c r="CJ108" i="3"/>
  <c r="CJ118" i="3"/>
  <c r="CJ123" i="3"/>
  <c r="CJ137" i="3"/>
  <c r="CJ143" i="3"/>
  <c r="CJ153" i="3"/>
  <c r="CJ162" i="3"/>
  <c r="CJ173" i="3"/>
  <c r="CJ179" i="3"/>
  <c r="CJ183" i="3"/>
  <c r="CJ189" i="3"/>
  <c r="CJ134" i="3"/>
  <c r="CJ192" i="3"/>
  <c r="CJ205" i="3"/>
  <c r="CJ207" i="3"/>
  <c r="CJ210" i="3"/>
  <c r="CJ212" i="3"/>
  <c r="CJ214" i="3"/>
  <c r="CJ217" i="3"/>
  <c r="CJ223" i="3"/>
  <c r="CJ236" i="3"/>
  <c r="CJ241" i="3"/>
  <c r="CJ243" i="3"/>
  <c r="CJ246" i="3"/>
  <c r="CJ250" i="3"/>
  <c r="CJ225" i="3"/>
  <c r="CJ254" i="3"/>
  <c r="CJ263" i="3"/>
  <c r="CJ258" i="3" s="1"/>
  <c r="CJ266" i="3"/>
  <c r="CJ274" i="3"/>
  <c r="CJ277" i="3"/>
  <c r="CJ285" i="3"/>
  <c r="CJ289" i="3"/>
  <c r="CJ297" i="3"/>
  <c r="CJ304" i="3"/>
  <c r="CJ309" i="3"/>
  <c r="CJ318" i="3"/>
  <c r="CJ329" i="3"/>
  <c r="CB9" i="3"/>
  <c r="CB12" i="3"/>
  <c r="CB14" i="3"/>
  <c r="CB16" i="3"/>
  <c r="CB37" i="3"/>
  <c r="CB73" i="3"/>
  <c r="CB108" i="3"/>
  <c r="CB118" i="3"/>
  <c r="CB123" i="3"/>
  <c r="CB137" i="3"/>
  <c r="CB143" i="3"/>
  <c r="CB153" i="3"/>
  <c r="CB162" i="3"/>
  <c r="CB173" i="3"/>
  <c r="CB179" i="3"/>
  <c r="CB183" i="3"/>
  <c r="CB189" i="3"/>
  <c r="CB134" i="3"/>
  <c r="CB192" i="3"/>
  <c r="CB205" i="3"/>
  <c r="CB207" i="3"/>
  <c r="CB210" i="3"/>
  <c r="CB212" i="3"/>
  <c r="CB214" i="3"/>
  <c r="CB217" i="3"/>
  <c r="CB223" i="3"/>
  <c r="CB236" i="3"/>
  <c r="CB241" i="3"/>
  <c r="CB243" i="3"/>
  <c r="CB246" i="3"/>
  <c r="CB250" i="3"/>
  <c r="CB225" i="3"/>
  <c r="CB254" i="3"/>
  <c r="CB263" i="3"/>
  <c r="CB258" i="3" s="1"/>
  <c r="CB266" i="3"/>
  <c r="CB274" i="3"/>
  <c r="CB277" i="3"/>
  <c r="CB285" i="3"/>
  <c r="CB289" i="3"/>
  <c r="CB297" i="3"/>
  <c r="CB304" i="3"/>
  <c r="CB309" i="3"/>
  <c r="CB318" i="3"/>
  <c r="CB329" i="3"/>
  <c r="CL9" i="3"/>
  <c r="CL12" i="3"/>
  <c r="CL14" i="3"/>
  <c r="CL16" i="3"/>
  <c r="CL37" i="3"/>
  <c r="CL73" i="3"/>
  <c r="CL108" i="3"/>
  <c r="CL118" i="3"/>
  <c r="CL123" i="3"/>
  <c r="CL137" i="3"/>
  <c r="CL143" i="3"/>
  <c r="CL153" i="3"/>
  <c r="CL162" i="3"/>
  <c r="CL173" i="3"/>
  <c r="CL179" i="3"/>
  <c r="CL183" i="3"/>
  <c r="CL189" i="3"/>
  <c r="CL134" i="3"/>
  <c r="CL192" i="3"/>
  <c r="CL205" i="3"/>
  <c r="CL207" i="3"/>
  <c r="CL210" i="3"/>
  <c r="CL212" i="3"/>
  <c r="CL214" i="3"/>
  <c r="CL217" i="3"/>
  <c r="CL223" i="3"/>
  <c r="CL236" i="3"/>
  <c r="CL241" i="3"/>
  <c r="CL243" i="3"/>
  <c r="CL246" i="3"/>
  <c r="CL250" i="3"/>
  <c r="CL225" i="3"/>
  <c r="CL254" i="3"/>
  <c r="CL263" i="3"/>
  <c r="CL258" i="3" s="1"/>
  <c r="CL266" i="3"/>
  <c r="CL274" i="3"/>
  <c r="CL277" i="3"/>
  <c r="CL285" i="3"/>
  <c r="CL289" i="3"/>
  <c r="CL297" i="3"/>
  <c r="CL304" i="3"/>
  <c r="CL309" i="3"/>
  <c r="CL318" i="3"/>
  <c r="CL329" i="3"/>
  <c r="CC9" i="3"/>
  <c r="CC12" i="3"/>
  <c r="CC14" i="3"/>
  <c r="CC16" i="3"/>
  <c r="CC37" i="3"/>
  <c r="CC73" i="3"/>
  <c r="CC108" i="3"/>
  <c r="CC118" i="3"/>
  <c r="CC123" i="3"/>
  <c r="CC137" i="3"/>
  <c r="CC143" i="3"/>
  <c r="CC153" i="3"/>
  <c r="CC162" i="3"/>
  <c r="CC173" i="3"/>
  <c r="CC179" i="3"/>
  <c r="CC183" i="3"/>
  <c r="CC189" i="3"/>
  <c r="CC134" i="3"/>
  <c r="CC192" i="3"/>
  <c r="CC205" i="3"/>
  <c r="CC207" i="3"/>
  <c r="CC210" i="3"/>
  <c r="CC212" i="3"/>
  <c r="CC214" i="3"/>
  <c r="CC217" i="3"/>
  <c r="CC223" i="3"/>
  <c r="CC236" i="3"/>
  <c r="CC241" i="3"/>
  <c r="CC243" i="3"/>
  <c r="CC246" i="3"/>
  <c r="CC250" i="3"/>
  <c r="CC225" i="3"/>
  <c r="CC254" i="3"/>
  <c r="CC263" i="3"/>
  <c r="CC258" i="3" s="1"/>
  <c r="CC266" i="3"/>
  <c r="CC274" i="3"/>
  <c r="CC277" i="3"/>
  <c r="CC285" i="3"/>
  <c r="CC289" i="3"/>
  <c r="CC297" i="3"/>
  <c r="CC304" i="3"/>
  <c r="CC309" i="3"/>
  <c r="CC318" i="3"/>
  <c r="CC329" i="3"/>
  <c r="CH9" i="3"/>
  <c r="CH12" i="3"/>
  <c r="CH14" i="3"/>
  <c r="CH16" i="3"/>
  <c r="CH37" i="3"/>
  <c r="CH73" i="3"/>
  <c r="CH108" i="3"/>
  <c r="CH118" i="3"/>
  <c r="CH123" i="3"/>
  <c r="CH137" i="3"/>
  <c r="CH143" i="3"/>
  <c r="CH153" i="3"/>
  <c r="CH162" i="3"/>
  <c r="CH173" i="3"/>
  <c r="CH179" i="3"/>
  <c r="CH183" i="3"/>
  <c r="CH189" i="3"/>
  <c r="CH134" i="3"/>
  <c r="CH192" i="3"/>
  <c r="CH205" i="3"/>
  <c r="CH207" i="3"/>
  <c r="CH210" i="3"/>
  <c r="CH212" i="3"/>
  <c r="CH214" i="3"/>
  <c r="CH217" i="3"/>
  <c r="CH223" i="3"/>
  <c r="CH236" i="3"/>
  <c r="CH241" i="3"/>
  <c r="CH243" i="3"/>
  <c r="CH246" i="3"/>
  <c r="CH250" i="3"/>
  <c r="CH225" i="3"/>
  <c r="CH254" i="3"/>
  <c r="CH263" i="3"/>
  <c r="CH258" i="3" s="1"/>
  <c r="CH266" i="3"/>
  <c r="CH274" i="3"/>
  <c r="CH277" i="3"/>
  <c r="CH285" i="3"/>
  <c r="CH289" i="3"/>
  <c r="CH297" i="3"/>
  <c r="CH304" i="3"/>
  <c r="CH309" i="3"/>
  <c r="CH318" i="3"/>
  <c r="CH329" i="3"/>
  <c r="BX9" i="3"/>
  <c r="BX12" i="3"/>
  <c r="BX14" i="3"/>
  <c r="BX16" i="3"/>
  <c r="BX37" i="3"/>
  <c r="BX73" i="3"/>
  <c r="BX108" i="3"/>
  <c r="BX118" i="3"/>
  <c r="BX123" i="3"/>
  <c r="BX137" i="3"/>
  <c r="BX143" i="3"/>
  <c r="BX153" i="3"/>
  <c r="BX162" i="3"/>
  <c r="BX173" i="3"/>
  <c r="BX179" i="3"/>
  <c r="BX183" i="3"/>
  <c r="BX189" i="3"/>
  <c r="BX134" i="3"/>
  <c r="BX192" i="3"/>
  <c r="BX205" i="3"/>
  <c r="BX207" i="3"/>
  <c r="BX210" i="3"/>
  <c r="BX212" i="3"/>
  <c r="BX214" i="3"/>
  <c r="BX217" i="3"/>
  <c r="BX223" i="3"/>
  <c r="BX236" i="3"/>
  <c r="BX241" i="3"/>
  <c r="BX243" i="3"/>
  <c r="BX246" i="3"/>
  <c r="BX250" i="3"/>
  <c r="BX225" i="3"/>
  <c r="BX254" i="3"/>
  <c r="BX263" i="3"/>
  <c r="BX258" i="3" s="1"/>
  <c r="BX266" i="3"/>
  <c r="BX274" i="3"/>
  <c r="BX277" i="3"/>
  <c r="BX285" i="3"/>
  <c r="BX289" i="3"/>
  <c r="BX297" i="3"/>
  <c r="BX304" i="3"/>
  <c r="BX309" i="3"/>
  <c r="BX318" i="3"/>
  <c r="BX329" i="3"/>
  <c r="BM191" i="3"/>
  <c r="CD9" i="3"/>
  <c r="CD12" i="3"/>
  <c r="CD14" i="3"/>
  <c r="CD16" i="3"/>
  <c r="CD37" i="3"/>
  <c r="CD73" i="3"/>
  <c r="CD108" i="3"/>
  <c r="CD118" i="3"/>
  <c r="CD123" i="3"/>
  <c r="CD137" i="3"/>
  <c r="CD143" i="3"/>
  <c r="CD153" i="3"/>
  <c r="CD162" i="3"/>
  <c r="CD173" i="3"/>
  <c r="CD179" i="3"/>
  <c r="CD183" i="3"/>
  <c r="CD189" i="3"/>
  <c r="CD134" i="3"/>
  <c r="CD192" i="3"/>
  <c r="CD205" i="3"/>
  <c r="CD207" i="3"/>
  <c r="CD210" i="3"/>
  <c r="CD212" i="3"/>
  <c r="CD214" i="3"/>
  <c r="CD217" i="3"/>
  <c r="CD223" i="3"/>
  <c r="CD236" i="3"/>
  <c r="CD241" i="3"/>
  <c r="CD243" i="3"/>
  <c r="CD246" i="3"/>
  <c r="CD250" i="3"/>
  <c r="CD225" i="3"/>
  <c r="CD254" i="3"/>
  <c r="CD263" i="3"/>
  <c r="CD258" i="3" s="1"/>
  <c r="CD266" i="3"/>
  <c r="CD274" i="3"/>
  <c r="CD277" i="3"/>
  <c r="CD285" i="3"/>
  <c r="CD289" i="3"/>
  <c r="CD297" i="3"/>
  <c r="CD304" i="3"/>
  <c r="CD309" i="3"/>
  <c r="CD318" i="3"/>
  <c r="CD329" i="3"/>
  <c r="CY9" i="3"/>
  <c r="CY12" i="3"/>
  <c r="CY14" i="3"/>
  <c r="CY16" i="3"/>
  <c r="CY37" i="3"/>
  <c r="CY73" i="3"/>
  <c r="CY108" i="3"/>
  <c r="CY118" i="3"/>
  <c r="CY123" i="3"/>
  <c r="CY137" i="3"/>
  <c r="CY143" i="3"/>
  <c r="CY153" i="3"/>
  <c r="CY162" i="3"/>
  <c r="CY173" i="3"/>
  <c r="CY179" i="3"/>
  <c r="CY183" i="3"/>
  <c r="CY189" i="3"/>
  <c r="CY134" i="3"/>
  <c r="CY192" i="3"/>
  <c r="CY205" i="3"/>
  <c r="CY207" i="3"/>
  <c r="CY210" i="3"/>
  <c r="CY212" i="3"/>
  <c r="CY214" i="3"/>
  <c r="CY217" i="3"/>
  <c r="CY223" i="3"/>
  <c r="CY236" i="3"/>
  <c r="CY241" i="3"/>
  <c r="CY243" i="3"/>
  <c r="CY246" i="3"/>
  <c r="CY250" i="3"/>
  <c r="CY225" i="3"/>
  <c r="CY254" i="3"/>
  <c r="CY263" i="3"/>
  <c r="CY258" i="3" s="1"/>
  <c r="CY266" i="3"/>
  <c r="CY274" i="3"/>
  <c r="CY277" i="3"/>
  <c r="CY285" i="3"/>
  <c r="CY289" i="3"/>
  <c r="CY297" i="3"/>
  <c r="CY304" i="3"/>
  <c r="CY309" i="3"/>
  <c r="CY318" i="3"/>
  <c r="CY329" i="3"/>
  <c r="BE191" i="3"/>
  <c r="CZ9" i="3"/>
  <c r="CZ12" i="3"/>
  <c r="CZ14" i="3"/>
  <c r="CZ16" i="3"/>
  <c r="CZ37" i="3"/>
  <c r="CZ73" i="3"/>
  <c r="CZ108" i="3"/>
  <c r="CZ118" i="3"/>
  <c r="CZ123" i="3"/>
  <c r="CZ137" i="3"/>
  <c r="CZ143" i="3"/>
  <c r="CZ153" i="3"/>
  <c r="CZ162" i="3"/>
  <c r="CZ173" i="3"/>
  <c r="CZ179" i="3"/>
  <c r="CZ183" i="3"/>
  <c r="CZ189" i="3"/>
  <c r="CZ134" i="3"/>
  <c r="CZ192" i="3"/>
  <c r="CZ205" i="3"/>
  <c r="CZ207" i="3"/>
  <c r="CZ210" i="3"/>
  <c r="CZ212" i="3"/>
  <c r="CZ214" i="3"/>
  <c r="CZ217" i="3"/>
  <c r="CZ223" i="3"/>
  <c r="CZ236" i="3"/>
  <c r="CZ241" i="3"/>
  <c r="CZ243" i="3"/>
  <c r="CZ246" i="3"/>
  <c r="CZ250" i="3"/>
  <c r="CZ225" i="3"/>
  <c r="CZ254" i="3"/>
  <c r="CZ263" i="3"/>
  <c r="CZ258" i="3" s="1"/>
  <c r="CZ266" i="3"/>
  <c r="CZ274" i="3"/>
  <c r="CZ277" i="3"/>
  <c r="CZ285" i="3"/>
  <c r="CZ289" i="3"/>
  <c r="CZ297" i="3"/>
  <c r="CZ304" i="3"/>
  <c r="CZ309" i="3"/>
  <c r="CZ318" i="3"/>
  <c r="CZ329" i="3"/>
  <c r="BI191" i="3"/>
  <c r="CE9" i="3"/>
  <c r="CE12" i="3"/>
  <c r="CE14" i="3"/>
  <c r="CE16" i="3"/>
  <c r="CE37" i="3"/>
  <c r="CE73" i="3"/>
  <c r="CE108" i="3"/>
  <c r="CE118" i="3"/>
  <c r="CE123" i="3"/>
  <c r="CE137" i="3"/>
  <c r="CE143" i="3"/>
  <c r="CE153" i="3"/>
  <c r="CE162" i="3"/>
  <c r="CE173" i="3"/>
  <c r="CE179" i="3"/>
  <c r="CE183" i="3"/>
  <c r="CE189" i="3"/>
  <c r="CE134" i="3"/>
  <c r="CE192" i="3"/>
  <c r="CE205" i="3"/>
  <c r="CE207" i="3"/>
  <c r="CE210" i="3"/>
  <c r="CE212" i="3"/>
  <c r="CE214" i="3"/>
  <c r="CE217" i="3"/>
  <c r="CE223" i="3"/>
  <c r="CE236" i="3"/>
  <c r="CE241" i="3"/>
  <c r="CE243" i="3"/>
  <c r="CE246" i="3"/>
  <c r="CE250" i="3"/>
  <c r="CE225" i="3"/>
  <c r="CE254" i="3"/>
  <c r="CE263" i="3"/>
  <c r="CE258" i="3" s="1"/>
  <c r="CE266" i="3"/>
  <c r="CE274" i="3"/>
  <c r="CE277" i="3"/>
  <c r="CE285" i="3"/>
  <c r="CE289" i="3"/>
  <c r="CE297" i="3"/>
  <c r="CE304" i="3"/>
  <c r="CE309" i="3"/>
  <c r="CE318" i="3"/>
  <c r="CE329" i="3"/>
  <c r="CK9" i="3"/>
  <c r="CK12" i="3"/>
  <c r="CK14" i="3"/>
  <c r="CK16" i="3"/>
  <c r="CK37" i="3"/>
  <c r="CK73" i="3"/>
  <c r="CK108" i="3"/>
  <c r="CK118" i="3"/>
  <c r="CK123" i="3"/>
  <c r="CK137" i="3"/>
  <c r="CK143" i="3"/>
  <c r="CK153" i="3"/>
  <c r="CK162" i="3"/>
  <c r="CK173" i="3"/>
  <c r="CK179" i="3"/>
  <c r="CK183" i="3"/>
  <c r="CK189" i="3"/>
  <c r="CK134" i="3"/>
  <c r="CK192" i="3"/>
  <c r="CK205" i="3"/>
  <c r="CK207" i="3"/>
  <c r="CK210" i="3"/>
  <c r="CK212" i="3"/>
  <c r="CK214" i="3"/>
  <c r="CK217" i="3"/>
  <c r="CK223" i="3"/>
  <c r="CK236" i="3"/>
  <c r="CK241" i="3"/>
  <c r="CK243" i="3"/>
  <c r="CK246" i="3"/>
  <c r="CK250" i="3"/>
  <c r="CK225" i="3"/>
  <c r="CK254" i="3"/>
  <c r="CK263" i="3"/>
  <c r="CK258" i="3" s="1"/>
  <c r="CK266" i="3"/>
  <c r="CK274" i="3"/>
  <c r="CK277" i="3"/>
  <c r="CK285" i="3"/>
  <c r="CK289" i="3"/>
  <c r="CK297" i="3"/>
  <c r="CK304" i="3"/>
  <c r="CK309" i="3"/>
  <c r="CK318" i="3"/>
  <c r="CK329" i="3"/>
  <c r="CV9" i="3"/>
  <c r="CV12" i="3"/>
  <c r="CV14" i="3"/>
  <c r="CV16" i="3"/>
  <c r="CV37" i="3"/>
  <c r="CV73" i="3"/>
  <c r="CV108" i="3"/>
  <c r="CV118" i="3"/>
  <c r="CV123" i="3"/>
  <c r="CV137" i="3"/>
  <c r="CV143" i="3"/>
  <c r="CV153" i="3"/>
  <c r="CV162" i="3"/>
  <c r="CV173" i="3"/>
  <c r="CV179" i="3"/>
  <c r="CV183" i="3"/>
  <c r="CV189" i="3"/>
  <c r="CV134" i="3"/>
  <c r="CV192" i="3"/>
  <c r="CV205" i="3"/>
  <c r="CV207" i="3"/>
  <c r="CV210" i="3"/>
  <c r="CV212" i="3"/>
  <c r="CV214" i="3"/>
  <c r="CV217" i="3"/>
  <c r="CV223" i="3"/>
  <c r="CV236" i="3"/>
  <c r="CV241" i="3"/>
  <c r="CV243" i="3"/>
  <c r="CV246" i="3"/>
  <c r="CV250" i="3"/>
  <c r="CV225" i="3"/>
  <c r="CV254" i="3"/>
  <c r="CV263" i="3"/>
  <c r="CV258" i="3" s="1"/>
  <c r="CV266" i="3"/>
  <c r="CV274" i="3"/>
  <c r="CV277" i="3"/>
  <c r="CV285" i="3"/>
  <c r="CV289" i="3"/>
  <c r="CV297" i="3"/>
  <c r="CV304" i="3"/>
  <c r="CV309" i="3"/>
  <c r="CV318" i="3"/>
  <c r="CV329" i="3"/>
  <c r="AO191" i="3"/>
  <c r="CX9" i="3"/>
  <c r="CX12" i="3"/>
  <c r="CX14" i="3"/>
  <c r="CX16" i="3"/>
  <c r="CX37" i="3"/>
  <c r="CX73" i="3"/>
  <c r="CX108" i="3"/>
  <c r="CX118" i="3"/>
  <c r="CX123" i="3"/>
  <c r="CX137" i="3"/>
  <c r="CX143" i="3"/>
  <c r="CX153" i="3"/>
  <c r="CX162" i="3"/>
  <c r="CX173" i="3"/>
  <c r="CX179" i="3"/>
  <c r="CX183" i="3"/>
  <c r="CX189" i="3"/>
  <c r="CX134" i="3"/>
  <c r="CX192" i="3"/>
  <c r="CX205" i="3"/>
  <c r="CX207" i="3"/>
  <c r="CX210" i="3"/>
  <c r="CX212" i="3"/>
  <c r="CX214" i="3"/>
  <c r="CX217" i="3"/>
  <c r="CX223" i="3"/>
  <c r="CX236" i="3"/>
  <c r="CX241" i="3"/>
  <c r="CX243" i="3"/>
  <c r="CX246" i="3"/>
  <c r="CX250" i="3"/>
  <c r="CX225" i="3"/>
  <c r="CX254" i="3"/>
  <c r="CX263" i="3"/>
  <c r="CX258" i="3" s="1"/>
  <c r="CX266" i="3"/>
  <c r="CX274" i="3"/>
  <c r="CX277" i="3"/>
  <c r="CX285" i="3"/>
  <c r="CX289" i="3"/>
  <c r="CX297" i="3"/>
  <c r="CX304" i="3"/>
  <c r="CX309" i="3"/>
  <c r="CX318" i="3"/>
  <c r="CX329" i="3"/>
  <c r="CP9" i="3"/>
  <c r="CP12" i="3"/>
  <c r="CP14" i="3"/>
  <c r="CP16" i="3"/>
  <c r="CP37" i="3"/>
  <c r="CP73" i="3"/>
  <c r="CP108" i="3"/>
  <c r="CP118" i="3"/>
  <c r="CP123" i="3"/>
  <c r="CP137" i="3"/>
  <c r="CP143" i="3"/>
  <c r="CP153" i="3"/>
  <c r="CP162" i="3"/>
  <c r="CP173" i="3"/>
  <c r="CP179" i="3"/>
  <c r="CP183" i="3"/>
  <c r="CP189" i="3"/>
  <c r="CP134" i="3"/>
  <c r="CP192" i="3"/>
  <c r="CP205" i="3"/>
  <c r="CP207" i="3"/>
  <c r="CP210" i="3"/>
  <c r="CP212" i="3"/>
  <c r="CP214" i="3"/>
  <c r="CP217" i="3"/>
  <c r="CP223" i="3"/>
  <c r="CP236" i="3"/>
  <c r="CP241" i="3"/>
  <c r="CP243" i="3"/>
  <c r="CP246" i="3"/>
  <c r="CP250" i="3"/>
  <c r="CP225" i="3"/>
  <c r="CP254" i="3"/>
  <c r="CP263" i="3"/>
  <c r="CP258" i="3" s="1"/>
  <c r="CP266" i="3"/>
  <c r="CP274" i="3"/>
  <c r="CP277" i="3"/>
  <c r="CP285" i="3"/>
  <c r="CP289" i="3"/>
  <c r="CP297" i="3"/>
  <c r="CP304" i="3"/>
  <c r="CP309" i="3"/>
  <c r="CP318" i="3"/>
  <c r="CP329" i="3"/>
  <c r="CS9" i="3"/>
  <c r="CS12" i="3"/>
  <c r="CS14" i="3"/>
  <c r="CS16" i="3"/>
  <c r="CS37" i="3"/>
  <c r="CS73" i="3"/>
  <c r="CS108" i="3"/>
  <c r="CS118" i="3"/>
  <c r="CS123" i="3"/>
  <c r="CS137" i="3"/>
  <c r="CS143" i="3"/>
  <c r="CS153" i="3"/>
  <c r="CS162" i="3"/>
  <c r="CS173" i="3"/>
  <c r="CS179" i="3"/>
  <c r="CS183" i="3"/>
  <c r="CS189" i="3"/>
  <c r="CS134" i="3"/>
  <c r="CS192" i="3"/>
  <c r="CS205" i="3"/>
  <c r="CS207" i="3"/>
  <c r="CS210" i="3"/>
  <c r="CS212" i="3"/>
  <c r="CS214" i="3"/>
  <c r="CS217" i="3"/>
  <c r="CS223" i="3"/>
  <c r="CS236" i="3"/>
  <c r="CS241" i="3"/>
  <c r="CS243" i="3"/>
  <c r="CS246" i="3"/>
  <c r="CS250" i="3"/>
  <c r="CS225" i="3"/>
  <c r="CS254" i="3"/>
  <c r="CS263" i="3"/>
  <c r="CS258" i="3" s="1"/>
  <c r="CS266" i="3"/>
  <c r="CS274" i="3"/>
  <c r="CS277" i="3"/>
  <c r="CS285" i="3"/>
  <c r="CS289" i="3"/>
  <c r="CS297" i="3"/>
  <c r="CS304" i="3"/>
  <c r="CS309" i="3"/>
  <c r="CS318" i="3"/>
  <c r="CS329" i="3"/>
  <c r="DA9" i="3"/>
  <c r="DA12" i="3"/>
  <c r="DA14" i="3"/>
  <c r="DA16" i="3"/>
  <c r="DA37" i="3"/>
  <c r="DA73" i="3"/>
  <c r="DA108" i="3"/>
  <c r="DA118" i="3"/>
  <c r="DA123" i="3"/>
  <c r="DA137" i="3"/>
  <c r="DA143" i="3"/>
  <c r="DA153" i="3"/>
  <c r="DA162" i="3"/>
  <c r="DA173" i="3"/>
  <c r="DA179" i="3"/>
  <c r="DA183" i="3"/>
  <c r="DA189" i="3"/>
  <c r="DA134" i="3"/>
  <c r="DA192" i="3"/>
  <c r="DA205" i="3"/>
  <c r="DA207" i="3"/>
  <c r="DA210" i="3"/>
  <c r="DA212" i="3"/>
  <c r="DA214" i="3"/>
  <c r="DA217" i="3"/>
  <c r="DA223" i="3"/>
  <c r="DA236" i="3"/>
  <c r="DA241" i="3"/>
  <c r="DA243" i="3"/>
  <c r="DA246" i="3"/>
  <c r="DA250" i="3"/>
  <c r="DA225" i="3"/>
  <c r="DA254" i="3"/>
  <c r="DA263" i="3"/>
  <c r="DA258" i="3" s="1"/>
  <c r="DA266" i="3"/>
  <c r="DA274" i="3"/>
  <c r="DA277" i="3"/>
  <c r="DA285" i="3"/>
  <c r="DA289" i="3"/>
  <c r="DA297" i="3"/>
  <c r="DA304" i="3"/>
  <c r="DA309" i="3"/>
  <c r="DA318" i="3"/>
  <c r="DA329" i="3"/>
  <c r="CI9" i="3"/>
  <c r="CI12" i="3"/>
  <c r="CI14" i="3"/>
  <c r="CI16" i="3"/>
  <c r="CI37" i="3"/>
  <c r="CI73" i="3"/>
  <c r="CI108" i="3"/>
  <c r="CI118" i="3"/>
  <c r="CI123" i="3"/>
  <c r="CI137" i="3"/>
  <c r="CI143" i="3"/>
  <c r="CI153" i="3"/>
  <c r="CI162" i="3"/>
  <c r="CI173" i="3"/>
  <c r="CI179" i="3"/>
  <c r="CI183" i="3"/>
  <c r="CI189" i="3"/>
  <c r="CI134" i="3"/>
  <c r="CI192" i="3"/>
  <c r="CI205" i="3"/>
  <c r="CI207" i="3"/>
  <c r="CI210" i="3"/>
  <c r="CI212" i="3"/>
  <c r="CI214" i="3"/>
  <c r="CI217" i="3"/>
  <c r="CI223" i="3"/>
  <c r="CI236" i="3"/>
  <c r="CI241" i="3"/>
  <c r="CI243" i="3"/>
  <c r="CI246" i="3"/>
  <c r="CI250" i="3"/>
  <c r="CI225" i="3"/>
  <c r="CI254" i="3"/>
  <c r="CI263" i="3"/>
  <c r="CI258" i="3" s="1"/>
  <c r="CI266" i="3"/>
  <c r="CI274" i="3"/>
  <c r="CI277" i="3"/>
  <c r="CI285" i="3"/>
  <c r="CI289" i="3"/>
  <c r="CI297" i="3"/>
  <c r="CI304" i="3"/>
  <c r="CI309" i="3"/>
  <c r="CI318" i="3"/>
  <c r="CI329" i="3"/>
  <c r="BW9" i="3"/>
  <c r="BW12" i="3"/>
  <c r="BW14" i="3"/>
  <c r="BW16" i="3"/>
  <c r="BW37" i="3"/>
  <c r="BW73" i="3"/>
  <c r="BW108" i="3"/>
  <c r="BW118" i="3"/>
  <c r="BW123" i="3"/>
  <c r="BW137" i="3"/>
  <c r="BW143" i="3"/>
  <c r="BW153" i="3"/>
  <c r="BW162" i="3"/>
  <c r="BW173" i="3"/>
  <c r="BW179" i="3"/>
  <c r="BW183" i="3"/>
  <c r="BW189" i="3"/>
  <c r="BW134" i="3"/>
  <c r="BW192" i="3"/>
  <c r="BW205" i="3"/>
  <c r="BW207" i="3"/>
  <c r="BW210" i="3"/>
  <c r="BW212" i="3"/>
  <c r="BW214" i="3"/>
  <c r="BW217" i="3"/>
  <c r="BW223" i="3"/>
  <c r="BW236" i="3"/>
  <c r="BW241" i="3"/>
  <c r="BW243" i="3"/>
  <c r="BW246" i="3"/>
  <c r="BW250" i="3"/>
  <c r="BW225" i="3"/>
  <c r="BW254" i="3"/>
  <c r="BW263" i="3"/>
  <c r="BW258" i="3" s="1"/>
  <c r="BW266" i="3"/>
  <c r="BW274" i="3"/>
  <c r="BW277" i="3"/>
  <c r="BW285" i="3"/>
  <c r="BW289" i="3"/>
  <c r="BW297" i="3"/>
  <c r="BW304" i="3"/>
  <c r="BW309" i="3"/>
  <c r="BW318" i="3"/>
  <c r="BW329" i="3"/>
  <c r="BA191" i="3" l="1"/>
  <c r="AW191" i="3"/>
  <c r="AW308" i="3"/>
  <c r="BI308" i="3"/>
  <c r="BA308" i="3"/>
  <c r="BW8" i="3"/>
  <c r="CI8" i="3"/>
  <c r="DA8" i="3"/>
  <c r="CS8" i="3"/>
  <c r="CP8" i="3"/>
  <c r="CX8" i="3"/>
  <c r="AO253" i="3"/>
  <c r="AO8" i="3"/>
  <c r="CV8" i="3"/>
  <c r="CK8" i="3"/>
  <c r="AG308" i="3"/>
  <c r="AW253" i="3"/>
  <c r="AW8" i="3"/>
  <c r="CE8" i="3"/>
  <c r="BI253" i="3"/>
  <c r="BI8" i="3"/>
  <c r="CZ8" i="3"/>
  <c r="BE253" i="3"/>
  <c r="BE8" i="3"/>
  <c r="CY8" i="3"/>
  <c r="CD8" i="3"/>
  <c r="BM253" i="3"/>
  <c r="BM8" i="3"/>
  <c r="BX8" i="3"/>
  <c r="CH8" i="3"/>
  <c r="CC8" i="3"/>
  <c r="CL8" i="3"/>
  <c r="CB8" i="3"/>
  <c r="CJ8" i="3"/>
  <c r="CM8" i="3"/>
  <c r="CO8" i="3"/>
  <c r="CN8" i="3"/>
  <c r="BZ8" i="3"/>
  <c r="BA253" i="3"/>
  <c r="BA8" i="3"/>
  <c r="CW8" i="3"/>
  <c r="BY8" i="3"/>
  <c r="CT8" i="3"/>
  <c r="CA8" i="3"/>
  <c r="CU8" i="3"/>
  <c r="AO308" i="3"/>
  <c r="AG191" i="3"/>
  <c r="BE308" i="3"/>
  <c r="BM308" i="3"/>
  <c r="AG253" i="3"/>
  <c r="AC310" i="3"/>
  <c r="DB310" i="3" s="1"/>
  <c r="DB309" i="3" s="1"/>
  <c r="DB308" i="3" s="1"/>
  <c r="DB347" i="3" s="1"/>
  <c r="CX253" i="3"/>
  <c r="CB308" i="3"/>
  <c r="CX308" i="3"/>
  <c r="CB253" i="3"/>
  <c r="BW308" i="3"/>
  <c r="BW191" i="3"/>
  <c r="CP191" i="3"/>
  <c r="CV308" i="3"/>
  <c r="CV191" i="3"/>
  <c r="CE308" i="3"/>
  <c r="CY253" i="3"/>
  <c r="BX308" i="3"/>
  <c r="CJ308" i="3"/>
  <c r="CM308" i="3"/>
  <c r="CN308" i="3"/>
  <c r="CE191" i="3"/>
  <c r="CH253" i="3"/>
  <c r="CN253" i="3"/>
  <c r="CK308" i="3"/>
  <c r="CY308" i="3"/>
  <c r="CH308" i="3"/>
  <c r="CO191" i="3"/>
  <c r="BY253" i="3"/>
  <c r="CU308" i="3"/>
  <c r="CA191" i="3"/>
  <c r="BY308" i="3"/>
  <c r="CI308" i="3"/>
  <c r="CI253" i="3"/>
  <c r="DA308" i="3"/>
  <c r="CK253" i="3"/>
  <c r="BX191" i="3"/>
  <c r="CW191" i="3"/>
  <c r="CU253" i="3"/>
  <c r="CX191" i="3"/>
  <c r="CI191" i="3"/>
  <c r="DA253" i="3"/>
  <c r="CS308" i="3"/>
  <c r="CZ308" i="3"/>
  <c r="CZ191" i="3"/>
  <c r="CD308" i="3"/>
  <c r="CC308" i="3"/>
  <c r="CL308" i="3"/>
  <c r="CL191" i="3"/>
  <c r="BZ191" i="3"/>
  <c r="CT191" i="3"/>
  <c r="CA253" i="3"/>
  <c r="CY191" i="3"/>
  <c r="CV253" i="3"/>
  <c r="CE253" i="3"/>
  <c r="BX253" i="3"/>
  <c r="CJ191" i="3"/>
  <c r="CM253" i="3"/>
  <c r="CO308" i="3"/>
  <c r="CN191" i="3"/>
  <c r="BZ253" i="3"/>
  <c r="CW308" i="3"/>
  <c r="BY191" i="3"/>
  <c r="CT253" i="3"/>
  <c r="CA308" i="3"/>
  <c r="CK191" i="3"/>
  <c r="CD253" i="3"/>
  <c r="CS191" i="3"/>
  <c r="CP253" i="3"/>
  <c r="BW253" i="3"/>
  <c r="DA191" i="3"/>
  <c r="CS253" i="3"/>
  <c r="CP308" i="3"/>
  <c r="AG8" i="3"/>
  <c r="CZ253" i="3"/>
  <c r="CD191" i="3"/>
  <c r="CC191" i="3"/>
  <c r="CL253" i="3"/>
  <c r="CB191" i="3"/>
  <c r="CJ253" i="3"/>
  <c r="BZ308" i="3"/>
  <c r="CT308" i="3"/>
  <c r="CU191" i="3"/>
  <c r="CH191" i="3"/>
  <c r="CC253" i="3"/>
  <c r="CM191" i="3"/>
  <c r="CO253" i="3"/>
  <c r="CW253" i="3"/>
  <c r="AC309" i="3" l="1"/>
  <c r="AC308" i="3" s="1"/>
  <c r="AC347" i="3" s="1"/>
  <c r="BW347" i="3"/>
  <c r="CP347" i="3"/>
  <c r="CB347" i="3"/>
  <c r="CN347" i="3"/>
  <c r="CM347" i="3"/>
  <c r="CC347" i="3"/>
  <c r="BI347" i="3"/>
  <c r="CY347" i="3"/>
  <c r="CA347" i="3"/>
  <c r="BM347" i="3"/>
  <c r="BE347" i="3"/>
  <c r="AO347" i="3"/>
  <c r="BA347" i="3"/>
  <c r="CJ347" i="3"/>
  <c r="CK347" i="3"/>
  <c r="BY347" i="3"/>
  <c r="CE347" i="3"/>
  <c r="CI347" i="3"/>
  <c r="CW347" i="3"/>
  <c r="CH347" i="3"/>
  <c r="AG347" i="3"/>
  <c r="CV347" i="3"/>
  <c r="BX347" i="3"/>
  <c r="CS347" i="3"/>
  <c r="BZ347" i="3"/>
  <c r="CT347" i="3"/>
  <c r="CO347" i="3"/>
  <c r="AW347" i="3"/>
  <c r="CL347" i="3"/>
  <c r="CZ347" i="3"/>
  <c r="DA347" i="3"/>
  <c r="CD347" i="3"/>
  <c r="CX347" i="3"/>
  <c r="CU347" i="3"/>
  <c r="D50" i="5" l="1"/>
  <c r="D49" i="5" s="1"/>
  <c r="DB349" i="3"/>
  <c r="O7" i="5"/>
  <c r="Q7" i="5"/>
  <c r="O8" i="5"/>
  <c r="Q8" i="5"/>
  <c r="N10" i="5"/>
  <c r="D54" i="5" l="1"/>
  <c r="L9" i="5"/>
  <c r="M9" i="5" l="1"/>
  <c r="L10" i="5"/>
  <c r="Q9" i="5"/>
  <c r="O9" i="5"/>
  <c r="Q6" i="5"/>
  <c r="P10" i="5"/>
  <c r="Q10" i="5" l="1"/>
  <c r="O10" i="5"/>
  <c r="M10" i="5"/>
</calcChain>
</file>

<file path=xl/comments1.xml><?xml version="1.0" encoding="utf-8"?>
<comments xmlns="http://schemas.openxmlformats.org/spreadsheetml/2006/main">
  <authors>
    <author>Usuario</author>
    <author>Lenovo</author>
    <author>AUXPLANEACION03</author>
  </authors>
  <commentList>
    <comment ref="R115" authorId="0" shapeId="0">
      <text>
        <r>
          <rPr>
            <b/>
            <sz val="9"/>
            <color indexed="81"/>
            <rFont val="Tahoma"/>
            <family val="2"/>
          </rPr>
          <t xml:space="preserve">UsuaBo esta en el POAI </t>
        </r>
      </text>
    </comment>
    <comment ref="R116" authorId="0" shapeId="0">
      <text>
        <r>
          <rPr>
            <b/>
            <sz val="9"/>
            <color indexed="81"/>
            <rFont val="Tahoma"/>
            <family val="2"/>
          </rPr>
          <t>Usuario:</t>
        </r>
        <r>
          <rPr>
            <sz val="9"/>
            <color indexed="81"/>
            <rFont val="Tahoma"/>
            <family val="2"/>
          </rPr>
          <t xml:space="preserve">
NO ESTA EN EL POAI </t>
        </r>
      </text>
    </comment>
    <comment ref="R117" authorId="0" shapeId="0">
      <text>
        <r>
          <rPr>
            <b/>
            <sz val="9"/>
            <color indexed="81"/>
            <rFont val="Tahoma"/>
            <family val="2"/>
          </rPr>
          <t>Usuario:</t>
        </r>
        <r>
          <rPr>
            <sz val="9"/>
            <color indexed="81"/>
            <rFont val="Tahoma"/>
            <family val="2"/>
          </rPr>
          <t xml:space="preserve">
NO ESTA EN EL POAI</t>
        </r>
      </text>
    </comment>
    <comment ref="R119" authorId="0" shapeId="0">
      <text>
        <r>
          <rPr>
            <b/>
            <sz val="9"/>
            <color indexed="81"/>
            <rFont val="Tahoma"/>
            <family val="2"/>
          </rPr>
          <t>Usuario:</t>
        </r>
        <r>
          <rPr>
            <sz val="9"/>
            <color indexed="81"/>
            <rFont val="Tahoma"/>
            <family val="2"/>
          </rPr>
          <t xml:space="preserve">
NO ESTA EN EL POAI </t>
        </r>
      </text>
    </comment>
    <comment ref="R120" authorId="0" shapeId="0">
      <text>
        <r>
          <rPr>
            <b/>
            <sz val="9"/>
            <color indexed="81"/>
            <rFont val="Tahoma"/>
            <family val="2"/>
          </rPr>
          <t>Usuario:</t>
        </r>
        <r>
          <rPr>
            <sz val="9"/>
            <color indexed="81"/>
            <rFont val="Tahoma"/>
            <family val="2"/>
          </rPr>
          <t xml:space="preserve">
NO ESTA EN EL POAI </t>
        </r>
      </text>
    </comment>
    <comment ref="R121" authorId="0" shapeId="0">
      <text>
        <r>
          <rPr>
            <b/>
            <sz val="9"/>
            <color indexed="81"/>
            <rFont val="Tahoma"/>
            <family val="2"/>
          </rPr>
          <t>Usuario:</t>
        </r>
        <r>
          <rPr>
            <sz val="9"/>
            <color indexed="81"/>
            <rFont val="Tahoma"/>
            <family val="2"/>
          </rPr>
          <t xml:space="preserve">
NO ESTA EN EL POAI </t>
        </r>
      </text>
    </comment>
    <comment ref="I165" authorId="1" shapeId="0">
      <text>
        <r>
          <rPr>
            <b/>
            <sz val="9"/>
            <color indexed="81"/>
            <rFont val="Tahoma"/>
            <family val="2"/>
          </rPr>
          <t>Lenovo:</t>
        </r>
        <r>
          <rPr>
            <sz val="9"/>
            <color indexed="81"/>
            <rFont val="Tahoma"/>
            <family val="2"/>
          </rPr>
          <t xml:space="preserve">
revisar si se puede poner el porcentaje, sujeto a la ejecución del presupuesto y a las solicitudes de ayudes
</t>
        </r>
      </text>
    </comment>
    <comment ref="X178" authorId="2" shapeId="0">
      <text>
        <r>
          <rPr>
            <b/>
            <sz val="9"/>
            <color indexed="81"/>
            <rFont val="Tahoma"/>
            <family val="2"/>
          </rPr>
          <t>AUXPLANEACION03:</t>
        </r>
        <r>
          <rPr>
            <sz val="9"/>
            <color indexed="81"/>
            <rFont val="Tahoma"/>
            <family val="2"/>
          </rPr>
          <t xml:space="preserve">
Promotora 4
</t>
        </r>
      </text>
    </comment>
    <comment ref="X256" authorId="2" shapeId="0">
      <text>
        <r>
          <rPr>
            <b/>
            <sz val="9"/>
            <color indexed="81"/>
            <rFont val="Tahoma"/>
            <family val="2"/>
          </rPr>
          <t>AUXPLANEACION03:</t>
        </r>
        <r>
          <rPr>
            <sz val="9"/>
            <color indexed="81"/>
            <rFont val="Tahoma"/>
            <family val="2"/>
          </rPr>
          <t xml:space="preserve">
Proviquindio 20</t>
        </r>
      </text>
    </comment>
    <comment ref="R310" authorId="0" shapeId="0">
      <text>
        <r>
          <rPr>
            <b/>
            <sz val="9"/>
            <color indexed="81"/>
            <rFont val="Tahoma"/>
            <family val="2"/>
          </rPr>
          <t>Usuario:</t>
        </r>
        <r>
          <rPr>
            <sz val="9"/>
            <color indexed="81"/>
            <rFont val="Tahoma"/>
            <family val="2"/>
          </rPr>
          <t xml:space="preserve">
Lo valores no coinciden </t>
        </r>
      </text>
    </comment>
    <comment ref="R313" authorId="0" shapeId="0">
      <text>
        <r>
          <rPr>
            <b/>
            <sz val="9"/>
            <color indexed="81"/>
            <rFont val="Tahoma"/>
            <family val="2"/>
          </rPr>
          <t>Usuario:</t>
        </r>
        <r>
          <rPr>
            <sz val="9"/>
            <color indexed="81"/>
            <rFont val="Tahoma"/>
            <family val="2"/>
          </rPr>
          <t xml:space="preserve">
los valores no coinciden</t>
        </r>
      </text>
    </comment>
    <comment ref="R315" authorId="0" shapeId="0">
      <text>
        <r>
          <rPr>
            <b/>
            <sz val="9"/>
            <color indexed="81"/>
            <rFont val="Tahoma"/>
            <family val="2"/>
          </rPr>
          <t xml:space="preserve">Usuar
No coinciden los valores </t>
        </r>
      </text>
    </comment>
  </commentList>
</comments>
</file>

<file path=xl/sharedStrings.xml><?xml version="1.0" encoding="utf-8"?>
<sst xmlns="http://schemas.openxmlformats.org/spreadsheetml/2006/main" count="4093" uniqueCount="1760">
  <si>
    <t>1 de 1</t>
  </si>
  <si>
    <t>Fortalecimiento de la Gestión  y Desempeño Institucional. "Quindío con una administración al servicio de la ciudadanía "</t>
  </si>
  <si>
    <t>Índice de Gestión del Modelo Integrado de Planeación y de Gestión MIPG  de la Administración Departamental</t>
  </si>
  <si>
    <t>Implementación de  las Dimensiones y Politicas  del Modelo Integrado de Planeación y de Gestión MIPG</t>
  </si>
  <si>
    <t>Estrategias  de actualización, depuración, seguimiento y evaluación de las bases de datos  del Pasivo Pensional  de la Administración Departamental.</t>
  </si>
  <si>
    <t>Participación ciudadana y política y respeto por los derechos humanos y diversidad de creencias. "Quindío integrado y participativo"</t>
  </si>
  <si>
    <t>Porcentaje promedio  de participación de ciudadanos en los eventos de elección popular.</t>
  </si>
  <si>
    <t>Implementación del Plan de Acción del Sistema Departamental de Servicio a la Ciudadanía SDSC</t>
  </si>
  <si>
    <t>LIDERAZGO, GOBERNABILIDAD Y TRANSPARENCIA</t>
  </si>
  <si>
    <t>Fortalecimiento técnico y logístico del  Consejo Territorial de Planeación Departamental, como representantes de la sociedad civil en la planeación  del desarrollo integral  de la entidad territorial</t>
  </si>
  <si>
    <t>M</t>
  </si>
  <si>
    <t>I</t>
  </si>
  <si>
    <t>Instrumentos de planificación para el ordenamiento y la gestión territorial departamental (Plan de Desarrollo Departamental PDD, Ordenamiento Territorial, Sistema de Información Geográfica, Mecanismos de Integración, Catastro multipropósito etc.).</t>
  </si>
  <si>
    <t>Índice de Gestión del Modelo Integrado de Planeación y de Gestión MIPG   Departamental (Entes Territoriales Municipales)</t>
  </si>
  <si>
    <t xml:space="preserve">Entes territoriales  con servicio de asistencia técnica de los Instrumentos de Planificación para  el Ordenamiento y la Gestión Territorial departamental. </t>
  </si>
  <si>
    <t>Entes territoriales  con servicio de asistencia técnica en la Medición del Desempeño Municipal.</t>
  </si>
  <si>
    <t xml:space="preserve">Entes territoriales  con servicio de asistencia técnica  en el Sistema de Identificación de Potenciales Beneficiarios de Programas Sociales (SISBEN). </t>
  </si>
  <si>
    <t>Entes territoriales con servicio de asistencia técnica en la formulación, preparación, seguimiento y evaluación de las políticas públicas.</t>
  </si>
  <si>
    <t xml:space="preserve">Entes territoriales  con servicio de asistencia técnica en Banco de Programas y Proyectos de Inversión Nacional (BPIN).  </t>
  </si>
  <si>
    <t>Estrategia para el mejoramiento del Índice de Desempeño Fiscal en la Administración Departamental.</t>
  </si>
  <si>
    <t xml:space="preserve">Programa para el cumplimiento de las políticas y prácticas contables para la administración departamental         </t>
  </si>
  <si>
    <t>INCLUSIÓN SOCIAL Y EQUIDAD</t>
  </si>
  <si>
    <t>Promoción al acceso a la justicia."Tú y yo con justicia"</t>
  </si>
  <si>
    <t>Tasa de homicidio por cada 100.000 habitantes
Tasa de hurto a personas  por cada 100.000 habitantes
Tasa de hurto a residencias por cada 100.000 habitantes
Tasa de hurto a comercio por cada 100.000 habitantes
Tasa de violencia intrafamiliar x cada 100.000 habitantes
Tasa  de delitos sexuales x 100.000 habitantes</t>
  </si>
  <si>
    <t>Infraestructura de las Instituciones de Seguridad del Estado con procesos constructivos, y/o mejorados, y/o ampliados, y/o mantenidos, y/o reforzados</t>
  </si>
  <si>
    <t>Prestación de servicios de salud. "Tú y yo con servicios de salud"</t>
  </si>
  <si>
    <t>Índice Departamental de Competitividad</t>
  </si>
  <si>
    <t>Calidad, cobertura y fortalecimiento de la educación inicial, prescolar, básica y media." Tú y yo con educación y de calidad"</t>
  </si>
  <si>
    <t>Tasa de cobertura bruta en transición
Tasa de cobertura bruta en educación básica
Tasa de cobertura en educación media
Tasa de deserción escolar intra-anual</t>
  </si>
  <si>
    <t>Infraestructura de Instituciones Educativas con procesos constructivos, mejorados, ampliados, mantenidos, y/o reforzados.</t>
  </si>
  <si>
    <t>Promoción y acceso efectivo a procesos culturales y artísticos. "Tú y yo somos cultura Quindiana"</t>
  </si>
  <si>
    <t>.Tasa de participación en procesos y actividades artísticas y culturales.
.Tasa de consumo de sustancias sicoactivas por 100.000 habitantes en el departamento del Quindío.</t>
  </si>
  <si>
    <t>Servicio de mantenimiento de infraestructura cultural</t>
  </si>
  <si>
    <t>Fomento a la recreación, la actividad física y el deporte. "Tú y yo en la recreación y el deporte"</t>
  </si>
  <si>
    <t>Cobertura de municipios que participan en programas de recreación, actividad física y deporte social y comunitario en el Departamento del Quindío.
Cobertura de ligas apoyadas en el departamento del Quindío.
Porcentaje de medallería del departamento del Quindío en los Juegos Nacionales.</t>
  </si>
  <si>
    <t>Formación y preparación de deportistas. "Tú y yo campeones"</t>
  </si>
  <si>
    <t>Piscinas construidas y dotadas</t>
  </si>
  <si>
    <t>Atención integral de población en situación permanente de desprotección social y/o familiar "Tú y yo con atención integral"</t>
  </si>
  <si>
    <t>Cobertura de municipios del departamento del Quindío, con programas de atención a la población habitante de calle.</t>
  </si>
  <si>
    <t>Centros de atención integral para personas con discapacidad construidos y dotados</t>
  </si>
  <si>
    <t>PRODUCTIVIDAD Y COMPETITIVIDAD</t>
  </si>
  <si>
    <t>Infraestructura productiva y comercialización. "Tú y yo con agro competitivo"</t>
  </si>
  <si>
    <t>Crecimiento económico del sector agropecuario (PIB)</t>
  </si>
  <si>
    <t>Plantas de beneficio animal adecuadas</t>
  </si>
  <si>
    <t>Plazas de mercado adecuadas</t>
  </si>
  <si>
    <t xml:space="preserve">Productividad y competitividad de las empresas colombianas. "Tú y yo con empresas competitivas" </t>
  </si>
  <si>
    <t>Índice Departamental de Competitividad Turìstica
Tasa de sempleo</t>
  </si>
  <si>
    <t>Mirador turístico construido</t>
  </si>
  <si>
    <t>TERRITORIO, AMBIENTE Y DESARROLLO SOSTENIBLE</t>
  </si>
  <si>
    <t>Infraestructura red vial regional. "Tú y yo con movilidad vial"</t>
  </si>
  <si>
    <t>3202</t>
  </si>
  <si>
    <t>Conservación de la biodiversidad y sus servicios ecosistémicos. "Tú y yo en territorios biodiversos"</t>
  </si>
  <si>
    <t xml:space="preserve">Porcentaje de Ecosistemas protegidos y/o en procesos de restauración en el Departamento </t>
  </si>
  <si>
    <t xml:space="preserve">Infraestructura ecoturística construida </t>
  </si>
  <si>
    <t>Ordenamiento Ambiental Territorial. "Tú y yo planificamos con sentido ambiental"</t>
  </si>
  <si>
    <t>Obras para estabilización de taludes</t>
  </si>
  <si>
    <t>Obras de infraestructura para mitigación y atención a desastres</t>
  </si>
  <si>
    <t>Acceso a soluciones de vivienda. "Tú y yo con vivienda digna"</t>
  </si>
  <si>
    <t>Deficid cualitativo de viviendas por hogares</t>
  </si>
  <si>
    <t>Acceso de la población a los servicios de agua potable y saneamiento básico. "Tú y yo con calidad del agua"</t>
  </si>
  <si>
    <t>4003018</t>
  </si>
  <si>
    <t>Alcantarillados construidos</t>
  </si>
  <si>
    <t>4003025</t>
  </si>
  <si>
    <t>Servicios de apoyo financiero para la ejecución de proyectos de acueductos y alcantarillado</t>
  </si>
  <si>
    <t>4003028</t>
  </si>
  <si>
    <t>Servicios de educación informal en agua potable y saneamiento básico</t>
  </si>
  <si>
    <t>Estudios de pre inversión e inversión</t>
  </si>
  <si>
    <t>Salones comunales adecuados</t>
  </si>
  <si>
    <t>Promoción de los métodos de resolución de conflictos. "Tú y yo resolvemos los conflictos"</t>
  </si>
  <si>
    <t>Servicio de asistencia técnica para la implementación de los métodos de resolución de conflictos</t>
  </si>
  <si>
    <t>Sistema penitenciario y carcelario en el marco de los derechos humanos. "Quindío respeta derechos penitenciarios"</t>
  </si>
  <si>
    <t>Servicio de resocialización de personas privadas de la libertad</t>
  </si>
  <si>
    <t>Servicio de gestión de riesgos y desastres en establecimientos educativos</t>
  </si>
  <si>
    <t>Atención, asistencia y reparación integral a las víctimas. "Tú y yo con reparación integral"</t>
  </si>
  <si>
    <t>Cobertura de la población victima atendida con procesos de atención, prevención y asistencia humanitaria</t>
  </si>
  <si>
    <t>Servicio de orientación y comunicación a las víctimas</t>
  </si>
  <si>
    <t>Servicio de ayuda y atención humanitaria</t>
  </si>
  <si>
    <t>Servicio de asistencia técnica para la participación de las víctimas</t>
  </si>
  <si>
    <t>Cobertura de víctimas atendidas con la línea de emprendimiento y fortalecimiento.</t>
  </si>
  <si>
    <t>Servicio de apoyo para la generación de ingresos</t>
  </si>
  <si>
    <t>Cobertura de Personas víctimas del conflicto beneficiadas con medidas de satisfacción (Construcción de memoria, Reparación simbólica y Construcción de lugares de memoria)</t>
  </si>
  <si>
    <t>Servicio de asistencia técnica para la realización de iniciativas de memoria histórica</t>
  </si>
  <si>
    <t>Inclusión social y productiva para la población en situación de vulnerabilidad. "Tú y yo, población vulnerable incluida"</t>
  </si>
  <si>
    <t>Cobertura de la población excombatiente atendida con procesos de atención y asistencia humanitaria</t>
  </si>
  <si>
    <t>PENDIENTE DNP</t>
  </si>
  <si>
    <t>Servicio de atención y asistencia para la población excombatiente del Departamento del Quindío</t>
  </si>
  <si>
    <t>Fortalecimiento de la convivencia y la seguridad ciudadana. "Tú y yo seguros"</t>
  </si>
  <si>
    <t>Fortalecimiento institucional a organismos de seguridad</t>
  </si>
  <si>
    <t>Cobertura de asistencia a los municipios del departamento del Quindío en los procesos de la garantia y prevención de derechos humanos.</t>
  </si>
  <si>
    <t>Servicio de apoyo para la implementación de medidas en derechos humanos y derecho internacional humanitario</t>
  </si>
  <si>
    <t>Servicio de asistencia técnica</t>
  </si>
  <si>
    <t>1.Cobertura  de municipios del departamento del Quindio  atendidos con estudios y/o construciónde obras   para mitigación y atención a desastres realizadas.
2.Ecosistemas protegidos y/o en procesos de restauración en el Departamento</t>
  </si>
  <si>
    <t>Documentos de estudios técnicos para el ordenamiento ambiental territorial</t>
  </si>
  <si>
    <t>Prevención y atención de desastres y emergencias. "Tú y yo preparados en gestión del riesgo"</t>
  </si>
  <si>
    <t>Cobertura de   personas capacitadas en Gestión del Riesgo de Desastres  en el Departamento del Quindio, bajo el marco de Ciudades resilientes</t>
  </si>
  <si>
    <t>Servicio de educación informal</t>
  </si>
  <si>
    <t>Cobertura de atención  del Sistema Departamental de Gestión del Riesgo de Desastres del Quindío.</t>
  </si>
  <si>
    <t>Servicio de atención a emergencias y desastres</t>
  </si>
  <si>
    <t>Servicio de promoción a la participación ciudadana</t>
  </si>
  <si>
    <t>Implementar la Política de Libertad Religiosa</t>
  </si>
  <si>
    <t>Fortalecimiento de los organismos  de acción comunal (OAC)  de los doce municipios del Departamento en lo relacionado a sus procesos formativos, participativos, de organización y  gestión.</t>
  </si>
  <si>
    <t xml:space="preserve">Formulación de la  Política Pública Departamental para la  Acción Comunal </t>
  </si>
  <si>
    <t>.Cobertura en formación artística y cultural
.Tasa de consumo de sustancias sicoactivas por 100.000 habitantes en el departamento del Quindío.</t>
  </si>
  <si>
    <t>Servicio de educación informal en áreas artísticas y culturales</t>
  </si>
  <si>
    <t>Servicio de circulación artística y cultural</t>
  </si>
  <si>
    <t>.Tasa de lectura
.Tasa de consumo de sustancias sicoactivas por 100.000 habitantes en el departamento del Quindío.</t>
  </si>
  <si>
    <t>Servicios bibliotecarios</t>
  </si>
  <si>
    <t>Servicio de divulgación y publicaciones</t>
  </si>
  <si>
    <t>Servicio de información para el sector artístico y cultural</t>
  </si>
  <si>
    <t>Servicio de asistencia técnica en gestión artística y cultural</t>
  </si>
  <si>
    <t>Gestión, protección y salvaguardia del patrimonio cultural colombiano. "Tú y yo protectores del patrimonio cultural"</t>
  </si>
  <si>
    <t>.Tasa de cumplimiento al Plan de Biocultura en patrimonio y del PCC.
.Tasa de consumo de sustancias sicoactivas por 100.000 habitantes en el departamento del Quindío.</t>
  </si>
  <si>
    <t>Servicio de asistencia técnica en el manejo y gestión del patrimonio arqueológico, antropológico e histórico.</t>
  </si>
  <si>
    <t>3302070</t>
  </si>
  <si>
    <t>Servicio de divulgación y publicación del Patrimonio cultural</t>
  </si>
  <si>
    <t>Servicio de apoyo y consolidación de las Comisiones Regionales de Competitividad - CRC</t>
  </si>
  <si>
    <t>Servicio de asistencia técnica a las Mipymes para el acceso a nuevos mercados</t>
  </si>
  <si>
    <t>Documentos de planeación</t>
  </si>
  <si>
    <t>Fortalecimiento de las Agencias de Inversión.</t>
  </si>
  <si>
    <t>Servicio de asistencia técnica a los entes territoriales para el desarrollo turístico</t>
  </si>
  <si>
    <t>Servicio de promoción turística</t>
  </si>
  <si>
    <t>Generación y formalización del empleo. "Tú y yo con empleo de calidad"</t>
  </si>
  <si>
    <t>Servicios de apoyo financiero para la creación de empresas</t>
  </si>
  <si>
    <t>Servicio de información y monitoreo del mercado de trabajo</t>
  </si>
  <si>
    <t>Inclusión productiva de pequeños productores rurales. "Tú y yo con oportunidades para el pequeño campesino"</t>
  </si>
  <si>
    <t>Servicio de asesoría para el fortalecimiento de la asociatividad</t>
  </si>
  <si>
    <t>Servicio de apoyo financiero para proyectos productivos</t>
  </si>
  <si>
    <t>Servicio de apoyo financiero para el acceso a activos productivos y de comercialización</t>
  </si>
  <si>
    <t>Servicio de apoyo a la comercialización</t>
  </si>
  <si>
    <t>Servicio de apoyo para el acceso a maquinaria y equipos</t>
  </si>
  <si>
    <t>Servicio de apoyo para el fomento organizativo de la Agricultura Campesina, Familiar y Comunitaria</t>
  </si>
  <si>
    <t>Servicio de acompañamiento productivo y empresarial</t>
  </si>
  <si>
    <t>Servicio de apoyo en la formulación y estructuración de proyectos</t>
  </si>
  <si>
    <t>Servicios financieros y gestión del riesgo para las actividades agropecuarias y rurales. "Tú y yo con un campo protegido"</t>
  </si>
  <si>
    <t>Servicio de apoyo a la implementación de mecanismos y herramientas para el conocimiento, reducción y manejo de riesgos agropecuarios</t>
  </si>
  <si>
    <t>Ordenamiento social y uso productivo del territorio rural. "Tú y yo con un campo planificado"</t>
  </si>
  <si>
    <t>Documentos de lineamientos técnicos</t>
  </si>
  <si>
    <t>Servicio de apoyo para el fomento de la formalidad</t>
  </si>
  <si>
    <t>Aprovechamiento de mercados externos. "Tú y yo a los mercados internacionales"</t>
  </si>
  <si>
    <t>Sanidad agropecuaria e inocuidad agroalimentaria. "Tú y yo con un agro saludable"</t>
  </si>
  <si>
    <t>Servicio de divulgación y socialización</t>
  </si>
  <si>
    <t>Ciencia, tecnología e innovación agropecuaria. "Tú y yo con un agro interconectado"</t>
  </si>
  <si>
    <t>Servicio de información actualizado</t>
  </si>
  <si>
    <t>Centros logísticos agropecuarios adecuados</t>
  </si>
  <si>
    <t>Infraestructura de pos cosecha adecuada</t>
  </si>
  <si>
    <t>Servicio de procesamiento de caña panelera</t>
  </si>
  <si>
    <t>Servicio de asistencia técnica para emprendedores y/o empresas en edad temprana</t>
  </si>
  <si>
    <t>Servicio de asistencia técnica para el desarrollo de iniciativas clústeres</t>
  </si>
  <si>
    <t>3201</t>
  </si>
  <si>
    <t>Fortalecimiento del desempeño ambiental de los sectores productivos. "Tú y yo guardianes de la biodiversidad.</t>
  </si>
  <si>
    <t>Documentos de lineamientos técnicos para mejorar la calidad ambiental de las áreas urbanas</t>
  </si>
  <si>
    <t>Servicio de recuperación de cuerpos de agua lénticos y lóticos</t>
  </si>
  <si>
    <t>3204</t>
  </si>
  <si>
    <t>Gestión de la información y el conocimiento ambiental. "Tú y yo conscientes con la naturaleza"</t>
  </si>
  <si>
    <t>Servicio de apoyo financiero a emprendimientos</t>
  </si>
  <si>
    <t>3206</t>
  </si>
  <si>
    <t>Gestión del cambio climático para un desarrollo bajo en carbono y resiliente al clima. "Tú y yo preparados para el cambio climático"</t>
  </si>
  <si>
    <t>Servicio de producción de plántulas en viveros</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</si>
  <si>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</si>
  <si>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Encuentros ciudadanos en el Departamento del Quindio en aplicación de la Política de Transparencia, Acceso a la Información Pública y Lucha contra la Corrupción.  </t>
  </si>
  <si>
    <t>Tasa de deserción escolar intra -anual</t>
  </si>
  <si>
    <t>Servicio de fomento para la permanencia en programas de educación formal</t>
  </si>
  <si>
    <t>Tasa de cobertura bruta en transición
Tasa de cobertura bruta en educación básica
Tasa de cobertura en educación media
Tasa de deserción escolar intra-anual
Tasa de repitencia</t>
  </si>
  <si>
    <t>Servicio de apoyo a la permanencia con alimentación escolar</t>
  </si>
  <si>
    <t>Servicio de apoyo a la permanencia con transporte escolar</t>
  </si>
  <si>
    <t xml:space="preserve">Tasa de cobertura bruta en educación básica
Tasa de cobertura en educación media
</t>
  </si>
  <si>
    <t>Servicio de apoyo para la implementación de la estrategia educativa del sistema de responsabilidad penal para adolescentes</t>
  </si>
  <si>
    <t>Tasa de cobertura bruta en educación básica
Tasa de cobertura en educación media
Tasa de Analfabetismo
Tasa de deserción escolar intra-anual
Tasa de repitencia</t>
  </si>
  <si>
    <t>Servicio educación formal por modelos educativos flexibles</t>
  </si>
  <si>
    <t xml:space="preserve">Tasa de cobertura bruta en transición
Tasa de cobertura bruta en educación básica
Tasa de cobertura en educación media
</t>
  </si>
  <si>
    <t>Servicio educativo</t>
  </si>
  <si>
    <t>Tasa de cobertura bruta en transición
Tasa de cobertura bruta en educación básica
Tasa de cobertura en educación media
Tasa de Analfabetismo
Tasa de deserción escolar intra-anual
Tasa de repitencia</t>
  </si>
  <si>
    <t>Servicio de asistencia técnica en educación inicial, preescolar, básica y media</t>
  </si>
  <si>
    <t>Servicios de asistencia técnica en innovación educativa en la educación inicial, preescolar, básica y media</t>
  </si>
  <si>
    <t>Infraestructura de Instituciones Educativas construida, mejorada, ampliada, mantenida, y/o reforzada.</t>
  </si>
  <si>
    <t xml:space="preserve">Tasa de cobertura bruta en transición
Tasa de cobertura bruta en educación básica
Tasa de cobertura en educación media 
Tasa de deserción escolar intra-anual </t>
  </si>
  <si>
    <t>Servicio de acondicionamiento de ambientes de aprendizaje</t>
  </si>
  <si>
    <t>Tasa de cobertura bruta en transición</t>
  </si>
  <si>
    <t>Servicio de atención integral para la primera infancia</t>
  </si>
  <si>
    <t>Servicio de accesibilidad a contenidos web para fines pedagógicos</t>
  </si>
  <si>
    <t>Porcentaje de estudiantes de grado 11 con dominio de inglés a nivel B1 (preintermedio)</t>
  </si>
  <si>
    <t>Servicio educativo de promoción del bilingüismo para docentes</t>
  </si>
  <si>
    <t>Servicio de monitoreo y seguimiento a la gestión del sector educativo</t>
  </si>
  <si>
    <t>Fortalecimiento de la educación media para la articulación con la educación superior o terciaria. "Tú y yo preparados para la educación superior"</t>
  </si>
  <si>
    <t>Tasa de cobertura en educación superior</t>
  </si>
  <si>
    <t>Servicio de apoyo para el acceso y la permanencia a la educación superior o terciaria</t>
  </si>
  <si>
    <t>Salud Pública, "Tú y yo con salud de calidad"</t>
  </si>
  <si>
    <t>Razón de mortalidad materna (por 100.000 nacidos vivos)
Porcentaje de atención institucional del parto.
Tasa  de mujeres de 10 a 14 años que han sido madres o están en embarazo.
Tasa de mujeres de 15 a 19 años que han sido madres o están en embarazo.
Prevalencia de VIH/SIDA en población de 15 a 49 años de edad.
Tasa de mortalidad asociada a VIH/SIDA.
Porcentaje transmisión materno -infantil del VIH.
Cobertura de tratamiento antiretroviral</t>
  </si>
  <si>
    <t xml:space="preserve">Servicio de gestión del riesgo en temas de salud sexual y reproductiva </t>
  </si>
  <si>
    <t>Tasa de violencia de género.
Tasa de Suicidio  x 100.000 Habitantes en el Departamento del Quindío.
Tasa de suicidios en niños y niñas ( 6 a 11 años)
Tasa de suicidios en adolescentes (12 a 17 años)
Tasa de suicidios (18 - 28 años)Tasa de Consumo de Sustancias Psicoactivas  x 100.000 Habitantes en el Departamento del Quindío.</t>
  </si>
  <si>
    <t xml:space="preserve">Servicio de gestión del riesgo en temas de trastornos mentales </t>
  </si>
  <si>
    <t>Cobertura  de municipios   con  jóvenes en riesgo psicosocial impactados en los  Barrios vulnerables del Departamento del Quindío</t>
  </si>
  <si>
    <t>Servicio de educación informal al sector artístico y cultural</t>
  </si>
  <si>
    <t>Desarrollo Integral de Niños, Niñas, Adolescentes y sus Familias. "Tú y yo niños, niñas y adolescentes con desarrollo integral"</t>
  </si>
  <si>
    <t xml:space="preserve">Cobertura en la  implementación del  Modelo de entornos protectores y atención integral de   la primera infancia </t>
  </si>
  <si>
    <t xml:space="preserve">Cobertura  en la  implementación y seguimiento de las   Rutas integrales de atención  a la primera infancia </t>
  </si>
  <si>
    <t>Tasa de Violencia Intrafamiliar x 100.000 Habitantes en el Departamento del Quindío.
Tasa de violencia de pareja cuando la víctima está entre los 18 y 28 años 
Tasa de violencia de Género
Tasa de Suicidio  x 100.000 Habitantes en el Departamento del Quindío.
Tasa  de Niños, Niñas y Adolescentes que participan en una actividad remunerada  o no  x cada 100.000 habitantes  en el departamento del Quindío
Tasa  de mujeres de 12 a 14 años que han sido madres o están en embarazo X 100.000 habitantes en el Departamento del Quindío
Cobertura a los grupos de adulto mayor del departamento del Quindío en articulación con los Municipios, en el marco de garantizar estimulación física, cognitiva, emocional y social en bienestar de una vejez activa y saludable</t>
  </si>
  <si>
    <t>Tasa de Suicidio  x 100.000 Habitantes en el Departamento del Quindío.
Tasa de violencia de pareja cuando la víctima está entre los 18 y 28 años 
Tasa de violencia de Género
Tasa de Violencia Intrafamiliar x 100.000 Habitantes en el Departamento del Quindío.
Tasa de Consumo de Sustancias Psicoactivas  x 100.000 Habitantes en el Departamento del Quindío.
Cobertura de adolescentes y jóvenes atendidos en Post egreso, en los servicios de restablecimiento en la administración de justicia.
Cobertura  de municipios   con  jóvenes en riesgo psicosocial impactados en los  Barrios vulnerables del Departamento del Quindío</t>
  </si>
  <si>
    <t>Tasa de Violencia Intrafamiliar x 100.000 Habitantes en el Departamento del Quindío.
Tasa de violencia de Género</t>
  </si>
  <si>
    <t>Rutas integrales de atención en violencia intrafamiliar y  violencia de género</t>
  </si>
  <si>
    <t>Cobertura de atención de niños y niñas en Hogar Infantil Nocturno, hijos de trabajadoras sexuales en el Departamento del Quindío</t>
  </si>
  <si>
    <t xml:space="preserve">Atención integral a niños y niñas en primera infancia en espacios socialmente no convencionales: tiempos no convencionales </t>
  </si>
  <si>
    <t>Tasa de Violencia Intrafamiliar x 100.000 Habitantes en el Departamento del Quindío.
Tasa de violencia contra niños y niñas o a 5 años       
Tasa de violencia contra niños y niñas de 6 a 11 años
Tasa de violencia contra niños y niñas de 12 a 17 años
Tasa de niños, niñas y adolescentes víctimas de violencia sexual  x 100 mil habitantes   en el Departamento del Quindío
Tasa de violencia de pareja cuando la víctima está entre los 18 y 28 años 
Tasa de violencia de Género</t>
  </si>
  <si>
    <t>Servicio de divulgación para la promoción y prevención de los derechos de los niños, niñas y adolescentes</t>
  </si>
  <si>
    <t>Cobertura de adolescentes y jóvenes atendidos en Post egreso, en los servicios de restablecimiento en la administración de justicia.</t>
  </si>
  <si>
    <t>Servicios dirigidos a la atención de niños, niñas, adolescentes y jóvenes, con enfoque pedagógico y restaurativo encaminados a la inclusión social</t>
  </si>
  <si>
    <t xml:space="preserve">Cobertura de municipios del departamemto apoyados con  emprendimientos juveniles </t>
  </si>
  <si>
    <t>Servicio de asistencia técnica para fortalecimiento de unidades productivas colectivas para la generación de ingresos</t>
  </si>
  <si>
    <t>Cobertura para la atención al ciudadano migrante a través del plan de atención y de repatriación.</t>
  </si>
  <si>
    <t>Servicio de gestión de oferta social para la población vulnerable</t>
  </si>
  <si>
    <t>Servicio de acompañamiento familiar y comunitario para la superación de la pobreza</t>
  </si>
  <si>
    <t xml:space="preserve">Cobertura de municipios del departamento con procesos de implementación de proyectos  productivos  para las personas con discapacidad </t>
  </si>
  <si>
    <t>Servicio de apoyo para el fortalecimiento de unidades productivas colectivas para la generación de ingresos</t>
  </si>
  <si>
    <t xml:space="preserve">Tasa planes de vida de los cabildos  indígenas construidos e implementados </t>
  </si>
  <si>
    <t xml:space="preserve">Apoyar la construcción e Implementación de los  Planes de vida de los cabildos Indígenas asentados en el Departamento del Quindío </t>
  </si>
  <si>
    <t>Tasa de  planes de vida de los resguardos  indígenas construidos e implementados</t>
  </si>
  <si>
    <t xml:space="preserve">Apoyar la construcción e Implementación de los  Planes de vida de los resguardos indígenas  asentados en el Departamento del Quindío </t>
  </si>
  <si>
    <t>Cobertura  de población diferencial,  comunidades negras, afros raizales y Palenqueras asentadas en el departamento del Quindío con una  política publica .</t>
  </si>
  <si>
    <t>4104035</t>
  </si>
  <si>
    <t>Servicios de atención integral a población en condición de discapacidad</t>
  </si>
  <si>
    <t>4104026</t>
  </si>
  <si>
    <t>Servicio de articulación de oferta social para la población habitante de calle</t>
  </si>
  <si>
    <t>Tasa de Suicidio  x 100.000 Habitantes en el Departamento del Quindío.
Tasa de Violencia Intrafamiliar x 100.000 Habitantes en el Departamento del Quindío.
Tasa de Consumo de Sustancias Psicoactivas  x 100.000 Habitantes en el Departamento del Quindío.
Tasa de violencia de Género</t>
  </si>
  <si>
    <t xml:space="preserve">Tasa de Violencia Intrafamiliar x 100.000 Habitantes en el Departamento del Quindío.
Tasa de violencia de Género
Tasa  de mujeres de 12 a 14 años que han sido madres o están en embarazo X 100.000 habitantes en el Departamento del Quindío
Tasa de participación femenina en cargos de elección popular en el  departamento del Quindío
Cobertura de Asociaciones de mujeres fortalecidas  </t>
  </si>
  <si>
    <t xml:space="preserve">Revisar, ajustar e implementar la política pública de equidad de género para la mujer </t>
  </si>
  <si>
    <t>Tasa de Suicidio  x 100.000 Habitantes en el Departamento del Quindío.
Tasa de Violencia Intrafamiliar x 100.000 Habitantes en el Departamento del Quindío.
Cobertura a los grupos de adulto mayor del departamento del Quindío en articulación con los Municipios, en el marco de garantizar estimulación física, cognitiva, emocional y social en bienestar de una vejez activa y saludable 
Cobertura  de  centros vida y centros de bienestar del adulto mayor (Legalmente constituidos)  apoyados con los recursos  del la  Estampilla Pro adulto Mayor .</t>
  </si>
  <si>
    <t xml:space="preserve">Cobertura a los grupos de adulto mayor del departamento del Quindío en articulación con los Municipios, en el marco de garantizar estimulación física, cognitiva, emocional y social en bienestar de una vejez activa y saludable </t>
  </si>
  <si>
    <t>Servicios de atención y protección integral al adulto mayor</t>
  </si>
  <si>
    <t>Cobertura  de  centros vida y centros de bienestar del adulto mayor (Legalmente constituidos)  apoyados con los recursos  del la  Estampilla Pro adulto Mayor .</t>
  </si>
  <si>
    <t>Tasa de Suicidio  x 100.000 Habitantes en el Departamento del Quindío.
Tasa de Violencia Intrafamiliar x 100.000 Habitantes en el Departamento del Quindío.
Cobertura de municipios del departamento con procesos de implementación de proyectos  productivos  para las personas con discapacidad</t>
  </si>
  <si>
    <t xml:space="preserve">Mejorar las condiciones de calidad de vida de la población, el acceso incluyente y equitativo a la oferta de servicios del Estado y la ampliación de oportunidades para los Quindianos. </t>
  </si>
  <si>
    <t xml:space="preserve">Cobertura de Asociaciones de mujeres fortalecidas  </t>
  </si>
  <si>
    <t>1702011</t>
  </si>
  <si>
    <t>Servicio de asesoría para el fortalecimiento de la Asociatividad</t>
  </si>
  <si>
    <t>Derechos fundamentales del trabajo y fortalecimiento del diálogo social. "Tú y yo con una niñez protegida"</t>
  </si>
  <si>
    <t>Tasa  de Niños, Niñas y Adolescentes que participan en una actividad remunerada  o no  x cada 100.000 habitantes  en el departamento del Quindío</t>
  </si>
  <si>
    <t>Servicio de educación informal para la prevención integral del trabajo infantil</t>
  </si>
  <si>
    <t>Tasa de participación femenina en cargos de elección popular en el  departamento del Quindío</t>
  </si>
  <si>
    <t xml:space="preserve">Inspección, vigilancia y control. "Tú y yo con salud certificada" </t>
  </si>
  <si>
    <t>Mortalidad por diarreica aguda (EDA) menores 5 años (numero de muertes anual)</t>
  </si>
  <si>
    <t>Servicio de concepto sanitario</t>
  </si>
  <si>
    <t>Prevalencia de niños menores de 5 años con desnutrición aguda</t>
  </si>
  <si>
    <t>Servicio de asistencia técnica en inspección, vigilancia y control</t>
  </si>
  <si>
    <t>Mortalidad por infección respiratoria aguda (IRA) menores 5 años (numero de muertes anual)</t>
  </si>
  <si>
    <t>Realizar la vigilancia epidemiológica de plaguicidas en el marco del programa veo (vigilancia epidemiológica de organofosforados y carba matos) en los municipios de competencia departamental.</t>
  </si>
  <si>
    <t>Mortalidad por dengue (casos)</t>
  </si>
  <si>
    <t>Servicio de promoción, prevención, vigilancia y control de vectores y zoonosis</t>
  </si>
  <si>
    <t>Tasa de mortalidad en menores de 1 año (por 1000 nacidos vivos).</t>
  </si>
  <si>
    <t>Servicio de evaluación, aprobación y seguimiento de planes de gestión integral del riesgo</t>
  </si>
  <si>
    <t>Tasa mortalidad en menores de 5 años (por 1.000 nacidos vivos).</t>
  </si>
  <si>
    <t>Servicio de inspección, vigilancia y control</t>
  </si>
  <si>
    <t>Porcentaje de población asegurada al SGSSS
Opotunidad en la presunción diagnóstica y tratamiento oncológico en menores de 18 años (alta y media)</t>
  </si>
  <si>
    <t>Tasa de violencia de género</t>
  </si>
  <si>
    <t>Servicio de adopción y seguimiento de acciones y medidas especiales</t>
  </si>
  <si>
    <t>Mortalidad por diarreica aguda (EDA) menores 5 años (numero de muertes anual)
Prevalencia de niños menores de 5 años con desnutrición aguda
Indice de riesgo de la calidad de agua para consumo humano IRCA</t>
  </si>
  <si>
    <t>Servicio de análisis de laboratorio</t>
  </si>
  <si>
    <t>Tasa ajustada por edad de mortalidad asociada a cáncer de cuello uterino (por 100.000 mujeres).</t>
  </si>
  <si>
    <t>Servicio de auditoría y visitas inspectivas</t>
  </si>
  <si>
    <t>Servicio de información de vigilancia epidemiológica</t>
  </si>
  <si>
    <t>Opotunidad en la presunción diagnóstica y tratamiento oncológico en menores de 18 años (alta y media)</t>
  </si>
  <si>
    <t>Servicio de información para la gestión de la inspección, vigilancia y control sanitario</t>
  </si>
  <si>
    <t>Razón de mortalidad materna (por 100.000 nacidos vivos)</t>
  </si>
  <si>
    <t>Servicio de certificaciones en buenas practicas</t>
  </si>
  <si>
    <t>Porcentaje de atención institucional del parto por personal calificado.</t>
  </si>
  <si>
    <t>Porcentaje de población asegurada al SGSSS</t>
  </si>
  <si>
    <t>Servicios de comunicación y divulgación en inspección, vigilancia y control</t>
  </si>
  <si>
    <t>Porcentaje de nacidos vivos con 4 o mas controles prenatales</t>
  </si>
  <si>
    <t>Servicio del ejercicio del procedimiento administrativo sancionatorio</t>
  </si>
  <si>
    <t>Porcentaje transmisión materno -infantil del VIH.</t>
  </si>
  <si>
    <t>Servicio de gestión de peticiones, quejas, reclamos y denuncias</t>
  </si>
  <si>
    <t>Servicio de implementación de estrategias para el fortalecimiento del control social en salud</t>
  </si>
  <si>
    <t>Servicio de gestión del riesgo para temas de consumo, aprovechamiento biológico, calidad e inocuidad de los alimentos.</t>
  </si>
  <si>
    <t>Servicios de promoción de la salud y prevención de riesgos asociados a condiciones no transmisibles</t>
  </si>
  <si>
    <t>Tasa de mortalidad por malaria.</t>
  </si>
  <si>
    <t xml:space="preserve">Servicio de educación informal en temas de salud pública </t>
  </si>
  <si>
    <t>Tasa  de mujeres de 10 a 14 años que han sido madres o están en embarazo.
Tasa de mujeres de 15 a 19 años que han sido madres o están en embarazo.</t>
  </si>
  <si>
    <t>Letalidad por dengue.</t>
  </si>
  <si>
    <t>Formular el Plan de Fortalecimiento de Capacidades en Salud Ambiental en coordinación con el Consejo Territorial de Salud Ambiental COTSA</t>
  </si>
  <si>
    <t>Implementar el protocolo de vigilancia sanitaria y ambiental de los efectos en salud relacionados con la contaminación del aire en los 11 municipios de competencia departamental.</t>
  </si>
  <si>
    <t>Mortalidad por dengue (casos)
Letalidad por dengue.</t>
  </si>
  <si>
    <t>Implementar la estrategia de entornos saludables en articulación intersectorial y sectorial en los entornos de vivienda, educativo, institucional y comunitario con énfasis en la Atención Primaria en Salud Ambiental APSA.</t>
  </si>
  <si>
    <t xml:space="preserve">Implementación de la estrategia de movilidad saludable, segura y sostenible </t>
  </si>
  <si>
    <t xml:space="preserve">Realizar seguimiento y Monitoreo a las Entidades Administradoras de Planes Básicos EAPB en la implementación de la Ruta Integral de Atención para la Promoción y Mantenimiento de la Salud y Materno Perinatal en el Departamento  </t>
  </si>
  <si>
    <t>Servicio de gestión del riesgo en temas de consumo de sustancias psicoactivas</t>
  </si>
  <si>
    <t>Tasa ajustada por edad de mortalidad asociada a cáncer de cuello uterino (por 100.000 mujeres).
Opotunidad en la presunción diagnóstica y tratamiento oncológico en menores de 18 años (alta y media)</t>
  </si>
  <si>
    <t>Servicio de gestión del riesgo para abordar condiciones crónicas prevalentes</t>
  </si>
  <si>
    <t>Cobertura de vacunación con DPT en menores de 1 año
Cobertura de vacunación con Triple Viral en niños de 1 año
Cobertura útil con esquema completo de vacunación para la edad (triple viral a los 5 años)</t>
  </si>
  <si>
    <t>Cuartos fríos adecuados</t>
  </si>
  <si>
    <t>Cobertura útil con esquema completo de vacunación para la edad (triple viral a los 5 años)
Mortalidad por infección respiratoria aguda (IRA) menores 5 años (numero de muertes anual)
Mortalidad por diarreica aguda (EDA) menores 5 años (numero de muertes anual)
Tasa de mortalidad por malaria.</t>
  </si>
  <si>
    <t>Servicio de gestión del riesgo para enfermedades emergentes, reemergentes y desatendidas</t>
  </si>
  <si>
    <t>Servicio de gestión del riesgo para enfermedades inmunoprevenibles</t>
  </si>
  <si>
    <t>Servicios de atención en salud pública en situaciones de emergencias y desastres</t>
  </si>
  <si>
    <t>Servicio de gestión del riesgo para abordar situaciones prevalentes de origen laboral</t>
  </si>
  <si>
    <t>Porcentaje de atención institucional del parto.</t>
  </si>
  <si>
    <t>Servicio de promoción de afiliaciones al régimen contributivo del Sistema General de Seguridad Social de las personas con capacidad de pago</t>
  </si>
  <si>
    <t>Cobertura de tratamiento antiretroviral</t>
  </si>
  <si>
    <t>Servicios de reconocimientos para el cumplimiento de metas de calidad, financiera, producción y transferencias especiales.</t>
  </si>
  <si>
    <t>Servicios de reconocimientos de deuda</t>
  </si>
  <si>
    <t>Tasa de mujeres de 15 a 19 años que han sido madres o están en embarazo.</t>
  </si>
  <si>
    <t>Facilitar el acceso y uso de las Tecnologías de la Información y las Comunicaciones en todo el departamento del Quindio. "Tú y yo somos ciudadanos TIC"</t>
  </si>
  <si>
    <t>Tasa de crecimiento de puntos de acceso a internet gratis 
Índice Departamental de Competitividad
Tasa de Desempleo</t>
  </si>
  <si>
    <t>Nivel de avance alto en el Índice de Gobierno digital
Índice Departamental de Competitividad
Tasa de Desempleo</t>
  </si>
  <si>
    <t>Servicio de educación informal en tecnologías de la información y las comunicaciones.</t>
  </si>
  <si>
    <t>Fomento del desarrollo de aplicaciones, software y contenidos para impulsar la apropiación de las Tecnologías de la Información y las Comunicaciones (TIC) "Quindío paraiso empresarial TIC-Quindío TIC"</t>
  </si>
  <si>
    <t>3903</t>
  </si>
  <si>
    <t xml:space="preserve">Desarrollo tecnológico e innovación para el crecimiento empresarial </t>
  </si>
  <si>
    <t>Tasa de crecimiento de empresas en el sector productivo transformadas digitalmente</t>
  </si>
  <si>
    <t>Servicio de apoyo para la transferencia de conocimiento y tecnología</t>
  </si>
  <si>
    <t>Generación de una cultura que valora y gestiona el conocimiento y la innovación.</t>
  </si>
  <si>
    <t>Incremento de emprendimientos y/o empresas de base tecnologica</t>
  </si>
  <si>
    <t>3904018</t>
  </si>
  <si>
    <t>Nivel de avance alto en el Índice de Gobierno digital</t>
  </si>
  <si>
    <t>Desarrollos digitales</t>
  </si>
  <si>
    <t>Servicio de educación informal en Gestión TI y en Seguridad y Privacidad de la Información</t>
  </si>
  <si>
    <t>Servicio de Escuelas Deportivas</t>
  </si>
  <si>
    <t>Servicio de promoción de la actividad física, la recreación y el deporte</t>
  </si>
  <si>
    <t>Formular e  implementar una  política pública para el desarrollo y acceso al deporte, la recreación, la actividad física, la educación física y el uso adecuado del tiempo libre, como ejes de transformación humana y social en el departamento del Quindío</t>
  </si>
  <si>
    <t>Servicio de asistencia técnica para la promoción del deporte</t>
  </si>
  <si>
    <t>Deficit cualitativo de viviendas por hogares</t>
  </si>
  <si>
    <t>Deficit cuantitativo de viviendas por hogares</t>
  </si>
  <si>
    <t>Seguridad de Transporte. "Tú y yo seguros en la vía"</t>
  </si>
  <si>
    <t>Formular e Implementar una estrategia de movilidad saludable, segura y sostenible.</t>
  </si>
  <si>
    <t>Formular e Implementar un programa de control, prevención y atención del tránsito y el transporte en los municipios y vías de jurisdicción del IDTQ.</t>
  </si>
  <si>
    <t>Infraestructura  en  puentes  con procesos  de construcción, mejoramiento, ampliación, mantenimiento y/o reforzamiento</t>
  </si>
  <si>
    <t>No. Línea Estratégica</t>
  </si>
  <si>
    <t>Fuente</t>
  </si>
  <si>
    <t xml:space="preserve">Código Sector 
KPT
</t>
  </si>
  <si>
    <t>Nombre Sector
KPT</t>
  </si>
  <si>
    <t>Código Sector FUT</t>
  </si>
  <si>
    <t>Nombre Sector FUT</t>
  </si>
  <si>
    <t>Producto</t>
  </si>
  <si>
    <t>Valor total</t>
  </si>
  <si>
    <t>Ingresos Corrientes de Libre Destinación - ICLD</t>
  </si>
  <si>
    <t>Ingresos Corrientes de Destinación Específica- ICDE</t>
  </si>
  <si>
    <t>SGP Educación</t>
  </si>
  <si>
    <t>SGP Salud</t>
  </si>
  <si>
    <t>SGP Agua Potable y Saneamiento Básico</t>
  </si>
  <si>
    <t>SGP Asignaciones Especiales</t>
  </si>
  <si>
    <t xml:space="preserve"> Sistema General de Regalías - SGR</t>
  </si>
  <si>
    <t>Cofinanciación</t>
  </si>
  <si>
    <t>Crédito</t>
  </si>
  <si>
    <t>Otros</t>
  </si>
  <si>
    <t xml:space="preserve"> Ingresos Corrientes de Libre Destinación - ICLD</t>
  </si>
  <si>
    <t>Valor totaL</t>
  </si>
  <si>
    <t>SGP Asignaciones Especiales34</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</si>
  <si>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</si>
  <si>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</si>
  <si>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</si>
  <si>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</si>
  <si>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</si>
  <si>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</si>
  <si>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</si>
  <si>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</si>
  <si>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</si>
  <si>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</si>
  <si>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</si>
  <si>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</si>
  <si>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</si>
  <si>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</si>
  <si>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</si>
  <si>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</si>
  <si>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</si>
  <si>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</si>
  <si>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</si>
  <si>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 xml:space="preserve">INTERIOR </t>
  </si>
  <si>
    <t>Mejorar las condiciones de calidad de vida de la población, el acceso incluyente y equitativo a la oferta de servicios del Estado y la ampliación de oportunidades para los quindianos</t>
  </si>
  <si>
    <t>33,13 Homicidios X 100.000 habitantes
481 Casos x 100.000 habitantes
171 Casos x 100.000 habitantes    
146 Casos x 100.000 habitantes      
112 Casos x 100.000 habitantes
61 casos x 100.000 habitantes</t>
  </si>
  <si>
    <t>2019
2019
2019
2019
2019
2019</t>
  </si>
  <si>
    <t>Policia Nacional
Policia Nacional
Policia Nacional
Policia Nacional
Policia Nacional
Policia Nacional</t>
  </si>
  <si>
    <t>29 Homicidios X 100.000 habitantes
320 Casos x 100.000 habitantes
140 Casos x 100.000 habitantes       
 125 Casos x 100.000 habitantes      
85 Casos x 100.000 habitantes
49 casos x100.000 habitantes</t>
  </si>
  <si>
    <t>Justicia y del Derecho</t>
  </si>
  <si>
    <t>Justicia y Seguridad</t>
  </si>
  <si>
    <t>1.1</t>
  </si>
  <si>
    <t>Servicio de asistencia técnica para la articulación de los operadores de los Servicio de justicia</t>
  </si>
  <si>
    <t>1.1.1</t>
  </si>
  <si>
    <t>Entidades territoriales asistidas técnicamente</t>
  </si>
  <si>
    <t>AGUAS E INFRAESTRUCTURA</t>
  </si>
  <si>
    <t xml:space="preserve">Mejorar las condiciones de calidad de vida de la población, el acceso incluyente y equitativo a la oferta de servicios del Estado y la ampliación de oportunidades para los quindianos.  
 </t>
  </si>
  <si>
    <t>1.2</t>
  </si>
  <si>
    <t>1.2.1</t>
  </si>
  <si>
    <t>Infraestructura de las Instituciones de Seguridad del Estado construida, mejorada, ampliada, mantenida, y/o reforzada</t>
  </si>
  <si>
    <t>2.1</t>
  </si>
  <si>
    <t>2.1.1</t>
  </si>
  <si>
    <t>Instituciones públicas y privadas asistidas técnicamente en métodos de resolución de conflictos</t>
  </si>
  <si>
    <t>3.1</t>
  </si>
  <si>
    <t>3.1.1</t>
  </si>
  <si>
    <t>Personas privadas de la libertad (PPL) que reciben Servicio de resocialización</t>
  </si>
  <si>
    <t>AGRICULTURA</t>
  </si>
  <si>
    <t>Fortalecer la productividad y competitividad en el Departamento, apoyando los sectores productivos consolidados y promisorios, y la dinamización del Sistema Regional de competitividad, sumado a las inversiones de Ciencia, Tecnología e Innovación, y la proyección regional, nacional e internacional del Departamento del Quindío.</t>
  </si>
  <si>
    <t>DANE - Cuentas departamentales</t>
  </si>
  <si>
    <t>Agricultura y desarrollo rural</t>
  </si>
  <si>
    <t>Promoción del Desarrollo</t>
  </si>
  <si>
    <t>4.1</t>
  </si>
  <si>
    <t>4.1.1</t>
  </si>
  <si>
    <t>170200700</t>
  </si>
  <si>
    <t>Proyectos productivos cofinanciados</t>
  </si>
  <si>
    <t>4.2</t>
  </si>
  <si>
    <t>1702009</t>
  </si>
  <si>
    <t>4.2.1</t>
  </si>
  <si>
    <t>170200900</t>
  </si>
  <si>
    <t>Productores apoyados con activos productivos y de comercialización</t>
  </si>
  <si>
    <t>4.3</t>
  </si>
  <si>
    <t>4.3.1</t>
  </si>
  <si>
    <t>170201100</t>
  </si>
  <si>
    <t>Asociaciones fortalecidas</t>
  </si>
  <si>
    <t>Agropecuario</t>
  </si>
  <si>
    <t>4.4</t>
  </si>
  <si>
    <t>4.4.1</t>
  </si>
  <si>
    <t>170201400</t>
  </si>
  <si>
    <t>Productores beneficiados con acceso a maquinaria y equipo</t>
  </si>
  <si>
    <t>4.5</t>
  </si>
  <si>
    <t>1702017</t>
  </si>
  <si>
    <t>4.5.1</t>
  </si>
  <si>
    <t>170201700</t>
  </si>
  <si>
    <t>Productores agropecuarios apoyados</t>
  </si>
  <si>
    <t>4.6</t>
  </si>
  <si>
    <t>4.6.1</t>
  </si>
  <si>
    <t>170202100</t>
  </si>
  <si>
    <t>Unidades productivas beneficiadas</t>
  </si>
  <si>
    <t>4.7</t>
  </si>
  <si>
    <t>1702023</t>
  </si>
  <si>
    <t>4.7.1</t>
  </si>
  <si>
    <t>170202301</t>
  </si>
  <si>
    <t>Planes de Desarrollo Agropecuario y Rural elaborados</t>
  </si>
  <si>
    <t>4.8</t>
  </si>
  <si>
    <t>Servicios de acompañamiento en la implementación de Planes de desarrollo agropecuario y rural</t>
  </si>
  <si>
    <t>4.8.1</t>
  </si>
  <si>
    <t>170202400</t>
  </si>
  <si>
    <t>Planes de Desarrollo Agropecuario y Rural acompañados</t>
  </si>
  <si>
    <t>promoción del Desarrollo</t>
  </si>
  <si>
    <t>4.9</t>
  </si>
  <si>
    <t>4.9.1</t>
  </si>
  <si>
    <t>170202500</t>
  </si>
  <si>
    <t>Proyectos estructurados</t>
  </si>
  <si>
    <t>4.10</t>
  </si>
  <si>
    <t>4.10.1</t>
  </si>
  <si>
    <t>170203800</t>
  </si>
  <si>
    <t>Organizaciones de productores formales apoyadas</t>
  </si>
  <si>
    <t>4.10.2</t>
  </si>
  <si>
    <t>170203801</t>
  </si>
  <si>
    <t>Productores apoyados para la participación en mercados campesinos</t>
  </si>
  <si>
    <t>FAMILIA</t>
  </si>
  <si>
    <t xml:space="preserve">Fortalecer la productividad y competitividad en el Departamento, apoyando los sectores productivos consolidados y promisorios, y la dinamización del Sistema Regional de competitividad, sumado a las inversiones de Ciencia, Tecnología e Innovación, y la proyección regional, nacional e internacional del Departamento del Quindío. </t>
  </si>
  <si>
    <t>Secretaria de Familia Gobernación del Quindío, Oficina de la mujer y la equidad.</t>
  </si>
  <si>
    <t>Desarrollo Comunitario</t>
  </si>
  <si>
    <t>4.3.2</t>
  </si>
  <si>
    <t>170201102</t>
  </si>
  <si>
    <t>Asociaciones de mujeres fortalecidas</t>
  </si>
  <si>
    <t>5.1</t>
  </si>
  <si>
    <t>5.1.1</t>
  </si>
  <si>
    <t>170301300</t>
  </si>
  <si>
    <t>Personas beneficiadas</t>
  </si>
  <si>
    <t>6.1</t>
  </si>
  <si>
    <t>1704002</t>
  </si>
  <si>
    <t>6.1.1</t>
  </si>
  <si>
    <t>170400203</t>
  </si>
  <si>
    <t>Documentos de lineamientos para el ordenamiento social y productivo elaborados</t>
  </si>
  <si>
    <t>6.2</t>
  </si>
  <si>
    <t>1704017</t>
  </si>
  <si>
    <t>6.2.1</t>
  </si>
  <si>
    <t>170401700</t>
  </si>
  <si>
    <t xml:space="preserve">Personas sensibilizadas en la formalización </t>
  </si>
  <si>
    <t>7.1</t>
  </si>
  <si>
    <t>1706004</t>
  </si>
  <si>
    <t>Servicio de apoyo financiero para la participación en Ferias nacionales e internacionales</t>
  </si>
  <si>
    <t>7.1.1</t>
  </si>
  <si>
    <t>170600400</t>
  </si>
  <si>
    <t>Participaciones en ferias nacionales e internacionales</t>
  </si>
  <si>
    <t>8.1</t>
  </si>
  <si>
    <t>1707069</t>
  </si>
  <si>
    <t>8.1.1</t>
  </si>
  <si>
    <t>170706900</t>
  </si>
  <si>
    <t>Eventos realizados</t>
  </si>
  <si>
    <t>9.1</t>
  </si>
  <si>
    <t>1708016</t>
  </si>
  <si>
    <t>9.1.1</t>
  </si>
  <si>
    <t>170801600</t>
  </si>
  <si>
    <t>Documentos de lineamientos técnicos elaborados</t>
  </si>
  <si>
    <t>9.2</t>
  </si>
  <si>
    <t>1708051</t>
  </si>
  <si>
    <t>9.2.1</t>
  </si>
  <si>
    <t>170805100</t>
  </si>
  <si>
    <t>Sistemas de información actualizados</t>
  </si>
  <si>
    <t>10.1</t>
  </si>
  <si>
    <t>1709019</t>
  </si>
  <si>
    <t>10.1.1</t>
  </si>
  <si>
    <t>170901900</t>
  </si>
  <si>
    <t>10.2</t>
  </si>
  <si>
    <t>1709034</t>
  </si>
  <si>
    <t>10.2.1</t>
  </si>
  <si>
    <t>170903400</t>
  </si>
  <si>
    <t>10.5</t>
  </si>
  <si>
    <t>1709093</t>
  </si>
  <si>
    <t>10.5.1</t>
  </si>
  <si>
    <t>170909300</t>
  </si>
  <si>
    <t>Trapiches paneleros con servicio de procesamiento de caña.</t>
  </si>
  <si>
    <t>10.4</t>
  </si>
  <si>
    <t>10.4.1</t>
  </si>
  <si>
    <t>10.3</t>
  </si>
  <si>
    <t>10.3.1</t>
  </si>
  <si>
    <t>SALUD</t>
  </si>
  <si>
    <t xml:space="preserve">Mejorar las condiciones de calidad de vida de la población, el acceso incluyente y equitativo a la oferta de servicios del Estado y la ampliación de oportunidades para los quindianos. </t>
  </si>
  <si>
    <t>89,22
89</t>
  </si>
  <si>
    <t>2018
2018</t>
  </si>
  <si>
    <t>MSPS - BDUA
SIVIGILA</t>
  </si>
  <si>
    <t>100
95</t>
  </si>
  <si>
    <t>Salud y protección social</t>
  </si>
  <si>
    <t>Salud</t>
  </si>
  <si>
    <t>11.1</t>
  </si>
  <si>
    <t>11.1.1</t>
  </si>
  <si>
    <t>Documentos técnicos publicados y/o socializados</t>
  </si>
  <si>
    <t>DANE - RUAF</t>
  </si>
  <si>
    <t>11.2</t>
  </si>
  <si>
    <t>11.2.1</t>
  </si>
  <si>
    <t>Conceptos sanitarios expedidos</t>
  </si>
  <si>
    <t>11.3</t>
  </si>
  <si>
    <t>11.3.1</t>
  </si>
  <si>
    <t>Certificaciones expedidas</t>
  </si>
  <si>
    <t>11.4</t>
  </si>
  <si>
    <t>11.4.1</t>
  </si>
  <si>
    <t>visitas realizadas</t>
  </si>
  <si>
    <t>11.4.2</t>
  </si>
  <si>
    <t xml:space="preserve">Informes de los resultados obtenidos en la vigilancia sanitaria </t>
  </si>
  <si>
    <t>1
1,5
2,97</t>
  </si>
  <si>
    <t>2018
2018
2018</t>
  </si>
  <si>
    <t>DANE - RUAF
SSDQ-BASE DE DATOS NUTRICION
SIVICAP QUINDIO</t>
  </si>
  <si>
    <t>0
1
2,3</t>
  </si>
  <si>
    <t>11.5</t>
  </si>
  <si>
    <t>11.5.1</t>
  </si>
  <si>
    <t>Análisis realizados</t>
  </si>
  <si>
    <t>Instituto Nacionalde Medicina Legal y Ciencias Forenses</t>
  </si>
  <si>
    <t>11.6</t>
  </si>
  <si>
    <t>11.6.1</t>
  </si>
  <si>
    <t>Acciones y medidas especiales ejecutadas</t>
  </si>
  <si>
    <t>11.7</t>
  </si>
  <si>
    <t>11.7.1</t>
  </si>
  <si>
    <t>Auditorías y visitas inspectivas realizadas</t>
  </si>
  <si>
    <t>11.8</t>
  </si>
  <si>
    <t>11.8.1</t>
  </si>
  <si>
    <t xml:space="preserve">Procesos con aplicación del procedimiento administrativo sancionatorio tramitados </t>
  </si>
  <si>
    <t>SSDQ-BASE DE DATOS NUTRICION</t>
  </si>
  <si>
    <t>11.9</t>
  </si>
  <si>
    <t>11.9.1</t>
  </si>
  <si>
    <t>Asistencias técnica en Inspección, Vigilancia y Control realizadas</t>
  </si>
  <si>
    <t>11.10</t>
  </si>
  <si>
    <t>11.10.1</t>
  </si>
  <si>
    <t>Estrategias para el fortalecimiento del control social en salud implementadas</t>
  </si>
  <si>
    <t>11.11</t>
  </si>
  <si>
    <t>11.11.1</t>
  </si>
  <si>
    <t>Informes de evaluación, aprobación y seguimiento de Planes de Gestión Integral de Riesgo realizados</t>
  </si>
  <si>
    <t>Minsalud SIVIGILA</t>
  </si>
  <si>
    <t>11.12</t>
  </si>
  <si>
    <t>11.12.1</t>
  </si>
  <si>
    <t>Preguntas Quejas Reclamos y Denuncias Gestionadas</t>
  </si>
  <si>
    <t>11.13</t>
  </si>
  <si>
    <t>11.13.1</t>
  </si>
  <si>
    <t>Informes de evento generados en la vigencia</t>
  </si>
  <si>
    <t>11.14</t>
  </si>
  <si>
    <t>11.14.1</t>
  </si>
  <si>
    <t>Asistencias técnicas realizadas</t>
  </si>
  <si>
    <t>11.15</t>
  </si>
  <si>
    <t>11.15.1</t>
  </si>
  <si>
    <t>Municipios categorías 4, 5 y 6 que formulen y ejecuten real y efectivamente acciones de promoción, prevención, vigilancia y control de vectores y zoonosis realizados</t>
  </si>
  <si>
    <t>SIVIGILA</t>
  </si>
  <si>
    <t>11.16</t>
  </si>
  <si>
    <t>11.16.1</t>
  </si>
  <si>
    <t>Usuarios del sistema</t>
  </si>
  <si>
    <t>MSPS - BDUA</t>
  </si>
  <si>
    <t>11.17</t>
  </si>
  <si>
    <t>11.17.1</t>
  </si>
  <si>
    <t>Eventos de rendición de cuentas realizados</t>
  </si>
  <si>
    <t>11.18</t>
  </si>
  <si>
    <t>11.18.1</t>
  </si>
  <si>
    <t>Municipios con procesos de vigilancia epidemiológica de plaguicidas organofosforados y carbamatos realizados.</t>
  </si>
  <si>
    <t>11.19</t>
  </si>
  <si>
    <t>11.19.1</t>
  </si>
  <si>
    <t xml:space="preserve">Modelo de IVC sanitario operando </t>
  </si>
  <si>
    <t>12.15</t>
  </si>
  <si>
    <t>Centros reguladores de urgencias, emergencias y desastres funcionando y dotado.</t>
  </si>
  <si>
    <t>12.15.1</t>
  </si>
  <si>
    <t>Centros reguladores de urgencias, emergencias y desastres dotados y funcionando.</t>
  </si>
  <si>
    <t>96,1
99,9
95,6</t>
  </si>
  <si>
    <t>MSPS 
MSPS
PAI-WEB</t>
  </si>
  <si>
    <t>12.1</t>
  </si>
  <si>
    <t>12.1.1</t>
  </si>
  <si>
    <t>12.2</t>
  </si>
  <si>
    <t>12.2.1</t>
  </si>
  <si>
    <t>12.3</t>
  </si>
  <si>
    <t>12.3.1</t>
  </si>
  <si>
    <t xml:space="preserve">Documentos de planeación en epidemiología y demografía elaborados </t>
  </si>
  <si>
    <t>12.4</t>
  </si>
  <si>
    <t>12.4.1</t>
  </si>
  <si>
    <t>Personas capacitadas</t>
  </si>
  <si>
    <t>12.5</t>
  </si>
  <si>
    <t>12.5.1</t>
  </si>
  <si>
    <t>Campañas de gestión del riesgo en temas de consumo de sustancias psicoactivas implementadas</t>
  </si>
  <si>
    <t>0
99,56
2,06
47,27
52.3
13,3
0
85,9</t>
  </si>
  <si>
    <t>2018
2018
2018
2018
2018
2018
2018
2018</t>
  </si>
  <si>
    <t>DANE - RUAF
DANE - RUAF
DANE - RUAF
DANE - RUAF
SIVIGILA
DANE - RUAF
Minsalud SIVIGILA
Minsalud</t>
  </si>
  <si>
    <t>0
99,57
2
40
52,3
13
0
90</t>
  </si>
  <si>
    <t>12.6</t>
  </si>
  <si>
    <t>12.6.1</t>
  </si>
  <si>
    <t>Campañas de gestión del riesgo en temas de salud sexual y reproductiva implementadas.</t>
  </si>
  <si>
    <t>81,5
10,77
0
11,19
12,51
6,8</t>
  </si>
  <si>
    <t>2018
2018
2018
2018
2018
2013</t>
  </si>
  <si>
    <t>Instituto Nacional de Medicina Legal y Ciencias Forenses.
Observatorio de Drogas de Colombia</t>
  </si>
  <si>
    <t>71,12
9,45
0
10,1
11
6,0</t>
  </si>
  <si>
    <t>12.7</t>
  </si>
  <si>
    <t>12.7.1</t>
  </si>
  <si>
    <t>Campañas de gestión del riesgo en temas de trastornos mentales implementadas</t>
  </si>
  <si>
    <t>8,11
89</t>
  </si>
  <si>
    <t>DANE - RUAF
SIVIGILA</t>
  </si>
  <si>
    <t>6,5
95</t>
  </si>
  <si>
    <t>12.8</t>
  </si>
  <si>
    <t>12.8.1</t>
  </si>
  <si>
    <t>Campañas de gestión del riesgo para abordar condiciones crónicas prevalentes implementadas</t>
  </si>
  <si>
    <t>12.9</t>
  </si>
  <si>
    <t>12.9.1</t>
  </si>
  <si>
    <t>Campañas de gestión del riesgo para abordar situaciones prevalentes de origen laboral implementadas</t>
  </si>
  <si>
    <t>95,6
8,72
1
0</t>
  </si>
  <si>
    <t>2018
2018
2018
2018</t>
  </si>
  <si>
    <t>PAI-WEB
DANE - RUAF
DANE - RUAF
DANE - RUAF</t>
  </si>
  <si>
    <t>95,6
8,6
0
0</t>
  </si>
  <si>
    <t>12.10</t>
  </si>
  <si>
    <t>12.10.1</t>
  </si>
  <si>
    <t>Campañas de gestión del riesgo para enfermedades emergentes, reemergentes y desatendidas implementadas.</t>
  </si>
  <si>
    <t>12.11</t>
  </si>
  <si>
    <t>12.11.1</t>
  </si>
  <si>
    <t>Campañas de gestión del riesgo para enfermedades inmunoprevenibles  implementadas</t>
  </si>
  <si>
    <t>12.12</t>
  </si>
  <si>
    <t>12.12.1</t>
  </si>
  <si>
    <t>Campañas de gestión del riesgo para temas de consumo, aprovechamiento biológico, calidad e inocuidad de los alimentos implementadas</t>
  </si>
  <si>
    <t>12.13</t>
  </si>
  <si>
    <t>12.13.1</t>
  </si>
  <si>
    <t>Personas en capacidad de ser atendidas</t>
  </si>
  <si>
    <t>12.14</t>
  </si>
  <si>
    <t>12.14.1</t>
  </si>
  <si>
    <t>Campañas de promoción de la salud y prevención de riesgos asociados a condiciones no transmisibles implementadas</t>
  </si>
  <si>
    <t>2,06
47,27</t>
  </si>
  <si>
    <t>DANE - RUAF
DANE - RUAF</t>
  </si>
  <si>
    <t>2
40</t>
  </si>
  <si>
    <t>12.16</t>
  </si>
  <si>
    <t>12.16.1</t>
  </si>
  <si>
    <t>Entidades Administradoras de Planes Básicos EAPB con Rutas de obligatorio cumplimiento Implementadas</t>
  </si>
  <si>
    <t>12.17</t>
  </si>
  <si>
    <t>12.17.1</t>
  </si>
  <si>
    <t>Protocolo implementado</t>
  </si>
  <si>
    <t>12.18</t>
  </si>
  <si>
    <t>12.18.1</t>
  </si>
  <si>
    <t xml:space="preserve">Estrategia de entornos saludables en articulación intersectorial y sectorial implementada </t>
  </si>
  <si>
    <t>0
0</t>
  </si>
  <si>
    <t>12.19</t>
  </si>
  <si>
    <t>12.19.1</t>
  </si>
  <si>
    <t>Plan Departamental en Salud Ambiental de adaptación al cambio climático implementado</t>
  </si>
  <si>
    <t>12.20</t>
  </si>
  <si>
    <t>12.20.1</t>
  </si>
  <si>
    <t>12.21</t>
  </si>
  <si>
    <t>12.21.1</t>
  </si>
  <si>
    <t xml:space="preserve">Estrategia de movilidad saludable, segura y sostenible   implementada </t>
  </si>
  <si>
    <t>12.22</t>
  </si>
  <si>
    <t>Adaptar e implementar la Política Pública de Salud Mental para el Departamento del Quindío</t>
  </si>
  <si>
    <t>12.22.1</t>
  </si>
  <si>
    <t xml:space="preserve">Política pública en Salud Mental adaptada e Implementada  </t>
  </si>
  <si>
    <t>Cobertura útil con esquema completo de vacunación para la edad (triple viral a los 5 años)
Porcentaje de nacidos vivos con 4 o mas controles prenatales</t>
  </si>
  <si>
    <t>95,6
93,18</t>
  </si>
  <si>
    <t>PAI-WEB
DANE - RUAF</t>
  </si>
  <si>
    <t>95,6
95</t>
  </si>
  <si>
    <t>13.1</t>
  </si>
  <si>
    <t>Hospitales de primer nivel de atención dotados</t>
  </si>
  <si>
    <t>13.1.1</t>
  </si>
  <si>
    <t>13.2</t>
  </si>
  <si>
    <t>Hospitales de segundo nivel de atención dotados</t>
  </si>
  <si>
    <t>13.2.1</t>
  </si>
  <si>
    <t>Porcentaje de atención institucional del parto.
Porcentaje de atención institucional del parto por personal calificado.</t>
  </si>
  <si>
    <t>99,57
99,68</t>
  </si>
  <si>
    <t>DANE - RUAF
DANE-RUAF</t>
  </si>
  <si>
    <t>13.3</t>
  </si>
  <si>
    <t>Hospitales de tercer nivel de atención dotados</t>
  </si>
  <si>
    <t>13.3.1</t>
  </si>
  <si>
    <t>13.4</t>
  </si>
  <si>
    <t>Servicio de apoyo a la prestación del servicio de transporte de pacientes</t>
  </si>
  <si>
    <t>13.4.1</t>
  </si>
  <si>
    <t>Entidades de la red pública en salud apoyadas en la adquisición de ambulancias</t>
  </si>
  <si>
    <t>13.5</t>
  </si>
  <si>
    <t>Servicio de apoyo con tecnologías para la prestación de los servicios en salud</t>
  </si>
  <si>
    <t>13.5.1</t>
  </si>
  <si>
    <t>Población inimputable atendida</t>
  </si>
  <si>
    <t>Minsalud</t>
  </si>
  <si>
    <t>13.5.2</t>
  </si>
  <si>
    <t>Pacientes atendidos</t>
  </si>
  <si>
    <t>13.6</t>
  </si>
  <si>
    <t>Servicio de asistencia técnica a Instituciones Prestadoras de Servicios de salud</t>
  </si>
  <si>
    <t>13.6.1</t>
  </si>
  <si>
    <t>Instituciones Prestadoras de Servicios de salud asistidas técnicamente</t>
  </si>
  <si>
    <t>13.7</t>
  </si>
  <si>
    <t>13.7.1</t>
  </si>
  <si>
    <t>Personas con capacidad de pago afiliadas</t>
  </si>
  <si>
    <t>13.8</t>
  </si>
  <si>
    <t>Servicio de cofinanciación para la continuidad del régimen subsidiado en salud en 11 municipios del departamento.</t>
  </si>
  <si>
    <t>13.8.1</t>
  </si>
  <si>
    <t>Personas afiliadas</t>
  </si>
  <si>
    <t>13.9</t>
  </si>
  <si>
    <t>13.9.1</t>
  </si>
  <si>
    <t>Porcentaje de recursos transferidos</t>
  </si>
  <si>
    <t>13.10</t>
  </si>
  <si>
    <t>13.10.1</t>
  </si>
  <si>
    <t>Porcentaje de recursos pagados</t>
  </si>
  <si>
    <t>Cobertura del servicio de energía del sector rural</t>
  </si>
  <si>
    <t>Empresa de energía del Quindío EDEQ EPM</t>
  </si>
  <si>
    <t>Minas y energía</t>
  </si>
  <si>
    <t xml:space="preserve">Consolidación productiva del sector de energía eléctrica  </t>
  </si>
  <si>
    <t>14.1</t>
  </si>
  <si>
    <t>Redes domiciliarias de energía eléctrica instaladas</t>
  </si>
  <si>
    <t>14.1.1</t>
  </si>
  <si>
    <t>210204501</t>
  </si>
  <si>
    <t>Viviendas en zonas rurales conectadas a la red del sistema de distribución local de energía eléctrica</t>
  </si>
  <si>
    <t>EDUCACIÓN</t>
  </si>
  <si>
    <t>Mejorar las condiciones d calidad de vida de la población, el acceso incluyente y equitativo a la oferta de servicios del Estado y la ampliación de oportunidades para los quindianos</t>
  </si>
  <si>
    <t>61,96% 
84,55% 
78,22% 
4,40% 
4,06% 
0,84%</t>
  </si>
  <si>
    <t>2018
2018
2018
2018
2018
2018</t>
  </si>
  <si>
    <t>Ministerio de Educación Nacional Ministerio de Educación Nacional Ministerio de Educación Nacional 
DANE / Censo Nacional de Población y Vivienda 2018 
Ministerio de Educación Nacional 
Ministerio de Educación Nacional</t>
  </si>
  <si>
    <t xml:space="preserve">64% 
85% 
80% 
4,20% 
3,50% 
0,50% </t>
  </si>
  <si>
    <t>Educación</t>
  </si>
  <si>
    <t>15.1</t>
  </si>
  <si>
    <t>15.1.1</t>
  </si>
  <si>
    <t>Documentos de planeación para la educación inicial, preescolar, básica y media emitidos</t>
  </si>
  <si>
    <t>15.2</t>
  </si>
  <si>
    <t>15.2.1</t>
  </si>
  <si>
    <t>Entidades y organizaciones asistidas técnicamente</t>
  </si>
  <si>
    <t>Porcentaje de pruebas SABER 5 Lenguaje (nivel Insuficiente) 
Porcentaje de pruebas SABER 5 Matemáticas (nivel Insuficiente) 
Porcentaje de pruebas SABER 9 Lenguaje (nivel Insuficiente)  
Porcentaje de pruebas SABER 9 Matemáticas (nivel Insuficiente) 
Porcentaje de Colegios pruebas SABER 11 con resultado A+ - A</t>
  </si>
  <si>
    <t xml:space="preserve">12% 
40% 
10% 
21% 
20,68% </t>
  </si>
  <si>
    <t>2017 
2017 
2017 
2017 
2019</t>
  </si>
  <si>
    <t>ICFES 
ICFES 
ICFES 
ICFES 
ICFES</t>
  </si>
  <si>
    <t>10% 
30% 
8% 
18% 
25,86%</t>
  </si>
  <si>
    <t>15.3</t>
  </si>
  <si>
    <t>Servicio de evaluación de la calidad de la educación preescolar, básica o media.</t>
  </si>
  <si>
    <t>15.3.1</t>
  </si>
  <si>
    <t>Estudiantes evaluados con pruebas de calidad educativa</t>
  </si>
  <si>
    <t>15.4</t>
  </si>
  <si>
    <t>Servicio de fortalecimiento a las capacidades de los docentes de educación preescolar, básica y media</t>
  </si>
  <si>
    <t>15.4.1</t>
  </si>
  <si>
    <t>Docentes de educación inicial, preescolar, básica y media beneficiados con estrategias de mejoramiento de sus capacidades</t>
  </si>
  <si>
    <t>15.5</t>
  </si>
  <si>
    <r>
      <t>Servicio de fortalecimiento a las capacidades de los docentes y agentes educativos en educación</t>
    </r>
    <r>
      <rPr>
        <sz val="12"/>
        <color theme="1"/>
        <rFont val="Calibri"/>
        <family val="2"/>
        <scheme val="minor"/>
      </rPr>
      <t xml:space="preserve"> inicial o preescolar</t>
    </r>
    <r>
      <rPr>
        <sz val="12"/>
        <rFont val="Calibri"/>
        <family val="2"/>
        <scheme val="minor"/>
      </rPr>
      <t xml:space="preserve"> de acuerdo a los referentes nacionales</t>
    </r>
  </si>
  <si>
    <t>15.5.1</t>
  </si>
  <si>
    <t>Docentes y agentes educativos beneficiarios de Servicio de fortalecimiento a sus capacidades de acuerdo a los referentes nacionales</t>
  </si>
  <si>
    <t>15.6</t>
  </si>
  <si>
    <t>15.6.1</t>
  </si>
  <si>
    <t>Entidades territoriales con seguimiento y evaluación a la gestión.</t>
  </si>
  <si>
    <t>Cobertura en asistencia técnica a la educación inicial (0 a 4 años)</t>
  </si>
  <si>
    <t>N/D</t>
  </si>
  <si>
    <t>Secretaría de Educación Departamental del Quindío</t>
  </si>
  <si>
    <t>15.7</t>
  </si>
  <si>
    <t>Servicio de información para la gestión de la educación inicial y preescolar en condiciones de calidad</t>
  </si>
  <si>
    <t>15.7.1</t>
  </si>
  <si>
    <t xml:space="preserve">Entidades territoriales que hacen seguimiento a las condiciones de calidad de los prestadores de educación inicial o preescolar a través del Sistema de Información de Primera Infancia -SIPI- </t>
  </si>
  <si>
    <t>61,96% 
84,55% 
78,22% 
4,06%</t>
  </si>
  <si>
    <t>Ministerio de Educación Nacional Ministerio de Educación Nacional  
Ministerio de Educacón Nacional 
Ministerio de Educacón Nacional</t>
  </si>
  <si>
    <t xml:space="preserve">64% 
85% 
80% 
3,50% </t>
  </si>
  <si>
    <t>15.8</t>
  </si>
  <si>
    <t>15.8.1</t>
  </si>
  <si>
    <t>Ambientes de aprendizaje en funcionamiento</t>
  </si>
  <si>
    <t>61,96% 
84,55% 
78,22% 
4,06% 
0,84%</t>
  </si>
  <si>
    <t>2018
2018
2018
2018
2018</t>
  </si>
  <si>
    <t>Ministerio de Educación Nacional Ministerio de Educación Nacional Ministerio de Educación Nacional 
Ministerior de Educación Nacional
Ministerio de Educación Nacional</t>
  </si>
  <si>
    <t xml:space="preserve">64% 
85% 
80% 
3,50% 
0,50% </t>
  </si>
  <si>
    <t>15.9</t>
  </si>
  <si>
    <t>15.9.1</t>
  </si>
  <si>
    <t>Beneficiarios de la alimentación escolar</t>
  </si>
  <si>
    <t>15.10</t>
  </si>
  <si>
    <t>15.10.1</t>
  </si>
  <si>
    <t>Beneficiarios de transporte escolar</t>
  </si>
  <si>
    <t xml:space="preserve">
84,55% 
78,22% 
4,40% 
4,06% 
0,84%</t>
  </si>
  <si>
    <t xml:space="preserve">
2018
2018
2018
2018
2018</t>
  </si>
  <si>
    <t>Ministerio de Educación Nacional Ministerio de Educación Nacional
DANE / Censo Nacional de Población y Vivienda 2018
Ministerio de Educación Nacional 
Ministerio de Educación Nacional</t>
  </si>
  <si>
    <t xml:space="preserve">85% 
80% 
4,20% 
3,50% 
0,50% </t>
  </si>
  <si>
    <t>15.11</t>
  </si>
  <si>
    <t>15.11.1</t>
  </si>
  <si>
    <t>Beneficiarios atendidos con modelos educativos flexibles</t>
  </si>
  <si>
    <t xml:space="preserve">Tasa de Analfabetismo </t>
  </si>
  <si>
    <t xml:space="preserve">
DANE / Censo Nacional de Población y Vivienda 2018 </t>
  </si>
  <si>
    <t>15.12</t>
  </si>
  <si>
    <t>Servicio de alfabetización</t>
  </si>
  <si>
    <t>15.12.1</t>
  </si>
  <si>
    <t xml:space="preserve">Personas beneficiarias con modelos de alfabetización </t>
  </si>
  <si>
    <t>4.06%</t>
  </si>
  <si>
    <t>Ministerio de Educación Nacional</t>
  </si>
  <si>
    <t>15.13</t>
  </si>
  <si>
    <t>15.13.1</t>
  </si>
  <si>
    <t>Personas beneficiarias de estrategias de permanencia</t>
  </si>
  <si>
    <t>ICFES</t>
  </si>
  <si>
    <t>15.14</t>
  </si>
  <si>
    <t>Servicios educativos de promoción del bilingüismo</t>
  </si>
  <si>
    <t>15.14.1</t>
  </si>
  <si>
    <t>Estudiantes beneficiados con estrategias de promoción del bilingüismo</t>
  </si>
  <si>
    <t>15.14.2</t>
  </si>
  <si>
    <t>Instituciones educativas fortalecidas en competencias comunicativas en un segundo idioma</t>
  </si>
  <si>
    <t xml:space="preserve">Tasa de cobertura bruta en educación media 
Años promedio de estudio (población de 15 a 24 años) </t>
  </si>
  <si>
    <t>78,22% 
66,87%</t>
  </si>
  <si>
    <t>2018 
2018</t>
  </si>
  <si>
    <t>Ministerio de Educación Nacional 
DANE / Censo Nacional de Población y Vivienda 2018</t>
  </si>
  <si>
    <t>80% 
70%</t>
  </si>
  <si>
    <t>15.15</t>
  </si>
  <si>
    <t>Servicio de articulación entre la educación media y el sector productivo.</t>
  </si>
  <si>
    <t>15.15.1</t>
  </si>
  <si>
    <t xml:space="preserve">Programas y proyectos de educación pertinente articulados con el sector productivo </t>
  </si>
  <si>
    <t>15.16</t>
  </si>
  <si>
    <t>15.16.1</t>
  </si>
  <si>
    <t>Instituciones educativas oficiales que implementan el nivel preescolar en el marco de la atención integral</t>
  </si>
  <si>
    <t>15.17</t>
  </si>
  <si>
    <t>Servicios de atención psicosocial a estudiantes y docentes</t>
  </si>
  <si>
    <t>15.17.1</t>
  </si>
  <si>
    <t xml:space="preserve">Personas atendidas </t>
  </si>
  <si>
    <t>15.18</t>
  </si>
  <si>
    <t>15.18.1</t>
  </si>
  <si>
    <t>Instituciones educativas asistidas técnicamente en innovación educativa</t>
  </si>
  <si>
    <t>15.19</t>
  </si>
  <si>
    <t>Servicios de información en materia educativa</t>
  </si>
  <si>
    <t>15.19.1</t>
  </si>
  <si>
    <t>Observatorio implementado</t>
  </si>
  <si>
    <t>15.20</t>
  </si>
  <si>
    <t>15.20.1</t>
  </si>
  <si>
    <t>Estudiantes con acceso a contenidos web en el establecimiento educativo</t>
  </si>
  <si>
    <t>15.20.2</t>
  </si>
  <si>
    <t>Establecimientos educativos conectados a internet</t>
  </si>
  <si>
    <t>15.21</t>
  </si>
  <si>
    <t>Servicio de fomento para la prevención de riesgos sociales en entornos escolares</t>
  </si>
  <si>
    <t>15.21.1</t>
  </si>
  <si>
    <t>Entidades territoriales con estrategias para la prevención de riesgos sociales en los entornos escolares implementadas</t>
  </si>
  <si>
    <t>84,55% 78,22%</t>
  </si>
  <si>
    <t xml:space="preserve">Ministerio de Educación Nacional Ministerio de Educación Nacional </t>
  </si>
  <si>
    <t xml:space="preserve">85% 
80% </t>
  </si>
  <si>
    <t>15.22</t>
  </si>
  <si>
    <t>15.22.1</t>
  </si>
  <si>
    <t>Entidades Territoriales certificadas con asistencia técnica para el fortalecimiento de la estrategia educativa del sistema de responsabilidad penal para adolescentes</t>
  </si>
  <si>
    <t>15.23</t>
  </si>
  <si>
    <t>15.23.1</t>
  </si>
  <si>
    <t>Docentes beneficiados con estrategias de promoción del bilingüismo</t>
  </si>
  <si>
    <t>84,55% 
78,22%</t>
  </si>
  <si>
    <t>15.24</t>
  </si>
  <si>
    <r>
      <t>Servicio de apoyo a proyectos</t>
    </r>
    <r>
      <rPr>
        <sz val="12"/>
        <color rgb="FFFF0000"/>
        <rFont val="Calibri"/>
        <family val="2"/>
        <scheme val="minor"/>
      </rPr>
      <t xml:space="preserve"> </t>
    </r>
    <r>
      <rPr>
        <sz val="12"/>
        <color theme="1"/>
        <rFont val="Calibri"/>
        <family val="2"/>
        <scheme val="minor"/>
      </rPr>
      <t>pedagógicos productivos</t>
    </r>
  </si>
  <si>
    <t>15.24.1</t>
  </si>
  <si>
    <t>Proyectos apoyados</t>
  </si>
  <si>
    <t>15.25</t>
  </si>
  <si>
    <t>Estudios de preinversión</t>
  </si>
  <si>
    <t>15.25.1</t>
  </si>
  <si>
    <t>Estudios o diseños realizados</t>
  </si>
  <si>
    <t>Ministerio de Educación Nacional/SNIES</t>
  </si>
  <si>
    <t>15.26</t>
  </si>
  <si>
    <t>Servicio de orientación vocacional</t>
  </si>
  <si>
    <t>15.26.1</t>
  </si>
  <si>
    <t>Estudiantes vinculados a procesos de orientación vocacional</t>
  </si>
  <si>
    <t>15.27</t>
  </si>
  <si>
    <t>Servicio de apoyo para el fortalecimiento de escuelas de padres</t>
  </si>
  <si>
    <t>15.27.1</t>
  </si>
  <si>
    <t>Escuelas de padres apoyadas</t>
  </si>
  <si>
    <t>15.28</t>
  </si>
  <si>
    <t>15.28.1</t>
  </si>
  <si>
    <t>Establecimientos educativos con acciones de gestión del riesgo implementadas</t>
  </si>
  <si>
    <t xml:space="preserve">Ministerio de Educación Nacional Ministerio de Educación Nacional  
Ministerio de Educacón Nacional 
Ministerio de Educacón Nacional
</t>
  </si>
  <si>
    <t>64% 
85% 
80% 
3,50% 
100%</t>
  </si>
  <si>
    <t>15.29</t>
  </si>
  <si>
    <t>Infraestructura educativa dotada</t>
  </si>
  <si>
    <t>15.29.1</t>
  </si>
  <si>
    <t>Sedes dotadas</t>
  </si>
  <si>
    <t>15.31</t>
  </si>
  <si>
    <t>Documento para la planeación estratégica en TI</t>
  </si>
  <si>
    <t>15.31.1</t>
  </si>
  <si>
    <t>Planes de Mejoramiento de los sistemas de información de las secretarías de educación implementados</t>
  </si>
  <si>
    <t>Ministerio de Educación Nacional Ministerio de Educación Nacional Ministerio de Educación Nacional 
Ministerior de Educación Nacional</t>
  </si>
  <si>
    <t>15.32</t>
  </si>
  <si>
    <t>15.32.1</t>
  </si>
  <si>
    <t>PROMOTORA</t>
  </si>
  <si>
    <t xml:space="preserve">61,96% 
84,55% 
78,22% </t>
  </si>
  <si>
    <t xml:space="preserve">Ministerio de Educación Nacional Ministerio de Educación Nacional Ministerio de Educación Nacional </t>
  </si>
  <si>
    <t xml:space="preserve">64% 
85% 
80% </t>
  </si>
  <si>
    <t>15.30</t>
  </si>
  <si>
    <t>15.30.1</t>
  </si>
  <si>
    <t>Establecimientos educativos en operación</t>
  </si>
  <si>
    <t xml:space="preserve">orientada a los procesos de inversión en los sectores sociales tendientes a mejorar las condiciones de calidad de vida de la población, el acceso incluyente y equitativo a la oferta de servicios del Estado y la ampliación de oportunidades para las personas. </t>
  </si>
  <si>
    <t>57%
5,52
15,2</t>
  </si>
  <si>
    <t>2018
2018
2019</t>
  </si>
  <si>
    <t>Portal de datos abiertos.gov
Consejo Privado de Competitividad. Universidad del Rosario.
Observatorio económico del departamento</t>
  </si>
  <si>
    <t>80,3%
6,52
13,5</t>
  </si>
  <si>
    <t>Tecnologías de la información y las comunicaciones</t>
  </si>
  <si>
    <t>16.2</t>
  </si>
  <si>
    <t>Servicio de acceso Zonas Wifi</t>
  </si>
  <si>
    <t>16.2.1</t>
  </si>
  <si>
    <t>Zonas Wifi en áreas rurales instaladas</t>
  </si>
  <si>
    <t>16.4</t>
  </si>
  <si>
    <t>Servicio de acceso y uso de Tecnologías de la Información y las Comunicaciones</t>
  </si>
  <si>
    <t>16.4.1</t>
  </si>
  <si>
    <t>Centros de acceso comunitario en zonas urbanas funcionando</t>
  </si>
  <si>
    <t>16.4.2</t>
  </si>
  <si>
    <t>Soluciones de conectividad en instituciones públicas instaladas</t>
  </si>
  <si>
    <t>16.8</t>
  </si>
  <si>
    <t>Servicio de apoyo en tecnologías de la información y las comunicaciones para la educación básica, primaria y secundaria</t>
  </si>
  <si>
    <t>16.8.1</t>
  </si>
  <si>
    <t>Relación de estudiantes por terminal de cómputo en sedes educativas oficiales</t>
  </si>
  <si>
    <t>41,87%
5,52
15,2</t>
  </si>
  <si>
    <t>Ministerio de Tecnologias de la Inofrmacion y de las Comunicaciones 
Consejo Privado de Competitividad. Universidad del Rosario.
Observatorio económico del departamento</t>
  </si>
  <si>
    <t>72,91%
6,52
13,5</t>
  </si>
  <si>
    <t>16.5</t>
  </si>
  <si>
    <t>16.5.1</t>
  </si>
  <si>
    <t>Personas capacitadas en tecnologías de la información y las comunicaciones</t>
  </si>
  <si>
    <t>16.3</t>
  </si>
  <si>
    <t>Servicio de asistencia técnica para proyectos en Tecnologías de la Información y las Comunicaciones</t>
  </si>
  <si>
    <t>16.3.1</t>
  </si>
  <si>
    <t>Municipios asistidos en diseño, implementación, ejecución y/ o liquidación  de proyectos</t>
  </si>
  <si>
    <t>16.1</t>
  </si>
  <si>
    <t>16.1.1</t>
  </si>
  <si>
    <t>Documentos de planeación elaborados</t>
  </si>
  <si>
    <t>16.6</t>
  </si>
  <si>
    <t>Servicio de educación para el trabajo en temas de uso pedagógico de tecnologías de la información y las comunicaciones.</t>
  </si>
  <si>
    <t>16.6.1</t>
  </si>
  <si>
    <t>Docentes formados en uso pedagógico de tecnologías de la información y las comunicaciones.</t>
  </si>
  <si>
    <t>16.7</t>
  </si>
  <si>
    <t>Servicio de telecomunicaciones para el envío de alertas tempranas a la población.</t>
  </si>
  <si>
    <t>16.7.1</t>
  </si>
  <si>
    <t xml:space="preserve">Disponibilidad del servicio  de telecomunicaciones para el envío de alertas tempranas a la población. </t>
  </si>
  <si>
    <t>Fortalecer las capacidades institucionales de la administración departamental, para generar condiciones de gobernanza territorial, participación, administración eficiente y transparente, planificación y seguimiento de la gestión institucional, y gobierno abierto.</t>
  </si>
  <si>
    <t>17.5</t>
  </si>
  <si>
    <t>Servicio de asistencia técnica a empresas de la industria de Tecnologías de la Información para mejorar sus capacidades de comercialización e innovación</t>
  </si>
  <si>
    <t>17.5.1</t>
  </si>
  <si>
    <t>Empresas beneficiadas con actividades de fortalecimiento  de la industria TI</t>
  </si>
  <si>
    <t>17.8</t>
  </si>
  <si>
    <t>Servicio de promoción de la industria de Tecnologías de la Información</t>
  </si>
  <si>
    <t>17.8.1</t>
  </si>
  <si>
    <t xml:space="preserve">Eventos para  promoción  de productos y Servicio de la industria TI realizados </t>
  </si>
  <si>
    <t>17.4</t>
  </si>
  <si>
    <t>Servicio de asistencia técnica a emprendedores y empresas</t>
  </si>
  <si>
    <t>17.4.1</t>
  </si>
  <si>
    <t>Emprendedores y empresas asistidas técnicamente</t>
  </si>
  <si>
    <t>17.7</t>
  </si>
  <si>
    <t>Servicio de Investigación, Desarrollo e Innovación para la industria de las Tecnologías de la Información</t>
  </si>
  <si>
    <t>17.7.1</t>
  </si>
  <si>
    <t>Modelos para el desarrollo de actividades I+D+i en la industria TIC nacional desarrollados</t>
  </si>
  <si>
    <t xml:space="preserve">Tasa de crecimiento de puntos de acceso a internet gratis </t>
  </si>
  <si>
    <t>Portal de datos abiertos.gov</t>
  </si>
  <si>
    <t>17.9</t>
  </si>
  <si>
    <t>Servicio de educación informal en Teletrabajo</t>
  </si>
  <si>
    <t>17.9.1</t>
  </si>
  <si>
    <t xml:space="preserve">Personas y/o entidades (públicas y privadas) de la comunidad capacitadas en teletrabajo </t>
  </si>
  <si>
    <t>17.11</t>
  </si>
  <si>
    <t>Servicio de educación informal para aumentar la calidad y cantidad de talento humano para la industria TI</t>
  </si>
  <si>
    <t>17.11.1</t>
  </si>
  <si>
    <t>Personas capacitadas en programas informales de Tecnologías de la Información</t>
  </si>
  <si>
    <t>Ministerio de Tecnologías de la Información y de las Comunicaciones</t>
  </si>
  <si>
    <t xml:space="preserve">Fortalecimiento Institucional </t>
  </si>
  <si>
    <t>17.1</t>
  </si>
  <si>
    <t>17.1.1</t>
  </si>
  <si>
    <t>Productos digitales desarrollados</t>
  </si>
  <si>
    <t xml:space="preserve">
72,91%</t>
  </si>
  <si>
    <t>17.2</t>
  </si>
  <si>
    <t>Documentos de evaluación</t>
  </si>
  <si>
    <t>17.2.1</t>
  </si>
  <si>
    <t>Documentos de evaluación de programas enfocados en generar competencias TIC</t>
  </si>
  <si>
    <t>17.3</t>
  </si>
  <si>
    <t>Documentos metodológicos</t>
  </si>
  <si>
    <t>17.3.1</t>
  </si>
  <si>
    <t>Documento metodológico del modelo de acompañamiento para la implementación de la Estrategia de Gobierno digital elaborado</t>
  </si>
  <si>
    <t>17.6</t>
  </si>
  <si>
    <t>Servicio de educación informal para la implementación de la Estrategia de Gobierno digital</t>
  </si>
  <si>
    <t>17.6.1</t>
  </si>
  <si>
    <t>Personas capacitadas para la implementación de la Estrategia de Gobierno digital</t>
  </si>
  <si>
    <t>17.10</t>
  </si>
  <si>
    <t>17.10.1</t>
  </si>
  <si>
    <t>Personas capacitadas para en Gestión TI y en Seguridad y Privacidad de la Información</t>
  </si>
  <si>
    <t>17.12</t>
  </si>
  <si>
    <t>17.12.1</t>
  </si>
  <si>
    <t>Garantizar la movilidad y conectividad vehicular de las diferentes vias del Departamento del Quindio</t>
  </si>
  <si>
    <t>ÍNDICE DEPARTAMENTAL
DE COMPETITIVIDAD  - Consejo Privado de Competitividad</t>
  </si>
  <si>
    <t>Transporte</t>
  </si>
  <si>
    <t>18.1</t>
  </si>
  <si>
    <t>18.1.1</t>
  </si>
  <si>
    <t>Infraestructura en puentes construida, mejorada, ampliada, mantenida y/o reforzada</t>
  </si>
  <si>
    <t>18.2</t>
  </si>
  <si>
    <t>Infraestructura   vial  con procesos  de construcción, mejoramiento, ampliación, mantenimiento y/o  Reforzamiento.</t>
  </si>
  <si>
    <t>18.2.1</t>
  </si>
  <si>
    <t xml:space="preserve">Infraestructura  vial    construída, mejorada, ampliada,  mantenida, y/o  reforzada </t>
  </si>
  <si>
    <t>garantizar la movilidad y conectividad vehicular de las diferentes vias del Departamento del Quindio</t>
  </si>
  <si>
    <t>18.3</t>
  </si>
  <si>
    <t>Estudios y diseños de infraestructura vial.</t>
  </si>
  <si>
    <t>18.3.1</t>
  </si>
  <si>
    <t>Estudios y diseños de infraestructura vial elaborado.</t>
  </si>
  <si>
    <t>IDTQ</t>
  </si>
  <si>
    <t>Garantizar la sostenibilidad ambiental y protección de las condiciones biofísicas del territorio quindiano, así como las dinámicas de la planificación territorial, y la dotación de factores de infraestructura vial, de vivienda, de servicios públicos, y de equipamientos, entre otros</t>
  </si>
  <si>
    <t>Agencia Nacional de Seguridad Vial</t>
  </si>
  <si>
    <t>19.1</t>
  </si>
  <si>
    <t>19.1.1</t>
  </si>
  <si>
    <t xml:space="preserve">Estrategia de movilidad saludable, segura y sostenible  formulada e implementada </t>
  </si>
  <si>
    <t>19.2</t>
  </si>
  <si>
    <t>19.2.1</t>
  </si>
  <si>
    <t>Programa de formación cultural  de la seguridad en la vía formulado e implementado.</t>
  </si>
  <si>
    <t>19.3</t>
  </si>
  <si>
    <t>19.3.1</t>
  </si>
  <si>
    <t>Programa de control y atención del tránsito y el transporte formulado e implementado</t>
  </si>
  <si>
    <t>19.4</t>
  </si>
  <si>
    <t>19.4.1</t>
  </si>
  <si>
    <t>Programa de Señalización y demarcación en los municipios y vías de jurisdicción del IDTQ diseñado e Implementado</t>
  </si>
  <si>
    <t xml:space="preserve">Garantizar la sostenibilidad ambiental y protección de las condiciones biofísicas del territorio quindiano, así como las dinámicas de la planificación territorial, y la dotación de factores de infraestructura vial, de vivienda, de servicios públicos, y de equipamientos, entre otros.  </t>
  </si>
  <si>
    <t>100%
25</t>
  </si>
  <si>
    <t>2019
2018</t>
  </si>
  <si>
    <t>Unidad Departamental en Gestión del Riesgo de Desastres. 
IDEAM</t>
  </si>
  <si>
    <t>100%
28</t>
  </si>
  <si>
    <t>Ambiente y desarrollo sostenible</t>
  </si>
  <si>
    <t xml:space="preserve">Prevenció y atención de desastres </t>
  </si>
  <si>
    <t>23.1</t>
  </si>
  <si>
    <t>23.1.1</t>
  </si>
  <si>
    <t>Documentos de estudios técnicos para el conocimiento y reducción del riesgo de desastres elaborados</t>
  </si>
  <si>
    <t>23.5</t>
  </si>
  <si>
    <t>23.5.1</t>
  </si>
  <si>
    <t xml:space="preserve">Obras de infraestructura para mitigación y atención a desastres realizadas </t>
  </si>
  <si>
    <t>ND</t>
  </si>
  <si>
    <t>Secretaría de Familia/ Oficina de Juventud.</t>
  </si>
  <si>
    <t>Cultura</t>
  </si>
  <si>
    <t>cultura</t>
  </si>
  <si>
    <t>25.1</t>
  </si>
  <si>
    <t>25.1.1</t>
  </si>
  <si>
    <t>Capacitaciones de educación informal realizadas</t>
  </si>
  <si>
    <t>CULTURA</t>
  </si>
  <si>
    <t>Mejorar las condiciones de calidad de vida de la población, el acceso incluyente y equitativo a la oferta de servicios del Estado y la ampliación de oportunidades para los quindianos.</t>
  </si>
  <si>
    <t>0,44%
6,8%</t>
  </si>
  <si>
    <t>2019
2013</t>
  </si>
  <si>
    <t>Secretaría de Cultura-La Llave del Saber
Plan Biocultura</t>
  </si>
  <si>
    <t>3%
6,0%</t>
  </si>
  <si>
    <t>25.6</t>
  </si>
  <si>
    <t>25.6.1</t>
  </si>
  <si>
    <t>25.2</t>
  </si>
  <si>
    <t>Servicio de educación formal al sector artístico y cultural</t>
  </si>
  <si>
    <t>25.2.1</t>
  </si>
  <si>
    <t>Cupos de educación formal ofertados</t>
  </si>
  <si>
    <t>37%
6,8%</t>
  </si>
  <si>
    <t>Secretaría de Cultura Plan Biocultura</t>
  </si>
  <si>
    <t>47,0%
6,0%</t>
  </si>
  <si>
    <t>25.5</t>
  </si>
  <si>
    <t>25.5.1</t>
  </si>
  <si>
    <t>330108500</t>
  </si>
  <si>
    <t>Usuarios atendidos</t>
  </si>
  <si>
    <t>25.9</t>
  </si>
  <si>
    <t>25.9.1</t>
  </si>
  <si>
    <t>330110000</t>
  </si>
  <si>
    <t>Publicaciones realizadas</t>
  </si>
  <si>
    <t>9%
6,8%</t>
  </si>
  <si>
    <t>15%
6,0%</t>
  </si>
  <si>
    <t>25.4</t>
  </si>
  <si>
    <t>25.4.1</t>
  </si>
  <si>
    <t>Producciones artísticas en circulación</t>
  </si>
  <si>
    <t>Tasa de participación en procesos y actividades artísticas y culturales.
Tasa de consumo de sustancias sicoactivas por 100.000 habitantes en el departamento del Quindío.</t>
  </si>
  <si>
    <t>2019
2013
2019</t>
  </si>
  <si>
    <t>25.3</t>
  </si>
  <si>
    <t>25.3.1</t>
  </si>
  <si>
    <t>330106800</t>
  </si>
  <si>
    <t>Infraestructura cultural intervenida</t>
  </si>
  <si>
    <t>CULtura</t>
  </si>
  <si>
    <t>25.7</t>
  </si>
  <si>
    <t>25.7.1</t>
  </si>
  <si>
    <t>330109500</t>
  </si>
  <si>
    <t>Personas asistidas técnicamente</t>
  </si>
  <si>
    <t>Secretaría de Cultura 
Plan Biocultura</t>
  </si>
  <si>
    <t>25.8</t>
  </si>
  <si>
    <t>25.8.1</t>
  </si>
  <si>
    <t>330109900</t>
  </si>
  <si>
    <t>Sistema de información del sector artístico y cultural en operación</t>
  </si>
  <si>
    <t>97,0%
6,8%</t>
  </si>
  <si>
    <t>100%
6,0%</t>
  </si>
  <si>
    <t>26.1</t>
  </si>
  <si>
    <t>26.1.1</t>
  </si>
  <si>
    <t>330204200</t>
  </si>
  <si>
    <t xml:space="preserve">Asistencias técnicas realizadas a entidades territoriales </t>
  </si>
  <si>
    <t>26.2</t>
  </si>
  <si>
    <t>26.2.1</t>
  </si>
  <si>
    <t>330207000</t>
  </si>
  <si>
    <t>Crecimiento económico del sector agropecuario (PIB)
Tasa de sempleo</t>
  </si>
  <si>
    <t>16,5
15,2</t>
  </si>
  <si>
    <t>2018
2019</t>
  </si>
  <si>
    <t>DANE - Cuentas departamentales
Observatorio econímico departamento</t>
  </si>
  <si>
    <t xml:space="preserve">18,1
13,5
</t>
  </si>
  <si>
    <t>Comercio, Industria y Turismo</t>
  </si>
  <si>
    <t>27.3</t>
  </si>
  <si>
    <t>3502017</t>
  </si>
  <si>
    <t>27.3.1</t>
  </si>
  <si>
    <t>350201701</t>
  </si>
  <si>
    <t xml:space="preserve">Necesidades empresariales atendidas a partir de emprendimientos </t>
  </si>
  <si>
    <t>TURISMO</t>
  </si>
  <si>
    <t>Índice Departamental de Competitividad
Tasa de sempleo</t>
  </si>
  <si>
    <t>5,52
15,2</t>
  </si>
  <si>
    <t>2019
2019</t>
  </si>
  <si>
    <t>Consejo Privado de Competitividad &amp; Universidad del Rosario.
Observatorio económico del departamento</t>
  </si>
  <si>
    <t xml:space="preserve">6,52
13,5
</t>
  </si>
  <si>
    <t>27.1</t>
  </si>
  <si>
    <t>3502006</t>
  </si>
  <si>
    <t>27.1.1</t>
  </si>
  <si>
    <t>350200600</t>
  </si>
  <si>
    <t xml:space="preserve">Planes de trabajo concertados con las CRC para su consolidación </t>
  </si>
  <si>
    <t>27.2</t>
  </si>
  <si>
    <t>3502007</t>
  </si>
  <si>
    <t>27.2.1</t>
  </si>
  <si>
    <t>350200700</t>
  </si>
  <si>
    <t>Clústeres asistidos en la implementación de los planes de acción</t>
  </si>
  <si>
    <t>27.4</t>
  </si>
  <si>
    <t>3502022</t>
  </si>
  <si>
    <t>27.4.1</t>
  </si>
  <si>
    <t>350202200</t>
  </si>
  <si>
    <t>Empresas asistidas técnicamente</t>
  </si>
  <si>
    <t>5,62
15,2</t>
  </si>
  <si>
    <t>Centro de pensamiento turístico-Colombia (Cotelco-Unicafam)
Observatorio económico del departamento</t>
  </si>
  <si>
    <t xml:space="preserve">6,12
13,5
</t>
  </si>
  <si>
    <t>27.5</t>
  </si>
  <si>
    <t>3502039</t>
  </si>
  <si>
    <t>27.5.1</t>
  </si>
  <si>
    <t>350203900</t>
  </si>
  <si>
    <t>27.5.2</t>
  </si>
  <si>
    <t>350203910</t>
  </si>
  <si>
    <t>Proyectos de infraestructura turística apoyados</t>
  </si>
  <si>
    <t>27.6</t>
  </si>
  <si>
    <t>3502046</t>
  </si>
  <si>
    <t>27.6.1</t>
  </si>
  <si>
    <t>350204600</t>
  </si>
  <si>
    <t>Campañas realizadas</t>
  </si>
  <si>
    <t>27.7</t>
  </si>
  <si>
    <t>3502047</t>
  </si>
  <si>
    <t>27.7.1</t>
  </si>
  <si>
    <t>350204700</t>
  </si>
  <si>
    <t>27.9</t>
  </si>
  <si>
    <t>27.9.1</t>
  </si>
  <si>
    <t>Agencias de Inversiòn fortalecidas.</t>
  </si>
  <si>
    <t>27.8</t>
  </si>
  <si>
    <t>27.8.1</t>
  </si>
  <si>
    <t>Índice Departamental de Competitividad.
Tasa de desempleo.</t>
  </si>
  <si>
    <t xml:space="preserve">Consejo Privado de Competitividad &amp; Universidad del Rosario </t>
  </si>
  <si>
    <t>6,52
13,5</t>
  </si>
  <si>
    <t>Trabajo</t>
  </si>
  <si>
    <t>28.1</t>
  </si>
  <si>
    <t>3602018</t>
  </si>
  <si>
    <t>28.1.1</t>
  </si>
  <si>
    <t>360201800</t>
  </si>
  <si>
    <t>Planes de negocio financiados</t>
  </si>
  <si>
    <t>28.2</t>
  </si>
  <si>
    <t>3602029</t>
  </si>
  <si>
    <t>Servicio de asistencia técnica para la generación y formalización del empleo</t>
  </si>
  <si>
    <t>28.2.1</t>
  </si>
  <si>
    <t>360202904</t>
  </si>
  <si>
    <t>Talleres de oferta institucional realizados</t>
  </si>
  <si>
    <t>28.3</t>
  </si>
  <si>
    <t>28.3.1</t>
  </si>
  <si>
    <t>360203000</t>
  </si>
  <si>
    <t>Reportes realizados</t>
  </si>
  <si>
    <t>Consejo Privado de Competitividad &amp; Universidad del Rosario 
Observatorio económico del departamento</t>
  </si>
  <si>
    <t>28.4</t>
  </si>
  <si>
    <t>3602032</t>
  </si>
  <si>
    <t>Servicio de asesoría técnica para el emprendimiento</t>
  </si>
  <si>
    <t>28.4.1</t>
  </si>
  <si>
    <t>360203201</t>
  </si>
  <si>
    <t>Emprendimientos fortalecidos</t>
  </si>
  <si>
    <t>0,6</t>
  </si>
  <si>
    <t>Sistema de Información Integrado para el Registro y Erradicación del Trabajo Infantil y sus Peores Formas, Ministerio del Trabajo- SIRITI</t>
  </si>
  <si>
    <t>Atención a Grupos Vulnerables Promoción Social</t>
  </si>
  <si>
    <t>29.1</t>
  </si>
  <si>
    <t>29.1.1</t>
  </si>
  <si>
    <t>360400600</t>
  </si>
  <si>
    <r>
      <t xml:space="preserve">
Tasa de cobertura bruta en educación básica
</t>
    </r>
    <r>
      <rPr>
        <sz val="12"/>
        <rFont val="Calibri"/>
        <family val="2"/>
        <scheme val="minor"/>
      </rPr>
      <t>Tasa de cobertura en educación media</t>
    </r>
    <r>
      <rPr>
        <sz val="12"/>
        <color theme="1"/>
        <rFont val="Calibri"/>
        <family val="2"/>
        <scheme val="minor"/>
      </rPr>
      <t xml:space="preserve">
</t>
    </r>
  </si>
  <si>
    <r>
      <t xml:space="preserve">84,55% 
</t>
    </r>
    <r>
      <rPr>
        <sz val="12"/>
        <rFont val="Calibri"/>
        <family val="2"/>
        <scheme val="minor"/>
      </rPr>
      <t>78,22%</t>
    </r>
    <r>
      <rPr>
        <sz val="12"/>
        <color rgb="FFFF0000"/>
        <rFont val="Calibri"/>
        <family val="2"/>
        <scheme val="minor"/>
      </rPr>
      <t xml:space="preserve"> </t>
    </r>
  </si>
  <si>
    <r>
      <t xml:space="preserve">2018
</t>
    </r>
    <r>
      <rPr>
        <sz val="12"/>
        <rFont val="Calibri"/>
        <family val="2"/>
        <scheme val="minor"/>
      </rPr>
      <t>2018</t>
    </r>
  </si>
  <si>
    <t>Ciencia, Tecnolgía e Innovación</t>
  </si>
  <si>
    <t>32.1</t>
  </si>
  <si>
    <t>Servicio para el fortalecimiento de capacidades institucionales para el fomento de vocación científica</t>
  </si>
  <si>
    <t>32.1.1</t>
  </si>
  <si>
    <t>Instituciones educativas que participan en programas que fomentan la cultura de la Ciencia, la Tecnología y la Innovación fortalecidas</t>
  </si>
  <si>
    <t>15.10%</t>
  </si>
  <si>
    <t>Censo DANE, para el año 2018</t>
  </si>
  <si>
    <t>33.7</t>
  </si>
  <si>
    <t>4001031</t>
  </si>
  <si>
    <t>Servicio de apoyo financiero para adquisición de vivienda</t>
  </si>
  <si>
    <t>33.7.1</t>
  </si>
  <si>
    <t>400103103</t>
  </si>
  <si>
    <t>Equipamientos construidos</t>
  </si>
  <si>
    <t xml:space="preserve">.Cobertura de acueducto .
.Cobertura  de alcantarillado </t>
  </si>
  <si>
    <t>100%.
94%</t>
  </si>
  <si>
    <t>SECRETARIA DE AGUAS E INFREAESTRUCTURA</t>
  </si>
  <si>
    <t>Vivienda</t>
  </si>
  <si>
    <t>Agua Potable y Saneamiento Básico</t>
  </si>
  <si>
    <t>34.1</t>
  </si>
  <si>
    <t>34.1.1</t>
  </si>
  <si>
    <t>Plantas de tratamiento de aguas residuales  construidas</t>
  </si>
  <si>
    <t>34.2</t>
  </si>
  <si>
    <t>34.2.1</t>
  </si>
  <si>
    <t>Proyectos de acueducto y alcantarillado en área urbana financiados</t>
  </si>
  <si>
    <t>34.3</t>
  </si>
  <si>
    <t>4003026</t>
  </si>
  <si>
    <t>Servicios de apoyo financiero para la ejecución de proyectos de acueductos y de manejo de aguas residuales</t>
  </si>
  <si>
    <t>34.3.1</t>
  </si>
  <si>
    <t>Proyectos de acueducto y de manejo de aguas residuales en área rural financiados</t>
  </si>
  <si>
    <t>34.4</t>
  </si>
  <si>
    <t>34.4.1</t>
  </si>
  <si>
    <t>Eventos de educación informal en agua y saneamiento básico realizados</t>
  </si>
  <si>
    <t>34.5</t>
  </si>
  <si>
    <t>34.5.1</t>
  </si>
  <si>
    <t xml:space="preserve">Estudios o diseños realizados </t>
  </si>
  <si>
    <t>Unidad para la Atención y Reparación Integral a las Víctimas - Corte a 31 de Diciembre de 2019</t>
  </si>
  <si>
    <t>inclusión social</t>
  </si>
  <si>
    <t>35.1</t>
  </si>
  <si>
    <t>35.1.1</t>
  </si>
  <si>
    <t>Iniciativas de memoria histórica asistidas técnicamente</t>
  </si>
  <si>
    <t>Unidad para la Atención y Reparación Integral a las Víctimas - Corte a 31 de Diciembre de 2019 - Oficina de Derechos Humanos, Secretaría de Interior</t>
  </si>
  <si>
    <t>35.2</t>
  </si>
  <si>
    <t>35.2.1</t>
  </si>
  <si>
    <t>Solicitudes tramitadas</t>
  </si>
  <si>
    <t>35.3</t>
  </si>
  <si>
    <t>35.3.1</t>
  </si>
  <si>
    <t>Personas víctimas con ayuda humanitaria</t>
  </si>
  <si>
    <t>35.4</t>
  </si>
  <si>
    <t>4101038</t>
  </si>
  <si>
    <t>35.4.1</t>
  </si>
  <si>
    <t>Eventos de participación realizados</t>
  </si>
  <si>
    <t xml:space="preserve">Unidad para la Atención y Reparación Integral a las Víctimas </t>
  </si>
  <si>
    <t>30.88%</t>
  </si>
  <si>
    <t>35.5</t>
  </si>
  <si>
    <t>4101073</t>
  </si>
  <si>
    <t>35.5.1</t>
  </si>
  <si>
    <t>Hogares con asistencia técnica para la generación de ingresos</t>
  </si>
  <si>
    <t>85,04
61,80
97,96
535,38
0,72
14,13
81,5</t>
  </si>
  <si>
    <t>2018
2018
2018
2018
2018
2018
2018</t>
  </si>
  <si>
    <t>Instituto Nacional de Medicina Legal y Ciencias Forense.
Instituto Nacional de Medicina Legal y Ciencias Forense.
Sistema único de Información de la Niñez del Sistema Nacional de Bienestar Familiar (SUIN).
Instituto Nacional de Medicina Legal y Ciencias Forense.
Instituto Nacional de Medicina Legal y Ciencias Forense.</t>
  </si>
  <si>
    <t>80.00
61,4
97, 67
535, 08
0,48
12,00
71,12</t>
  </si>
  <si>
    <t>36.1</t>
  </si>
  <si>
    <t>36.1.1</t>
  </si>
  <si>
    <t>410202200</t>
  </si>
  <si>
    <t xml:space="preserve">Eventos de divulgación realizados </t>
  </si>
  <si>
    <t>85,04
81,5</t>
  </si>
  <si>
    <t>Instituto Nacional de Medicina Legal y Ciencias Forense
Instituto Nacional de Medicina Legal y Ciencias Forense</t>
  </si>
  <si>
    <t>80.00
71,12</t>
  </si>
  <si>
    <t>36.2</t>
  </si>
  <si>
    <t>36.2.1</t>
  </si>
  <si>
    <t>Capacitación en activación de las Rutas Integrales de Atención en Violencia Intrafamiliar y de Género, a trabajadores de Supermercados y Tenderos de los Municipios realizadas</t>
  </si>
  <si>
    <t xml:space="preserve"> Secretaría de Familia </t>
  </si>
  <si>
    <t>36.3</t>
  </si>
  <si>
    <t xml:space="preserve">Implementar y realizar seguimiento a las Rutas Integrales de Atención </t>
  </si>
  <si>
    <t>36.3.1</t>
  </si>
  <si>
    <t xml:space="preserve">Numero de rutas integrales de atención  a la  primera infancia implementadas y con seguimiento </t>
  </si>
  <si>
    <t xml:space="preserve">Secretaría de Familia </t>
  </si>
  <si>
    <t>36.4</t>
  </si>
  <si>
    <t xml:space="preserve">Diseñar e implementar un Modelo de atención integral en entornos protectores para la primera infancia </t>
  </si>
  <si>
    <t>36.4.1</t>
  </si>
  <si>
    <t>Modelo de atención integral de entornos protectores implementado</t>
  </si>
  <si>
    <t>36.5</t>
  </si>
  <si>
    <t>36.5.1</t>
  </si>
  <si>
    <t xml:space="preserve">Atención integral a niños y niñas en primera infancia en espacios socialmente no convencionales implementados </t>
  </si>
  <si>
    <t>No Disponible</t>
  </si>
  <si>
    <t>ICBF regional Quindío-Sistema de Responsabilidad Penal para Adolescentes</t>
  </si>
  <si>
    <t>36.6</t>
  </si>
  <si>
    <t>36.6.1</t>
  </si>
  <si>
    <t>Niños, niñas, adolescentes y jóvenes atendidos en los servicios de restablecimiento en la administración de justicia</t>
  </si>
  <si>
    <t>61,80
97,96
535,38
0,72
11,19
0,6
0.21
6,8</t>
  </si>
  <si>
    <t>Instituto Nacional de Medicina Legal y Ciencias Forense
Instituto Nacional de Medicina Legal y Ciencias Forense
Instituto Nacional de Medicina Legal y Ciencias Forense
Sistema único de Información de la Niñez del Sistema Nacional de Bienestar Familiar (SUIN).
FORENSIS- MEDICINA LEGAL
Sistema de Información Integrado para el Registro y Erradicación del Trabajo Infantil y sus Peores Formas, Ministerio del Trabajo- SIRITI
Secretaría de Salud Departamental</t>
  </si>
  <si>
    <t>61,4
97, 67
535, 08
0,48
10,1
0,4
0,19
6,0</t>
  </si>
  <si>
    <t>36.7</t>
  </si>
  <si>
    <t>Revisar, ajustar e implementar  la Política Pública de Primera Infancia, Infancia y Adolescencia</t>
  </si>
  <si>
    <t>36.7.1</t>
  </si>
  <si>
    <t xml:space="preserve">Política Pública de Primera Infancia, Infancia y Adolescencia, revisada, ajustada e implementada. </t>
  </si>
  <si>
    <t>85,04
14,13
81,5
10,77
0,6
0.21
100%</t>
  </si>
  <si>
    <t>Instituto Nacional de Medicina Legal y Ciencias Forense
Instituto Nacional de Medicina Legal y Ciencias Forense
Instituto Nacional de Medicina Legal y Ciencias Forense
FORENSIS- MEDICINA LEGAL
Sistema de Información Integrado para el Registro y Erradicación del Trabajo Infantil y sus Peores Formas, Ministerio del Trabajo- SIRITI
Secretaría de Salud Departamental
Secretaría de Familia- Dirección de Adulto Mayor y Discapacidad</t>
  </si>
  <si>
    <t>80,00
12,00
71,12
9,45
0,4
0.19
100%</t>
  </si>
  <si>
    <t>36.8</t>
  </si>
  <si>
    <t xml:space="preserve">Implementar la  Política Pública para la Protección, el Fortalecimiento y el Desarrollo Integral de la Familia Quindiana </t>
  </si>
  <si>
    <t>36.8.1</t>
  </si>
  <si>
    <t>Política Pública de Familia  implementada</t>
  </si>
  <si>
    <t xml:space="preserve">10,77
14,13
81,5
85,04
6,8
No Disponible
ND
</t>
  </si>
  <si>
    <t>FORENSIS- MEDICINA LEGAL
Instituto Nacional de Medicina Legal y Ciencias Forense
Instituto Nacional de Medicina Legal y Ciencias Forense
Instituto Nacional de Medicina Legal y Ciencias Forense
Observatorio de Drogas de Colombia
ICBF regional Quindío-Sistema de Responsabilidad Penal para Adolescentes
Secretaría de Familia/ Oficina de Juventud.</t>
  </si>
  <si>
    <t>9,45
12,00
71,12
80,00
6,0
100%
100%</t>
  </si>
  <si>
    <t>36.9</t>
  </si>
  <si>
    <t xml:space="preserve">Implementar  la Política Pública de Juventud </t>
  </si>
  <si>
    <t>36.9.1</t>
  </si>
  <si>
    <t>Política Pública de Juventud implementada</t>
  </si>
  <si>
    <t>37.1</t>
  </si>
  <si>
    <t>37.1.1</t>
  </si>
  <si>
    <t>Comunidades con acompañamiento familiar.</t>
  </si>
  <si>
    <t>37.4</t>
  </si>
  <si>
    <t>37.4.1</t>
  </si>
  <si>
    <t>Unidades productivas colectivas con asistencia técnica</t>
  </si>
  <si>
    <t>Secretaría de Familia- Dirección de Adulto Mayor y Discapacidad</t>
  </si>
  <si>
    <t>37.3</t>
  </si>
  <si>
    <t>37.3.1</t>
  </si>
  <si>
    <t>Unidades productivas colectivas fortalecidas</t>
  </si>
  <si>
    <t xml:space="preserve">Secretaria de Familia - dirección de poblaciones </t>
  </si>
  <si>
    <t>37.2</t>
  </si>
  <si>
    <t>37.2.1</t>
  </si>
  <si>
    <t xml:space="preserve">mecanismos de articulación implementados para la gestión de oferta social </t>
  </si>
  <si>
    <t>Secretaría de Familia-Dirección de Poblaciones</t>
  </si>
  <si>
    <t>37.5</t>
  </si>
  <si>
    <t>37.5.1</t>
  </si>
  <si>
    <t xml:space="preserve">Planes de vida de los cabildos indígenas  construidos  e implementados </t>
  </si>
  <si>
    <t>37.6</t>
  </si>
  <si>
    <t>37.6.1</t>
  </si>
  <si>
    <t xml:space="preserve">Planes de vida de los resguardos indígenas  construidos  e implementados </t>
  </si>
  <si>
    <t>Secretaria de Familia- Dirección de poblaciones</t>
  </si>
  <si>
    <t>37.7</t>
  </si>
  <si>
    <t>37.7.1</t>
  </si>
  <si>
    <t xml:space="preserve">Política Pública para la comunidad negra, afrocolombiana, raizal y palenquera residente en el departamento del Quindío formulada e implementada </t>
  </si>
  <si>
    <t>Agencia para la normalización y la Reincorporación - Corte al 31 de Diciembre de 2019</t>
  </si>
  <si>
    <t>37.8</t>
  </si>
  <si>
    <t>37.8.1</t>
  </si>
  <si>
    <t>Población excombatiente beneficiada</t>
  </si>
  <si>
    <t>Cobertura  de municipios del Departamento del Quindío  con el   Programas  de Rehabilitación Basada en la Comunidad  RBC</t>
  </si>
  <si>
    <t>38.3</t>
  </si>
  <si>
    <t>38.3.2</t>
  </si>
  <si>
    <t xml:space="preserve">Estrategia de rehabilitación basada en la comunidad implementada en los municipios  </t>
  </si>
  <si>
    <t>Cobertura de municipios atendidos  con el Banco de ayudas técnicas NO POS tipo Estándar, para las personas con discapacidad .</t>
  </si>
  <si>
    <t>38.3.1</t>
  </si>
  <si>
    <t xml:space="preserve">Personas atendidas con servicios integrales de atención </t>
  </si>
  <si>
    <t>38.5</t>
  </si>
  <si>
    <t xml:space="preserve">Transferencia estampilla para el bienestar del adulto mayor </t>
  </si>
  <si>
    <t>38.5.1</t>
  </si>
  <si>
    <t>Municipios con recursos transferidos con la estampilla Departamental para el bienestar del adulto mayor</t>
  </si>
  <si>
    <t>38.1</t>
  </si>
  <si>
    <t>38.1.1</t>
  </si>
  <si>
    <t xml:space="preserve">Adultos mayores atendidos con servicios integrales </t>
  </si>
  <si>
    <t>10,77
85,04
0</t>
  </si>
  <si>
    <t>2018
2018
nd</t>
  </si>
  <si>
    <t>FORENSIS- MEDICINA LEGAL
Instituto Nacional de Medicina Legal y Ciencias Forense
Secretaría de Familia- Dirección de Adulto Mayor y Discapacidad</t>
  </si>
  <si>
    <t>9,45
80,00
100%</t>
  </si>
  <si>
    <t>38.6</t>
  </si>
  <si>
    <t>Revisar, ajustar e implementar  la Política Pública de  Discapacidad</t>
  </si>
  <si>
    <t>38.6.1</t>
  </si>
  <si>
    <t>10,77
85,04
6,8
81,5</t>
  </si>
  <si>
    <t>2018
2018
2013
2018</t>
  </si>
  <si>
    <t>FORENSIS- MEDICINA LEGAL
Instituto Nacional de Medicina Legal y Ciencias Forense
Observatorio de Drogas de Colombia
Instituto Nacional de Medicina Legal y Ciencias Forense</t>
  </si>
  <si>
    <t>9,45
80,00
6,0
71,12</t>
  </si>
  <si>
    <t>38.7</t>
  </si>
  <si>
    <t>Implementar  la Política   Pública de Diversidad Sexual e Identidad de Género</t>
  </si>
  <si>
    <t>38.7.1</t>
  </si>
  <si>
    <t>Política pública de diversidad sexual implementada.</t>
  </si>
  <si>
    <t xml:space="preserve"> 85,04
81,5
0,21
19,60%
39,39%</t>
  </si>
  <si>
    <t>2018
2018
2018
2019
2018</t>
  </si>
  <si>
    <t>Instituto Nacional de Medicina Legal y Ciencias Forense
Instituto Nacional de Medicina Legal y Ciencias Forense
Secretaría de Salud Departamental
Registraduría Nacional del Estado Civil
Secretaria de Familia Gobernación del Quindío, Oficina dela mujer y la equidad.</t>
  </si>
  <si>
    <t>80,00
71,12
0.19%
21
50%</t>
  </si>
  <si>
    <t>38.8</t>
  </si>
  <si>
    <t>38.8.1</t>
  </si>
  <si>
    <t>Política pública de la mujer y equidad de género revisada, ajustada e implementada.</t>
  </si>
  <si>
    <t>10,77
85,04
100%
100%</t>
  </si>
  <si>
    <t>FORENSIS- MEDICINA LEGAL
Instituto Nacional de Medicina Legal y Ciencias Forense
Secretaría de Familia- Dirección de Adulto Mayor y Discapacidad
Secretaría de Familia- Dirección de Adulto Mayor y Discapacidad</t>
  </si>
  <si>
    <t>9,45
80,00
100%
100%</t>
  </si>
  <si>
    <t>38.9</t>
  </si>
  <si>
    <t xml:space="preserve">Formular e implementar la Política Pública de Adulto Mayor </t>
  </si>
  <si>
    <t>38.9.1</t>
  </si>
  <si>
    <t xml:space="preserve">Política Pública de Adulto Mayor  formulada e implementada </t>
  </si>
  <si>
    <t>Inclusión social</t>
  </si>
  <si>
    <t>38.2</t>
  </si>
  <si>
    <t>38.2.1</t>
  </si>
  <si>
    <t xml:space="preserve">Servicio de articulación habitante de calle implementado en los municipios </t>
  </si>
  <si>
    <t>38.4</t>
  </si>
  <si>
    <t>38.4.1</t>
  </si>
  <si>
    <t>Centros de atención integral para personas con Discapacidad construidos y dotados</t>
  </si>
  <si>
    <t>INDEPORTES</t>
  </si>
  <si>
    <t>Indeportes Quindio</t>
  </si>
  <si>
    <t>Deporte y Recreación</t>
  </si>
  <si>
    <t>39.2</t>
  </si>
  <si>
    <t>4301037</t>
  </si>
  <si>
    <t>39.2.2</t>
  </si>
  <si>
    <t>430103704</t>
  </si>
  <si>
    <t>Municipios implementando  programas de recreación, actividad física y deporte social comunitario</t>
  </si>
  <si>
    <t>39.3</t>
  </si>
  <si>
    <t>39.3.1</t>
  </si>
  <si>
    <t>Politica publica formulada e implementada</t>
  </si>
  <si>
    <t>39.2.1</t>
  </si>
  <si>
    <t>Municipios vinculados al programa Supérate-Intercolegiados</t>
  </si>
  <si>
    <t>39.1</t>
  </si>
  <si>
    <t>39.1.1</t>
  </si>
  <si>
    <t>Municipios con Escuelas Deportivas</t>
  </si>
  <si>
    <t>100%
100%
1,19%</t>
  </si>
  <si>
    <t>100%
100%
100%</t>
  </si>
  <si>
    <t>39.4</t>
  </si>
  <si>
    <t>39.4.1</t>
  </si>
  <si>
    <t>Indeportes Quindio
Estadística Juegos Nacionales</t>
  </si>
  <si>
    <t>40.2</t>
  </si>
  <si>
    <t>40.2.1</t>
  </si>
  <si>
    <t xml:space="preserve">Organismos deportivos asistidos </t>
  </si>
  <si>
    <t>40.2.2</t>
  </si>
  <si>
    <t>Juegos Deportivos Realizados</t>
  </si>
  <si>
    <t>40.1</t>
  </si>
  <si>
    <t>40.1.1</t>
  </si>
  <si>
    <t xml:space="preserve">Tasa de participación femenina </t>
  </si>
  <si>
    <t>Registraduría Nacional del Estado Civil</t>
  </si>
  <si>
    <t>Gobierno Territorial</t>
  </si>
  <si>
    <t>41.2</t>
  </si>
  <si>
    <t>41.2.2</t>
  </si>
  <si>
    <t>Casa de la Mujer Empoderada implementada</t>
  </si>
  <si>
    <t>Tasa de violencia de Género</t>
  </si>
  <si>
    <t>Instituto Nacional de Medicina Legal y Ciencias Forense</t>
  </si>
  <si>
    <t>41.2.3</t>
  </si>
  <si>
    <t>Casa Refugio de la Mujer implementada</t>
  </si>
  <si>
    <t>INTERIOR</t>
  </si>
  <si>
    <t xml:space="preserve">DANE </t>
  </si>
  <si>
    <t>41.2.1</t>
  </si>
  <si>
    <t>Medidas implementadas en cumplimiento de las obligaciones internacionales en materia de Derechos Humanos y Derecho Internacional Humanitario</t>
  </si>
  <si>
    <t>41.1</t>
  </si>
  <si>
    <t>41.1.1</t>
  </si>
  <si>
    <t>Instancias territoriales de coordinación institucional asistidas y apoyadas</t>
  </si>
  <si>
    <t>41.3</t>
  </si>
  <si>
    <t>41.3.1</t>
  </si>
  <si>
    <t>Organismos de seguridad fortalecidos</t>
  </si>
  <si>
    <t>PLANEACIÓN</t>
  </si>
  <si>
    <t>Registraduria Nacional del Estado Civil</t>
  </si>
  <si>
    <t>42.1</t>
  </si>
  <si>
    <t>Eventos de Rendición Pública de Cuentas que divulgan la gestión administrativa.</t>
  </si>
  <si>
    <t>42.1.1</t>
  </si>
  <si>
    <t xml:space="preserve">Eventos de Rendición Públicas de Cuentas realizados. </t>
  </si>
  <si>
    <t>42.2</t>
  </si>
  <si>
    <t>42.2.1</t>
  </si>
  <si>
    <t xml:space="preserve">Consejo Territorial de Planeación Departamental fortalecido.   </t>
  </si>
  <si>
    <t>ADMINISTRATIVA</t>
  </si>
  <si>
    <t>42.3</t>
  </si>
  <si>
    <t>42.3.1</t>
  </si>
  <si>
    <t xml:space="preserve">Plan de Acción del Sistema Departamental de Servicio a la Ciudadanía SDSC implementado. </t>
  </si>
  <si>
    <t xml:space="preserve">PRIVADA
</t>
  </si>
  <si>
    <t>42.4</t>
  </si>
  <si>
    <t>42.4.1</t>
  </si>
  <si>
    <t>Encuentros  ciudadanos realizados.</t>
  </si>
  <si>
    <t xml:space="preserve">Fortalecer las capacidades institucionales de la administración departamental, para generar condiciones de gobernanza territorial, participación, administración eficiente y transparente, planificación y seguimiento de la gestión institucional, y gobierno abierto. 
</t>
  </si>
  <si>
    <t>42.5</t>
  </si>
  <si>
    <t>42.5.1</t>
  </si>
  <si>
    <t>Municipos con organismos de acción comunal fortalecidos.</t>
  </si>
  <si>
    <t>42.6</t>
  </si>
  <si>
    <t>42.6.1</t>
  </si>
  <si>
    <t>Una Política Pública formulada.</t>
  </si>
  <si>
    <t xml:space="preserve">Fortalecer las capacidades institucionales de la administración departamental, para generar condiciones de gobernanza territorial, participación, administración eficiente y transparente, planificación y seguimiento de la gestión institucional, y gobierno abierto. </t>
  </si>
  <si>
    <t>Unidad Departamental en Gestión del Riesgo de Desastres</t>
  </si>
  <si>
    <t>43.1</t>
  </si>
  <si>
    <t>43.1.1</t>
  </si>
  <si>
    <t>43.2</t>
  </si>
  <si>
    <t>43.2.1</t>
  </si>
  <si>
    <t>Instancias territoriales asistidas</t>
  </si>
  <si>
    <t>43.3</t>
  </si>
  <si>
    <t>43.3.1</t>
  </si>
  <si>
    <t>Centro de reserva  para la atención a emergencias y desastres dotado</t>
  </si>
  <si>
    <t>Consejo privado de competitividad- Universidad del Rosario</t>
  </si>
  <si>
    <t>13.11</t>
  </si>
  <si>
    <t>13.11.1</t>
  </si>
  <si>
    <t>Infraestructura hospitalaria con procesos constructivos, mejorados, ampliados, mantenidos, y/o reforzados realizados</t>
  </si>
  <si>
    <t>Garantizar la sostenibilidad ambiental y protección de las condiciones biofísicas del territorio quindiano, así como las dinámicas de la planificación territorial, y la dotación de factores de infraestructura vial, de vivienda, de servicios públicos, y de equipamientos, entre otros.</t>
  </si>
  <si>
    <t>IDEAM
http://bart.ideam.gov.co/indiecosistemas/ind/ReportesSMBYC_CB.html</t>
  </si>
  <si>
    <t>Ambiental</t>
  </si>
  <si>
    <t>20.1</t>
  </si>
  <si>
    <t>3201008</t>
  </si>
  <si>
    <t>20.1.1</t>
  </si>
  <si>
    <t>320100805</t>
  </si>
  <si>
    <t>Campaña de monitoreo de calidad del aire realizadas</t>
  </si>
  <si>
    <t>20.2</t>
  </si>
  <si>
    <t>3201013</t>
  </si>
  <si>
    <t>20.2.1</t>
  </si>
  <si>
    <t>320101300</t>
  </si>
  <si>
    <t>Documentos de lineamientos técnicos para para mejorar la calidad ambiental de las áreas urbanas elaborados</t>
  </si>
  <si>
    <t>21.1</t>
  </si>
  <si>
    <t>3202005</t>
  </si>
  <si>
    <t>Servicio de restauración de ecosistemas</t>
  </si>
  <si>
    <t>21.1.1</t>
  </si>
  <si>
    <t>320200500</t>
  </si>
  <si>
    <t>Áreas en proceso de restauración</t>
  </si>
  <si>
    <t>21.2</t>
  </si>
  <si>
    <t>3202017</t>
  </si>
  <si>
    <t>Servicio apoyo financiero para la implementación de esquemas de pago por Servicio ambientales</t>
  </si>
  <si>
    <t>21.2.1</t>
  </si>
  <si>
    <t>320201700</t>
  </si>
  <si>
    <t xml:space="preserve">Esquemas de Pago por Servicio ambientales implementados </t>
  </si>
  <si>
    <t>21.4</t>
  </si>
  <si>
    <t>3202037</t>
  </si>
  <si>
    <t>21.4.1</t>
  </si>
  <si>
    <t>320203704</t>
  </si>
  <si>
    <t>Bosque ripario recuperado</t>
  </si>
  <si>
    <t>21.5</t>
  </si>
  <si>
    <t>Estrategia departamental para la protección y bienestar de los animales domésticos y silvestres del departamento</t>
  </si>
  <si>
    <t>21.5.1</t>
  </si>
  <si>
    <t>Estrategia  para la protección y bienestar de los animales domésticos y silvestres adoptada</t>
  </si>
  <si>
    <t>21.6</t>
  </si>
  <si>
    <t>Realizar  campaña  de sensibilización y apropiación del patrimonio ambiental en el departamento</t>
  </si>
  <si>
    <t>21.6.1</t>
  </si>
  <si>
    <t>Campaña  de sensibilización y apropiación del patrimonio ambiental realizada</t>
  </si>
  <si>
    <t>21.7</t>
  </si>
  <si>
    <t>Adquisición, mantenimiento y administración de áreas de importancia estratégica para la conservación y regulación del recurso hídrico</t>
  </si>
  <si>
    <t>21.7.1</t>
  </si>
  <si>
    <t xml:space="preserve">Numero de Hectáreas intervenidas </t>
  </si>
  <si>
    <t>IDEAM</t>
  </si>
  <si>
    <t>21.3</t>
  </si>
  <si>
    <t>21.3.1</t>
  </si>
  <si>
    <t>22.1</t>
  </si>
  <si>
    <t>3204012</t>
  </si>
  <si>
    <t>22.1.1</t>
  </si>
  <si>
    <t>320401200</t>
  </si>
  <si>
    <t xml:space="preserve">Emprendimientos apoyados </t>
  </si>
  <si>
    <t>22.2</t>
  </si>
  <si>
    <t>3204039</t>
  </si>
  <si>
    <t>Estaciones meteorológicas construidas</t>
  </si>
  <si>
    <t>22.2.1</t>
  </si>
  <si>
    <t>320403900</t>
  </si>
  <si>
    <t xml:space="preserve">Estaciones meteorológicas construidas </t>
  </si>
  <si>
    <t>23.2</t>
  </si>
  <si>
    <t>3205009</t>
  </si>
  <si>
    <t>Barreras rompe vientos recuperadas</t>
  </si>
  <si>
    <t>23.2.1</t>
  </si>
  <si>
    <t>320500900</t>
  </si>
  <si>
    <t>Barreras rompe vientos</t>
  </si>
  <si>
    <t>23.3</t>
  </si>
  <si>
    <t>23.3.1</t>
  </si>
  <si>
    <t>320501000</t>
  </si>
  <si>
    <t>Obras para estabilización de taludes realizadas</t>
  </si>
  <si>
    <t>23.4</t>
  </si>
  <si>
    <t>Obras para el control de erosión</t>
  </si>
  <si>
    <t>23.4.1</t>
  </si>
  <si>
    <t>320501400</t>
  </si>
  <si>
    <t xml:space="preserve">Área reforestada </t>
  </si>
  <si>
    <t>24.1</t>
  </si>
  <si>
    <t>3206005</t>
  </si>
  <si>
    <t>Servicio de divulgación de la información en gestión del cambio climático para un desarrollo bajo en carbono y resiliente al clima</t>
  </si>
  <si>
    <t>24.1.1</t>
  </si>
  <si>
    <t>320600500</t>
  </si>
  <si>
    <t xml:space="preserve">Campañas de información en gestión de cambio climático realizadas </t>
  </si>
  <si>
    <t>24.2</t>
  </si>
  <si>
    <t>3206014</t>
  </si>
  <si>
    <t>24.2.1</t>
  </si>
  <si>
    <t>320601400</t>
  </si>
  <si>
    <t>Plántulas producidas</t>
  </si>
  <si>
    <t>24.3</t>
  </si>
  <si>
    <t>3206015</t>
  </si>
  <si>
    <t>Estufas ecoeficientes</t>
  </si>
  <si>
    <t>24.3.1</t>
  </si>
  <si>
    <t>320601500</t>
  </si>
  <si>
    <t>Estufas ecoeficientes instaladas y en operación</t>
  </si>
  <si>
    <t xml:space="preserve">Fortalecer la productividad y competitividad en el Departamento, apoyando los sectores productivos consolidados y promisorios, y la dinamización del Sistema Regional de competitividad, sumado a las inversiones de Ciencia, Tecnología e Innovación, y la proyección regional, nacional e internacional del Departamento del Quindío.  
</t>
  </si>
  <si>
    <t>Fuente: Ilustración 2https://www.camaraarmenia.org.co/files/TIC2018.pdf</t>
  </si>
  <si>
    <t>31.1</t>
  </si>
  <si>
    <t>3903005</t>
  </si>
  <si>
    <t>31.1.1</t>
  </si>
  <si>
    <t>390300501</t>
  </si>
  <si>
    <t>Nuevas tecnologías adoptadas</t>
  </si>
  <si>
    <t xml:space="preserve">Fortalecer la productividad y competitividad en el Departamento, apoyando los sectores productivos consolidados y promisorios, y la dinamización del Sistema Regional de competitividad, sumado a las inversiones de Ciencia, Tecnología e Innovación, y la proyección regional, nacional e internacional del Departamento del Quindío. 
</t>
  </si>
  <si>
    <t>31.1.2</t>
  </si>
  <si>
    <t>390300507</t>
  </si>
  <si>
    <t>Start up generadas</t>
  </si>
  <si>
    <t xml:space="preserve">Fortalecer la productividad y competitividad en el Departamento, apoyando los sectores productivos consolidados y promisorios, y la dinamización del Sistema Regional de competitividad, sumado a las inversiones de Ciencia, Tecnología e Innovación, y la proyección regional, nacional e internacional del Departamento del Quindío.  </t>
  </si>
  <si>
    <t>31.1.3</t>
  </si>
  <si>
    <t>390300511</t>
  </si>
  <si>
    <t>Conocimiento tecnológico adquirido</t>
  </si>
  <si>
    <t>https://www.datos.gov.co/d/vruy-hj2m/visualization
https://colombiatic.mintic.gov.co/679/w3-propertyvalue-36673.html</t>
  </si>
  <si>
    <t>3904</t>
  </si>
  <si>
    <t>32.2</t>
  </si>
  <si>
    <t>Servicios de comunicación con enfoque en Ciencia Tecnología y Sociedad</t>
  </si>
  <si>
    <t>32.2.1</t>
  </si>
  <si>
    <t>Juguetes, juegos o videojuegos para la comunicación de la ciencia, tecnología e innovación producidos</t>
  </si>
  <si>
    <t>4001</t>
  </si>
  <si>
    <t>33.1</t>
  </si>
  <si>
    <t>4001001</t>
  </si>
  <si>
    <t>Servicio de asistencia técnica y jurídica en saneamiento y titulación de predios</t>
  </si>
  <si>
    <t>33.1.1</t>
  </si>
  <si>
    <t>400100100</t>
  </si>
  <si>
    <t>Entidades territoriales asistidas técnica y jurídicamente</t>
  </si>
  <si>
    <t>5.10%</t>
  </si>
  <si>
    <t>33.2</t>
  </si>
  <si>
    <t>4001014</t>
  </si>
  <si>
    <t>Viviendas de Interés Social urbanas construidas</t>
  </si>
  <si>
    <t>33.2.1</t>
  </si>
  <si>
    <t>400101400</t>
  </si>
  <si>
    <t>33.3</t>
  </si>
  <si>
    <t>4001015</t>
  </si>
  <si>
    <t>Viviendas de Interés Social urbanas mejoradas</t>
  </si>
  <si>
    <t>33.3.1</t>
  </si>
  <si>
    <t>400101500</t>
  </si>
  <si>
    <t>33.4</t>
  </si>
  <si>
    <t>4001017</t>
  </si>
  <si>
    <t>Viviendas de Interés Prioritario urbanas construidas</t>
  </si>
  <si>
    <t>33.4.1</t>
  </si>
  <si>
    <t>400101700</t>
  </si>
  <si>
    <t>33.5</t>
  </si>
  <si>
    <t>4001018</t>
  </si>
  <si>
    <t>Viviendas de Interés Prioritario urbanas mejoradas</t>
  </si>
  <si>
    <t>33.5.1</t>
  </si>
  <si>
    <t>400101800</t>
  </si>
  <si>
    <t>33.6</t>
  </si>
  <si>
    <t>4001030</t>
  </si>
  <si>
    <t>33.6.1</t>
  </si>
  <si>
    <t>400103000</t>
  </si>
  <si>
    <t>44.1</t>
  </si>
  <si>
    <t>44.1.1</t>
  </si>
  <si>
    <t>Estrategias o programas de  fomento para  acceso y  permanencia a la educación superior o terciaria implementados</t>
  </si>
  <si>
    <t>Departamento Nacional de Planeación DNP</t>
  </si>
  <si>
    <t>45.1</t>
  </si>
  <si>
    <t>45.1.1</t>
  </si>
  <si>
    <t>Número de Dimensiones y Políticas   de MIPG implementadas.</t>
  </si>
  <si>
    <t>45.3</t>
  </si>
  <si>
    <t>Banco de Programas y Proyectos del Departamento  con Procesos de fortalecimiento.</t>
  </si>
  <si>
    <t>45.3.1</t>
  </si>
  <si>
    <t>Banco de Programas y Proyectos del Departamento fortalecido</t>
  </si>
  <si>
    <t>45.4</t>
  </si>
  <si>
    <t>Observatorio económico del Departamento, con procesos de fortalecimiento</t>
  </si>
  <si>
    <t>45.4.1</t>
  </si>
  <si>
    <t>Observatorio económico del Departamento del Quindío actualizado y dotado.</t>
  </si>
  <si>
    <t>45.5</t>
  </si>
  <si>
    <t>45.5.1</t>
  </si>
  <si>
    <t xml:space="preserve">Instrumentos de planificación de ordenamiento y gestión territorial departamental implementados. </t>
  </si>
  <si>
    <t>45.6</t>
  </si>
  <si>
    <t>45.6.1</t>
  </si>
  <si>
    <t>Proceso de modernización administrativa implementada</t>
  </si>
  <si>
    <t>45.7</t>
  </si>
  <si>
    <t>Desarrollo e implementación de la Estrategia de Comunicaciones para la Administración Departamental</t>
  </si>
  <si>
    <t>45.7.1</t>
  </si>
  <si>
    <t>Estrategia de comunicaciones desarrollada e implementada</t>
  </si>
  <si>
    <t>45.8</t>
  </si>
  <si>
    <t>45.8.1</t>
  </si>
  <si>
    <r>
      <t xml:space="preserve">Política de Transparencia, Acceso a la Información Pública y Lucha Contra la Corrupción  articulada   con el "Pacto por la Integridad , Transparencia y Legalidad" del Gobierno Nacional desarrollada.                                                                           </t>
    </r>
    <r>
      <rPr>
        <sz val="12"/>
        <color rgb="FF000000"/>
        <rFont val="Calibri"/>
        <family val="2"/>
        <scheme val="minor"/>
      </rPr>
      <t xml:space="preserve">        </t>
    </r>
  </si>
  <si>
    <t>45.9</t>
  </si>
  <si>
    <t>45.9.1</t>
  </si>
  <si>
    <t>Estrategias  de actualización, depuración, seguimiento y evaluación de las bases de datos  del Pasivo Pensional  de la Administración Departamental</t>
  </si>
  <si>
    <t>45.10</t>
  </si>
  <si>
    <t>Infraestructura institucional o de edificios públicos de atención de servicios ciudadanos con procesos constructivos, mejorados, ampliados, mantenidos y/o reforzados</t>
  </si>
  <si>
    <t>45.10.1</t>
  </si>
  <si>
    <t>Infraestructura Institucional o edificios públicos construida mejorada, ampliada, mantenida, y/o reforzada</t>
  </si>
  <si>
    <t>45.12</t>
  </si>
  <si>
    <t>Entes territoriales con servicio de asistencia  técnica del Modelo Integrado de Planeación y de Gestión MIPG</t>
  </si>
  <si>
    <t>45.12.1</t>
  </si>
  <si>
    <t>Entes Territoriales con procesos de asistencia técnica realizadas.</t>
  </si>
  <si>
    <t>45.13</t>
  </si>
  <si>
    <t>45.13.1</t>
  </si>
  <si>
    <t>45.14</t>
  </si>
  <si>
    <t>45.14.1</t>
  </si>
  <si>
    <t>45.15</t>
  </si>
  <si>
    <t>45.15.1</t>
  </si>
  <si>
    <t>45.16</t>
  </si>
  <si>
    <t>45.16.1</t>
  </si>
  <si>
    <t>45.17</t>
  </si>
  <si>
    <t>45.17.1</t>
  </si>
  <si>
    <t>Entes territoriales con procesos de asistencia técnica realizadas.</t>
  </si>
  <si>
    <t>HACIENDA</t>
  </si>
  <si>
    <t>Índice de Desempeño Fiscal Administración Departamental</t>
  </si>
  <si>
    <t>45.2</t>
  </si>
  <si>
    <t>45.2.1</t>
  </si>
  <si>
    <t>Estrategia  de fortalecimiento  del Índice de Desempeño  Fiscal implementadas.</t>
  </si>
  <si>
    <t>45.11</t>
  </si>
  <si>
    <t>45.11.1</t>
  </si>
  <si>
    <t>Programa para el cumplimiento de las políticas y prácticas contables implementado</t>
  </si>
  <si>
    <t>Mantener la infraestructura físicade los bienes de uso público de propiedad de los  municipios</t>
  </si>
  <si>
    <t>42.7</t>
  </si>
  <si>
    <t>42.7.1</t>
  </si>
  <si>
    <t>42.8</t>
  </si>
  <si>
    <t>4502001</t>
  </si>
  <si>
    <t>42.8.2</t>
  </si>
  <si>
    <t>Iniciativas para la promoción de la participación femenina en escenarios sociales y políticos implementada.</t>
  </si>
  <si>
    <t>Investigación con calidad e impacto</t>
  </si>
  <si>
    <t>30.1</t>
  </si>
  <si>
    <t>Infraestructura para la investigación adecuada</t>
  </si>
  <si>
    <t>30.1.1</t>
  </si>
  <si>
    <t>30.2</t>
  </si>
  <si>
    <t>Infraestructura para la investigación dotada</t>
  </si>
  <si>
    <t>30.2.1</t>
  </si>
  <si>
    <t>25.10</t>
  </si>
  <si>
    <t>Formulación e implementación del Plan de Cultura</t>
  </si>
  <si>
    <t>25.10.1</t>
  </si>
  <si>
    <t>Plan Decenal de cultura formulado e implementado</t>
  </si>
  <si>
    <t>34.6</t>
  </si>
  <si>
    <t xml:space="preserve">Adoptar e implementar la Política Publica de Producción Consumo Sostenible y Gestión Integral de Aseo  </t>
  </si>
  <si>
    <t>34.6.1</t>
  </si>
  <si>
    <t>Política Pública de Producción Consumo Sostenible y Gestión Integral de Aseo  adoptada e implementada.</t>
  </si>
  <si>
    <t>42.9</t>
  </si>
  <si>
    <t>42.9.1</t>
  </si>
  <si>
    <t>Política de Libertad Religiosa Implementado</t>
  </si>
  <si>
    <t>42.8.1</t>
  </si>
  <si>
    <t>Iniciativas para la promoción de la participación ciudadana implementada.</t>
  </si>
  <si>
    <t>PLAN INDICATIVO
PLAN  DE DESARROLLO 2020-2023 "TÚ Y YO SOMOS QUINDÍO"</t>
  </si>
  <si>
    <t xml:space="preserve">Código </t>
  </si>
  <si>
    <t>F-PLA-05</t>
  </si>
  <si>
    <t xml:space="preserve">Version: </t>
  </si>
  <si>
    <t xml:space="preserve">Fecha: </t>
  </si>
  <si>
    <t>Página</t>
  </si>
  <si>
    <t>Meta Cuatrenio</t>
  </si>
  <si>
    <t>FAMILIA
SALUD</t>
  </si>
  <si>
    <t>Formulación e implementación del Plan Departamental en Salud Ambiental de adaptación al cambio climático.</t>
  </si>
  <si>
    <t xml:space="preserve"> </t>
  </si>
  <si>
    <t>Infraestructura hospitalaria con procesos constructivos, mejorados, ampliados, mantenidos, y/o reforzados</t>
  </si>
  <si>
    <t>INTERIOR 
EDUCACIÓN</t>
  </si>
  <si>
    <t>AGUAS E INFRAESTRUCTURA
EDUCACIÓN
PROMOTORA</t>
  </si>
  <si>
    <t>Formular e implementar la política publica para la comunidad negra, afrocolombiana, raizal y palenquera residente en el departamento del Quindío</t>
  </si>
  <si>
    <t>AGUAS E INFRAESTRUCTURA
PROMOTORA</t>
  </si>
  <si>
    <t>TURISMO
AGRICULTURA</t>
  </si>
  <si>
    <t xml:space="preserve">Índice de competitividad  en el sector de infraestructura vial </t>
  </si>
  <si>
    <t>Formular e implementar un programa de formación en normas de tránsito y fomento de cultura  de la seguridad en la vía.</t>
  </si>
  <si>
    <t>Diseñar e implementar un programa de señalización y demarcación en los municipios y vías de jurisdicción del IDTQ.</t>
  </si>
  <si>
    <t>Servicio de vigilancia de la calidad del aire</t>
  </si>
  <si>
    <t>9
12</t>
  </si>
  <si>
    <t>PLANEACIÓN
ADMINISTRATIVA</t>
  </si>
  <si>
    <t xml:space="preserve">Proceso de modernización administrativa, incluido el estudio de la viabilidad de creación de la Oficina de la Felicidad. </t>
  </si>
  <si>
    <t xml:space="preserve"> Plan de Fortalecimiento de Capacidades en Salud Ambiental FORMULADO </t>
  </si>
  <si>
    <t xml:space="preserve">Infraestructura  deportiva y/o recreativa con procesos   constructivos ,  y/o mejorados, y/o ampliados, y/o mantenidos, y/o  reforzados </t>
  </si>
  <si>
    <t xml:space="preserve">Infraestructura   deportiva y/o recreativa construída y/o mejorada, y/o ampliada, y/o mantenida, y/o  reforzada </t>
  </si>
  <si>
    <t>Ambiente</t>
  </si>
  <si>
    <t xml:space="preserve">AGUAS E INFRAESTRUCTURA
</t>
  </si>
  <si>
    <t>i</t>
  </si>
  <si>
    <t>Nro</t>
  </si>
  <si>
    <t>Código KPT</t>
  </si>
  <si>
    <t>Nombre Programa</t>
  </si>
  <si>
    <t xml:space="preserve">Implementación del Modelo Operativo de Inspección, Vigilancia y Control IVC sanitario en los municipios de competencia departamental. </t>
  </si>
  <si>
    <t>Cobertura de municipios del departamento con procesos de implementación de proyectos productivos para las personas con discapacidad</t>
  </si>
  <si>
    <t xml:space="preserve">.Cobertura  de alcantarillado </t>
  </si>
  <si>
    <t>Cobertura  de municipios del departamento del Quindio  atendidos con estudios y/o construciónde obras   para mitigación y atención a desastres realizadas.</t>
  </si>
  <si>
    <t>Unidad Departamental en Gestión del Riesgo de Desastres.</t>
  </si>
  <si>
    <t>Cobertura de Instituciones Educativas con Planes Escolares de Gestión del Riesgo de Desastres-PEGERD</t>
  </si>
  <si>
    <t>Secretaria de Educación Deptal - Unidad Departamental en Gestión del Riesgo de Desastres</t>
  </si>
  <si>
    <t xml:space="preserve">Unidad Departamental en Gestión del Riesgo de Desastres. </t>
  </si>
  <si>
    <t>Tasa de violencia Intrafamiliar x 100.000 Habitantes en el Departamento del Quindío.
Tasa de violencia contra niños y niñas o a 5 años       
Tasa de violencia contra niños y niñas de 6 a 11 años
Tasa de violencia contra niños y niñas de 12 a 17 años
Tasa de niños, niñas y adolescentes víctimas de violencia sexual  x 100 mil habitantes   en el Departamento del Quindío
Tasa de violencia de pareja cuando la víctima está entre los 18 y 28 años 
Tasa de violencia de Género</t>
  </si>
  <si>
    <t>Tasa de violencia contra niños y niñas o a 5 años       
Tasa de violencia contra niños y niñas de 6 a 11 años
Tasa de violencia contra niños y niñas de 12 a 17 años
Tasa de niños, niñas y adolescentes víctimas de violencia sexual  x 100 mil habitantes   en el Departamento del Quindío
Tasa de suicidios en adolescentes (12 a 17 años)
Tasa  de Niños, Niñas y Adolescentes que participan en una actividad remunerada  o no  x cada 100.000 habitantes  en el departamento del Quindío
Tasa  de mujeres de 12 a 14 años que han sido madres o están en embarazo X 100.000 habitantes en el Departamento del Quindío
Tasa de Consumo de Sustancias Psicoactivas  x 100.000 Habitantes en el Departamento del Quindío.</t>
  </si>
  <si>
    <t>Cobertura de municipios que participan en programas de recreación, actividad física y deporte social y comunitario en el Departamento del Quindío.
Tasa de consumo de sustencias psicoactivas X100.000 habitantes en el Departamento del Quindío</t>
  </si>
  <si>
    <t>100%
6.8</t>
  </si>
  <si>
    <t>Indeportes Quindio
Obserbatorio de Dorgas de Colombia</t>
  </si>
  <si>
    <t>100%
6</t>
  </si>
  <si>
    <t xml:space="preserve">Cobertura de ligas apoyadas en el departamento del Quindío.
Tasa de consumo de sustencias psicoactivas X100.000 habitantes en el Departamento del Quindío
</t>
  </si>
  <si>
    <t>Porcentaje de medallería del departamento del Quindío en los Juegos Nacionales.
Tasa de consumo de sustencias psicoactivas X100.000 habitantes en el Departamento del Quindío</t>
  </si>
  <si>
    <t>2%
6</t>
  </si>
  <si>
    <t>2019
2018</t>
  </si>
  <si>
    <t>1.19%
6.8</t>
  </si>
  <si>
    <t>Tasa de lesionados por siniestros viales por cada 100 habitantes.
Tasa de fallecidos por siniestros viales por cada 100 habitantes.</t>
  </si>
  <si>
    <t>132.8 
17.5</t>
  </si>
  <si>
    <t>120
13.65</t>
  </si>
  <si>
    <t xml:space="preserve"> FAMILIA
SALUD</t>
  </si>
  <si>
    <t>TIC</t>
  </si>
  <si>
    <t xml:space="preserve">Política Pública de  Discapacidad, revisada, ajustada e implementada. </t>
  </si>
  <si>
    <t>PLAN DE DESARROLLO</t>
  </si>
  <si>
    <t>Secretaría</t>
  </si>
  <si>
    <t>Nombre Estratégica</t>
  </si>
  <si>
    <t>Objetivo Priorizado</t>
  </si>
  <si>
    <t>Indicador de Bienestar</t>
  </si>
  <si>
    <t>Línea Base</t>
  </si>
  <si>
    <t>Año Base</t>
  </si>
  <si>
    <t>No. Programa
Interno</t>
  </si>
  <si>
    <t>Programa</t>
  </si>
  <si>
    <t xml:space="preserve">No. Producto Interno </t>
  </si>
  <si>
    <t>Código del Producto KPT</t>
  </si>
  <si>
    <t>Código del Programa KPT</t>
  </si>
  <si>
    <t xml:space="preserve">No. Indicador Producto Interno </t>
  </si>
  <si>
    <t>Indicador del producto</t>
  </si>
  <si>
    <t>Código indicador Producto KPT</t>
  </si>
  <si>
    <t>Tipo de Meta
I/M/R</t>
  </si>
  <si>
    <t>Total Inversión Cuatrenio</t>
  </si>
  <si>
    <t xml:space="preserve">I </t>
  </si>
  <si>
    <t>0,25</t>
  </si>
  <si>
    <t>R</t>
  </si>
  <si>
    <t xml:space="preserve">
Prevención y atención de desastres </t>
  </si>
  <si>
    <t>Compromisos</t>
  </si>
  <si>
    <t>Obligaciones</t>
  </si>
  <si>
    <t>AVANCE  DE EJECUCION PLAN INDICATIVO JUNIO 30 DE 2020</t>
  </si>
  <si>
    <t>COMPROMISOS</t>
  </si>
  <si>
    <t>OBLIGACIONES</t>
  </si>
  <si>
    <t>Presupuesto</t>
  </si>
  <si>
    <t xml:space="preserve">% </t>
  </si>
  <si>
    <t>% Compromiso</t>
  </si>
  <si>
    <t>% Obligación</t>
  </si>
  <si>
    <t xml:space="preserve">TOTAL </t>
  </si>
  <si>
    <t>Valor Total 2020</t>
  </si>
  <si>
    <t>Presupuestado</t>
  </si>
  <si>
    <t>Obligaciones
Reservas 2019</t>
  </si>
  <si>
    <t>Junio 30 de 2020</t>
  </si>
  <si>
    <t>Línea Estratégica</t>
  </si>
  <si>
    <t>PRESUPUESTO</t>
  </si>
  <si>
    <t>99,57
99.68</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</si>
</sst>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quot;$&quot;\ * #,##0.00_);_(&quot;$&quot;\ * \(#,##0.00\);_(&quot;$&quot;\ * &quot;-&quot;??_);_(@_)"/>
    <numFmt numFmtId="43" formatCode="_(* #,##0.00_);_(* \(#,##0.00\);_(* &quot;-&quot;??_);_(@_)"/>
    <numFmt numFmtId="164" formatCode="_-* #,##0_-;\-* #,##0_-;_-* &quot;-&quot;_-;_-@_-"/>
    <numFmt numFmtId="165" formatCode="_-&quot;$&quot;\ * #,##0.00_-;\-&quot;$&quot;\ * #,##0.00_-;_-&quot;$&quot;\ * &quot;-&quot;??_-;_-@_-"/>
    <numFmt numFmtId="166" formatCode="_-* #,##0.00_-;\-* #,##0.00_-;_-* &quot;-&quot;??_-;_-@_-"/>
    <numFmt numFmtId="167" formatCode="_-&quot;$&quot;* #,##0_-;\-&quot;$&quot;* #,##0_-;_-&quot;$&quot;* &quot;-&quot;_-;_-@_-"/>
    <numFmt numFmtId="168" formatCode="_-&quot;$&quot;* #,##0.00_-;\-&quot;$&quot;* #,##0.00_-;_-&quot;$&quot;* &quot;-&quot;??_-;_-@_-"/>
    <numFmt numFmtId="169" formatCode="_([$$-240A]\ * #,##0.00_);_([$$-240A]\ * \(#,##0.00\);_([$$-240A]\ * &quot;-&quot;??_);_(@_)"/>
    <numFmt numFmtId="170" formatCode="00"/>
    <numFmt numFmtId="171" formatCode="_-* #,##0.00_-;\-* #,##0.00_-;_-* &quot;-&quot;_-;_-@_-"/>
    <numFmt numFmtId="172" formatCode="0.0%"/>
    <numFmt numFmtId="173" formatCode="0.0"/>
    <numFmt numFmtId="174" formatCode="_(&quot;$&quot;\ * #,##0.000000_);_(&quot;$&quot;\ * \(#,##0.000000\);_(&quot;$&quot;\ * &quot;-&quot;??_);_(@_)"/>
    <numFmt numFmtId="175" formatCode="_(&quot;$&quot;\ * #,##0.0000000000_);_(&quot;$&quot;\ * \(#,##0.0000000000\);_(&quot;$&quot;\ * &quot;-&quot;??_);_(@_)"/>
    <numFmt numFmtId="176" formatCode="_-&quot;$&quot;* #,##0.00_-;\-&quot;$&quot;* #,##0.00_-;_-&quot;$&quot;*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2"/>
      <name val="Arial"/>
      <family val="2"/>
    </font>
    <font>
      <b/>
      <sz val="10"/>
      <name val="Arial"/>
      <family val="2"/>
    </font>
    <font>
      <sz val="11"/>
      <color indexed="8"/>
      <name val="Calibri"/>
      <family val="2"/>
    </font>
    <font>
      <b/>
      <sz val="12"/>
      <color theme="0"/>
      <name val="Arial"/>
      <family val="2"/>
    </font>
    <font>
      <b/>
      <sz val="11"/>
      <color rgb="FF6F6F6E"/>
      <name val="Calibri"/>
      <family val="2"/>
      <scheme val="minor"/>
    </font>
    <font>
      <sz val="12"/>
      <name val="Calibri"/>
      <family val="2"/>
      <scheme val="minor"/>
    </font>
    <font>
      <sz val="10"/>
      <name val="Arial"/>
      <family val="2"/>
    </font>
    <font>
      <b/>
      <sz val="9"/>
      <color indexed="81"/>
      <name val="Tahoma"/>
      <family val="2"/>
    </font>
    <font>
      <sz val="9"/>
      <color indexed="81"/>
      <name val="Tahoma"/>
      <family val="2"/>
    </font>
    <font>
      <sz val="12"/>
      <color theme="1"/>
      <name val="Calibri"/>
      <family val="2"/>
      <scheme val="minor"/>
    </font>
    <font>
      <b/>
      <sz val="12"/>
      <color theme="1"/>
      <name val="Calibri"/>
      <family val="2"/>
      <scheme val="minor"/>
    </font>
    <font>
      <b/>
      <sz val="12"/>
      <color theme="0"/>
      <name val="Calibri"/>
      <family val="2"/>
      <scheme val="minor"/>
    </font>
    <font>
      <sz val="12"/>
      <color indexed="8"/>
      <name val="Calibri"/>
      <family val="2"/>
      <scheme val="minor"/>
    </font>
    <font>
      <sz val="12"/>
      <color rgb="FF000000"/>
      <name val="Calibri"/>
      <family val="2"/>
      <scheme val="minor"/>
    </font>
    <font>
      <sz val="12"/>
      <color rgb="FFFF0000"/>
      <name val="Calibri"/>
      <family val="2"/>
      <scheme val="minor"/>
    </font>
    <font>
      <u/>
      <sz val="11"/>
      <color theme="10"/>
      <name val="Calibri"/>
      <family val="2"/>
      <scheme val="minor"/>
    </font>
    <font>
      <sz val="12"/>
      <color rgb="FF222222"/>
      <name val="Calibri"/>
      <family val="2"/>
      <scheme val="minor"/>
    </font>
    <font>
      <sz val="11"/>
      <color rgb="FF000000"/>
      <name val="Calibri"/>
      <family val="2"/>
    </font>
    <font>
      <b/>
      <sz val="12"/>
      <name val="Calibri"/>
      <family val="2"/>
      <scheme val="minor"/>
    </font>
    <font>
      <b/>
      <sz val="12"/>
      <color rgb="FF000000"/>
      <name val="Calibri"/>
      <family val="2"/>
      <scheme val="minor"/>
    </font>
    <font>
      <b/>
      <sz val="14"/>
      <color theme="0"/>
      <name val="Calibri"/>
      <family val="2"/>
      <scheme val="minor"/>
    </font>
    <font>
      <b/>
      <sz val="11"/>
      <color theme="1"/>
      <name val="Calibri"/>
      <family val="2"/>
      <scheme val="minor"/>
    </font>
    <font>
      <sz val="11"/>
      <color theme="0"/>
      <name val="Calibri"/>
      <family val="2"/>
      <scheme val="minor"/>
    </font>
    <font>
      <sz val="11"/>
      <name val="Calibri"/>
      <family val="2"/>
      <scheme val="minor"/>
    </font>
    <font>
      <sz val="12"/>
      <color theme="0"/>
      <name val="Calibri"/>
      <family val="2"/>
      <scheme val="minor"/>
    </font>
    <font>
      <b/>
      <sz val="11"/>
      <name val="Calibri"/>
      <family val="2"/>
      <scheme val="minor"/>
    </font>
    <font>
      <sz val="18"/>
      <color theme="1"/>
      <name val="Calibri"/>
      <family val="2"/>
      <scheme val="minor"/>
    </font>
    <font>
      <sz val="1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2"/>
      <name val="Arial"/>
      <family val="2"/>
    </font>
    <font>
      <sz val="16"/>
      <color theme="1"/>
      <name val="Calibri"/>
      <family val="2"/>
      <scheme val="minor"/>
    </font>
  </fonts>
  <fills count="41">
    <fill>
      <patternFill patternType="none"/>
    </fill>
    <fill>
      <patternFill patternType="gray125"/>
    </fill>
    <fill>
      <patternFill patternType="solid">
        <fgColor rgb="FFA5A5A5"/>
      </patternFill>
    </fill>
    <fill>
      <patternFill patternType="solid">
        <fgColor theme="0"/>
        <bgColor indexed="64"/>
      </patternFill>
    </fill>
    <fill>
      <patternFill patternType="solid">
        <fgColor rgb="FF92D050"/>
        <bgColor indexed="64"/>
      </patternFill>
    </fill>
    <fill>
      <patternFill patternType="solid">
        <fgColor rgb="FF002060"/>
        <bgColor indexed="64"/>
      </patternFill>
    </fill>
    <fill>
      <patternFill patternType="solid">
        <fgColor rgb="FF00B0F0"/>
        <bgColor indexed="64"/>
      </patternFill>
    </fill>
    <fill>
      <patternFill patternType="solid">
        <fgColor rgb="FFECECEC"/>
        <bgColor indexed="64"/>
      </patternFill>
    </fill>
    <fill>
      <patternFill patternType="solid">
        <fgColor rgb="FF522B57"/>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3">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rgb="FF522B57"/>
      </left>
      <right style="thin">
        <color rgb="FF522B57"/>
      </right>
      <top style="thin">
        <color rgb="FF522B57"/>
      </top>
      <bottom style="thin">
        <color rgb="FF522B57"/>
      </bottom>
      <diagonal/>
    </border>
    <border>
      <left style="medium">
        <color rgb="FFECECEC"/>
      </left>
      <right style="medium">
        <color rgb="FFECECEC"/>
      </right>
      <top style="medium">
        <color rgb="FFECECEC"/>
      </top>
      <bottom style="medium">
        <color rgb="FFECECEC"/>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1"/>
      </left>
      <right style="thin">
        <color indexed="64"/>
      </right>
      <top style="thin">
        <color indexed="64"/>
      </top>
      <bottom style="thin">
        <color indexed="64"/>
      </bottom>
      <diagonal/>
    </border>
    <border>
      <left style="thin">
        <color theme="0" tint="-4.9989318521683403E-2"/>
      </left>
      <right/>
      <top style="thin">
        <color indexed="64"/>
      </top>
      <bottom/>
      <diagonal/>
    </border>
    <border>
      <left style="thin">
        <color theme="0" tint="-4.9989318521683403E-2"/>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1"/>
      </left>
      <right style="thin">
        <color theme="1"/>
      </right>
      <top style="thin">
        <color theme="1"/>
      </top>
      <bottom style="thin">
        <color theme="1"/>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style="thin">
        <color theme="0" tint="-0.249977111117893"/>
      </top>
      <bottom/>
      <diagonal/>
    </border>
    <border>
      <left style="thin">
        <color indexed="64"/>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style="thin">
        <color theme="1"/>
      </left>
      <right/>
      <top style="thin">
        <color theme="1"/>
      </top>
      <bottom style="thin">
        <color theme="1"/>
      </bottom>
      <diagonal/>
    </border>
    <border>
      <left style="thin">
        <color theme="1"/>
      </left>
      <right style="thin">
        <color theme="1"/>
      </right>
      <top style="thin">
        <color theme="1"/>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diagonal/>
    </border>
    <border>
      <left style="thin">
        <color theme="1"/>
      </left>
      <right style="thin">
        <color theme="1"/>
      </right>
      <top/>
      <bottom style="thin">
        <color theme="1"/>
      </bottom>
      <diagonal/>
    </border>
    <border>
      <left/>
      <right/>
      <top style="thin">
        <color theme="0" tint="-4.9989318521683403E-2"/>
      </top>
      <bottom style="thin">
        <color theme="0" tint="-4.9989318521683403E-2"/>
      </bottom>
      <diagonal/>
    </border>
    <border>
      <left/>
      <right style="thin">
        <color theme="0" tint="-4.9989318521683403E-2"/>
      </right>
      <top/>
      <bottom style="thin">
        <color theme="0" tint="-4.9989318521683403E-2"/>
      </bottom>
      <diagonal/>
    </border>
    <border>
      <left/>
      <right style="thin">
        <color theme="0" tint="-4.9989318521683403E-2"/>
      </right>
      <top style="thin">
        <color theme="0" tint="-4.9989318521683403E-2"/>
      </top>
      <bottom/>
      <diagonal/>
    </border>
    <border>
      <left style="thin">
        <color indexed="64"/>
      </left>
      <right style="thin">
        <color theme="1"/>
      </right>
      <top style="thin">
        <color indexed="64"/>
      </top>
      <bottom style="thin">
        <color indexed="64"/>
      </bottom>
      <diagonal/>
    </border>
    <border>
      <left style="thin">
        <color indexed="64"/>
      </left>
      <right style="thin">
        <color theme="1"/>
      </right>
      <top/>
      <bottom style="thin">
        <color indexed="64"/>
      </bottom>
      <diagonal/>
    </border>
    <border>
      <left/>
      <right/>
      <top/>
      <bottom style="thin">
        <color theme="0" tint="-4.9989318521683403E-2"/>
      </bottom>
      <diagonal/>
    </border>
    <border>
      <left style="thin">
        <color theme="1"/>
      </left>
      <right style="thin">
        <color indexed="64"/>
      </right>
      <top style="thin">
        <color indexed="64"/>
      </top>
      <bottom/>
      <diagonal/>
    </border>
    <border>
      <left style="thin">
        <color theme="0" tint="-4.9989318521683403E-2"/>
      </left>
      <right style="thin">
        <color theme="0" tint="-4.9989318521683403E-2"/>
      </right>
      <top/>
      <bottom style="thin">
        <color indexed="64"/>
      </bottom>
      <diagonal/>
    </border>
    <border>
      <left style="thin">
        <color indexed="64"/>
      </left>
      <right style="thin">
        <color theme="1"/>
      </right>
      <top style="thin">
        <color indexed="64"/>
      </top>
      <bottom/>
      <diagonal/>
    </border>
    <border>
      <left/>
      <right/>
      <top style="thin">
        <color theme="0" tint="-4.9989318521683403E-2"/>
      </top>
      <bottom/>
      <diagonal/>
    </border>
    <border>
      <left style="thin">
        <color theme="0" tint="-4.9989318521683403E-2"/>
      </left>
      <right/>
      <top/>
      <bottom style="thin">
        <color indexed="64"/>
      </bottom>
      <diagonal/>
    </border>
    <border>
      <left style="thin">
        <color theme="1"/>
      </left>
      <right style="thin">
        <color indexed="64"/>
      </right>
      <top/>
      <bottom style="thin">
        <color indexed="64"/>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diagonal/>
    </border>
    <border>
      <left/>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op>
      <bottom style="thin">
        <color theme="1"/>
      </bottom>
      <diagonal/>
    </border>
    <border>
      <left/>
      <right/>
      <top style="thin">
        <color indexed="64"/>
      </top>
      <bottom style="thin">
        <color theme="1"/>
      </bottom>
      <diagonal/>
    </border>
    <border>
      <left style="thin">
        <color theme="1"/>
      </left>
      <right/>
      <top style="thin">
        <color indexed="64"/>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style="thin">
        <color theme="1"/>
      </left>
      <right/>
      <top style="thin">
        <color theme="1"/>
      </top>
      <bottom/>
      <diagonal/>
    </border>
  </borders>
  <cellStyleXfs count="92">
    <xf numFmtId="169" fontId="0" fillId="0" borderId="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43" fontId="5" fillId="0" borderId="0" applyFont="0" applyFill="0" applyBorder="0" applyAlignment="0" applyProtection="0"/>
    <xf numFmtId="43" fontId="1" fillId="0" borderId="0" applyFont="0" applyFill="0" applyBorder="0" applyAlignment="0" applyProtection="0"/>
    <xf numFmtId="169" fontId="7" fillId="7" borderId="17">
      <alignment horizontal="center" vertical="center" wrapText="1"/>
    </xf>
    <xf numFmtId="169" fontId="9" fillId="0" borderId="0"/>
    <xf numFmtId="165" fontId="1" fillId="0" borderId="0" applyFont="0" applyFill="0" applyBorder="0" applyAlignment="0" applyProtection="0"/>
    <xf numFmtId="166" fontId="1" fillId="0" borderId="0" applyFont="0" applyFill="0" applyBorder="0" applyAlignment="0" applyProtection="0"/>
    <xf numFmtId="0" fontId="1" fillId="0" borderId="0"/>
    <xf numFmtId="0" fontId="2" fillId="8" borderId="18">
      <alignment horizontal="center" vertical="center" wrapText="1"/>
    </xf>
    <xf numFmtId="44" fontId="1" fillId="0" borderId="0" applyFont="0" applyFill="0" applyBorder="0" applyAlignment="0" applyProtection="0"/>
    <xf numFmtId="0" fontId="7" fillId="7" borderId="17">
      <alignment horizontal="center" vertical="center" wrapText="1"/>
    </xf>
    <xf numFmtId="0" fontId="9" fillId="0" borderId="0"/>
    <xf numFmtId="0" fontId="18" fillId="0" borderId="0" applyNumberFormat="0" applyFill="0" applyBorder="0" applyAlignment="0" applyProtection="0"/>
    <xf numFmtId="0" fontId="20" fillId="0" borderId="0"/>
    <xf numFmtId="169" fontId="1" fillId="0" borderId="0"/>
    <xf numFmtId="0" fontId="31" fillId="0" borderId="0" applyNumberFormat="0" applyFill="0" applyBorder="0" applyAlignment="0" applyProtection="0"/>
    <xf numFmtId="0" fontId="32" fillId="0" borderId="59" applyNumberFormat="0" applyFill="0" applyAlignment="0" applyProtection="0"/>
    <xf numFmtId="0" fontId="33" fillId="0" borderId="60" applyNumberFormat="0" applyFill="0" applyAlignment="0" applyProtection="0"/>
    <xf numFmtId="0" fontId="34" fillId="0" borderId="61" applyNumberFormat="0" applyFill="0" applyAlignment="0" applyProtection="0"/>
    <xf numFmtId="0" fontId="34" fillId="0" borderId="0" applyNumberFormat="0" applyFill="0" applyBorder="0" applyAlignment="0" applyProtection="0"/>
    <xf numFmtId="0" fontId="35" fillId="12" borderId="0" applyNumberFormat="0" applyBorder="0" applyAlignment="0" applyProtection="0"/>
    <xf numFmtId="0" fontId="36" fillId="13" borderId="0" applyNumberFormat="0" applyBorder="0" applyAlignment="0" applyProtection="0"/>
    <xf numFmtId="0" fontId="37" fillId="14" borderId="62" applyNumberFormat="0" applyAlignment="0" applyProtection="0"/>
    <xf numFmtId="0" fontId="38" fillId="15" borderId="63" applyNumberFormat="0" applyAlignment="0" applyProtection="0"/>
    <xf numFmtId="0" fontId="39" fillId="15" borderId="62" applyNumberFormat="0" applyAlignment="0" applyProtection="0"/>
    <xf numFmtId="0" fontId="40" fillId="0" borderId="64" applyNumberFormat="0" applyFill="0" applyAlignment="0" applyProtection="0"/>
    <xf numFmtId="0" fontId="41" fillId="0" borderId="0" applyNumberFormat="0" applyFill="0" applyBorder="0" applyAlignment="0" applyProtection="0"/>
    <xf numFmtId="0" fontId="1" fillId="16" borderId="65" applyNumberFormat="0" applyFont="0" applyAlignment="0" applyProtection="0"/>
    <xf numFmtId="0" fontId="42" fillId="0" borderId="0" applyNumberFormat="0" applyFill="0" applyBorder="0" applyAlignment="0" applyProtection="0"/>
    <xf numFmtId="0" fontId="24" fillId="0" borderId="66" applyNumberFormat="0" applyFill="0" applyAlignment="0" applyProtection="0"/>
    <xf numFmtId="0" fontId="2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5" fillId="4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9" fontId="5"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166"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00">
    <xf numFmtId="169" fontId="0" fillId="0" borderId="0" xfId="0"/>
    <xf numFmtId="43" fontId="3" fillId="0" borderId="4" xfId="6" applyFont="1" applyFill="1" applyBorder="1" applyAlignment="1">
      <alignment horizontal="justify" vertical="center"/>
    </xf>
    <xf numFmtId="0" fontId="3" fillId="0" borderId="4" xfId="0" applyNumberFormat="1" applyFont="1" applyFill="1" applyBorder="1" applyAlignment="1">
      <alignment horizontal="justify" vertical="center" wrapText="1"/>
    </xf>
    <xf numFmtId="43" fontId="3" fillId="0" borderId="8" xfId="6" applyFont="1" applyFill="1" applyBorder="1" applyAlignment="1">
      <alignment horizontal="justify" vertical="center"/>
    </xf>
    <xf numFmtId="0" fontId="12" fillId="0" borderId="0" xfId="12" applyFont="1"/>
    <xf numFmtId="0" fontId="14" fillId="3" borderId="19" xfId="12" applyFont="1" applyFill="1" applyBorder="1" applyAlignment="1">
      <alignment horizontal="center"/>
    </xf>
    <xf numFmtId="0" fontId="14" fillId="3" borderId="20" xfId="12" applyFont="1" applyFill="1" applyBorder="1" applyAlignment="1">
      <alignment horizontal="center"/>
    </xf>
    <xf numFmtId="0" fontId="12" fillId="0" borderId="0" xfId="12" applyFont="1" applyAlignment="1">
      <alignment horizontal="center"/>
    </xf>
    <xf numFmtId="0" fontId="12" fillId="0" borderId="4" xfId="12" applyFont="1" applyFill="1" applyBorder="1" applyAlignment="1">
      <alignment horizontal="center" vertical="center" wrapText="1"/>
    </xf>
    <xf numFmtId="0" fontId="8" fillId="0" borderId="4" xfId="15" applyNumberFormat="1" applyFont="1" applyFill="1" applyBorder="1" applyAlignment="1">
      <alignment horizontal="justify" vertical="center" wrapText="1"/>
    </xf>
    <xf numFmtId="0" fontId="12" fillId="0" borderId="4" xfId="12" applyFont="1" applyFill="1" applyBorder="1" applyAlignment="1">
      <alignment horizontal="justify" vertical="center" wrapText="1"/>
    </xf>
    <xf numFmtId="0" fontId="15" fillId="0" borderId="4" xfId="12" applyFont="1" applyFill="1" applyBorder="1" applyAlignment="1">
      <alignment horizontal="justify" vertical="center" wrapText="1"/>
    </xf>
    <xf numFmtId="0" fontId="8" fillId="0" borderId="4" xfId="12" applyFont="1" applyFill="1" applyBorder="1" applyAlignment="1">
      <alignment horizontal="center" vertical="center" wrapText="1"/>
    </xf>
    <xf numFmtId="0" fontId="8" fillId="0" borderId="4" xfId="12" applyFont="1" applyFill="1" applyBorder="1" applyAlignment="1">
      <alignment horizontal="justify" vertical="center" wrapText="1"/>
    </xf>
    <xf numFmtId="0" fontId="8" fillId="0" borderId="4" xfId="12" applyNumberFormat="1" applyFont="1" applyFill="1" applyBorder="1" applyAlignment="1">
      <alignment horizontal="center" vertical="center" wrapText="1"/>
    </xf>
    <xf numFmtId="44" fontId="8" fillId="0" borderId="4" xfId="14" applyNumberFormat="1" applyFont="1" applyFill="1" applyBorder="1" applyAlignment="1">
      <alignment vertical="center" wrapText="1"/>
    </xf>
    <xf numFmtId="44" fontId="8" fillId="0" borderId="4" xfId="14" applyNumberFormat="1" applyFont="1" applyFill="1" applyBorder="1" applyAlignment="1">
      <alignment horizontal="center" vertical="center" wrapText="1"/>
    </xf>
    <xf numFmtId="44" fontId="12" fillId="0" borderId="4" xfId="14" applyNumberFormat="1" applyFont="1" applyFill="1" applyBorder="1" applyAlignment="1">
      <alignment horizontal="center" vertical="center"/>
    </xf>
    <xf numFmtId="0" fontId="12" fillId="0" borderId="19" xfId="12" applyFont="1" applyFill="1" applyBorder="1"/>
    <xf numFmtId="0" fontId="12" fillId="0" borderId="20" xfId="12" applyFont="1" applyFill="1" applyBorder="1"/>
    <xf numFmtId="0" fontId="12" fillId="0" borderId="0" xfId="12" applyFont="1" applyFill="1"/>
    <xf numFmtId="0" fontId="8" fillId="0" borderId="4" xfId="15" applyNumberFormat="1" applyFont="1" applyFill="1" applyBorder="1" applyAlignment="1">
      <alignment horizontal="center" vertical="center" wrapText="1"/>
    </xf>
    <xf numFmtId="172" fontId="8" fillId="0" borderId="4" xfId="12" applyNumberFormat="1" applyFont="1" applyFill="1" applyBorder="1" applyAlignment="1">
      <alignment horizontal="center" vertical="center" wrapText="1"/>
    </xf>
    <xf numFmtId="0" fontId="8" fillId="0" borderId="4" xfId="2" applyNumberFormat="1" applyFont="1" applyFill="1" applyBorder="1" applyAlignment="1">
      <alignment horizontal="center" vertical="center" wrapText="1"/>
    </xf>
    <xf numFmtId="2" fontId="8" fillId="0" borderId="4" xfId="12" applyNumberFormat="1" applyFont="1" applyFill="1" applyBorder="1" applyAlignment="1">
      <alignment horizontal="center" vertical="center" wrapText="1"/>
    </xf>
    <xf numFmtId="0" fontId="12" fillId="0" borderId="4" xfId="15" applyNumberFormat="1" applyFont="1" applyFill="1" applyBorder="1" applyAlignment="1">
      <alignment horizontal="center" vertical="center" wrapText="1"/>
    </xf>
    <xf numFmtId="1" fontId="12" fillId="0" borderId="4" xfId="12" applyNumberFormat="1" applyFont="1" applyFill="1" applyBorder="1" applyAlignment="1">
      <alignment horizontal="center" vertical="center" wrapText="1"/>
    </xf>
    <xf numFmtId="0" fontId="12" fillId="0" borderId="16" xfId="12" applyFont="1" applyFill="1" applyBorder="1" applyAlignment="1">
      <alignment horizontal="center" vertical="center" wrapText="1"/>
    </xf>
    <xf numFmtId="0" fontId="12" fillId="0" borderId="16" xfId="12" applyNumberFormat="1" applyFont="1" applyFill="1" applyBorder="1" applyAlignment="1">
      <alignment horizontal="center" vertical="center" wrapText="1"/>
    </xf>
    <xf numFmtId="173" fontId="8" fillId="0" borderId="4" xfId="15" applyNumberFormat="1" applyFont="1" applyFill="1" applyBorder="1" applyAlignment="1">
      <alignment horizontal="center" vertical="center" wrapText="1"/>
    </xf>
    <xf numFmtId="174" fontId="12" fillId="0" borderId="4" xfId="14" applyNumberFormat="1" applyFont="1" applyFill="1" applyBorder="1" applyAlignment="1">
      <alignment horizontal="center" vertical="center"/>
    </xf>
    <xf numFmtId="0" fontId="12" fillId="0" borderId="4" xfId="12" applyFont="1" applyFill="1" applyBorder="1" applyAlignment="1">
      <alignment horizontal="center" vertical="center"/>
    </xf>
    <xf numFmtId="1" fontId="12" fillId="0" borderId="4" xfId="12" applyNumberFormat="1" applyFont="1" applyFill="1" applyBorder="1" applyAlignment="1">
      <alignment horizontal="center" vertical="center"/>
    </xf>
    <xf numFmtId="175" fontId="12" fillId="0" borderId="4" xfId="14" applyNumberFormat="1" applyFont="1" applyFill="1" applyBorder="1" applyAlignment="1">
      <alignment horizontal="center" vertical="center"/>
    </xf>
    <xf numFmtId="1" fontId="8" fillId="0" borderId="4" xfId="12" applyNumberFormat="1" applyFont="1" applyFill="1" applyBorder="1" applyAlignment="1">
      <alignment horizontal="center" vertical="center" wrapText="1"/>
    </xf>
    <xf numFmtId="39" fontId="12" fillId="0" borderId="4" xfId="12" applyNumberFormat="1" applyFont="1" applyFill="1" applyBorder="1" applyAlignment="1">
      <alignment horizontal="justify" vertical="center" wrapText="1"/>
    </xf>
    <xf numFmtId="2" fontId="12" fillId="0" borderId="4" xfId="12" applyNumberFormat="1" applyFont="1" applyFill="1" applyBorder="1" applyAlignment="1">
      <alignment horizontal="justify" vertical="center" wrapText="1"/>
    </xf>
    <xf numFmtId="2" fontId="8" fillId="0" borderId="4" xfId="15" applyNumberFormat="1" applyFont="1" applyFill="1" applyBorder="1" applyAlignment="1">
      <alignment horizontal="center" vertical="center" wrapText="1"/>
    </xf>
    <xf numFmtId="44" fontId="8" fillId="0" borderId="4" xfId="14" applyNumberFormat="1" applyFont="1" applyFill="1" applyBorder="1" applyAlignment="1">
      <alignment horizontal="center" vertical="center"/>
    </xf>
    <xf numFmtId="173" fontId="8" fillId="0" borderId="4" xfId="12" applyNumberFormat="1" applyFont="1" applyFill="1" applyBorder="1" applyAlignment="1">
      <alignment horizontal="center" vertical="center" wrapText="1"/>
    </xf>
    <xf numFmtId="2" fontId="12" fillId="0" borderId="4" xfId="12" applyNumberFormat="1" applyFont="1" applyFill="1" applyBorder="1" applyAlignment="1">
      <alignment horizontal="center" vertical="center" wrapText="1"/>
    </xf>
    <xf numFmtId="9" fontId="8" fillId="0" borderId="4" xfId="12" applyNumberFormat="1" applyFont="1" applyFill="1" applyBorder="1" applyAlignment="1">
      <alignment horizontal="center" vertical="center" wrapText="1"/>
    </xf>
    <xf numFmtId="0" fontId="12" fillId="0" borderId="4" xfId="12" applyNumberFormat="1" applyFont="1" applyFill="1" applyBorder="1" applyAlignment="1">
      <alignment horizontal="center" vertical="center" wrapText="1"/>
    </xf>
    <xf numFmtId="0" fontId="8" fillId="0" borderId="4" xfId="1" applyNumberFormat="1" applyFont="1" applyFill="1" applyBorder="1" applyAlignment="1">
      <alignment horizontal="center" vertical="center" wrapText="1"/>
    </xf>
    <xf numFmtId="0" fontId="16" fillId="0" borderId="4" xfId="12" applyFont="1" applyFill="1" applyBorder="1" applyAlignment="1">
      <alignment horizontal="justify" vertical="center"/>
    </xf>
    <xf numFmtId="1" fontId="8" fillId="0" borderId="4" xfId="1" applyNumberFormat="1" applyFont="1" applyFill="1" applyBorder="1" applyAlignment="1">
      <alignment horizontal="center" vertical="center" wrapText="1"/>
    </xf>
    <xf numFmtId="0" fontId="8" fillId="0" borderId="4" xfId="12" applyFont="1" applyFill="1" applyBorder="1" applyAlignment="1">
      <alignment horizontal="center" vertical="center"/>
    </xf>
    <xf numFmtId="0" fontId="16" fillId="0" borderId="4" xfId="12" applyFont="1" applyFill="1" applyBorder="1" applyAlignment="1">
      <alignment horizontal="justify" vertical="center" wrapText="1"/>
    </xf>
    <xf numFmtId="10" fontId="8" fillId="0" borderId="4" xfId="12" applyNumberFormat="1" applyFont="1" applyFill="1" applyBorder="1" applyAlignment="1">
      <alignment horizontal="center" vertical="center" wrapText="1"/>
    </xf>
    <xf numFmtId="0" fontId="8" fillId="0" borderId="4" xfId="17" applyFont="1" applyFill="1" applyBorder="1" applyAlignment="1">
      <alignment horizontal="justify" vertical="center" wrapText="1"/>
    </xf>
    <xf numFmtId="173" fontId="12" fillId="0" borderId="4" xfId="12" applyNumberFormat="1" applyFont="1" applyFill="1" applyBorder="1" applyAlignment="1">
      <alignment horizontal="center" vertical="center" wrapText="1"/>
    </xf>
    <xf numFmtId="0" fontId="19" fillId="0" borderId="4" xfId="12" applyFont="1" applyFill="1" applyBorder="1" applyAlignment="1">
      <alignment horizontal="justify" vertical="center" wrapText="1"/>
    </xf>
    <xf numFmtId="0" fontId="19" fillId="0" borderId="4" xfId="12" applyFont="1" applyFill="1" applyBorder="1" applyAlignment="1">
      <alignment horizontal="center" vertical="center" wrapText="1"/>
    </xf>
    <xf numFmtId="1" fontId="8" fillId="0" borderId="4" xfId="12" applyNumberFormat="1" applyFont="1" applyFill="1" applyBorder="1" applyAlignment="1">
      <alignment horizontal="justify" vertical="center" wrapText="1"/>
    </xf>
    <xf numFmtId="2" fontId="8" fillId="0" borderId="4" xfId="1" applyNumberFormat="1" applyFont="1" applyFill="1" applyBorder="1" applyAlignment="1">
      <alignment horizontal="center" vertical="center" wrapText="1"/>
    </xf>
    <xf numFmtId="0" fontId="12" fillId="0" borderId="11" xfId="12" applyFont="1" applyFill="1" applyBorder="1" applyAlignment="1">
      <alignment horizontal="center" vertical="center"/>
    </xf>
    <xf numFmtId="0" fontId="12" fillId="0" borderId="11" xfId="12" applyFont="1" applyFill="1" applyBorder="1" applyAlignment="1">
      <alignment horizontal="center" vertical="center" wrapText="1"/>
    </xf>
    <xf numFmtId="0" fontId="12" fillId="0" borderId="4" xfId="12" applyFont="1" applyFill="1" applyBorder="1" applyAlignment="1">
      <alignment horizontal="justify" vertical="center"/>
    </xf>
    <xf numFmtId="0" fontId="12" fillId="0" borderId="11" xfId="12" applyNumberFormat="1" applyFont="1" applyFill="1" applyBorder="1" applyAlignment="1">
      <alignment horizontal="center" vertical="center" wrapText="1"/>
    </xf>
    <xf numFmtId="44" fontId="12" fillId="0" borderId="4" xfId="14" applyNumberFormat="1" applyFont="1" applyFill="1" applyBorder="1" applyAlignment="1">
      <alignment vertical="center"/>
    </xf>
    <xf numFmtId="49" fontId="12" fillId="0" borderId="4" xfId="12" applyNumberFormat="1" applyFont="1" applyFill="1" applyBorder="1" applyAlignment="1">
      <alignment horizontal="justify" vertical="center" wrapText="1"/>
    </xf>
    <xf numFmtId="49" fontId="8" fillId="0" borderId="4" xfId="15" applyNumberFormat="1" applyFont="1" applyFill="1" applyBorder="1" applyAlignment="1">
      <alignment horizontal="justify" vertical="center" wrapText="1"/>
    </xf>
    <xf numFmtId="49" fontId="16" fillId="0" borderId="4" xfId="18" applyNumberFormat="1" applyFont="1" applyFill="1" applyBorder="1" applyAlignment="1">
      <alignment horizontal="justify" vertical="center" wrapText="1"/>
    </xf>
    <xf numFmtId="166" fontId="12" fillId="0" borderId="4" xfId="1" applyNumberFormat="1" applyFont="1" applyFill="1" applyBorder="1"/>
    <xf numFmtId="0" fontId="12" fillId="0" borderId="4" xfId="12" applyFont="1" applyFill="1" applyBorder="1"/>
    <xf numFmtId="0" fontId="8" fillId="0" borderId="4" xfId="12" applyFont="1" applyFill="1" applyBorder="1" applyAlignment="1">
      <alignment vertical="center" wrapText="1"/>
    </xf>
    <xf numFmtId="166" fontId="12" fillId="0" borderId="4" xfId="1" applyNumberFormat="1" applyFont="1" applyFill="1" applyBorder="1" applyAlignment="1">
      <alignment vertical="center"/>
    </xf>
    <xf numFmtId="0" fontId="12" fillId="0" borderId="19" xfId="12" applyFont="1" applyFill="1" applyBorder="1" applyAlignment="1">
      <alignment vertical="center"/>
    </xf>
    <xf numFmtId="0" fontId="12" fillId="0" borderId="20" xfId="12" applyFont="1" applyFill="1" applyBorder="1" applyAlignment="1">
      <alignment vertical="center"/>
    </xf>
    <xf numFmtId="0" fontId="12" fillId="0" borderId="0" xfId="12" applyFont="1" applyFill="1" applyAlignment="1">
      <alignment vertical="center"/>
    </xf>
    <xf numFmtId="44" fontId="12" fillId="0" borderId="4" xfId="12" applyNumberFormat="1" applyFont="1" applyFill="1" applyBorder="1"/>
    <xf numFmtId="44" fontId="12" fillId="0" borderId="4" xfId="12" applyNumberFormat="1" applyFont="1" applyFill="1" applyBorder="1" applyAlignment="1">
      <alignment vertical="center"/>
    </xf>
    <xf numFmtId="0" fontId="12" fillId="0" borderId="4" xfId="12" applyFont="1" applyFill="1" applyBorder="1" applyAlignment="1">
      <alignment vertical="center"/>
    </xf>
    <xf numFmtId="0" fontId="12" fillId="0" borderId="0" xfId="12" applyFont="1" applyFill="1" applyBorder="1" applyAlignment="1">
      <alignment horizontal="center" vertical="center" wrapText="1"/>
    </xf>
    <xf numFmtId="0" fontId="12" fillId="0" borderId="0" xfId="12" applyFont="1" applyFill="1" applyBorder="1"/>
    <xf numFmtId="0" fontId="4" fillId="3" borderId="4" xfId="12" applyFont="1" applyFill="1" applyBorder="1" applyAlignment="1">
      <alignment vertical="center"/>
    </xf>
    <xf numFmtId="0" fontId="13" fillId="0" borderId="0" xfId="12" applyFont="1"/>
    <xf numFmtId="170" fontId="4" fillId="3" borderId="4" xfId="12" applyNumberFormat="1" applyFont="1" applyFill="1" applyBorder="1" applyAlignment="1">
      <alignment horizontal="left" vertical="center"/>
    </xf>
    <xf numFmtId="0" fontId="4" fillId="0" borderId="4" xfId="12" applyFont="1" applyBorder="1" applyAlignment="1">
      <alignment vertical="center"/>
    </xf>
    <xf numFmtId="0" fontId="14" fillId="9" borderId="0" xfId="12" applyFont="1" applyFill="1" applyBorder="1" applyAlignment="1">
      <alignment horizontal="center" vertical="center"/>
    </xf>
    <xf numFmtId="0" fontId="14" fillId="0" borderId="4" xfId="12" applyFont="1" applyFill="1" applyBorder="1" applyAlignment="1">
      <alignment horizontal="center" vertical="center" wrapText="1"/>
    </xf>
    <xf numFmtId="0" fontId="14" fillId="3" borderId="0" xfId="12" applyFont="1" applyFill="1" applyBorder="1" applyAlignment="1">
      <alignment horizontal="center"/>
    </xf>
    <xf numFmtId="0" fontId="21" fillId="0" borderId="11" xfId="12" applyFont="1" applyFill="1" applyBorder="1" applyAlignment="1">
      <alignment horizontal="center" vertical="center" wrapText="1"/>
    </xf>
    <xf numFmtId="0" fontId="21" fillId="0" borderId="3" xfId="12" applyNumberFormat="1" applyFont="1" applyFill="1" applyBorder="1" applyAlignment="1">
      <alignment horizontal="left" vertical="center"/>
    </xf>
    <xf numFmtId="0" fontId="14" fillId="6" borderId="4" xfId="13" applyNumberFormat="1" applyFont="1" applyFill="1" applyBorder="1" applyAlignment="1">
      <alignment horizontal="center" vertical="center" wrapText="1"/>
    </xf>
    <xf numFmtId="44" fontId="21" fillId="6" borderId="4" xfId="13" applyNumberFormat="1" applyFont="1" applyFill="1" applyBorder="1" applyAlignment="1">
      <alignment horizontal="center" vertical="center" wrapText="1"/>
    </xf>
    <xf numFmtId="0" fontId="12" fillId="0" borderId="8" xfId="12" applyFont="1" applyFill="1" applyBorder="1" applyAlignment="1">
      <alignment horizontal="center" vertical="center" wrapText="1"/>
    </xf>
    <xf numFmtId="0" fontId="12" fillId="0" borderId="2" xfId="12" applyFont="1" applyFill="1" applyBorder="1" applyAlignment="1">
      <alignment horizontal="center" vertical="center" wrapText="1"/>
    </xf>
    <xf numFmtId="0" fontId="21" fillId="0" borderId="12" xfId="15" applyNumberFormat="1" applyFont="1" applyFill="1" applyBorder="1" applyAlignment="1">
      <alignment horizontal="justify" vertical="center" wrapText="1"/>
    </xf>
    <xf numFmtId="0" fontId="12" fillId="0" borderId="9" xfId="12" applyFont="1" applyFill="1" applyBorder="1" applyAlignment="1">
      <alignment horizontal="justify" vertical="center" wrapText="1"/>
    </xf>
    <xf numFmtId="0" fontId="8" fillId="0" borderId="8" xfId="12" applyFont="1" applyFill="1" applyBorder="1" applyAlignment="1">
      <alignment horizontal="center" vertical="center" wrapText="1"/>
    </xf>
    <xf numFmtId="0" fontId="8" fillId="0" borderId="2" xfId="12" applyFont="1" applyFill="1" applyBorder="1" applyAlignment="1">
      <alignment horizontal="center" vertical="center" wrapText="1"/>
    </xf>
    <xf numFmtId="0" fontId="8" fillId="0" borderId="9" xfId="12" applyFont="1" applyFill="1" applyBorder="1" applyAlignment="1">
      <alignment horizontal="center" vertical="center" wrapText="1"/>
    </xf>
    <xf numFmtId="0" fontId="12" fillId="0" borderId="5" xfId="12" applyFont="1" applyFill="1" applyBorder="1" applyAlignment="1">
      <alignment horizontal="center" vertical="center" wrapText="1"/>
    </xf>
    <xf numFmtId="0" fontId="21" fillId="0" borderId="15" xfId="15" applyNumberFormat="1" applyFont="1" applyFill="1" applyBorder="1" applyAlignment="1">
      <alignment horizontal="justify" vertical="center" wrapText="1"/>
    </xf>
    <xf numFmtId="0" fontId="8" fillId="0" borderId="9" xfId="15" applyNumberFormat="1" applyFont="1" applyFill="1" applyBorder="1" applyAlignment="1">
      <alignment horizontal="justify" vertical="center" wrapText="1"/>
    </xf>
    <xf numFmtId="0" fontId="8" fillId="0" borderId="6" xfId="12" applyFont="1" applyFill="1" applyBorder="1" applyAlignment="1">
      <alignment horizontal="center" vertical="center" wrapText="1"/>
    </xf>
    <xf numFmtId="0" fontId="8" fillId="0" borderId="7" xfId="12" applyFont="1" applyFill="1" applyBorder="1" applyAlignment="1">
      <alignment horizontal="center" vertical="center" wrapText="1"/>
    </xf>
    <xf numFmtId="0" fontId="21" fillId="6" borderId="13" xfId="12" applyFont="1" applyFill="1" applyBorder="1" applyAlignment="1">
      <alignment horizontal="center" vertical="center" wrapText="1"/>
    </xf>
    <xf numFmtId="0" fontId="21" fillId="6" borderId="0" xfId="12" applyNumberFormat="1" applyFont="1" applyFill="1" applyBorder="1" applyAlignment="1">
      <alignment horizontal="left" vertical="center"/>
    </xf>
    <xf numFmtId="0" fontId="8" fillId="0" borderId="9" xfId="12" applyFont="1" applyFill="1" applyBorder="1" applyAlignment="1">
      <alignment horizontal="justify" vertical="center" wrapText="1"/>
    </xf>
    <xf numFmtId="166" fontId="21" fillId="6" borderId="4" xfId="1" applyFont="1" applyFill="1" applyBorder="1" applyAlignment="1">
      <alignment horizontal="center" vertical="center" wrapText="1"/>
    </xf>
    <xf numFmtId="0" fontId="12" fillId="0" borderId="6" xfId="12" applyFont="1" applyFill="1" applyBorder="1" applyAlignment="1">
      <alignment horizontal="center" vertical="center" wrapText="1"/>
    </xf>
    <xf numFmtId="0" fontId="12" fillId="0" borderId="6" xfId="12" applyNumberFormat="1" applyFont="1" applyFill="1" applyBorder="1" applyAlignment="1">
      <alignment horizontal="center" vertical="center" wrapText="1"/>
    </xf>
    <xf numFmtId="0" fontId="21" fillId="0" borderId="15" xfId="12" applyFont="1" applyFill="1" applyBorder="1" applyAlignment="1">
      <alignment horizontal="justify" vertical="center" wrapText="1"/>
    </xf>
    <xf numFmtId="0" fontId="12" fillId="0" borderId="8" xfId="12" applyNumberFormat="1" applyFont="1" applyFill="1" applyBorder="1" applyAlignment="1">
      <alignment horizontal="center" vertical="center" wrapText="1"/>
    </xf>
    <xf numFmtId="0" fontId="22" fillId="0" borderId="15" xfId="12" applyFont="1" applyFill="1" applyBorder="1" applyAlignment="1">
      <alignment horizontal="justify" vertical="center"/>
    </xf>
    <xf numFmtId="0" fontId="8" fillId="0" borderId="9" xfId="15" applyNumberFormat="1" applyFont="1" applyFill="1" applyBorder="1" applyAlignment="1">
      <alignment horizontal="center" vertical="center" wrapText="1"/>
    </xf>
    <xf numFmtId="0" fontId="8" fillId="0" borderId="0" xfId="15" applyNumberFormat="1" applyFont="1" applyFill="1" applyBorder="1" applyAlignment="1">
      <alignment horizontal="center" vertical="center" wrapText="1"/>
    </xf>
    <xf numFmtId="0" fontId="14" fillId="6" borderId="9" xfId="12" applyFont="1" applyFill="1" applyBorder="1" applyAlignment="1">
      <alignment horizontal="center" vertical="center" wrapText="1"/>
    </xf>
    <xf numFmtId="0" fontId="12" fillId="0" borderId="7" xfId="12" applyFont="1" applyFill="1" applyBorder="1" applyAlignment="1">
      <alignment horizontal="center" vertical="center" wrapText="1"/>
    </xf>
    <xf numFmtId="0" fontId="8" fillId="0" borderId="19" xfId="12" applyFont="1" applyFill="1" applyBorder="1"/>
    <xf numFmtId="0" fontId="8" fillId="0" borderId="20" xfId="12" applyFont="1" applyFill="1" applyBorder="1"/>
    <xf numFmtId="0" fontId="8" fillId="0" borderId="0" xfId="12" applyFont="1" applyFill="1"/>
    <xf numFmtId="0" fontId="21" fillId="0" borderId="14" xfId="12" applyFont="1" applyFill="1" applyBorder="1" applyAlignment="1">
      <alignment horizontal="justify" vertical="center" wrapText="1"/>
    </xf>
    <xf numFmtId="0" fontId="14" fillId="0" borderId="8" xfId="12" applyFont="1" applyFill="1" applyBorder="1" applyAlignment="1">
      <alignment horizontal="center" vertical="center" wrapText="1"/>
    </xf>
    <xf numFmtId="0" fontId="21" fillId="0" borderId="2" xfId="12" applyFont="1" applyFill="1" applyBorder="1" applyAlignment="1">
      <alignment horizontal="center" vertical="center" wrapText="1"/>
    </xf>
    <xf numFmtId="0" fontId="21" fillId="0" borderId="12" xfId="12" applyNumberFormat="1" applyFont="1" applyFill="1" applyBorder="1" applyAlignment="1">
      <alignment horizontal="left" vertical="center"/>
    </xf>
    <xf numFmtId="0" fontId="14" fillId="0" borderId="9" xfId="12" applyFont="1" applyFill="1" applyBorder="1" applyAlignment="1">
      <alignment horizontal="center" vertical="center" wrapText="1"/>
    </xf>
    <xf numFmtId="0" fontId="13" fillId="0" borderId="15" xfId="12" applyFont="1" applyFill="1" applyBorder="1" applyAlignment="1">
      <alignment horizontal="justify" vertical="center" wrapText="1"/>
    </xf>
    <xf numFmtId="0" fontId="8" fillId="0" borderId="16" xfId="12" applyFont="1" applyFill="1" applyBorder="1" applyAlignment="1">
      <alignment horizontal="center" vertical="center" wrapText="1"/>
    </xf>
    <xf numFmtId="0" fontId="8" fillId="0" borderId="16" xfId="15" applyNumberFormat="1" applyFont="1" applyFill="1" applyBorder="1" applyAlignment="1">
      <alignment horizontal="center" vertical="center" wrapText="1"/>
    </xf>
    <xf numFmtId="0" fontId="8" fillId="0" borderId="16" xfId="12" applyFont="1" applyFill="1" applyBorder="1" applyAlignment="1">
      <alignment horizontal="justify" vertical="center" wrapText="1"/>
    </xf>
    <xf numFmtId="44" fontId="8" fillId="0" borderId="16" xfId="14" applyNumberFormat="1" applyFont="1" applyFill="1" applyBorder="1" applyAlignment="1">
      <alignment horizontal="center" vertical="center" wrapText="1"/>
    </xf>
    <xf numFmtId="44" fontId="12" fillId="0" borderId="16" xfId="14" applyNumberFormat="1" applyFont="1" applyFill="1" applyBorder="1" applyAlignment="1">
      <alignment horizontal="center" vertical="center"/>
    </xf>
    <xf numFmtId="0" fontId="21" fillId="0" borderId="5" xfId="12" applyFont="1" applyFill="1" applyBorder="1" applyAlignment="1">
      <alignment horizontal="center" vertical="center" wrapText="1"/>
    </xf>
    <xf numFmtId="0" fontId="21" fillId="0" borderId="15" xfId="12" applyNumberFormat="1" applyFont="1" applyFill="1" applyBorder="1" applyAlignment="1">
      <alignment horizontal="left" vertical="center"/>
    </xf>
    <xf numFmtId="0" fontId="12" fillId="0" borderId="9" xfId="12" applyFont="1" applyFill="1" applyBorder="1" applyAlignment="1">
      <alignment horizontal="justify" vertical="center"/>
    </xf>
    <xf numFmtId="0" fontId="13" fillId="0" borderId="14" xfId="12" applyFont="1" applyFill="1" applyBorder="1" applyAlignment="1">
      <alignment horizontal="justify" vertical="center" wrapText="1"/>
    </xf>
    <xf numFmtId="0" fontId="12" fillId="0" borderId="7" xfId="12" applyFont="1" applyFill="1" applyBorder="1" applyAlignment="1">
      <alignment vertical="center" wrapText="1"/>
    </xf>
    <xf numFmtId="0" fontId="13" fillId="0" borderId="15" xfId="12" applyFont="1" applyFill="1" applyBorder="1" applyAlignment="1">
      <alignment vertical="center" wrapText="1"/>
    </xf>
    <xf numFmtId="0" fontId="21" fillId="0" borderId="14" xfId="15" applyNumberFormat="1" applyFont="1" applyFill="1" applyBorder="1" applyAlignment="1">
      <alignment horizontal="justify" vertical="center" wrapText="1"/>
    </xf>
    <xf numFmtId="0" fontId="21" fillId="0" borderId="15" xfId="15" applyNumberFormat="1" applyFont="1" applyFill="1" applyBorder="1" applyAlignment="1">
      <alignment vertical="center" wrapText="1"/>
    </xf>
    <xf numFmtId="0" fontId="8" fillId="0" borderId="9" xfId="12" applyFont="1" applyFill="1" applyBorder="1" applyAlignment="1">
      <alignment vertical="center" wrapText="1"/>
    </xf>
    <xf numFmtId="0" fontId="8" fillId="0" borderId="4" xfId="12" applyFont="1" applyFill="1" applyBorder="1" applyAlignment="1">
      <alignment horizontal="left" vertical="center" wrapText="1"/>
    </xf>
    <xf numFmtId="0" fontId="16" fillId="0" borderId="4" xfId="12" applyFont="1" applyFill="1" applyBorder="1" applyAlignment="1">
      <alignment horizontal="center" vertical="center" wrapText="1"/>
    </xf>
    <xf numFmtId="0" fontId="1" fillId="0" borderId="0" xfId="12"/>
    <xf numFmtId="0" fontId="1" fillId="0" borderId="0" xfId="12" applyAlignment="1">
      <alignment horizontal="center"/>
    </xf>
    <xf numFmtId="0" fontId="23" fillId="5" borderId="4" xfId="12" applyFont="1" applyFill="1" applyBorder="1" applyAlignment="1">
      <alignment horizontal="center" vertical="center" wrapText="1"/>
    </xf>
    <xf numFmtId="0" fontId="23" fillId="5" borderId="4" xfId="13" applyNumberFormat="1" applyFont="1" applyFill="1" applyBorder="1" applyAlignment="1">
      <alignment horizontal="center" vertical="center" wrapText="1"/>
    </xf>
    <xf numFmtId="0" fontId="23" fillId="5" borderId="16" xfId="13" applyNumberFormat="1" applyFont="1" applyFill="1" applyBorder="1" applyAlignment="1">
      <alignment horizontal="center" vertical="center" wrapText="1"/>
    </xf>
    <xf numFmtId="0" fontId="14" fillId="0" borderId="4" xfId="12" applyFont="1" applyFill="1" applyBorder="1" applyAlignment="1">
      <alignment horizontal="left" vertical="center" wrapText="1"/>
    </xf>
    <xf numFmtId="0" fontId="12" fillId="0" borderId="4" xfId="12" applyFont="1" applyFill="1" applyBorder="1" applyAlignment="1">
      <alignment horizontal="left" vertical="center" wrapText="1"/>
    </xf>
    <xf numFmtId="2" fontId="12" fillId="0" borderId="4" xfId="12" applyNumberFormat="1" applyFont="1" applyFill="1" applyBorder="1" applyAlignment="1">
      <alignment horizontal="left" vertical="center"/>
    </xf>
    <xf numFmtId="0" fontId="12" fillId="0" borderId="4" xfId="12" applyFont="1" applyFill="1" applyBorder="1" applyAlignment="1">
      <alignment horizontal="left" vertical="center"/>
    </xf>
    <xf numFmtId="0" fontId="8" fillId="0" borderId="4" xfId="15" applyNumberFormat="1" applyFont="1" applyFill="1" applyBorder="1" applyAlignment="1">
      <alignment horizontal="left" vertical="center" wrapText="1"/>
    </xf>
    <xf numFmtId="9" fontId="12" fillId="0" borderId="4" xfId="12" applyNumberFormat="1" applyFont="1" applyFill="1" applyBorder="1" applyAlignment="1">
      <alignment horizontal="left" vertical="center"/>
    </xf>
    <xf numFmtId="10" fontId="12" fillId="0" borderId="4" xfId="12" applyNumberFormat="1" applyFont="1" applyFill="1" applyBorder="1" applyAlignment="1">
      <alignment horizontal="left" vertical="center" wrapText="1"/>
    </xf>
    <xf numFmtId="9" fontId="12" fillId="0" borderId="4" xfId="12" applyNumberFormat="1" applyFont="1" applyFill="1" applyBorder="1" applyAlignment="1">
      <alignment horizontal="left" vertical="center" wrapText="1"/>
    </xf>
    <xf numFmtId="10" fontId="8" fillId="0" borderId="4" xfId="12" applyNumberFormat="1" applyFont="1" applyFill="1" applyBorder="1" applyAlignment="1">
      <alignment horizontal="left" vertical="center" wrapText="1"/>
    </xf>
    <xf numFmtId="9" fontId="8" fillId="0" borderId="4" xfId="12" applyNumberFormat="1" applyFont="1" applyFill="1" applyBorder="1" applyAlignment="1">
      <alignment horizontal="left" vertical="center" wrapText="1"/>
    </xf>
    <xf numFmtId="9" fontId="8" fillId="0" borderId="4" xfId="4" applyNumberFormat="1" applyFont="1" applyFill="1" applyBorder="1" applyAlignment="1">
      <alignment horizontal="left" vertical="center" wrapText="1"/>
    </xf>
    <xf numFmtId="0" fontId="8" fillId="0" borderId="4" xfId="4" applyNumberFormat="1" applyFont="1" applyFill="1" applyBorder="1" applyAlignment="1">
      <alignment horizontal="left" vertical="center" wrapText="1"/>
    </xf>
    <xf numFmtId="9" fontId="8" fillId="0" borderId="4" xfId="12" applyNumberFormat="1" applyFont="1" applyFill="1" applyBorder="1" applyAlignment="1">
      <alignment horizontal="left" vertical="center"/>
    </xf>
    <xf numFmtId="2" fontId="8" fillId="0" borderId="4" xfId="12" applyNumberFormat="1" applyFont="1" applyFill="1" applyBorder="1" applyAlignment="1">
      <alignment horizontal="left" vertical="center" wrapText="1"/>
    </xf>
    <xf numFmtId="9" fontId="8" fillId="0" borderId="4" xfId="15" applyNumberFormat="1" applyFont="1" applyFill="1" applyBorder="1" applyAlignment="1">
      <alignment horizontal="left" vertical="center" wrapText="1"/>
    </xf>
    <xf numFmtId="172" fontId="8" fillId="0" borderId="4" xfId="12" applyNumberFormat="1" applyFont="1" applyFill="1" applyBorder="1" applyAlignment="1">
      <alignment horizontal="left" vertical="center" wrapText="1"/>
    </xf>
    <xf numFmtId="0" fontId="12" fillId="0" borderId="4" xfId="15" applyNumberFormat="1" applyFont="1" applyFill="1" applyBorder="1" applyAlignment="1">
      <alignment horizontal="left" vertical="center" wrapText="1"/>
    </xf>
    <xf numFmtId="0" fontId="16" fillId="0" borderId="4" xfId="12" applyFont="1" applyFill="1" applyBorder="1" applyAlignment="1">
      <alignment horizontal="left" vertical="center" wrapText="1"/>
    </xf>
    <xf numFmtId="0" fontId="1" fillId="0" borderId="0" xfId="12" applyAlignment="1">
      <alignment horizontal="left"/>
    </xf>
    <xf numFmtId="39" fontId="12" fillId="0" borderId="4" xfId="12" applyNumberFormat="1" applyFont="1" applyFill="1" applyBorder="1" applyAlignment="1">
      <alignment horizontal="left" vertical="center" wrapText="1"/>
    </xf>
    <xf numFmtId="2" fontId="12" fillId="0" borderId="4" xfId="12" applyNumberFormat="1" applyFont="1" applyFill="1" applyBorder="1" applyAlignment="1">
      <alignment horizontal="left" vertical="center" wrapText="1"/>
    </xf>
    <xf numFmtId="172" fontId="12" fillId="0" borderId="4" xfId="12" applyNumberFormat="1" applyFont="1" applyFill="1" applyBorder="1" applyAlignment="1">
      <alignment horizontal="left" vertical="center" wrapText="1"/>
    </xf>
    <xf numFmtId="10" fontId="8" fillId="0" borderId="4" xfId="4" applyNumberFormat="1" applyFont="1" applyFill="1" applyBorder="1" applyAlignment="1">
      <alignment horizontal="left" vertical="center" wrapText="1"/>
    </xf>
    <xf numFmtId="172" fontId="8" fillId="0" borderId="4" xfId="4" applyNumberFormat="1" applyFont="1" applyFill="1" applyBorder="1" applyAlignment="1">
      <alignment horizontal="left" vertical="center" wrapText="1"/>
    </xf>
    <xf numFmtId="172" fontId="12" fillId="0" borderId="4" xfId="12" applyNumberFormat="1" applyFont="1" applyFill="1" applyBorder="1" applyAlignment="1">
      <alignment horizontal="left" vertical="center"/>
    </xf>
    <xf numFmtId="9" fontId="21" fillId="0" borderId="4" xfId="15" applyNumberFormat="1" applyFont="1" applyFill="1" applyBorder="1" applyAlignment="1">
      <alignment horizontal="left" vertical="center" wrapText="1"/>
    </xf>
    <xf numFmtId="10" fontId="12" fillId="0" borderId="4" xfId="12" applyNumberFormat="1" applyFont="1" applyFill="1" applyBorder="1" applyAlignment="1">
      <alignment horizontal="left" vertical="center"/>
    </xf>
    <xf numFmtId="0" fontId="8" fillId="0" borderId="0" xfId="12" applyFont="1" applyFill="1" applyBorder="1" applyAlignment="1">
      <alignment horizontal="justify" vertical="center" wrapText="1"/>
    </xf>
    <xf numFmtId="0" fontId="8" fillId="0" borderId="21" xfId="12" applyFont="1" applyFill="1" applyBorder="1" applyAlignment="1">
      <alignment horizontal="center" vertical="center" wrapText="1"/>
    </xf>
    <xf numFmtId="0" fontId="12" fillId="0" borderId="21" xfId="12" applyFont="1" applyFill="1" applyBorder="1" applyAlignment="1">
      <alignment horizontal="center" vertical="center" wrapText="1"/>
    </xf>
    <xf numFmtId="0" fontId="8" fillId="0" borderId="23" xfId="12" applyFont="1" applyFill="1" applyBorder="1" applyAlignment="1">
      <alignment horizontal="center" vertical="center" wrapText="1"/>
    </xf>
    <xf numFmtId="0" fontId="8" fillId="0" borderId="24" xfId="12" applyFont="1" applyFill="1" applyBorder="1" applyAlignment="1">
      <alignment horizontal="center" vertical="center" wrapText="1"/>
    </xf>
    <xf numFmtId="0" fontId="8" fillId="0" borderId="25" xfId="12" applyFont="1" applyFill="1" applyBorder="1" applyAlignment="1">
      <alignment horizontal="justify" vertical="center" wrapText="1"/>
    </xf>
    <xf numFmtId="2" fontId="8" fillId="0" borderId="21" xfId="15" applyNumberFormat="1" applyFont="1" applyFill="1" applyBorder="1" applyAlignment="1">
      <alignment horizontal="center" vertical="center" wrapText="1"/>
    </xf>
    <xf numFmtId="0" fontId="14" fillId="6" borderId="21" xfId="12" applyFont="1" applyFill="1" applyBorder="1" applyAlignment="1">
      <alignment horizontal="center" vertical="center" wrapText="1"/>
    </xf>
    <xf numFmtId="173" fontId="8" fillId="0" borderId="21" xfId="15" applyNumberFormat="1" applyFont="1" applyFill="1" applyBorder="1" applyAlignment="1">
      <alignment horizontal="center" vertical="center" wrapText="1"/>
    </xf>
    <xf numFmtId="0" fontId="17" fillId="0" borderId="27" xfId="12" applyFont="1" applyFill="1" applyBorder="1" applyAlignment="1">
      <alignment horizontal="center" vertical="center" wrapText="1"/>
    </xf>
    <xf numFmtId="0" fontId="17" fillId="0" borderId="28" xfId="12" applyFont="1" applyFill="1" applyBorder="1" applyAlignment="1">
      <alignment horizontal="justify" vertical="center" wrapText="1"/>
    </xf>
    <xf numFmtId="0" fontId="21" fillId="6" borderId="26" xfId="12" applyFont="1" applyFill="1" applyBorder="1" applyAlignment="1">
      <alignment horizontal="center" vertical="center" wrapText="1"/>
    </xf>
    <xf numFmtId="0" fontId="21" fillId="6" borderId="26" xfId="12" applyNumberFormat="1" applyFont="1" applyFill="1" applyBorder="1" applyAlignment="1">
      <alignment horizontal="left" vertical="center"/>
    </xf>
    <xf numFmtId="0" fontId="8" fillId="0" borderId="29" xfId="12" applyFont="1" applyFill="1" applyBorder="1" applyAlignment="1">
      <alignment horizontal="center" vertical="center" wrapText="1"/>
    </xf>
    <xf numFmtId="0" fontId="8" fillId="0" borderId="30" xfId="12" applyFont="1" applyFill="1" applyBorder="1" applyAlignment="1">
      <alignment horizontal="center" vertical="center" wrapText="1"/>
    </xf>
    <xf numFmtId="0" fontId="8" fillId="0" borderId="3" xfId="12" applyFont="1" applyFill="1" applyBorder="1" applyAlignment="1">
      <alignment horizontal="justify" vertical="center" wrapText="1"/>
    </xf>
    <xf numFmtId="0" fontId="8" fillId="0" borderId="31" xfId="12" applyFont="1" applyFill="1" applyBorder="1" applyAlignment="1">
      <alignment horizontal="center" vertical="center" wrapText="1"/>
    </xf>
    <xf numFmtId="0" fontId="8" fillId="0" borderId="32" xfId="12" applyFont="1" applyFill="1" applyBorder="1" applyAlignment="1">
      <alignment horizontal="justify" vertical="center" wrapText="1"/>
    </xf>
    <xf numFmtId="0" fontId="17" fillId="0" borderId="33" xfId="12" applyFont="1" applyFill="1" applyBorder="1" applyAlignment="1">
      <alignment horizontal="center" vertical="center" wrapText="1"/>
    </xf>
    <xf numFmtId="0" fontId="17" fillId="0" borderId="34" xfId="12" applyFont="1" applyFill="1" applyBorder="1" applyAlignment="1">
      <alignment horizontal="justify" vertical="center" wrapText="1"/>
    </xf>
    <xf numFmtId="0" fontId="8" fillId="0" borderId="35" xfId="12" applyFont="1" applyFill="1" applyBorder="1" applyAlignment="1">
      <alignment horizontal="center" vertical="center" wrapText="1"/>
    </xf>
    <xf numFmtId="0" fontId="8" fillId="0" borderId="36" xfId="12" applyFont="1" applyFill="1" applyBorder="1" applyAlignment="1">
      <alignment horizontal="justify" vertical="center" wrapText="1"/>
    </xf>
    <xf numFmtId="2" fontId="8" fillId="0" borderId="9" xfId="12" applyNumberFormat="1" applyFont="1" applyFill="1" applyBorder="1" applyAlignment="1">
      <alignment horizontal="center" vertical="center" wrapText="1"/>
    </xf>
    <xf numFmtId="0" fontId="8" fillId="0" borderId="26" xfId="12" applyFont="1" applyFill="1" applyBorder="1" applyAlignment="1">
      <alignment horizontal="center" vertical="center" wrapText="1"/>
    </xf>
    <xf numFmtId="0" fontId="8" fillId="0" borderId="40" xfId="12" applyFont="1" applyFill="1" applyBorder="1" applyAlignment="1">
      <alignment horizontal="center" vertical="center" wrapText="1"/>
    </xf>
    <xf numFmtId="0" fontId="8" fillId="0" borderId="25" xfId="12" applyFont="1" applyFill="1" applyBorder="1" applyAlignment="1">
      <alignment horizontal="center" vertical="center" wrapText="1"/>
    </xf>
    <xf numFmtId="0" fontId="8" fillId="0" borderId="42" xfId="12" applyFont="1" applyFill="1" applyBorder="1" applyAlignment="1">
      <alignment horizontal="justify" vertical="center" wrapText="1"/>
    </xf>
    <xf numFmtId="0" fontId="8" fillId="0" borderId="7" xfId="12" applyFont="1" applyFill="1" applyBorder="1" applyAlignment="1">
      <alignment horizontal="justify" vertical="center" wrapText="1"/>
    </xf>
    <xf numFmtId="1" fontId="8" fillId="0" borderId="43" xfId="15" applyNumberFormat="1" applyFont="1" applyFill="1" applyBorder="1" applyAlignment="1">
      <alignment horizontal="center" vertical="center" wrapText="1"/>
    </xf>
    <xf numFmtId="1" fontId="8" fillId="0" borderId="39" xfId="15" applyNumberFormat="1" applyFont="1" applyFill="1" applyBorder="1" applyAlignment="1">
      <alignment horizontal="center" vertical="center" wrapText="1"/>
    </xf>
    <xf numFmtId="1" fontId="8" fillId="0" borderId="44" xfId="15" applyNumberFormat="1" applyFont="1" applyFill="1" applyBorder="1" applyAlignment="1">
      <alignment horizontal="center" vertical="center" wrapText="1"/>
    </xf>
    <xf numFmtId="1" fontId="8" fillId="0" borderId="42" xfId="15" applyNumberFormat="1" applyFont="1" applyFill="1" applyBorder="1" applyAlignment="1">
      <alignment horizontal="center" vertical="center" wrapText="1"/>
    </xf>
    <xf numFmtId="1" fontId="8" fillId="0" borderId="0" xfId="15" applyNumberFormat="1" applyFont="1" applyFill="1" applyBorder="1" applyAlignment="1">
      <alignment horizontal="center" vertical="center" wrapText="1"/>
    </xf>
    <xf numFmtId="0" fontId="8" fillId="0" borderId="8" xfId="12" applyNumberFormat="1" applyFont="1" applyFill="1" applyBorder="1" applyAlignment="1">
      <alignment horizontal="center" vertical="center" wrapText="1"/>
    </xf>
    <xf numFmtId="0" fontId="12" fillId="0" borderId="45" xfId="12" applyFont="1" applyFill="1" applyBorder="1" applyAlignment="1">
      <alignment horizontal="center" vertical="center" wrapText="1"/>
    </xf>
    <xf numFmtId="0" fontId="12" fillId="0" borderId="46" xfId="12" applyFont="1" applyFill="1" applyBorder="1" applyAlignment="1">
      <alignment horizontal="center" vertical="center" wrapText="1"/>
    </xf>
    <xf numFmtId="1" fontId="8" fillId="0" borderId="47" xfId="15" applyNumberFormat="1" applyFont="1" applyFill="1" applyBorder="1" applyAlignment="1">
      <alignment horizontal="center" vertical="center" wrapText="1"/>
    </xf>
    <xf numFmtId="0" fontId="8" fillId="0" borderId="47" xfId="12" applyFont="1" applyFill="1" applyBorder="1" applyAlignment="1">
      <alignment horizontal="justify" vertical="center" wrapText="1"/>
    </xf>
    <xf numFmtId="2" fontId="8" fillId="0" borderId="48" xfId="15" applyNumberFormat="1" applyFont="1" applyFill="1" applyBorder="1" applyAlignment="1">
      <alignment horizontal="center" vertical="center" wrapText="1"/>
    </xf>
    <xf numFmtId="0" fontId="14" fillId="6" borderId="26" xfId="12" applyFont="1" applyFill="1" applyBorder="1" applyAlignment="1">
      <alignment horizontal="center" vertical="center" wrapText="1"/>
    </xf>
    <xf numFmtId="0" fontId="21" fillId="6" borderId="40" xfId="12" applyFont="1" applyFill="1" applyBorder="1" applyAlignment="1">
      <alignment horizontal="center" vertical="center" wrapText="1"/>
    </xf>
    <xf numFmtId="0" fontId="12" fillId="0" borderId="30" xfId="12" applyFont="1" applyFill="1" applyBorder="1" applyAlignment="1">
      <alignment horizontal="center" vertical="center"/>
    </xf>
    <xf numFmtId="0" fontId="12" fillId="0" borderId="40" xfId="12" applyFont="1" applyFill="1" applyBorder="1" applyAlignment="1">
      <alignment horizontal="center" vertical="center"/>
    </xf>
    <xf numFmtId="0" fontId="12" fillId="0" borderId="31" xfId="12" applyFont="1" applyFill="1" applyBorder="1" applyAlignment="1">
      <alignment horizontal="center" vertical="center"/>
    </xf>
    <xf numFmtId="0" fontId="12" fillId="0" borderId="35" xfId="12" applyFont="1" applyFill="1" applyBorder="1" applyAlignment="1">
      <alignment horizontal="center" vertical="center"/>
    </xf>
    <xf numFmtId="0" fontId="8" fillId="0" borderId="49" xfId="15" applyNumberFormat="1" applyFont="1" applyFill="1" applyBorder="1" applyAlignment="1">
      <alignment horizontal="center" vertical="center" wrapText="1"/>
    </xf>
    <xf numFmtId="0" fontId="12" fillId="0" borderId="24" xfId="12" applyFont="1" applyFill="1" applyBorder="1" applyAlignment="1">
      <alignment horizontal="center" vertical="center"/>
    </xf>
    <xf numFmtId="0" fontId="12" fillId="0" borderId="25" xfId="12" applyFont="1" applyFill="1" applyBorder="1" applyAlignment="1">
      <alignment horizontal="center" vertical="center"/>
    </xf>
    <xf numFmtId="1" fontId="8" fillId="0" borderId="24" xfId="1" applyNumberFormat="1" applyFont="1" applyFill="1" applyBorder="1" applyAlignment="1">
      <alignment horizontal="center" vertical="center" wrapText="1"/>
    </xf>
    <xf numFmtId="0" fontId="12" fillId="0" borderId="26" xfId="12" applyFont="1" applyFill="1" applyBorder="1" applyAlignment="1">
      <alignment horizontal="center" vertical="center" wrapText="1"/>
    </xf>
    <xf numFmtId="0" fontId="8" fillId="0" borderId="26" xfId="1" applyNumberFormat="1" applyFont="1" applyFill="1" applyBorder="1" applyAlignment="1">
      <alignment horizontal="center" vertical="center" wrapText="1"/>
    </xf>
    <xf numFmtId="2" fontId="8" fillId="0" borderId="26" xfId="12" applyNumberFormat="1" applyFont="1" applyFill="1" applyBorder="1" applyAlignment="1">
      <alignment horizontal="center" vertical="center" wrapText="1"/>
    </xf>
    <xf numFmtId="0" fontId="21" fillId="6" borderId="0" xfId="12" applyFont="1" applyFill="1" applyBorder="1" applyAlignment="1">
      <alignment horizontal="center" vertical="center" wrapText="1"/>
    </xf>
    <xf numFmtId="0" fontId="12" fillId="0" borderId="26" xfId="12" applyNumberFormat="1" applyFont="1" applyFill="1" applyBorder="1" applyAlignment="1">
      <alignment horizontal="center" vertical="center" wrapText="1"/>
    </xf>
    <xf numFmtId="0" fontId="8" fillId="0" borderId="40" xfId="15" applyNumberFormat="1" applyFont="1" applyFill="1" applyBorder="1" applyAlignment="1">
      <alignment horizontal="center" vertical="center" wrapText="1"/>
    </xf>
    <xf numFmtId="0" fontId="12" fillId="0" borderId="41" xfId="12" applyFont="1" applyFill="1" applyBorder="1" applyAlignment="1">
      <alignment horizontal="center" vertical="center" wrapText="1"/>
    </xf>
    <xf numFmtId="0" fontId="8" fillId="0" borderId="41" xfId="1" applyNumberFormat="1" applyFont="1" applyFill="1" applyBorder="1" applyAlignment="1">
      <alignment horizontal="center" vertical="center" wrapText="1"/>
    </xf>
    <xf numFmtId="0" fontId="8" fillId="0" borderId="30" xfId="15" applyNumberFormat="1" applyFont="1" applyFill="1" applyBorder="1" applyAlignment="1">
      <alignment horizontal="center" vertical="center" wrapText="1"/>
    </xf>
    <xf numFmtId="0" fontId="8" fillId="0" borderId="24" xfId="15" applyNumberFormat="1" applyFont="1" applyFill="1" applyBorder="1" applyAlignment="1">
      <alignment horizontal="center" vertical="center" wrapText="1"/>
    </xf>
    <xf numFmtId="0" fontId="8" fillId="0" borderId="47" xfId="12" applyFont="1" applyFill="1" applyBorder="1" applyAlignment="1">
      <alignment horizontal="center" vertical="center" wrapText="1"/>
    </xf>
    <xf numFmtId="0" fontId="8" fillId="0" borderId="25" xfId="15" applyNumberFormat="1" applyFont="1" applyFill="1" applyBorder="1" applyAlignment="1">
      <alignment horizontal="center" vertical="center" wrapText="1"/>
    </xf>
    <xf numFmtId="0" fontId="8" fillId="0" borderId="35" xfId="15" applyNumberFormat="1" applyFont="1" applyFill="1" applyBorder="1" applyAlignment="1">
      <alignment horizontal="center" vertical="center" wrapText="1"/>
    </xf>
    <xf numFmtId="0" fontId="8" fillId="0" borderId="31" xfId="15" applyNumberFormat="1" applyFont="1" applyFill="1" applyBorder="1" applyAlignment="1">
      <alignment horizontal="center" vertical="center" wrapText="1"/>
    </xf>
    <xf numFmtId="0" fontId="8" fillId="0" borderId="36" xfId="15" applyNumberFormat="1" applyFont="1" applyFill="1" applyBorder="1" applyAlignment="1">
      <alignment horizontal="center" vertical="center" wrapText="1"/>
    </xf>
    <xf numFmtId="0" fontId="8" fillId="0" borderId="23" xfId="15" applyNumberFormat="1" applyFont="1" applyFill="1" applyBorder="1" applyAlignment="1">
      <alignment horizontal="center" vertical="center" wrapText="1"/>
    </xf>
    <xf numFmtId="0" fontId="21" fillId="6" borderId="2" xfId="12" applyFont="1" applyFill="1" applyBorder="1" applyAlignment="1">
      <alignment horizontal="center" vertical="center" wrapText="1"/>
    </xf>
    <xf numFmtId="0" fontId="12" fillId="0" borderId="49" xfId="12" applyFont="1" applyFill="1" applyBorder="1" applyAlignment="1">
      <alignment vertical="center" wrapText="1"/>
    </xf>
    <xf numFmtId="0" fontId="1" fillId="0" borderId="40" xfId="12" applyBorder="1"/>
    <xf numFmtId="0" fontId="1" fillId="0" borderId="31" xfId="12" applyBorder="1"/>
    <xf numFmtId="0" fontId="21" fillId="6" borderId="30" xfId="12" applyFont="1" applyFill="1" applyBorder="1" applyAlignment="1">
      <alignment horizontal="center" vertical="center" wrapText="1"/>
    </xf>
    <xf numFmtId="0" fontId="8" fillId="0" borderId="40" xfId="12" applyFont="1" applyFill="1" applyBorder="1" applyAlignment="1">
      <alignment horizontal="center" vertical="center"/>
    </xf>
    <xf numFmtId="0" fontId="12" fillId="0" borderId="49" xfId="12" applyFont="1" applyFill="1" applyBorder="1" applyAlignment="1">
      <alignment horizontal="center" vertical="center" wrapText="1"/>
    </xf>
    <xf numFmtId="0" fontId="12" fillId="0" borderId="40" xfId="15" applyNumberFormat="1" applyFont="1" applyFill="1" applyBorder="1" applyAlignment="1">
      <alignment horizontal="center" vertical="center" wrapText="1"/>
    </xf>
    <xf numFmtId="0" fontId="12" fillId="0" borderId="52" xfId="12" applyFont="1" applyFill="1" applyBorder="1" applyAlignment="1">
      <alignment vertical="center" wrapText="1"/>
    </xf>
    <xf numFmtId="0" fontId="8" fillId="0" borderId="24" xfId="12" applyFont="1" applyFill="1" applyBorder="1" applyAlignment="1">
      <alignment horizontal="center" vertical="center"/>
    </xf>
    <xf numFmtId="0" fontId="12" fillId="0" borderId="42" xfId="12" applyFont="1" applyFill="1" applyBorder="1" applyAlignment="1">
      <alignment horizontal="center" vertical="center" wrapText="1"/>
    </xf>
    <xf numFmtId="0" fontId="21" fillId="6" borderId="3" xfId="12" applyFont="1" applyFill="1" applyBorder="1" applyAlignment="1">
      <alignment horizontal="center" vertical="center" wrapText="1"/>
    </xf>
    <xf numFmtId="0" fontId="12" fillId="0" borderId="47" xfId="12" applyFont="1" applyFill="1" applyBorder="1" applyAlignment="1">
      <alignment horizontal="center" vertical="center" wrapText="1"/>
    </xf>
    <xf numFmtId="0" fontId="12" fillId="0" borderId="51" xfId="12" applyFont="1" applyFill="1" applyBorder="1" applyAlignment="1">
      <alignment horizontal="center" vertical="center" wrapText="1"/>
    </xf>
    <xf numFmtId="0" fontId="12" fillId="0" borderId="3" xfId="12" applyFont="1" applyFill="1" applyBorder="1" applyAlignment="1">
      <alignment horizontal="center" vertical="center" wrapText="1"/>
    </xf>
    <xf numFmtId="1" fontId="21" fillId="6" borderId="0" xfId="12" applyNumberFormat="1" applyFont="1" applyFill="1" applyBorder="1" applyAlignment="1">
      <alignment horizontal="center" vertical="center" wrapText="1"/>
    </xf>
    <xf numFmtId="0" fontId="12" fillId="0" borderId="42" xfId="12" applyFont="1" applyFill="1" applyBorder="1" applyAlignment="1">
      <alignment horizontal="center" vertical="center"/>
    </xf>
    <xf numFmtId="1" fontId="8" fillId="0" borderId="7" xfId="15" applyNumberFormat="1" applyFont="1" applyFill="1" applyBorder="1" applyAlignment="1">
      <alignment horizontal="center" vertical="center" wrapText="1"/>
    </xf>
    <xf numFmtId="9" fontId="8" fillId="0" borderId="45" xfId="12" applyNumberFormat="1" applyFont="1" applyFill="1" applyBorder="1" applyAlignment="1">
      <alignment horizontal="center" vertical="center" wrapText="1"/>
    </xf>
    <xf numFmtId="0" fontId="8" fillId="0" borderId="45" xfId="12" applyFont="1" applyFill="1" applyBorder="1" applyAlignment="1">
      <alignment horizontal="center" vertical="center" wrapText="1"/>
    </xf>
    <xf numFmtId="0" fontId="14" fillId="0" borderId="45" xfId="12" applyFont="1" applyFill="1" applyBorder="1" applyAlignment="1">
      <alignment horizontal="center" vertical="center" wrapText="1"/>
    </xf>
    <xf numFmtId="0" fontId="12" fillId="0" borderId="50" xfId="12" applyFont="1" applyFill="1" applyBorder="1" applyAlignment="1">
      <alignment horizontal="center" vertical="center" wrapText="1"/>
    </xf>
    <xf numFmtId="0" fontId="12" fillId="0" borderId="45" xfId="12" applyNumberFormat="1" applyFont="1" applyFill="1" applyBorder="1" applyAlignment="1">
      <alignment horizontal="center" vertical="center" wrapText="1"/>
    </xf>
    <xf numFmtId="2" fontId="8" fillId="0" borderId="45" xfId="16" applyNumberFormat="1" applyFont="1" applyFill="1" applyBorder="1" applyAlignment="1" applyProtection="1">
      <alignment horizontal="center" vertical="center" wrapText="1"/>
      <protection locked="0"/>
    </xf>
    <xf numFmtId="0" fontId="21" fillId="6" borderId="12" xfId="12" applyFont="1" applyFill="1" applyBorder="1" applyAlignment="1">
      <alignment horizontal="center" vertical="center" wrapText="1"/>
    </xf>
    <xf numFmtId="0" fontId="12" fillId="0" borderId="39" xfId="12" applyFont="1" applyFill="1" applyBorder="1" applyAlignment="1">
      <alignment horizontal="center" vertical="center" wrapText="1"/>
    </xf>
    <xf numFmtId="0" fontId="8" fillId="0" borderId="46" xfId="12" applyFont="1" applyFill="1" applyBorder="1" applyAlignment="1">
      <alignment horizontal="center" vertical="center" wrapText="1"/>
    </xf>
    <xf numFmtId="0" fontId="21" fillId="6" borderId="37" xfId="12" applyNumberFormat="1" applyFont="1" applyFill="1" applyBorder="1" applyAlignment="1">
      <alignment horizontal="left" vertical="center"/>
    </xf>
    <xf numFmtId="0" fontId="8" fillId="0" borderId="42" xfId="15" applyNumberFormat="1" applyFont="1" applyFill="1" applyBorder="1" applyAlignment="1">
      <alignment horizontal="justify" vertical="center" wrapText="1"/>
    </xf>
    <xf numFmtId="0" fontId="8" fillId="0" borderId="25" xfId="15" applyNumberFormat="1" applyFont="1" applyFill="1" applyBorder="1" applyAlignment="1">
      <alignment horizontal="justify" vertical="center" wrapText="1"/>
    </xf>
    <xf numFmtId="0" fontId="8" fillId="0" borderId="23" xfId="15" applyNumberFormat="1" applyFont="1" applyFill="1" applyBorder="1" applyAlignment="1">
      <alignment horizontal="justify" vertical="center" wrapText="1"/>
    </xf>
    <xf numFmtId="0" fontId="21" fillId="6" borderId="23" xfId="12" applyNumberFormat="1" applyFont="1" applyFill="1" applyBorder="1" applyAlignment="1">
      <alignment horizontal="left" vertical="center"/>
    </xf>
    <xf numFmtId="0" fontId="8" fillId="0" borderId="23" xfId="12" applyFont="1" applyFill="1" applyBorder="1" applyAlignment="1">
      <alignment horizontal="justify" vertical="center" wrapText="1"/>
    </xf>
    <xf numFmtId="0" fontId="8" fillId="0" borderId="52" xfId="12" applyFont="1" applyFill="1" applyBorder="1" applyAlignment="1">
      <alignment horizontal="justify" vertical="center" wrapText="1"/>
    </xf>
    <xf numFmtId="0" fontId="21" fillId="6" borderId="22" xfId="12" applyNumberFormat="1" applyFont="1" applyFill="1" applyBorder="1" applyAlignment="1">
      <alignment horizontal="left" vertical="center"/>
    </xf>
    <xf numFmtId="0" fontId="8" fillId="0" borderId="22" xfId="12" applyFont="1" applyFill="1" applyBorder="1" applyAlignment="1">
      <alignment horizontal="justify" vertical="center" wrapText="1"/>
    </xf>
    <xf numFmtId="0" fontId="12" fillId="0" borderId="25" xfId="12" applyFont="1" applyFill="1" applyBorder="1" applyAlignment="1">
      <alignment horizontal="justify" vertical="center" wrapText="1"/>
    </xf>
    <xf numFmtId="0" fontId="19" fillId="0" borderId="23" xfId="12" applyFont="1" applyFill="1" applyBorder="1" applyAlignment="1">
      <alignment horizontal="justify" vertical="center" wrapText="1"/>
    </xf>
    <xf numFmtId="0" fontId="8" fillId="0" borderId="25" xfId="12" applyFont="1" applyFill="1" applyBorder="1" applyAlignment="1">
      <alignment vertical="center" wrapText="1"/>
    </xf>
    <xf numFmtId="0" fontId="8" fillId="0" borderId="25" xfId="12" applyFont="1" applyFill="1" applyBorder="1" applyAlignment="1">
      <alignment horizontal="justify" vertical="center"/>
    </xf>
    <xf numFmtId="0" fontId="8" fillId="0" borderId="23" xfId="12" applyFont="1" applyFill="1" applyBorder="1" applyAlignment="1">
      <alignment horizontal="justify" vertical="center"/>
    </xf>
    <xf numFmtId="2" fontId="8" fillId="0" borderId="21" xfId="12" applyNumberFormat="1" applyFont="1" applyFill="1" applyBorder="1" applyAlignment="1">
      <alignment horizontal="center" vertical="center" wrapText="1"/>
    </xf>
    <xf numFmtId="173" fontId="12" fillId="0" borderId="21" xfId="12" applyNumberFormat="1" applyFont="1" applyFill="1" applyBorder="1" applyAlignment="1">
      <alignment horizontal="center" vertical="center" wrapText="1"/>
    </xf>
    <xf numFmtId="0" fontId="8" fillId="0" borderId="21" xfId="12" applyFont="1" applyFill="1" applyBorder="1" applyAlignment="1">
      <alignment horizontal="center" vertical="center"/>
    </xf>
    <xf numFmtId="0" fontId="12" fillId="0" borderId="21" xfId="12" applyFont="1" applyFill="1" applyBorder="1" applyAlignment="1">
      <alignment horizontal="center" vertical="center"/>
    </xf>
    <xf numFmtId="0" fontId="8" fillId="0" borderId="21" xfId="15" applyNumberFormat="1" applyFont="1" applyFill="1" applyBorder="1" applyAlignment="1">
      <alignment horizontal="center" vertical="center" wrapText="1"/>
    </xf>
    <xf numFmtId="0" fontId="8" fillId="0" borderId="53" xfId="12" applyFont="1" applyFill="1" applyBorder="1" applyAlignment="1">
      <alignment horizontal="center" vertical="center" wrapText="1"/>
    </xf>
    <xf numFmtId="0" fontId="19" fillId="0" borderId="21" xfId="12" applyFont="1" applyFill="1" applyBorder="1" applyAlignment="1">
      <alignment horizontal="center" vertical="center" wrapText="1"/>
    </xf>
    <xf numFmtId="2" fontId="12" fillId="0" borderId="21" xfId="12" applyNumberFormat="1" applyFont="1" applyFill="1" applyBorder="1" applyAlignment="1">
      <alignment horizontal="center" vertical="center" wrapText="1"/>
    </xf>
    <xf numFmtId="2" fontId="8" fillId="0" borderId="21" xfId="12" applyNumberFormat="1" applyFont="1" applyFill="1" applyBorder="1" applyAlignment="1">
      <alignment horizontal="center" vertical="center"/>
    </xf>
    <xf numFmtId="0" fontId="8" fillId="0" borderId="32" xfId="12" applyFont="1" applyFill="1" applyBorder="1" applyAlignment="1">
      <alignment horizontal="justify" vertical="center"/>
    </xf>
    <xf numFmtId="1" fontId="21" fillId="6" borderId="26" xfId="12" applyNumberFormat="1" applyFont="1" applyFill="1" applyBorder="1" applyAlignment="1">
      <alignment horizontal="center" vertical="center" wrapText="1"/>
    </xf>
    <xf numFmtId="0" fontId="8" fillId="0" borderId="36" xfId="15" applyNumberFormat="1" applyFont="1" applyFill="1" applyBorder="1" applyAlignment="1">
      <alignment horizontal="justify" vertical="center" wrapText="1"/>
    </xf>
    <xf numFmtId="0" fontId="8" fillId="0" borderId="32" xfId="15" applyNumberFormat="1" applyFont="1" applyFill="1" applyBorder="1" applyAlignment="1">
      <alignment horizontal="justify" vertical="center" wrapText="1"/>
    </xf>
    <xf numFmtId="0" fontId="8" fillId="0" borderId="31" xfId="12" applyFont="1" applyFill="1" applyBorder="1" applyAlignment="1">
      <alignment horizontal="center" vertical="center"/>
    </xf>
    <xf numFmtId="0" fontId="12" fillId="0" borderId="0" xfId="12" applyFont="1" applyFill="1" applyBorder="1" applyAlignment="1">
      <alignment vertical="center" wrapText="1"/>
    </xf>
    <xf numFmtId="0" fontId="12" fillId="0" borderId="40" xfId="12" applyFont="1" applyFill="1" applyBorder="1" applyAlignment="1">
      <alignment vertical="center" wrapText="1"/>
    </xf>
    <xf numFmtId="0" fontId="12" fillId="0" borderId="23" xfId="12" applyFont="1" applyFill="1" applyBorder="1" applyAlignment="1">
      <alignment vertical="center" wrapText="1"/>
    </xf>
    <xf numFmtId="0" fontId="12" fillId="0" borderId="32" xfId="12" applyFont="1" applyFill="1" applyBorder="1" applyAlignment="1">
      <alignment horizontal="justify" vertical="center" wrapText="1"/>
    </xf>
    <xf numFmtId="0" fontId="12" fillId="0" borderId="40" xfId="12" applyFont="1" applyFill="1" applyBorder="1" applyAlignment="1">
      <alignment horizontal="center" vertical="center" wrapText="1"/>
    </xf>
    <xf numFmtId="0" fontId="12" fillId="0" borderId="23" xfId="12" applyFont="1" applyFill="1" applyBorder="1" applyAlignment="1">
      <alignment horizontal="justify" vertical="center"/>
    </xf>
    <xf numFmtId="0" fontId="12" fillId="0" borderId="22" xfId="12" applyFont="1" applyFill="1" applyBorder="1" applyAlignment="1">
      <alignment horizontal="justify" vertical="center" wrapText="1"/>
    </xf>
    <xf numFmtId="173" fontId="8" fillId="0" borderId="48" xfId="12" applyNumberFormat="1" applyFont="1" applyFill="1" applyBorder="1" applyAlignment="1">
      <alignment horizontal="center" vertical="center" wrapText="1"/>
    </xf>
    <xf numFmtId="0" fontId="12" fillId="0" borderId="23" xfId="12" applyFont="1" applyFill="1" applyBorder="1" applyAlignment="1">
      <alignment horizontal="center" vertical="center"/>
    </xf>
    <xf numFmtId="0" fontId="8" fillId="0" borderId="47" xfId="15" applyNumberFormat="1" applyFont="1" applyFill="1" applyBorder="1" applyAlignment="1">
      <alignment horizontal="justify" vertical="center" wrapText="1"/>
    </xf>
    <xf numFmtId="1" fontId="8" fillId="0" borderId="35" xfId="1" applyNumberFormat="1" applyFont="1" applyFill="1" applyBorder="1" applyAlignment="1">
      <alignment horizontal="center" vertical="center" wrapText="1"/>
    </xf>
    <xf numFmtId="0" fontId="8" fillId="0" borderId="51" xfId="12" applyFont="1" applyFill="1" applyBorder="1" applyAlignment="1">
      <alignment horizontal="justify" vertical="center" wrapText="1"/>
    </xf>
    <xf numFmtId="0" fontId="8" fillId="0" borderId="48" xfId="12" applyFont="1" applyFill="1" applyBorder="1" applyAlignment="1">
      <alignment horizontal="center" vertical="center" wrapText="1"/>
    </xf>
    <xf numFmtId="1" fontId="8" fillId="0" borderId="31" xfId="1" applyNumberFormat="1" applyFont="1" applyFill="1" applyBorder="1" applyAlignment="1">
      <alignment horizontal="center" vertical="center" wrapText="1"/>
    </xf>
    <xf numFmtId="1" fontId="8" fillId="0" borderId="51" xfId="15" applyNumberFormat="1" applyFont="1" applyFill="1" applyBorder="1" applyAlignment="1">
      <alignment horizontal="center" vertical="center" wrapText="1"/>
    </xf>
    <xf numFmtId="0" fontId="13" fillId="0" borderId="0" xfId="12" applyFont="1" applyFill="1" applyBorder="1"/>
    <xf numFmtId="0" fontId="12" fillId="0" borderId="0" xfId="12" applyFont="1" applyBorder="1"/>
    <xf numFmtId="0" fontId="12" fillId="0" borderId="0" xfId="12" applyFont="1" applyBorder="1" applyAlignment="1">
      <alignment horizontal="left"/>
    </xf>
    <xf numFmtId="0" fontId="12" fillId="0" borderId="0" xfId="12" applyFont="1" applyBorder="1" applyAlignment="1">
      <alignment horizontal="center"/>
    </xf>
    <xf numFmtId="0" fontId="1" fillId="0" borderId="0" xfId="12" applyBorder="1"/>
    <xf numFmtId="0" fontId="1" fillId="0" borderId="0" xfId="12" applyBorder="1" applyAlignment="1">
      <alignment horizontal="left"/>
    </xf>
    <xf numFmtId="0" fontId="1" fillId="0" borderId="0" xfId="12" applyBorder="1" applyAlignment="1">
      <alignment horizontal="center"/>
    </xf>
    <xf numFmtId="0" fontId="17" fillId="0" borderId="54" xfId="12" applyFont="1" applyFill="1" applyBorder="1" applyAlignment="1">
      <alignment horizontal="center" vertical="center" wrapText="1"/>
    </xf>
    <xf numFmtId="0" fontId="17" fillId="0" borderId="55" xfId="12" applyFont="1" applyFill="1" applyBorder="1" applyAlignment="1">
      <alignment horizontal="center" vertical="center" wrapText="1"/>
    </xf>
    <xf numFmtId="166" fontId="12" fillId="0" borderId="0" xfId="12" applyNumberFormat="1" applyFont="1" applyBorder="1"/>
    <xf numFmtId="169" fontId="24" fillId="0" borderId="0" xfId="0" applyFont="1"/>
    <xf numFmtId="0" fontId="14" fillId="10" borderId="4" xfId="12" applyFont="1" applyFill="1" applyBorder="1" applyAlignment="1">
      <alignment horizontal="center" vertical="center" wrapText="1"/>
    </xf>
    <xf numFmtId="0" fontId="14" fillId="10" borderId="9" xfId="12" applyFont="1" applyFill="1" applyBorder="1" applyAlignment="1">
      <alignment horizontal="center" vertical="center" wrapText="1"/>
    </xf>
    <xf numFmtId="0" fontId="14" fillId="10" borderId="8" xfId="12" applyFont="1" applyFill="1" applyBorder="1" applyAlignment="1">
      <alignment horizontal="center" vertical="center" wrapText="1"/>
    </xf>
    <xf numFmtId="44" fontId="14" fillId="10" borderId="4" xfId="13" applyNumberFormat="1" applyFont="1" applyFill="1" applyBorder="1" applyAlignment="1">
      <alignment horizontal="center" vertical="center" wrapText="1"/>
    </xf>
    <xf numFmtId="0" fontId="14" fillId="10" borderId="10" xfId="12" applyFont="1" applyFill="1" applyBorder="1" applyAlignment="1">
      <alignment horizontal="center" vertical="center" wrapText="1"/>
    </xf>
    <xf numFmtId="0" fontId="14" fillId="0" borderId="19" xfId="12" applyFont="1" applyFill="1" applyBorder="1" applyAlignment="1">
      <alignment horizontal="center"/>
    </xf>
    <xf numFmtId="0" fontId="14" fillId="0" borderId="0" xfId="12" applyFont="1" applyFill="1" applyBorder="1" applyAlignment="1">
      <alignment horizontal="center"/>
    </xf>
    <xf numFmtId="0" fontId="12" fillId="0" borderId="0" xfId="12" applyFont="1" applyFill="1" applyAlignment="1">
      <alignment horizontal="center"/>
    </xf>
    <xf numFmtId="0" fontId="14" fillId="10" borderId="11" xfId="12" applyFont="1" applyFill="1" applyBorder="1" applyAlignment="1">
      <alignment horizontal="center" vertical="center" wrapText="1"/>
    </xf>
    <xf numFmtId="0" fontId="14" fillId="10" borderId="3" xfId="12" applyNumberFormat="1" applyFont="1" applyFill="1" applyBorder="1" applyAlignment="1">
      <alignment horizontal="left" vertical="center"/>
    </xf>
    <xf numFmtId="0" fontId="14" fillId="10" borderId="4" xfId="12" applyNumberFormat="1" applyFont="1" applyFill="1" applyBorder="1" applyAlignment="1">
      <alignment horizontal="left" vertical="center"/>
    </xf>
    <xf numFmtId="169" fontId="2" fillId="10" borderId="4" xfId="0" applyFont="1" applyFill="1" applyBorder="1"/>
    <xf numFmtId="169" fontId="0" fillId="0" borderId="0" xfId="0" applyAlignment="1">
      <alignment vertical="center"/>
    </xf>
    <xf numFmtId="169" fontId="2" fillId="10" borderId="4" xfId="0" applyFont="1" applyFill="1" applyBorder="1" applyAlignment="1">
      <alignment vertical="center"/>
    </xf>
    <xf numFmtId="0" fontId="8" fillId="0" borderId="11" xfId="12" applyFont="1" applyFill="1" applyBorder="1" applyAlignment="1">
      <alignment horizontal="center" vertical="center" wrapText="1"/>
    </xf>
    <xf numFmtId="1" fontId="8" fillId="0" borderId="16" xfId="12" applyNumberFormat="1" applyFont="1" applyFill="1" applyBorder="1" applyAlignment="1">
      <alignment horizontal="center" vertical="center" wrapText="1"/>
    </xf>
    <xf numFmtId="0" fontId="14" fillId="0" borderId="0" xfId="12" applyFont="1" applyFill="1" applyBorder="1" applyAlignment="1">
      <alignment horizontal="center" vertical="center" wrapText="1"/>
    </xf>
    <xf numFmtId="0" fontId="14" fillId="0" borderId="0" xfId="12" applyNumberFormat="1" applyFont="1" applyFill="1" applyBorder="1" applyAlignment="1">
      <alignment horizontal="left" vertical="center"/>
    </xf>
    <xf numFmtId="169" fontId="2" fillId="0" borderId="0" xfId="0" applyFont="1" applyFill="1" applyBorder="1"/>
    <xf numFmtId="169" fontId="25" fillId="0" borderId="0" xfId="0" applyFont="1" applyFill="1" applyBorder="1" applyAlignment="1">
      <alignment vertical="center"/>
    </xf>
    <xf numFmtId="169" fontId="0" fillId="0" borderId="0" xfId="0" applyFill="1" applyBorder="1"/>
    <xf numFmtId="169" fontId="2" fillId="10" borderId="0" xfId="0" applyFont="1" applyFill="1" applyBorder="1"/>
    <xf numFmtId="0" fontId="8" fillId="0" borderId="8" xfId="12" applyNumberFormat="1" applyFont="1" applyFill="1" applyBorder="1" applyAlignment="1">
      <alignment horizontal="left" vertical="center" wrapText="1"/>
    </xf>
    <xf numFmtId="169" fontId="2" fillId="10" borderId="8" xfId="0" applyFont="1" applyFill="1" applyBorder="1"/>
    <xf numFmtId="169" fontId="0" fillId="0" borderId="4" xfId="0" applyBorder="1" applyAlignment="1">
      <alignment vertical="center"/>
    </xf>
    <xf numFmtId="169" fontId="24" fillId="0" borderId="4" xfId="0" applyFont="1" applyBorder="1"/>
    <xf numFmtId="169" fontId="24" fillId="0" borderId="4" xfId="0" applyFont="1" applyFill="1" applyBorder="1" applyAlignment="1">
      <alignment vertical="center"/>
    </xf>
    <xf numFmtId="166" fontId="12" fillId="0" borderId="0" xfId="1" applyFont="1" applyBorder="1"/>
    <xf numFmtId="43" fontId="12" fillId="0" borderId="0" xfId="12" applyNumberFormat="1" applyFont="1" applyBorder="1"/>
    <xf numFmtId="168" fontId="12" fillId="0" borderId="0" xfId="12" applyNumberFormat="1" applyFont="1" applyFill="1" applyBorder="1"/>
    <xf numFmtId="166" fontId="12" fillId="0" borderId="0" xfId="12" applyNumberFormat="1" applyFont="1" applyFill="1" applyBorder="1"/>
    <xf numFmtId="43" fontId="6" fillId="0" borderId="0" xfId="0" applyNumberFormat="1" applyFont="1" applyFill="1" applyBorder="1" applyAlignment="1">
      <alignment horizontal="left" vertical="center"/>
    </xf>
    <xf numFmtId="0" fontId="8" fillId="0" borderId="5" xfId="12" applyFont="1" applyFill="1" applyBorder="1" applyAlignment="1">
      <alignment horizontal="center" vertical="center" wrapText="1"/>
    </xf>
    <xf numFmtId="0" fontId="8" fillId="0" borderId="16" xfId="12" applyNumberFormat="1" applyFont="1" applyFill="1" applyBorder="1" applyAlignment="1">
      <alignment horizontal="center" vertical="center" wrapText="1"/>
    </xf>
    <xf numFmtId="174" fontId="8" fillId="0" borderId="4" xfId="14" applyNumberFormat="1" applyFont="1" applyFill="1" applyBorder="1" applyAlignment="1">
      <alignment horizontal="center" vertical="center"/>
    </xf>
    <xf numFmtId="0" fontId="26" fillId="0" borderId="0" xfId="12" applyFont="1" applyBorder="1" applyAlignment="1">
      <alignment vertical="center"/>
    </xf>
    <xf numFmtId="0" fontId="26" fillId="0" borderId="0" xfId="12" applyFont="1" applyAlignment="1">
      <alignment vertical="center"/>
    </xf>
    <xf numFmtId="44" fontId="23" fillId="5" borderId="0" xfId="12" applyNumberFormat="1" applyFont="1" applyFill="1" applyBorder="1" applyAlignment="1">
      <alignment vertical="center"/>
    </xf>
    <xf numFmtId="1" fontId="8" fillId="0" borderId="26" xfId="1" applyNumberFormat="1" applyFont="1" applyFill="1" applyBorder="1" applyAlignment="1">
      <alignment horizontal="center" vertical="center" wrapText="1"/>
    </xf>
    <xf numFmtId="0" fontId="8" fillId="0" borderId="9" xfId="1" applyNumberFormat="1" applyFont="1" applyFill="1" applyBorder="1" applyAlignment="1">
      <alignment horizontal="justify" vertical="center" wrapText="1"/>
    </xf>
    <xf numFmtId="0" fontId="12" fillId="0" borderId="0" xfId="12" applyFont="1" applyFill="1" applyBorder="1" applyAlignment="1">
      <alignment vertical="center"/>
    </xf>
    <xf numFmtId="0" fontId="1" fillId="0" borderId="4" xfId="12" applyFill="1" applyBorder="1" applyAlignment="1">
      <alignment horizontal="justify" vertical="center" wrapText="1"/>
    </xf>
    <xf numFmtId="171" fontId="27" fillId="0" borderId="0" xfId="2" applyNumberFormat="1" applyFont="1" applyBorder="1" applyAlignment="1">
      <alignment vertical="center"/>
    </xf>
    <xf numFmtId="0" fontId="27" fillId="0" borderId="0" xfId="12" applyFont="1" applyBorder="1" applyAlignment="1">
      <alignment vertical="center"/>
    </xf>
    <xf numFmtId="0" fontId="23" fillId="5" borderId="6" xfId="13" applyNumberFormat="1" applyFont="1" applyFill="1" applyBorder="1" applyAlignment="1">
      <alignment horizontal="center" vertical="center" wrapText="1"/>
    </xf>
    <xf numFmtId="44" fontId="14" fillId="10" borderId="8" xfId="13" applyNumberFormat="1" applyFont="1" applyFill="1" applyBorder="1" applyAlignment="1">
      <alignment horizontal="center" vertical="center" wrapText="1"/>
    </xf>
    <xf numFmtId="44" fontId="21" fillId="6" borderId="8" xfId="13" applyNumberFormat="1" applyFont="1" applyFill="1" applyBorder="1" applyAlignment="1">
      <alignment horizontal="center" vertical="center" wrapText="1"/>
    </xf>
    <xf numFmtId="44" fontId="12" fillId="0" borderId="8" xfId="14" applyNumberFormat="1" applyFont="1" applyFill="1" applyBorder="1" applyAlignment="1">
      <alignment horizontal="center" vertical="center"/>
    </xf>
    <xf numFmtId="166" fontId="21" fillId="6" borderId="8" xfId="1" applyFont="1" applyFill="1" applyBorder="1" applyAlignment="1">
      <alignment horizontal="center" vertical="center" wrapText="1"/>
    </xf>
    <xf numFmtId="44" fontId="8" fillId="0" borderId="8" xfId="14" applyNumberFormat="1" applyFont="1" applyFill="1" applyBorder="1" applyAlignment="1">
      <alignment horizontal="center" vertical="center"/>
    </xf>
    <xf numFmtId="44" fontId="12" fillId="0" borderId="8" xfId="12" applyNumberFormat="1" applyFont="1" applyFill="1" applyBorder="1" applyAlignment="1">
      <alignment vertical="center"/>
    </xf>
    <xf numFmtId="44" fontId="12" fillId="0" borderId="6" xfId="14" applyNumberFormat="1" applyFont="1" applyFill="1" applyBorder="1" applyAlignment="1">
      <alignment horizontal="center" vertical="center"/>
    </xf>
    <xf numFmtId="44" fontId="12" fillId="0" borderId="8" xfId="12" applyNumberFormat="1" applyFont="1" applyFill="1" applyBorder="1"/>
    <xf numFmtId="0" fontId="12" fillId="0" borderId="8" xfId="12" applyFont="1" applyFill="1" applyBorder="1" applyAlignment="1">
      <alignment vertical="center"/>
    </xf>
    <xf numFmtId="44" fontId="12" fillId="0" borderId="8" xfId="14" applyNumberFormat="1" applyFont="1" applyFill="1" applyBorder="1" applyAlignment="1">
      <alignment vertical="center"/>
    </xf>
    <xf numFmtId="0" fontId="12" fillId="0" borderId="8" xfId="12" applyFont="1" applyFill="1" applyBorder="1"/>
    <xf numFmtId="44" fontId="23" fillId="5" borderId="16" xfId="12" applyNumberFormat="1" applyFont="1" applyFill="1" applyBorder="1" applyAlignment="1">
      <alignment vertical="center"/>
    </xf>
    <xf numFmtId="44" fontId="21" fillId="0" borderId="4" xfId="12" applyNumberFormat="1" applyFont="1" applyFill="1" applyBorder="1" applyAlignment="1">
      <alignment horizontal="center" vertical="center"/>
    </xf>
    <xf numFmtId="171" fontId="8" fillId="0" borderId="0" xfId="2" applyNumberFormat="1" applyFont="1" applyBorder="1" applyAlignment="1">
      <alignment vertical="center"/>
    </xf>
    <xf numFmtId="0" fontId="23" fillId="11" borderId="4" xfId="13" applyNumberFormat="1" applyFont="1" applyFill="1" applyBorder="1" applyAlignment="1">
      <alignment horizontal="center" vertical="center" wrapText="1"/>
    </xf>
    <xf numFmtId="0" fontId="14" fillId="9" borderId="7" xfId="12" applyFont="1" applyFill="1" applyBorder="1" applyAlignment="1">
      <alignment vertical="center"/>
    </xf>
    <xf numFmtId="0" fontId="14" fillId="9" borderId="14" xfId="12" applyFont="1" applyFill="1" applyBorder="1" applyAlignment="1">
      <alignment vertical="center"/>
    </xf>
    <xf numFmtId="0" fontId="14" fillId="9" borderId="11" xfId="5" applyFont="1" applyFill="1" applyBorder="1" applyAlignment="1">
      <alignment vertical="center" wrapText="1"/>
    </xf>
    <xf numFmtId="0" fontId="14" fillId="9" borderId="6" xfId="12" applyFont="1" applyFill="1" applyBorder="1" applyAlignment="1">
      <alignment vertical="center"/>
    </xf>
    <xf numFmtId="0" fontId="12" fillId="0" borderId="56" xfId="12" applyFont="1" applyFill="1" applyBorder="1" applyAlignment="1">
      <alignment horizontal="center" vertical="center" wrapText="1"/>
    </xf>
    <xf numFmtId="0" fontId="8" fillId="0" borderId="57" xfId="12" applyFont="1" applyFill="1" applyBorder="1" applyAlignment="1">
      <alignment horizontal="center" vertical="center" wrapText="1"/>
    </xf>
    <xf numFmtId="0" fontId="8" fillId="0" borderId="58" xfId="12" applyFont="1" applyFill="1" applyBorder="1" applyAlignment="1">
      <alignment horizontal="justify" vertical="center"/>
    </xf>
    <xf numFmtId="0" fontId="8" fillId="3" borderId="9" xfId="12" applyFont="1" applyFill="1" applyBorder="1" applyAlignment="1">
      <alignment horizontal="center" vertical="center" wrapText="1"/>
    </xf>
    <xf numFmtId="0" fontId="8" fillId="3" borderId="4" xfId="12" applyFont="1" applyFill="1" applyBorder="1" applyAlignment="1">
      <alignment horizontal="center" vertical="center" wrapText="1"/>
    </xf>
    <xf numFmtId="0" fontId="12" fillId="3" borderId="4" xfId="12" applyFont="1" applyFill="1" applyBorder="1" applyAlignment="1">
      <alignment horizontal="center" vertical="center"/>
    </xf>
    <xf numFmtId="0" fontId="8" fillId="3" borderId="4" xfId="15" applyNumberFormat="1" applyFont="1" applyFill="1" applyBorder="1" applyAlignment="1">
      <alignment horizontal="center" vertical="center" wrapText="1"/>
    </xf>
    <xf numFmtId="0" fontId="8" fillId="3" borderId="16" xfId="12" applyFont="1" applyFill="1" applyBorder="1" applyAlignment="1">
      <alignment horizontal="center" vertical="center" wrapText="1"/>
    </xf>
    <xf numFmtId="44" fontId="12" fillId="3" borderId="4" xfId="14" applyNumberFormat="1" applyFont="1" applyFill="1" applyBorder="1" applyAlignment="1">
      <alignment horizontal="center" vertical="center"/>
    </xf>
    <xf numFmtId="44" fontId="8" fillId="3" borderId="4" xfId="14" applyNumberFormat="1" applyFont="1" applyFill="1" applyBorder="1" applyAlignment="1">
      <alignment vertical="center" wrapText="1"/>
    </xf>
    <xf numFmtId="0" fontId="8" fillId="3" borderId="4" xfId="12" applyFont="1" applyFill="1" applyBorder="1" applyAlignment="1">
      <alignment horizontal="justify" vertical="center" wrapText="1"/>
    </xf>
    <xf numFmtId="0" fontId="12" fillId="3" borderId="4" xfId="12" applyFont="1" applyFill="1" applyBorder="1" applyAlignment="1">
      <alignment horizontal="center" vertical="center" wrapText="1"/>
    </xf>
    <xf numFmtId="0" fontId="12" fillId="3" borderId="4" xfId="12" applyFont="1" applyFill="1" applyBorder="1"/>
    <xf numFmtId="0" fontId="8" fillId="3" borderId="4" xfId="15" applyNumberFormat="1" applyFont="1" applyFill="1" applyBorder="1" applyAlignment="1">
      <alignment horizontal="justify" vertical="center" wrapText="1"/>
    </xf>
    <xf numFmtId="44" fontId="1" fillId="0" borderId="0" xfId="12" applyNumberFormat="1" applyBorder="1"/>
    <xf numFmtId="2" fontId="8" fillId="3" borderId="4" xfId="15" applyNumberFormat="1" applyFont="1" applyFill="1" applyBorder="1" applyAlignment="1">
      <alignment horizontal="center" vertical="center" wrapText="1"/>
    </xf>
    <xf numFmtId="0" fontId="14" fillId="11" borderId="7" xfId="12" applyFont="1" applyFill="1" applyBorder="1" applyAlignment="1">
      <alignment horizontal="center" vertical="center"/>
    </xf>
    <xf numFmtId="173" fontId="8" fillId="3" borderId="4" xfId="15" applyNumberFormat="1" applyFont="1" applyFill="1" applyBorder="1" applyAlignment="1">
      <alignment horizontal="center" vertical="center" wrapText="1"/>
    </xf>
    <xf numFmtId="164" fontId="12" fillId="0" borderId="0" xfId="2" applyFont="1" applyBorder="1"/>
    <xf numFmtId="169" fontId="24" fillId="0" borderId="4" xfId="0" applyFont="1" applyBorder="1" applyAlignment="1">
      <alignment vertical="center"/>
    </xf>
    <xf numFmtId="169" fontId="24" fillId="4" borderId="4" xfId="0" applyFont="1" applyFill="1" applyBorder="1" applyAlignment="1">
      <alignment horizontal="center" vertical="center"/>
    </xf>
    <xf numFmtId="0" fontId="21" fillId="0" borderId="4" xfId="12" applyFont="1" applyFill="1" applyBorder="1" applyAlignment="1">
      <alignment horizontal="center" vertical="center" wrapText="1"/>
    </xf>
    <xf numFmtId="169" fontId="28" fillId="0" borderId="4" xfId="0" applyFont="1" applyFill="1" applyBorder="1" applyAlignment="1">
      <alignment vertical="center"/>
    </xf>
    <xf numFmtId="171" fontId="28" fillId="0" borderId="4" xfId="2" applyNumberFormat="1" applyFont="1" applyFill="1" applyBorder="1" applyAlignment="1">
      <alignment vertical="center"/>
    </xf>
    <xf numFmtId="171" fontId="8" fillId="0" borderId="0" xfId="2" applyNumberFormat="1" applyFont="1" applyFill="1" applyBorder="1" applyAlignment="1">
      <alignment vertical="center" wrapText="1"/>
    </xf>
    <xf numFmtId="168" fontId="12" fillId="0" borderId="0" xfId="12" applyNumberFormat="1" applyFont="1" applyBorder="1"/>
    <xf numFmtId="0" fontId="29" fillId="0" borderId="0" xfId="12" applyFont="1" applyBorder="1"/>
    <xf numFmtId="0" fontId="29" fillId="0" borderId="0" xfId="12" applyFont="1" applyBorder="1" applyAlignment="1">
      <alignment horizontal="center"/>
    </xf>
    <xf numFmtId="0" fontId="29" fillId="0" borderId="0" xfId="12" applyFont="1" applyBorder="1" applyAlignment="1">
      <alignment horizontal="left"/>
    </xf>
    <xf numFmtId="164" fontId="29" fillId="0" borderId="0" xfId="2" applyFont="1" applyFill="1" applyBorder="1"/>
    <xf numFmtId="171" fontId="29" fillId="0" borderId="0" xfId="2" applyNumberFormat="1" applyFont="1" applyBorder="1"/>
    <xf numFmtId="168" fontId="30" fillId="0" borderId="0" xfId="12" applyNumberFormat="1" applyFont="1" applyBorder="1" applyAlignment="1">
      <alignment vertical="center"/>
    </xf>
    <xf numFmtId="0" fontId="23" fillId="5" borderId="10" xfId="12" applyFont="1" applyFill="1" applyBorder="1" applyAlignment="1">
      <alignment horizontal="center" vertical="center" wrapText="1"/>
    </xf>
    <xf numFmtId="0" fontId="23" fillId="5" borderId="11" xfId="12" applyFont="1" applyFill="1" applyBorder="1" applyAlignment="1">
      <alignment horizontal="center" vertical="center" wrapText="1"/>
    </xf>
    <xf numFmtId="43" fontId="3" fillId="0" borderId="8" xfId="7" applyFont="1" applyFill="1" applyBorder="1" applyAlignment="1">
      <alignment vertical="center"/>
    </xf>
    <xf numFmtId="164" fontId="1" fillId="0" borderId="0" xfId="2" applyBorder="1"/>
    <xf numFmtId="0" fontId="14" fillId="6" borderId="10" xfId="12" applyFont="1" applyFill="1" applyBorder="1" applyAlignment="1">
      <alignment horizontal="center" vertical="center" wrapText="1"/>
    </xf>
    <xf numFmtId="49" fontId="16" fillId="0" borderId="4" xfId="18" applyNumberFormat="1" applyFont="1" applyFill="1" applyBorder="1" applyAlignment="1">
      <alignment horizontal="center" vertical="center" wrapText="1"/>
    </xf>
    <xf numFmtId="0" fontId="12" fillId="0" borderId="4" xfId="2" applyNumberFormat="1" applyFont="1" applyFill="1" applyBorder="1" applyAlignment="1">
      <alignment horizontal="center" vertical="center"/>
    </xf>
    <xf numFmtId="1" fontId="12" fillId="0" borderId="4" xfId="14" applyNumberFormat="1" applyFont="1" applyFill="1" applyBorder="1" applyAlignment="1">
      <alignment horizontal="center" vertical="center"/>
    </xf>
    <xf numFmtId="0" fontId="8" fillId="0" borderId="4" xfId="12" applyFont="1" applyFill="1" applyBorder="1" applyAlignment="1">
      <alignment horizontal="justify" vertical="center"/>
    </xf>
    <xf numFmtId="0" fontId="14" fillId="6" borderId="8" xfId="13" applyNumberFormat="1" applyFont="1" applyFill="1" applyBorder="1" applyAlignment="1">
      <alignment horizontal="center" vertical="center" wrapText="1"/>
    </xf>
    <xf numFmtId="0" fontId="14" fillId="6" borderId="10" xfId="13" applyNumberFormat="1" applyFont="1" applyFill="1" applyBorder="1" applyAlignment="1">
      <alignment horizontal="center" vertical="center" wrapText="1"/>
    </xf>
    <xf numFmtId="0" fontId="14" fillId="10" borderId="3" xfId="12" applyFont="1" applyFill="1" applyBorder="1" applyAlignment="1">
      <alignment horizontal="center" vertical="center" wrapText="1"/>
    </xf>
    <xf numFmtId="0" fontId="14" fillId="10" borderId="10" xfId="13" applyNumberFormat="1" applyFont="1" applyFill="1" applyBorder="1" applyAlignment="1">
      <alignment horizontal="center" vertical="center" wrapText="1"/>
    </xf>
    <xf numFmtId="0" fontId="8" fillId="0" borderId="11" xfId="12" applyFont="1" applyFill="1" applyBorder="1" applyAlignment="1">
      <alignment horizontal="justify" vertical="center" wrapText="1"/>
    </xf>
    <xf numFmtId="2" fontId="8" fillId="3" borderId="11" xfId="15" applyNumberFormat="1" applyFont="1" applyFill="1" applyBorder="1" applyAlignment="1">
      <alignment horizontal="center" vertical="center" wrapText="1"/>
    </xf>
    <xf numFmtId="0" fontId="8" fillId="3" borderId="12" xfId="12" applyFont="1" applyFill="1" applyBorder="1" applyAlignment="1">
      <alignment horizontal="center" vertical="center" wrapText="1"/>
    </xf>
    <xf numFmtId="0" fontId="8" fillId="3" borderId="11" xfId="12" applyFont="1" applyFill="1" applyBorder="1" applyAlignment="1">
      <alignment horizontal="center" vertical="center" wrapText="1"/>
    </xf>
    <xf numFmtId="0" fontId="14" fillId="10" borderId="10" xfId="12" applyFont="1" applyFill="1" applyBorder="1" applyAlignment="1">
      <alignment horizontal="left" vertical="center" wrapText="1"/>
    </xf>
    <xf numFmtId="10" fontId="28" fillId="0" borderId="4" xfId="4" applyNumberFormat="1" applyFont="1" applyFill="1" applyBorder="1" applyAlignment="1">
      <alignment horizontal="center" vertical="center"/>
    </xf>
    <xf numFmtId="9" fontId="28" fillId="0" borderId="4" xfId="4" applyFont="1" applyFill="1" applyBorder="1" applyAlignment="1">
      <alignment horizontal="center" vertical="center"/>
    </xf>
    <xf numFmtId="169" fontId="0" fillId="0" borderId="8" xfId="0" applyBorder="1" applyAlignment="1">
      <alignment vertical="center"/>
    </xf>
    <xf numFmtId="169" fontId="24" fillId="0" borderId="8" xfId="0" applyFont="1" applyBorder="1" applyAlignment="1">
      <alignment vertical="center"/>
    </xf>
    <xf numFmtId="169" fontId="24" fillId="0" borderId="10" xfId="0" applyFont="1" applyBorder="1" applyAlignment="1">
      <alignment vertical="center"/>
    </xf>
    <xf numFmtId="169" fontId="24" fillId="0" borderId="9" xfId="0" applyFont="1" applyBorder="1" applyAlignment="1">
      <alignment horizontal="center" vertical="center"/>
    </xf>
    <xf numFmtId="168" fontId="1" fillId="0" borderId="0" xfId="12" applyNumberFormat="1" applyFill="1" applyBorder="1" applyAlignment="1">
      <alignment vertical="center"/>
    </xf>
    <xf numFmtId="43" fontId="6" fillId="0" borderId="0" xfId="19" applyNumberFormat="1" applyFont="1" applyFill="1" applyBorder="1" applyAlignment="1">
      <alignment horizontal="left" vertical="center"/>
    </xf>
    <xf numFmtId="0" fontId="1" fillId="0" borderId="0" xfId="12" applyFill="1" applyBorder="1" applyAlignment="1">
      <alignment vertical="center"/>
    </xf>
    <xf numFmtId="0" fontId="26" fillId="0" borderId="0" xfId="12" applyFont="1" applyFill="1" applyBorder="1" applyAlignment="1">
      <alignment vertical="center"/>
    </xf>
    <xf numFmtId="171" fontId="8" fillId="0" borderId="0" xfId="2" applyNumberFormat="1" applyFont="1" applyFill="1" applyBorder="1" applyAlignment="1">
      <alignment vertical="center"/>
    </xf>
    <xf numFmtId="43" fontId="3" fillId="0" borderId="8" xfId="7" applyFont="1" applyFill="1" applyBorder="1" applyAlignment="1">
      <alignment horizontal="center" vertical="center"/>
    </xf>
    <xf numFmtId="176" fontId="8" fillId="0" borderId="0" xfId="3" applyNumberFormat="1" applyFont="1" applyFill="1" applyBorder="1" applyAlignment="1">
      <alignment horizontal="center" vertical="center"/>
    </xf>
    <xf numFmtId="0" fontId="14" fillId="11" borderId="7" xfId="12" applyFont="1" applyFill="1" applyBorder="1" applyAlignment="1">
      <alignment horizontal="center" vertical="center"/>
    </xf>
    <xf numFmtId="0" fontId="14" fillId="10" borderId="10" xfId="12" applyNumberFormat="1" applyFont="1" applyFill="1" applyBorder="1" applyAlignment="1">
      <alignment horizontal="left" vertical="center"/>
    </xf>
    <xf numFmtId="0" fontId="14" fillId="10" borderId="67" xfId="12" applyFont="1" applyFill="1" applyBorder="1" applyAlignment="1">
      <alignment horizontal="center" vertical="center" wrapText="1"/>
    </xf>
    <xf numFmtId="0" fontId="14" fillId="6" borderId="7" xfId="13" applyNumberFormat="1" applyFont="1" applyFill="1" applyBorder="1" applyAlignment="1">
      <alignment horizontal="center" vertical="center" wrapText="1"/>
    </xf>
    <xf numFmtId="0" fontId="14" fillId="6" borderId="3" xfId="13" applyNumberFormat="1" applyFont="1" applyFill="1" applyBorder="1" applyAlignment="1">
      <alignment horizontal="center" vertical="center" wrapText="1"/>
    </xf>
    <xf numFmtId="0" fontId="14" fillId="6" borderId="6" xfId="13" applyNumberFormat="1" applyFont="1" applyFill="1" applyBorder="1" applyAlignment="1">
      <alignment horizontal="center" vertical="center" wrapText="1"/>
    </xf>
    <xf numFmtId="0" fontId="14" fillId="6" borderId="68" xfId="13" applyNumberFormat="1" applyFont="1" applyFill="1" applyBorder="1" applyAlignment="1">
      <alignment horizontal="center" vertical="center" wrapText="1"/>
    </xf>
    <xf numFmtId="16" fontId="8" fillId="0" borderId="53" xfId="12" applyNumberFormat="1" applyFont="1" applyFill="1" applyBorder="1" applyAlignment="1">
      <alignment horizontal="center" vertical="center"/>
    </xf>
    <xf numFmtId="0" fontId="14" fillId="6" borderId="69" xfId="12" applyFont="1" applyFill="1" applyBorder="1" applyAlignment="1">
      <alignment horizontal="center" vertical="center" wrapText="1"/>
    </xf>
    <xf numFmtId="43" fontId="43" fillId="0" borderId="0" xfId="19" applyNumberFormat="1" applyFont="1" applyFill="1" applyBorder="1" applyAlignment="1">
      <alignment horizontal="center" vertical="center"/>
    </xf>
    <xf numFmtId="43" fontId="43" fillId="0" borderId="0" xfId="7" applyNumberFormat="1" applyFont="1" applyFill="1" applyBorder="1" applyAlignment="1">
      <alignment horizontal="center" vertical="center"/>
    </xf>
    <xf numFmtId="43" fontId="43" fillId="0" borderId="0" xfId="19" applyNumberFormat="1" applyFont="1" applyFill="1" applyBorder="1" applyAlignment="1">
      <alignment horizontal="left" vertical="center"/>
    </xf>
    <xf numFmtId="171" fontId="44" fillId="0" borderId="0" xfId="2" applyNumberFormat="1" applyFont="1" applyBorder="1"/>
    <xf numFmtId="0" fontId="1" fillId="0" borderId="0" xfId="12" applyFill="1" applyBorder="1"/>
    <xf numFmtId="0" fontId="1" fillId="0" borderId="0" xfId="12" applyFill="1"/>
    <xf numFmtId="176" fontId="21" fillId="0" borderId="0" xfId="3" applyNumberFormat="1" applyFont="1" applyFill="1" applyBorder="1" applyAlignment="1">
      <alignment horizontal="center" vertical="center"/>
    </xf>
    <xf numFmtId="176" fontId="1" fillId="0" borderId="0" xfId="3" applyNumberFormat="1" applyBorder="1" applyAlignment="1">
      <alignment horizontal="center" vertical="center"/>
    </xf>
    <xf numFmtId="0" fontId="13" fillId="5" borderId="0" xfId="12" applyFont="1" applyFill="1" applyBorder="1"/>
    <xf numFmtId="0" fontId="13" fillId="5" borderId="0" xfId="12" applyFont="1" applyFill="1" applyBorder="1" applyAlignment="1">
      <alignment horizontal="left"/>
    </xf>
    <xf numFmtId="0" fontId="13" fillId="5" borderId="0" xfId="12" applyFont="1" applyFill="1" applyBorder="1" applyAlignment="1">
      <alignment horizontal="center"/>
    </xf>
    <xf numFmtId="0" fontId="8" fillId="0" borderId="70" xfId="12" applyFont="1" applyFill="1" applyBorder="1" applyAlignment="1">
      <alignment horizontal="justify" vertical="center" wrapText="1"/>
    </xf>
    <xf numFmtId="0" fontId="12" fillId="0" borderId="70" xfId="12" applyFont="1" applyFill="1" applyBorder="1" applyAlignment="1">
      <alignment horizontal="justify" vertical="center" wrapText="1"/>
    </xf>
    <xf numFmtId="0" fontId="8" fillId="0" borderId="70" xfId="15" applyNumberFormat="1" applyFont="1" applyFill="1" applyBorder="1" applyAlignment="1">
      <alignment horizontal="justify" vertical="center" wrapText="1"/>
    </xf>
    <xf numFmtId="0" fontId="14" fillId="6" borderId="41" xfId="12" applyFont="1" applyFill="1" applyBorder="1" applyAlignment="1">
      <alignment horizontal="center" vertical="center" wrapText="1"/>
    </xf>
    <xf numFmtId="0" fontId="14" fillId="6" borderId="71" xfId="13" applyNumberFormat="1" applyFont="1" applyFill="1" applyBorder="1" applyAlignment="1">
      <alignment horizontal="center" vertical="center" wrapText="1"/>
    </xf>
    <xf numFmtId="0" fontId="14" fillId="6" borderId="4" xfId="12" applyFont="1" applyFill="1" applyBorder="1" applyAlignment="1">
      <alignment horizontal="center" vertical="center" wrapText="1"/>
    </xf>
    <xf numFmtId="0" fontId="14" fillId="6" borderId="72" xfId="12" applyFont="1" applyFill="1" applyBorder="1" applyAlignment="1">
      <alignment horizontal="center" vertical="center" wrapText="1"/>
    </xf>
    <xf numFmtId="0" fontId="12" fillId="0" borderId="0" xfId="12" applyFont="1" applyFill="1" applyBorder="1" applyAlignment="1">
      <alignment horizontal="center" vertical="center"/>
    </xf>
    <xf numFmtId="0" fontId="8" fillId="0" borderId="70" xfId="1" applyNumberFormat="1" applyFont="1" applyFill="1" applyBorder="1" applyAlignment="1">
      <alignment horizontal="center" vertical="center" wrapText="1"/>
    </xf>
    <xf numFmtId="2" fontId="8" fillId="0" borderId="38" xfId="12" applyNumberFormat="1" applyFont="1" applyFill="1" applyBorder="1" applyAlignment="1">
      <alignment horizontal="center" vertical="center" wrapText="1"/>
    </xf>
    <xf numFmtId="2" fontId="8" fillId="0" borderId="41" xfId="12" applyNumberFormat="1" applyFont="1" applyFill="1" applyBorder="1" applyAlignment="1">
      <alignment horizontal="center" vertical="center" wrapText="1"/>
    </xf>
    <xf numFmtId="0" fontId="12" fillId="0" borderId="38" xfId="12" applyNumberFormat="1" applyFont="1" applyFill="1" applyBorder="1" applyAlignment="1">
      <alignment horizontal="center" vertical="center" wrapText="1"/>
    </xf>
    <xf numFmtId="0" fontId="12" fillId="0" borderId="41" xfId="12" applyNumberFormat="1" applyFont="1" applyFill="1" applyBorder="1" applyAlignment="1">
      <alignment horizontal="center" vertical="center" wrapText="1"/>
    </xf>
    <xf numFmtId="0" fontId="8" fillId="0" borderId="0" xfId="12" applyFont="1" applyFill="1" applyBorder="1" applyAlignment="1">
      <alignment horizontal="center" vertical="center"/>
    </xf>
    <xf numFmtId="0" fontId="12" fillId="0" borderId="70" xfId="12" applyFont="1" applyFill="1" applyBorder="1" applyAlignment="1">
      <alignment horizontal="center" vertical="center" wrapText="1"/>
    </xf>
    <xf numFmtId="0" fontId="14" fillId="6" borderId="14" xfId="12" applyFont="1" applyFill="1" applyBorder="1" applyAlignment="1">
      <alignment horizontal="center" vertical="center" wrapText="1"/>
    </xf>
    <xf numFmtId="0" fontId="21" fillId="6" borderId="4" xfId="12" applyFont="1" applyFill="1" applyBorder="1" applyAlignment="1">
      <alignment horizontal="center" vertical="center" wrapText="1"/>
    </xf>
    <xf numFmtId="0" fontId="21" fillId="6" borderId="4" xfId="12" applyNumberFormat="1" applyFont="1" applyFill="1" applyBorder="1" applyAlignment="1">
      <alignment horizontal="left" vertical="center"/>
    </xf>
    <xf numFmtId="0" fontId="8" fillId="0" borderId="8" xfId="12" applyNumberFormat="1" applyFont="1" applyFill="1" applyBorder="1" applyAlignment="1">
      <alignment horizontal="justify" vertical="justify" wrapText="1"/>
    </xf>
    <xf numFmtId="0" fontId="8" fillId="0" borderId="8" xfId="12" applyNumberFormat="1" applyFont="1" applyFill="1" applyBorder="1" applyAlignment="1">
      <alignment horizontal="justify" vertical="distributed" wrapText="1"/>
    </xf>
    <xf numFmtId="0" fontId="8" fillId="0" borderId="2" xfId="12" applyNumberFormat="1" applyFont="1" applyFill="1" applyBorder="1" applyAlignment="1">
      <alignment horizontal="justify" vertical="distributed" wrapText="1"/>
    </xf>
    <xf numFmtId="0" fontId="8" fillId="0" borderId="6" xfId="12" applyNumberFormat="1" applyFont="1" applyFill="1" applyBorder="1" applyAlignment="1">
      <alignment horizontal="justify" wrapText="1"/>
    </xf>
    <xf numFmtId="0" fontId="8" fillId="0" borderId="8" xfId="12" applyNumberFormat="1" applyFont="1" applyFill="1" applyBorder="1" applyAlignment="1">
      <alignment horizontal="justify" wrapText="1"/>
    </xf>
    <xf numFmtId="0" fontId="14" fillId="9" borderId="11" xfId="5" applyFont="1" applyFill="1" applyBorder="1" applyAlignment="1">
      <alignment horizontal="left" vertical="center" wrapText="1"/>
    </xf>
    <xf numFmtId="0" fontId="23" fillId="5" borderId="4" xfId="12" applyFont="1" applyFill="1" applyBorder="1" applyAlignment="1">
      <alignment horizontal="left" vertical="center" wrapText="1"/>
    </xf>
    <xf numFmtId="39" fontId="12" fillId="0" borderId="4" xfId="12" applyNumberFormat="1" applyFont="1" applyFill="1" applyBorder="1" applyAlignment="1">
      <alignment horizontal="left" vertical="center"/>
    </xf>
    <xf numFmtId="0" fontId="23" fillId="11" borderId="8" xfId="13" applyNumberFormat="1" applyFont="1" applyFill="1" applyBorder="1" applyAlignment="1">
      <alignment horizontal="center" vertical="center" wrapText="1"/>
    </xf>
    <xf numFmtId="0" fontId="23" fillId="11" borderId="10" xfId="13" applyNumberFormat="1" applyFont="1" applyFill="1" applyBorder="1" applyAlignment="1">
      <alignment horizontal="center" vertical="center" wrapText="1"/>
    </xf>
    <xf numFmtId="0" fontId="23" fillId="11" borderId="9" xfId="13" applyNumberFormat="1" applyFont="1" applyFill="1" applyBorder="1" applyAlignment="1">
      <alignment horizontal="center" vertical="center" wrapText="1"/>
    </xf>
    <xf numFmtId="0" fontId="13" fillId="0" borderId="0" xfId="12" applyFont="1" applyAlignment="1">
      <alignment horizontal="center" vertical="center" wrapText="1"/>
    </xf>
    <xf numFmtId="0" fontId="13" fillId="0" borderId="15" xfId="12" applyFont="1" applyBorder="1" applyAlignment="1">
      <alignment horizontal="center" vertical="center" wrapText="1"/>
    </xf>
    <xf numFmtId="0" fontId="14" fillId="10" borderId="11" xfId="12" applyFont="1" applyFill="1" applyBorder="1" applyAlignment="1">
      <alignment horizontal="center" vertical="center"/>
    </xf>
    <xf numFmtId="0" fontId="14" fillId="10" borderId="13" xfId="12" applyFont="1" applyFill="1" applyBorder="1" applyAlignment="1">
      <alignment horizontal="center" vertical="center"/>
    </xf>
    <xf numFmtId="0" fontId="14" fillId="10" borderId="16" xfId="12" applyFont="1" applyFill="1" applyBorder="1" applyAlignment="1">
      <alignment horizontal="center" vertical="center"/>
    </xf>
    <xf numFmtId="0" fontId="14" fillId="5" borderId="7" xfId="12" applyFont="1" applyFill="1" applyBorder="1" applyAlignment="1">
      <alignment horizontal="center" vertical="center"/>
    </xf>
    <xf numFmtId="0" fontId="14" fillId="11" borderId="7" xfId="12" applyFont="1" applyFill="1" applyBorder="1" applyAlignment="1">
      <alignment horizontal="center" vertical="center"/>
    </xf>
    <xf numFmtId="0" fontId="14" fillId="5" borderId="0" xfId="12" applyFont="1" applyFill="1" applyBorder="1" applyAlignment="1">
      <alignment horizontal="center" vertical="center"/>
    </xf>
    <xf numFmtId="0" fontId="14" fillId="5" borderId="15" xfId="12" applyFont="1" applyFill="1" applyBorder="1" applyAlignment="1">
      <alignment horizontal="center" vertical="center"/>
    </xf>
    <xf numFmtId="0" fontId="0" fillId="0" borderId="0" xfId="1" applyNumberFormat="1" applyFont="1" applyAlignment="1">
      <alignment horizontal="center" vertical="center" wrapText="1"/>
    </xf>
  </cellXfs>
  <cellStyles count="92">
    <cellStyle name="20% - Énfasis1" xfId="36" builtinId="30" customBuiltin="1"/>
    <cellStyle name="20% - Énfasis2" xfId="40" builtinId="34" customBuiltin="1"/>
    <cellStyle name="20% - Énfasis3" xfId="44" builtinId="38" customBuiltin="1"/>
    <cellStyle name="20% - Énfasis4" xfId="48" builtinId="42" customBuiltin="1"/>
    <cellStyle name="20% - Énfasis5" xfId="52" builtinId="46" customBuiltin="1"/>
    <cellStyle name="20% - Énfasis6" xfId="56" builtinId="50" customBuiltin="1"/>
    <cellStyle name="40% - Énfasis1" xfId="37" builtinId="31" customBuiltin="1"/>
    <cellStyle name="40% - Énfasis2" xfId="41" builtinId="35" customBuiltin="1"/>
    <cellStyle name="40% - Énfasis3" xfId="45" builtinId="39" customBuiltin="1"/>
    <cellStyle name="40% - Énfasis4" xfId="49" builtinId="43" customBuiltin="1"/>
    <cellStyle name="40% - Énfasis5" xfId="53" builtinId="47" customBuiltin="1"/>
    <cellStyle name="40% - Énfasis6" xfId="57" builtinId="51" customBuiltin="1"/>
    <cellStyle name="60% - Énfasis1" xfId="38" builtinId="32" customBuiltin="1"/>
    <cellStyle name="60% - Énfasis2" xfId="42" builtinId="36" customBuiltin="1"/>
    <cellStyle name="60% - Énfasis3" xfId="46" builtinId="40" customBuiltin="1"/>
    <cellStyle name="60% - Énfasis4" xfId="50" builtinId="44" customBuiltin="1"/>
    <cellStyle name="60% - Énfasis5" xfId="54" builtinId="48" customBuiltin="1"/>
    <cellStyle name="60% - Énfasis6" xfId="58" builtinId="52" customBuiltin="1"/>
    <cellStyle name="Cálculo" xfId="29" builtinId="22" customBuiltin="1"/>
    <cellStyle name="Celda de comprobación" xfId="5" builtinId="23" customBuiltin="1"/>
    <cellStyle name="Celda vinculada" xfId="30" builtinId="24" customBuiltin="1"/>
    <cellStyle name="Encabezado 1" xfId="21" builtinId="16" customBuiltin="1"/>
    <cellStyle name="Encabezado 4" xfId="24" builtinId="19" customBuiltin="1"/>
    <cellStyle name="Énfasis1" xfId="35" builtinId="29" customBuiltin="1"/>
    <cellStyle name="Énfasis2" xfId="39" builtinId="33" customBuiltin="1"/>
    <cellStyle name="Énfasis3" xfId="43" builtinId="37" customBuiltin="1"/>
    <cellStyle name="Énfasis4" xfId="47" builtinId="41" customBuiltin="1"/>
    <cellStyle name="Énfasis5" xfId="51" builtinId="45" customBuiltin="1"/>
    <cellStyle name="Énfasis6" xfId="55" builtinId="49" customBuiltin="1"/>
    <cellStyle name="Entrada" xfId="27" builtinId="20" customBuiltin="1"/>
    <cellStyle name="Hipervínculo" xfId="17" builtinId="8"/>
    <cellStyle name="Incorrecto" xfId="25" builtinId="27" customBuiltin="1"/>
    <cellStyle name="KPT04" xfId="8"/>
    <cellStyle name="KPT04 2" xfId="15"/>
    <cellStyle name="KPT04_Main" xfId="13"/>
    <cellStyle name="Millares" xfId="1" builtinId="3"/>
    <cellStyle name="Millares [0]" xfId="2" builtinId="6"/>
    <cellStyle name="Millares [0] 2" xfId="74"/>
    <cellStyle name="Millares 2" xfId="6"/>
    <cellStyle name="Millares 2 2" xfId="7"/>
    <cellStyle name="Millares 2 2 2" xfId="11"/>
    <cellStyle name="Millares 2 2 2 2" xfId="71"/>
    <cellStyle name="Millares 2 4" xfId="80"/>
    <cellStyle name="Moneda [0]" xfId="3" builtinId="7"/>
    <cellStyle name="Moneda [0] 2" xfId="78"/>
    <cellStyle name="Moneda 2" xfId="10"/>
    <cellStyle name="Moneda 2 2" xfId="79"/>
    <cellStyle name="Moneda 2 3" xfId="77"/>
    <cellStyle name="Moneda 3" xfId="14"/>
    <cellStyle name="Neutral" xfId="26" builtinId="28" customBuiltin="1"/>
    <cellStyle name="Normal" xfId="0" builtinId="0"/>
    <cellStyle name="Normal 10" xfId="70"/>
    <cellStyle name="Normal 11" xfId="84"/>
    <cellStyle name="Normal 12" xfId="81"/>
    <cellStyle name="Normal 13" xfId="66"/>
    <cellStyle name="Normal 14" xfId="68"/>
    <cellStyle name="Normal 15" xfId="82"/>
    <cellStyle name="Normal 16" xfId="64"/>
    <cellStyle name="Normal 17" xfId="83"/>
    <cellStyle name="Normal 18" xfId="63"/>
    <cellStyle name="Normal 19" xfId="85"/>
    <cellStyle name="Normal 2" xfId="12"/>
    <cellStyle name="Normal 2 2" xfId="9"/>
    <cellStyle name="Normal 2 2 2" xfId="16"/>
    <cellStyle name="Normal 2 3" xfId="18"/>
    <cellStyle name="Normal 20" xfId="62"/>
    <cellStyle name="Normal 21" xfId="67"/>
    <cellStyle name="Normal 22" xfId="65"/>
    <cellStyle name="Normal 23" xfId="86"/>
    <cellStyle name="Normal 24" xfId="87"/>
    <cellStyle name="Normal 25" xfId="88"/>
    <cellStyle name="Normal 26" xfId="89"/>
    <cellStyle name="Normal 27" xfId="90"/>
    <cellStyle name="Normal 28" xfId="91"/>
    <cellStyle name="Normal 3" xfId="19"/>
    <cellStyle name="Normal 4" xfId="59"/>
    <cellStyle name="Normal 5" xfId="69"/>
    <cellStyle name="Normal 6" xfId="61"/>
    <cellStyle name="Normal 7" xfId="72"/>
    <cellStyle name="Normal 8" xfId="60"/>
    <cellStyle name="Normal 9" xfId="76"/>
    <cellStyle name="Notas" xfId="32" builtinId="10" customBuiltin="1"/>
    <cellStyle name="Porcentaje" xfId="4" builtinId="5"/>
    <cellStyle name="Porcentaje 2 2" xfId="73"/>
    <cellStyle name="Porcentaje 2 2 2" xfId="75"/>
    <cellStyle name="Salida" xfId="28" builtinId="21" customBuiltin="1"/>
    <cellStyle name="Texto de advertencia" xfId="31" builtinId="11" customBuiltin="1"/>
    <cellStyle name="Texto explicativo" xfId="33" builtinId="53" customBuiltin="1"/>
    <cellStyle name="Título" xfId="20" builtinId="15" customBuiltin="1"/>
    <cellStyle name="Título 2" xfId="22" builtinId="17" customBuiltin="1"/>
    <cellStyle name="Título 3" xfId="23" builtinId="18" customBuiltin="1"/>
    <cellStyle name="Total" xfId="34" builtinId="25" customBuiltin="1"/>
  </cellStyles>
  <dxfs count="5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b="1"/>
              <a:t>Departamento</a:t>
            </a:r>
            <a:r>
              <a:rPr lang="es-CO" b="1" baseline="0"/>
              <a:t> Quindío</a:t>
            </a:r>
          </a:p>
          <a:p>
            <a:pPr>
              <a:defRPr b="1"/>
            </a:pPr>
            <a:r>
              <a:rPr lang="es-CO" b="1" baseline="0"/>
              <a:t>Avance de Ejecución por Línea Estratégica </a:t>
            </a:r>
          </a:p>
          <a:p>
            <a:pPr>
              <a:defRPr b="1"/>
            </a:pPr>
            <a:r>
              <a:rPr lang="es-CO" b="1" baseline="0"/>
              <a:t>a Junio 30 2020</a:t>
            </a:r>
            <a:endParaRPr lang="es-CO" b="1"/>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'PROGRAMAS PLAN INDICATIVO'!$L$5</c:f>
              <c:strCache>
                <c:ptCount val="1"/>
                <c:pt idx="0">
                  <c:v>Presupuesto</c:v>
                </c:pt>
              </c:strCache>
            </c:strRef>
          </c:tx>
          <c:spPr>
            <a:solidFill>
              <a:schemeClr val="accent1"/>
            </a:solidFill>
            <a:ln>
              <a:noFill/>
            </a:ln>
            <a:effectLst/>
            <a:sp3d/>
          </c:spPr>
          <c:invertIfNegative val="0"/>
          <c:cat>
            <c:strRef>
              <c:f>'PROGRAMAS PLAN INDICATIVO'!$K$6:$K$10</c:f>
              <c:strCache>
                <c:ptCount val="5"/>
                <c:pt idx="0">
                  <c:v>INCLUSIÓN SOCIAL Y EQUIDAD</c:v>
                </c:pt>
                <c:pt idx="1">
                  <c:v>PRODUCTIVIDAD Y COMPETITIVIDAD</c:v>
                </c:pt>
                <c:pt idx="2">
                  <c:v>TERRITORIO, AMBIENTE Y DESARROLLO SOSTENIBLE</c:v>
                </c:pt>
                <c:pt idx="3">
                  <c:v>LIDERAZGO, GOBERNABILIDAD Y TRANSPARENCIA</c:v>
                </c:pt>
                <c:pt idx="4">
                  <c:v>TOTAL </c:v>
                </c:pt>
              </c:strCache>
            </c:strRef>
          </c:cat>
          <c:val>
            <c:numRef>
              <c:f>'PROGRAMAS PLAN INDICATIVO'!$L$6:$L$10</c:f>
              <c:numCache>
                <c:formatCode>_-* #,##0.00_-;\-* #,##0.00_-;_-* "-"_-;_-@_-</c:formatCode>
                <c:ptCount val="5"/>
                <c:pt idx="0">
                  <c:v>296039497271.0083</c:v>
                </c:pt>
                <c:pt idx="1">
                  <c:v>25041532563.849998</c:v>
                </c:pt>
                <c:pt idx="2">
                  <c:v>112553438322.78</c:v>
                </c:pt>
                <c:pt idx="3">
                  <c:v>5374449756.6400003</c:v>
                </c:pt>
                <c:pt idx="4" formatCode="_([$$-240A]\ * #,##0.00_);_([$$-240A]\ * \(#,##0.00\);_([$$-240A]\ * &quot;-&quot;??_);_(@_)">
                  <c:v>439008917914.27832</c:v>
                </c:pt>
              </c:numCache>
            </c:numRef>
          </c:val>
          <c:extLst xmlns:c16r2="http://schemas.microsoft.com/office/drawing/2015/06/chart">
            <c:ext xmlns:c16="http://schemas.microsoft.com/office/drawing/2014/chart" uri="{C3380CC4-5D6E-409C-BE32-E72D297353CC}">
              <c16:uniqueId val="{00000000-75B9-482A-9CF3-A87D194EC00D}"/>
            </c:ext>
          </c:extLst>
        </c:ser>
        <c:ser>
          <c:idx val="1"/>
          <c:order val="1"/>
          <c:tx>
            <c:strRef>
              <c:f>'PROGRAMAS PLAN INDICATIVO'!$M$5</c:f>
              <c:strCache>
                <c:ptCount val="1"/>
                <c:pt idx="0">
                  <c:v>% </c:v>
                </c:pt>
              </c:strCache>
            </c:strRef>
          </c:tx>
          <c:spPr>
            <a:noFill/>
            <a:ln>
              <a:noFill/>
            </a:ln>
            <a:effectLst/>
            <a:sp3d/>
          </c:spPr>
          <c:invertIfNegative val="0"/>
          <c:cat>
            <c:strRef>
              <c:f>'PROGRAMAS PLAN INDICATIVO'!$K$6:$K$10</c:f>
              <c:strCache>
                <c:ptCount val="5"/>
                <c:pt idx="0">
                  <c:v>INCLUSIÓN SOCIAL Y EQUIDAD</c:v>
                </c:pt>
                <c:pt idx="1">
                  <c:v>PRODUCTIVIDAD Y COMPETITIVIDAD</c:v>
                </c:pt>
                <c:pt idx="2">
                  <c:v>TERRITORIO, AMBIENTE Y DESARROLLO SOSTENIBLE</c:v>
                </c:pt>
                <c:pt idx="3">
                  <c:v>LIDERAZGO, GOBERNABILIDAD Y TRANSPARENCIA</c:v>
                </c:pt>
                <c:pt idx="4">
                  <c:v>TOTAL </c:v>
                </c:pt>
              </c:strCache>
            </c:strRef>
          </c:cat>
          <c:val>
            <c:numRef>
              <c:f>'PROGRAMAS PLAN INDICATIVO'!$M$6:$M$10</c:f>
              <c:numCache>
                <c:formatCode>0%</c:formatCode>
                <c:ptCount val="5"/>
                <c:pt idx="0">
                  <c:v>1</c:v>
                </c:pt>
                <c:pt idx="1">
                  <c:v>1</c:v>
                </c:pt>
                <c:pt idx="2">
                  <c:v>1</c:v>
                </c:pt>
                <c:pt idx="3">
                  <c:v>1</c:v>
                </c:pt>
                <c:pt idx="4">
                  <c:v>1</c:v>
                </c:pt>
              </c:numCache>
            </c:numRef>
          </c:val>
          <c:extLst xmlns:c16r2="http://schemas.microsoft.com/office/drawing/2015/06/chart">
            <c:ext xmlns:c16="http://schemas.microsoft.com/office/drawing/2014/chart" uri="{C3380CC4-5D6E-409C-BE32-E72D297353CC}">
              <c16:uniqueId val="{00000001-75B9-482A-9CF3-A87D194EC00D}"/>
            </c:ext>
          </c:extLst>
        </c:ser>
        <c:ser>
          <c:idx val="2"/>
          <c:order val="2"/>
          <c:tx>
            <c:strRef>
              <c:f>'PROGRAMAS PLAN INDICATIVO'!$N$5</c:f>
              <c:strCache>
                <c:ptCount val="1"/>
                <c:pt idx="0">
                  <c:v>Compromisos</c:v>
                </c:pt>
              </c:strCache>
            </c:strRef>
          </c:tx>
          <c:spPr>
            <a:solidFill>
              <a:schemeClr val="accent3"/>
            </a:solidFill>
            <a:ln>
              <a:noFill/>
            </a:ln>
            <a:effectLst/>
            <a:sp3d/>
          </c:spPr>
          <c:invertIfNegative val="0"/>
          <c:cat>
            <c:strRef>
              <c:f>'PROGRAMAS PLAN INDICATIVO'!$K$6:$K$10</c:f>
              <c:strCache>
                <c:ptCount val="5"/>
                <c:pt idx="0">
                  <c:v>INCLUSIÓN SOCIAL Y EQUIDAD</c:v>
                </c:pt>
                <c:pt idx="1">
                  <c:v>PRODUCTIVIDAD Y COMPETITIVIDAD</c:v>
                </c:pt>
                <c:pt idx="2">
                  <c:v>TERRITORIO, AMBIENTE Y DESARROLLO SOSTENIBLE</c:v>
                </c:pt>
                <c:pt idx="3">
                  <c:v>LIDERAZGO, GOBERNABILIDAD Y TRANSPARENCIA</c:v>
                </c:pt>
                <c:pt idx="4">
                  <c:v>TOTAL </c:v>
                </c:pt>
              </c:strCache>
            </c:strRef>
          </c:cat>
          <c:val>
            <c:numRef>
              <c:f>'PROGRAMAS PLAN INDICATIVO'!$N$6:$N$10</c:f>
              <c:numCache>
                <c:formatCode>_([$$-240A]\ * #,##0.00_);_([$$-240A]\ * \(#,##0.00\);_([$$-240A]\ * "-"??_);_(@_)</c:formatCode>
                <c:ptCount val="5"/>
                <c:pt idx="0">
                  <c:v>108887443506.66</c:v>
                </c:pt>
                <c:pt idx="1">
                  <c:v>650196663</c:v>
                </c:pt>
                <c:pt idx="2">
                  <c:v>696241887.33000004</c:v>
                </c:pt>
                <c:pt idx="3">
                  <c:v>1556139705</c:v>
                </c:pt>
                <c:pt idx="4">
                  <c:v>111790021761.99001</c:v>
                </c:pt>
              </c:numCache>
            </c:numRef>
          </c:val>
          <c:extLst xmlns:c16r2="http://schemas.microsoft.com/office/drawing/2015/06/chart">
            <c:ext xmlns:c16="http://schemas.microsoft.com/office/drawing/2014/chart" uri="{C3380CC4-5D6E-409C-BE32-E72D297353CC}">
              <c16:uniqueId val="{00000002-75B9-482A-9CF3-A87D194EC00D}"/>
            </c:ext>
          </c:extLst>
        </c:ser>
        <c:ser>
          <c:idx val="3"/>
          <c:order val="3"/>
          <c:tx>
            <c:strRef>
              <c:f>'PROGRAMAS PLAN INDICATIVO'!$O$5</c:f>
              <c:strCache>
                <c:ptCount val="1"/>
                <c:pt idx="0">
                  <c:v>% Compromiso</c:v>
                </c:pt>
              </c:strCache>
            </c:strRef>
          </c:tx>
          <c:spPr>
            <a:noFill/>
            <a:ln>
              <a:noFill/>
            </a:ln>
            <a:effectLst/>
            <a:sp3d/>
          </c:spPr>
          <c:invertIfNegative val="0"/>
          <c:cat>
            <c:strRef>
              <c:f>'PROGRAMAS PLAN INDICATIVO'!$K$6:$K$10</c:f>
              <c:strCache>
                <c:ptCount val="5"/>
                <c:pt idx="0">
                  <c:v>INCLUSIÓN SOCIAL Y EQUIDAD</c:v>
                </c:pt>
                <c:pt idx="1">
                  <c:v>PRODUCTIVIDAD Y COMPETITIVIDAD</c:v>
                </c:pt>
                <c:pt idx="2">
                  <c:v>TERRITORIO, AMBIENTE Y DESARROLLO SOSTENIBLE</c:v>
                </c:pt>
                <c:pt idx="3">
                  <c:v>LIDERAZGO, GOBERNABILIDAD Y TRANSPARENCIA</c:v>
                </c:pt>
                <c:pt idx="4">
                  <c:v>TOTAL </c:v>
                </c:pt>
              </c:strCache>
            </c:strRef>
          </c:cat>
          <c:val>
            <c:numRef>
              <c:f>'PROGRAMAS PLAN INDICATIVO'!$O$6:$O$10</c:f>
              <c:numCache>
                <c:formatCode>0.00%</c:formatCode>
                <c:ptCount val="5"/>
                <c:pt idx="0">
                  <c:v>0.36781390493640576</c:v>
                </c:pt>
                <c:pt idx="1">
                  <c:v>2.5964731245667651E-2</c:v>
                </c:pt>
                <c:pt idx="2">
                  <c:v>6.1858784387672124E-3</c:v>
                </c:pt>
                <c:pt idx="3">
                  <c:v>0.28954400458901447</c:v>
                </c:pt>
                <c:pt idx="4" formatCode="0%">
                  <c:v>0.25464180156772653</c:v>
                </c:pt>
              </c:numCache>
            </c:numRef>
          </c:val>
          <c:extLst xmlns:c16r2="http://schemas.microsoft.com/office/drawing/2015/06/chart">
            <c:ext xmlns:c16="http://schemas.microsoft.com/office/drawing/2014/chart" uri="{C3380CC4-5D6E-409C-BE32-E72D297353CC}">
              <c16:uniqueId val="{00000003-75B9-482A-9CF3-A87D194EC00D}"/>
            </c:ext>
          </c:extLst>
        </c:ser>
        <c:ser>
          <c:idx val="4"/>
          <c:order val="4"/>
          <c:tx>
            <c:strRef>
              <c:f>'PROGRAMAS PLAN INDICATIVO'!$P$5</c:f>
              <c:strCache>
                <c:ptCount val="1"/>
                <c:pt idx="0">
                  <c:v>Obligaciones</c:v>
                </c:pt>
              </c:strCache>
            </c:strRef>
          </c:tx>
          <c:spPr>
            <a:solidFill>
              <a:schemeClr val="accent5"/>
            </a:solidFill>
            <a:ln>
              <a:noFill/>
            </a:ln>
            <a:effectLst/>
            <a:sp3d/>
          </c:spPr>
          <c:invertIfNegative val="0"/>
          <c:cat>
            <c:strRef>
              <c:f>'PROGRAMAS PLAN INDICATIVO'!$K$6:$K$10</c:f>
              <c:strCache>
                <c:ptCount val="5"/>
                <c:pt idx="0">
                  <c:v>INCLUSIÓN SOCIAL Y EQUIDAD</c:v>
                </c:pt>
                <c:pt idx="1">
                  <c:v>PRODUCTIVIDAD Y COMPETITIVIDAD</c:v>
                </c:pt>
                <c:pt idx="2">
                  <c:v>TERRITORIO, AMBIENTE Y DESARROLLO SOSTENIBLE</c:v>
                </c:pt>
                <c:pt idx="3">
                  <c:v>LIDERAZGO, GOBERNABILIDAD Y TRANSPARENCIA</c:v>
                </c:pt>
                <c:pt idx="4">
                  <c:v>TOTAL </c:v>
                </c:pt>
              </c:strCache>
            </c:strRef>
          </c:cat>
          <c:val>
            <c:numRef>
              <c:f>'PROGRAMAS PLAN INDICATIVO'!$P$6:$P$10</c:f>
              <c:numCache>
                <c:formatCode>_([$$-240A]\ * #,##0.00_);_([$$-240A]\ * \(#,##0.00\);_([$$-240A]\ * "-"??_);_(@_)</c:formatCode>
                <c:ptCount val="5"/>
                <c:pt idx="0">
                  <c:v>76512246022.666656</c:v>
                </c:pt>
                <c:pt idx="1">
                  <c:v>606539997</c:v>
                </c:pt>
                <c:pt idx="2">
                  <c:v>466199246.33333331</c:v>
                </c:pt>
                <c:pt idx="3">
                  <c:v>985092522.33000004</c:v>
                </c:pt>
                <c:pt idx="4">
                  <c:v>78570077788.329987</c:v>
                </c:pt>
              </c:numCache>
            </c:numRef>
          </c:val>
          <c:extLst xmlns:c16r2="http://schemas.microsoft.com/office/drawing/2015/06/chart">
            <c:ext xmlns:c16="http://schemas.microsoft.com/office/drawing/2014/chart" uri="{C3380CC4-5D6E-409C-BE32-E72D297353CC}">
              <c16:uniqueId val="{00000004-75B9-482A-9CF3-A87D194EC00D}"/>
            </c:ext>
          </c:extLst>
        </c:ser>
        <c:ser>
          <c:idx val="5"/>
          <c:order val="5"/>
          <c:tx>
            <c:strRef>
              <c:f>'PROGRAMAS PLAN INDICATIVO'!$Q$5</c:f>
              <c:strCache>
                <c:ptCount val="1"/>
                <c:pt idx="0">
                  <c:v>% Obligación</c:v>
                </c:pt>
              </c:strCache>
            </c:strRef>
          </c:tx>
          <c:spPr>
            <a:noFill/>
            <a:ln>
              <a:noFill/>
            </a:ln>
            <a:effectLst/>
            <a:sp3d/>
          </c:spPr>
          <c:invertIfNegative val="0"/>
          <c:cat>
            <c:strRef>
              <c:f>'PROGRAMAS PLAN INDICATIVO'!$K$6:$K$10</c:f>
              <c:strCache>
                <c:ptCount val="5"/>
                <c:pt idx="0">
                  <c:v>INCLUSIÓN SOCIAL Y EQUIDAD</c:v>
                </c:pt>
                <c:pt idx="1">
                  <c:v>PRODUCTIVIDAD Y COMPETITIVIDAD</c:v>
                </c:pt>
                <c:pt idx="2">
                  <c:v>TERRITORIO, AMBIENTE Y DESARROLLO SOSTENIBLE</c:v>
                </c:pt>
                <c:pt idx="3">
                  <c:v>LIDERAZGO, GOBERNABILIDAD Y TRANSPARENCIA</c:v>
                </c:pt>
                <c:pt idx="4">
                  <c:v>TOTAL </c:v>
                </c:pt>
              </c:strCache>
            </c:strRef>
          </c:cat>
          <c:val>
            <c:numRef>
              <c:f>'PROGRAMAS PLAN INDICATIVO'!$Q$6:$Q$10</c:f>
              <c:numCache>
                <c:formatCode>0.00%</c:formatCode>
                <c:ptCount val="5"/>
                <c:pt idx="0">
                  <c:v>0.25845283054451273</c:v>
                </c:pt>
                <c:pt idx="1">
                  <c:v>2.4221360871323115E-2</c:v>
                </c:pt>
                <c:pt idx="2">
                  <c:v>4.1420258081887309E-3</c:v>
                </c:pt>
                <c:pt idx="3">
                  <c:v>0.18329179114809707</c:v>
                </c:pt>
                <c:pt idx="4">
                  <c:v>0.17897148459219164</c:v>
                </c:pt>
              </c:numCache>
            </c:numRef>
          </c:val>
          <c:extLst xmlns:c16r2="http://schemas.microsoft.com/office/drawing/2015/06/chart">
            <c:ext xmlns:c16="http://schemas.microsoft.com/office/drawing/2014/chart" uri="{C3380CC4-5D6E-409C-BE32-E72D297353CC}">
              <c16:uniqueId val="{00000005-75B9-482A-9CF3-A87D194EC00D}"/>
            </c:ext>
          </c:extLst>
        </c:ser>
        <c:dLbls>
          <c:showLegendKey val="0"/>
          <c:showVal val="0"/>
          <c:showCatName val="0"/>
          <c:showSerName val="0"/>
          <c:showPercent val="0"/>
          <c:showBubbleSize val="0"/>
        </c:dLbls>
        <c:gapWidth val="150"/>
        <c:shape val="box"/>
        <c:axId val="488748192"/>
        <c:axId val="488747016"/>
        <c:axId val="0"/>
      </c:bar3DChart>
      <c:catAx>
        <c:axId val="488748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8747016"/>
        <c:crosses val="autoZero"/>
        <c:auto val="1"/>
        <c:lblAlgn val="ctr"/>
        <c:lblOffset val="100"/>
        <c:noMultiLvlLbl val="0"/>
      </c:catAx>
      <c:valAx>
        <c:axId val="488747016"/>
        <c:scaling>
          <c:orientation val="minMax"/>
        </c:scaling>
        <c:delete val="0"/>
        <c:axPos val="l"/>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8874819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698500</xdr:colOff>
      <xdr:row>0</xdr:row>
      <xdr:rowOff>149166</xdr:rowOff>
    </xdr:from>
    <xdr:to>
      <xdr:col>3</xdr:col>
      <xdr:colOff>1334396</xdr:colOff>
      <xdr:row>2</xdr:row>
      <xdr:rowOff>113499</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2112"/>
        <a:stretch/>
      </xdr:blipFill>
      <xdr:spPr>
        <a:xfrm>
          <a:off x="698500" y="149166"/>
          <a:ext cx="2588521" cy="742208"/>
        </a:xfrm>
        <a:prstGeom prst="rect">
          <a:avLst/>
        </a:prstGeom>
      </xdr:spPr>
    </xdr:pic>
    <xdr:clientData/>
  </xdr:twoCellAnchor>
  <xdr:twoCellAnchor>
    <xdr:from>
      <xdr:col>3</xdr:col>
      <xdr:colOff>1799766</xdr:colOff>
      <xdr:row>0</xdr:row>
      <xdr:rowOff>0</xdr:rowOff>
    </xdr:from>
    <xdr:to>
      <xdr:col>3</xdr:col>
      <xdr:colOff>3968750</xdr:colOff>
      <xdr:row>3</xdr:row>
      <xdr:rowOff>133458</xdr:rowOff>
    </xdr:to>
    <xdr:pic>
      <xdr:nvPicPr>
        <xdr:cNvPr id="3" name="Imagen 1">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996" t="12991" r="67844" b="74319"/>
        <a:stretch>
          <a:fillRect/>
        </a:stretch>
      </xdr:blipFill>
      <xdr:spPr bwMode="auto">
        <a:xfrm>
          <a:off x="3752391" y="0"/>
          <a:ext cx="2168984" cy="1117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1315639</xdr:colOff>
      <xdr:row>10</xdr:row>
      <xdr:rowOff>271462</xdr:rowOff>
    </xdr:from>
    <xdr:to>
      <xdr:col>19</xdr:col>
      <xdr:colOff>226218</xdr:colOff>
      <xdr:row>16</xdr:row>
      <xdr:rowOff>238124</xdr:rowOff>
    </xdr:to>
    <xdr:graphicFrame macro="">
      <xdr:nvGraphicFramePr>
        <xdr:cNvPr id="2" name="Gráfico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app.powerbi.com/view?r=eyJrIjoiNmUyZjc2ZDgtODg3OC00OTg2LWE5NDEtYTQyZjM2NzM2ZmQ2IiwidCI6IjFhMDY3M2M2LTI0ZTEtNDc2ZC1iYjRkLWJhNmE5MWEzYzU4OCIsImMiOjR9" TargetMode="External"/><Relationship Id="rId7" Type="http://schemas.openxmlformats.org/officeDocument/2006/relationships/hyperlink" Target="https://app.powerbi.com/view?r=eyJrIjoiNmUyZjc2ZDgtODg3OC00OTg2LWE5NDEtYTQyZjM2NzM2ZmQ2IiwidCI6IjFhMDY3M2M2LTI0ZTEtNDc2ZC1iYjRkLWJhNmE5MWEzYzU4OCIsImMiOjR9" TargetMode="External"/><Relationship Id="rId2" Type="http://schemas.openxmlformats.org/officeDocument/2006/relationships/hyperlink" Target="https://app.powerbi.com/view?r=eyJrIjoiNmUyZjc2ZDgtODg3OC00OTg2LWE5NDEtYTQyZjM2NzM2ZmQ2IiwidCI6IjFhMDY3M2M2LTI0ZTEtNDc2ZC1iYjRkLWJhNmE5MWEzYzU4OCIsImMiOjR9" TargetMode="External"/><Relationship Id="rId1" Type="http://schemas.openxmlformats.org/officeDocument/2006/relationships/hyperlink" Target="https://app.powerbi.com/view?r=eyJrIjoiNmUyZjc2ZDgtODg3OC00OTg2LWE5NDEtYTQyZjM2NzM2ZmQ2IiwidCI6IjFhMDY3M2M2LTI0ZTEtNDc2ZC1iYjRkLWJhNmE5MWEzYzU4OCIsImMiOjR9" TargetMode="External"/><Relationship Id="rId6" Type="http://schemas.openxmlformats.org/officeDocument/2006/relationships/hyperlink" Target="https://app.powerbi.com/view?r=eyJrIjoiNmUyZjc2ZDgtODg3OC00OTg2LWE5NDEtYTQyZjM2NzM2ZmQ2IiwidCI6IjFhMDY3M2M2LTI0ZTEtNDc2ZC1iYjRkLWJhNmE5MWEzYzU4OCIsImMiOjR9" TargetMode="External"/><Relationship Id="rId11" Type="http://schemas.openxmlformats.org/officeDocument/2006/relationships/comments" Target="../comments1.xml"/><Relationship Id="rId5" Type="http://schemas.openxmlformats.org/officeDocument/2006/relationships/hyperlink" Target="https://app.powerbi.com/view?r=eyJrIjoiNmUyZjc2ZDgtODg3OC00OTg2LWE5NDEtYTQyZjM2NzM2ZmQ2IiwidCI6IjFhMDY3M2M2LTI0ZTEtNDc2ZC1iYjRkLWJhNmE5MWEzYzU4OCIsImMiOjR9" TargetMode="External"/><Relationship Id="rId10" Type="http://schemas.openxmlformats.org/officeDocument/2006/relationships/vmlDrawing" Target="../drawings/vmlDrawing1.vml"/><Relationship Id="rId4" Type="http://schemas.openxmlformats.org/officeDocument/2006/relationships/hyperlink" Target="https://app.powerbi.com/view?r=eyJrIjoiNmUyZjc2ZDgtODg3OC00OTg2LWE5NDEtYTQyZjM2NzM2ZmQ2IiwidCI6IjFhMDY3M2M2LTI0ZTEtNDc2ZC1iYjRkLWJhNmE5MWEzYzU4OCIsImMiOjR9" TargetMode="External"/><Relationship Id="rId9"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XES487"/>
  <sheetViews>
    <sheetView showGridLines="0" tabSelected="1" topLeftCell="S1" zoomScale="60" zoomScaleNormal="60" workbookViewId="0">
      <selection activeCell="AD10" sqref="AD10"/>
    </sheetView>
  </sheetViews>
  <sheetFormatPr baseColWidth="10" defaultRowHeight="15" x14ac:dyDescent="0.25"/>
  <cols>
    <col min="1" max="1" width="19.85546875" style="136" hidden="1" customWidth="1"/>
    <col min="2" max="2" width="13.85546875" style="136" customWidth="1"/>
    <col min="3" max="3" width="15.42578125" style="136" customWidth="1"/>
    <col min="4" max="4" width="65.42578125" style="136" customWidth="1"/>
    <col min="5" max="5" width="84.140625" style="136" customWidth="1"/>
    <col min="6" max="6" width="68.7109375" style="159" customWidth="1"/>
    <col min="7" max="7" width="22.28515625" style="136" customWidth="1"/>
    <col min="8" max="8" width="56" style="136" customWidth="1"/>
    <col min="9" max="9" width="53.140625" style="159" customWidth="1"/>
    <col min="10" max="10" width="13.28515625" style="136" customWidth="1"/>
    <col min="11" max="11" width="24.7109375" style="136" customWidth="1"/>
    <col min="12" max="12" width="12.85546875" style="136" customWidth="1"/>
    <col min="13" max="13" width="24.5703125" style="136" customWidth="1"/>
    <col min="14" max="14" width="18.85546875" style="136" customWidth="1"/>
    <col min="15" max="15" width="19.140625" style="136" customWidth="1"/>
    <col min="16" max="16" width="23" style="136" customWidth="1"/>
    <col min="17" max="17" width="19.140625" style="136" customWidth="1"/>
    <col min="18" max="18" width="16.140625" style="136" customWidth="1"/>
    <col min="19" max="19" width="42.85546875" style="136" customWidth="1"/>
    <col min="20" max="21" width="15" style="136" customWidth="1"/>
    <col min="22" max="22" width="58.85546875" style="136" customWidth="1"/>
    <col min="23" max="23" width="11.28515625" style="137" customWidth="1"/>
    <col min="24" max="24" width="12.28515625" style="137" customWidth="1"/>
    <col min="25" max="28" width="11.42578125" style="137" customWidth="1"/>
    <col min="29" max="29" width="33.42578125" style="136" customWidth="1"/>
    <col min="30" max="30" width="35.5703125" style="136" customWidth="1"/>
    <col min="31" max="32" width="31" style="136" customWidth="1"/>
    <col min="33" max="36" width="31.5703125" style="136" customWidth="1"/>
    <col min="37" max="40" width="31.85546875" style="136" customWidth="1"/>
    <col min="41" max="44" width="34.140625" style="136" customWidth="1"/>
    <col min="45" max="48" width="34.42578125" style="136" customWidth="1"/>
    <col min="49" max="52" width="30" style="136" customWidth="1"/>
    <col min="53" max="56" width="33.140625" style="136" customWidth="1"/>
    <col min="57" max="72" width="32.140625" style="136" customWidth="1"/>
    <col min="73" max="73" width="37" style="136" customWidth="1"/>
    <col min="74" max="74" width="33" style="136" customWidth="1"/>
    <col min="75" max="76" width="33.5703125" style="136" customWidth="1"/>
    <col min="77" max="77" width="32.140625" style="136" customWidth="1"/>
    <col min="78" max="78" width="29.5703125" style="136" customWidth="1"/>
    <col min="79" max="79" width="31.85546875" style="136" customWidth="1"/>
    <col min="80" max="80" width="31.5703125" style="136" customWidth="1"/>
    <col min="81" max="82" width="27.85546875" style="136" customWidth="1"/>
    <col min="83" max="83" width="30" style="136" customWidth="1"/>
    <col min="84" max="84" width="36.7109375" style="136" customWidth="1"/>
    <col min="85" max="85" width="34.7109375" style="136" customWidth="1"/>
    <col min="86" max="86" width="31" style="136" customWidth="1"/>
    <col min="87" max="87" width="32.140625" style="136" customWidth="1"/>
    <col min="88" max="88" width="30.7109375" style="136" customWidth="1"/>
    <col min="89" max="89" width="30" style="136" customWidth="1"/>
    <col min="90" max="90" width="31.42578125" style="136" customWidth="1"/>
    <col min="91" max="91" width="32.5703125" style="136" customWidth="1"/>
    <col min="92" max="93" width="27.85546875" style="136" customWidth="1"/>
    <col min="94" max="94" width="30" style="136" customWidth="1"/>
    <col min="95" max="95" width="39.85546875" style="136" customWidth="1"/>
    <col min="96" max="96" width="31.5703125" style="136" customWidth="1"/>
    <col min="97" max="97" width="34.42578125" style="136" customWidth="1"/>
    <col min="98" max="98" width="35.85546875" style="136" customWidth="1"/>
    <col min="99" max="99" width="33.85546875" style="136" customWidth="1"/>
    <col min="100" max="100" width="29.28515625" style="136" customWidth="1"/>
    <col min="101" max="101" width="33.28515625" style="136" customWidth="1"/>
    <col min="102" max="102" width="32.7109375" style="136" customWidth="1"/>
    <col min="103" max="104" width="27.85546875" style="136" customWidth="1"/>
    <col min="105" max="105" width="34.140625" style="136" customWidth="1"/>
    <col min="106" max="106" width="35.85546875" style="350" customWidth="1"/>
    <col min="107" max="16384" width="11.42578125" style="136"/>
  </cols>
  <sheetData>
    <row r="1" spans="1:16373" s="76" customFormat="1" ht="42" customHeight="1" x14ac:dyDescent="0.25">
      <c r="A1" s="490" t="s">
        <v>1665</v>
      </c>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490"/>
      <c r="AO1" s="490"/>
      <c r="AP1" s="490"/>
      <c r="AQ1" s="490"/>
      <c r="AR1" s="490"/>
      <c r="AS1" s="490"/>
      <c r="AT1" s="490"/>
      <c r="AU1" s="490"/>
      <c r="AV1" s="490"/>
      <c r="AW1" s="490"/>
      <c r="AX1" s="490"/>
      <c r="AY1" s="490"/>
      <c r="AZ1" s="490"/>
      <c r="BA1" s="490"/>
      <c r="BB1" s="490"/>
      <c r="BC1" s="490"/>
      <c r="BD1" s="490"/>
      <c r="BE1" s="490"/>
      <c r="BF1" s="490"/>
      <c r="BG1" s="490"/>
      <c r="BH1" s="490"/>
      <c r="BI1" s="490"/>
      <c r="BJ1" s="490"/>
      <c r="BK1" s="490"/>
      <c r="BL1" s="490"/>
      <c r="BM1" s="490"/>
      <c r="BN1" s="490"/>
      <c r="BO1" s="490"/>
      <c r="BP1" s="490"/>
      <c r="BQ1" s="490"/>
      <c r="BR1" s="490"/>
      <c r="BS1" s="490"/>
      <c r="BT1" s="490"/>
      <c r="BU1" s="490"/>
      <c r="BV1" s="490"/>
      <c r="BW1" s="490"/>
      <c r="BX1" s="490"/>
      <c r="BY1" s="490"/>
      <c r="BZ1" s="490"/>
      <c r="CA1" s="490"/>
      <c r="CB1" s="490"/>
      <c r="CC1" s="490"/>
      <c r="CD1" s="490"/>
      <c r="CE1" s="490"/>
      <c r="CF1" s="490"/>
      <c r="CG1" s="490"/>
      <c r="CH1" s="490"/>
      <c r="CI1" s="490"/>
      <c r="CJ1" s="490"/>
      <c r="CK1" s="490"/>
      <c r="CL1" s="490"/>
      <c r="CM1" s="490"/>
      <c r="CN1" s="490"/>
      <c r="CO1" s="490"/>
      <c r="CP1" s="490"/>
      <c r="CQ1" s="490"/>
      <c r="CR1" s="490"/>
      <c r="CS1" s="490"/>
      <c r="CT1" s="490"/>
      <c r="CU1" s="490"/>
      <c r="CV1" s="490"/>
      <c r="CW1" s="490"/>
      <c r="CX1" s="490"/>
      <c r="CY1" s="490"/>
      <c r="CZ1" s="491"/>
      <c r="DA1" s="75" t="s">
        <v>1666</v>
      </c>
      <c r="DB1" s="75" t="s">
        <v>1667</v>
      </c>
    </row>
    <row r="2" spans="1:16373" s="76" customFormat="1" ht="18.75" customHeight="1" x14ac:dyDescent="0.25">
      <c r="A2" s="490"/>
      <c r="B2" s="490"/>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490"/>
      <c r="AK2" s="490"/>
      <c r="AL2" s="490"/>
      <c r="AM2" s="490"/>
      <c r="AN2" s="490"/>
      <c r="AO2" s="490"/>
      <c r="AP2" s="490"/>
      <c r="AQ2" s="490"/>
      <c r="AR2" s="490"/>
      <c r="AS2" s="490"/>
      <c r="AT2" s="490"/>
      <c r="AU2" s="490"/>
      <c r="AV2" s="490"/>
      <c r="AW2" s="490"/>
      <c r="AX2" s="490"/>
      <c r="AY2" s="490"/>
      <c r="AZ2" s="490"/>
      <c r="BA2" s="490"/>
      <c r="BB2" s="490"/>
      <c r="BC2" s="490"/>
      <c r="BD2" s="490"/>
      <c r="BE2" s="490"/>
      <c r="BF2" s="490"/>
      <c r="BG2" s="490"/>
      <c r="BH2" s="490"/>
      <c r="BI2" s="490"/>
      <c r="BJ2" s="490"/>
      <c r="BK2" s="490"/>
      <c r="BL2" s="490"/>
      <c r="BM2" s="490"/>
      <c r="BN2" s="490"/>
      <c r="BO2" s="490"/>
      <c r="BP2" s="490"/>
      <c r="BQ2" s="490"/>
      <c r="BR2" s="490"/>
      <c r="BS2" s="490"/>
      <c r="BT2" s="490"/>
      <c r="BU2" s="490"/>
      <c r="BV2" s="490"/>
      <c r="BW2" s="490"/>
      <c r="BX2" s="490"/>
      <c r="BY2" s="490"/>
      <c r="BZ2" s="490"/>
      <c r="CA2" s="490"/>
      <c r="CB2" s="490"/>
      <c r="CC2" s="490"/>
      <c r="CD2" s="490"/>
      <c r="CE2" s="490"/>
      <c r="CF2" s="490"/>
      <c r="CG2" s="490"/>
      <c r="CH2" s="490"/>
      <c r="CI2" s="490"/>
      <c r="CJ2" s="490"/>
      <c r="CK2" s="490"/>
      <c r="CL2" s="490"/>
      <c r="CM2" s="490"/>
      <c r="CN2" s="490"/>
      <c r="CO2" s="490"/>
      <c r="CP2" s="490"/>
      <c r="CQ2" s="490"/>
      <c r="CR2" s="490"/>
      <c r="CS2" s="490"/>
      <c r="CT2" s="490"/>
      <c r="CU2" s="490"/>
      <c r="CV2" s="490"/>
      <c r="CW2" s="490"/>
      <c r="CX2" s="490"/>
      <c r="CY2" s="490"/>
      <c r="CZ2" s="491"/>
      <c r="DA2" s="75" t="s">
        <v>1668</v>
      </c>
      <c r="DB2" s="77">
        <v>5</v>
      </c>
    </row>
    <row r="3" spans="1:16373" s="76" customFormat="1" ht="16.5" customHeight="1" x14ac:dyDescent="0.25">
      <c r="A3" s="490"/>
      <c r="B3" s="490"/>
      <c r="C3" s="490"/>
      <c r="D3" s="490"/>
      <c r="E3" s="490"/>
      <c r="F3" s="490"/>
      <c r="G3" s="490"/>
      <c r="H3" s="490"/>
      <c r="I3" s="490"/>
      <c r="J3" s="490"/>
      <c r="K3" s="490"/>
      <c r="L3" s="490"/>
      <c r="M3" s="490"/>
      <c r="N3" s="490"/>
      <c r="O3" s="490"/>
      <c r="P3" s="490"/>
      <c r="Q3" s="490"/>
      <c r="R3" s="490"/>
      <c r="S3" s="490"/>
      <c r="T3" s="490"/>
      <c r="U3" s="490"/>
      <c r="V3" s="490"/>
      <c r="W3" s="490"/>
      <c r="X3" s="490"/>
      <c r="Y3" s="490"/>
      <c r="Z3" s="490"/>
      <c r="AA3" s="490"/>
      <c r="AB3" s="490"/>
      <c r="AC3" s="490"/>
      <c r="AD3" s="490"/>
      <c r="AE3" s="490"/>
      <c r="AF3" s="490"/>
      <c r="AG3" s="490"/>
      <c r="AH3" s="490"/>
      <c r="AI3" s="490"/>
      <c r="AJ3" s="490"/>
      <c r="AK3" s="490"/>
      <c r="AL3" s="490"/>
      <c r="AM3" s="490"/>
      <c r="AN3" s="490"/>
      <c r="AO3" s="490"/>
      <c r="AP3" s="490"/>
      <c r="AQ3" s="490"/>
      <c r="AR3" s="490"/>
      <c r="AS3" s="490"/>
      <c r="AT3" s="490"/>
      <c r="AU3" s="490"/>
      <c r="AV3" s="490"/>
      <c r="AW3" s="490"/>
      <c r="AX3" s="490"/>
      <c r="AY3" s="490"/>
      <c r="AZ3" s="490"/>
      <c r="BA3" s="490"/>
      <c r="BB3" s="490"/>
      <c r="BC3" s="490"/>
      <c r="BD3" s="490"/>
      <c r="BE3" s="490"/>
      <c r="BF3" s="490"/>
      <c r="BG3" s="490"/>
      <c r="BH3" s="490"/>
      <c r="BI3" s="490"/>
      <c r="BJ3" s="490"/>
      <c r="BK3" s="490"/>
      <c r="BL3" s="490"/>
      <c r="BM3" s="490"/>
      <c r="BN3" s="490"/>
      <c r="BO3" s="490"/>
      <c r="BP3" s="490"/>
      <c r="BQ3" s="490"/>
      <c r="BR3" s="490"/>
      <c r="BS3" s="490"/>
      <c r="BT3" s="490"/>
      <c r="BU3" s="490"/>
      <c r="BV3" s="490"/>
      <c r="BW3" s="490"/>
      <c r="BX3" s="490"/>
      <c r="BY3" s="490"/>
      <c r="BZ3" s="490"/>
      <c r="CA3" s="490"/>
      <c r="CB3" s="490"/>
      <c r="CC3" s="490"/>
      <c r="CD3" s="490"/>
      <c r="CE3" s="490"/>
      <c r="CF3" s="490"/>
      <c r="CG3" s="490"/>
      <c r="CH3" s="490"/>
      <c r="CI3" s="490"/>
      <c r="CJ3" s="490"/>
      <c r="CK3" s="490"/>
      <c r="CL3" s="490"/>
      <c r="CM3" s="490"/>
      <c r="CN3" s="490"/>
      <c r="CO3" s="490"/>
      <c r="CP3" s="490"/>
      <c r="CQ3" s="490"/>
      <c r="CR3" s="490"/>
      <c r="CS3" s="490"/>
      <c r="CT3" s="490"/>
      <c r="CU3" s="490"/>
      <c r="CV3" s="490"/>
      <c r="CW3" s="490"/>
      <c r="CX3" s="490"/>
      <c r="CY3" s="490"/>
      <c r="CZ3" s="491"/>
      <c r="DA3" s="78" t="s">
        <v>1669</v>
      </c>
      <c r="DB3" s="78" t="s">
        <v>1756</v>
      </c>
    </row>
    <row r="4" spans="1:16373" s="76" customFormat="1" ht="15" customHeight="1" x14ac:dyDescent="0.25">
      <c r="A4" s="490"/>
      <c r="B4" s="490"/>
      <c r="C4" s="490"/>
      <c r="D4" s="490"/>
      <c r="E4" s="490"/>
      <c r="F4" s="490"/>
      <c r="G4" s="490"/>
      <c r="H4" s="490"/>
      <c r="I4" s="490"/>
      <c r="J4" s="490"/>
      <c r="K4" s="490"/>
      <c r="L4" s="490"/>
      <c r="M4" s="490"/>
      <c r="N4" s="490"/>
      <c r="O4" s="490"/>
      <c r="P4" s="490"/>
      <c r="Q4" s="490"/>
      <c r="R4" s="490"/>
      <c r="S4" s="490"/>
      <c r="T4" s="490"/>
      <c r="U4" s="490"/>
      <c r="V4" s="490"/>
      <c r="W4" s="490"/>
      <c r="X4" s="490"/>
      <c r="Y4" s="490"/>
      <c r="Z4" s="490"/>
      <c r="AA4" s="490"/>
      <c r="AB4" s="490"/>
      <c r="AC4" s="490"/>
      <c r="AD4" s="490"/>
      <c r="AE4" s="490"/>
      <c r="AF4" s="490"/>
      <c r="AG4" s="490"/>
      <c r="AH4" s="490"/>
      <c r="AI4" s="490"/>
      <c r="AJ4" s="490"/>
      <c r="AK4" s="490"/>
      <c r="AL4" s="490"/>
      <c r="AM4" s="490"/>
      <c r="AN4" s="490"/>
      <c r="AO4" s="490"/>
      <c r="AP4" s="490"/>
      <c r="AQ4" s="490"/>
      <c r="AR4" s="490"/>
      <c r="AS4" s="490"/>
      <c r="AT4" s="490"/>
      <c r="AU4" s="490"/>
      <c r="AV4" s="490"/>
      <c r="AW4" s="490"/>
      <c r="AX4" s="490"/>
      <c r="AY4" s="490"/>
      <c r="AZ4" s="490"/>
      <c r="BA4" s="490"/>
      <c r="BB4" s="490"/>
      <c r="BC4" s="490"/>
      <c r="BD4" s="490"/>
      <c r="BE4" s="490"/>
      <c r="BF4" s="490"/>
      <c r="BG4" s="490"/>
      <c r="BH4" s="490"/>
      <c r="BI4" s="490"/>
      <c r="BJ4" s="490"/>
      <c r="BK4" s="490"/>
      <c r="BL4" s="490"/>
      <c r="BM4" s="490"/>
      <c r="BN4" s="490"/>
      <c r="BO4" s="490"/>
      <c r="BP4" s="490"/>
      <c r="BQ4" s="490"/>
      <c r="BR4" s="490"/>
      <c r="BS4" s="490"/>
      <c r="BT4" s="490"/>
      <c r="BU4" s="490"/>
      <c r="BV4" s="490"/>
      <c r="BW4" s="490"/>
      <c r="BX4" s="490"/>
      <c r="BY4" s="490"/>
      <c r="BZ4" s="490"/>
      <c r="CA4" s="490"/>
      <c r="CB4" s="490"/>
      <c r="CC4" s="490"/>
      <c r="CD4" s="490"/>
      <c r="CE4" s="490"/>
      <c r="CF4" s="490"/>
      <c r="CG4" s="490"/>
      <c r="CH4" s="490"/>
      <c r="CI4" s="490"/>
      <c r="CJ4" s="490"/>
      <c r="CK4" s="490"/>
      <c r="CL4" s="490"/>
      <c r="CM4" s="490"/>
      <c r="CN4" s="490"/>
      <c r="CO4" s="490"/>
      <c r="CP4" s="490"/>
      <c r="CQ4" s="490"/>
      <c r="CR4" s="490"/>
      <c r="CS4" s="490"/>
      <c r="CT4" s="490"/>
      <c r="CU4" s="490"/>
      <c r="CV4" s="490"/>
      <c r="CW4" s="490"/>
      <c r="CX4" s="490"/>
      <c r="CY4" s="490"/>
      <c r="CZ4" s="491"/>
      <c r="DA4" s="75" t="s">
        <v>1670</v>
      </c>
      <c r="DB4" s="75" t="s">
        <v>0</v>
      </c>
    </row>
    <row r="5" spans="1:16373" s="76" customFormat="1" ht="30" customHeight="1" x14ac:dyDescent="0.25">
      <c r="A5" s="374"/>
      <c r="B5" s="374" t="s">
        <v>1722</v>
      </c>
      <c r="C5" s="374"/>
      <c r="D5" s="375"/>
      <c r="E5" s="376"/>
      <c r="F5" s="484"/>
      <c r="G5" s="376"/>
      <c r="H5" s="376"/>
      <c r="I5" s="376"/>
      <c r="J5" s="377"/>
      <c r="K5" s="374"/>
      <c r="L5" s="374"/>
      <c r="M5" s="374"/>
      <c r="N5" s="374"/>
      <c r="O5" s="374"/>
      <c r="P5" s="374"/>
      <c r="Q5" s="374"/>
      <c r="R5" s="374"/>
      <c r="S5" s="374"/>
      <c r="T5" s="374"/>
      <c r="U5" s="374"/>
      <c r="V5" s="374"/>
      <c r="W5" s="79"/>
      <c r="X5" s="79"/>
      <c r="Y5" s="79"/>
      <c r="Z5" s="79"/>
      <c r="AA5" s="79"/>
      <c r="AB5" s="79"/>
      <c r="AC5" s="496">
        <v>2020</v>
      </c>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6"/>
      <c r="BB5" s="496"/>
      <c r="BC5" s="496"/>
      <c r="BD5" s="496"/>
      <c r="BE5" s="496"/>
      <c r="BF5" s="496"/>
      <c r="BG5" s="496"/>
      <c r="BH5" s="496"/>
      <c r="BI5" s="496"/>
      <c r="BJ5" s="496"/>
      <c r="BK5" s="496"/>
      <c r="BL5" s="496"/>
      <c r="BM5" s="496"/>
      <c r="BN5" s="496"/>
      <c r="BO5" s="496"/>
      <c r="BP5" s="496"/>
      <c r="BQ5" s="496"/>
      <c r="BR5" s="394"/>
      <c r="BS5" s="394"/>
      <c r="BT5" s="441"/>
      <c r="BU5" s="495">
        <v>2021</v>
      </c>
      <c r="BV5" s="495"/>
      <c r="BW5" s="495"/>
      <c r="BX5" s="495"/>
      <c r="BY5" s="495"/>
      <c r="BZ5" s="495"/>
      <c r="CA5" s="495"/>
      <c r="CB5" s="495"/>
      <c r="CC5" s="495"/>
      <c r="CD5" s="495"/>
      <c r="CE5" s="495"/>
      <c r="CF5" s="496">
        <v>2022</v>
      </c>
      <c r="CG5" s="496"/>
      <c r="CH5" s="496"/>
      <c r="CI5" s="496"/>
      <c r="CJ5" s="496"/>
      <c r="CK5" s="496"/>
      <c r="CL5" s="496"/>
      <c r="CM5" s="496"/>
      <c r="CN5" s="496"/>
      <c r="CO5" s="496"/>
      <c r="CP5" s="496"/>
      <c r="CQ5" s="497">
        <v>2023</v>
      </c>
      <c r="CR5" s="497"/>
      <c r="CS5" s="497"/>
      <c r="CT5" s="497"/>
      <c r="CU5" s="497"/>
      <c r="CV5" s="497"/>
      <c r="CW5" s="497"/>
      <c r="CX5" s="497"/>
      <c r="CY5" s="497"/>
      <c r="CZ5" s="497"/>
      <c r="DA5" s="498"/>
      <c r="DB5" s="492" t="s">
        <v>1738</v>
      </c>
    </row>
    <row r="6" spans="1:16373" s="7" customFormat="1" ht="111" customHeight="1" x14ac:dyDescent="0.25">
      <c r="A6" s="138" t="s">
        <v>1723</v>
      </c>
      <c r="B6" s="138" t="s">
        <v>324</v>
      </c>
      <c r="C6" s="138" t="s">
        <v>1724</v>
      </c>
      <c r="D6" s="138" t="s">
        <v>1725</v>
      </c>
      <c r="E6" s="138" t="s">
        <v>1726</v>
      </c>
      <c r="F6" s="485" t="s">
        <v>1727</v>
      </c>
      <c r="G6" s="138" t="s">
        <v>1728</v>
      </c>
      <c r="H6" s="138" t="s">
        <v>325</v>
      </c>
      <c r="I6" s="138" t="s">
        <v>1671</v>
      </c>
      <c r="J6" s="138" t="s">
        <v>326</v>
      </c>
      <c r="K6" s="138" t="s">
        <v>327</v>
      </c>
      <c r="L6" s="138" t="s">
        <v>328</v>
      </c>
      <c r="M6" s="138" t="s">
        <v>329</v>
      </c>
      <c r="N6" s="138" t="s">
        <v>1729</v>
      </c>
      <c r="O6" s="138" t="s">
        <v>1733</v>
      </c>
      <c r="P6" s="138" t="s">
        <v>1730</v>
      </c>
      <c r="Q6" s="138" t="s">
        <v>1731</v>
      </c>
      <c r="R6" s="139" t="s">
        <v>1732</v>
      </c>
      <c r="S6" s="139" t="s">
        <v>330</v>
      </c>
      <c r="T6" s="139" t="s">
        <v>1734</v>
      </c>
      <c r="U6" s="139" t="s">
        <v>1736</v>
      </c>
      <c r="V6" s="139" t="s">
        <v>1735</v>
      </c>
      <c r="W6" s="138" t="s">
        <v>1737</v>
      </c>
      <c r="X6" s="138" t="s">
        <v>1671</v>
      </c>
      <c r="Y6" s="138">
        <v>2020</v>
      </c>
      <c r="Z6" s="138">
        <v>2021</v>
      </c>
      <c r="AA6" s="138">
        <v>2022</v>
      </c>
      <c r="AB6" s="138">
        <v>2023</v>
      </c>
      <c r="AC6" s="487" t="s">
        <v>1753</v>
      </c>
      <c r="AD6" s="488"/>
      <c r="AE6" s="488"/>
      <c r="AF6" s="489"/>
      <c r="AG6" s="487" t="s">
        <v>332</v>
      </c>
      <c r="AH6" s="488"/>
      <c r="AI6" s="488"/>
      <c r="AJ6" s="489"/>
      <c r="AK6" s="487" t="s">
        <v>333</v>
      </c>
      <c r="AL6" s="488"/>
      <c r="AM6" s="488"/>
      <c r="AN6" s="489"/>
      <c r="AO6" s="487" t="s">
        <v>334</v>
      </c>
      <c r="AP6" s="488"/>
      <c r="AQ6" s="488"/>
      <c r="AR6" s="489"/>
      <c r="AS6" s="487" t="s">
        <v>335</v>
      </c>
      <c r="AT6" s="488"/>
      <c r="AU6" s="488"/>
      <c r="AV6" s="489"/>
      <c r="AW6" s="487" t="s">
        <v>336</v>
      </c>
      <c r="AX6" s="488"/>
      <c r="AY6" s="488"/>
      <c r="AZ6" s="489"/>
      <c r="BA6" s="487" t="s">
        <v>337</v>
      </c>
      <c r="BB6" s="488"/>
      <c r="BC6" s="488"/>
      <c r="BD6" s="489"/>
      <c r="BE6" s="487" t="s">
        <v>338</v>
      </c>
      <c r="BF6" s="488"/>
      <c r="BG6" s="488"/>
      <c r="BH6" s="489"/>
      <c r="BI6" s="487" t="s">
        <v>339</v>
      </c>
      <c r="BJ6" s="488"/>
      <c r="BK6" s="488"/>
      <c r="BL6" s="489"/>
      <c r="BM6" s="487" t="s">
        <v>340</v>
      </c>
      <c r="BN6" s="488"/>
      <c r="BO6" s="488"/>
      <c r="BP6" s="489"/>
      <c r="BQ6" s="487" t="s">
        <v>341</v>
      </c>
      <c r="BR6" s="488"/>
      <c r="BS6" s="488"/>
      <c r="BT6" s="489"/>
      <c r="BU6" s="139" t="s">
        <v>331</v>
      </c>
      <c r="BV6" s="139" t="s">
        <v>342</v>
      </c>
      <c r="BW6" s="139" t="s">
        <v>333</v>
      </c>
      <c r="BX6" s="139" t="s">
        <v>334</v>
      </c>
      <c r="BY6" s="139" t="s">
        <v>335</v>
      </c>
      <c r="BZ6" s="139" t="s">
        <v>336</v>
      </c>
      <c r="CA6" s="139" t="s">
        <v>337</v>
      </c>
      <c r="CB6" s="139" t="s">
        <v>338</v>
      </c>
      <c r="CC6" s="139" t="s">
        <v>339</v>
      </c>
      <c r="CD6" s="139" t="s">
        <v>340</v>
      </c>
      <c r="CE6" s="139" t="s">
        <v>341</v>
      </c>
      <c r="CF6" s="373" t="s">
        <v>343</v>
      </c>
      <c r="CG6" s="373" t="s">
        <v>332</v>
      </c>
      <c r="CH6" s="373" t="s">
        <v>333</v>
      </c>
      <c r="CI6" s="373" t="s">
        <v>334</v>
      </c>
      <c r="CJ6" s="373" t="s">
        <v>335</v>
      </c>
      <c r="CK6" s="373" t="s">
        <v>336</v>
      </c>
      <c r="CL6" s="373" t="s">
        <v>337</v>
      </c>
      <c r="CM6" s="373" t="s">
        <v>338</v>
      </c>
      <c r="CN6" s="373" t="s">
        <v>339</v>
      </c>
      <c r="CO6" s="373" t="s">
        <v>340</v>
      </c>
      <c r="CP6" s="373" t="s">
        <v>341</v>
      </c>
      <c r="CQ6" s="139" t="s">
        <v>331</v>
      </c>
      <c r="CR6" s="140" t="s">
        <v>332</v>
      </c>
      <c r="CS6" s="140" t="s">
        <v>333</v>
      </c>
      <c r="CT6" s="140" t="s">
        <v>334</v>
      </c>
      <c r="CU6" s="140" t="s">
        <v>335</v>
      </c>
      <c r="CV6" s="140" t="s">
        <v>336</v>
      </c>
      <c r="CW6" s="140" t="s">
        <v>344</v>
      </c>
      <c r="CX6" s="140" t="s">
        <v>338</v>
      </c>
      <c r="CY6" s="140" t="s">
        <v>339</v>
      </c>
      <c r="CZ6" s="140" t="s">
        <v>340</v>
      </c>
      <c r="DA6" s="358" t="s">
        <v>341</v>
      </c>
      <c r="DB6" s="493"/>
      <c r="DC6" s="5" t="s">
        <v>345</v>
      </c>
      <c r="DD6" s="5" t="s">
        <v>346</v>
      </c>
      <c r="DE6" s="5" t="s">
        <v>347</v>
      </c>
      <c r="DF6" s="5" t="s">
        <v>348</v>
      </c>
      <c r="DG6" s="5" t="s">
        <v>349</v>
      </c>
      <c r="DH6" s="5" t="s">
        <v>350</v>
      </c>
      <c r="DI6" s="5" t="s">
        <v>351</v>
      </c>
      <c r="DJ6" s="5" t="s">
        <v>352</v>
      </c>
      <c r="DK6" s="5" t="s">
        <v>353</v>
      </c>
      <c r="DL6" s="5" t="s">
        <v>354</v>
      </c>
      <c r="DM6" s="5" t="s">
        <v>355</v>
      </c>
      <c r="DN6" s="5" t="s">
        <v>356</v>
      </c>
      <c r="DO6" s="5" t="s">
        <v>357</v>
      </c>
      <c r="DP6" s="5" t="s">
        <v>358</v>
      </c>
      <c r="DQ6" s="5" t="s">
        <v>359</v>
      </c>
      <c r="DR6" s="5" t="s">
        <v>360</v>
      </c>
      <c r="DS6" s="5" t="s">
        <v>361</v>
      </c>
      <c r="DT6" s="5" t="s">
        <v>362</v>
      </c>
      <c r="DU6" s="6" t="s">
        <v>363</v>
      </c>
    </row>
    <row r="7" spans="1:16373" s="7" customFormat="1" ht="45" customHeight="1" x14ac:dyDescent="0.25">
      <c r="A7" s="138"/>
      <c r="B7" s="138"/>
      <c r="C7" s="410"/>
      <c r="D7" s="138"/>
      <c r="E7" s="138"/>
      <c r="F7" s="485"/>
      <c r="G7" s="138"/>
      <c r="H7" s="138"/>
      <c r="I7" s="138"/>
      <c r="J7" s="138"/>
      <c r="K7" s="138"/>
      <c r="L7" s="138"/>
      <c r="M7" s="138"/>
      <c r="N7" s="411"/>
      <c r="O7" s="411"/>
      <c r="P7" s="411"/>
      <c r="Q7" s="138"/>
      <c r="R7" s="139"/>
      <c r="S7" s="139"/>
      <c r="T7" s="139"/>
      <c r="U7" s="139"/>
      <c r="V7" s="139"/>
      <c r="W7" s="138"/>
      <c r="X7" s="138"/>
      <c r="Y7" s="138"/>
      <c r="Z7" s="138"/>
      <c r="AA7" s="138"/>
      <c r="AB7" s="138"/>
      <c r="AC7" s="373" t="s">
        <v>1754</v>
      </c>
      <c r="AD7" s="373" t="s">
        <v>1743</v>
      </c>
      <c r="AE7" s="373" t="s">
        <v>1744</v>
      </c>
      <c r="AF7" s="373" t="s">
        <v>1755</v>
      </c>
      <c r="AG7" s="373" t="s">
        <v>1754</v>
      </c>
      <c r="AH7" s="373" t="s">
        <v>1743</v>
      </c>
      <c r="AI7" s="373" t="s">
        <v>1744</v>
      </c>
      <c r="AJ7" s="373" t="s">
        <v>1755</v>
      </c>
      <c r="AK7" s="373" t="s">
        <v>1754</v>
      </c>
      <c r="AL7" s="373" t="s">
        <v>1743</v>
      </c>
      <c r="AM7" s="373" t="s">
        <v>1744</v>
      </c>
      <c r="AN7" s="373" t="s">
        <v>1755</v>
      </c>
      <c r="AO7" s="373" t="s">
        <v>1754</v>
      </c>
      <c r="AP7" s="373" t="s">
        <v>1743</v>
      </c>
      <c r="AQ7" s="373" t="s">
        <v>1744</v>
      </c>
      <c r="AR7" s="373" t="s">
        <v>1755</v>
      </c>
      <c r="AS7" s="373" t="s">
        <v>1754</v>
      </c>
      <c r="AT7" s="373" t="s">
        <v>1743</v>
      </c>
      <c r="AU7" s="373" t="s">
        <v>1744</v>
      </c>
      <c r="AV7" s="373" t="s">
        <v>1755</v>
      </c>
      <c r="AW7" s="373" t="s">
        <v>1754</v>
      </c>
      <c r="AX7" s="373" t="s">
        <v>1743</v>
      </c>
      <c r="AY7" s="373" t="s">
        <v>1744</v>
      </c>
      <c r="AZ7" s="373" t="s">
        <v>1755</v>
      </c>
      <c r="BA7" s="373" t="s">
        <v>1754</v>
      </c>
      <c r="BB7" s="373" t="s">
        <v>1743</v>
      </c>
      <c r="BC7" s="373" t="s">
        <v>1744</v>
      </c>
      <c r="BD7" s="373" t="s">
        <v>1755</v>
      </c>
      <c r="BE7" s="373" t="s">
        <v>1754</v>
      </c>
      <c r="BF7" s="373" t="s">
        <v>1743</v>
      </c>
      <c r="BG7" s="373" t="s">
        <v>1744</v>
      </c>
      <c r="BH7" s="373" t="s">
        <v>1755</v>
      </c>
      <c r="BI7" s="373" t="s">
        <v>1754</v>
      </c>
      <c r="BJ7" s="373" t="s">
        <v>1743</v>
      </c>
      <c r="BK7" s="373" t="s">
        <v>1744</v>
      </c>
      <c r="BL7" s="373" t="s">
        <v>1755</v>
      </c>
      <c r="BM7" s="373" t="s">
        <v>1754</v>
      </c>
      <c r="BN7" s="373" t="s">
        <v>1743</v>
      </c>
      <c r="BO7" s="373" t="s">
        <v>1744</v>
      </c>
      <c r="BP7" s="373" t="s">
        <v>1755</v>
      </c>
      <c r="BQ7" s="373" t="s">
        <v>1754</v>
      </c>
      <c r="BR7" s="373" t="s">
        <v>1743</v>
      </c>
      <c r="BS7" s="373" t="s">
        <v>1744</v>
      </c>
      <c r="BT7" s="373" t="s">
        <v>1755</v>
      </c>
      <c r="BU7" s="139"/>
      <c r="BV7" s="139"/>
      <c r="BW7" s="139"/>
      <c r="BX7" s="139"/>
      <c r="BY7" s="139"/>
      <c r="BZ7" s="139"/>
      <c r="CA7" s="139"/>
      <c r="CB7" s="139"/>
      <c r="CC7" s="139"/>
      <c r="CD7" s="139"/>
      <c r="CE7" s="139"/>
      <c r="CF7" s="373"/>
      <c r="CG7" s="373"/>
      <c r="CH7" s="373"/>
      <c r="CI7" s="373"/>
      <c r="CJ7" s="373"/>
      <c r="CK7" s="373"/>
      <c r="CL7" s="373"/>
      <c r="CM7" s="373"/>
      <c r="CN7" s="373"/>
      <c r="CO7" s="373"/>
      <c r="CP7" s="373"/>
      <c r="CQ7" s="139"/>
      <c r="CR7" s="140"/>
      <c r="CS7" s="140"/>
      <c r="CT7" s="140"/>
      <c r="CU7" s="140"/>
      <c r="CV7" s="140"/>
      <c r="CW7" s="140"/>
      <c r="CX7" s="140"/>
      <c r="CY7" s="140"/>
      <c r="CZ7" s="140"/>
      <c r="DA7" s="358"/>
      <c r="DB7" s="494"/>
      <c r="DC7" s="5"/>
      <c r="DD7" s="5"/>
      <c r="DE7" s="5"/>
      <c r="DF7" s="5"/>
      <c r="DG7" s="5"/>
      <c r="DH7" s="5"/>
      <c r="DI7" s="5"/>
      <c r="DJ7" s="5"/>
      <c r="DK7" s="5"/>
      <c r="DL7" s="5"/>
      <c r="DM7" s="5"/>
      <c r="DN7" s="5"/>
      <c r="DO7" s="5"/>
      <c r="DP7" s="5"/>
      <c r="DQ7" s="5"/>
      <c r="DR7" s="5"/>
      <c r="DS7" s="5"/>
      <c r="DT7" s="5"/>
      <c r="DU7" s="81"/>
    </row>
    <row r="8" spans="1:16373" s="7" customFormat="1" ht="27" customHeight="1" x14ac:dyDescent="0.25">
      <c r="A8" s="80"/>
      <c r="B8" s="314">
        <v>1</v>
      </c>
      <c r="C8" s="442" t="s">
        <v>21</v>
      </c>
      <c r="D8" s="316"/>
      <c r="E8" s="318"/>
      <c r="F8" s="427"/>
      <c r="G8" s="318"/>
      <c r="H8" s="318"/>
      <c r="I8" s="427"/>
      <c r="J8" s="318"/>
      <c r="K8" s="318"/>
      <c r="L8" s="318"/>
      <c r="M8" s="318"/>
      <c r="N8" s="421"/>
      <c r="O8" s="421"/>
      <c r="P8" s="421"/>
      <c r="Q8" s="318"/>
      <c r="R8" s="422"/>
      <c r="S8" s="422"/>
      <c r="T8" s="422"/>
      <c r="U8" s="422"/>
      <c r="V8" s="422"/>
      <c r="W8" s="318"/>
      <c r="X8" s="318"/>
      <c r="Y8" s="318"/>
      <c r="Z8" s="318"/>
      <c r="AA8" s="318"/>
      <c r="AB8" s="315"/>
      <c r="AC8" s="317">
        <f t="shared" ref="AC8:DA8" si="0">AC9+AC12+AC14+AC16+AC37+AC60+AC73+AC108+AC118+AC123+AC137+AC143+AC153+AC162+AC173+AC179+AC183+AC189+AC134</f>
        <v>296039497271.0083</v>
      </c>
      <c r="AD8" s="317">
        <f t="shared" ref="AD8:AE8" si="1">AD9+AD12+AD14+AD16+AD37+AD60+AD73+AD108+AD118+AD123+AD137+AD143+AD153+AD162+AD173+AD179+AD183+AD189+AD134</f>
        <v>108887443506.66</v>
      </c>
      <c r="AE8" s="317">
        <f t="shared" si="1"/>
        <v>76512246022.666656</v>
      </c>
      <c r="AF8" s="317">
        <f t="shared" ref="AF8" si="2">AF9+AF12+AF14+AF16+AF37+AF60+AF73+AF108+AF118+AF123+AF137+AF143+AF153+AF162+AF173+AF179+AF183+AF189+AF134</f>
        <v>1600607561.8</v>
      </c>
      <c r="AG8" s="317">
        <f t="shared" si="0"/>
        <v>11002169673.218315</v>
      </c>
      <c r="AH8" s="317">
        <f t="shared" si="0"/>
        <v>3858351850.9999962</v>
      </c>
      <c r="AI8" s="317">
        <f t="shared" si="0"/>
        <v>2865020719.6666627</v>
      </c>
      <c r="AJ8" s="317">
        <f t="shared" si="0"/>
        <v>0</v>
      </c>
      <c r="AK8" s="317">
        <f t="shared" si="0"/>
        <v>50107176562.700005</v>
      </c>
      <c r="AL8" s="317">
        <f t="shared" si="0"/>
        <v>23171741254.660004</v>
      </c>
      <c r="AM8" s="317">
        <f t="shared" si="0"/>
        <v>1705850126.666666</v>
      </c>
      <c r="AN8" s="317">
        <f t="shared" si="0"/>
        <v>533110784.30000001</v>
      </c>
      <c r="AO8" s="317">
        <f t="shared" si="0"/>
        <v>158489913515.45999</v>
      </c>
      <c r="AP8" s="317">
        <f t="shared" si="0"/>
        <v>70816659710</v>
      </c>
      <c r="AQ8" s="317">
        <f t="shared" si="0"/>
        <v>69724529164</v>
      </c>
      <c r="AR8" s="317">
        <f t="shared" si="0"/>
        <v>0</v>
      </c>
      <c r="AS8" s="317">
        <f t="shared" si="0"/>
        <v>6854735768.5</v>
      </c>
      <c r="AT8" s="317">
        <f t="shared" si="0"/>
        <v>806885671</v>
      </c>
      <c r="AU8" s="317">
        <f t="shared" si="0"/>
        <v>350706072</v>
      </c>
      <c r="AV8" s="317">
        <f t="shared" si="0"/>
        <v>3823934</v>
      </c>
      <c r="AW8" s="317">
        <f t="shared" si="0"/>
        <v>0</v>
      </c>
      <c r="AX8" s="317">
        <f t="shared" si="0"/>
        <v>0</v>
      </c>
      <c r="AY8" s="317">
        <f t="shared" si="0"/>
        <v>0</v>
      </c>
      <c r="AZ8" s="317">
        <f t="shared" si="0"/>
        <v>0</v>
      </c>
      <c r="BA8" s="317">
        <f t="shared" si="0"/>
        <v>12173030541.870001</v>
      </c>
      <c r="BB8" s="317">
        <f t="shared" si="0"/>
        <v>10140303712</v>
      </c>
      <c r="BC8" s="317">
        <f t="shared" si="0"/>
        <v>1781318737</v>
      </c>
      <c r="BD8" s="317">
        <f t="shared" si="0"/>
        <v>453069319</v>
      </c>
      <c r="BE8" s="317">
        <f t="shared" si="0"/>
        <v>54567613386</v>
      </c>
      <c r="BF8" s="317">
        <f t="shared" si="0"/>
        <v>0</v>
      </c>
      <c r="BG8" s="317">
        <f t="shared" si="0"/>
        <v>0</v>
      </c>
      <c r="BH8" s="317">
        <f t="shared" si="0"/>
        <v>0</v>
      </c>
      <c r="BI8" s="317">
        <f t="shared" si="0"/>
        <v>0</v>
      </c>
      <c r="BJ8" s="317">
        <f t="shared" si="0"/>
        <v>0</v>
      </c>
      <c r="BK8" s="317">
        <f t="shared" si="0"/>
        <v>0</v>
      </c>
      <c r="BL8" s="317">
        <f t="shared" si="0"/>
        <v>0</v>
      </c>
      <c r="BM8" s="317">
        <f t="shared" si="0"/>
        <v>0</v>
      </c>
      <c r="BN8" s="317">
        <f t="shared" si="0"/>
        <v>0</v>
      </c>
      <c r="BO8" s="317">
        <f t="shared" si="0"/>
        <v>0</v>
      </c>
      <c r="BP8" s="317">
        <f t="shared" si="0"/>
        <v>610603524.5</v>
      </c>
      <c r="BQ8" s="317">
        <f t="shared" si="0"/>
        <v>2844857823.2600002</v>
      </c>
      <c r="BR8" s="317">
        <f t="shared" si="0"/>
        <v>112857308</v>
      </c>
      <c r="BS8" s="317">
        <f t="shared" si="0"/>
        <v>98840758</v>
      </c>
      <c r="BT8" s="317">
        <f t="shared" si="0"/>
        <v>0</v>
      </c>
      <c r="BU8" s="317">
        <f t="shared" si="0"/>
        <v>270486144899.49213</v>
      </c>
      <c r="BV8" s="317">
        <f t="shared" si="0"/>
        <v>7490144948.5537767</v>
      </c>
      <c r="BW8" s="317">
        <f t="shared" si="0"/>
        <v>39860112957.705933</v>
      </c>
      <c r="BX8" s="317">
        <f t="shared" si="0"/>
        <v>168763077602.9024</v>
      </c>
      <c r="BY8" s="317">
        <f t="shared" si="0"/>
        <v>6025369898</v>
      </c>
      <c r="BZ8" s="317">
        <f t="shared" si="0"/>
        <v>0</v>
      </c>
      <c r="CA8" s="317">
        <f t="shared" si="0"/>
        <v>12209698141.98</v>
      </c>
      <c r="CB8" s="317">
        <f t="shared" si="0"/>
        <v>34109623180</v>
      </c>
      <c r="CC8" s="317">
        <f t="shared" si="0"/>
        <v>0</v>
      </c>
      <c r="CD8" s="317">
        <f t="shared" si="0"/>
        <v>0</v>
      </c>
      <c r="CE8" s="317">
        <f t="shared" si="0"/>
        <v>2028118170.3499999</v>
      </c>
      <c r="CF8" s="317">
        <f t="shared" si="0"/>
        <v>288761569704.01459</v>
      </c>
      <c r="CG8" s="317">
        <f t="shared" si="0"/>
        <v>12234787323.0166</v>
      </c>
      <c r="CH8" s="317">
        <f t="shared" si="0"/>
        <v>42960607838.281364</v>
      </c>
      <c r="CI8" s="317">
        <f t="shared" si="0"/>
        <v>182189022471</v>
      </c>
      <c r="CJ8" s="317">
        <f t="shared" si="0"/>
        <v>6206130995</v>
      </c>
      <c r="CK8" s="317">
        <f t="shared" si="0"/>
        <v>0</v>
      </c>
      <c r="CL8" s="317">
        <f t="shared" si="0"/>
        <v>12575989086</v>
      </c>
      <c r="CM8" s="317">
        <f t="shared" si="0"/>
        <v>30506070276</v>
      </c>
      <c r="CN8" s="317">
        <f t="shared" si="0"/>
        <v>0</v>
      </c>
      <c r="CO8" s="317">
        <f t="shared" si="0"/>
        <v>0</v>
      </c>
      <c r="CP8" s="317">
        <f t="shared" si="0"/>
        <v>2088961714.7165999</v>
      </c>
      <c r="CQ8" s="317">
        <f t="shared" si="0"/>
        <v>297943315555.9502</v>
      </c>
      <c r="CR8" s="317">
        <f t="shared" si="0"/>
        <v>18820390541.318501</v>
      </c>
      <c r="CS8" s="317">
        <f t="shared" si="0"/>
        <v>46210074808.94355</v>
      </c>
      <c r="CT8" s="317">
        <f t="shared" si="0"/>
        <v>196686789889</v>
      </c>
      <c r="CU8" s="317">
        <f t="shared" si="0"/>
        <v>6392314925</v>
      </c>
      <c r="CV8" s="317">
        <f t="shared" si="0"/>
        <v>0</v>
      </c>
      <c r="CW8" s="317">
        <f t="shared" si="0"/>
        <v>12953268759</v>
      </c>
      <c r="CX8" s="317">
        <f t="shared" si="0"/>
        <v>14728846066</v>
      </c>
      <c r="CY8" s="317">
        <f t="shared" si="0"/>
        <v>0</v>
      </c>
      <c r="CZ8" s="317">
        <f t="shared" si="0"/>
        <v>0</v>
      </c>
      <c r="DA8" s="317">
        <f t="shared" si="0"/>
        <v>2151630566.6881151</v>
      </c>
      <c r="DB8" s="317">
        <f t="shared" ref="DB8" si="3">DB9+DB12+DB14+DB16+DB37+DB60+DB73+DB108+DB118+DB123+DB137+DB143+DB153+DB162+DB173+DB179+DB183+DB189+DB134</f>
        <v>1153278503430.4656</v>
      </c>
      <c r="DC8" s="5"/>
      <c r="DD8" s="5"/>
      <c r="DE8" s="5"/>
      <c r="DF8" s="5"/>
      <c r="DG8" s="5"/>
      <c r="DH8" s="5"/>
      <c r="DI8" s="5"/>
      <c r="DJ8" s="5"/>
      <c r="DK8" s="5"/>
      <c r="DL8" s="5"/>
      <c r="DM8" s="5"/>
      <c r="DN8" s="5"/>
      <c r="DO8" s="5"/>
      <c r="DP8" s="5"/>
      <c r="DQ8" s="5"/>
      <c r="DR8" s="5"/>
      <c r="DS8" s="5"/>
      <c r="DT8" s="5"/>
      <c r="DU8" s="81"/>
      <c r="DV8" s="81"/>
    </row>
    <row r="9" spans="1:16373" s="7" customFormat="1" ht="27" customHeight="1" x14ac:dyDescent="0.25">
      <c r="A9" s="80"/>
      <c r="B9" s="82"/>
      <c r="C9" s="83"/>
      <c r="D9" s="80"/>
      <c r="E9" s="80"/>
      <c r="F9" s="141"/>
      <c r="G9" s="80"/>
      <c r="H9" s="80"/>
      <c r="I9" s="141"/>
      <c r="J9" s="80"/>
      <c r="K9" s="80"/>
      <c r="L9" s="80"/>
      <c r="M9" s="115"/>
      <c r="N9" s="179">
        <v>1</v>
      </c>
      <c r="O9" s="179">
        <v>1202</v>
      </c>
      <c r="P9" s="180" t="s">
        <v>22</v>
      </c>
      <c r="Q9" s="109"/>
      <c r="R9" s="419"/>
      <c r="S9" s="420"/>
      <c r="T9" s="420"/>
      <c r="U9" s="420"/>
      <c r="V9" s="420"/>
      <c r="W9" s="414"/>
      <c r="X9" s="414"/>
      <c r="Y9" s="414"/>
      <c r="Z9" s="414"/>
      <c r="AA9" s="414"/>
      <c r="AB9" s="109"/>
      <c r="AC9" s="85">
        <f t="shared" ref="AC9:DA9" si="4">SUBTOTAL(9,AC10:AC11)</f>
        <v>115128400</v>
      </c>
      <c r="AD9" s="85">
        <f t="shared" si="4"/>
        <v>14200000</v>
      </c>
      <c r="AE9" s="85">
        <f t="shared" si="4"/>
        <v>11200000</v>
      </c>
      <c r="AF9" s="85">
        <f t="shared" si="4"/>
        <v>0</v>
      </c>
      <c r="AG9" s="85">
        <f t="shared" si="4"/>
        <v>115128400</v>
      </c>
      <c r="AH9" s="85">
        <f t="shared" si="4"/>
        <v>14200000</v>
      </c>
      <c r="AI9" s="85">
        <f t="shared" si="4"/>
        <v>11200000</v>
      </c>
      <c r="AJ9" s="85">
        <f t="shared" si="4"/>
        <v>0</v>
      </c>
      <c r="AK9" s="85">
        <f t="shared" si="4"/>
        <v>0</v>
      </c>
      <c r="AL9" s="85">
        <f t="shared" si="4"/>
        <v>0</v>
      </c>
      <c r="AM9" s="85">
        <f t="shared" si="4"/>
        <v>0</v>
      </c>
      <c r="AN9" s="85">
        <f t="shared" si="4"/>
        <v>0</v>
      </c>
      <c r="AO9" s="85">
        <f t="shared" si="4"/>
        <v>0</v>
      </c>
      <c r="AP9" s="85">
        <f t="shared" si="4"/>
        <v>0</v>
      </c>
      <c r="AQ9" s="85">
        <f t="shared" si="4"/>
        <v>0</v>
      </c>
      <c r="AR9" s="85">
        <f t="shared" si="4"/>
        <v>0</v>
      </c>
      <c r="AS9" s="85">
        <f t="shared" si="4"/>
        <v>0</v>
      </c>
      <c r="AT9" s="85">
        <f t="shared" si="4"/>
        <v>0</v>
      </c>
      <c r="AU9" s="85">
        <f t="shared" si="4"/>
        <v>0</v>
      </c>
      <c r="AV9" s="85">
        <f t="shared" si="4"/>
        <v>0</v>
      </c>
      <c r="AW9" s="85">
        <f t="shared" si="4"/>
        <v>0</v>
      </c>
      <c r="AX9" s="85">
        <f t="shared" si="4"/>
        <v>0</v>
      </c>
      <c r="AY9" s="85">
        <f t="shared" si="4"/>
        <v>0</v>
      </c>
      <c r="AZ9" s="85">
        <f t="shared" si="4"/>
        <v>0</v>
      </c>
      <c r="BA9" s="85">
        <f t="shared" si="4"/>
        <v>0</v>
      </c>
      <c r="BB9" s="85">
        <f t="shared" si="4"/>
        <v>0</v>
      </c>
      <c r="BC9" s="85">
        <f t="shared" si="4"/>
        <v>0</v>
      </c>
      <c r="BD9" s="85">
        <f t="shared" si="4"/>
        <v>0</v>
      </c>
      <c r="BE9" s="85">
        <f t="shared" si="4"/>
        <v>0</v>
      </c>
      <c r="BF9" s="85">
        <f t="shared" si="4"/>
        <v>0</v>
      </c>
      <c r="BG9" s="85">
        <f t="shared" si="4"/>
        <v>0</v>
      </c>
      <c r="BH9" s="85">
        <f t="shared" si="4"/>
        <v>0</v>
      </c>
      <c r="BI9" s="85">
        <f t="shared" si="4"/>
        <v>0</v>
      </c>
      <c r="BJ9" s="85">
        <f t="shared" si="4"/>
        <v>0</v>
      </c>
      <c r="BK9" s="85">
        <f t="shared" si="4"/>
        <v>0</v>
      </c>
      <c r="BL9" s="85">
        <f t="shared" si="4"/>
        <v>0</v>
      </c>
      <c r="BM9" s="85">
        <f t="shared" si="4"/>
        <v>0</v>
      </c>
      <c r="BN9" s="85">
        <f t="shared" si="4"/>
        <v>0</v>
      </c>
      <c r="BO9" s="85">
        <f t="shared" si="4"/>
        <v>0</v>
      </c>
      <c r="BP9" s="85">
        <f t="shared" si="4"/>
        <v>0</v>
      </c>
      <c r="BQ9" s="85">
        <f t="shared" si="4"/>
        <v>0</v>
      </c>
      <c r="BR9" s="85">
        <f t="shared" si="4"/>
        <v>0</v>
      </c>
      <c r="BS9" s="85">
        <f t="shared" si="4"/>
        <v>0</v>
      </c>
      <c r="BT9" s="85">
        <f t="shared" si="4"/>
        <v>0</v>
      </c>
      <c r="BU9" s="85">
        <f t="shared" si="4"/>
        <v>137750000</v>
      </c>
      <c r="BV9" s="85">
        <f t="shared" si="4"/>
        <v>137750000</v>
      </c>
      <c r="BW9" s="85">
        <f t="shared" si="4"/>
        <v>0</v>
      </c>
      <c r="BX9" s="85">
        <f t="shared" si="4"/>
        <v>0</v>
      </c>
      <c r="BY9" s="85">
        <f t="shared" si="4"/>
        <v>0</v>
      </c>
      <c r="BZ9" s="85">
        <f t="shared" si="4"/>
        <v>0</v>
      </c>
      <c r="CA9" s="85">
        <f t="shared" si="4"/>
        <v>0</v>
      </c>
      <c r="CB9" s="85">
        <f t="shared" si="4"/>
        <v>0</v>
      </c>
      <c r="CC9" s="85">
        <f t="shared" si="4"/>
        <v>0</v>
      </c>
      <c r="CD9" s="85">
        <f t="shared" si="4"/>
        <v>0</v>
      </c>
      <c r="CE9" s="85">
        <f t="shared" si="4"/>
        <v>0</v>
      </c>
      <c r="CF9" s="85">
        <f t="shared" si="4"/>
        <v>171906000</v>
      </c>
      <c r="CG9" s="85">
        <f t="shared" si="4"/>
        <v>171906000</v>
      </c>
      <c r="CH9" s="85">
        <f t="shared" si="4"/>
        <v>0</v>
      </c>
      <c r="CI9" s="85">
        <f t="shared" si="4"/>
        <v>0</v>
      </c>
      <c r="CJ9" s="85">
        <f t="shared" si="4"/>
        <v>0</v>
      </c>
      <c r="CK9" s="85">
        <f t="shared" si="4"/>
        <v>0</v>
      </c>
      <c r="CL9" s="85">
        <f t="shared" si="4"/>
        <v>0</v>
      </c>
      <c r="CM9" s="85">
        <f t="shared" si="4"/>
        <v>0</v>
      </c>
      <c r="CN9" s="85">
        <f t="shared" si="4"/>
        <v>0</v>
      </c>
      <c r="CO9" s="85">
        <f t="shared" si="4"/>
        <v>0</v>
      </c>
      <c r="CP9" s="85">
        <f t="shared" si="4"/>
        <v>0</v>
      </c>
      <c r="CQ9" s="85">
        <f t="shared" si="4"/>
        <v>276281695.27999997</v>
      </c>
      <c r="CR9" s="85">
        <f t="shared" si="4"/>
        <v>276281695.27999997</v>
      </c>
      <c r="CS9" s="85">
        <f t="shared" si="4"/>
        <v>0</v>
      </c>
      <c r="CT9" s="85">
        <f t="shared" si="4"/>
        <v>0</v>
      </c>
      <c r="CU9" s="85">
        <f t="shared" si="4"/>
        <v>0</v>
      </c>
      <c r="CV9" s="85">
        <f t="shared" si="4"/>
        <v>0</v>
      </c>
      <c r="CW9" s="85">
        <f t="shared" si="4"/>
        <v>0</v>
      </c>
      <c r="CX9" s="85">
        <f t="shared" si="4"/>
        <v>0</v>
      </c>
      <c r="CY9" s="85">
        <f t="shared" si="4"/>
        <v>0</v>
      </c>
      <c r="CZ9" s="85">
        <f t="shared" si="4"/>
        <v>0</v>
      </c>
      <c r="DA9" s="360">
        <f t="shared" si="4"/>
        <v>0</v>
      </c>
      <c r="DB9" s="85">
        <f t="shared" ref="DB9" si="5">SUBTOTAL(9,DB10:DB11)</f>
        <v>701066095.27999997</v>
      </c>
      <c r="DC9" s="5"/>
      <c r="DD9" s="5"/>
      <c r="DE9" s="5"/>
      <c r="DF9" s="5"/>
      <c r="DG9" s="5"/>
      <c r="DH9" s="5"/>
      <c r="DI9" s="5"/>
      <c r="DJ9" s="5"/>
      <c r="DK9" s="5"/>
      <c r="DL9" s="5"/>
      <c r="DM9" s="5"/>
      <c r="DN9" s="5"/>
      <c r="DO9" s="5"/>
      <c r="DP9" s="5"/>
      <c r="DQ9" s="5"/>
      <c r="DR9" s="5"/>
      <c r="DS9" s="5"/>
      <c r="DT9" s="5"/>
      <c r="DU9" s="81"/>
      <c r="DV9" s="81"/>
    </row>
    <row r="10" spans="1:16373" s="20" customFormat="1" ht="210.75" customHeight="1" x14ac:dyDescent="0.25">
      <c r="A10" s="86" t="s">
        <v>364</v>
      </c>
      <c r="B10" s="87"/>
      <c r="C10" s="88"/>
      <c r="D10" s="89" t="s">
        <v>365</v>
      </c>
      <c r="E10" s="11" t="s">
        <v>23</v>
      </c>
      <c r="F10" s="142" t="s">
        <v>366</v>
      </c>
      <c r="G10" s="12" t="s">
        <v>367</v>
      </c>
      <c r="H10" s="13" t="s">
        <v>368</v>
      </c>
      <c r="I10" s="134" t="s">
        <v>369</v>
      </c>
      <c r="J10" s="12">
        <v>12</v>
      </c>
      <c r="K10" s="12" t="s">
        <v>370</v>
      </c>
      <c r="L10" s="14">
        <v>18</v>
      </c>
      <c r="M10" s="252" t="s">
        <v>371</v>
      </c>
      <c r="N10" s="310"/>
      <c r="O10" s="186"/>
      <c r="P10" s="187"/>
      <c r="Q10" s="170" t="s">
        <v>372</v>
      </c>
      <c r="R10" s="8">
        <v>1202004</v>
      </c>
      <c r="S10" s="10" t="s">
        <v>373</v>
      </c>
      <c r="T10" s="8" t="s">
        <v>374</v>
      </c>
      <c r="U10" s="8">
        <v>120200400</v>
      </c>
      <c r="V10" s="10" t="s">
        <v>375</v>
      </c>
      <c r="W10" s="92" t="s">
        <v>10</v>
      </c>
      <c r="X10" s="12">
        <v>12</v>
      </c>
      <c r="Y10" s="12">
        <v>12</v>
      </c>
      <c r="Z10" s="12">
        <v>12</v>
      </c>
      <c r="AA10" s="12">
        <v>12</v>
      </c>
      <c r="AB10" s="12">
        <v>12</v>
      </c>
      <c r="AC10" s="15">
        <f t="shared" ref="AC10:AC11" si="6">AG10+AK10+AO10+AS10+AW10+BA10+BE10+BI10+BM10+BQ10</f>
        <v>112128400</v>
      </c>
      <c r="AD10" s="15">
        <f t="shared" ref="AD10:AD11" si="7">AH10+AL10+AP10+AT10+AX10+BB10+BF10+BJ10+BN10+BR10</f>
        <v>14200000</v>
      </c>
      <c r="AE10" s="15">
        <f>AI10+AM10+AQ10+AU10+AY10+BC10+BG10+BK10+BO10+BS10</f>
        <v>11200000</v>
      </c>
      <c r="AF10" s="15">
        <f>AJ10+AN10+AR10+AV10+AZ10+BD10+BH10+BL10+BP10+BT10</f>
        <v>0</v>
      </c>
      <c r="AG10" s="16">
        <v>112128400</v>
      </c>
      <c r="AH10" s="16">
        <v>14200000</v>
      </c>
      <c r="AI10" s="16">
        <v>11200000</v>
      </c>
      <c r="AJ10" s="16"/>
      <c r="AK10" s="16"/>
      <c r="AL10" s="16"/>
      <c r="AM10" s="16"/>
      <c r="AN10" s="16"/>
      <c r="AO10" s="16"/>
      <c r="AP10" s="16"/>
      <c r="AQ10" s="16"/>
      <c r="AR10" s="16"/>
      <c r="AS10" s="16"/>
      <c r="AT10" s="16"/>
      <c r="AU10" s="16"/>
      <c r="AV10" s="16"/>
      <c r="AW10" s="16"/>
      <c r="AX10" s="16"/>
      <c r="AY10" s="16"/>
      <c r="AZ10" s="16"/>
      <c r="BA10" s="16"/>
      <c r="BB10" s="16"/>
      <c r="BC10" s="16"/>
      <c r="BD10" s="16"/>
      <c r="BE10" s="17"/>
      <c r="BF10" s="17"/>
      <c r="BG10" s="17"/>
      <c r="BH10" s="17"/>
      <c r="BI10" s="17"/>
      <c r="BJ10" s="17"/>
      <c r="BK10" s="17"/>
      <c r="BL10" s="17"/>
      <c r="BM10" s="17"/>
      <c r="BN10" s="17"/>
      <c r="BO10" s="17"/>
      <c r="BP10" s="17"/>
      <c r="BQ10" s="17"/>
      <c r="BR10" s="17"/>
      <c r="BS10" s="17"/>
      <c r="BT10" s="17"/>
      <c r="BU10" s="17">
        <f>BV10+BW10+BX10+BY10+BZ10+CA10+CB10+CC10+CD10+CE10</f>
        <v>114000000</v>
      </c>
      <c r="BV10" s="17">
        <v>114000000</v>
      </c>
      <c r="BW10" s="17"/>
      <c r="BX10" s="17"/>
      <c r="BY10" s="17"/>
      <c r="BZ10" s="17"/>
      <c r="CA10" s="17"/>
      <c r="CB10" s="17"/>
      <c r="CC10" s="17"/>
      <c r="CD10" s="17"/>
      <c r="CE10" s="17"/>
      <c r="CF10" s="17">
        <f>CG10+CH10+CI10+CJ10+CK10+CL10+CM10+CN10+CO10+CP10</f>
        <v>114000000</v>
      </c>
      <c r="CG10" s="17">
        <v>114000000</v>
      </c>
      <c r="CH10" s="17"/>
      <c r="CI10" s="17"/>
      <c r="CJ10" s="17"/>
      <c r="CK10" s="17"/>
      <c r="CL10" s="17"/>
      <c r="CM10" s="17"/>
      <c r="CN10" s="17"/>
      <c r="CO10" s="17"/>
      <c r="CP10" s="17"/>
      <c r="CQ10" s="17">
        <f>CR10+CS10+CT10+CU10+CV10+CW10+CX10+CY10+CZ10+DA10</f>
        <v>130286695.27999999</v>
      </c>
      <c r="CR10" s="17">
        <v>130286695.27999999</v>
      </c>
      <c r="CS10" s="17"/>
      <c r="CT10" s="17"/>
      <c r="CU10" s="17"/>
      <c r="CV10" s="17"/>
      <c r="CW10" s="17"/>
      <c r="CX10" s="17"/>
      <c r="CY10" s="17"/>
      <c r="CZ10" s="17"/>
      <c r="DA10" s="361"/>
      <c r="DB10" s="371">
        <f>AC10+BU10+CF10+CQ10</f>
        <v>470415095.27999997</v>
      </c>
      <c r="DC10" s="18"/>
      <c r="DD10" s="18"/>
      <c r="DE10" s="18"/>
      <c r="DF10" s="18"/>
      <c r="DG10" s="18"/>
      <c r="DH10" s="18"/>
      <c r="DI10" s="18"/>
      <c r="DJ10" s="18"/>
      <c r="DK10" s="18"/>
      <c r="DL10" s="18"/>
      <c r="DM10" s="18"/>
      <c r="DN10" s="18"/>
      <c r="DO10" s="18"/>
      <c r="DP10" s="18"/>
      <c r="DQ10" s="18"/>
      <c r="DR10" s="18"/>
      <c r="DS10" s="18"/>
      <c r="DT10" s="19"/>
    </row>
    <row r="11" spans="1:16373" s="20" customFormat="1" ht="205.5" customHeight="1" x14ac:dyDescent="0.25">
      <c r="A11" s="86" t="s">
        <v>376</v>
      </c>
      <c r="B11" s="93"/>
      <c r="C11" s="94"/>
      <c r="D11" s="95" t="s">
        <v>377</v>
      </c>
      <c r="E11" s="11" t="s">
        <v>23</v>
      </c>
      <c r="F11" s="142" t="s">
        <v>366</v>
      </c>
      <c r="G11" s="12" t="s">
        <v>367</v>
      </c>
      <c r="H11" s="13" t="s">
        <v>368</v>
      </c>
      <c r="I11" s="134" t="s">
        <v>369</v>
      </c>
      <c r="J11" s="12">
        <v>12</v>
      </c>
      <c r="K11" s="12" t="s">
        <v>370</v>
      </c>
      <c r="L11" s="14">
        <v>18</v>
      </c>
      <c r="M11" s="252" t="s">
        <v>371</v>
      </c>
      <c r="N11" s="311"/>
      <c r="O11" s="177"/>
      <c r="P11" s="178"/>
      <c r="Q11" s="170" t="s">
        <v>378</v>
      </c>
      <c r="R11" s="21" t="s">
        <v>84</v>
      </c>
      <c r="S11" s="9" t="s">
        <v>24</v>
      </c>
      <c r="T11" s="21" t="s">
        <v>379</v>
      </c>
      <c r="U11" s="21" t="s">
        <v>84</v>
      </c>
      <c r="V11" s="9" t="s">
        <v>380</v>
      </c>
      <c r="W11" s="381" t="s">
        <v>11</v>
      </c>
      <c r="X11" s="382">
        <v>12</v>
      </c>
      <c r="Y11" s="382">
        <v>1</v>
      </c>
      <c r="Z11" s="382">
        <v>3</v>
      </c>
      <c r="AA11" s="382">
        <v>4</v>
      </c>
      <c r="AB11" s="382">
        <v>4</v>
      </c>
      <c r="AC11" s="15">
        <f t="shared" si="6"/>
        <v>3000000</v>
      </c>
      <c r="AD11" s="15">
        <f t="shared" si="7"/>
        <v>0</v>
      </c>
      <c r="AE11" s="15">
        <f>AI11+AM11+AQ11+AU11+AY11+BC11+BG11+BK11+BO11+BS11</f>
        <v>0</v>
      </c>
      <c r="AF11" s="15">
        <f>AJ11+AN11+AR11+AV11+AZ11+BD11+BH11+BL11+BP11+BT11</f>
        <v>0</v>
      </c>
      <c r="AG11" s="16">
        <v>3000000</v>
      </c>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7"/>
      <c r="BF11" s="17"/>
      <c r="BG11" s="17"/>
      <c r="BH11" s="17"/>
      <c r="BI11" s="17"/>
      <c r="BJ11" s="17"/>
      <c r="BK11" s="17"/>
      <c r="BL11" s="17"/>
      <c r="BM11" s="17"/>
      <c r="BN11" s="17"/>
      <c r="BO11" s="17"/>
      <c r="BP11" s="17"/>
      <c r="BQ11" s="17"/>
      <c r="BR11" s="17"/>
      <c r="BS11" s="17"/>
      <c r="BT11" s="17"/>
      <c r="BU11" s="17">
        <f>BV11+BW11+BX11+BY11+BZ11+CA11+CB11+CC11+CD11+CE11</f>
        <v>23750000</v>
      </c>
      <c r="BV11" s="17">
        <v>23750000</v>
      </c>
      <c r="BW11" s="17"/>
      <c r="BX11" s="17"/>
      <c r="BY11" s="17"/>
      <c r="BZ11" s="17"/>
      <c r="CA11" s="17"/>
      <c r="CB11" s="17"/>
      <c r="CC11" s="17"/>
      <c r="CD11" s="17"/>
      <c r="CE11" s="17"/>
      <c r="CF11" s="17">
        <f>CG11+CH11+CI11+CJ11+CK11+CL11+CM11+CN11+CO11+CP11</f>
        <v>57906000</v>
      </c>
      <c r="CG11" s="17">
        <v>57906000</v>
      </c>
      <c r="CH11" s="17"/>
      <c r="CI11" s="17"/>
      <c r="CJ11" s="17"/>
      <c r="CK11" s="17"/>
      <c r="CL11" s="17"/>
      <c r="CM11" s="17"/>
      <c r="CN11" s="17"/>
      <c r="CO11" s="17"/>
      <c r="CP11" s="17"/>
      <c r="CQ11" s="17">
        <f>CR11+CS11+CT11+CU11+CV11+CW11+CX11+CY11+CZ11+DA11</f>
        <v>145995000</v>
      </c>
      <c r="CR11" s="17">
        <v>145995000</v>
      </c>
      <c r="CS11" s="17"/>
      <c r="CT11" s="17"/>
      <c r="CU11" s="17"/>
      <c r="CV11" s="17"/>
      <c r="CW11" s="17"/>
      <c r="CX11" s="17"/>
      <c r="CY11" s="17"/>
      <c r="CZ11" s="17"/>
      <c r="DA11" s="361"/>
      <c r="DB11" s="371">
        <f>AC11+BU11+CF11+CQ11</f>
        <v>230651000</v>
      </c>
      <c r="DC11" s="18"/>
      <c r="DD11" s="18"/>
      <c r="DE11" s="18"/>
      <c r="DF11" s="18"/>
      <c r="DG11" s="18"/>
      <c r="DH11" s="18"/>
      <c r="DI11" s="18"/>
      <c r="DJ11" s="18"/>
      <c r="DK11" s="18"/>
      <c r="DL11" s="18"/>
      <c r="DM11" s="18"/>
      <c r="DN11" s="18"/>
      <c r="DO11" s="18"/>
      <c r="DP11" s="18"/>
      <c r="DQ11" s="18"/>
      <c r="DR11" s="18"/>
      <c r="DS11" s="18"/>
      <c r="DT11" s="19"/>
    </row>
    <row r="12" spans="1:16373" s="4" customFormat="1" ht="34.5" customHeight="1" x14ac:dyDescent="0.25">
      <c r="A12" s="86"/>
      <c r="B12" s="93"/>
      <c r="C12" s="94"/>
      <c r="D12" s="95"/>
      <c r="E12" s="11"/>
      <c r="F12" s="142"/>
      <c r="G12" s="12"/>
      <c r="H12" s="13"/>
      <c r="I12" s="134"/>
      <c r="J12" s="12"/>
      <c r="K12" s="12"/>
      <c r="L12" s="14"/>
      <c r="M12" s="90"/>
      <c r="N12" s="179">
        <v>2</v>
      </c>
      <c r="O12" s="179">
        <v>1203</v>
      </c>
      <c r="P12" s="260" t="s">
        <v>68</v>
      </c>
      <c r="Q12" s="175"/>
      <c r="R12" s="419"/>
      <c r="S12" s="420"/>
      <c r="T12" s="420"/>
      <c r="U12" s="420"/>
      <c r="V12" s="420"/>
      <c r="W12" s="414"/>
      <c r="X12" s="414"/>
      <c r="Y12" s="414"/>
      <c r="Z12" s="414"/>
      <c r="AA12" s="414"/>
      <c r="AB12" s="109"/>
      <c r="AC12" s="85">
        <f t="shared" ref="AC12:DB12" si="8">AC13</f>
        <v>15000000</v>
      </c>
      <c r="AD12" s="85">
        <f t="shared" si="8"/>
        <v>620000</v>
      </c>
      <c r="AE12" s="85">
        <f t="shared" si="8"/>
        <v>620000</v>
      </c>
      <c r="AF12" s="85">
        <f t="shared" si="8"/>
        <v>0</v>
      </c>
      <c r="AG12" s="85">
        <f t="shared" si="8"/>
        <v>15000000</v>
      </c>
      <c r="AH12" s="85">
        <f t="shared" si="8"/>
        <v>620000</v>
      </c>
      <c r="AI12" s="85">
        <f t="shared" si="8"/>
        <v>620000</v>
      </c>
      <c r="AJ12" s="85">
        <f t="shared" si="8"/>
        <v>0</v>
      </c>
      <c r="AK12" s="85">
        <f t="shared" si="8"/>
        <v>0</v>
      </c>
      <c r="AL12" s="85">
        <f t="shared" si="8"/>
        <v>0</v>
      </c>
      <c r="AM12" s="85">
        <f t="shared" si="8"/>
        <v>0</v>
      </c>
      <c r="AN12" s="85">
        <f t="shared" si="8"/>
        <v>0</v>
      </c>
      <c r="AO12" s="85">
        <f t="shared" si="8"/>
        <v>0</v>
      </c>
      <c r="AP12" s="85">
        <f t="shared" si="8"/>
        <v>0</v>
      </c>
      <c r="AQ12" s="85">
        <f t="shared" si="8"/>
        <v>0</v>
      </c>
      <c r="AR12" s="85">
        <f t="shared" si="8"/>
        <v>0</v>
      </c>
      <c r="AS12" s="85">
        <f t="shared" si="8"/>
        <v>0</v>
      </c>
      <c r="AT12" s="85">
        <f t="shared" si="8"/>
        <v>0</v>
      </c>
      <c r="AU12" s="85">
        <f t="shared" si="8"/>
        <v>0</v>
      </c>
      <c r="AV12" s="85">
        <f t="shared" si="8"/>
        <v>0</v>
      </c>
      <c r="AW12" s="85">
        <f t="shared" si="8"/>
        <v>0</v>
      </c>
      <c r="AX12" s="85">
        <f t="shared" si="8"/>
        <v>0</v>
      </c>
      <c r="AY12" s="85">
        <f t="shared" si="8"/>
        <v>0</v>
      </c>
      <c r="AZ12" s="85">
        <f t="shared" si="8"/>
        <v>0</v>
      </c>
      <c r="BA12" s="85">
        <f t="shared" si="8"/>
        <v>0</v>
      </c>
      <c r="BB12" s="85">
        <f t="shared" si="8"/>
        <v>0</v>
      </c>
      <c r="BC12" s="85">
        <f t="shared" si="8"/>
        <v>0</v>
      </c>
      <c r="BD12" s="85">
        <f t="shared" si="8"/>
        <v>0</v>
      </c>
      <c r="BE12" s="85">
        <f t="shared" si="8"/>
        <v>0</v>
      </c>
      <c r="BF12" s="85">
        <f t="shared" si="8"/>
        <v>0</v>
      </c>
      <c r="BG12" s="85">
        <f t="shared" si="8"/>
        <v>0</v>
      </c>
      <c r="BH12" s="85">
        <f t="shared" si="8"/>
        <v>0</v>
      </c>
      <c r="BI12" s="85">
        <f t="shared" si="8"/>
        <v>0</v>
      </c>
      <c r="BJ12" s="85">
        <f t="shared" si="8"/>
        <v>0</v>
      </c>
      <c r="BK12" s="85">
        <f t="shared" si="8"/>
        <v>0</v>
      </c>
      <c r="BL12" s="85">
        <f t="shared" si="8"/>
        <v>0</v>
      </c>
      <c r="BM12" s="85">
        <f t="shared" si="8"/>
        <v>0</v>
      </c>
      <c r="BN12" s="85">
        <f t="shared" si="8"/>
        <v>0</v>
      </c>
      <c r="BO12" s="85">
        <f t="shared" si="8"/>
        <v>0</v>
      </c>
      <c r="BP12" s="85">
        <f t="shared" si="8"/>
        <v>0</v>
      </c>
      <c r="BQ12" s="85">
        <f t="shared" si="8"/>
        <v>0</v>
      </c>
      <c r="BR12" s="85">
        <f t="shared" si="8"/>
        <v>0</v>
      </c>
      <c r="BS12" s="85">
        <f t="shared" si="8"/>
        <v>0</v>
      </c>
      <c r="BT12" s="85">
        <f t="shared" si="8"/>
        <v>0</v>
      </c>
      <c r="BU12" s="85">
        <f t="shared" si="8"/>
        <v>14250000</v>
      </c>
      <c r="BV12" s="85">
        <f t="shared" si="8"/>
        <v>14250000</v>
      </c>
      <c r="BW12" s="85">
        <f t="shared" si="8"/>
        <v>0</v>
      </c>
      <c r="BX12" s="85">
        <f t="shared" si="8"/>
        <v>0</v>
      </c>
      <c r="BY12" s="85">
        <f t="shared" si="8"/>
        <v>0</v>
      </c>
      <c r="BZ12" s="85">
        <f t="shared" si="8"/>
        <v>0</v>
      </c>
      <c r="CA12" s="85">
        <f t="shared" si="8"/>
        <v>0</v>
      </c>
      <c r="CB12" s="85">
        <f t="shared" si="8"/>
        <v>0</v>
      </c>
      <c r="CC12" s="85">
        <f t="shared" si="8"/>
        <v>0</v>
      </c>
      <c r="CD12" s="85">
        <f t="shared" si="8"/>
        <v>0</v>
      </c>
      <c r="CE12" s="85">
        <f t="shared" si="8"/>
        <v>0</v>
      </c>
      <c r="CF12" s="85">
        <f t="shared" si="8"/>
        <v>14476500</v>
      </c>
      <c r="CG12" s="85">
        <f t="shared" si="8"/>
        <v>14476500</v>
      </c>
      <c r="CH12" s="85">
        <f t="shared" si="8"/>
        <v>0</v>
      </c>
      <c r="CI12" s="85">
        <f t="shared" si="8"/>
        <v>0</v>
      </c>
      <c r="CJ12" s="85">
        <f t="shared" si="8"/>
        <v>0</v>
      </c>
      <c r="CK12" s="85">
        <f t="shared" si="8"/>
        <v>0</v>
      </c>
      <c r="CL12" s="85">
        <f t="shared" si="8"/>
        <v>0</v>
      </c>
      <c r="CM12" s="85">
        <f t="shared" si="8"/>
        <v>0</v>
      </c>
      <c r="CN12" s="85">
        <f t="shared" si="8"/>
        <v>0</v>
      </c>
      <c r="CO12" s="85">
        <f t="shared" si="8"/>
        <v>0</v>
      </c>
      <c r="CP12" s="85">
        <f t="shared" si="8"/>
        <v>0</v>
      </c>
      <c r="CQ12" s="85">
        <f t="shared" si="8"/>
        <v>19466000</v>
      </c>
      <c r="CR12" s="85">
        <f t="shared" si="8"/>
        <v>19466000</v>
      </c>
      <c r="CS12" s="85">
        <f t="shared" si="8"/>
        <v>0</v>
      </c>
      <c r="CT12" s="85">
        <f t="shared" si="8"/>
        <v>0</v>
      </c>
      <c r="CU12" s="85">
        <f t="shared" si="8"/>
        <v>0</v>
      </c>
      <c r="CV12" s="85">
        <f t="shared" si="8"/>
        <v>0</v>
      </c>
      <c r="CW12" s="85">
        <f t="shared" si="8"/>
        <v>0</v>
      </c>
      <c r="CX12" s="85">
        <f t="shared" si="8"/>
        <v>0</v>
      </c>
      <c r="CY12" s="85">
        <f t="shared" si="8"/>
        <v>0</v>
      </c>
      <c r="CZ12" s="85">
        <f t="shared" si="8"/>
        <v>0</v>
      </c>
      <c r="DA12" s="360">
        <f t="shared" si="8"/>
        <v>0</v>
      </c>
      <c r="DB12" s="85">
        <f t="shared" si="8"/>
        <v>63192500</v>
      </c>
      <c r="DC12" s="18"/>
      <c r="DD12" s="18"/>
      <c r="DE12" s="18"/>
      <c r="DF12" s="18"/>
      <c r="DG12" s="18"/>
      <c r="DH12" s="18"/>
      <c r="DI12" s="18"/>
      <c r="DJ12" s="18"/>
      <c r="DK12" s="18"/>
      <c r="DL12" s="18"/>
      <c r="DM12" s="18"/>
      <c r="DN12" s="18"/>
      <c r="DO12" s="18"/>
      <c r="DP12" s="18"/>
      <c r="DQ12" s="18"/>
      <c r="DR12" s="18"/>
      <c r="DS12" s="18"/>
      <c r="DT12" s="19"/>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c r="ODE12" s="20"/>
      <c r="ODF12" s="20"/>
      <c r="ODG12" s="20"/>
      <c r="ODH12" s="20"/>
      <c r="ODI12" s="20"/>
      <c r="ODJ12" s="20"/>
      <c r="ODK12" s="20"/>
      <c r="ODL12" s="20"/>
      <c r="ODM12" s="20"/>
      <c r="ODN12" s="20"/>
      <c r="ODO12" s="20"/>
      <c r="ODP12" s="20"/>
      <c r="ODQ12" s="20"/>
      <c r="ODR12" s="20"/>
      <c r="ODS12" s="20"/>
      <c r="ODT12" s="20"/>
      <c r="ODU12" s="20"/>
      <c r="ODV12" s="20"/>
      <c r="ODW12" s="20"/>
      <c r="ODX12" s="20"/>
      <c r="ODY12" s="20"/>
      <c r="ODZ12" s="20"/>
      <c r="OEA12" s="20"/>
      <c r="OEB12" s="20"/>
      <c r="OEC12" s="20"/>
      <c r="OED12" s="20"/>
      <c r="OEE12" s="20"/>
      <c r="OEF12" s="20"/>
      <c r="OEG12" s="20"/>
      <c r="OEH12" s="20"/>
      <c r="OEI12" s="20"/>
      <c r="OEJ12" s="20"/>
      <c r="OEK12" s="20"/>
      <c r="OEL12" s="20"/>
      <c r="OEM12" s="20"/>
      <c r="OEN12" s="20"/>
      <c r="OEO12" s="20"/>
      <c r="OEP12" s="20"/>
      <c r="OEQ12" s="20"/>
      <c r="OER12" s="20"/>
      <c r="OES12" s="20"/>
      <c r="OET12" s="20"/>
      <c r="OEU12" s="20"/>
      <c r="OEV12" s="20"/>
      <c r="OEW12" s="20"/>
      <c r="OEX12" s="20"/>
      <c r="OEY12" s="20"/>
      <c r="OEZ12" s="20"/>
      <c r="OFA12" s="20"/>
      <c r="OFB12" s="20"/>
      <c r="OFC12" s="20"/>
      <c r="OFD12" s="20"/>
      <c r="OFE12" s="20"/>
      <c r="OFF12" s="20"/>
      <c r="OFG12" s="20"/>
      <c r="OFH12" s="20"/>
      <c r="OFI12" s="20"/>
      <c r="OFJ12" s="20"/>
      <c r="OFK12" s="20"/>
      <c r="OFL12" s="20"/>
      <c r="OFM12" s="20"/>
      <c r="OFN12" s="20"/>
      <c r="OFO12" s="20"/>
      <c r="OFP12" s="20"/>
      <c r="OFQ12" s="20"/>
      <c r="OFR12" s="20"/>
      <c r="OFS12" s="20"/>
      <c r="OFT12" s="20"/>
      <c r="OFU12" s="20"/>
      <c r="OFV12" s="20"/>
      <c r="OFW12" s="20"/>
      <c r="OFX12" s="20"/>
      <c r="OFY12" s="20"/>
      <c r="OFZ12" s="20"/>
      <c r="OGA12" s="20"/>
      <c r="OGB12" s="20"/>
      <c r="OGC12" s="20"/>
      <c r="OGD12" s="20"/>
      <c r="OGE12" s="20"/>
      <c r="OGF12" s="20"/>
      <c r="OGG12" s="20"/>
      <c r="OGH12" s="20"/>
      <c r="OGI12" s="20"/>
      <c r="OGJ12" s="20"/>
      <c r="OGK12" s="20"/>
      <c r="OGL12" s="20"/>
      <c r="OGM12" s="20"/>
      <c r="OGN12" s="20"/>
      <c r="OGO12" s="20"/>
      <c r="OGP12" s="20"/>
      <c r="OGQ12" s="20"/>
      <c r="OGR12" s="20"/>
      <c r="OGS12" s="20"/>
      <c r="OGT12" s="20"/>
      <c r="OGU12" s="20"/>
      <c r="OGV12" s="20"/>
      <c r="OGW12" s="20"/>
      <c r="OGX12" s="20"/>
      <c r="OGY12" s="20"/>
      <c r="OGZ12" s="20"/>
      <c r="OHA12" s="20"/>
      <c r="OHB12" s="20"/>
      <c r="OHC12" s="20"/>
      <c r="OHD12" s="20"/>
      <c r="OHE12" s="20"/>
      <c r="OHF12" s="20"/>
      <c r="OHG12" s="20"/>
      <c r="OHH12" s="20"/>
      <c r="OHI12" s="20"/>
      <c r="OHJ12" s="20"/>
      <c r="OHK12" s="20"/>
      <c r="OHL12" s="20"/>
      <c r="OHM12" s="20"/>
      <c r="OHN12" s="20"/>
      <c r="OHO12" s="20"/>
      <c r="OHP12" s="20"/>
      <c r="OHQ12" s="20"/>
      <c r="OHR12" s="20"/>
      <c r="OHS12" s="20"/>
      <c r="OHT12" s="20"/>
      <c r="OHU12" s="20"/>
      <c r="OHV12" s="20"/>
      <c r="OHW12" s="20"/>
      <c r="OHX12" s="20"/>
      <c r="OHY12" s="20"/>
      <c r="OHZ12" s="20"/>
      <c r="OIA12" s="20"/>
      <c r="OIB12" s="20"/>
      <c r="OIC12" s="20"/>
      <c r="OID12" s="20"/>
      <c r="OIE12" s="20"/>
      <c r="OIF12" s="20"/>
      <c r="OIG12" s="20"/>
      <c r="OIH12" s="20"/>
      <c r="OII12" s="20"/>
      <c r="OIJ12" s="20"/>
      <c r="OIK12" s="20"/>
      <c r="OIL12" s="20"/>
      <c r="OIM12" s="20"/>
      <c r="OIN12" s="20"/>
      <c r="OIO12" s="20"/>
      <c r="OIP12" s="20"/>
      <c r="OIQ12" s="20"/>
      <c r="OIR12" s="20"/>
      <c r="OIS12" s="20"/>
      <c r="OIT12" s="20"/>
      <c r="OIU12" s="20"/>
      <c r="OIV12" s="20"/>
      <c r="OIW12" s="20"/>
      <c r="OIX12" s="20"/>
      <c r="OIY12" s="20"/>
      <c r="OIZ12" s="20"/>
      <c r="OJA12" s="20"/>
      <c r="OJB12" s="20"/>
      <c r="OJC12" s="20"/>
      <c r="OJD12" s="20"/>
      <c r="OJE12" s="20"/>
      <c r="OJF12" s="20"/>
      <c r="OJG12" s="20"/>
      <c r="OJH12" s="20"/>
      <c r="OJI12" s="20"/>
      <c r="OJJ12" s="20"/>
      <c r="OJK12" s="20"/>
      <c r="OJL12" s="20"/>
      <c r="OJM12" s="20"/>
      <c r="OJN12" s="20"/>
      <c r="OJO12" s="20"/>
      <c r="OJP12" s="20"/>
      <c r="OJQ12" s="20"/>
      <c r="OJR12" s="20"/>
      <c r="OJS12" s="20"/>
      <c r="OJT12" s="20"/>
      <c r="OJU12" s="20"/>
      <c r="OJV12" s="20"/>
      <c r="OJW12" s="20"/>
      <c r="OJX12" s="20"/>
      <c r="OJY12" s="20"/>
      <c r="OJZ12" s="20"/>
      <c r="OKA12" s="20"/>
      <c r="OKB12" s="20"/>
      <c r="OKC12" s="20"/>
      <c r="OKD12" s="20"/>
      <c r="OKE12" s="20"/>
      <c r="OKF12" s="20"/>
      <c r="OKG12" s="20"/>
      <c r="OKH12" s="20"/>
      <c r="OKI12" s="20"/>
      <c r="OKJ12" s="20"/>
      <c r="OKK12" s="20"/>
      <c r="OKL12" s="20"/>
      <c r="OKM12" s="20"/>
      <c r="OKN12" s="20"/>
      <c r="OKO12" s="20"/>
      <c r="OKP12" s="20"/>
      <c r="OKQ12" s="20"/>
      <c r="OKR12" s="20"/>
      <c r="OKS12" s="20"/>
      <c r="OKT12" s="20"/>
      <c r="OKU12" s="20"/>
      <c r="OKV12" s="20"/>
      <c r="OKW12" s="20"/>
      <c r="OKX12" s="20"/>
      <c r="OKY12" s="20"/>
      <c r="OKZ12" s="20"/>
      <c r="OLA12" s="20"/>
      <c r="OLB12" s="20"/>
      <c r="OLC12" s="20"/>
      <c r="OLD12" s="20"/>
      <c r="OLE12" s="20"/>
      <c r="OLF12" s="20"/>
      <c r="OLG12" s="20"/>
      <c r="OLH12" s="20"/>
      <c r="OLI12" s="20"/>
      <c r="OLJ12" s="20"/>
      <c r="OLK12" s="20"/>
      <c r="OLL12" s="20"/>
      <c r="OLM12" s="20"/>
      <c r="OLN12" s="20"/>
      <c r="OLO12" s="20"/>
      <c r="OLP12" s="20"/>
      <c r="OLQ12" s="20"/>
      <c r="OLR12" s="20"/>
      <c r="OLS12" s="20"/>
      <c r="OLT12" s="20"/>
      <c r="OLU12" s="20"/>
      <c r="OLV12" s="20"/>
      <c r="OLW12" s="20"/>
      <c r="OLX12" s="20"/>
      <c r="OLY12" s="20"/>
      <c r="OLZ12" s="20"/>
      <c r="OMA12" s="20"/>
      <c r="OMB12" s="20"/>
      <c r="OMC12" s="20"/>
      <c r="OMD12" s="20"/>
      <c r="OME12" s="20"/>
      <c r="OMF12" s="20"/>
      <c r="OMG12" s="20"/>
      <c r="OMH12" s="20"/>
      <c r="OMI12" s="20"/>
      <c r="OMJ12" s="20"/>
      <c r="OMK12" s="20"/>
      <c r="OML12" s="20"/>
      <c r="OMM12" s="20"/>
      <c r="OMN12" s="20"/>
      <c r="OMO12" s="20"/>
      <c r="OMP12" s="20"/>
      <c r="OMQ12" s="20"/>
      <c r="OMR12" s="20"/>
      <c r="OMS12" s="20"/>
      <c r="OMT12" s="20"/>
      <c r="OMU12" s="20"/>
      <c r="OMV12" s="20"/>
      <c r="OMW12" s="20"/>
      <c r="OMX12" s="20"/>
      <c r="OMY12" s="20"/>
      <c r="OMZ12" s="20"/>
      <c r="ONA12" s="20"/>
      <c r="ONB12" s="20"/>
      <c r="ONC12" s="20"/>
      <c r="OND12" s="20"/>
      <c r="ONE12" s="20"/>
      <c r="ONF12" s="20"/>
      <c r="ONG12" s="20"/>
      <c r="ONH12" s="20"/>
      <c r="ONI12" s="20"/>
      <c r="ONJ12" s="20"/>
      <c r="ONK12" s="20"/>
      <c r="ONL12" s="20"/>
      <c r="ONM12" s="20"/>
      <c r="ONN12" s="20"/>
      <c r="ONO12" s="20"/>
      <c r="ONP12" s="20"/>
      <c r="ONQ12" s="20"/>
      <c r="ONR12" s="20"/>
      <c r="ONS12" s="20"/>
      <c r="ONT12" s="20"/>
      <c r="ONU12" s="20"/>
      <c r="ONV12" s="20"/>
      <c r="ONW12" s="20"/>
      <c r="ONX12" s="20"/>
      <c r="ONY12" s="20"/>
      <c r="ONZ12" s="20"/>
      <c r="OOA12" s="20"/>
      <c r="OOB12" s="20"/>
      <c r="OOC12" s="20"/>
      <c r="OOD12" s="20"/>
      <c r="OOE12" s="20"/>
      <c r="OOF12" s="20"/>
      <c r="OOG12" s="20"/>
      <c r="OOH12" s="20"/>
      <c r="OOI12" s="20"/>
      <c r="OOJ12" s="20"/>
      <c r="OOK12" s="20"/>
      <c r="OOL12" s="20"/>
      <c r="OOM12" s="20"/>
      <c r="OON12" s="20"/>
      <c r="OOO12" s="20"/>
      <c r="OOP12" s="20"/>
      <c r="OOQ12" s="20"/>
      <c r="OOR12" s="20"/>
      <c r="OOS12" s="20"/>
      <c r="OOT12" s="20"/>
      <c r="OOU12" s="20"/>
      <c r="OOV12" s="20"/>
      <c r="OOW12" s="20"/>
      <c r="OOX12" s="20"/>
      <c r="OOY12" s="20"/>
      <c r="OOZ12" s="20"/>
      <c r="OPA12" s="20"/>
      <c r="OPB12" s="20"/>
      <c r="OPC12" s="20"/>
      <c r="OPD12" s="20"/>
      <c r="OPE12" s="20"/>
      <c r="OPF12" s="20"/>
      <c r="OPG12" s="20"/>
      <c r="OPH12" s="20"/>
      <c r="OPI12" s="20"/>
      <c r="OPJ12" s="20"/>
      <c r="OPK12" s="20"/>
      <c r="OPL12" s="20"/>
      <c r="OPM12" s="20"/>
      <c r="OPN12" s="20"/>
      <c r="OPO12" s="20"/>
      <c r="OPP12" s="20"/>
      <c r="OPQ12" s="20"/>
      <c r="OPR12" s="20"/>
      <c r="OPS12" s="20"/>
      <c r="OPT12" s="20"/>
      <c r="OPU12" s="20"/>
      <c r="OPV12" s="20"/>
      <c r="OPW12" s="20"/>
      <c r="OPX12" s="20"/>
      <c r="OPY12" s="20"/>
      <c r="OPZ12" s="20"/>
      <c r="OQA12" s="20"/>
      <c r="OQB12" s="20"/>
      <c r="OQC12" s="20"/>
      <c r="OQD12" s="20"/>
      <c r="OQE12" s="20"/>
      <c r="OQF12" s="20"/>
      <c r="OQG12" s="20"/>
      <c r="OQH12" s="20"/>
      <c r="OQI12" s="20"/>
      <c r="OQJ12" s="20"/>
      <c r="OQK12" s="20"/>
      <c r="OQL12" s="20"/>
      <c r="OQM12" s="20"/>
      <c r="OQN12" s="20"/>
      <c r="OQO12" s="20"/>
      <c r="OQP12" s="20"/>
      <c r="OQQ12" s="20"/>
      <c r="OQR12" s="20"/>
      <c r="OQS12" s="20"/>
      <c r="OQT12" s="20"/>
      <c r="OQU12" s="20"/>
      <c r="OQV12" s="20"/>
      <c r="OQW12" s="20"/>
      <c r="OQX12" s="20"/>
      <c r="OQY12" s="20"/>
      <c r="OQZ12" s="20"/>
      <c r="ORA12" s="20"/>
      <c r="ORB12" s="20"/>
      <c r="ORC12" s="20"/>
      <c r="ORD12" s="20"/>
      <c r="ORE12" s="20"/>
      <c r="ORF12" s="20"/>
      <c r="ORG12" s="20"/>
      <c r="ORH12" s="20"/>
      <c r="ORI12" s="20"/>
      <c r="ORJ12" s="20"/>
      <c r="ORK12" s="20"/>
      <c r="ORL12" s="20"/>
      <c r="ORM12" s="20"/>
      <c r="ORN12" s="20"/>
      <c r="ORO12" s="20"/>
      <c r="ORP12" s="20"/>
      <c r="ORQ12" s="20"/>
      <c r="ORR12" s="20"/>
      <c r="ORS12" s="20"/>
      <c r="ORT12" s="20"/>
      <c r="ORU12" s="20"/>
      <c r="ORV12" s="20"/>
      <c r="ORW12" s="20"/>
      <c r="ORX12" s="20"/>
      <c r="ORY12" s="20"/>
      <c r="ORZ12" s="20"/>
      <c r="OSA12" s="20"/>
      <c r="OSB12" s="20"/>
      <c r="OSC12" s="20"/>
      <c r="OSD12" s="20"/>
      <c r="OSE12" s="20"/>
      <c r="OSF12" s="20"/>
      <c r="OSG12" s="20"/>
      <c r="OSH12" s="20"/>
      <c r="OSI12" s="20"/>
      <c r="OSJ12" s="20"/>
      <c r="OSK12" s="20"/>
      <c r="OSL12" s="20"/>
      <c r="OSM12" s="20"/>
      <c r="OSN12" s="20"/>
      <c r="OSO12" s="20"/>
      <c r="OSP12" s="20"/>
      <c r="OSQ12" s="20"/>
      <c r="OSR12" s="20"/>
      <c r="OSS12" s="20"/>
      <c r="OST12" s="20"/>
      <c r="OSU12" s="20"/>
      <c r="OSV12" s="20"/>
      <c r="OSW12" s="20"/>
      <c r="OSX12" s="20"/>
      <c r="OSY12" s="20"/>
      <c r="OSZ12" s="20"/>
      <c r="OTA12" s="20"/>
      <c r="OTB12" s="20"/>
      <c r="OTC12" s="20"/>
      <c r="OTD12" s="20"/>
      <c r="OTE12" s="20"/>
      <c r="OTF12" s="20"/>
      <c r="OTG12" s="20"/>
      <c r="OTH12" s="20"/>
      <c r="OTI12" s="20"/>
      <c r="OTJ12" s="20"/>
      <c r="OTK12" s="20"/>
      <c r="OTL12" s="20"/>
      <c r="OTM12" s="20"/>
      <c r="OTN12" s="20"/>
      <c r="OTO12" s="20"/>
      <c r="OTP12" s="20"/>
      <c r="OTQ12" s="20"/>
      <c r="OTR12" s="20"/>
      <c r="OTS12" s="20"/>
      <c r="OTT12" s="20"/>
      <c r="OTU12" s="20"/>
      <c r="OTV12" s="20"/>
      <c r="OTW12" s="20"/>
      <c r="OTX12" s="20"/>
      <c r="OTY12" s="20"/>
      <c r="OTZ12" s="20"/>
      <c r="OUA12" s="20"/>
      <c r="OUB12" s="20"/>
      <c r="OUC12" s="20"/>
      <c r="OUD12" s="20"/>
      <c r="OUE12" s="20"/>
      <c r="OUF12" s="20"/>
      <c r="OUG12" s="20"/>
      <c r="OUH12" s="20"/>
      <c r="OUI12" s="20"/>
      <c r="OUJ12" s="20"/>
      <c r="OUK12" s="20"/>
      <c r="OUL12" s="20"/>
      <c r="OUM12" s="20"/>
      <c r="OUN12" s="20"/>
      <c r="OUO12" s="20"/>
      <c r="OUP12" s="20"/>
      <c r="OUQ12" s="20"/>
      <c r="OUR12" s="20"/>
      <c r="OUS12" s="20"/>
      <c r="OUT12" s="20"/>
      <c r="OUU12" s="20"/>
      <c r="OUV12" s="20"/>
      <c r="OUW12" s="20"/>
      <c r="OUX12" s="20"/>
      <c r="OUY12" s="20"/>
      <c r="OUZ12" s="20"/>
      <c r="OVA12" s="20"/>
      <c r="OVB12" s="20"/>
      <c r="OVC12" s="20"/>
      <c r="OVD12" s="20"/>
      <c r="OVE12" s="20"/>
      <c r="OVF12" s="20"/>
      <c r="OVG12" s="20"/>
      <c r="OVH12" s="20"/>
      <c r="OVI12" s="20"/>
      <c r="OVJ12" s="20"/>
      <c r="OVK12" s="20"/>
      <c r="OVL12" s="20"/>
      <c r="OVM12" s="20"/>
      <c r="OVN12" s="20"/>
      <c r="OVO12" s="20"/>
      <c r="OVP12" s="20"/>
      <c r="OVQ12" s="20"/>
      <c r="OVR12" s="20"/>
      <c r="OVS12" s="20"/>
      <c r="OVT12" s="20"/>
      <c r="OVU12" s="20"/>
      <c r="OVV12" s="20"/>
      <c r="OVW12" s="20"/>
      <c r="OVX12" s="20"/>
      <c r="OVY12" s="20"/>
      <c r="OVZ12" s="20"/>
      <c r="OWA12" s="20"/>
      <c r="OWB12" s="20"/>
      <c r="OWC12" s="20"/>
      <c r="OWD12" s="20"/>
      <c r="OWE12" s="20"/>
      <c r="OWF12" s="20"/>
      <c r="OWG12" s="20"/>
      <c r="OWH12" s="20"/>
      <c r="OWI12" s="20"/>
      <c r="OWJ12" s="20"/>
      <c r="OWK12" s="20"/>
      <c r="OWL12" s="20"/>
      <c r="OWM12" s="20"/>
      <c r="OWN12" s="20"/>
      <c r="OWO12" s="20"/>
      <c r="OWP12" s="20"/>
      <c r="OWQ12" s="20"/>
      <c r="OWR12" s="20"/>
      <c r="OWS12" s="20"/>
      <c r="OWT12" s="20"/>
      <c r="OWU12" s="20"/>
      <c r="OWV12" s="20"/>
      <c r="OWW12" s="20"/>
      <c r="OWX12" s="20"/>
      <c r="OWY12" s="20"/>
      <c r="OWZ12" s="20"/>
      <c r="OXA12" s="20"/>
      <c r="OXB12" s="20"/>
      <c r="OXC12" s="20"/>
      <c r="OXD12" s="20"/>
      <c r="OXE12" s="20"/>
      <c r="OXF12" s="20"/>
      <c r="OXG12" s="20"/>
      <c r="OXH12" s="20"/>
      <c r="OXI12" s="20"/>
      <c r="OXJ12" s="20"/>
      <c r="OXK12" s="20"/>
      <c r="OXL12" s="20"/>
      <c r="OXM12" s="20"/>
      <c r="OXN12" s="20"/>
      <c r="OXO12" s="20"/>
      <c r="OXP12" s="20"/>
      <c r="OXQ12" s="20"/>
      <c r="OXR12" s="20"/>
      <c r="OXS12" s="20"/>
      <c r="OXT12" s="20"/>
      <c r="OXU12" s="20"/>
      <c r="OXV12" s="20"/>
      <c r="OXW12" s="20"/>
      <c r="OXX12" s="20"/>
      <c r="OXY12" s="20"/>
      <c r="OXZ12" s="20"/>
      <c r="OYA12" s="20"/>
      <c r="OYB12" s="20"/>
      <c r="OYC12" s="20"/>
      <c r="OYD12" s="20"/>
      <c r="OYE12" s="20"/>
      <c r="OYF12" s="20"/>
      <c r="OYG12" s="20"/>
      <c r="OYH12" s="20"/>
      <c r="OYI12" s="20"/>
      <c r="OYJ12" s="20"/>
      <c r="OYK12" s="20"/>
      <c r="OYL12" s="20"/>
      <c r="OYM12" s="20"/>
      <c r="OYN12" s="20"/>
      <c r="OYO12" s="20"/>
      <c r="OYP12" s="20"/>
      <c r="OYQ12" s="20"/>
      <c r="OYR12" s="20"/>
      <c r="OYS12" s="20"/>
      <c r="OYT12" s="20"/>
      <c r="OYU12" s="20"/>
      <c r="OYV12" s="20"/>
      <c r="OYW12" s="20"/>
      <c r="OYX12" s="20"/>
      <c r="OYY12" s="20"/>
      <c r="OYZ12" s="20"/>
      <c r="OZA12" s="20"/>
      <c r="OZB12" s="20"/>
      <c r="OZC12" s="20"/>
      <c r="OZD12" s="20"/>
      <c r="OZE12" s="20"/>
      <c r="OZF12" s="20"/>
      <c r="OZG12" s="20"/>
      <c r="OZH12" s="20"/>
      <c r="OZI12" s="20"/>
      <c r="OZJ12" s="20"/>
      <c r="OZK12" s="20"/>
      <c r="OZL12" s="20"/>
      <c r="OZM12" s="20"/>
      <c r="OZN12" s="20"/>
      <c r="OZO12" s="20"/>
      <c r="OZP12" s="20"/>
      <c r="OZQ12" s="20"/>
      <c r="OZR12" s="20"/>
      <c r="OZS12" s="20"/>
      <c r="OZT12" s="20"/>
      <c r="OZU12" s="20"/>
      <c r="OZV12" s="20"/>
      <c r="OZW12" s="20"/>
      <c r="OZX12" s="20"/>
      <c r="OZY12" s="20"/>
      <c r="OZZ12" s="20"/>
      <c r="PAA12" s="20"/>
      <c r="PAB12" s="20"/>
      <c r="PAC12" s="20"/>
      <c r="PAD12" s="20"/>
      <c r="PAE12" s="20"/>
      <c r="PAF12" s="20"/>
      <c r="PAG12" s="20"/>
      <c r="PAH12" s="20"/>
      <c r="PAI12" s="20"/>
      <c r="PAJ12" s="20"/>
      <c r="PAK12" s="20"/>
      <c r="PAL12" s="20"/>
      <c r="PAM12" s="20"/>
      <c r="PAN12" s="20"/>
      <c r="PAO12" s="20"/>
      <c r="PAP12" s="20"/>
      <c r="PAQ12" s="20"/>
      <c r="PAR12" s="20"/>
      <c r="PAS12" s="20"/>
      <c r="PAT12" s="20"/>
      <c r="PAU12" s="20"/>
      <c r="PAV12" s="20"/>
      <c r="PAW12" s="20"/>
      <c r="PAX12" s="20"/>
      <c r="PAY12" s="20"/>
      <c r="PAZ12" s="20"/>
      <c r="PBA12" s="20"/>
      <c r="PBB12" s="20"/>
      <c r="PBC12" s="20"/>
      <c r="PBD12" s="20"/>
      <c r="PBE12" s="20"/>
      <c r="PBF12" s="20"/>
      <c r="PBG12" s="20"/>
      <c r="PBH12" s="20"/>
      <c r="PBI12" s="20"/>
      <c r="PBJ12" s="20"/>
      <c r="PBK12" s="20"/>
      <c r="PBL12" s="20"/>
      <c r="PBM12" s="20"/>
      <c r="PBN12" s="20"/>
      <c r="PBO12" s="20"/>
      <c r="PBP12" s="20"/>
      <c r="PBQ12" s="20"/>
      <c r="PBR12" s="20"/>
      <c r="PBS12" s="20"/>
      <c r="PBT12" s="20"/>
      <c r="PBU12" s="20"/>
      <c r="PBV12" s="20"/>
      <c r="PBW12" s="20"/>
      <c r="PBX12" s="20"/>
      <c r="PBY12" s="20"/>
      <c r="PBZ12" s="20"/>
      <c r="PCA12" s="20"/>
      <c r="PCB12" s="20"/>
      <c r="PCC12" s="20"/>
      <c r="PCD12" s="20"/>
      <c r="PCE12" s="20"/>
      <c r="PCF12" s="20"/>
      <c r="PCG12" s="20"/>
      <c r="PCH12" s="20"/>
      <c r="PCI12" s="20"/>
      <c r="PCJ12" s="20"/>
      <c r="PCK12" s="20"/>
      <c r="PCL12" s="20"/>
      <c r="PCM12" s="20"/>
      <c r="PCN12" s="20"/>
      <c r="PCO12" s="20"/>
      <c r="PCP12" s="20"/>
      <c r="PCQ12" s="20"/>
      <c r="PCR12" s="20"/>
      <c r="PCS12" s="20"/>
      <c r="PCT12" s="20"/>
      <c r="PCU12" s="20"/>
      <c r="PCV12" s="20"/>
      <c r="PCW12" s="20"/>
      <c r="PCX12" s="20"/>
      <c r="PCY12" s="20"/>
      <c r="PCZ12" s="20"/>
      <c r="PDA12" s="20"/>
      <c r="PDB12" s="20"/>
      <c r="PDC12" s="20"/>
      <c r="PDD12" s="20"/>
      <c r="PDE12" s="20"/>
      <c r="PDF12" s="20"/>
      <c r="PDG12" s="20"/>
      <c r="PDH12" s="20"/>
      <c r="PDI12" s="20"/>
      <c r="PDJ12" s="20"/>
      <c r="PDK12" s="20"/>
      <c r="PDL12" s="20"/>
      <c r="PDM12" s="20"/>
      <c r="PDN12" s="20"/>
      <c r="PDO12" s="20"/>
      <c r="PDP12" s="20"/>
      <c r="PDQ12" s="20"/>
      <c r="PDR12" s="20"/>
      <c r="PDS12" s="20"/>
      <c r="PDT12" s="20"/>
      <c r="PDU12" s="20"/>
      <c r="PDV12" s="20"/>
      <c r="PDW12" s="20"/>
      <c r="PDX12" s="20"/>
      <c r="PDY12" s="20"/>
      <c r="PDZ12" s="20"/>
      <c r="PEA12" s="20"/>
      <c r="PEB12" s="20"/>
      <c r="PEC12" s="20"/>
      <c r="PED12" s="20"/>
      <c r="PEE12" s="20"/>
      <c r="PEF12" s="20"/>
      <c r="PEG12" s="20"/>
      <c r="PEH12" s="20"/>
      <c r="PEI12" s="20"/>
      <c r="PEJ12" s="20"/>
      <c r="PEK12" s="20"/>
      <c r="PEL12" s="20"/>
      <c r="PEM12" s="20"/>
      <c r="PEN12" s="20"/>
      <c r="PEO12" s="20"/>
      <c r="PEP12" s="20"/>
      <c r="PEQ12" s="20"/>
      <c r="PER12" s="20"/>
      <c r="PES12" s="20"/>
      <c r="PET12" s="20"/>
      <c r="PEU12" s="20"/>
      <c r="PEV12" s="20"/>
      <c r="PEW12" s="20"/>
      <c r="PEX12" s="20"/>
      <c r="PEY12" s="20"/>
      <c r="PEZ12" s="20"/>
      <c r="PFA12" s="20"/>
      <c r="PFB12" s="20"/>
      <c r="PFC12" s="20"/>
      <c r="PFD12" s="20"/>
      <c r="PFE12" s="20"/>
      <c r="PFF12" s="20"/>
      <c r="PFG12" s="20"/>
      <c r="PFH12" s="20"/>
      <c r="PFI12" s="20"/>
      <c r="PFJ12" s="20"/>
      <c r="PFK12" s="20"/>
      <c r="PFL12" s="20"/>
      <c r="PFM12" s="20"/>
      <c r="PFN12" s="20"/>
      <c r="PFO12" s="20"/>
      <c r="PFP12" s="20"/>
      <c r="PFQ12" s="20"/>
      <c r="PFR12" s="20"/>
      <c r="PFS12" s="20"/>
      <c r="PFT12" s="20"/>
      <c r="PFU12" s="20"/>
      <c r="PFV12" s="20"/>
      <c r="PFW12" s="20"/>
      <c r="PFX12" s="20"/>
      <c r="PFY12" s="20"/>
      <c r="PFZ12" s="20"/>
      <c r="PGA12" s="20"/>
      <c r="PGB12" s="20"/>
      <c r="PGC12" s="20"/>
      <c r="PGD12" s="20"/>
      <c r="PGE12" s="20"/>
      <c r="PGF12" s="20"/>
      <c r="PGG12" s="20"/>
      <c r="PGH12" s="20"/>
      <c r="PGI12" s="20"/>
      <c r="PGJ12" s="20"/>
      <c r="PGK12" s="20"/>
      <c r="PGL12" s="20"/>
      <c r="PGM12" s="20"/>
      <c r="PGN12" s="20"/>
      <c r="PGO12" s="20"/>
      <c r="PGP12" s="20"/>
      <c r="PGQ12" s="20"/>
      <c r="PGR12" s="20"/>
      <c r="PGS12" s="20"/>
      <c r="PGT12" s="20"/>
      <c r="PGU12" s="20"/>
      <c r="PGV12" s="20"/>
      <c r="PGW12" s="20"/>
      <c r="PGX12" s="20"/>
      <c r="PGY12" s="20"/>
      <c r="PGZ12" s="20"/>
      <c r="PHA12" s="20"/>
      <c r="PHB12" s="20"/>
      <c r="PHC12" s="20"/>
      <c r="PHD12" s="20"/>
      <c r="PHE12" s="20"/>
      <c r="PHF12" s="20"/>
      <c r="PHG12" s="20"/>
      <c r="PHH12" s="20"/>
      <c r="PHI12" s="20"/>
      <c r="PHJ12" s="20"/>
      <c r="PHK12" s="20"/>
      <c r="PHL12" s="20"/>
      <c r="PHM12" s="20"/>
      <c r="PHN12" s="20"/>
      <c r="PHO12" s="20"/>
      <c r="PHP12" s="20"/>
      <c r="PHQ12" s="20"/>
      <c r="PHR12" s="20"/>
      <c r="PHS12" s="20"/>
      <c r="PHT12" s="20"/>
      <c r="PHU12" s="20"/>
      <c r="PHV12" s="20"/>
      <c r="PHW12" s="20"/>
      <c r="PHX12" s="20"/>
      <c r="PHY12" s="20"/>
      <c r="PHZ12" s="20"/>
      <c r="PIA12" s="20"/>
      <c r="PIB12" s="20"/>
      <c r="PIC12" s="20"/>
      <c r="PID12" s="20"/>
      <c r="PIE12" s="20"/>
      <c r="PIF12" s="20"/>
      <c r="PIG12" s="20"/>
      <c r="PIH12" s="20"/>
      <c r="PII12" s="20"/>
      <c r="PIJ12" s="20"/>
      <c r="PIK12" s="20"/>
      <c r="PIL12" s="20"/>
      <c r="PIM12" s="20"/>
      <c r="PIN12" s="20"/>
      <c r="PIO12" s="20"/>
      <c r="PIP12" s="20"/>
      <c r="PIQ12" s="20"/>
      <c r="PIR12" s="20"/>
      <c r="PIS12" s="20"/>
      <c r="PIT12" s="20"/>
      <c r="PIU12" s="20"/>
      <c r="PIV12" s="20"/>
      <c r="PIW12" s="20"/>
      <c r="PIX12" s="20"/>
      <c r="PIY12" s="20"/>
      <c r="PIZ12" s="20"/>
      <c r="PJA12" s="20"/>
      <c r="PJB12" s="20"/>
      <c r="PJC12" s="20"/>
      <c r="PJD12" s="20"/>
      <c r="PJE12" s="20"/>
      <c r="PJF12" s="20"/>
      <c r="PJG12" s="20"/>
      <c r="PJH12" s="20"/>
      <c r="PJI12" s="20"/>
      <c r="PJJ12" s="20"/>
      <c r="PJK12" s="20"/>
      <c r="PJL12" s="20"/>
      <c r="PJM12" s="20"/>
      <c r="PJN12" s="20"/>
      <c r="PJO12" s="20"/>
      <c r="PJP12" s="20"/>
      <c r="PJQ12" s="20"/>
      <c r="PJR12" s="20"/>
      <c r="PJS12" s="20"/>
      <c r="PJT12" s="20"/>
      <c r="PJU12" s="20"/>
      <c r="PJV12" s="20"/>
      <c r="PJW12" s="20"/>
      <c r="PJX12" s="20"/>
      <c r="PJY12" s="20"/>
      <c r="PJZ12" s="20"/>
      <c r="PKA12" s="20"/>
      <c r="PKB12" s="20"/>
      <c r="PKC12" s="20"/>
      <c r="PKD12" s="20"/>
      <c r="PKE12" s="20"/>
      <c r="PKF12" s="20"/>
      <c r="PKG12" s="20"/>
      <c r="PKH12" s="20"/>
      <c r="PKI12" s="20"/>
      <c r="PKJ12" s="20"/>
      <c r="PKK12" s="20"/>
      <c r="PKL12" s="20"/>
      <c r="PKM12" s="20"/>
      <c r="PKN12" s="20"/>
      <c r="PKO12" s="20"/>
      <c r="PKP12" s="20"/>
      <c r="PKQ12" s="20"/>
      <c r="PKR12" s="20"/>
      <c r="PKS12" s="20"/>
      <c r="PKT12" s="20"/>
      <c r="PKU12" s="20"/>
      <c r="PKV12" s="20"/>
      <c r="PKW12" s="20"/>
      <c r="PKX12" s="20"/>
      <c r="PKY12" s="20"/>
      <c r="PKZ12" s="20"/>
      <c r="PLA12" s="20"/>
      <c r="PLB12" s="20"/>
      <c r="PLC12" s="20"/>
      <c r="PLD12" s="20"/>
      <c r="PLE12" s="20"/>
      <c r="PLF12" s="20"/>
      <c r="PLG12" s="20"/>
      <c r="PLH12" s="20"/>
      <c r="PLI12" s="20"/>
      <c r="PLJ12" s="20"/>
      <c r="PLK12" s="20"/>
      <c r="PLL12" s="20"/>
      <c r="PLM12" s="20"/>
      <c r="PLN12" s="20"/>
      <c r="PLO12" s="20"/>
      <c r="PLP12" s="20"/>
      <c r="PLQ12" s="20"/>
      <c r="PLR12" s="20"/>
      <c r="PLS12" s="20"/>
      <c r="PLT12" s="20"/>
      <c r="PLU12" s="20"/>
      <c r="PLV12" s="20"/>
      <c r="PLW12" s="20"/>
      <c r="PLX12" s="20"/>
      <c r="PLY12" s="20"/>
      <c r="PLZ12" s="20"/>
      <c r="PMA12" s="20"/>
      <c r="PMB12" s="20"/>
      <c r="PMC12" s="20"/>
      <c r="PMD12" s="20"/>
      <c r="PME12" s="20"/>
      <c r="PMF12" s="20"/>
      <c r="PMG12" s="20"/>
      <c r="PMH12" s="20"/>
      <c r="PMI12" s="20"/>
      <c r="PMJ12" s="20"/>
      <c r="PMK12" s="20"/>
      <c r="PML12" s="20"/>
      <c r="PMM12" s="20"/>
      <c r="PMN12" s="20"/>
      <c r="PMO12" s="20"/>
      <c r="PMP12" s="20"/>
      <c r="PMQ12" s="20"/>
      <c r="PMR12" s="20"/>
      <c r="PMS12" s="20"/>
      <c r="PMT12" s="20"/>
      <c r="PMU12" s="20"/>
      <c r="PMV12" s="20"/>
      <c r="PMW12" s="20"/>
      <c r="PMX12" s="20"/>
      <c r="PMY12" s="20"/>
      <c r="PMZ12" s="20"/>
      <c r="PNA12" s="20"/>
      <c r="PNB12" s="20"/>
      <c r="PNC12" s="20"/>
      <c r="PND12" s="20"/>
      <c r="PNE12" s="20"/>
      <c r="PNF12" s="20"/>
      <c r="PNG12" s="20"/>
      <c r="PNH12" s="20"/>
      <c r="PNI12" s="20"/>
      <c r="PNJ12" s="20"/>
      <c r="PNK12" s="20"/>
      <c r="PNL12" s="20"/>
      <c r="PNM12" s="20"/>
      <c r="PNN12" s="20"/>
      <c r="PNO12" s="20"/>
      <c r="PNP12" s="20"/>
      <c r="PNQ12" s="20"/>
      <c r="PNR12" s="20"/>
      <c r="PNS12" s="20"/>
      <c r="PNT12" s="20"/>
      <c r="PNU12" s="20"/>
      <c r="PNV12" s="20"/>
      <c r="PNW12" s="20"/>
      <c r="PNX12" s="20"/>
      <c r="PNY12" s="20"/>
      <c r="PNZ12" s="20"/>
      <c r="POA12" s="20"/>
      <c r="POB12" s="20"/>
      <c r="POC12" s="20"/>
      <c r="POD12" s="20"/>
      <c r="POE12" s="20"/>
      <c r="POF12" s="20"/>
      <c r="POG12" s="20"/>
      <c r="POH12" s="20"/>
      <c r="POI12" s="20"/>
      <c r="POJ12" s="20"/>
      <c r="POK12" s="20"/>
      <c r="POL12" s="20"/>
      <c r="POM12" s="20"/>
      <c r="PON12" s="20"/>
      <c r="POO12" s="20"/>
      <c r="POP12" s="20"/>
      <c r="POQ12" s="20"/>
      <c r="POR12" s="20"/>
      <c r="POS12" s="20"/>
      <c r="POT12" s="20"/>
      <c r="POU12" s="20"/>
      <c r="POV12" s="20"/>
      <c r="POW12" s="20"/>
      <c r="POX12" s="20"/>
      <c r="POY12" s="20"/>
      <c r="POZ12" s="20"/>
      <c r="PPA12" s="20"/>
      <c r="PPB12" s="20"/>
      <c r="PPC12" s="20"/>
      <c r="PPD12" s="20"/>
      <c r="PPE12" s="20"/>
      <c r="PPF12" s="20"/>
      <c r="PPG12" s="20"/>
      <c r="PPH12" s="20"/>
      <c r="PPI12" s="20"/>
      <c r="PPJ12" s="20"/>
      <c r="PPK12" s="20"/>
      <c r="PPL12" s="20"/>
      <c r="PPM12" s="20"/>
      <c r="PPN12" s="20"/>
      <c r="PPO12" s="20"/>
      <c r="PPP12" s="20"/>
      <c r="PPQ12" s="20"/>
      <c r="PPR12" s="20"/>
      <c r="PPS12" s="20"/>
      <c r="PPT12" s="20"/>
      <c r="PPU12" s="20"/>
      <c r="PPV12" s="20"/>
      <c r="PPW12" s="20"/>
      <c r="PPX12" s="20"/>
      <c r="PPY12" s="20"/>
      <c r="PPZ12" s="20"/>
      <c r="PQA12" s="20"/>
      <c r="PQB12" s="20"/>
      <c r="PQC12" s="20"/>
      <c r="PQD12" s="20"/>
      <c r="PQE12" s="20"/>
      <c r="PQF12" s="20"/>
      <c r="PQG12" s="20"/>
      <c r="PQH12" s="20"/>
      <c r="PQI12" s="20"/>
      <c r="PQJ12" s="20"/>
      <c r="PQK12" s="20"/>
      <c r="PQL12" s="20"/>
      <c r="PQM12" s="20"/>
      <c r="PQN12" s="20"/>
      <c r="PQO12" s="20"/>
      <c r="PQP12" s="20"/>
      <c r="PQQ12" s="20"/>
      <c r="PQR12" s="20"/>
      <c r="PQS12" s="20"/>
      <c r="PQT12" s="20"/>
      <c r="PQU12" s="20"/>
      <c r="PQV12" s="20"/>
      <c r="PQW12" s="20"/>
      <c r="PQX12" s="20"/>
      <c r="PQY12" s="20"/>
      <c r="PQZ12" s="20"/>
      <c r="PRA12" s="20"/>
      <c r="PRB12" s="20"/>
      <c r="PRC12" s="20"/>
      <c r="PRD12" s="20"/>
      <c r="PRE12" s="20"/>
      <c r="PRF12" s="20"/>
      <c r="PRG12" s="20"/>
      <c r="PRH12" s="20"/>
      <c r="PRI12" s="20"/>
      <c r="PRJ12" s="20"/>
      <c r="PRK12" s="20"/>
      <c r="PRL12" s="20"/>
      <c r="PRM12" s="20"/>
      <c r="PRN12" s="20"/>
      <c r="PRO12" s="20"/>
      <c r="PRP12" s="20"/>
      <c r="PRQ12" s="20"/>
      <c r="PRR12" s="20"/>
      <c r="PRS12" s="20"/>
      <c r="PRT12" s="20"/>
      <c r="PRU12" s="20"/>
      <c r="PRV12" s="20"/>
      <c r="PRW12" s="20"/>
      <c r="PRX12" s="20"/>
      <c r="PRY12" s="20"/>
      <c r="PRZ12" s="20"/>
      <c r="PSA12" s="20"/>
      <c r="PSB12" s="20"/>
      <c r="PSC12" s="20"/>
      <c r="PSD12" s="20"/>
      <c r="PSE12" s="20"/>
      <c r="PSF12" s="20"/>
      <c r="PSG12" s="20"/>
      <c r="PSH12" s="20"/>
      <c r="PSI12" s="20"/>
      <c r="PSJ12" s="20"/>
      <c r="PSK12" s="20"/>
      <c r="PSL12" s="20"/>
      <c r="PSM12" s="20"/>
      <c r="PSN12" s="20"/>
      <c r="PSO12" s="20"/>
      <c r="PSP12" s="20"/>
      <c r="PSQ12" s="20"/>
      <c r="PSR12" s="20"/>
      <c r="PSS12" s="20"/>
      <c r="PST12" s="20"/>
      <c r="PSU12" s="20"/>
      <c r="PSV12" s="20"/>
      <c r="PSW12" s="20"/>
      <c r="PSX12" s="20"/>
      <c r="PSY12" s="20"/>
      <c r="PSZ12" s="20"/>
      <c r="PTA12" s="20"/>
      <c r="PTB12" s="20"/>
      <c r="PTC12" s="20"/>
      <c r="PTD12" s="20"/>
      <c r="PTE12" s="20"/>
      <c r="PTF12" s="20"/>
      <c r="PTG12" s="20"/>
      <c r="PTH12" s="20"/>
      <c r="PTI12" s="20"/>
      <c r="PTJ12" s="20"/>
      <c r="PTK12" s="20"/>
      <c r="PTL12" s="20"/>
      <c r="PTM12" s="20"/>
      <c r="PTN12" s="20"/>
      <c r="PTO12" s="20"/>
      <c r="PTP12" s="20"/>
      <c r="PTQ12" s="20"/>
      <c r="PTR12" s="20"/>
      <c r="PTS12" s="20"/>
      <c r="PTT12" s="20"/>
      <c r="PTU12" s="20"/>
      <c r="PTV12" s="20"/>
      <c r="PTW12" s="20"/>
      <c r="PTX12" s="20"/>
      <c r="PTY12" s="20"/>
      <c r="PTZ12" s="20"/>
      <c r="PUA12" s="20"/>
      <c r="PUB12" s="20"/>
      <c r="PUC12" s="20"/>
      <c r="PUD12" s="20"/>
      <c r="PUE12" s="20"/>
      <c r="PUF12" s="20"/>
      <c r="PUG12" s="20"/>
      <c r="PUH12" s="20"/>
      <c r="PUI12" s="20"/>
      <c r="PUJ12" s="20"/>
      <c r="PUK12" s="20"/>
      <c r="PUL12" s="20"/>
      <c r="PUM12" s="20"/>
      <c r="PUN12" s="20"/>
      <c r="PUO12" s="20"/>
      <c r="PUP12" s="20"/>
      <c r="PUQ12" s="20"/>
      <c r="PUR12" s="20"/>
      <c r="PUS12" s="20"/>
      <c r="PUT12" s="20"/>
      <c r="PUU12" s="20"/>
      <c r="PUV12" s="20"/>
      <c r="PUW12" s="20"/>
      <c r="PUX12" s="20"/>
      <c r="PUY12" s="20"/>
      <c r="PUZ12" s="20"/>
      <c r="PVA12" s="20"/>
      <c r="PVB12" s="20"/>
      <c r="PVC12" s="20"/>
      <c r="PVD12" s="20"/>
      <c r="PVE12" s="20"/>
      <c r="PVF12" s="20"/>
      <c r="PVG12" s="20"/>
      <c r="PVH12" s="20"/>
      <c r="PVI12" s="20"/>
      <c r="PVJ12" s="20"/>
      <c r="PVK12" s="20"/>
      <c r="PVL12" s="20"/>
      <c r="PVM12" s="20"/>
      <c r="PVN12" s="20"/>
      <c r="PVO12" s="20"/>
      <c r="PVP12" s="20"/>
      <c r="PVQ12" s="20"/>
      <c r="PVR12" s="20"/>
      <c r="PVS12" s="20"/>
      <c r="PVT12" s="20"/>
      <c r="PVU12" s="20"/>
      <c r="PVV12" s="20"/>
      <c r="PVW12" s="20"/>
      <c r="PVX12" s="20"/>
      <c r="PVY12" s="20"/>
      <c r="PVZ12" s="20"/>
      <c r="PWA12" s="20"/>
      <c r="PWB12" s="20"/>
      <c r="PWC12" s="20"/>
      <c r="PWD12" s="20"/>
      <c r="PWE12" s="20"/>
      <c r="PWF12" s="20"/>
      <c r="PWG12" s="20"/>
      <c r="PWH12" s="20"/>
      <c r="PWI12" s="20"/>
      <c r="PWJ12" s="20"/>
      <c r="PWK12" s="20"/>
      <c r="PWL12" s="20"/>
      <c r="PWM12" s="20"/>
      <c r="PWN12" s="20"/>
      <c r="PWO12" s="20"/>
      <c r="PWP12" s="20"/>
      <c r="PWQ12" s="20"/>
      <c r="PWR12" s="20"/>
      <c r="PWS12" s="20"/>
      <c r="PWT12" s="20"/>
      <c r="PWU12" s="20"/>
      <c r="PWV12" s="20"/>
      <c r="PWW12" s="20"/>
      <c r="PWX12" s="20"/>
      <c r="PWY12" s="20"/>
      <c r="PWZ12" s="20"/>
      <c r="PXA12" s="20"/>
      <c r="PXB12" s="20"/>
      <c r="PXC12" s="20"/>
      <c r="PXD12" s="20"/>
      <c r="PXE12" s="20"/>
      <c r="PXF12" s="20"/>
      <c r="PXG12" s="20"/>
      <c r="PXH12" s="20"/>
      <c r="PXI12" s="20"/>
      <c r="PXJ12" s="20"/>
      <c r="PXK12" s="20"/>
      <c r="PXL12" s="20"/>
      <c r="PXM12" s="20"/>
      <c r="PXN12" s="20"/>
      <c r="PXO12" s="20"/>
      <c r="PXP12" s="20"/>
      <c r="PXQ12" s="20"/>
      <c r="PXR12" s="20"/>
      <c r="PXS12" s="20"/>
      <c r="PXT12" s="20"/>
      <c r="PXU12" s="20"/>
      <c r="PXV12" s="20"/>
      <c r="PXW12" s="20"/>
      <c r="PXX12" s="20"/>
      <c r="PXY12" s="20"/>
      <c r="PXZ12" s="20"/>
      <c r="PYA12" s="20"/>
      <c r="PYB12" s="20"/>
      <c r="PYC12" s="20"/>
      <c r="PYD12" s="20"/>
      <c r="PYE12" s="20"/>
      <c r="PYF12" s="20"/>
      <c r="PYG12" s="20"/>
      <c r="PYH12" s="20"/>
      <c r="PYI12" s="20"/>
      <c r="PYJ12" s="20"/>
      <c r="PYK12" s="20"/>
      <c r="PYL12" s="20"/>
      <c r="PYM12" s="20"/>
      <c r="PYN12" s="20"/>
      <c r="PYO12" s="20"/>
      <c r="PYP12" s="20"/>
      <c r="PYQ12" s="20"/>
      <c r="PYR12" s="20"/>
      <c r="PYS12" s="20"/>
      <c r="PYT12" s="20"/>
      <c r="PYU12" s="20"/>
      <c r="PYV12" s="20"/>
      <c r="PYW12" s="20"/>
      <c r="PYX12" s="20"/>
      <c r="PYY12" s="20"/>
      <c r="PYZ12" s="20"/>
      <c r="PZA12" s="20"/>
      <c r="PZB12" s="20"/>
      <c r="PZC12" s="20"/>
      <c r="PZD12" s="20"/>
      <c r="PZE12" s="20"/>
      <c r="PZF12" s="20"/>
      <c r="PZG12" s="20"/>
      <c r="PZH12" s="20"/>
      <c r="PZI12" s="20"/>
      <c r="PZJ12" s="20"/>
      <c r="PZK12" s="20"/>
      <c r="PZL12" s="20"/>
      <c r="PZM12" s="20"/>
      <c r="PZN12" s="20"/>
      <c r="PZO12" s="20"/>
      <c r="PZP12" s="20"/>
      <c r="PZQ12" s="20"/>
      <c r="PZR12" s="20"/>
      <c r="PZS12" s="20"/>
      <c r="PZT12" s="20"/>
      <c r="PZU12" s="20"/>
      <c r="PZV12" s="20"/>
      <c r="PZW12" s="20"/>
      <c r="PZX12" s="20"/>
      <c r="PZY12" s="20"/>
      <c r="PZZ12" s="20"/>
      <c r="QAA12" s="20"/>
      <c r="QAB12" s="20"/>
      <c r="QAC12" s="20"/>
      <c r="QAD12" s="20"/>
      <c r="QAE12" s="20"/>
      <c r="QAF12" s="20"/>
      <c r="QAG12" s="20"/>
      <c r="QAH12" s="20"/>
      <c r="QAI12" s="20"/>
      <c r="QAJ12" s="20"/>
      <c r="QAK12" s="20"/>
      <c r="QAL12" s="20"/>
      <c r="QAM12" s="20"/>
      <c r="QAN12" s="20"/>
      <c r="QAO12" s="20"/>
      <c r="QAP12" s="20"/>
      <c r="QAQ12" s="20"/>
      <c r="QAR12" s="20"/>
      <c r="QAS12" s="20"/>
      <c r="QAT12" s="20"/>
      <c r="QAU12" s="20"/>
      <c r="QAV12" s="20"/>
      <c r="QAW12" s="20"/>
      <c r="QAX12" s="20"/>
      <c r="QAY12" s="20"/>
      <c r="QAZ12" s="20"/>
      <c r="QBA12" s="20"/>
      <c r="QBB12" s="20"/>
      <c r="QBC12" s="20"/>
      <c r="QBD12" s="20"/>
      <c r="QBE12" s="20"/>
      <c r="QBF12" s="20"/>
      <c r="QBG12" s="20"/>
      <c r="QBH12" s="20"/>
      <c r="QBI12" s="20"/>
      <c r="QBJ12" s="20"/>
      <c r="QBK12" s="20"/>
      <c r="QBL12" s="20"/>
      <c r="QBM12" s="20"/>
      <c r="QBN12" s="20"/>
      <c r="QBO12" s="20"/>
      <c r="QBP12" s="20"/>
      <c r="QBQ12" s="20"/>
      <c r="QBR12" s="20"/>
      <c r="QBS12" s="20"/>
      <c r="QBT12" s="20"/>
      <c r="QBU12" s="20"/>
      <c r="QBV12" s="20"/>
      <c r="QBW12" s="20"/>
      <c r="QBX12" s="20"/>
      <c r="QBY12" s="20"/>
      <c r="QBZ12" s="20"/>
      <c r="QCA12" s="20"/>
      <c r="QCB12" s="20"/>
      <c r="QCC12" s="20"/>
      <c r="QCD12" s="20"/>
      <c r="QCE12" s="20"/>
      <c r="QCF12" s="20"/>
      <c r="QCG12" s="20"/>
      <c r="QCH12" s="20"/>
      <c r="QCI12" s="20"/>
      <c r="QCJ12" s="20"/>
      <c r="QCK12" s="20"/>
      <c r="QCL12" s="20"/>
      <c r="QCM12" s="20"/>
      <c r="QCN12" s="20"/>
      <c r="QCO12" s="20"/>
      <c r="QCP12" s="20"/>
      <c r="QCQ12" s="20"/>
      <c r="QCR12" s="20"/>
      <c r="QCS12" s="20"/>
      <c r="QCT12" s="20"/>
      <c r="QCU12" s="20"/>
      <c r="QCV12" s="20"/>
      <c r="QCW12" s="20"/>
      <c r="QCX12" s="20"/>
      <c r="QCY12" s="20"/>
      <c r="QCZ12" s="20"/>
      <c r="QDA12" s="20"/>
      <c r="QDB12" s="20"/>
      <c r="QDC12" s="20"/>
      <c r="QDD12" s="20"/>
      <c r="QDE12" s="20"/>
      <c r="QDF12" s="20"/>
      <c r="QDG12" s="20"/>
      <c r="QDH12" s="20"/>
      <c r="QDI12" s="20"/>
      <c r="QDJ12" s="20"/>
      <c r="QDK12" s="20"/>
      <c r="QDL12" s="20"/>
      <c r="QDM12" s="20"/>
      <c r="QDN12" s="20"/>
      <c r="QDO12" s="20"/>
      <c r="QDP12" s="20"/>
      <c r="QDQ12" s="20"/>
      <c r="QDR12" s="20"/>
      <c r="QDS12" s="20"/>
      <c r="QDT12" s="20"/>
      <c r="QDU12" s="20"/>
      <c r="QDV12" s="20"/>
      <c r="QDW12" s="20"/>
      <c r="QDX12" s="20"/>
      <c r="QDY12" s="20"/>
      <c r="QDZ12" s="20"/>
      <c r="QEA12" s="20"/>
      <c r="QEB12" s="20"/>
      <c r="QEC12" s="20"/>
      <c r="QED12" s="20"/>
      <c r="QEE12" s="20"/>
      <c r="QEF12" s="20"/>
      <c r="QEG12" s="20"/>
      <c r="QEH12" s="20"/>
      <c r="QEI12" s="20"/>
      <c r="QEJ12" s="20"/>
      <c r="QEK12" s="20"/>
      <c r="QEL12" s="20"/>
      <c r="QEM12" s="20"/>
      <c r="QEN12" s="20"/>
      <c r="QEO12" s="20"/>
      <c r="QEP12" s="20"/>
      <c r="QEQ12" s="20"/>
      <c r="QER12" s="20"/>
      <c r="QES12" s="20"/>
      <c r="QET12" s="20"/>
      <c r="QEU12" s="20"/>
      <c r="QEV12" s="20"/>
      <c r="QEW12" s="20"/>
      <c r="QEX12" s="20"/>
      <c r="QEY12" s="20"/>
      <c r="QEZ12" s="20"/>
      <c r="QFA12" s="20"/>
      <c r="QFB12" s="20"/>
      <c r="QFC12" s="20"/>
      <c r="QFD12" s="20"/>
      <c r="QFE12" s="20"/>
      <c r="QFF12" s="20"/>
      <c r="QFG12" s="20"/>
      <c r="QFH12" s="20"/>
      <c r="QFI12" s="20"/>
      <c r="QFJ12" s="20"/>
      <c r="QFK12" s="20"/>
      <c r="QFL12" s="20"/>
      <c r="QFM12" s="20"/>
      <c r="QFN12" s="20"/>
      <c r="QFO12" s="20"/>
      <c r="QFP12" s="20"/>
      <c r="QFQ12" s="20"/>
      <c r="QFR12" s="20"/>
      <c r="QFS12" s="20"/>
      <c r="QFT12" s="20"/>
      <c r="QFU12" s="20"/>
      <c r="QFV12" s="20"/>
      <c r="QFW12" s="20"/>
      <c r="QFX12" s="20"/>
      <c r="QFY12" s="20"/>
      <c r="QFZ12" s="20"/>
      <c r="QGA12" s="20"/>
      <c r="QGB12" s="20"/>
      <c r="QGC12" s="20"/>
      <c r="QGD12" s="20"/>
      <c r="QGE12" s="20"/>
      <c r="QGF12" s="20"/>
      <c r="QGG12" s="20"/>
      <c r="QGH12" s="20"/>
      <c r="QGI12" s="20"/>
      <c r="QGJ12" s="20"/>
      <c r="QGK12" s="20"/>
      <c r="QGL12" s="20"/>
      <c r="QGM12" s="20"/>
      <c r="QGN12" s="20"/>
      <c r="QGO12" s="20"/>
      <c r="QGP12" s="20"/>
      <c r="QGQ12" s="20"/>
      <c r="QGR12" s="20"/>
      <c r="QGS12" s="20"/>
      <c r="QGT12" s="20"/>
      <c r="QGU12" s="20"/>
      <c r="QGV12" s="20"/>
      <c r="QGW12" s="20"/>
      <c r="QGX12" s="20"/>
      <c r="QGY12" s="20"/>
      <c r="QGZ12" s="20"/>
      <c r="QHA12" s="20"/>
      <c r="QHB12" s="20"/>
      <c r="QHC12" s="20"/>
      <c r="QHD12" s="20"/>
      <c r="QHE12" s="20"/>
      <c r="QHF12" s="20"/>
      <c r="QHG12" s="20"/>
      <c r="QHH12" s="20"/>
      <c r="QHI12" s="20"/>
      <c r="QHJ12" s="20"/>
      <c r="QHK12" s="20"/>
      <c r="QHL12" s="20"/>
      <c r="QHM12" s="20"/>
      <c r="QHN12" s="20"/>
      <c r="QHO12" s="20"/>
      <c r="QHP12" s="20"/>
      <c r="QHQ12" s="20"/>
      <c r="QHR12" s="20"/>
      <c r="QHS12" s="20"/>
      <c r="QHT12" s="20"/>
      <c r="QHU12" s="20"/>
      <c r="QHV12" s="20"/>
      <c r="QHW12" s="20"/>
      <c r="QHX12" s="20"/>
      <c r="QHY12" s="20"/>
      <c r="QHZ12" s="20"/>
      <c r="QIA12" s="20"/>
      <c r="QIB12" s="20"/>
      <c r="QIC12" s="20"/>
      <c r="QID12" s="20"/>
      <c r="QIE12" s="20"/>
      <c r="QIF12" s="20"/>
      <c r="QIG12" s="20"/>
      <c r="QIH12" s="20"/>
      <c r="QII12" s="20"/>
      <c r="QIJ12" s="20"/>
      <c r="QIK12" s="20"/>
      <c r="QIL12" s="20"/>
      <c r="QIM12" s="20"/>
      <c r="QIN12" s="20"/>
      <c r="QIO12" s="20"/>
      <c r="QIP12" s="20"/>
      <c r="QIQ12" s="20"/>
      <c r="QIR12" s="20"/>
      <c r="QIS12" s="20"/>
      <c r="QIT12" s="20"/>
      <c r="QIU12" s="20"/>
      <c r="QIV12" s="20"/>
      <c r="QIW12" s="20"/>
      <c r="QIX12" s="20"/>
      <c r="QIY12" s="20"/>
      <c r="QIZ12" s="20"/>
      <c r="QJA12" s="20"/>
      <c r="QJB12" s="20"/>
      <c r="QJC12" s="20"/>
      <c r="QJD12" s="20"/>
      <c r="QJE12" s="20"/>
      <c r="QJF12" s="20"/>
      <c r="QJG12" s="20"/>
      <c r="QJH12" s="20"/>
      <c r="QJI12" s="20"/>
      <c r="QJJ12" s="20"/>
      <c r="QJK12" s="20"/>
      <c r="QJL12" s="20"/>
      <c r="QJM12" s="20"/>
      <c r="QJN12" s="20"/>
      <c r="QJO12" s="20"/>
      <c r="QJP12" s="20"/>
      <c r="QJQ12" s="20"/>
      <c r="QJR12" s="20"/>
      <c r="QJS12" s="20"/>
      <c r="QJT12" s="20"/>
      <c r="QJU12" s="20"/>
      <c r="QJV12" s="20"/>
      <c r="QJW12" s="20"/>
      <c r="QJX12" s="20"/>
      <c r="QJY12" s="20"/>
      <c r="QJZ12" s="20"/>
      <c r="QKA12" s="20"/>
      <c r="QKB12" s="20"/>
      <c r="QKC12" s="20"/>
      <c r="QKD12" s="20"/>
      <c r="QKE12" s="20"/>
      <c r="QKF12" s="20"/>
      <c r="QKG12" s="20"/>
      <c r="QKH12" s="20"/>
      <c r="QKI12" s="20"/>
      <c r="QKJ12" s="20"/>
      <c r="QKK12" s="20"/>
      <c r="QKL12" s="20"/>
      <c r="QKM12" s="20"/>
      <c r="QKN12" s="20"/>
      <c r="QKO12" s="20"/>
      <c r="QKP12" s="20"/>
      <c r="QKQ12" s="20"/>
      <c r="QKR12" s="20"/>
      <c r="QKS12" s="20"/>
      <c r="QKT12" s="20"/>
      <c r="QKU12" s="20"/>
      <c r="QKV12" s="20"/>
      <c r="QKW12" s="20"/>
      <c r="QKX12" s="20"/>
      <c r="QKY12" s="20"/>
      <c r="QKZ12" s="20"/>
      <c r="QLA12" s="20"/>
      <c r="QLB12" s="20"/>
      <c r="QLC12" s="20"/>
      <c r="QLD12" s="20"/>
      <c r="QLE12" s="20"/>
      <c r="QLF12" s="20"/>
      <c r="QLG12" s="20"/>
      <c r="QLH12" s="20"/>
      <c r="QLI12" s="20"/>
      <c r="QLJ12" s="20"/>
      <c r="QLK12" s="20"/>
      <c r="QLL12" s="20"/>
      <c r="QLM12" s="20"/>
      <c r="QLN12" s="20"/>
      <c r="QLO12" s="20"/>
      <c r="QLP12" s="20"/>
      <c r="QLQ12" s="20"/>
      <c r="QLR12" s="20"/>
      <c r="QLS12" s="20"/>
      <c r="QLT12" s="20"/>
      <c r="QLU12" s="20"/>
      <c r="QLV12" s="20"/>
      <c r="QLW12" s="20"/>
      <c r="QLX12" s="20"/>
      <c r="QLY12" s="20"/>
      <c r="QLZ12" s="20"/>
      <c r="QMA12" s="20"/>
      <c r="QMB12" s="20"/>
      <c r="QMC12" s="20"/>
      <c r="QMD12" s="20"/>
      <c r="QME12" s="20"/>
      <c r="QMF12" s="20"/>
      <c r="QMG12" s="20"/>
      <c r="QMH12" s="20"/>
      <c r="QMI12" s="20"/>
      <c r="QMJ12" s="20"/>
      <c r="QMK12" s="20"/>
      <c r="QML12" s="20"/>
      <c r="QMM12" s="20"/>
      <c r="QMN12" s="20"/>
      <c r="QMO12" s="20"/>
      <c r="QMP12" s="20"/>
      <c r="QMQ12" s="20"/>
      <c r="QMR12" s="20"/>
      <c r="QMS12" s="20"/>
      <c r="QMT12" s="20"/>
      <c r="QMU12" s="20"/>
      <c r="QMV12" s="20"/>
      <c r="QMW12" s="20"/>
      <c r="QMX12" s="20"/>
      <c r="QMY12" s="20"/>
      <c r="QMZ12" s="20"/>
      <c r="QNA12" s="20"/>
      <c r="QNB12" s="20"/>
      <c r="QNC12" s="20"/>
      <c r="QND12" s="20"/>
      <c r="QNE12" s="20"/>
      <c r="QNF12" s="20"/>
      <c r="QNG12" s="20"/>
      <c r="QNH12" s="20"/>
      <c r="QNI12" s="20"/>
      <c r="QNJ12" s="20"/>
      <c r="QNK12" s="20"/>
      <c r="QNL12" s="20"/>
      <c r="QNM12" s="20"/>
      <c r="QNN12" s="20"/>
      <c r="QNO12" s="20"/>
      <c r="QNP12" s="20"/>
      <c r="QNQ12" s="20"/>
      <c r="QNR12" s="20"/>
      <c r="QNS12" s="20"/>
      <c r="QNT12" s="20"/>
      <c r="QNU12" s="20"/>
      <c r="QNV12" s="20"/>
      <c r="QNW12" s="20"/>
      <c r="QNX12" s="20"/>
      <c r="QNY12" s="20"/>
      <c r="QNZ12" s="20"/>
      <c r="QOA12" s="20"/>
      <c r="QOB12" s="20"/>
      <c r="QOC12" s="20"/>
      <c r="QOD12" s="20"/>
      <c r="QOE12" s="20"/>
      <c r="QOF12" s="20"/>
      <c r="QOG12" s="20"/>
      <c r="QOH12" s="20"/>
      <c r="QOI12" s="20"/>
      <c r="QOJ12" s="20"/>
      <c r="QOK12" s="20"/>
      <c r="QOL12" s="20"/>
      <c r="QOM12" s="20"/>
      <c r="QON12" s="20"/>
      <c r="QOO12" s="20"/>
      <c r="QOP12" s="20"/>
      <c r="QOQ12" s="20"/>
      <c r="QOR12" s="20"/>
      <c r="QOS12" s="20"/>
      <c r="QOT12" s="20"/>
      <c r="QOU12" s="20"/>
      <c r="QOV12" s="20"/>
      <c r="QOW12" s="20"/>
      <c r="QOX12" s="20"/>
      <c r="QOY12" s="20"/>
      <c r="QOZ12" s="20"/>
      <c r="QPA12" s="20"/>
      <c r="QPB12" s="20"/>
      <c r="QPC12" s="20"/>
      <c r="QPD12" s="20"/>
      <c r="QPE12" s="20"/>
      <c r="QPF12" s="20"/>
      <c r="QPG12" s="20"/>
      <c r="QPH12" s="20"/>
      <c r="QPI12" s="20"/>
      <c r="QPJ12" s="20"/>
      <c r="QPK12" s="20"/>
      <c r="QPL12" s="20"/>
      <c r="QPM12" s="20"/>
      <c r="QPN12" s="20"/>
      <c r="QPO12" s="20"/>
      <c r="QPP12" s="20"/>
      <c r="QPQ12" s="20"/>
      <c r="QPR12" s="20"/>
      <c r="QPS12" s="20"/>
      <c r="QPT12" s="20"/>
      <c r="QPU12" s="20"/>
      <c r="QPV12" s="20"/>
      <c r="QPW12" s="20"/>
      <c r="QPX12" s="20"/>
      <c r="QPY12" s="20"/>
      <c r="QPZ12" s="20"/>
      <c r="QQA12" s="20"/>
      <c r="QQB12" s="20"/>
      <c r="QQC12" s="20"/>
      <c r="QQD12" s="20"/>
      <c r="QQE12" s="20"/>
      <c r="QQF12" s="20"/>
      <c r="QQG12" s="20"/>
      <c r="QQH12" s="20"/>
      <c r="QQI12" s="20"/>
      <c r="QQJ12" s="20"/>
      <c r="QQK12" s="20"/>
      <c r="QQL12" s="20"/>
      <c r="QQM12" s="20"/>
      <c r="QQN12" s="20"/>
      <c r="QQO12" s="20"/>
      <c r="QQP12" s="20"/>
      <c r="QQQ12" s="20"/>
      <c r="QQR12" s="20"/>
      <c r="QQS12" s="20"/>
      <c r="QQT12" s="20"/>
      <c r="QQU12" s="20"/>
      <c r="QQV12" s="20"/>
      <c r="QQW12" s="20"/>
      <c r="QQX12" s="20"/>
      <c r="QQY12" s="20"/>
      <c r="QQZ12" s="20"/>
      <c r="QRA12" s="20"/>
      <c r="QRB12" s="20"/>
      <c r="QRC12" s="20"/>
      <c r="QRD12" s="20"/>
      <c r="QRE12" s="20"/>
      <c r="QRF12" s="20"/>
      <c r="QRG12" s="20"/>
      <c r="QRH12" s="20"/>
      <c r="QRI12" s="20"/>
      <c r="QRJ12" s="20"/>
      <c r="QRK12" s="20"/>
      <c r="QRL12" s="20"/>
      <c r="QRM12" s="20"/>
      <c r="QRN12" s="20"/>
      <c r="QRO12" s="20"/>
      <c r="QRP12" s="20"/>
      <c r="QRQ12" s="20"/>
      <c r="QRR12" s="20"/>
      <c r="QRS12" s="20"/>
      <c r="QRT12" s="20"/>
      <c r="QRU12" s="20"/>
      <c r="QRV12" s="20"/>
      <c r="QRW12" s="20"/>
      <c r="QRX12" s="20"/>
      <c r="QRY12" s="20"/>
      <c r="QRZ12" s="20"/>
      <c r="QSA12" s="20"/>
      <c r="QSB12" s="20"/>
      <c r="QSC12" s="20"/>
      <c r="QSD12" s="20"/>
      <c r="QSE12" s="20"/>
      <c r="QSF12" s="20"/>
      <c r="QSG12" s="20"/>
      <c r="QSH12" s="20"/>
      <c r="QSI12" s="20"/>
      <c r="QSJ12" s="20"/>
      <c r="QSK12" s="20"/>
      <c r="QSL12" s="20"/>
      <c r="QSM12" s="20"/>
      <c r="QSN12" s="20"/>
      <c r="QSO12" s="20"/>
      <c r="QSP12" s="20"/>
      <c r="QSQ12" s="20"/>
      <c r="QSR12" s="20"/>
      <c r="QSS12" s="20"/>
      <c r="QST12" s="20"/>
      <c r="QSU12" s="20"/>
      <c r="QSV12" s="20"/>
      <c r="QSW12" s="20"/>
      <c r="QSX12" s="20"/>
      <c r="QSY12" s="20"/>
      <c r="QSZ12" s="20"/>
      <c r="QTA12" s="20"/>
      <c r="QTB12" s="20"/>
      <c r="QTC12" s="20"/>
      <c r="QTD12" s="20"/>
      <c r="QTE12" s="20"/>
      <c r="QTF12" s="20"/>
      <c r="QTG12" s="20"/>
      <c r="QTH12" s="20"/>
      <c r="QTI12" s="20"/>
      <c r="QTJ12" s="20"/>
      <c r="QTK12" s="20"/>
      <c r="QTL12" s="20"/>
      <c r="QTM12" s="20"/>
      <c r="QTN12" s="20"/>
      <c r="QTO12" s="20"/>
      <c r="QTP12" s="20"/>
      <c r="QTQ12" s="20"/>
      <c r="QTR12" s="20"/>
      <c r="QTS12" s="20"/>
      <c r="QTT12" s="20"/>
      <c r="QTU12" s="20"/>
      <c r="QTV12" s="20"/>
      <c r="QTW12" s="20"/>
      <c r="QTX12" s="20"/>
      <c r="QTY12" s="20"/>
      <c r="QTZ12" s="20"/>
      <c r="QUA12" s="20"/>
      <c r="QUB12" s="20"/>
      <c r="QUC12" s="20"/>
      <c r="QUD12" s="20"/>
      <c r="QUE12" s="20"/>
      <c r="QUF12" s="20"/>
      <c r="QUG12" s="20"/>
      <c r="QUH12" s="20"/>
      <c r="QUI12" s="20"/>
      <c r="QUJ12" s="20"/>
      <c r="QUK12" s="20"/>
      <c r="QUL12" s="20"/>
      <c r="QUM12" s="20"/>
      <c r="QUN12" s="20"/>
      <c r="QUO12" s="20"/>
      <c r="QUP12" s="20"/>
      <c r="QUQ12" s="20"/>
      <c r="QUR12" s="20"/>
      <c r="QUS12" s="20"/>
      <c r="QUT12" s="20"/>
      <c r="QUU12" s="20"/>
      <c r="QUV12" s="20"/>
      <c r="QUW12" s="20"/>
      <c r="QUX12" s="20"/>
      <c r="QUY12" s="20"/>
      <c r="QUZ12" s="20"/>
      <c r="QVA12" s="20"/>
      <c r="QVB12" s="20"/>
      <c r="QVC12" s="20"/>
      <c r="QVD12" s="20"/>
      <c r="QVE12" s="20"/>
      <c r="QVF12" s="20"/>
      <c r="QVG12" s="20"/>
      <c r="QVH12" s="20"/>
      <c r="QVI12" s="20"/>
      <c r="QVJ12" s="20"/>
      <c r="QVK12" s="20"/>
      <c r="QVL12" s="20"/>
      <c r="QVM12" s="20"/>
      <c r="QVN12" s="20"/>
      <c r="QVO12" s="20"/>
      <c r="QVP12" s="20"/>
      <c r="QVQ12" s="20"/>
      <c r="QVR12" s="20"/>
      <c r="QVS12" s="20"/>
      <c r="QVT12" s="20"/>
      <c r="QVU12" s="20"/>
      <c r="QVV12" s="20"/>
      <c r="QVW12" s="20"/>
      <c r="QVX12" s="20"/>
      <c r="QVY12" s="20"/>
      <c r="QVZ12" s="20"/>
      <c r="QWA12" s="20"/>
      <c r="QWB12" s="20"/>
      <c r="QWC12" s="20"/>
      <c r="QWD12" s="20"/>
      <c r="QWE12" s="20"/>
      <c r="QWF12" s="20"/>
      <c r="QWG12" s="20"/>
      <c r="QWH12" s="20"/>
      <c r="QWI12" s="20"/>
      <c r="QWJ12" s="20"/>
      <c r="QWK12" s="20"/>
      <c r="QWL12" s="20"/>
      <c r="QWM12" s="20"/>
      <c r="QWN12" s="20"/>
      <c r="QWO12" s="20"/>
      <c r="QWP12" s="20"/>
      <c r="QWQ12" s="20"/>
      <c r="QWR12" s="20"/>
      <c r="QWS12" s="20"/>
      <c r="QWT12" s="20"/>
      <c r="QWU12" s="20"/>
      <c r="QWV12" s="20"/>
      <c r="QWW12" s="20"/>
      <c r="QWX12" s="20"/>
      <c r="QWY12" s="20"/>
      <c r="QWZ12" s="20"/>
      <c r="QXA12" s="20"/>
      <c r="QXB12" s="20"/>
      <c r="QXC12" s="20"/>
      <c r="QXD12" s="20"/>
      <c r="QXE12" s="20"/>
      <c r="QXF12" s="20"/>
      <c r="QXG12" s="20"/>
      <c r="QXH12" s="20"/>
      <c r="QXI12" s="20"/>
      <c r="QXJ12" s="20"/>
      <c r="QXK12" s="20"/>
      <c r="QXL12" s="20"/>
      <c r="QXM12" s="20"/>
      <c r="QXN12" s="20"/>
      <c r="QXO12" s="20"/>
      <c r="QXP12" s="20"/>
      <c r="QXQ12" s="20"/>
      <c r="QXR12" s="20"/>
      <c r="QXS12" s="20"/>
      <c r="QXT12" s="20"/>
      <c r="QXU12" s="20"/>
      <c r="QXV12" s="20"/>
      <c r="QXW12" s="20"/>
      <c r="QXX12" s="20"/>
      <c r="QXY12" s="20"/>
      <c r="QXZ12" s="20"/>
      <c r="QYA12" s="20"/>
      <c r="QYB12" s="20"/>
      <c r="QYC12" s="20"/>
      <c r="QYD12" s="20"/>
      <c r="QYE12" s="20"/>
      <c r="QYF12" s="20"/>
      <c r="QYG12" s="20"/>
      <c r="QYH12" s="20"/>
      <c r="QYI12" s="20"/>
      <c r="QYJ12" s="20"/>
      <c r="QYK12" s="20"/>
      <c r="QYL12" s="20"/>
      <c r="QYM12" s="20"/>
      <c r="QYN12" s="20"/>
      <c r="QYO12" s="20"/>
      <c r="QYP12" s="20"/>
      <c r="QYQ12" s="20"/>
      <c r="QYR12" s="20"/>
      <c r="QYS12" s="20"/>
      <c r="QYT12" s="20"/>
      <c r="QYU12" s="20"/>
      <c r="QYV12" s="20"/>
      <c r="QYW12" s="20"/>
      <c r="QYX12" s="20"/>
      <c r="QYY12" s="20"/>
      <c r="QYZ12" s="20"/>
      <c r="QZA12" s="20"/>
      <c r="QZB12" s="20"/>
      <c r="QZC12" s="20"/>
      <c r="QZD12" s="20"/>
      <c r="QZE12" s="20"/>
      <c r="QZF12" s="20"/>
      <c r="QZG12" s="20"/>
      <c r="QZH12" s="20"/>
      <c r="QZI12" s="20"/>
      <c r="QZJ12" s="20"/>
      <c r="QZK12" s="20"/>
      <c r="QZL12" s="20"/>
      <c r="QZM12" s="20"/>
      <c r="QZN12" s="20"/>
      <c r="QZO12" s="20"/>
      <c r="QZP12" s="20"/>
      <c r="QZQ12" s="20"/>
      <c r="QZR12" s="20"/>
      <c r="QZS12" s="20"/>
      <c r="QZT12" s="20"/>
      <c r="QZU12" s="20"/>
      <c r="QZV12" s="20"/>
      <c r="QZW12" s="20"/>
      <c r="QZX12" s="20"/>
      <c r="QZY12" s="20"/>
      <c r="QZZ12" s="20"/>
      <c r="RAA12" s="20"/>
      <c r="RAB12" s="20"/>
      <c r="RAC12" s="20"/>
      <c r="RAD12" s="20"/>
      <c r="RAE12" s="20"/>
      <c r="RAF12" s="20"/>
      <c r="RAG12" s="20"/>
      <c r="RAH12" s="20"/>
      <c r="RAI12" s="20"/>
      <c r="RAJ12" s="20"/>
      <c r="RAK12" s="20"/>
      <c r="RAL12" s="20"/>
      <c r="RAM12" s="20"/>
      <c r="RAN12" s="20"/>
      <c r="RAO12" s="20"/>
      <c r="RAP12" s="20"/>
      <c r="RAQ12" s="20"/>
      <c r="RAR12" s="20"/>
      <c r="RAS12" s="20"/>
      <c r="RAT12" s="20"/>
      <c r="RAU12" s="20"/>
      <c r="RAV12" s="20"/>
      <c r="RAW12" s="20"/>
      <c r="RAX12" s="20"/>
      <c r="RAY12" s="20"/>
      <c r="RAZ12" s="20"/>
      <c r="RBA12" s="20"/>
      <c r="RBB12" s="20"/>
      <c r="RBC12" s="20"/>
      <c r="RBD12" s="20"/>
      <c r="RBE12" s="20"/>
      <c r="RBF12" s="20"/>
      <c r="RBG12" s="20"/>
      <c r="RBH12" s="20"/>
      <c r="RBI12" s="20"/>
      <c r="RBJ12" s="20"/>
      <c r="RBK12" s="20"/>
      <c r="RBL12" s="20"/>
      <c r="RBM12" s="20"/>
      <c r="RBN12" s="20"/>
      <c r="RBO12" s="20"/>
      <c r="RBP12" s="20"/>
      <c r="RBQ12" s="20"/>
      <c r="RBR12" s="20"/>
      <c r="RBS12" s="20"/>
      <c r="RBT12" s="20"/>
      <c r="RBU12" s="20"/>
      <c r="RBV12" s="20"/>
      <c r="RBW12" s="20"/>
      <c r="RBX12" s="20"/>
      <c r="RBY12" s="20"/>
      <c r="RBZ12" s="20"/>
      <c r="RCA12" s="20"/>
      <c r="RCB12" s="20"/>
      <c r="RCC12" s="20"/>
      <c r="RCD12" s="20"/>
      <c r="RCE12" s="20"/>
      <c r="RCF12" s="20"/>
      <c r="RCG12" s="20"/>
      <c r="RCH12" s="20"/>
      <c r="RCI12" s="20"/>
      <c r="RCJ12" s="20"/>
      <c r="RCK12" s="20"/>
      <c r="RCL12" s="20"/>
      <c r="RCM12" s="20"/>
      <c r="RCN12" s="20"/>
      <c r="RCO12" s="20"/>
      <c r="RCP12" s="20"/>
      <c r="RCQ12" s="20"/>
      <c r="RCR12" s="20"/>
      <c r="RCS12" s="20"/>
      <c r="RCT12" s="20"/>
      <c r="RCU12" s="20"/>
      <c r="RCV12" s="20"/>
      <c r="RCW12" s="20"/>
      <c r="RCX12" s="20"/>
      <c r="RCY12" s="20"/>
      <c r="RCZ12" s="20"/>
      <c r="RDA12" s="20"/>
      <c r="RDB12" s="20"/>
      <c r="RDC12" s="20"/>
      <c r="RDD12" s="20"/>
      <c r="RDE12" s="20"/>
      <c r="RDF12" s="20"/>
      <c r="RDG12" s="20"/>
      <c r="RDH12" s="20"/>
      <c r="RDI12" s="20"/>
      <c r="RDJ12" s="20"/>
      <c r="RDK12" s="20"/>
      <c r="RDL12" s="20"/>
      <c r="RDM12" s="20"/>
      <c r="RDN12" s="20"/>
      <c r="RDO12" s="20"/>
      <c r="RDP12" s="20"/>
      <c r="RDQ12" s="20"/>
      <c r="RDR12" s="20"/>
      <c r="RDS12" s="20"/>
      <c r="RDT12" s="20"/>
      <c r="RDU12" s="20"/>
      <c r="RDV12" s="20"/>
      <c r="RDW12" s="20"/>
      <c r="RDX12" s="20"/>
      <c r="RDY12" s="20"/>
      <c r="RDZ12" s="20"/>
      <c r="REA12" s="20"/>
      <c r="REB12" s="20"/>
      <c r="REC12" s="20"/>
      <c r="RED12" s="20"/>
      <c r="REE12" s="20"/>
      <c r="REF12" s="20"/>
      <c r="REG12" s="20"/>
      <c r="REH12" s="20"/>
      <c r="REI12" s="20"/>
      <c r="REJ12" s="20"/>
      <c r="REK12" s="20"/>
      <c r="REL12" s="20"/>
      <c r="REM12" s="20"/>
      <c r="REN12" s="20"/>
      <c r="REO12" s="20"/>
      <c r="REP12" s="20"/>
      <c r="REQ12" s="20"/>
      <c r="RER12" s="20"/>
      <c r="RES12" s="20"/>
      <c r="RET12" s="20"/>
      <c r="REU12" s="20"/>
      <c r="REV12" s="20"/>
      <c r="REW12" s="20"/>
      <c r="REX12" s="20"/>
      <c r="REY12" s="20"/>
      <c r="REZ12" s="20"/>
      <c r="RFA12" s="20"/>
      <c r="RFB12" s="20"/>
      <c r="RFC12" s="20"/>
      <c r="RFD12" s="20"/>
      <c r="RFE12" s="20"/>
      <c r="RFF12" s="20"/>
      <c r="RFG12" s="20"/>
      <c r="RFH12" s="20"/>
      <c r="RFI12" s="20"/>
      <c r="RFJ12" s="20"/>
      <c r="RFK12" s="20"/>
      <c r="RFL12" s="20"/>
      <c r="RFM12" s="20"/>
      <c r="RFN12" s="20"/>
      <c r="RFO12" s="20"/>
      <c r="RFP12" s="20"/>
      <c r="RFQ12" s="20"/>
      <c r="RFR12" s="20"/>
      <c r="RFS12" s="20"/>
      <c r="RFT12" s="20"/>
      <c r="RFU12" s="20"/>
      <c r="RFV12" s="20"/>
      <c r="RFW12" s="20"/>
      <c r="RFX12" s="20"/>
      <c r="RFY12" s="20"/>
      <c r="RFZ12" s="20"/>
      <c r="RGA12" s="20"/>
      <c r="RGB12" s="20"/>
      <c r="RGC12" s="20"/>
      <c r="RGD12" s="20"/>
      <c r="RGE12" s="20"/>
      <c r="RGF12" s="20"/>
      <c r="RGG12" s="20"/>
      <c r="RGH12" s="20"/>
      <c r="RGI12" s="20"/>
      <c r="RGJ12" s="20"/>
      <c r="RGK12" s="20"/>
      <c r="RGL12" s="20"/>
      <c r="RGM12" s="20"/>
      <c r="RGN12" s="20"/>
      <c r="RGO12" s="20"/>
      <c r="RGP12" s="20"/>
      <c r="RGQ12" s="20"/>
      <c r="RGR12" s="20"/>
      <c r="RGS12" s="20"/>
      <c r="RGT12" s="20"/>
      <c r="RGU12" s="20"/>
      <c r="RGV12" s="20"/>
      <c r="RGW12" s="20"/>
      <c r="RGX12" s="20"/>
      <c r="RGY12" s="20"/>
      <c r="RGZ12" s="20"/>
      <c r="RHA12" s="20"/>
      <c r="RHB12" s="20"/>
      <c r="RHC12" s="20"/>
      <c r="RHD12" s="20"/>
      <c r="RHE12" s="20"/>
      <c r="RHF12" s="20"/>
      <c r="RHG12" s="20"/>
      <c r="RHH12" s="20"/>
      <c r="RHI12" s="20"/>
      <c r="RHJ12" s="20"/>
      <c r="RHK12" s="20"/>
      <c r="RHL12" s="20"/>
      <c r="RHM12" s="20"/>
      <c r="RHN12" s="20"/>
      <c r="RHO12" s="20"/>
      <c r="RHP12" s="20"/>
      <c r="RHQ12" s="20"/>
      <c r="RHR12" s="20"/>
      <c r="RHS12" s="20"/>
      <c r="RHT12" s="20"/>
      <c r="RHU12" s="20"/>
      <c r="RHV12" s="20"/>
      <c r="RHW12" s="20"/>
      <c r="RHX12" s="20"/>
      <c r="RHY12" s="20"/>
      <c r="RHZ12" s="20"/>
      <c r="RIA12" s="20"/>
      <c r="RIB12" s="20"/>
      <c r="RIC12" s="20"/>
      <c r="RID12" s="20"/>
      <c r="RIE12" s="20"/>
      <c r="RIF12" s="20"/>
      <c r="RIG12" s="20"/>
      <c r="RIH12" s="20"/>
      <c r="RII12" s="20"/>
      <c r="RIJ12" s="20"/>
      <c r="RIK12" s="20"/>
      <c r="RIL12" s="20"/>
      <c r="RIM12" s="20"/>
      <c r="RIN12" s="20"/>
      <c r="RIO12" s="20"/>
      <c r="RIP12" s="20"/>
      <c r="RIQ12" s="20"/>
      <c r="RIR12" s="20"/>
      <c r="RIS12" s="20"/>
      <c r="RIT12" s="20"/>
      <c r="RIU12" s="20"/>
      <c r="RIV12" s="20"/>
      <c r="RIW12" s="20"/>
      <c r="RIX12" s="20"/>
      <c r="RIY12" s="20"/>
      <c r="RIZ12" s="20"/>
      <c r="RJA12" s="20"/>
      <c r="RJB12" s="20"/>
      <c r="RJC12" s="20"/>
      <c r="RJD12" s="20"/>
      <c r="RJE12" s="20"/>
      <c r="RJF12" s="20"/>
      <c r="RJG12" s="20"/>
      <c r="RJH12" s="20"/>
      <c r="RJI12" s="20"/>
      <c r="RJJ12" s="20"/>
      <c r="RJK12" s="20"/>
      <c r="RJL12" s="20"/>
      <c r="RJM12" s="20"/>
      <c r="RJN12" s="20"/>
      <c r="RJO12" s="20"/>
      <c r="RJP12" s="20"/>
      <c r="RJQ12" s="20"/>
      <c r="RJR12" s="20"/>
      <c r="RJS12" s="20"/>
      <c r="RJT12" s="20"/>
      <c r="RJU12" s="20"/>
      <c r="RJV12" s="20"/>
      <c r="RJW12" s="20"/>
      <c r="RJX12" s="20"/>
      <c r="RJY12" s="20"/>
      <c r="RJZ12" s="20"/>
      <c r="RKA12" s="20"/>
      <c r="RKB12" s="20"/>
      <c r="RKC12" s="20"/>
      <c r="RKD12" s="20"/>
      <c r="RKE12" s="20"/>
      <c r="RKF12" s="20"/>
      <c r="RKG12" s="20"/>
      <c r="RKH12" s="20"/>
      <c r="RKI12" s="20"/>
      <c r="RKJ12" s="20"/>
      <c r="RKK12" s="20"/>
      <c r="RKL12" s="20"/>
      <c r="RKM12" s="20"/>
      <c r="RKN12" s="20"/>
      <c r="RKO12" s="20"/>
      <c r="RKP12" s="20"/>
      <c r="RKQ12" s="20"/>
      <c r="RKR12" s="20"/>
      <c r="RKS12" s="20"/>
      <c r="RKT12" s="20"/>
      <c r="RKU12" s="20"/>
      <c r="RKV12" s="20"/>
      <c r="RKW12" s="20"/>
      <c r="RKX12" s="20"/>
      <c r="RKY12" s="20"/>
      <c r="RKZ12" s="20"/>
      <c r="RLA12" s="20"/>
      <c r="RLB12" s="20"/>
      <c r="RLC12" s="20"/>
      <c r="RLD12" s="20"/>
      <c r="RLE12" s="20"/>
      <c r="RLF12" s="20"/>
      <c r="RLG12" s="20"/>
      <c r="RLH12" s="20"/>
      <c r="RLI12" s="20"/>
      <c r="RLJ12" s="20"/>
      <c r="RLK12" s="20"/>
      <c r="RLL12" s="20"/>
      <c r="RLM12" s="20"/>
      <c r="RLN12" s="20"/>
      <c r="RLO12" s="20"/>
      <c r="RLP12" s="20"/>
      <c r="RLQ12" s="20"/>
      <c r="RLR12" s="20"/>
      <c r="RLS12" s="20"/>
      <c r="RLT12" s="20"/>
      <c r="RLU12" s="20"/>
      <c r="RLV12" s="20"/>
      <c r="RLW12" s="20"/>
      <c r="RLX12" s="20"/>
      <c r="RLY12" s="20"/>
      <c r="RLZ12" s="20"/>
      <c r="RMA12" s="20"/>
      <c r="RMB12" s="20"/>
      <c r="RMC12" s="20"/>
      <c r="RMD12" s="20"/>
      <c r="RME12" s="20"/>
      <c r="RMF12" s="20"/>
      <c r="RMG12" s="20"/>
      <c r="RMH12" s="20"/>
      <c r="RMI12" s="20"/>
      <c r="RMJ12" s="20"/>
      <c r="RMK12" s="20"/>
      <c r="RML12" s="20"/>
      <c r="RMM12" s="20"/>
      <c r="RMN12" s="20"/>
      <c r="RMO12" s="20"/>
      <c r="RMP12" s="20"/>
      <c r="RMQ12" s="20"/>
      <c r="RMR12" s="20"/>
      <c r="RMS12" s="20"/>
      <c r="RMT12" s="20"/>
      <c r="RMU12" s="20"/>
      <c r="RMV12" s="20"/>
      <c r="RMW12" s="20"/>
      <c r="RMX12" s="20"/>
      <c r="RMY12" s="20"/>
      <c r="RMZ12" s="20"/>
      <c r="RNA12" s="20"/>
      <c r="RNB12" s="20"/>
      <c r="RNC12" s="20"/>
      <c r="RND12" s="20"/>
      <c r="RNE12" s="20"/>
      <c r="RNF12" s="20"/>
      <c r="RNG12" s="20"/>
      <c r="RNH12" s="20"/>
      <c r="RNI12" s="20"/>
      <c r="RNJ12" s="20"/>
      <c r="RNK12" s="20"/>
      <c r="RNL12" s="20"/>
      <c r="RNM12" s="20"/>
      <c r="RNN12" s="20"/>
      <c r="RNO12" s="20"/>
      <c r="RNP12" s="20"/>
      <c r="RNQ12" s="20"/>
      <c r="RNR12" s="20"/>
      <c r="RNS12" s="20"/>
      <c r="RNT12" s="20"/>
      <c r="RNU12" s="20"/>
      <c r="RNV12" s="20"/>
      <c r="RNW12" s="20"/>
      <c r="RNX12" s="20"/>
      <c r="RNY12" s="20"/>
      <c r="RNZ12" s="20"/>
      <c r="ROA12" s="20"/>
      <c r="ROB12" s="20"/>
      <c r="ROC12" s="20"/>
      <c r="ROD12" s="20"/>
      <c r="ROE12" s="20"/>
      <c r="ROF12" s="20"/>
      <c r="ROG12" s="20"/>
      <c r="ROH12" s="20"/>
      <c r="ROI12" s="20"/>
      <c r="ROJ12" s="20"/>
      <c r="ROK12" s="20"/>
      <c r="ROL12" s="20"/>
      <c r="ROM12" s="20"/>
      <c r="RON12" s="20"/>
      <c r="ROO12" s="20"/>
      <c r="ROP12" s="20"/>
      <c r="ROQ12" s="20"/>
      <c r="ROR12" s="20"/>
      <c r="ROS12" s="20"/>
      <c r="ROT12" s="20"/>
      <c r="ROU12" s="20"/>
      <c r="ROV12" s="20"/>
      <c r="ROW12" s="20"/>
      <c r="ROX12" s="20"/>
      <c r="ROY12" s="20"/>
      <c r="ROZ12" s="20"/>
      <c r="RPA12" s="20"/>
      <c r="RPB12" s="20"/>
      <c r="RPC12" s="20"/>
      <c r="RPD12" s="20"/>
      <c r="RPE12" s="20"/>
      <c r="RPF12" s="20"/>
      <c r="RPG12" s="20"/>
      <c r="RPH12" s="20"/>
      <c r="RPI12" s="20"/>
      <c r="RPJ12" s="20"/>
      <c r="RPK12" s="20"/>
      <c r="RPL12" s="20"/>
      <c r="RPM12" s="20"/>
      <c r="RPN12" s="20"/>
      <c r="RPO12" s="20"/>
      <c r="RPP12" s="20"/>
      <c r="RPQ12" s="20"/>
      <c r="RPR12" s="20"/>
      <c r="RPS12" s="20"/>
      <c r="RPT12" s="20"/>
      <c r="RPU12" s="20"/>
      <c r="RPV12" s="20"/>
      <c r="RPW12" s="20"/>
      <c r="RPX12" s="20"/>
      <c r="RPY12" s="20"/>
      <c r="RPZ12" s="20"/>
      <c r="RQA12" s="20"/>
      <c r="RQB12" s="20"/>
      <c r="RQC12" s="20"/>
      <c r="RQD12" s="20"/>
      <c r="RQE12" s="20"/>
      <c r="RQF12" s="20"/>
      <c r="RQG12" s="20"/>
      <c r="RQH12" s="20"/>
      <c r="RQI12" s="20"/>
      <c r="RQJ12" s="20"/>
      <c r="RQK12" s="20"/>
      <c r="RQL12" s="20"/>
      <c r="RQM12" s="20"/>
      <c r="RQN12" s="20"/>
      <c r="RQO12" s="20"/>
      <c r="RQP12" s="20"/>
      <c r="RQQ12" s="20"/>
      <c r="RQR12" s="20"/>
      <c r="RQS12" s="20"/>
      <c r="RQT12" s="20"/>
      <c r="RQU12" s="20"/>
      <c r="RQV12" s="20"/>
      <c r="RQW12" s="20"/>
      <c r="RQX12" s="20"/>
      <c r="RQY12" s="20"/>
      <c r="RQZ12" s="20"/>
      <c r="RRA12" s="20"/>
      <c r="RRB12" s="20"/>
      <c r="RRC12" s="20"/>
      <c r="RRD12" s="20"/>
      <c r="RRE12" s="20"/>
      <c r="RRF12" s="20"/>
      <c r="RRG12" s="20"/>
      <c r="RRH12" s="20"/>
      <c r="RRI12" s="20"/>
      <c r="RRJ12" s="20"/>
      <c r="RRK12" s="20"/>
      <c r="RRL12" s="20"/>
      <c r="RRM12" s="20"/>
      <c r="RRN12" s="20"/>
      <c r="RRO12" s="20"/>
      <c r="RRP12" s="20"/>
      <c r="RRQ12" s="20"/>
      <c r="RRR12" s="20"/>
      <c r="RRS12" s="20"/>
      <c r="RRT12" s="20"/>
      <c r="RRU12" s="20"/>
      <c r="RRV12" s="20"/>
      <c r="RRW12" s="20"/>
      <c r="RRX12" s="20"/>
      <c r="RRY12" s="20"/>
      <c r="RRZ12" s="20"/>
      <c r="RSA12" s="20"/>
      <c r="RSB12" s="20"/>
      <c r="RSC12" s="20"/>
      <c r="RSD12" s="20"/>
      <c r="RSE12" s="20"/>
      <c r="RSF12" s="20"/>
      <c r="RSG12" s="20"/>
      <c r="RSH12" s="20"/>
      <c r="RSI12" s="20"/>
      <c r="RSJ12" s="20"/>
      <c r="RSK12" s="20"/>
      <c r="RSL12" s="20"/>
      <c r="RSM12" s="20"/>
      <c r="RSN12" s="20"/>
      <c r="RSO12" s="20"/>
      <c r="RSP12" s="20"/>
      <c r="RSQ12" s="20"/>
      <c r="RSR12" s="20"/>
      <c r="RSS12" s="20"/>
      <c r="RST12" s="20"/>
      <c r="RSU12" s="20"/>
      <c r="RSV12" s="20"/>
      <c r="RSW12" s="20"/>
      <c r="RSX12" s="20"/>
      <c r="RSY12" s="20"/>
      <c r="RSZ12" s="20"/>
      <c r="RTA12" s="20"/>
      <c r="RTB12" s="20"/>
      <c r="RTC12" s="20"/>
      <c r="RTD12" s="20"/>
      <c r="RTE12" s="20"/>
      <c r="RTF12" s="20"/>
      <c r="RTG12" s="20"/>
      <c r="RTH12" s="20"/>
      <c r="RTI12" s="20"/>
      <c r="RTJ12" s="20"/>
      <c r="RTK12" s="20"/>
      <c r="RTL12" s="20"/>
      <c r="RTM12" s="20"/>
      <c r="RTN12" s="20"/>
      <c r="RTO12" s="20"/>
      <c r="RTP12" s="20"/>
      <c r="RTQ12" s="20"/>
      <c r="RTR12" s="20"/>
      <c r="RTS12" s="20"/>
      <c r="RTT12" s="20"/>
      <c r="RTU12" s="20"/>
      <c r="RTV12" s="20"/>
      <c r="RTW12" s="20"/>
      <c r="RTX12" s="20"/>
      <c r="RTY12" s="20"/>
      <c r="RTZ12" s="20"/>
      <c r="RUA12" s="20"/>
      <c r="RUB12" s="20"/>
      <c r="RUC12" s="20"/>
      <c r="RUD12" s="20"/>
      <c r="RUE12" s="20"/>
      <c r="RUF12" s="20"/>
      <c r="RUG12" s="20"/>
      <c r="RUH12" s="20"/>
      <c r="RUI12" s="20"/>
      <c r="RUJ12" s="20"/>
      <c r="RUK12" s="20"/>
      <c r="RUL12" s="20"/>
      <c r="RUM12" s="20"/>
      <c r="RUN12" s="20"/>
      <c r="RUO12" s="20"/>
      <c r="RUP12" s="20"/>
      <c r="RUQ12" s="20"/>
      <c r="RUR12" s="20"/>
      <c r="RUS12" s="20"/>
      <c r="RUT12" s="20"/>
      <c r="RUU12" s="20"/>
      <c r="RUV12" s="20"/>
      <c r="RUW12" s="20"/>
      <c r="RUX12" s="20"/>
      <c r="RUY12" s="20"/>
      <c r="RUZ12" s="20"/>
      <c r="RVA12" s="20"/>
      <c r="RVB12" s="20"/>
      <c r="RVC12" s="20"/>
      <c r="RVD12" s="20"/>
      <c r="RVE12" s="20"/>
      <c r="RVF12" s="20"/>
      <c r="RVG12" s="20"/>
      <c r="RVH12" s="20"/>
      <c r="RVI12" s="20"/>
      <c r="RVJ12" s="20"/>
      <c r="RVK12" s="20"/>
      <c r="RVL12" s="20"/>
      <c r="RVM12" s="20"/>
      <c r="RVN12" s="20"/>
      <c r="RVO12" s="20"/>
      <c r="RVP12" s="20"/>
      <c r="RVQ12" s="20"/>
      <c r="RVR12" s="20"/>
      <c r="RVS12" s="20"/>
      <c r="RVT12" s="20"/>
      <c r="RVU12" s="20"/>
      <c r="RVV12" s="20"/>
      <c r="RVW12" s="20"/>
      <c r="RVX12" s="20"/>
      <c r="RVY12" s="20"/>
      <c r="RVZ12" s="20"/>
      <c r="RWA12" s="20"/>
      <c r="RWB12" s="20"/>
      <c r="RWC12" s="20"/>
      <c r="RWD12" s="20"/>
      <c r="RWE12" s="20"/>
      <c r="RWF12" s="20"/>
      <c r="RWG12" s="20"/>
      <c r="RWH12" s="20"/>
      <c r="RWI12" s="20"/>
      <c r="RWJ12" s="20"/>
      <c r="RWK12" s="20"/>
      <c r="RWL12" s="20"/>
      <c r="RWM12" s="20"/>
      <c r="RWN12" s="20"/>
      <c r="RWO12" s="20"/>
      <c r="RWP12" s="20"/>
      <c r="RWQ12" s="20"/>
      <c r="RWR12" s="20"/>
      <c r="RWS12" s="20"/>
      <c r="RWT12" s="20"/>
      <c r="RWU12" s="20"/>
      <c r="RWV12" s="20"/>
      <c r="RWW12" s="20"/>
      <c r="RWX12" s="20"/>
      <c r="RWY12" s="20"/>
      <c r="RWZ12" s="20"/>
      <c r="RXA12" s="20"/>
      <c r="RXB12" s="20"/>
      <c r="RXC12" s="20"/>
      <c r="RXD12" s="20"/>
      <c r="RXE12" s="20"/>
      <c r="RXF12" s="20"/>
      <c r="RXG12" s="20"/>
      <c r="RXH12" s="20"/>
      <c r="RXI12" s="20"/>
      <c r="RXJ12" s="20"/>
      <c r="RXK12" s="20"/>
      <c r="RXL12" s="20"/>
      <c r="RXM12" s="20"/>
      <c r="RXN12" s="20"/>
      <c r="RXO12" s="20"/>
      <c r="RXP12" s="20"/>
      <c r="RXQ12" s="20"/>
      <c r="RXR12" s="20"/>
      <c r="RXS12" s="20"/>
      <c r="RXT12" s="20"/>
      <c r="RXU12" s="20"/>
      <c r="RXV12" s="20"/>
      <c r="RXW12" s="20"/>
      <c r="RXX12" s="20"/>
      <c r="RXY12" s="20"/>
      <c r="RXZ12" s="20"/>
      <c r="RYA12" s="20"/>
      <c r="RYB12" s="20"/>
      <c r="RYC12" s="20"/>
      <c r="RYD12" s="20"/>
      <c r="RYE12" s="20"/>
      <c r="RYF12" s="20"/>
      <c r="RYG12" s="20"/>
      <c r="RYH12" s="20"/>
      <c r="RYI12" s="20"/>
      <c r="RYJ12" s="20"/>
      <c r="RYK12" s="20"/>
      <c r="RYL12" s="20"/>
      <c r="RYM12" s="20"/>
      <c r="RYN12" s="20"/>
      <c r="RYO12" s="20"/>
      <c r="RYP12" s="20"/>
      <c r="RYQ12" s="20"/>
      <c r="RYR12" s="20"/>
      <c r="RYS12" s="20"/>
      <c r="RYT12" s="20"/>
      <c r="RYU12" s="20"/>
      <c r="RYV12" s="20"/>
      <c r="RYW12" s="20"/>
      <c r="RYX12" s="20"/>
      <c r="RYY12" s="20"/>
      <c r="RYZ12" s="20"/>
      <c r="RZA12" s="20"/>
      <c r="RZB12" s="20"/>
      <c r="RZC12" s="20"/>
      <c r="RZD12" s="20"/>
      <c r="RZE12" s="20"/>
      <c r="RZF12" s="20"/>
      <c r="RZG12" s="20"/>
      <c r="RZH12" s="20"/>
      <c r="RZI12" s="20"/>
      <c r="RZJ12" s="20"/>
      <c r="RZK12" s="20"/>
      <c r="RZL12" s="20"/>
      <c r="RZM12" s="20"/>
      <c r="RZN12" s="20"/>
      <c r="RZO12" s="20"/>
      <c r="RZP12" s="20"/>
      <c r="RZQ12" s="20"/>
      <c r="RZR12" s="20"/>
      <c r="RZS12" s="20"/>
      <c r="RZT12" s="20"/>
      <c r="RZU12" s="20"/>
      <c r="RZV12" s="20"/>
      <c r="RZW12" s="20"/>
      <c r="RZX12" s="20"/>
      <c r="RZY12" s="20"/>
      <c r="RZZ12" s="20"/>
      <c r="SAA12" s="20"/>
      <c r="SAB12" s="20"/>
      <c r="SAC12" s="20"/>
      <c r="SAD12" s="20"/>
      <c r="SAE12" s="20"/>
      <c r="SAF12" s="20"/>
      <c r="SAG12" s="20"/>
      <c r="SAH12" s="20"/>
      <c r="SAI12" s="20"/>
      <c r="SAJ12" s="20"/>
      <c r="SAK12" s="20"/>
      <c r="SAL12" s="20"/>
      <c r="SAM12" s="20"/>
      <c r="SAN12" s="20"/>
      <c r="SAO12" s="20"/>
      <c r="SAP12" s="20"/>
      <c r="SAQ12" s="20"/>
      <c r="SAR12" s="20"/>
      <c r="SAS12" s="20"/>
      <c r="SAT12" s="20"/>
      <c r="SAU12" s="20"/>
      <c r="SAV12" s="20"/>
      <c r="SAW12" s="20"/>
      <c r="SAX12" s="20"/>
      <c r="SAY12" s="20"/>
      <c r="SAZ12" s="20"/>
      <c r="SBA12" s="20"/>
      <c r="SBB12" s="20"/>
      <c r="SBC12" s="20"/>
      <c r="SBD12" s="20"/>
      <c r="SBE12" s="20"/>
      <c r="SBF12" s="20"/>
      <c r="SBG12" s="20"/>
      <c r="SBH12" s="20"/>
      <c r="SBI12" s="20"/>
      <c r="SBJ12" s="20"/>
      <c r="SBK12" s="20"/>
      <c r="SBL12" s="20"/>
      <c r="SBM12" s="20"/>
      <c r="SBN12" s="20"/>
      <c r="SBO12" s="20"/>
      <c r="SBP12" s="20"/>
      <c r="SBQ12" s="20"/>
      <c r="SBR12" s="20"/>
      <c r="SBS12" s="20"/>
      <c r="SBT12" s="20"/>
      <c r="SBU12" s="20"/>
      <c r="SBV12" s="20"/>
      <c r="SBW12" s="20"/>
      <c r="SBX12" s="20"/>
      <c r="SBY12" s="20"/>
      <c r="SBZ12" s="20"/>
      <c r="SCA12" s="20"/>
      <c r="SCB12" s="20"/>
      <c r="SCC12" s="20"/>
      <c r="SCD12" s="20"/>
      <c r="SCE12" s="20"/>
      <c r="SCF12" s="20"/>
      <c r="SCG12" s="20"/>
      <c r="SCH12" s="20"/>
      <c r="SCI12" s="20"/>
      <c r="SCJ12" s="20"/>
      <c r="SCK12" s="20"/>
      <c r="SCL12" s="20"/>
      <c r="SCM12" s="20"/>
      <c r="SCN12" s="20"/>
      <c r="SCO12" s="20"/>
      <c r="SCP12" s="20"/>
      <c r="SCQ12" s="20"/>
      <c r="SCR12" s="20"/>
      <c r="SCS12" s="20"/>
      <c r="SCT12" s="20"/>
      <c r="SCU12" s="20"/>
      <c r="SCV12" s="20"/>
      <c r="SCW12" s="20"/>
      <c r="SCX12" s="20"/>
      <c r="SCY12" s="20"/>
      <c r="SCZ12" s="20"/>
      <c r="SDA12" s="20"/>
      <c r="SDB12" s="20"/>
      <c r="SDC12" s="20"/>
      <c r="SDD12" s="20"/>
      <c r="SDE12" s="20"/>
      <c r="SDF12" s="20"/>
      <c r="SDG12" s="20"/>
      <c r="SDH12" s="20"/>
      <c r="SDI12" s="20"/>
      <c r="SDJ12" s="20"/>
      <c r="SDK12" s="20"/>
      <c r="SDL12" s="20"/>
      <c r="SDM12" s="20"/>
      <c r="SDN12" s="20"/>
      <c r="SDO12" s="20"/>
      <c r="SDP12" s="20"/>
      <c r="SDQ12" s="20"/>
      <c r="SDR12" s="20"/>
      <c r="SDS12" s="20"/>
      <c r="SDT12" s="20"/>
      <c r="SDU12" s="20"/>
      <c r="SDV12" s="20"/>
      <c r="SDW12" s="20"/>
      <c r="SDX12" s="20"/>
      <c r="SDY12" s="20"/>
      <c r="SDZ12" s="20"/>
      <c r="SEA12" s="20"/>
      <c r="SEB12" s="20"/>
      <c r="SEC12" s="20"/>
      <c r="SED12" s="20"/>
      <c r="SEE12" s="20"/>
      <c r="SEF12" s="20"/>
      <c r="SEG12" s="20"/>
      <c r="SEH12" s="20"/>
      <c r="SEI12" s="20"/>
      <c r="SEJ12" s="20"/>
      <c r="SEK12" s="20"/>
      <c r="SEL12" s="20"/>
      <c r="SEM12" s="20"/>
      <c r="SEN12" s="20"/>
      <c r="SEO12" s="20"/>
      <c r="SEP12" s="20"/>
      <c r="SEQ12" s="20"/>
      <c r="SER12" s="20"/>
      <c r="SES12" s="20"/>
      <c r="SET12" s="20"/>
      <c r="SEU12" s="20"/>
      <c r="SEV12" s="20"/>
      <c r="SEW12" s="20"/>
      <c r="SEX12" s="20"/>
      <c r="SEY12" s="20"/>
      <c r="SEZ12" s="20"/>
      <c r="SFA12" s="20"/>
      <c r="SFB12" s="20"/>
      <c r="SFC12" s="20"/>
      <c r="SFD12" s="20"/>
      <c r="SFE12" s="20"/>
      <c r="SFF12" s="20"/>
      <c r="SFG12" s="20"/>
      <c r="SFH12" s="20"/>
      <c r="SFI12" s="20"/>
      <c r="SFJ12" s="20"/>
      <c r="SFK12" s="20"/>
      <c r="SFL12" s="20"/>
      <c r="SFM12" s="20"/>
      <c r="SFN12" s="20"/>
      <c r="SFO12" s="20"/>
      <c r="SFP12" s="20"/>
      <c r="SFQ12" s="20"/>
      <c r="SFR12" s="20"/>
      <c r="SFS12" s="20"/>
      <c r="SFT12" s="20"/>
      <c r="SFU12" s="20"/>
      <c r="SFV12" s="20"/>
      <c r="SFW12" s="20"/>
      <c r="SFX12" s="20"/>
      <c r="SFY12" s="20"/>
      <c r="SFZ12" s="20"/>
      <c r="SGA12" s="20"/>
      <c r="SGB12" s="20"/>
      <c r="SGC12" s="20"/>
      <c r="SGD12" s="20"/>
      <c r="SGE12" s="20"/>
      <c r="SGF12" s="20"/>
      <c r="SGG12" s="20"/>
      <c r="SGH12" s="20"/>
      <c r="SGI12" s="20"/>
      <c r="SGJ12" s="20"/>
      <c r="SGK12" s="20"/>
      <c r="SGL12" s="20"/>
      <c r="SGM12" s="20"/>
      <c r="SGN12" s="20"/>
      <c r="SGO12" s="20"/>
      <c r="SGP12" s="20"/>
      <c r="SGQ12" s="20"/>
      <c r="SGR12" s="20"/>
      <c r="SGS12" s="20"/>
      <c r="SGT12" s="20"/>
      <c r="SGU12" s="20"/>
      <c r="SGV12" s="20"/>
      <c r="SGW12" s="20"/>
      <c r="SGX12" s="20"/>
      <c r="SGY12" s="20"/>
      <c r="SGZ12" s="20"/>
      <c r="SHA12" s="20"/>
      <c r="SHB12" s="20"/>
      <c r="SHC12" s="20"/>
      <c r="SHD12" s="20"/>
      <c r="SHE12" s="20"/>
      <c r="SHF12" s="20"/>
      <c r="SHG12" s="20"/>
      <c r="SHH12" s="20"/>
      <c r="SHI12" s="20"/>
      <c r="SHJ12" s="20"/>
      <c r="SHK12" s="20"/>
      <c r="SHL12" s="20"/>
      <c r="SHM12" s="20"/>
      <c r="SHN12" s="20"/>
      <c r="SHO12" s="20"/>
      <c r="SHP12" s="20"/>
      <c r="SHQ12" s="20"/>
      <c r="SHR12" s="20"/>
      <c r="SHS12" s="20"/>
      <c r="SHT12" s="20"/>
      <c r="SHU12" s="20"/>
      <c r="SHV12" s="20"/>
      <c r="SHW12" s="20"/>
      <c r="SHX12" s="20"/>
      <c r="SHY12" s="20"/>
      <c r="SHZ12" s="20"/>
      <c r="SIA12" s="20"/>
      <c r="SIB12" s="20"/>
      <c r="SIC12" s="20"/>
      <c r="SID12" s="20"/>
      <c r="SIE12" s="20"/>
      <c r="SIF12" s="20"/>
      <c r="SIG12" s="20"/>
      <c r="SIH12" s="20"/>
      <c r="SII12" s="20"/>
      <c r="SIJ12" s="20"/>
      <c r="SIK12" s="20"/>
      <c r="SIL12" s="20"/>
      <c r="SIM12" s="20"/>
      <c r="SIN12" s="20"/>
      <c r="SIO12" s="20"/>
      <c r="SIP12" s="20"/>
      <c r="SIQ12" s="20"/>
      <c r="SIR12" s="20"/>
      <c r="SIS12" s="20"/>
      <c r="SIT12" s="20"/>
      <c r="SIU12" s="20"/>
      <c r="SIV12" s="20"/>
      <c r="SIW12" s="20"/>
      <c r="SIX12" s="20"/>
      <c r="SIY12" s="20"/>
      <c r="SIZ12" s="20"/>
      <c r="SJA12" s="20"/>
      <c r="SJB12" s="20"/>
      <c r="SJC12" s="20"/>
      <c r="SJD12" s="20"/>
      <c r="SJE12" s="20"/>
      <c r="SJF12" s="20"/>
      <c r="SJG12" s="20"/>
      <c r="SJH12" s="20"/>
      <c r="SJI12" s="20"/>
      <c r="SJJ12" s="20"/>
      <c r="SJK12" s="20"/>
      <c r="SJL12" s="20"/>
      <c r="SJM12" s="20"/>
      <c r="SJN12" s="20"/>
      <c r="SJO12" s="20"/>
      <c r="SJP12" s="20"/>
      <c r="SJQ12" s="20"/>
      <c r="SJR12" s="20"/>
      <c r="SJS12" s="20"/>
      <c r="SJT12" s="20"/>
      <c r="SJU12" s="20"/>
      <c r="SJV12" s="20"/>
      <c r="SJW12" s="20"/>
      <c r="SJX12" s="20"/>
      <c r="SJY12" s="20"/>
      <c r="SJZ12" s="20"/>
      <c r="SKA12" s="20"/>
      <c r="SKB12" s="20"/>
      <c r="SKC12" s="20"/>
      <c r="SKD12" s="20"/>
      <c r="SKE12" s="20"/>
      <c r="SKF12" s="20"/>
      <c r="SKG12" s="20"/>
      <c r="SKH12" s="20"/>
      <c r="SKI12" s="20"/>
      <c r="SKJ12" s="20"/>
      <c r="SKK12" s="20"/>
      <c r="SKL12" s="20"/>
      <c r="SKM12" s="20"/>
      <c r="SKN12" s="20"/>
      <c r="SKO12" s="20"/>
      <c r="SKP12" s="20"/>
      <c r="SKQ12" s="20"/>
      <c r="SKR12" s="20"/>
      <c r="SKS12" s="20"/>
      <c r="SKT12" s="20"/>
      <c r="SKU12" s="20"/>
      <c r="SKV12" s="20"/>
      <c r="SKW12" s="20"/>
      <c r="SKX12" s="20"/>
      <c r="SKY12" s="20"/>
      <c r="SKZ12" s="20"/>
      <c r="SLA12" s="20"/>
      <c r="SLB12" s="20"/>
      <c r="SLC12" s="20"/>
      <c r="SLD12" s="20"/>
      <c r="SLE12" s="20"/>
      <c r="SLF12" s="20"/>
      <c r="SLG12" s="20"/>
      <c r="SLH12" s="20"/>
      <c r="SLI12" s="20"/>
      <c r="SLJ12" s="20"/>
      <c r="SLK12" s="20"/>
      <c r="SLL12" s="20"/>
      <c r="SLM12" s="20"/>
      <c r="SLN12" s="20"/>
      <c r="SLO12" s="20"/>
      <c r="SLP12" s="20"/>
      <c r="SLQ12" s="20"/>
      <c r="SLR12" s="20"/>
      <c r="SLS12" s="20"/>
      <c r="SLT12" s="20"/>
      <c r="SLU12" s="20"/>
      <c r="SLV12" s="20"/>
      <c r="SLW12" s="20"/>
      <c r="SLX12" s="20"/>
      <c r="SLY12" s="20"/>
      <c r="SLZ12" s="20"/>
      <c r="SMA12" s="20"/>
      <c r="SMB12" s="20"/>
      <c r="SMC12" s="20"/>
      <c r="SMD12" s="20"/>
      <c r="SME12" s="20"/>
      <c r="SMF12" s="20"/>
      <c r="SMG12" s="20"/>
      <c r="SMH12" s="20"/>
      <c r="SMI12" s="20"/>
      <c r="SMJ12" s="20"/>
      <c r="SMK12" s="20"/>
      <c r="SML12" s="20"/>
      <c r="SMM12" s="20"/>
      <c r="SMN12" s="20"/>
      <c r="SMO12" s="20"/>
      <c r="SMP12" s="20"/>
      <c r="SMQ12" s="20"/>
      <c r="SMR12" s="20"/>
      <c r="SMS12" s="20"/>
      <c r="SMT12" s="20"/>
      <c r="SMU12" s="20"/>
      <c r="SMV12" s="20"/>
      <c r="SMW12" s="20"/>
      <c r="SMX12" s="20"/>
      <c r="SMY12" s="20"/>
      <c r="SMZ12" s="20"/>
      <c r="SNA12" s="20"/>
      <c r="SNB12" s="20"/>
      <c r="SNC12" s="20"/>
      <c r="SND12" s="20"/>
      <c r="SNE12" s="20"/>
      <c r="SNF12" s="20"/>
      <c r="SNG12" s="20"/>
      <c r="SNH12" s="20"/>
      <c r="SNI12" s="20"/>
      <c r="SNJ12" s="20"/>
      <c r="SNK12" s="20"/>
      <c r="SNL12" s="20"/>
      <c r="SNM12" s="20"/>
      <c r="SNN12" s="20"/>
      <c r="SNO12" s="20"/>
      <c r="SNP12" s="20"/>
      <c r="SNQ12" s="20"/>
      <c r="SNR12" s="20"/>
      <c r="SNS12" s="20"/>
      <c r="SNT12" s="20"/>
      <c r="SNU12" s="20"/>
      <c r="SNV12" s="20"/>
      <c r="SNW12" s="20"/>
      <c r="SNX12" s="20"/>
      <c r="SNY12" s="20"/>
      <c r="SNZ12" s="20"/>
      <c r="SOA12" s="20"/>
      <c r="SOB12" s="20"/>
      <c r="SOC12" s="20"/>
      <c r="SOD12" s="20"/>
      <c r="SOE12" s="20"/>
      <c r="SOF12" s="20"/>
      <c r="SOG12" s="20"/>
      <c r="SOH12" s="20"/>
      <c r="SOI12" s="20"/>
      <c r="SOJ12" s="20"/>
      <c r="SOK12" s="20"/>
      <c r="SOL12" s="20"/>
      <c r="SOM12" s="20"/>
      <c r="SON12" s="20"/>
      <c r="SOO12" s="20"/>
      <c r="SOP12" s="20"/>
      <c r="SOQ12" s="20"/>
      <c r="SOR12" s="20"/>
      <c r="SOS12" s="20"/>
      <c r="SOT12" s="20"/>
      <c r="SOU12" s="20"/>
      <c r="SOV12" s="20"/>
      <c r="SOW12" s="20"/>
      <c r="SOX12" s="20"/>
      <c r="SOY12" s="20"/>
      <c r="SOZ12" s="20"/>
      <c r="SPA12" s="20"/>
      <c r="SPB12" s="20"/>
      <c r="SPC12" s="20"/>
      <c r="SPD12" s="20"/>
      <c r="SPE12" s="20"/>
      <c r="SPF12" s="20"/>
      <c r="SPG12" s="20"/>
      <c r="SPH12" s="20"/>
      <c r="SPI12" s="20"/>
      <c r="SPJ12" s="20"/>
      <c r="SPK12" s="20"/>
      <c r="SPL12" s="20"/>
      <c r="SPM12" s="20"/>
      <c r="SPN12" s="20"/>
      <c r="SPO12" s="20"/>
      <c r="SPP12" s="20"/>
      <c r="SPQ12" s="20"/>
      <c r="SPR12" s="20"/>
      <c r="SPS12" s="20"/>
      <c r="SPT12" s="20"/>
      <c r="SPU12" s="20"/>
      <c r="SPV12" s="20"/>
      <c r="SPW12" s="20"/>
      <c r="SPX12" s="20"/>
      <c r="SPY12" s="20"/>
      <c r="SPZ12" s="20"/>
      <c r="SQA12" s="20"/>
      <c r="SQB12" s="20"/>
      <c r="SQC12" s="20"/>
      <c r="SQD12" s="20"/>
      <c r="SQE12" s="20"/>
      <c r="SQF12" s="20"/>
      <c r="SQG12" s="20"/>
      <c r="SQH12" s="20"/>
      <c r="SQI12" s="20"/>
      <c r="SQJ12" s="20"/>
      <c r="SQK12" s="20"/>
      <c r="SQL12" s="20"/>
      <c r="SQM12" s="20"/>
      <c r="SQN12" s="20"/>
      <c r="SQO12" s="20"/>
      <c r="SQP12" s="20"/>
      <c r="SQQ12" s="20"/>
      <c r="SQR12" s="20"/>
      <c r="SQS12" s="20"/>
      <c r="SQT12" s="20"/>
      <c r="SQU12" s="20"/>
      <c r="SQV12" s="20"/>
      <c r="SQW12" s="20"/>
      <c r="SQX12" s="20"/>
      <c r="SQY12" s="20"/>
      <c r="SQZ12" s="20"/>
      <c r="SRA12" s="20"/>
      <c r="SRB12" s="20"/>
      <c r="SRC12" s="20"/>
      <c r="SRD12" s="20"/>
      <c r="SRE12" s="20"/>
      <c r="SRF12" s="20"/>
      <c r="SRG12" s="20"/>
      <c r="SRH12" s="20"/>
      <c r="SRI12" s="20"/>
      <c r="SRJ12" s="20"/>
      <c r="SRK12" s="20"/>
      <c r="SRL12" s="20"/>
      <c r="SRM12" s="20"/>
      <c r="SRN12" s="20"/>
      <c r="SRO12" s="20"/>
      <c r="SRP12" s="20"/>
      <c r="SRQ12" s="20"/>
      <c r="SRR12" s="20"/>
      <c r="SRS12" s="20"/>
      <c r="SRT12" s="20"/>
      <c r="SRU12" s="20"/>
      <c r="SRV12" s="20"/>
      <c r="SRW12" s="20"/>
      <c r="SRX12" s="20"/>
      <c r="SRY12" s="20"/>
      <c r="SRZ12" s="20"/>
      <c r="SSA12" s="20"/>
      <c r="SSB12" s="20"/>
      <c r="SSC12" s="20"/>
      <c r="SSD12" s="20"/>
      <c r="SSE12" s="20"/>
      <c r="SSF12" s="20"/>
      <c r="SSG12" s="20"/>
      <c r="SSH12" s="20"/>
      <c r="SSI12" s="20"/>
      <c r="SSJ12" s="20"/>
      <c r="SSK12" s="20"/>
      <c r="SSL12" s="20"/>
      <c r="SSM12" s="20"/>
      <c r="SSN12" s="20"/>
      <c r="SSO12" s="20"/>
      <c r="SSP12" s="20"/>
      <c r="SSQ12" s="20"/>
      <c r="SSR12" s="20"/>
      <c r="SSS12" s="20"/>
      <c r="SST12" s="20"/>
      <c r="SSU12" s="20"/>
      <c r="SSV12" s="20"/>
      <c r="SSW12" s="20"/>
      <c r="SSX12" s="20"/>
      <c r="SSY12" s="20"/>
      <c r="SSZ12" s="20"/>
      <c r="STA12" s="20"/>
      <c r="STB12" s="20"/>
      <c r="STC12" s="20"/>
      <c r="STD12" s="20"/>
      <c r="STE12" s="20"/>
      <c r="STF12" s="20"/>
      <c r="STG12" s="20"/>
      <c r="STH12" s="20"/>
      <c r="STI12" s="20"/>
      <c r="STJ12" s="20"/>
      <c r="STK12" s="20"/>
      <c r="STL12" s="20"/>
      <c r="STM12" s="20"/>
      <c r="STN12" s="20"/>
      <c r="STO12" s="20"/>
      <c r="STP12" s="20"/>
      <c r="STQ12" s="20"/>
      <c r="STR12" s="20"/>
      <c r="STS12" s="20"/>
      <c r="STT12" s="20"/>
      <c r="STU12" s="20"/>
      <c r="STV12" s="20"/>
      <c r="STW12" s="20"/>
      <c r="STX12" s="20"/>
      <c r="STY12" s="20"/>
      <c r="STZ12" s="20"/>
      <c r="SUA12" s="20"/>
      <c r="SUB12" s="20"/>
      <c r="SUC12" s="20"/>
      <c r="SUD12" s="20"/>
      <c r="SUE12" s="20"/>
      <c r="SUF12" s="20"/>
      <c r="SUG12" s="20"/>
      <c r="SUH12" s="20"/>
      <c r="SUI12" s="20"/>
      <c r="SUJ12" s="20"/>
      <c r="SUK12" s="20"/>
      <c r="SUL12" s="20"/>
      <c r="SUM12" s="20"/>
      <c r="SUN12" s="20"/>
      <c r="SUO12" s="20"/>
      <c r="SUP12" s="20"/>
      <c r="SUQ12" s="20"/>
      <c r="SUR12" s="20"/>
      <c r="SUS12" s="20"/>
      <c r="SUT12" s="20"/>
      <c r="SUU12" s="20"/>
      <c r="SUV12" s="20"/>
      <c r="SUW12" s="20"/>
      <c r="SUX12" s="20"/>
      <c r="SUY12" s="20"/>
      <c r="SUZ12" s="20"/>
      <c r="SVA12" s="20"/>
      <c r="SVB12" s="20"/>
      <c r="SVC12" s="20"/>
      <c r="SVD12" s="20"/>
      <c r="SVE12" s="20"/>
      <c r="SVF12" s="20"/>
      <c r="SVG12" s="20"/>
      <c r="SVH12" s="20"/>
      <c r="SVI12" s="20"/>
      <c r="SVJ12" s="20"/>
      <c r="SVK12" s="20"/>
      <c r="SVL12" s="20"/>
      <c r="SVM12" s="20"/>
      <c r="SVN12" s="20"/>
      <c r="SVO12" s="20"/>
      <c r="SVP12" s="20"/>
      <c r="SVQ12" s="20"/>
      <c r="SVR12" s="20"/>
      <c r="SVS12" s="20"/>
      <c r="SVT12" s="20"/>
      <c r="SVU12" s="20"/>
      <c r="SVV12" s="20"/>
      <c r="SVW12" s="20"/>
      <c r="SVX12" s="20"/>
      <c r="SVY12" s="20"/>
      <c r="SVZ12" s="20"/>
      <c r="SWA12" s="20"/>
      <c r="SWB12" s="20"/>
      <c r="SWC12" s="20"/>
      <c r="SWD12" s="20"/>
      <c r="SWE12" s="20"/>
      <c r="SWF12" s="20"/>
      <c r="SWG12" s="20"/>
      <c r="SWH12" s="20"/>
      <c r="SWI12" s="20"/>
      <c r="SWJ12" s="20"/>
      <c r="SWK12" s="20"/>
      <c r="SWL12" s="20"/>
      <c r="SWM12" s="20"/>
      <c r="SWN12" s="20"/>
      <c r="SWO12" s="20"/>
      <c r="SWP12" s="20"/>
      <c r="SWQ12" s="20"/>
      <c r="SWR12" s="20"/>
      <c r="SWS12" s="20"/>
      <c r="SWT12" s="20"/>
      <c r="SWU12" s="20"/>
      <c r="SWV12" s="20"/>
      <c r="SWW12" s="20"/>
      <c r="SWX12" s="20"/>
      <c r="SWY12" s="20"/>
      <c r="SWZ12" s="20"/>
      <c r="SXA12" s="20"/>
      <c r="SXB12" s="20"/>
      <c r="SXC12" s="20"/>
      <c r="SXD12" s="20"/>
      <c r="SXE12" s="20"/>
      <c r="SXF12" s="20"/>
      <c r="SXG12" s="20"/>
      <c r="SXH12" s="20"/>
      <c r="SXI12" s="20"/>
      <c r="SXJ12" s="20"/>
      <c r="SXK12" s="20"/>
      <c r="SXL12" s="20"/>
      <c r="SXM12" s="20"/>
      <c r="SXN12" s="20"/>
      <c r="SXO12" s="20"/>
      <c r="SXP12" s="20"/>
      <c r="SXQ12" s="20"/>
      <c r="SXR12" s="20"/>
      <c r="SXS12" s="20"/>
      <c r="SXT12" s="20"/>
      <c r="SXU12" s="20"/>
      <c r="SXV12" s="20"/>
      <c r="SXW12" s="20"/>
      <c r="SXX12" s="20"/>
      <c r="SXY12" s="20"/>
      <c r="SXZ12" s="20"/>
      <c r="SYA12" s="20"/>
      <c r="SYB12" s="20"/>
      <c r="SYC12" s="20"/>
      <c r="SYD12" s="20"/>
      <c r="SYE12" s="20"/>
      <c r="SYF12" s="20"/>
      <c r="SYG12" s="20"/>
      <c r="SYH12" s="20"/>
      <c r="SYI12" s="20"/>
      <c r="SYJ12" s="20"/>
      <c r="SYK12" s="20"/>
      <c r="SYL12" s="20"/>
      <c r="SYM12" s="20"/>
      <c r="SYN12" s="20"/>
      <c r="SYO12" s="20"/>
      <c r="SYP12" s="20"/>
      <c r="SYQ12" s="20"/>
      <c r="SYR12" s="20"/>
      <c r="SYS12" s="20"/>
      <c r="SYT12" s="20"/>
      <c r="SYU12" s="20"/>
      <c r="SYV12" s="20"/>
      <c r="SYW12" s="20"/>
      <c r="SYX12" s="20"/>
      <c r="SYY12" s="20"/>
      <c r="SYZ12" s="20"/>
      <c r="SZA12" s="20"/>
      <c r="SZB12" s="20"/>
      <c r="SZC12" s="20"/>
      <c r="SZD12" s="20"/>
      <c r="SZE12" s="20"/>
      <c r="SZF12" s="20"/>
      <c r="SZG12" s="20"/>
      <c r="SZH12" s="20"/>
      <c r="SZI12" s="20"/>
      <c r="SZJ12" s="20"/>
      <c r="SZK12" s="20"/>
      <c r="SZL12" s="20"/>
      <c r="SZM12" s="20"/>
      <c r="SZN12" s="20"/>
      <c r="SZO12" s="20"/>
      <c r="SZP12" s="20"/>
      <c r="SZQ12" s="20"/>
      <c r="SZR12" s="20"/>
      <c r="SZS12" s="20"/>
      <c r="SZT12" s="20"/>
      <c r="SZU12" s="20"/>
      <c r="SZV12" s="20"/>
      <c r="SZW12" s="20"/>
      <c r="SZX12" s="20"/>
      <c r="SZY12" s="20"/>
      <c r="SZZ12" s="20"/>
      <c r="TAA12" s="20"/>
      <c r="TAB12" s="20"/>
      <c r="TAC12" s="20"/>
      <c r="TAD12" s="20"/>
      <c r="TAE12" s="20"/>
      <c r="TAF12" s="20"/>
      <c r="TAG12" s="20"/>
      <c r="TAH12" s="20"/>
      <c r="TAI12" s="20"/>
      <c r="TAJ12" s="20"/>
      <c r="TAK12" s="20"/>
      <c r="TAL12" s="20"/>
      <c r="TAM12" s="20"/>
      <c r="TAN12" s="20"/>
      <c r="TAO12" s="20"/>
      <c r="TAP12" s="20"/>
      <c r="TAQ12" s="20"/>
      <c r="TAR12" s="20"/>
      <c r="TAS12" s="20"/>
      <c r="TAT12" s="20"/>
      <c r="TAU12" s="20"/>
      <c r="TAV12" s="20"/>
      <c r="TAW12" s="20"/>
      <c r="TAX12" s="20"/>
      <c r="TAY12" s="20"/>
      <c r="TAZ12" s="20"/>
      <c r="TBA12" s="20"/>
      <c r="TBB12" s="20"/>
      <c r="TBC12" s="20"/>
      <c r="TBD12" s="20"/>
      <c r="TBE12" s="20"/>
      <c r="TBF12" s="20"/>
      <c r="TBG12" s="20"/>
      <c r="TBH12" s="20"/>
      <c r="TBI12" s="20"/>
      <c r="TBJ12" s="20"/>
      <c r="TBK12" s="20"/>
      <c r="TBL12" s="20"/>
      <c r="TBM12" s="20"/>
      <c r="TBN12" s="20"/>
      <c r="TBO12" s="20"/>
      <c r="TBP12" s="20"/>
      <c r="TBQ12" s="20"/>
      <c r="TBR12" s="20"/>
      <c r="TBS12" s="20"/>
      <c r="TBT12" s="20"/>
      <c r="TBU12" s="20"/>
      <c r="TBV12" s="20"/>
      <c r="TBW12" s="20"/>
      <c r="TBX12" s="20"/>
      <c r="TBY12" s="20"/>
      <c r="TBZ12" s="20"/>
      <c r="TCA12" s="20"/>
      <c r="TCB12" s="20"/>
      <c r="TCC12" s="20"/>
      <c r="TCD12" s="20"/>
      <c r="TCE12" s="20"/>
      <c r="TCF12" s="20"/>
      <c r="TCG12" s="20"/>
      <c r="TCH12" s="20"/>
      <c r="TCI12" s="20"/>
      <c r="TCJ12" s="20"/>
      <c r="TCK12" s="20"/>
      <c r="TCL12" s="20"/>
      <c r="TCM12" s="20"/>
      <c r="TCN12" s="20"/>
      <c r="TCO12" s="20"/>
      <c r="TCP12" s="20"/>
      <c r="TCQ12" s="20"/>
      <c r="TCR12" s="20"/>
      <c r="TCS12" s="20"/>
      <c r="TCT12" s="20"/>
      <c r="TCU12" s="20"/>
      <c r="TCV12" s="20"/>
      <c r="TCW12" s="20"/>
      <c r="TCX12" s="20"/>
      <c r="TCY12" s="20"/>
      <c r="TCZ12" s="20"/>
      <c r="TDA12" s="20"/>
      <c r="TDB12" s="20"/>
      <c r="TDC12" s="20"/>
      <c r="TDD12" s="20"/>
      <c r="TDE12" s="20"/>
      <c r="TDF12" s="20"/>
      <c r="TDG12" s="20"/>
      <c r="TDH12" s="20"/>
      <c r="TDI12" s="20"/>
      <c r="TDJ12" s="20"/>
      <c r="TDK12" s="20"/>
      <c r="TDL12" s="20"/>
      <c r="TDM12" s="20"/>
      <c r="TDN12" s="20"/>
      <c r="TDO12" s="20"/>
      <c r="TDP12" s="20"/>
      <c r="TDQ12" s="20"/>
      <c r="TDR12" s="20"/>
      <c r="TDS12" s="20"/>
      <c r="TDT12" s="20"/>
      <c r="TDU12" s="20"/>
      <c r="TDV12" s="20"/>
      <c r="TDW12" s="20"/>
      <c r="TDX12" s="20"/>
      <c r="TDY12" s="20"/>
      <c r="TDZ12" s="20"/>
      <c r="TEA12" s="20"/>
      <c r="TEB12" s="20"/>
      <c r="TEC12" s="20"/>
      <c r="TED12" s="20"/>
      <c r="TEE12" s="20"/>
      <c r="TEF12" s="20"/>
      <c r="TEG12" s="20"/>
      <c r="TEH12" s="20"/>
      <c r="TEI12" s="20"/>
      <c r="TEJ12" s="20"/>
      <c r="TEK12" s="20"/>
      <c r="TEL12" s="20"/>
      <c r="TEM12" s="20"/>
      <c r="TEN12" s="20"/>
      <c r="TEO12" s="20"/>
      <c r="TEP12" s="20"/>
      <c r="TEQ12" s="20"/>
      <c r="TER12" s="20"/>
      <c r="TES12" s="20"/>
      <c r="TET12" s="20"/>
      <c r="TEU12" s="20"/>
      <c r="TEV12" s="20"/>
      <c r="TEW12" s="20"/>
      <c r="TEX12" s="20"/>
      <c r="TEY12" s="20"/>
      <c r="TEZ12" s="20"/>
      <c r="TFA12" s="20"/>
      <c r="TFB12" s="20"/>
      <c r="TFC12" s="20"/>
      <c r="TFD12" s="20"/>
      <c r="TFE12" s="20"/>
      <c r="TFF12" s="20"/>
      <c r="TFG12" s="20"/>
      <c r="TFH12" s="20"/>
      <c r="TFI12" s="20"/>
      <c r="TFJ12" s="20"/>
      <c r="TFK12" s="20"/>
      <c r="TFL12" s="20"/>
      <c r="TFM12" s="20"/>
      <c r="TFN12" s="20"/>
      <c r="TFO12" s="20"/>
      <c r="TFP12" s="20"/>
      <c r="TFQ12" s="20"/>
      <c r="TFR12" s="20"/>
      <c r="TFS12" s="20"/>
      <c r="TFT12" s="20"/>
      <c r="TFU12" s="20"/>
      <c r="TFV12" s="20"/>
      <c r="TFW12" s="20"/>
      <c r="TFX12" s="20"/>
      <c r="TFY12" s="20"/>
      <c r="TFZ12" s="20"/>
      <c r="TGA12" s="20"/>
      <c r="TGB12" s="20"/>
      <c r="TGC12" s="20"/>
      <c r="TGD12" s="20"/>
      <c r="TGE12" s="20"/>
      <c r="TGF12" s="20"/>
      <c r="TGG12" s="20"/>
      <c r="TGH12" s="20"/>
      <c r="TGI12" s="20"/>
      <c r="TGJ12" s="20"/>
      <c r="TGK12" s="20"/>
      <c r="TGL12" s="20"/>
      <c r="TGM12" s="20"/>
      <c r="TGN12" s="20"/>
      <c r="TGO12" s="20"/>
      <c r="TGP12" s="20"/>
      <c r="TGQ12" s="20"/>
      <c r="TGR12" s="20"/>
      <c r="TGS12" s="20"/>
      <c r="TGT12" s="20"/>
      <c r="TGU12" s="20"/>
      <c r="TGV12" s="20"/>
      <c r="TGW12" s="20"/>
      <c r="TGX12" s="20"/>
      <c r="TGY12" s="20"/>
      <c r="TGZ12" s="20"/>
      <c r="THA12" s="20"/>
      <c r="THB12" s="20"/>
      <c r="THC12" s="20"/>
      <c r="THD12" s="20"/>
      <c r="THE12" s="20"/>
      <c r="THF12" s="20"/>
      <c r="THG12" s="20"/>
      <c r="THH12" s="20"/>
      <c r="THI12" s="20"/>
      <c r="THJ12" s="20"/>
      <c r="THK12" s="20"/>
      <c r="THL12" s="20"/>
      <c r="THM12" s="20"/>
      <c r="THN12" s="20"/>
      <c r="THO12" s="20"/>
      <c r="THP12" s="20"/>
      <c r="THQ12" s="20"/>
      <c r="THR12" s="20"/>
      <c r="THS12" s="20"/>
      <c r="THT12" s="20"/>
      <c r="THU12" s="20"/>
      <c r="THV12" s="20"/>
      <c r="THW12" s="20"/>
      <c r="THX12" s="20"/>
      <c r="THY12" s="20"/>
      <c r="THZ12" s="20"/>
      <c r="TIA12" s="20"/>
      <c r="TIB12" s="20"/>
      <c r="TIC12" s="20"/>
      <c r="TID12" s="20"/>
      <c r="TIE12" s="20"/>
      <c r="TIF12" s="20"/>
      <c r="TIG12" s="20"/>
      <c r="TIH12" s="20"/>
      <c r="TII12" s="20"/>
      <c r="TIJ12" s="20"/>
      <c r="TIK12" s="20"/>
      <c r="TIL12" s="20"/>
      <c r="TIM12" s="20"/>
      <c r="TIN12" s="20"/>
      <c r="TIO12" s="20"/>
      <c r="TIP12" s="20"/>
      <c r="TIQ12" s="20"/>
      <c r="TIR12" s="20"/>
      <c r="TIS12" s="20"/>
      <c r="TIT12" s="20"/>
      <c r="TIU12" s="20"/>
      <c r="TIV12" s="20"/>
      <c r="TIW12" s="20"/>
      <c r="TIX12" s="20"/>
      <c r="TIY12" s="20"/>
      <c r="TIZ12" s="20"/>
      <c r="TJA12" s="20"/>
      <c r="TJB12" s="20"/>
      <c r="TJC12" s="20"/>
      <c r="TJD12" s="20"/>
      <c r="TJE12" s="20"/>
      <c r="TJF12" s="20"/>
      <c r="TJG12" s="20"/>
      <c r="TJH12" s="20"/>
      <c r="TJI12" s="20"/>
      <c r="TJJ12" s="20"/>
      <c r="TJK12" s="20"/>
      <c r="TJL12" s="20"/>
      <c r="TJM12" s="20"/>
      <c r="TJN12" s="20"/>
      <c r="TJO12" s="20"/>
      <c r="TJP12" s="20"/>
      <c r="TJQ12" s="20"/>
      <c r="TJR12" s="20"/>
      <c r="TJS12" s="20"/>
      <c r="TJT12" s="20"/>
      <c r="TJU12" s="20"/>
      <c r="TJV12" s="20"/>
      <c r="TJW12" s="20"/>
      <c r="TJX12" s="20"/>
      <c r="TJY12" s="20"/>
      <c r="TJZ12" s="20"/>
      <c r="TKA12" s="20"/>
      <c r="TKB12" s="20"/>
      <c r="TKC12" s="20"/>
      <c r="TKD12" s="20"/>
      <c r="TKE12" s="20"/>
      <c r="TKF12" s="20"/>
      <c r="TKG12" s="20"/>
      <c r="TKH12" s="20"/>
      <c r="TKI12" s="20"/>
      <c r="TKJ12" s="20"/>
      <c r="TKK12" s="20"/>
      <c r="TKL12" s="20"/>
      <c r="TKM12" s="20"/>
      <c r="TKN12" s="20"/>
      <c r="TKO12" s="20"/>
      <c r="TKP12" s="20"/>
      <c r="TKQ12" s="20"/>
      <c r="TKR12" s="20"/>
      <c r="TKS12" s="20"/>
      <c r="TKT12" s="20"/>
      <c r="TKU12" s="20"/>
      <c r="TKV12" s="20"/>
      <c r="TKW12" s="20"/>
      <c r="TKX12" s="20"/>
      <c r="TKY12" s="20"/>
      <c r="TKZ12" s="20"/>
      <c r="TLA12" s="20"/>
      <c r="TLB12" s="20"/>
      <c r="TLC12" s="20"/>
      <c r="TLD12" s="20"/>
      <c r="TLE12" s="20"/>
      <c r="TLF12" s="20"/>
      <c r="TLG12" s="20"/>
      <c r="TLH12" s="20"/>
      <c r="TLI12" s="20"/>
      <c r="TLJ12" s="20"/>
      <c r="TLK12" s="20"/>
      <c r="TLL12" s="20"/>
      <c r="TLM12" s="20"/>
      <c r="TLN12" s="20"/>
      <c r="TLO12" s="20"/>
      <c r="TLP12" s="20"/>
      <c r="TLQ12" s="20"/>
      <c r="TLR12" s="20"/>
      <c r="TLS12" s="20"/>
      <c r="TLT12" s="20"/>
      <c r="TLU12" s="20"/>
      <c r="TLV12" s="20"/>
      <c r="TLW12" s="20"/>
      <c r="TLX12" s="20"/>
      <c r="TLY12" s="20"/>
      <c r="TLZ12" s="20"/>
      <c r="TMA12" s="20"/>
      <c r="TMB12" s="20"/>
      <c r="TMC12" s="20"/>
      <c r="TMD12" s="20"/>
      <c r="TME12" s="20"/>
      <c r="TMF12" s="20"/>
      <c r="TMG12" s="20"/>
      <c r="TMH12" s="20"/>
      <c r="TMI12" s="20"/>
      <c r="TMJ12" s="20"/>
      <c r="TMK12" s="20"/>
      <c r="TML12" s="20"/>
      <c r="TMM12" s="20"/>
      <c r="TMN12" s="20"/>
      <c r="TMO12" s="20"/>
      <c r="TMP12" s="20"/>
      <c r="TMQ12" s="20"/>
      <c r="TMR12" s="20"/>
      <c r="TMS12" s="20"/>
      <c r="TMT12" s="20"/>
      <c r="TMU12" s="20"/>
      <c r="TMV12" s="20"/>
      <c r="TMW12" s="20"/>
      <c r="TMX12" s="20"/>
      <c r="TMY12" s="20"/>
      <c r="TMZ12" s="20"/>
      <c r="TNA12" s="20"/>
      <c r="TNB12" s="20"/>
      <c r="TNC12" s="20"/>
      <c r="TND12" s="20"/>
      <c r="TNE12" s="20"/>
      <c r="TNF12" s="20"/>
      <c r="TNG12" s="20"/>
      <c r="TNH12" s="20"/>
      <c r="TNI12" s="20"/>
      <c r="TNJ12" s="20"/>
      <c r="TNK12" s="20"/>
      <c r="TNL12" s="20"/>
      <c r="TNM12" s="20"/>
      <c r="TNN12" s="20"/>
      <c r="TNO12" s="20"/>
      <c r="TNP12" s="20"/>
      <c r="TNQ12" s="20"/>
      <c r="TNR12" s="20"/>
      <c r="TNS12" s="20"/>
      <c r="TNT12" s="20"/>
      <c r="TNU12" s="20"/>
      <c r="TNV12" s="20"/>
      <c r="TNW12" s="20"/>
      <c r="TNX12" s="20"/>
      <c r="TNY12" s="20"/>
      <c r="TNZ12" s="20"/>
      <c r="TOA12" s="20"/>
      <c r="TOB12" s="20"/>
      <c r="TOC12" s="20"/>
      <c r="TOD12" s="20"/>
      <c r="TOE12" s="20"/>
      <c r="TOF12" s="20"/>
      <c r="TOG12" s="20"/>
      <c r="TOH12" s="20"/>
      <c r="TOI12" s="20"/>
      <c r="TOJ12" s="20"/>
      <c r="TOK12" s="20"/>
      <c r="TOL12" s="20"/>
      <c r="TOM12" s="20"/>
      <c r="TON12" s="20"/>
      <c r="TOO12" s="20"/>
      <c r="TOP12" s="20"/>
      <c r="TOQ12" s="20"/>
      <c r="TOR12" s="20"/>
      <c r="TOS12" s="20"/>
      <c r="TOT12" s="20"/>
      <c r="TOU12" s="20"/>
      <c r="TOV12" s="20"/>
      <c r="TOW12" s="20"/>
      <c r="TOX12" s="20"/>
      <c r="TOY12" s="20"/>
      <c r="TOZ12" s="20"/>
      <c r="TPA12" s="20"/>
      <c r="TPB12" s="20"/>
      <c r="TPC12" s="20"/>
      <c r="TPD12" s="20"/>
      <c r="TPE12" s="20"/>
      <c r="TPF12" s="20"/>
      <c r="TPG12" s="20"/>
      <c r="TPH12" s="20"/>
      <c r="TPI12" s="20"/>
      <c r="TPJ12" s="20"/>
      <c r="TPK12" s="20"/>
      <c r="TPL12" s="20"/>
      <c r="TPM12" s="20"/>
      <c r="TPN12" s="20"/>
      <c r="TPO12" s="20"/>
      <c r="TPP12" s="20"/>
      <c r="TPQ12" s="20"/>
      <c r="TPR12" s="20"/>
      <c r="TPS12" s="20"/>
      <c r="TPT12" s="20"/>
      <c r="TPU12" s="20"/>
      <c r="TPV12" s="20"/>
      <c r="TPW12" s="20"/>
      <c r="TPX12" s="20"/>
      <c r="TPY12" s="20"/>
      <c r="TPZ12" s="20"/>
      <c r="TQA12" s="20"/>
      <c r="TQB12" s="20"/>
      <c r="TQC12" s="20"/>
      <c r="TQD12" s="20"/>
      <c r="TQE12" s="20"/>
      <c r="TQF12" s="20"/>
      <c r="TQG12" s="20"/>
      <c r="TQH12" s="20"/>
      <c r="TQI12" s="20"/>
      <c r="TQJ12" s="20"/>
      <c r="TQK12" s="20"/>
      <c r="TQL12" s="20"/>
      <c r="TQM12" s="20"/>
      <c r="TQN12" s="20"/>
      <c r="TQO12" s="20"/>
      <c r="TQP12" s="20"/>
      <c r="TQQ12" s="20"/>
      <c r="TQR12" s="20"/>
      <c r="TQS12" s="20"/>
      <c r="TQT12" s="20"/>
      <c r="TQU12" s="20"/>
      <c r="TQV12" s="20"/>
      <c r="TQW12" s="20"/>
      <c r="TQX12" s="20"/>
      <c r="TQY12" s="20"/>
      <c r="TQZ12" s="20"/>
      <c r="TRA12" s="20"/>
      <c r="TRB12" s="20"/>
      <c r="TRC12" s="20"/>
      <c r="TRD12" s="20"/>
      <c r="TRE12" s="20"/>
      <c r="TRF12" s="20"/>
      <c r="TRG12" s="20"/>
      <c r="TRH12" s="20"/>
      <c r="TRI12" s="20"/>
      <c r="TRJ12" s="20"/>
      <c r="TRK12" s="20"/>
      <c r="TRL12" s="20"/>
      <c r="TRM12" s="20"/>
      <c r="TRN12" s="20"/>
      <c r="TRO12" s="20"/>
      <c r="TRP12" s="20"/>
      <c r="TRQ12" s="20"/>
      <c r="TRR12" s="20"/>
      <c r="TRS12" s="20"/>
      <c r="TRT12" s="20"/>
      <c r="TRU12" s="20"/>
      <c r="TRV12" s="20"/>
      <c r="TRW12" s="20"/>
      <c r="TRX12" s="20"/>
      <c r="TRY12" s="20"/>
      <c r="TRZ12" s="20"/>
      <c r="TSA12" s="20"/>
      <c r="TSB12" s="20"/>
      <c r="TSC12" s="20"/>
      <c r="TSD12" s="20"/>
      <c r="TSE12" s="20"/>
      <c r="TSF12" s="20"/>
      <c r="TSG12" s="20"/>
      <c r="TSH12" s="20"/>
      <c r="TSI12" s="20"/>
      <c r="TSJ12" s="20"/>
      <c r="TSK12" s="20"/>
      <c r="TSL12" s="20"/>
      <c r="TSM12" s="20"/>
      <c r="TSN12" s="20"/>
      <c r="TSO12" s="20"/>
      <c r="TSP12" s="20"/>
      <c r="TSQ12" s="20"/>
      <c r="TSR12" s="20"/>
      <c r="TSS12" s="20"/>
      <c r="TST12" s="20"/>
      <c r="TSU12" s="20"/>
      <c r="TSV12" s="20"/>
      <c r="TSW12" s="20"/>
      <c r="TSX12" s="20"/>
      <c r="TSY12" s="20"/>
      <c r="TSZ12" s="20"/>
      <c r="TTA12" s="20"/>
      <c r="TTB12" s="20"/>
      <c r="TTC12" s="20"/>
      <c r="TTD12" s="20"/>
      <c r="TTE12" s="20"/>
      <c r="TTF12" s="20"/>
      <c r="TTG12" s="20"/>
      <c r="TTH12" s="20"/>
      <c r="TTI12" s="20"/>
      <c r="TTJ12" s="20"/>
      <c r="TTK12" s="20"/>
      <c r="TTL12" s="20"/>
      <c r="TTM12" s="20"/>
      <c r="TTN12" s="20"/>
      <c r="TTO12" s="20"/>
      <c r="TTP12" s="20"/>
      <c r="TTQ12" s="20"/>
      <c r="TTR12" s="20"/>
      <c r="TTS12" s="20"/>
      <c r="TTT12" s="20"/>
      <c r="TTU12" s="20"/>
      <c r="TTV12" s="20"/>
      <c r="TTW12" s="20"/>
      <c r="TTX12" s="20"/>
      <c r="TTY12" s="20"/>
      <c r="TTZ12" s="20"/>
      <c r="TUA12" s="20"/>
      <c r="TUB12" s="20"/>
      <c r="TUC12" s="20"/>
      <c r="TUD12" s="20"/>
      <c r="TUE12" s="20"/>
      <c r="TUF12" s="20"/>
      <c r="TUG12" s="20"/>
      <c r="TUH12" s="20"/>
      <c r="TUI12" s="20"/>
      <c r="TUJ12" s="20"/>
      <c r="TUK12" s="20"/>
      <c r="TUL12" s="20"/>
      <c r="TUM12" s="20"/>
      <c r="TUN12" s="20"/>
      <c r="TUO12" s="20"/>
      <c r="TUP12" s="20"/>
      <c r="TUQ12" s="20"/>
      <c r="TUR12" s="20"/>
      <c r="TUS12" s="20"/>
      <c r="TUT12" s="20"/>
      <c r="TUU12" s="20"/>
      <c r="TUV12" s="20"/>
      <c r="TUW12" s="20"/>
      <c r="TUX12" s="20"/>
      <c r="TUY12" s="20"/>
      <c r="TUZ12" s="20"/>
      <c r="TVA12" s="20"/>
      <c r="TVB12" s="20"/>
      <c r="TVC12" s="20"/>
      <c r="TVD12" s="20"/>
      <c r="TVE12" s="20"/>
      <c r="TVF12" s="20"/>
      <c r="TVG12" s="20"/>
      <c r="TVH12" s="20"/>
      <c r="TVI12" s="20"/>
      <c r="TVJ12" s="20"/>
      <c r="TVK12" s="20"/>
      <c r="TVL12" s="20"/>
      <c r="TVM12" s="20"/>
      <c r="TVN12" s="20"/>
      <c r="TVO12" s="20"/>
      <c r="TVP12" s="20"/>
      <c r="TVQ12" s="20"/>
      <c r="TVR12" s="20"/>
      <c r="TVS12" s="20"/>
      <c r="TVT12" s="20"/>
      <c r="TVU12" s="20"/>
      <c r="TVV12" s="20"/>
      <c r="TVW12" s="20"/>
      <c r="TVX12" s="20"/>
      <c r="TVY12" s="20"/>
      <c r="TVZ12" s="20"/>
      <c r="TWA12" s="20"/>
      <c r="TWB12" s="20"/>
      <c r="TWC12" s="20"/>
      <c r="TWD12" s="20"/>
      <c r="TWE12" s="20"/>
      <c r="TWF12" s="20"/>
      <c r="TWG12" s="20"/>
      <c r="TWH12" s="20"/>
      <c r="TWI12" s="20"/>
      <c r="TWJ12" s="20"/>
      <c r="TWK12" s="20"/>
      <c r="TWL12" s="20"/>
      <c r="TWM12" s="20"/>
      <c r="TWN12" s="20"/>
      <c r="TWO12" s="20"/>
      <c r="TWP12" s="20"/>
      <c r="TWQ12" s="20"/>
      <c r="TWR12" s="20"/>
      <c r="TWS12" s="20"/>
      <c r="TWT12" s="20"/>
      <c r="TWU12" s="20"/>
      <c r="TWV12" s="20"/>
      <c r="TWW12" s="20"/>
      <c r="TWX12" s="20"/>
      <c r="TWY12" s="20"/>
      <c r="TWZ12" s="20"/>
      <c r="TXA12" s="20"/>
      <c r="TXB12" s="20"/>
      <c r="TXC12" s="20"/>
      <c r="TXD12" s="20"/>
      <c r="TXE12" s="20"/>
      <c r="TXF12" s="20"/>
      <c r="TXG12" s="20"/>
      <c r="TXH12" s="20"/>
      <c r="TXI12" s="20"/>
      <c r="TXJ12" s="20"/>
      <c r="TXK12" s="20"/>
      <c r="TXL12" s="20"/>
      <c r="TXM12" s="20"/>
      <c r="TXN12" s="20"/>
      <c r="TXO12" s="20"/>
      <c r="TXP12" s="20"/>
      <c r="TXQ12" s="20"/>
      <c r="TXR12" s="20"/>
      <c r="TXS12" s="20"/>
      <c r="TXT12" s="20"/>
      <c r="TXU12" s="20"/>
      <c r="TXV12" s="20"/>
      <c r="TXW12" s="20"/>
      <c r="TXX12" s="20"/>
      <c r="TXY12" s="20"/>
      <c r="TXZ12" s="20"/>
      <c r="TYA12" s="20"/>
      <c r="TYB12" s="20"/>
      <c r="TYC12" s="20"/>
      <c r="TYD12" s="20"/>
      <c r="TYE12" s="20"/>
      <c r="TYF12" s="20"/>
      <c r="TYG12" s="20"/>
      <c r="TYH12" s="20"/>
      <c r="TYI12" s="20"/>
      <c r="TYJ12" s="20"/>
      <c r="TYK12" s="20"/>
      <c r="TYL12" s="20"/>
      <c r="TYM12" s="20"/>
      <c r="TYN12" s="20"/>
      <c r="TYO12" s="20"/>
      <c r="TYP12" s="20"/>
      <c r="TYQ12" s="20"/>
      <c r="TYR12" s="20"/>
      <c r="TYS12" s="20"/>
      <c r="TYT12" s="20"/>
      <c r="TYU12" s="20"/>
      <c r="TYV12" s="20"/>
      <c r="TYW12" s="20"/>
      <c r="TYX12" s="20"/>
      <c r="TYY12" s="20"/>
      <c r="TYZ12" s="20"/>
      <c r="TZA12" s="20"/>
      <c r="TZB12" s="20"/>
      <c r="TZC12" s="20"/>
      <c r="TZD12" s="20"/>
      <c r="TZE12" s="20"/>
      <c r="TZF12" s="20"/>
      <c r="TZG12" s="20"/>
      <c r="TZH12" s="20"/>
      <c r="TZI12" s="20"/>
      <c r="TZJ12" s="20"/>
      <c r="TZK12" s="20"/>
      <c r="TZL12" s="20"/>
      <c r="TZM12" s="20"/>
      <c r="TZN12" s="20"/>
      <c r="TZO12" s="20"/>
      <c r="TZP12" s="20"/>
      <c r="TZQ12" s="20"/>
      <c r="TZR12" s="20"/>
      <c r="TZS12" s="20"/>
      <c r="TZT12" s="20"/>
      <c r="TZU12" s="20"/>
      <c r="TZV12" s="20"/>
      <c r="TZW12" s="20"/>
      <c r="TZX12" s="20"/>
      <c r="TZY12" s="20"/>
      <c r="TZZ12" s="20"/>
      <c r="UAA12" s="20"/>
      <c r="UAB12" s="20"/>
      <c r="UAC12" s="20"/>
      <c r="UAD12" s="20"/>
      <c r="UAE12" s="20"/>
      <c r="UAF12" s="20"/>
      <c r="UAG12" s="20"/>
      <c r="UAH12" s="20"/>
      <c r="UAI12" s="20"/>
      <c r="UAJ12" s="20"/>
      <c r="UAK12" s="20"/>
      <c r="UAL12" s="20"/>
      <c r="UAM12" s="20"/>
      <c r="UAN12" s="20"/>
      <c r="UAO12" s="20"/>
      <c r="UAP12" s="20"/>
      <c r="UAQ12" s="20"/>
      <c r="UAR12" s="20"/>
      <c r="UAS12" s="20"/>
      <c r="UAT12" s="20"/>
      <c r="UAU12" s="20"/>
      <c r="UAV12" s="20"/>
      <c r="UAW12" s="20"/>
      <c r="UAX12" s="20"/>
      <c r="UAY12" s="20"/>
      <c r="UAZ12" s="20"/>
      <c r="UBA12" s="20"/>
      <c r="UBB12" s="20"/>
      <c r="UBC12" s="20"/>
      <c r="UBD12" s="20"/>
      <c r="UBE12" s="20"/>
      <c r="UBF12" s="20"/>
      <c r="UBG12" s="20"/>
      <c r="UBH12" s="20"/>
      <c r="UBI12" s="20"/>
      <c r="UBJ12" s="20"/>
      <c r="UBK12" s="20"/>
      <c r="UBL12" s="20"/>
      <c r="UBM12" s="20"/>
      <c r="UBN12" s="20"/>
      <c r="UBO12" s="20"/>
      <c r="UBP12" s="20"/>
      <c r="UBQ12" s="20"/>
      <c r="UBR12" s="20"/>
      <c r="UBS12" s="20"/>
      <c r="UBT12" s="20"/>
      <c r="UBU12" s="20"/>
      <c r="UBV12" s="20"/>
      <c r="UBW12" s="20"/>
      <c r="UBX12" s="20"/>
      <c r="UBY12" s="20"/>
      <c r="UBZ12" s="20"/>
      <c r="UCA12" s="20"/>
      <c r="UCB12" s="20"/>
      <c r="UCC12" s="20"/>
      <c r="UCD12" s="20"/>
      <c r="UCE12" s="20"/>
      <c r="UCF12" s="20"/>
      <c r="UCG12" s="20"/>
      <c r="UCH12" s="20"/>
      <c r="UCI12" s="20"/>
      <c r="UCJ12" s="20"/>
      <c r="UCK12" s="20"/>
      <c r="UCL12" s="20"/>
      <c r="UCM12" s="20"/>
      <c r="UCN12" s="20"/>
      <c r="UCO12" s="20"/>
      <c r="UCP12" s="20"/>
      <c r="UCQ12" s="20"/>
      <c r="UCR12" s="20"/>
      <c r="UCS12" s="20"/>
      <c r="UCT12" s="20"/>
      <c r="UCU12" s="20"/>
      <c r="UCV12" s="20"/>
      <c r="UCW12" s="20"/>
      <c r="UCX12" s="20"/>
      <c r="UCY12" s="20"/>
      <c r="UCZ12" s="20"/>
      <c r="UDA12" s="20"/>
      <c r="UDB12" s="20"/>
      <c r="UDC12" s="20"/>
      <c r="UDD12" s="20"/>
      <c r="UDE12" s="20"/>
      <c r="UDF12" s="20"/>
      <c r="UDG12" s="20"/>
      <c r="UDH12" s="20"/>
      <c r="UDI12" s="20"/>
      <c r="UDJ12" s="20"/>
      <c r="UDK12" s="20"/>
      <c r="UDL12" s="20"/>
      <c r="UDM12" s="20"/>
      <c r="UDN12" s="20"/>
      <c r="UDO12" s="20"/>
      <c r="UDP12" s="20"/>
      <c r="UDQ12" s="20"/>
      <c r="UDR12" s="20"/>
      <c r="UDS12" s="20"/>
      <c r="UDT12" s="20"/>
      <c r="UDU12" s="20"/>
      <c r="UDV12" s="20"/>
      <c r="UDW12" s="20"/>
      <c r="UDX12" s="20"/>
      <c r="UDY12" s="20"/>
      <c r="UDZ12" s="20"/>
      <c r="UEA12" s="20"/>
      <c r="UEB12" s="20"/>
      <c r="UEC12" s="20"/>
      <c r="UED12" s="20"/>
      <c r="UEE12" s="20"/>
      <c r="UEF12" s="20"/>
      <c r="UEG12" s="20"/>
      <c r="UEH12" s="20"/>
      <c r="UEI12" s="20"/>
      <c r="UEJ12" s="20"/>
      <c r="UEK12" s="20"/>
      <c r="UEL12" s="20"/>
      <c r="UEM12" s="20"/>
      <c r="UEN12" s="20"/>
      <c r="UEO12" s="20"/>
      <c r="UEP12" s="20"/>
      <c r="UEQ12" s="20"/>
      <c r="UER12" s="20"/>
      <c r="UES12" s="20"/>
      <c r="UET12" s="20"/>
      <c r="UEU12" s="20"/>
      <c r="UEV12" s="20"/>
      <c r="UEW12" s="20"/>
      <c r="UEX12" s="20"/>
      <c r="UEY12" s="20"/>
      <c r="UEZ12" s="20"/>
      <c r="UFA12" s="20"/>
      <c r="UFB12" s="20"/>
      <c r="UFC12" s="20"/>
      <c r="UFD12" s="20"/>
      <c r="UFE12" s="20"/>
      <c r="UFF12" s="20"/>
      <c r="UFG12" s="20"/>
      <c r="UFH12" s="20"/>
      <c r="UFI12" s="20"/>
      <c r="UFJ12" s="20"/>
      <c r="UFK12" s="20"/>
      <c r="UFL12" s="20"/>
      <c r="UFM12" s="20"/>
      <c r="UFN12" s="20"/>
      <c r="UFO12" s="20"/>
      <c r="UFP12" s="20"/>
      <c r="UFQ12" s="20"/>
      <c r="UFR12" s="20"/>
      <c r="UFS12" s="20"/>
      <c r="UFT12" s="20"/>
      <c r="UFU12" s="20"/>
      <c r="UFV12" s="20"/>
      <c r="UFW12" s="20"/>
      <c r="UFX12" s="20"/>
      <c r="UFY12" s="20"/>
      <c r="UFZ12" s="20"/>
      <c r="UGA12" s="20"/>
      <c r="UGB12" s="20"/>
      <c r="UGC12" s="20"/>
      <c r="UGD12" s="20"/>
      <c r="UGE12" s="20"/>
      <c r="UGF12" s="20"/>
      <c r="UGG12" s="20"/>
      <c r="UGH12" s="20"/>
      <c r="UGI12" s="20"/>
      <c r="UGJ12" s="20"/>
      <c r="UGK12" s="20"/>
      <c r="UGL12" s="20"/>
      <c r="UGM12" s="20"/>
      <c r="UGN12" s="20"/>
      <c r="UGO12" s="20"/>
      <c r="UGP12" s="20"/>
      <c r="UGQ12" s="20"/>
      <c r="UGR12" s="20"/>
      <c r="UGS12" s="20"/>
      <c r="UGT12" s="20"/>
      <c r="UGU12" s="20"/>
      <c r="UGV12" s="20"/>
      <c r="UGW12" s="20"/>
      <c r="UGX12" s="20"/>
      <c r="UGY12" s="20"/>
      <c r="UGZ12" s="20"/>
      <c r="UHA12" s="20"/>
      <c r="UHB12" s="20"/>
      <c r="UHC12" s="20"/>
      <c r="UHD12" s="20"/>
      <c r="UHE12" s="20"/>
      <c r="UHF12" s="20"/>
      <c r="UHG12" s="20"/>
      <c r="UHH12" s="20"/>
      <c r="UHI12" s="20"/>
      <c r="UHJ12" s="20"/>
      <c r="UHK12" s="20"/>
      <c r="UHL12" s="20"/>
      <c r="UHM12" s="20"/>
      <c r="UHN12" s="20"/>
      <c r="UHO12" s="20"/>
      <c r="UHP12" s="20"/>
      <c r="UHQ12" s="20"/>
      <c r="UHR12" s="20"/>
      <c r="UHS12" s="20"/>
      <c r="UHT12" s="20"/>
      <c r="UHU12" s="20"/>
      <c r="UHV12" s="20"/>
      <c r="UHW12" s="20"/>
      <c r="UHX12" s="20"/>
      <c r="UHY12" s="20"/>
      <c r="UHZ12" s="20"/>
      <c r="UIA12" s="20"/>
      <c r="UIB12" s="20"/>
      <c r="UIC12" s="20"/>
      <c r="UID12" s="20"/>
      <c r="UIE12" s="20"/>
      <c r="UIF12" s="20"/>
      <c r="UIG12" s="20"/>
      <c r="UIH12" s="20"/>
      <c r="UII12" s="20"/>
      <c r="UIJ12" s="20"/>
      <c r="UIK12" s="20"/>
      <c r="UIL12" s="20"/>
      <c r="UIM12" s="20"/>
      <c r="UIN12" s="20"/>
      <c r="UIO12" s="20"/>
      <c r="UIP12" s="20"/>
      <c r="UIQ12" s="20"/>
      <c r="UIR12" s="20"/>
      <c r="UIS12" s="20"/>
      <c r="UIT12" s="20"/>
      <c r="UIU12" s="20"/>
      <c r="UIV12" s="20"/>
      <c r="UIW12" s="20"/>
      <c r="UIX12" s="20"/>
      <c r="UIY12" s="20"/>
      <c r="UIZ12" s="20"/>
      <c r="UJA12" s="20"/>
      <c r="UJB12" s="20"/>
      <c r="UJC12" s="20"/>
      <c r="UJD12" s="20"/>
      <c r="UJE12" s="20"/>
      <c r="UJF12" s="20"/>
      <c r="UJG12" s="20"/>
      <c r="UJH12" s="20"/>
      <c r="UJI12" s="20"/>
      <c r="UJJ12" s="20"/>
      <c r="UJK12" s="20"/>
      <c r="UJL12" s="20"/>
      <c r="UJM12" s="20"/>
      <c r="UJN12" s="20"/>
      <c r="UJO12" s="20"/>
      <c r="UJP12" s="20"/>
      <c r="UJQ12" s="20"/>
      <c r="UJR12" s="20"/>
      <c r="UJS12" s="20"/>
      <c r="UJT12" s="20"/>
      <c r="UJU12" s="20"/>
      <c r="UJV12" s="20"/>
      <c r="UJW12" s="20"/>
      <c r="UJX12" s="20"/>
      <c r="UJY12" s="20"/>
      <c r="UJZ12" s="20"/>
      <c r="UKA12" s="20"/>
      <c r="UKB12" s="20"/>
      <c r="UKC12" s="20"/>
      <c r="UKD12" s="20"/>
      <c r="UKE12" s="20"/>
      <c r="UKF12" s="20"/>
      <c r="UKG12" s="20"/>
      <c r="UKH12" s="20"/>
      <c r="UKI12" s="20"/>
      <c r="UKJ12" s="20"/>
      <c r="UKK12" s="20"/>
      <c r="UKL12" s="20"/>
      <c r="UKM12" s="20"/>
      <c r="UKN12" s="20"/>
      <c r="UKO12" s="20"/>
      <c r="UKP12" s="20"/>
      <c r="UKQ12" s="20"/>
      <c r="UKR12" s="20"/>
      <c r="UKS12" s="20"/>
      <c r="UKT12" s="20"/>
      <c r="UKU12" s="20"/>
      <c r="UKV12" s="20"/>
      <c r="UKW12" s="20"/>
      <c r="UKX12" s="20"/>
      <c r="UKY12" s="20"/>
      <c r="UKZ12" s="20"/>
      <c r="ULA12" s="20"/>
      <c r="ULB12" s="20"/>
      <c r="ULC12" s="20"/>
      <c r="ULD12" s="20"/>
      <c r="ULE12" s="20"/>
      <c r="ULF12" s="20"/>
      <c r="ULG12" s="20"/>
      <c r="ULH12" s="20"/>
      <c r="ULI12" s="20"/>
      <c r="ULJ12" s="20"/>
      <c r="ULK12" s="20"/>
      <c r="ULL12" s="20"/>
      <c r="ULM12" s="20"/>
      <c r="ULN12" s="20"/>
      <c r="ULO12" s="20"/>
      <c r="ULP12" s="20"/>
      <c r="ULQ12" s="20"/>
      <c r="ULR12" s="20"/>
      <c r="ULS12" s="20"/>
      <c r="ULT12" s="20"/>
      <c r="ULU12" s="20"/>
      <c r="ULV12" s="20"/>
      <c r="ULW12" s="20"/>
      <c r="ULX12" s="20"/>
      <c r="ULY12" s="20"/>
      <c r="ULZ12" s="20"/>
      <c r="UMA12" s="20"/>
      <c r="UMB12" s="20"/>
      <c r="UMC12" s="20"/>
      <c r="UMD12" s="20"/>
      <c r="UME12" s="20"/>
      <c r="UMF12" s="20"/>
      <c r="UMG12" s="20"/>
      <c r="UMH12" s="20"/>
      <c r="UMI12" s="20"/>
      <c r="UMJ12" s="20"/>
      <c r="UMK12" s="20"/>
      <c r="UML12" s="20"/>
      <c r="UMM12" s="20"/>
      <c r="UMN12" s="20"/>
      <c r="UMO12" s="20"/>
      <c r="UMP12" s="20"/>
      <c r="UMQ12" s="20"/>
      <c r="UMR12" s="20"/>
      <c r="UMS12" s="20"/>
      <c r="UMT12" s="20"/>
      <c r="UMU12" s="20"/>
      <c r="UMV12" s="20"/>
      <c r="UMW12" s="20"/>
      <c r="UMX12" s="20"/>
      <c r="UMY12" s="20"/>
      <c r="UMZ12" s="20"/>
      <c r="UNA12" s="20"/>
      <c r="UNB12" s="20"/>
      <c r="UNC12" s="20"/>
      <c r="UND12" s="20"/>
      <c r="UNE12" s="20"/>
      <c r="UNF12" s="20"/>
      <c r="UNG12" s="20"/>
      <c r="UNH12" s="20"/>
      <c r="UNI12" s="20"/>
      <c r="UNJ12" s="20"/>
      <c r="UNK12" s="20"/>
      <c r="UNL12" s="20"/>
      <c r="UNM12" s="20"/>
      <c r="UNN12" s="20"/>
      <c r="UNO12" s="20"/>
      <c r="UNP12" s="20"/>
      <c r="UNQ12" s="20"/>
      <c r="UNR12" s="20"/>
      <c r="UNS12" s="20"/>
      <c r="UNT12" s="20"/>
      <c r="UNU12" s="20"/>
      <c r="UNV12" s="20"/>
      <c r="UNW12" s="20"/>
      <c r="UNX12" s="20"/>
      <c r="UNY12" s="20"/>
      <c r="UNZ12" s="20"/>
      <c r="UOA12" s="20"/>
      <c r="UOB12" s="20"/>
      <c r="UOC12" s="20"/>
      <c r="UOD12" s="20"/>
      <c r="UOE12" s="20"/>
      <c r="UOF12" s="20"/>
      <c r="UOG12" s="20"/>
      <c r="UOH12" s="20"/>
      <c r="UOI12" s="20"/>
      <c r="UOJ12" s="20"/>
      <c r="UOK12" s="20"/>
      <c r="UOL12" s="20"/>
      <c r="UOM12" s="20"/>
      <c r="UON12" s="20"/>
      <c r="UOO12" s="20"/>
      <c r="UOP12" s="20"/>
      <c r="UOQ12" s="20"/>
      <c r="UOR12" s="20"/>
      <c r="UOS12" s="20"/>
      <c r="UOT12" s="20"/>
      <c r="UOU12" s="20"/>
      <c r="UOV12" s="20"/>
      <c r="UOW12" s="20"/>
      <c r="UOX12" s="20"/>
      <c r="UOY12" s="20"/>
      <c r="UOZ12" s="20"/>
      <c r="UPA12" s="20"/>
      <c r="UPB12" s="20"/>
      <c r="UPC12" s="20"/>
      <c r="UPD12" s="20"/>
      <c r="UPE12" s="20"/>
      <c r="UPF12" s="20"/>
      <c r="UPG12" s="20"/>
      <c r="UPH12" s="20"/>
      <c r="UPI12" s="20"/>
      <c r="UPJ12" s="20"/>
      <c r="UPK12" s="20"/>
      <c r="UPL12" s="20"/>
      <c r="UPM12" s="20"/>
      <c r="UPN12" s="20"/>
      <c r="UPO12" s="20"/>
      <c r="UPP12" s="20"/>
      <c r="UPQ12" s="20"/>
      <c r="UPR12" s="20"/>
      <c r="UPS12" s="20"/>
      <c r="UPT12" s="20"/>
      <c r="UPU12" s="20"/>
      <c r="UPV12" s="20"/>
      <c r="UPW12" s="20"/>
      <c r="UPX12" s="20"/>
      <c r="UPY12" s="20"/>
      <c r="UPZ12" s="20"/>
      <c r="UQA12" s="20"/>
      <c r="UQB12" s="20"/>
      <c r="UQC12" s="20"/>
      <c r="UQD12" s="20"/>
      <c r="UQE12" s="20"/>
      <c r="UQF12" s="20"/>
      <c r="UQG12" s="20"/>
      <c r="UQH12" s="20"/>
      <c r="UQI12" s="20"/>
      <c r="UQJ12" s="20"/>
      <c r="UQK12" s="20"/>
      <c r="UQL12" s="20"/>
      <c r="UQM12" s="20"/>
      <c r="UQN12" s="20"/>
      <c r="UQO12" s="20"/>
      <c r="UQP12" s="20"/>
      <c r="UQQ12" s="20"/>
      <c r="UQR12" s="20"/>
      <c r="UQS12" s="20"/>
      <c r="UQT12" s="20"/>
      <c r="UQU12" s="20"/>
      <c r="UQV12" s="20"/>
      <c r="UQW12" s="20"/>
      <c r="UQX12" s="20"/>
      <c r="UQY12" s="20"/>
      <c r="UQZ12" s="20"/>
      <c r="URA12" s="20"/>
      <c r="URB12" s="20"/>
      <c r="URC12" s="20"/>
      <c r="URD12" s="20"/>
      <c r="URE12" s="20"/>
      <c r="URF12" s="20"/>
      <c r="URG12" s="20"/>
      <c r="URH12" s="20"/>
      <c r="URI12" s="20"/>
      <c r="URJ12" s="20"/>
      <c r="URK12" s="20"/>
      <c r="URL12" s="20"/>
      <c r="URM12" s="20"/>
      <c r="URN12" s="20"/>
      <c r="URO12" s="20"/>
      <c r="URP12" s="20"/>
      <c r="URQ12" s="20"/>
      <c r="URR12" s="20"/>
      <c r="URS12" s="20"/>
      <c r="URT12" s="20"/>
      <c r="URU12" s="20"/>
      <c r="URV12" s="20"/>
      <c r="URW12" s="20"/>
      <c r="URX12" s="20"/>
      <c r="URY12" s="20"/>
      <c r="URZ12" s="20"/>
      <c r="USA12" s="20"/>
      <c r="USB12" s="20"/>
      <c r="USC12" s="20"/>
      <c r="USD12" s="20"/>
      <c r="USE12" s="20"/>
      <c r="USF12" s="20"/>
      <c r="USG12" s="20"/>
      <c r="USH12" s="20"/>
      <c r="USI12" s="20"/>
      <c r="USJ12" s="20"/>
      <c r="USK12" s="20"/>
      <c r="USL12" s="20"/>
      <c r="USM12" s="20"/>
      <c r="USN12" s="20"/>
      <c r="USO12" s="20"/>
      <c r="USP12" s="20"/>
      <c r="USQ12" s="20"/>
      <c r="USR12" s="20"/>
      <c r="USS12" s="20"/>
      <c r="UST12" s="20"/>
      <c r="USU12" s="20"/>
      <c r="USV12" s="20"/>
      <c r="USW12" s="20"/>
      <c r="USX12" s="20"/>
      <c r="USY12" s="20"/>
      <c r="USZ12" s="20"/>
      <c r="UTA12" s="20"/>
      <c r="UTB12" s="20"/>
      <c r="UTC12" s="20"/>
      <c r="UTD12" s="20"/>
      <c r="UTE12" s="20"/>
      <c r="UTF12" s="20"/>
      <c r="UTG12" s="20"/>
      <c r="UTH12" s="20"/>
      <c r="UTI12" s="20"/>
      <c r="UTJ12" s="20"/>
      <c r="UTK12" s="20"/>
      <c r="UTL12" s="20"/>
      <c r="UTM12" s="20"/>
      <c r="UTN12" s="20"/>
      <c r="UTO12" s="20"/>
      <c r="UTP12" s="20"/>
      <c r="UTQ12" s="20"/>
      <c r="UTR12" s="20"/>
      <c r="UTS12" s="20"/>
      <c r="UTT12" s="20"/>
      <c r="UTU12" s="20"/>
      <c r="UTV12" s="20"/>
      <c r="UTW12" s="20"/>
      <c r="UTX12" s="20"/>
      <c r="UTY12" s="20"/>
      <c r="UTZ12" s="20"/>
      <c r="UUA12" s="20"/>
      <c r="UUB12" s="20"/>
      <c r="UUC12" s="20"/>
      <c r="UUD12" s="20"/>
      <c r="UUE12" s="20"/>
      <c r="UUF12" s="20"/>
      <c r="UUG12" s="20"/>
      <c r="UUH12" s="20"/>
      <c r="UUI12" s="20"/>
      <c r="UUJ12" s="20"/>
      <c r="UUK12" s="20"/>
      <c r="UUL12" s="20"/>
      <c r="UUM12" s="20"/>
      <c r="UUN12" s="20"/>
      <c r="UUO12" s="20"/>
      <c r="UUP12" s="20"/>
      <c r="UUQ12" s="20"/>
      <c r="UUR12" s="20"/>
      <c r="UUS12" s="20"/>
      <c r="UUT12" s="20"/>
      <c r="UUU12" s="20"/>
      <c r="UUV12" s="20"/>
      <c r="UUW12" s="20"/>
      <c r="UUX12" s="20"/>
      <c r="UUY12" s="20"/>
      <c r="UUZ12" s="20"/>
      <c r="UVA12" s="20"/>
      <c r="UVB12" s="20"/>
      <c r="UVC12" s="20"/>
      <c r="UVD12" s="20"/>
      <c r="UVE12" s="20"/>
      <c r="UVF12" s="20"/>
      <c r="UVG12" s="20"/>
      <c r="UVH12" s="20"/>
      <c r="UVI12" s="20"/>
      <c r="UVJ12" s="20"/>
      <c r="UVK12" s="20"/>
      <c r="UVL12" s="20"/>
      <c r="UVM12" s="20"/>
      <c r="UVN12" s="20"/>
      <c r="UVO12" s="20"/>
      <c r="UVP12" s="20"/>
      <c r="UVQ12" s="20"/>
      <c r="UVR12" s="20"/>
      <c r="UVS12" s="20"/>
      <c r="UVT12" s="20"/>
      <c r="UVU12" s="20"/>
      <c r="UVV12" s="20"/>
      <c r="UVW12" s="20"/>
      <c r="UVX12" s="20"/>
      <c r="UVY12" s="20"/>
      <c r="UVZ12" s="20"/>
      <c r="UWA12" s="20"/>
      <c r="UWB12" s="20"/>
      <c r="UWC12" s="20"/>
      <c r="UWD12" s="20"/>
      <c r="UWE12" s="20"/>
      <c r="UWF12" s="20"/>
      <c r="UWG12" s="20"/>
      <c r="UWH12" s="20"/>
      <c r="UWI12" s="20"/>
      <c r="UWJ12" s="20"/>
      <c r="UWK12" s="20"/>
      <c r="UWL12" s="20"/>
      <c r="UWM12" s="20"/>
      <c r="UWN12" s="20"/>
      <c r="UWO12" s="20"/>
      <c r="UWP12" s="20"/>
      <c r="UWQ12" s="20"/>
      <c r="UWR12" s="20"/>
      <c r="UWS12" s="20"/>
      <c r="UWT12" s="20"/>
      <c r="UWU12" s="20"/>
      <c r="UWV12" s="20"/>
      <c r="UWW12" s="20"/>
      <c r="UWX12" s="20"/>
      <c r="UWY12" s="20"/>
      <c r="UWZ12" s="20"/>
      <c r="UXA12" s="20"/>
      <c r="UXB12" s="20"/>
      <c r="UXC12" s="20"/>
      <c r="UXD12" s="20"/>
      <c r="UXE12" s="20"/>
      <c r="UXF12" s="20"/>
      <c r="UXG12" s="20"/>
      <c r="UXH12" s="20"/>
      <c r="UXI12" s="20"/>
      <c r="UXJ12" s="20"/>
      <c r="UXK12" s="20"/>
      <c r="UXL12" s="20"/>
      <c r="UXM12" s="20"/>
      <c r="UXN12" s="20"/>
      <c r="UXO12" s="20"/>
      <c r="UXP12" s="20"/>
      <c r="UXQ12" s="20"/>
      <c r="UXR12" s="20"/>
      <c r="UXS12" s="20"/>
      <c r="UXT12" s="20"/>
      <c r="UXU12" s="20"/>
      <c r="UXV12" s="20"/>
      <c r="UXW12" s="20"/>
      <c r="UXX12" s="20"/>
      <c r="UXY12" s="20"/>
      <c r="UXZ12" s="20"/>
      <c r="UYA12" s="20"/>
      <c r="UYB12" s="20"/>
      <c r="UYC12" s="20"/>
      <c r="UYD12" s="20"/>
      <c r="UYE12" s="20"/>
      <c r="UYF12" s="20"/>
      <c r="UYG12" s="20"/>
      <c r="UYH12" s="20"/>
      <c r="UYI12" s="20"/>
      <c r="UYJ12" s="20"/>
      <c r="UYK12" s="20"/>
      <c r="UYL12" s="20"/>
      <c r="UYM12" s="20"/>
      <c r="UYN12" s="20"/>
      <c r="UYO12" s="20"/>
      <c r="UYP12" s="20"/>
      <c r="UYQ12" s="20"/>
      <c r="UYR12" s="20"/>
      <c r="UYS12" s="20"/>
      <c r="UYT12" s="20"/>
      <c r="UYU12" s="20"/>
      <c r="UYV12" s="20"/>
      <c r="UYW12" s="20"/>
      <c r="UYX12" s="20"/>
      <c r="UYY12" s="20"/>
      <c r="UYZ12" s="20"/>
      <c r="UZA12" s="20"/>
      <c r="UZB12" s="20"/>
      <c r="UZC12" s="20"/>
      <c r="UZD12" s="20"/>
      <c r="UZE12" s="20"/>
      <c r="UZF12" s="20"/>
      <c r="UZG12" s="20"/>
      <c r="UZH12" s="20"/>
      <c r="UZI12" s="20"/>
      <c r="UZJ12" s="20"/>
      <c r="UZK12" s="20"/>
      <c r="UZL12" s="20"/>
      <c r="UZM12" s="20"/>
      <c r="UZN12" s="20"/>
      <c r="UZO12" s="20"/>
      <c r="UZP12" s="20"/>
      <c r="UZQ12" s="20"/>
      <c r="UZR12" s="20"/>
      <c r="UZS12" s="20"/>
      <c r="UZT12" s="20"/>
      <c r="UZU12" s="20"/>
      <c r="UZV12" s="20"/>
      <c r="UZW12" s="20"/>
      <c r="UZX12" s="20"/>
      <c r="UZY12" s="20"/>
      <c r="UZZ12" s="20"/>
      <c r="VAA12" s="20"/>
      <c r="VAB12" s="20"/>
      <c r="VAC12" s="20"/>
      <c r="VAD12" s="20"/>
      <c r="VAE12" s="20"/>
      <c r="VAF12" s="20"/>
      <c r="VAG12" s="20"/>
      <c r="VAH12" s="20"/>
      <c r="VAI12" s="20"/>
      <c r="VAJ12" s="20"/>
      <c r="VAK12" s="20"/>
      <c r="VAL12" s="20"/>
      <c r="VAM12" s="20"/>
      <c r="VAN12" s="20"/>
      <c r="VAO12" s="20"/>
      <c r="VAP12" s="20"/>
      <c r="VAQ12" s="20"/>
      <c r="VAR12" s="20"/>
      <c r="VAS12" s="20"/>
      <c r="VAT12" s="20"/>
      <c r="VAU12" s="20"/>
      <c r="VAV12" s="20"/>
      <c r="VAW12" s="20"/>
      <c r="VAX12" s="20"/>
      <c r="VAY12" s="20"/>
      <c r="VAZ12" s="20"/>
      <c r="VBA12" s="20"/>
      <c r="VBB12" s="20"/>
      <c r="VBC12" s="20"/>
      <c r="VBD12" s="20"/>
      <c r="VBE12" s="20"/>
      <c r="VBF12" s="20"/>
      <c r="VBG12" s="20"/>
      <c r="VBH12" s="20"/>
      <c r="VBI12" s="20"/>
      <c r="VBJ12" s="20"/>
      <c r="VBK12" s="20"/>
      <c r="VBL12" s="20"/>
      <c r="VBM12" s="20"/>
      <c r="VBN12" s="20"/>
      <c r="VBO12" s="20"/>
      <c r="VBP12" s="20"/>
      <c r="VBQ12" s="20"/>
      <c r="VBR12" s="20"/>
      <c r="VBS12" s="20"/>
      <c r="VBT12" s="20"/>
      <c r="VBU12" s="20"/>
      <c r="VBV12" s="20"/>
      <c r="VBW12" s="20"/>
      <c r="VBX12" s="20"/>
      <c r="VBY12" s="20"/>
      <c r="VBZ12" s="20"/>
      <c r="VCA12" s="20"/>
      <c r="VCB12" s="20"/>
      <c r="VCC12" s="20"/>
      <c r="VCD12" s="20"/>
      <c r="VCE12" s="20"/>
      <c r="VCF12" s="20"/>
      <c r="VCG12" s="20"/>
      <c r="VCH12" s="20"/>
      <c r="VCI12" s="20"/>
      <c r="VCJ12" s="20"/>
      <c r="VCK12" s="20"/>
      <c r="VCL12" s="20"/>
      <c r="VCM12" s="20"/>
      <c r="VCN12" s="20"/>
      <c r="VCO12" s="20"/>
      <c r="VCP12" s="20"/>
      <c r="VCQ12" s="20"/>
      <c r="VCR12" s="20"/>
      <c r="VCS12" s="20"/>
      <c r="VCT12" s="20"/>
      <c r="VCU12" s="20"/>
      <c r="VCV12" s="20"/>
      <c r="VCW12" s="20"/>
      <c r="VCX12" s="20"/>
      <c r="VCY12" s="20"/>
      <c r="VCZ12" s="20"/>
      <c r="VDA12" s="20"/>
      <c r="VDB12" s="20"/>
      <c r="VDC12" s="20"/>
      <c r="VDD12" s="20"/>
      <c r="VDE12" s="20"/>
      <c r="VDF12" s="20"/>
      <c r="VDG12" s="20"/>
      <c r="VDH12" s="20"/>
      <c r="VDI12" s="20"/>
      <c r="VDJ12" s="20"/>
      <c r="VDK12" s="20"/>
      <c r="VDL12" s="20"/>
      <c r="VDM12" s="20"/>
      <c r="VDN12" s="20"/>
      <c r="VDO12" s="20"/>
      <c r="VDP12" s="20"/>
      <c r="VDQ12" s="20"/>
      <c r="VDR12" s="20"/>
      <c r="VDS12" s="20"/>
      <c r="VDT12" s="20"/>
      <c r="VDU12" s="20"/>
      <c r="VDV12" s="20"/>
      <c r="VDW12" s="20"/>
      <c r="VDX12" s="20"/>
      <c r="VDY12" s="20"/>
      <c r="VDZ12" s="20"/>
      <c r="VEA12" s="20"/>
      <c r="VEB12" s="20"/>
      <c r="VEC12" s="20"/>
      <c r="VED12" s="20"/>
      <c r="VEE12" s="20"/>
      <c r="VEF12" s="20"/>
      <c r="VEG12" s="20"/>
      <c r="VEH12" s="20"/>
      <c r="VEI12" s="20"/>
      <c r="VEJ12" s="20"/>
      <c r="VEK12" s="20"/>
      <c r="VEL12" s="20"/>
      <c r="VEM12" s="20"/>
      <c r="VEN12" s="20"/>
      <c r="VEO12" s="20"/>
      <c r="VEP12" s="20"/>
      <c r="VEQ12" s="20"/>
      <c r="VER12" s="20"/>
      <c r="VES12" s="20"/>
      <c r="VET12" s="20"/>
      <c r="VEU12" s="20"/>
      <c r="VEV12" s="20"/>
      <c r="VEW12" s="20"/>
      <c r="VEX12" s="20"/>
      <c r="VEY12" s="20"/>
      <c r="VEZ12" s="20"/>
      <c r="VFA12" s="20"/>
      <c r="VFB12" s="20"/>
      <c r="VFC12" s="20"/>
      <c r="VFD12" s="20"/>
      <c r="VFE12" s="20"/>
      <c r="VFF12" s="20"/>
      <c r="VFG12" s="20"/>
      <c r="VFH12" s="20"/>
      <c r="VFI12" s="20"/>
      <c r="VFJ12" s="20"/>
      <c r="VFK12" s="20"/>
      <c r="VFL12" s="20"/>
      <c r="VFM12" s="20"/>
      <c r="VFN12" s="20"/>
      <c r="VFO12" s="20"/>
      <c r="VFP12" s="20"/>
      <c r="VFQ12" s="20"/>
      <c r="VFR12" s="20"/>
      <c r="VFS12" s="20"/>
      <c r="VFT12" s="20"/>
      <c r="VFU12" s="20"/>
      <c r="VFV12" s="20"/>
      <c r="VFW12" s="20"/>
      <c r="VFX12" s="20"/>
      <c r="VFY12" s="20"/>
      <c r="VFZ12" s="20"/>
      <c r="VGA12" s="20"/>
      <c r="VGB12" s="20"/>
      <c r="VGC12" s="20"/>
      <c r="VGD12" s="20"/>
      <c r="VGE12" s="20"/>
      <c r="VGF12" s="20"/>
      <c r="VGG12" s="20"/>
      <c r="VGH12" s="20"/>
      <c r="VGI12" s="20"/>
      <c r="VGJ12" s="20"/>
      <c r="VGK12" s="20"/>
      <c r="VGL12" s="20"/>
      <c r="VGM12" s="20"/>
      <c r="VGN12" s="20"/>
      <c r="VGO12" s="20"/>
      <c r="VGP12" s="20"/>
      <c r="VGQ12" s="20"/>
      <c r="VGR12" s="20"/>
      <c r="VGS12" s="20"/>
      <c r="VGT12" s="20"/>
      <c r="VGU12" s="20"/>
      <c r="VGV12" s="20"/>
      <c r="VGW12" s="20"/>
      <c r="VGX12" s="20"/>
      <c r="VGY12" s="20"/>
      <c r="VGZ12" s="20"/>
      <c r="VHA12" s="20"/>
      <c r="VHB12" s="20"/>
      <c r="VHC12" s="20"/>
      <c r="VHD12" s="20"/>
      <c r="VHE12" s="20"/>
      <c r="VHF12" s="20"/>
      <c r="VHG12" s="20"/>
      <c r="VHH12" s="20"/>
      <c r="VHI12" s="20"/>
      <c r="VHJ12" s="20"/>
      <c r="VHK12" s="20"/>
      <c r="VHL12" s="20"/>
      <c r="VHM12" s="20"/>
      <c r="VHN12" s="20"/>
      <c r="VHO12" s="20"/>
      <c r="VHP12" s="20"/>
      <c r="VHQ12" s="20"/>
      <c r="VHR12" s="20"/>
      <c r="VHS12" s="20"/>
      <c r="VHT12" s="20"/>
      <c r="VHU12" s="20"/>
      <c r="VHV12" s="20"/>
      <c r="VHW12" s="20"/>
      <c r="VHX12" s="20"/>
      <c r="VHY12" s="20"/>
      <c r="VHZ12" s="20"/>
      <c r="VIA12" s="20"/>
      <c r="VIB12" s="20"/>
      <c r="VIC12" s="20"/>
      <c r="VID12" s="20"/>
      <c r="VIE12" s="20"/>
      <c r="VIF12" s="20"/>
      <c r="VIG12" s="20"/>
      <c r="VIH12" s="20"/>
      <c r="VII12" s="20"/>
      <c r="VIJ12" s="20"/>
      <c r="VIK12" s="20"/>
      <c r="VIL12" s="20"/>
      <c r="VIM12" s="20"/>
      <c r="VIN12" s="20"/>
      <c r="VIO12" s="20"/>
      <c r="VIP12" s="20"/>
      <c r="VIQ12" s="20"/>
      <c r="VIR12" s="20"/>
      <c r="VIS12" s="20"/>
      <c r="VIT12" s="20"/>
      <c r="VIU12" s="20"/>
      <c r="VIV12" s="20"/>
      <c r="VIW12" s="20"/>
      <c r="VIX12" s="20"/>
      <c r="VIY12" s="20"/>
      <c r="VIZ12" s="20"/>
      <c r="VJA12" s="20"/>
      <c r="VJB12" s="20"/>
      <c r="VJC12" s="20"/>
      <c r="VJD12" s="20"/>
      <c r="VJE12" s="20"/>
      <c r="VJF12" s="20"/>
      <c r="VJG12" s="20"/>
      <c r="VJH12" s="20"/>
      <c r="VJI12" s="20"/>
      <c r="VJJ12" s="20"/>
      <c r="VJK12" s="20"/>
      <c r="VJL12" s="20"/>
      <c r="VJM12" s="20"/>
      <c r="VJN12" s="20"/>
      <c r="VJO12" s="20"/>
      <c r="VJP12" s="20"/>
      <c r="VJQ12" s="20"/>
      <c r="VJR12" s="20"/>
      <c r="VJS12" s="20"/>
      <c r="VJT12" s="20"/>
      <c r="VJU12" s="20"/>
      <c r="VJV12" s="20"/>
      <c r="VJW12" s="20"/>
      <c r="VJX12" s="20"/>
      <c r="VJY12" s="20"/>
      <c r="VJZ12" s="20"/>
      <c r="VKA12" s="20"/>
      <c r="VKB12" s="20"/>
      <c r="VKC12" s="20"/>
      <c r="VKD12" s="20"/>
      <c r="VKE12" s="20"/>
      <c r="VKF12" s="20"/>
      <c r="VKG12" s="20"/>
      <c r="VKH12" s="20"/>
      <c r="VKI12" s="20"/>
      <c r="VKJ12" s="20"/>
      <c r="VKK12" s="20"/>
      <c r="VKL12" s="20"/>
      <c r="VKM12" s="20"/>
      <c r="VKN12" s="20"/>
      <c r="VKO12" s="20"/>
      <c r="VKP12" s="20"/>
      <c r="VKQ12" s="20"/>
      <c r="VKR12" s="20"/>
      <c r="VKS12" s="20"/>
      <c r="VKT12" s="20"/>
      <c r="VKU12" s="20"/>
      <c r="VKV12" s="20"/>
      <c r="VKW12" s="20"/>
      <c r="VKX12" s="20"/>
      <c r="VKY12" s="20"/>
      <c r="VKZ12" s="20"/>
      <c r="VLA12" s="20"/>
      <c r="VLB12" s="20"/>
      <c r="VLC12" s="20"/>
      <c r="VLD12" s="20"/>
      <c r="VLE12" s="20"/>
      <c r="VLF12" s="20"/>
      <c r="VLG12" s="20"/>
      <c r="VLH12" s="20"/>
      <c r="VLI12" s="20"/>
      <c r="VLJ12" s="20"/>
      <c r="VLK12" s="20"/>
      <c r="VLL12" s="20"/>
      <c r="VLM12" s="20"/>
      <c r="VLN12" s="20"/>
      <c r="VLO12" s="20"/>
      <c r="VLP12" s="20"/>
      <c r="VLQ12" s="20"/>
      <c r="VLR12" s="20"/>
      <c r="VLS12" s="20"/>
      <c r="VLT12" s="20"/>
      <c r="VLU12" s="20"/>
      <c r="VLV12" s="20"/>
      <c r="VLW12" s="20"/>
      <c r="VLX12" s="20"/>
      <c r="VLY12" s="20"/>
      <c r="VLZ12" s="20"/>
      <c r="VMA12" s="20"/>
      <c r="VMB12" s="20"/>
      <c r="VMC12" s="20"/>
      <c r="VMD12" s="20"/>
      <c r="VME12" s="20"/>
      <c r="VMF12" s="20"/>
      <c r="VMG12" s="20"/>
      <c r="VMH12" s="20"/>
      <c r="VMI12" s="20"/>
      <c r="VMJ12" s="20"/>
      <c r="VMK12" s="20"/>
      <c r="VML12" s="20"/>
      <c r="VMM12" s="20"/>
      <c r="VMN12" s="20"/>
      <c r="VMO12" s="20"/>
      <c r="VMP12" s="20"/>
      <c r="VMQ12" s="20"/>
      <c r="VMR12" s="20"/>
      <c r="VMS12" s="20"/>
      <c r="VMT12" s="20"/>
      <c r="VMU12" s="20"/>
      <c r="VMV12" s="20"/>
      <c r="VMW12" s="20"/>
      <c r="VMX12" s="20"/>
      <c r="VMY12" s="20"/>
      <c r="VMZ12" s="20"/>
      <c r="VNA12" s="20"/>
      <c r="VNB12" s="20"/>
      <c r="VNC12" s="20"/>
      <c r="VND12" s="20"/>
      <c r="VNE12" s="20"/>
      <c r="VNF12" s="20"/>
      <c r="VNG12" s="20"/>
      <c r="VNH12" s="20"/>
      <c r="VNI12" s="20"/>
      <c r="VNJ12" s="20"/>
      <c r="VNK12" s="20"/>
      <c r="VNL12" s="20"/>
      <c r="VNM12" s="20"/>
      <c r="VNN12" s="20"/>
      <c r="VNO12" s="20"/>
      <c r="VNP12" s="20"/>
      <c r="VNQ12" s="20"/>
      <c r="VNR12" s="20"/>
      <c r="VNS12" s="20"/>
      <c r="VNT12" s="20"/>
      <c r="VNU12" s="20"/>
      <c r="VNV12" s="20"/>
      <c r="VNW12" s="20"/>
      <c r="VNX12" s="20"/>
      <c r="VNY12" s="20"/>
      <c r="VNZ12" s="20"/>
      <c r="VOA12" s="20"/>
      <c r="VOB12" s="20"/>
      <c r="VOC12" s="20"/>
      <c r="VOD12" s="20"/>
      <c r="VOE12" s="20"/>
      <c r="VOF12" s="20"/>
      <c r="VOG12" s="20"/>
      <c r="VOH12" s="20"/>
      <c r="VOI12" s="20"/>
      <c r="VOJ12" s="20"/>
      <c r="VOK12" s="20"/>
      <c r="VOL12" s="20"/>
      <c r="VOM12" s="20"/>
      <c r="VON12" s="20"/>
      <c r="VOO12" s="20"/>
      <c r="VOP12" s="20"/>
      <c r="VOQ12" s="20"/>
      <c r="VOR12" s="20"/>
      <c r="VOS12" s="20"/>
      <c r="VOT12" s="20"/>
      <c r="VOU12" s="20"/>
      <c r="VOV12" s="20"/>
      <c r="VOW12" s="20"/>
      <c r="VOX12" s="20"/>
      <c r="VOY12" s="20"/>
      <c r="VOZ12" s="20"/>
      <c r="VPA12" s="20"/>
      <c r="VPB12" s="20"/>
      <c r="VPC12" s="20"/>
      <c r="VPD12" s="20"/>
      <c r="VPE12" s="20"/>
      <c r="VPF12" s="20"/>
      <c r="VPG12" s="20"/>
      <c r="VPH12" s="20"/>
      <c r="VPI12" s="20"/>
      <c r="VPJ12" s="20"/>
      <c r="VPK12" s="20"/>
      <c r="VPL12" s="20"/>
      <c r="VPM12" s="20"/>
      <c r="VPN12" s="20"/>
      <c r="VPO12" s="20"/>
      <c r="VPP12" s="20"/>
      <c r="VPQ12" s="20"/>
      <c r="VPR12" s="20"/>
      <c r="VPS12" s="20"/>
      <c r="VPT12" s="20"/>
      <c r="VPU12" s="20"/>
      <c r="VPV12" s="20"/>
      <c r="VPW12" s="20"/>
      <c r="VPX12" s="20"/>
      <c r="VPY12" s="20"/>
      <c r="VPZ12" s="20"/>
      <c r="VQA12" s="20"/>
      <c r="VQB12" s="20"/>
      <c r="VQC12" s="20"/>
      <c r="VQD12" s="20"/>
      <c r="VQE12" s="20"/>
      <c r="VQF12" s="20"/>
      <c r="VQG12" s="20"/>
      <c r="VQH12" s="20"/>
      <c r="VQI12" s="20"/>
      <c r="VQJ12" s="20"/>
      <c r="VQK12" s="20"/>
      <c r="VQL12" s="20"/>
      <c r="VQM12" s="20"/>
      <c r="VQN12" s="20"/>
      <c r="VQO12" s="20"/>
      <c r="VQP12" s="20"/>
      <c r="VQQ12" s="20"/>
      <c r="VQR12" s="20"/>
      <c r="VQS12" s="20"/>
      <c r="VQT12" s="20"/>
      <c r="VQU12" s="20"/>
      <c r="VQV12" s="20"/>
      <c r="VQW12" s="20"/>
      <c r="VQX12" s="20"/>
      <c r="VQY12" s="20"/>
      <c r="VQZ12" s="20"/>
      <c r="VRA12" s="20"/>
      <c r="VRB12" s="20"/>
      <c r="VRC12" s="20"/>
      <c r="VRD12" s="20"/>
      <c r="VRE12" s="20"/>
      <c r="VRF12" s="20"/>
      <c r="VRG12" s="20"/>
      <c r="VRH12" s="20"/>
      <c r="VRI12" s="20"/>
      <c r="VRJ12" s="20"/>
      <c r="VRK12" s="20"/>
      <c r="VRL12" s="20"/>
      <c r="VRM12" s="20"/>
      <c r="VRN12" s="20"/>
      <c r="VRO12" s="20"/>
      <c r="VRP12" s="20"/>
      <c r="VRQ12" s="20"/>
      <c r="VRR12" s="20"/>
      <c r="VRS12" s="20"/>
      <c r="VRT12" s="20"/>
      <c r="VRU12" s="20"/>
      <c r="VRV12" s="20"/>
      <c r="VRW12" s="20"/>
      <c r="VRX12" s="20"/>
      <c r="VRY12" s="20"/>
      <c r="VRZ12" s="20"/>
      <c r="VSA12" s="20"/>
      <c r="VSB12" s="20"/>
      <c r="VSC12" s="20"/>
      <c r="VSD12" s="20"/>
      <c r="VSE12" s="20"/>
      <c r="VSF12" s="20"/>
      <c r="VSG12" s="20"/>
      <c r="VSH12" s="20"/>
      <c r="VSI12" s="20"/>
      <c r="VSJ12" s="20"/>
      <c r="VSK12" s="20"/>
      <c r="VSL12" s="20"/>
      <c r="VSM12" s="20"/>
      <c r="VSN12" s="20"/>
      <c r="VSO12" s="20"/>
      <c r="VSP12" s="20"/>
      <c r="VSQ12" s="20"/>
      <c r="VSR12" s="20"/>
      <c r="VSS12" s="20"/>
      <c r="VST12" s="20"/>
      <c r="VSU12" s="20"/>
      <c r="VSV12" s="20"/>
      <c r="VSW12" s="20"/>
      <c r="VSX12" s="20"/>
      <c r="VSY12" s="20"/>
      <c r="VSZ12" s="20"/>
      <c r="VTA12" s="20"/>
      <c r="VTB12" s="20"/>
      <c r="VTC12" s="20"/>
      <c r="VTD12" s="20"/>
      <c r="VTE12" s="20"/>
      <c r="VTF12" s="20"/>
      <c r="VTG12" s="20"/>
      <c r="VTH12" s="20"/>
      <c r="VTI12" s="20"/>
      <c r="VTJ12" s="20"/>
      <c r="VTK12" s="20"/>
      <c r="VTL12" s="20"/>
      <c r="VTM12" s="20"/>
      <c r="VTN12" s="20"/>
      <c r="VTO12" s="20"/>
      <c r="VTP12" s="20"/>
      <c r="VTQ12" s="20"/>
      <c r="VTR12" s="20"/>
      <c r="VTS12" s="20"/>
      <c r="VTT12" s="20"/>
      <c r="VTU12" s="20"/>
      <c r="VTV12" s="20"/>
      <c r="VTW12" s="20"/>
      <c r="VTX12" s="20"/>
      <c r="VTY12" s="20"/>
      <c r="VTZ12" s="20"/>
      <c r="VUA12" s="20"/>
      <c r="VUB12" s="20"/>
      <c r="VUC12" s="20"/>
      <c r="VUD12" s="20"/>
      <c r="VUE12" s="20"/>
      <c r="VUF12" s="20"/>
      <c r="VUG12" s="20"/>
      <c r="VUH12" s="20"/>
      <c r="VUI12" s="20"/>
      <c r="VUJ12" s="20"/>
      <c r="VUK12" s="20"/>
      <c r="VUL12" s="20"/>
      <c r="VUM12" s="20"/>
      <c r="VUN12" s="20"/>
      <c r="VUO12" s="20"/>
      <c r="VUP12" s="20"/>
      <c r="VUQ12" s="20"/>
      <c r="VUR12" s="20"/>
      <c r="VUS12" s="20"/>
      <c r="VUT12" s="20"/>
      <c r="VUU12" s="20"/>
      <c r="VUV12" s="20"/>
      <c r="VUW12" s="20"/>
      <c r="VUX12" s="20"/>
      <c r="VUY12" s="20"/>
      <c r="VUZ12" s="20"/>
      <c r="VVA12" s="20"/>
      <c r="VVB12" s="20"/>
      <c r="VVC12" s="20"/>
      <c r="VVD12" s="20"/>
      <c r="VVE12" s="20"/>
      <c r="VVF12" s="20"/>
      <c r="VVG12" s="20"/>
      <c r="VVH12" s="20"/>
      <c r="VVI12" s="20"/>
      <c r="VVJ12" s="20"/>
      <c r="VVK12" s="20"/>
      <c r="VVL12" s="20"/>
      <c r="VVM12" s="20"/>
      <c r="VVN12" s="20"/>
      <c r="VVO12" s="20"/>
      <c r="VVP12" s="20"/>
      <c r="VVQ12" s="20"/>
      <c r="VVR12" s="20"/>
      <c r="VVS12" s="20"/>
      <c r="VVT12" s="20"/>
      <c r="VVU12" s="20"/>
      <c r="VVV12" s="20"/>
      <c r="VVW12" s="20"/>
      <c r="VVX12" s="20"/>
      <c r="VVY12" s="20"/>
      <c r="VVZ12" s="20"/>
      <c r="VWA12" s="20"/>
      <c r="VWB12" s="20"/>
      <c r="VWC12" s="20"/>
      <c r="VWD12" s="20"/>
      <c r="VWE12" s="20"/>
      <c r="VWF12" s="20"/>
      <c r="VWG12" s="20"/>
      <c r="VWH12" s="20"/>
      <c r="VWI12" s="20"/>
      <c r="VWJ12" s="20"/>
      <c r="VWK12" s="20"/>
      <c r="VWL12" s="20"/>
      <c r="VWM12" s="20"/>
      <c r="VWN12" s="20"/>
      <c r="VWO12" s="20"/>
      <c r="VWP12" s="20"/>
      <c r="VWQ12" s="20"/>
      <c r="VWR12" s="20"/>
      <c r="VWS12" s="20"/>
      <c r="VWT12" s="20"/>
      <c r="VWU12" s="20"/>
      <c r="VWV12" s="20"/>
      <c r="VWW12" s="20"/>
      <c r="VWX12" s="20"/>
      <c r="VWY12" s="20"/>
      <c r="VWZ12" s="20"/>
      <c r="VXA12" s="20"/>
      <c r="VXB12" s="20"/>
      <c r="VXC12" s="20"/>
      <c r="VXD12" s="20"/>
      <c r="VXE12" s="20"/>
      <c r="VXF12" s="20"/>
      <c r="VXG12" s="20"/>
      <c r="VXH12" s="20"/>
      <c r="VXI12" s="20"/>
      <c r="VXJ12" s="20"/>
      <c r="VXK12" s="20"/>
      <c r="VXL12" s="20"/>
      <c r="VXM12" s="20"/>
      <c r="VXN12" s="20"/>
      <c r="VXO12" s="20"/>
      <c r="VXP12" s="20"/>
      <c r="VXQ12" s="20"/>
      <c r="VXR12" s="20"/>
      <c r="VXS12" s="20"/>
      <c r="VXT12" s="20"/>
      <c r="VXU12" s="20"/>
      <c r="VXV12" s="20"/>
      <c r="VXW12" s="20"/>
      <c r="VXX12" s="20"/>
      <c r="VXY12" s="20"/>
      <c r="VXZ12" s="20"/>
      <c r="VYA12" s="20"/>
      <c r="VYB12" s="20"/>
      <c r="VYC12" s="20"/>
      <c r="VYD12" s="20"/>
      <c r="VYE12" s="20"/>
      <c r="VYF12" s="20"/>
      <c r="VYG12" s="20"/>
      <c r="VYH12" s="20"/>
      <c r="VYI12" s="20"/>
      <c r="VYJ12" s="20"/>
      <c r="VYK12" s="20"/>
      <c r="VYL12" s="20"/>
      <c r="VYM12" s="20"/>
      <c r="VYN12" s="20"/>
      <c r="VYO12" s="20"/>
      <c r="VYP12" s="20"/>
      <c r="VYQ12" s="20"/>
      <c r="VYR12" s="20"/>
      <c r="VYS12" s="20"/>
      <c r="VYT12" s="20"/>
      <c r="VYU12" s="20"/>
      <c r="VYV12" s="20"/>
      <c r="VYW12" s="20"/>
      <c r="VYX12" s="20"/>
      <c r="VYY12" s="20"/>
      <c r="VYZ12" s="20"/>
      <c r="VZA12" s="20"/>
      <c r="VZB12" s="20"/>
      <c r="VZC12" s="20"/>
      <c r="VZD12" s="20"/>
      <c r="VZE12" s="20"/>
      <c r="VZF12" s="20"/>
      <c r="VZG12" s="20"/>
      <c r="VZH12" s="20"/>
      <c r="VZI12" s="20"/>
      <c r="VZJ12" s="20"/>
      <c r="VZK12" s="20"/>
      <c r="VZL12" s="20"/>
      <c r="VZM12" s="20"/>
      <c r="VZN12" s="20"/>
      <c r="VZO12" s="20"/>
      <c r="VZP12" s="20"/>
      <c r="VZQ12" s="20"/>
      <c r="VZR12" s="20"/>
      <c r="VZS12" s="20"/>
      <c r="VZT12" s="20"/>
      <c r="VZU12" s="20"/>
      <c r="VZV12" s="20"/>
      <c r="VZW12" s="20"/>
      <c r="VZX12" s="20"/>
      <c r="VZY12" s="20"/>
      <c r="VZZ12" s="20"/>
      <c r="WAA12" s="20"/>
      <c r="WAB12" s="20"/>
      <c r="WAC12" s="20"/>
      <c r="WAD12" s="20"/>
      <c r="WAE12" s="20"/>
      <c r="WAF12" s="20"/>
      <c r="WAG12" s="20"/>
      <c r="WAH12" s="20"/>
      <c r="WAI12" s="20"/>
      <c r="WAJ12" s="20"/>
      <c r="WAK12" s="20"/>
      <c r="WAL12" s="20"/>
      <c r="WAM12" s="20"/>
      <c r="WAN12" s="20"/>
      <c r="WAO12" s="20"/>
      <c r="WAP12" s="20"/>
      <c r="WAQ12" s="20"/>
      <c r="WAR12" s="20"/>
      <c r="WAS12" s="20"/>
      <c r="WAT12" s="20"/>
      <c r="WAU12" s="20"/>
      <c r="WAV12" s="20"/>
      <c r="WAW12" s="20"/>
      <c r="WAX12" s="20"/>
      <c r="WAY12" s="20"/>
      <c r="WAZ12" s="20"/>
      <c r="WBA12" s="20"/>
      <c r="WBB12" s="20"/>
      <c r="WBC12" s="20"/>
      <c r="WBD12" s="20"/>
      <c r="WBE12" s="20"/>
      <c r="WBF12" s="20"/>
      <c r="WBG12" s="20"/>
      <c r="WBH12" s="20"/>
      <c r="WBI12" s="20"/>
      <c r="WBJ12" s="20"/>
      <c r="WBK12" s="20"/>
      <c r="WBL12" s="20"/>
      <c r="WBM12" s="20"/>
      <c r="WBN12" s="20"/>
      <c r="WBO12" s="20"/>
      <c r="WBP12" s="20"/>
      <c r="WBQ12" s="20"/>
      <c r="WBR12" s="20"/>
      <c r="WBS12" s="20"/>
      <c r="WBT12" s="20"/>
      <c r="WBU12" s="20"/>
      <c r="WBV12" s="20"/>
      <c r="WBW12" s="20"/>
      <c r="WBX12" s="20"/>
      <c r="WBY12" s="20"/>
      <c r="WBZ12" s="20"/>
      <c r="WCA12" s="20"/>
      <c r="WCB12" s="20"/>
      <c r="WCC12" s="20"/>
      <c r="WCD12" s="20"/>
      <c r="WCE12" s="20"/>
      <c r="WCF12" s="20"/>
      <c r="WCG12" s="20"/>
      <c r="WCH12" s="20"/>
      <c r="WCI12" s="20"/>
      <c r="WCJ12" s="20"/>
      <c r="WCK12" s="20"/>
      <c r="WCL12" s="20"/>
      <c r="WCM12" s="20"/>
      <c r="WCN12" s="20"/>
      <c r="WCO12" s="20"/>
      <c r="WCP12" s="20"/>
      <c r="WCQ12" s="20"/>
      <c r="WCR12" s="20"/>
      <c r="WCS12" s="20"/>
      <c r="WCT12" s="20"/>
      <c r="WCU12" s="20"/>
      <c r="WCV12" s="20"/>
      <c r="WCW12" s="20"/>
      <c r="WCX12" s="20"/>
      <c r="WCY12" s="20"/>
      <c r="WCZ12" s="20"/>
      <c r="WDA12" s="20"/>
      <c r="WDB12" s="20"/>
      <c r="WDC12" s="20"/>
      <c r="WDD12" s="20"/>
      <c r="WDE12" s="20"/>
      <c r="WDF12" s="20"/>
      <c r="WDG12" s="20"/>
      <c r="WDH12" s="20"/>
      <c r="WDI12" s="20"/>
      <c r="WDJ12" s="20"/>
      <c r="WDK12" s="20"/>
      <c r="WDL12" s="20"/>
      <c r="WDM12" s="20"/>
      <c r="WDN12" s="20"/>
      <c r="WDO12" s="20"/>
      <c r="WDP12" s="20"/>
      <c r="WDQ12" s="20"/>
      <c r="WDR12" s="20"/>
      <c r="WDS12" s="20"/>
      <c r="WDT12" s="20"/>
      <c r="WDU12" s="20"/>
      <c r="WDV12" s="20"/>
      <c r="WDW12" s="20"/>
      <c r="WDX12" s="20"/>
      <c r="WDY12" s="20"/>
      <c r="WDZ12" s="20"/>
      <c r="WEA12" s="20"/>
      <c r="WEB12" s="20"/>
      <c r="WEC12" s="20"/>
      <c r="WED12" s="20"/>
      <c r="WEE12" s="20"/>
      <c r="WEF12" s="20"/>
      <c r="WEG12" s="20"/>
      <c r="WEH12" s="20"/>
      <c r="WEI12" s="20"/>
      <c r="WEJ12" s="20"/>
      <c r="WEK12" s="20"/>
      <c r="WEL12" s="20"/>
      <c r="WEM12" s="20"/>
      <c r="WEN12" s="20"/>
      <c r="WEO12" s="20"/>
      <c r="WEP12" s="20"/>
      <c r="WEQ12" s="20"/>
      <c r="WER12" s="20"/>
      <c r="WES12" s="20"/>
      <c r="WET12" s="20"/>
      <c r="WEU12" s="20"/>
      <c r="WEV12" s="20"/>
      <c r="WEW12" s="20"/>
      <c r="WEX12" s="20"/>
      <c r="WEY12" s="20"/>
      <c r="WEZ12" s="20"/>
      <c r="WFA12" s="20"/>
      <c r="WFB12" s="20"/>
      <c r="WFC12" s="20"/>
      <c r="WFD12" s="20"/>
      <c r="WFE12" s="20"/>
      <c r="WFF12" s="20"/>
      <c r="WFG12" s="20"/>
      <c r="WFH12" s="20"/>
      <c r="WFI12" s="20"/>
      <c r="WFJ12" s="20"/>
      <c r="WFK12" s="20"/>
      <c r="WFL12" s="20"/>
      <c r="WFM12" s="20"/>
      <c r="WFN12" s="20"/>
      <c r="WFO12" s="20"/>
      <c r="WFP12" s="20"/>
      <c r="WFQ12" s="20"/>
      <c r="WFR12" s="20"/>
      <c r="WFS12" s="20"/>
      <c r="WFT12" s="20"/>
      <c r="WFU12" s="20"/>
      <c r="WFV12" s="20"/>
      <c r="WFW12" s="20"/>
      <c r="WFX12" s="20"/>
      <c r="WFY12" s="20"/>
      <c r="WFZ12" s="20"/>
      <c r="WGA12" s="20"/>
      <c r="WGB12" s="20"/>
      <c r="WGC12" s="20"/>
      <c r="WGD12" s="20"/>
      <c r="WGE12" s="20"/>
      <c r="WGF12" s="20"/>
      <c r="WGG12" s="20"/>
      <c r="WGH12" s="20"/>
      <c r="WGI12" s="20"/>
      <c r="WGJ12" s="20"/>
      <c r="WGK12" s="20"/>
      <c r="WGL12" s="20"/>
      <c r="WGM12" s="20"/>
      <c r="WGN12" s="20"/>
      <c r="WGO12" s="20"/>
      <c r="WGP12" s="20"/>
      <c r="WGQ12" s="20"/>
      <c r="WGR12" s="20"/>
      <c r="WGS12" s="20"/>
      <c r="WGT12" s="20"/>
      <c r="WGU12" s="20"/>
      <c r="WGV12" s="20"/>
      <c r="WGW12" s="20"/>
      <c r="WGX12" s="20"/>
      <c r="WGY12" s="20"/>
      <c r="WGZ12" s="20"/>
      <c r="WHA12" s="20"/>
      <c r="WHB12" s="20"/>
      <c r="WHC12" s="20"/>
      <c r="WHD12" s="20"/>
      <c r="WHE12" s="20"/>
      <c r="WHF12" s="20"/>
      <c r="WHG12" s="20"/>
      <c r="WHH12" s="20"/>
      <c r="WHI12" s="20"/>
      <c r="WHJ12" s="20"/>
      <c r="WHK12" s="20"/>
      <c r="WHL12" s="20"/>
      <c r="WHM12" s="20"/>
      <c r="WHN12" s="20"/>
      <c r="WHO12" s="20"/>
      <c r="WHP12" s="20"/>
      <c r="WHQ12" s="20"/>
      <c r="WHR12" s="20"/>
      <c r="WHS12" s="20"/>
      <c r="WHT12" s="20"/>
      <c r="WHU12" s="20"/>
      <c r="WHV12" s="20"/>
      <c r="WHW12" s="20"/>
      <c r="WHX12" s="20"/>
      <c r="WHY12" s="20"/>
      <c r="WHZ12" s="20"/>
      <c r="WIA12" s="20"/>
      <c r="WIB12" s="20"/>
      <c r="WIC12" s="20"/>
      <c r="WID12" s="20"/>
      <c r="WIE12" s="20"/>
      <c r="WIF12" s="20"/>
      <c r="WIG12" s="20"/>
      <c r="WIH12" s="20"/>
      <c r="WII12" s="20"/>
      <c r="WIJ12" s="20"/>
      <c r="WIK12" s="20"/>
      <c r="WIL12" s="20"/>
      <c r="WIM12" s="20"/>
      <c r="WIN12" s="20"/>
      <c r="WIO12" s="20"/>
      <c r="WIP12" s="20"/>
      <c r="WIQ12" s="20"/>
      <c r="WIR12" s="20"/>
      <c r="WIS12" s="20"/>
      <c r="WIT12" s="20"/>
      <c r="WIU12" s="20"/>
      <c r="WIV12" s="20"/>
      <c r="WIW12" s="20"/>
      <c r="WIX12" s="20"/>
      <c r="WIY12" s="20"/>
      <c r="WIZ12" s="20"/>
      <c r="WJA12" s="20"/>
      <c r="WJB12" s="20"/>
      <c r="WJC12" s="20"/>
      <c r="WJD12" s="20"/>
      <c r="WJE12" s="20"/>
      <c r="WJF12" s="20"/>
      <c r="WJG12" s="20"/>
      <c r="WJH12" s="20"/>
      <c r="WJI12" s="20"/>
      <c r="WJJ12" s="20"/>
      <c r="WJK12" s="20"/>
      <c r="WJL12" s="20"/>
      <c r="WJM12" s="20"/>
      <c r="WJN12" s="20"/>
      <c r="WJO12" s="20"/>
      <c r="WJP12" s="20"/>
      <c r="WJQ12" s="20"/>
      <c r="WJR12" s="20"/>
      <c r="WJS12" s="20"/>
      <c r="WJT12" s="20"/>
      <c r="WJU12" s="20"/>
      <c r="WJV12" s="20"/>
      <c r="WJW12" s="20"/>
      <c r="WJX12" s="20"/>
      <c r="WJY12" s="20"/>
      <c r="WJZ12" s="20"/>
      <c r="WKA12" s="20"/>
      <c r="WKB12" s="20"/>
      <c r="WKC12" s="20"/>
      <c r="WKD12" s="20"/>
      <c r="WKE12" s="20"/>
      <c r="WKF12" s="20"/>
      <c r="WKG12" s="20"/>
      <c r="WKH12" s="20"/>
      <c r="WKI12" s="20"/>
      <c r="WKJ12" s="20"/>
      <c r="WKK12" s="20"/>
      <c r="WKL12" s="20"/>
      <c r="WKM12" s="20"/>
      <c r="WKN12" s="20"/>
      <c r="WKO12" s="20"/>
      <c r="WKP12" s="20"/>
      <c r="WKQ12" s="20"/>
      <c r="WKR12" s="20"/>
      <c r="WKS12" s="20"/>
      <c r="WKT12" s="20"/>
      <c r="WKU12" s="20"/>
      <c r="WKV12" s="20"/>
      <c r="WKW12" s="20"/>
      <c r="WKX12" s="20"/>
      <c r="WKY12" s="20"/>
      <c r="WKZ12" s="20"/>
      <c r="WLA12" s="20"/>
      <c r="WLB12" s="20"/>
      <c r="WLC12" s="20"/>
      <c r="WLD12" s="20"/>
      <c r="WLE12" s="20"/>
      <c r="WLF12" s="20"/>
      <c r="WLG12" s="20"/>
      <c r="WLH12" s="20"/>
      <c r="WLI12" s="20"/>
      <c r="WLJ12" s="20"/>
      <c r="WLK12" s="20"/>
      <c r="WLL12" s="20"/>
      <c r="WLM12" s="20"/>
      <c r="WLN12" s="20"/>
      <c r="WLO12" s="20"/>
      <c r="WLP12" s="20"/>
      <c r="WLQ12" s="20"/>
      <c r="WLR12" s="20"/>
      <c r="WLS12" s="20"/>
      <c r="WLT12" s="20"/>
      <c r="WLU12" s="20"/>
      <c r="WLV12" s="20"/>
      <c r="WLW12" s="20"/>
      <c r="WLX12" s="20"/>
      <c r="WLY12" s="20"/>
      <c r="WLZ12" s="20"/>
      <c r="WMA12" s="20"/>
      <c r="WMB12" s="20"/>
      <c r="WMC12" s="20"/>
      <c r="WMD12" s="20"/>
      <c r="WME12" s="20"/>
      <c r="WMF12" s="20"/>
      <c r="WMG12" s="20"/>
      <c r="WMH12" s="20"/>
      <c r="WMI12" s="20"/>
      <c r="WMJ12" s="20"/>
      <c r="WMK12" s="20"/>
      <c r="WML12" s="20"/>
      <c r="WMM12" s="20"/>
      <c r="WMN12" s="20"/>
      <c r="WMO12" s="20"/>
      <c r="WMP12" s="20"/>
      <c r="WMQ12" s="20"/>
      <c r="WMR12" s="20"/>
      <c r="WMS12" s="20"/>
      <c r="WMT12" s="20"/>
      <c r="WMU12" s="20"/>
      <c r="WMV12" s="20"/>
      <c r="WMW12" s="20"/>
      <c r="WMX12" s="20"/>
      <c r="WMY12" s="20"/>
      <c r="WMZ12" s="20"/>
      <c r="WNA12" s="20"/>
      <c r="WNB12" s="20"/>
      <c r="WNC12" s="20"/>
      <c r="WND12" s="20"/>
      <c r="WNE12" s="20"/>
      <c r="WNF12" s="20"/>
      <c r="WNG12" s="20"/>
      <c r="WNH12" s="20"/>
      <c r="WNI12" s="20"/>
      <c r="WNJ12" s="20"/>
      <c r="WNK12" s="20"/>
      <c r="WNL12" s="20"/>
      <c r="WNM12" s="20"/>
      <c r="WNN12" s="20"/>
      <c r="WNO12" s="20"/>
      <c r="WNP12" s="20"/>
      <c r="WNQ12" s="20"/>
      <c r="WNR12" s="20"/>
      <c r="WNS12" s="20"/>
      <c r="WNT12" s="20"/>
      <c r="WNU12" s="20"/>
      <c r="WNV12" s="20"/>
      <c r="WNW12" s="20"/>
      <c r="WNX12" s="20"/>
      <c r="WNY12" s="20"/>
      <c r="WNZ12" s="20"/>
      <c r="WOA12" s="20"/>
      <c r="WOB12" s="20"/>
      <c r="WOC12" s="20"/>
      <c r="WOD12" s="20"/>
      <c r="WOE12" s="20"/>
      <c r="WOF12" s="20"/>
      <c r="WOG12" s="20"/>
      <c r="WOH12" s="20"/>
      <c r="WOI12" s="20"/>
      <c r="WOJ12" s="20"/>
      <c r="WOK12" s="20"/>
      <c r="WOL12" s="20"/>
      <c r="WOM12" s="20"/>
      <c r="WON12" s="20"/>
      <c r="WOO12" s="20"/>
      <c r="WOP12" s="20"/>
      <c r="WOQ12" s="20"/>
      <c r="WOR12" s="20"/>
      <c r="WOS12" s="20"/>
      <c r="WOT12" s="20"/>
      <c r="WOU12" s="20"/>
      <c r="WOV12" s="20"/>
      <c r="WOW12" s="20"/>
      <c r="WOX12" s="20"/>
      <c r="WOY12" s="20"/>
      <c r="WOZ12" s="20"/>
      <c r="WPA12" s="20"/>
      <c r="WPB12" s="20"/>
      <c r="WPC12" s="20"/>
      <c r="WPD12" s="20"/>
      <c r="WPE12" s="20"/>
      <c r="WPF12" s="20"/>
      <c r="WPG12" s="20"/>
      <c r="WPH12" s="20"/>
      <c r="WPI12" s="20"/>
      <c r="WPJ12" s="20"/>
      <c r="WPK12" s="20"/>
      <c r="WPL12" s="20"/>
      <c r="WPM12" s="20"/>
      <c r="WPN12" s="20"/>
      <c r="WPO12" s="20"/>
      <c r="WPP12" s="20"/>
      <c r="WPQ12" s="20"/>
      <c r="WPR12" s="20"/>
      <c r="WPS12" s="20"/>
      <c r="WPT12" s="20"/>
      <c r="WPU12" s="20"/>
      <c r="WPV12" s="20"/>
      <c r="WPW12" s="20"/>
      <c r="WPX12" s="20"/>
      <c r="WPY12" s="20"/>
      <c r="WPZ12" s="20"/>
      <c r="WQA12" s="20"/>
      <c r="WQB12" s="20"/>
      <c r="WQC12" s="20"/>
      <c r="WQD12" s="20"/>
      <c r="WQE12" s="20"/>
      <c r="WQF12" s="20"/>
      <c r="WQG12" s="20"/>
      <c r="WQH12" s="20"/>
      <c r="WQI12" s="20"/>
      <c r="WQJ12" s="20"/>
      <c r="WQK12" s="20"/>
      <c r="WQL12" s="20"/>
      <c r="WQM12" s="20"/>
      <c r="WQN12" s="20"/>
      <c r="WQO12" s="20"/>
      <c r="WQP12" s="20"/>
      <c r="WQQ12" s="20"/>
      <c r="WQR12" s="20"/>
      <c r="WQS12" s="20"/>
      <c r="WQT12" s="20"/>
      <c r="WQU12" s="20"/>
      <c r="WQV12" s="20"/>
      <c r="WQW12" s="20"/>
      <c r="WQX12" s="20"/>
      <c r="WQY12" s="20"/>
      <c r="WQZ12" s="20"/>
      <c r="WRA12" s="20"/>
      <c r="WRB12" s="20"/>
      <c r="WRC12" s="20"/>
      <c r="WRD12" s="20"/>
      <c r="WRE12" s="20"/>
      <c r="WRF12" s="20"/>
      <c r="WRG12" s="20"/>
      <c r="WRH12" s="20"/>
      <c r="WRI12" s="20"/>
      <c r="WRJ12" s="20"/>
      <c r="WRK12" s="20"/>
      <c r="WRL12" s="20"/>
      <c r="WRM12" s="20"/>
      <c r="WRN12" s="20"/>
      <c r="WRO12" s="20"/>
      <c r="WRP12" s="20"/>
      <c r="WRQ12" s="20"/>
      <c r="WRR12" s="20"/>
      <c r="WRS12" s="20"/>
      <c r="WRT12" s="20"/>
      <c r="WRU12" s="20"/>
      <c r="WRV12" s="20"/>
      <c r="WRW12" s="20"/>
      <c r="WRX12" s="20"/>
      <c r="WRY12" s="20"/>
      <c r="WRZ12" s="20"/>
      <c r="WSA12" s="20"/>
      <c r="WSB12" s="20"/>
      <c r="WSC12" s="20"/>
      <c r="WSD12" s="20"/>
      <c r="WSE12" s="20"/>
      <c r="WSF12" s="20"/>
      <c r="WSG12" s="20"/>
      <c r="WSH12" s="20"/>
      <c r="WSI12" s="20"/>
      <c r="WSJ12" s="20"/>
      <c r="WSK12" s="20"/>
      <c r="WSL12" s="20"/>
      <c r="WSM12" s="20"/>
      <c r="WSN12" s="20"/>
      <c r="WSO12" s="20"/>
      <c r="WSP12" s="20"/>
      <c r="WSQ12" s="20"/>
      <c r="WSR12" s="20"/>
      <c r="WSS12" s="20"/>
      <c r="WST12" s="20"/>
      <c r="WSU12" s="20"/>
      <c r="WSV12" s="20"/>
      <c r="WSW12" s="20"/>
      <c r="WSX12" s="20"/>
      <c r="WSY12" s="20"/>
      <c r="WSZ12" s="20"/>
      <c r="WTA12" s="20"/>
      <c r="WTB12" s="20"/>
      <c r="WTC12" s="20"/>
      <c r="WTD12" s="20"/>
      <c r="WTE12" s="20"/>
      <c r="WTF12" s="20"/>
      <c r="WTG12" s="20"/>
      <c r="WTH12" s="20"/>
      <c r="WTI12" s="20"/>
      <c r="WTJ12" s="20"/>
      <c r="WTK12" s="20"/>
      <c r="WTL12" s="20"/>
      <c r="WTM12" s="20"/>
      <c r="WTN12" s="20"/>
      <c r="WTO12" s="20"/>
      <c r="WTP12" s="20"/>
      <c r="WTQ12" s="20"/>
      <c r="WTR12" s="20"/>
      <c r="WTS12" s="20"/>
      <c r="WTT12" s="20"/>
      <c r="WTU12" s="20"/>
      <c r="WTV12" s="20"/>
      <c r="WTW12" s="20"/>
      <c r="WTX12" s="20"/>
      <c r="WTY12" s="20"/>
      <c r="WTZ12" s="20"/>
      <c r="WUA12" s="20"/>
      <c r="WUB12" s="20"/>
      <c r="WUC12" s="20"/>
      <c r="WUD12" s="20"/>
      <c r="WUE12" s="20"/>
      <c r="WUF12" s="20"/>
      <c r="WUG12" s="20"/>
      <c r="WUH12" s="20"/>
      <c r="WUI12" s="20"/>
      <c r="WUJ12" s="20"/>
      <c r="WUK12" s="20"/>
      <c r="WUL12" s="20"/>
      <c r="WUM12" s="20"/>
      <c r="WUN12" s="20"/>
      <c r="WUO12" s="20"/>
      <c r="WUP12" s="20"/>
      <c r="WUQ12" s="20"/>
      <c r="WUR12" s="20"/>
      <c r="WUS12" s="20"/>
      <c r="WUT12" s="20"/>
      <c r="WUU12" s="20"/>
      <c r="WUV12" s="20"/>
      <c r="WUW12" s="20"/>
      <c r="WUX12" s="20"/>
      <c r="WUY12" s="20"/>
      <c r="WUZ12" s="20"/>
      <c r="WVA12" s="20"/>
      <c r="WVB12" s="20"/>
      <c r="WVC12" s="20"/>
      <c r="WVD12" s="20"/>
      <c r="WVE12" s="20"/>
      <c r="WVF12" s="20"/>
      <c r="WVG12" s="20"/>
      <c r="WVH12" s="20"/>
      <c r="WVI12" s="20"/>
      <c r="WVJ12" s="20"/>
      <c r="WVK12" s="20"/>
      <c r="WVL12" s="20"/>
      <c r="WVM12" s="20"/>
      <c r="WVN12" s="20"/>
      <c r="WVO12" s="20"/>
      <c r="WVP12" s="20"/>
      <c r="WVQ12" s="20"/>
      <c r="WVR12" s="20"/>
      <c r="WVS12" s="20"/>
      <c r="WVT12" s="20"/>
      <c r="WVU12" s="20"/>
      <c r="WVV12" s="20"/>
      <c r="WVW12" s="20"/>
      <c r="WVX12" s="20"/>
      <c r="WVY12" s="20"/>
      <c r="WVZ12" s="20"/>
      <c r="WWA12" s="20"/>
      <c r="WWB12" s="20"/>
      <c r="WWC12" s="20"/>
      <c r="WWD12" s="20"/>
      <c r="WWE12" s="20"/>
      <c r="WWF12" s="20"/>
      <c r="WWG12" s="20"/>
      <c r="WWH12" s="20"/>
      <c r="WWI12" s="20"/>
      <c r="WWJ12" s="20"/>
      <c r="WWK12" s="20"/>
      <c r="WWL12" s="20"/>
      <c r="WWM12" s="20"/>
      <c r="WWN12" s="20"/>
      <c r="WWO12" s="20"/>
      <c r="WWP12" s="20"/>
      <c r="WWQ12" s="20"/>
      <c r="WWR12" s="20"/>
      <c r="WWS12" s="20"/>
      <c r="WWT12" s="20"/>
      <c r="WWU12" s="20"/>
      <c r="WWV12" s="20"/>
      <c r="WWW12" s="20"/>
      <c r="WWX12" s="20"/>
      <c r="WWY12" s="20"/>
      <c r="WWZ12" s="20"/>
      <c r="WXA12" s="20"/>
      <c r="WXB12" s="20"/>
      <c r="WXC12" s="20"/>
      <c r="WXD12" s="20"/>
      <c r="WXE12" s="20"/>
      <c r="WXF12" s="20"/>
      <c r="WXG12" s="20"/>
      <c r="WXH12" s="20"/>
      <c r="WXI12" s="20"/>
      <c r="WXJ12" s="20"/>
      <c r="WXK12" s="20"/>
      <c r="WXL12" s="20"/>
      <c r="WXM12" s="20"/>
      <c r="WXN12" s="20"/>
      <c r="WXO12" s="20"/>
      <c r="WXP12" s="20"/>
      <c r="WXQ12" s="20"/>
      <c r="WXR12" s="20"/>
      <c r="WXS12" s="20"/>
      <c r="WXT12" s="20"/>
      <c r="WXU12" s="20"/>
      <c r="WXV12" s="20"/>
      <c r="WXW12" s="20"/>
      <c r="WXX12" s="20"/>
      <c r="WXY12" s="20"/>
      <c r="WXZ12" s="20"/>
      <c r="WYA12" s="20"/>
      <c r="WYB12" s="20"/>
      <c r="WYC12" s="20"/>
      <c r="WYD12" s="20"/>
      <c r="WYE12" s="20"/>
      <c r="WYF12" s="20"/>
      <c r="WYG12" s="20"/>
      <c r="WYH12" s="20"/>
      <c r="WYI12" s="20"/>
      <c r="WYJ12" s="20"/>
      <c r="WYK12" s="20"/>
      <c r="WYL12" s="20"/>
      <c r="WYM12" s="20"/>
      <c r="WYN12" s="20"/>
      <c r="WYO12" s="20"/>
      <c r="WYP12" s="20"/>
      <c r="WYQ12" s="20"/>
      <c r="WYR12" s="20"/>
      <c r="WYS12" s="20"/>
      <c r="WYT12" s="20"/>
      <c r="WYU12" s="20"/>
      <c r="WYV12" s="20"/>
      <c r="WYW12" s="20"/>
      <c r="WYX12" s="20"/>
      <c r="WYY12" s="20"/>
      <c r="WYZ12" s="20"/>
      <c r="WZA12" s="20"/>
      <c r="WZB12" s="20"/>
      <c r="WZC12" s="20"/>
      <c r="WZD12" s="20"/>
      <c r="WZE12" s="20"/>
      <c r="WZF12" s="20"/>
      <c r="WZG12" s="20"/>
      <c r="WZH12" s="20"/>
      <c r="WZI12" s="20"/>
      <c r="WZJ12" s="20"/>
      <c r="WZK12" s="20"/>
      <c r="WZL12" s="20"/>
      <c r="WZM12" s="20"/>
      <c r="WZN12" s="20"/>
      <c r="WZO12" s="20"/>
      <c r="WZP12" s="20"/>
      <c r="WZQ12" s="20"/>
      <c r="WZR12" s="20"/>
      <c r="WZS12" s="20"/>
      <c r="WZT12" s="20"/>
      <c r="WZU12" s="20"/>
      <c r="WZV12" s="20"/>
      <c r="WZW12" s="20"/>
      <c r="WZX12" s="20"/>
      <c r="WZY12" s="20"/>
      <c r="WZZ12" s="20"/>
      <c r="XAA12" s="20"/>
      <c r="XAB12" s="20"/>
      <c r="XAC12" s="20"/>
      <c r="XAD12" s="20"/>
      <c r="XAE12" s="20"/>
      <c r="XAF12" s="20"/>
      <c r="XAG12" s="20"/>
      <c r="XAH12" s="20"/>
      <c r="XAI12" s="20"/>
      <c r="XAJ12" s="20"/>
      <c r="XAK12" s="20"/>
      <c r="XAL12" s="20"/>
      <c r="XAM12" s="20"/>
      <c r="XAN12" s="20"/>
      <c r="XAO12" s="20"/>
      <c r="XAP12" s="20"/>
      <c r="XAQ12" s="20"/>
      <c r="XAR12" s="20"/>
      <c r="XAS12" s="20"/>
      <c r="XAT12" s="20"/>
      <c r="XAU12" s="20"/>
      <c r="XAV12" s="20"/>
      <c r="XAW12" s="20"/>
      <c r="XAX12" s="20"/>
      <c r="XAY12" s="20"/>
      <c r="XAZ12" s="20"/>
      <c r="XBA12" s="20"/>
      <c r="XBB12" s="20"/>
      <c r="XBC12" s="20"/>
      <c r="XBD12" s="20"/>
      <c r="XBE12" s="20"/>
      <c r="XBF12" s="20"/>
      <c r="XBG12" s="20"/>
      <c r="XBH12" s="20"/>
      <c r="XBI12" s="20"/>
      <c r="XBJ12" s="20"/>
      <c r="XBK12" s="20"/>
      <c r="XBL12" s="20"/>
      <c r="XBM12" s="20"/>
      <c r="XBN12" s="20"/>
      <c r="XBO12" s="20"/>
      <c r="XBP12" s="20"/>
      <c r="XBQ12" s="20"/>
      <c r="XBR12" s="20"/>
      <c r="XBS12" s="20"/>
      <c r="XBT12" s="20"/>
      <c r="XBU12" s="20"/>
      <c r="XBV12" s="20"/>
      <c r="XBW12" s="20"/>
      <c r="XBX12" s="20"/>
      <c r="XBY12" s="20"/>
      <c r="XBZ12" s="20"/>
      <c r="XCA12" s="20"/>
      <c r="XCB12" s="20"/>
      <c r="XCC12" s="20"/>
      <c r="XCD12" s="20"/>
      <c r="XCE12" s="20"/>
      <c r="XCF12" s="20"/>
      <c r="XCG12" s="20"/>
      <c r="XCH12" s="20"/>
      <c r="XCI12" s="20"/>
      <c r="XCJ12" s="20"/>
      <c r="XCK12" s="20"/>
      <c r="XCL12" s="20"/>
      <c r="XCM12" s="20"/>
      <c r="XCN12" s="20"/>
      <c r="XCO12" s="20"/>
      <c r="XCP12" s="20"/>
      <c r="XCQ12" s="20"/>
      <c r="XCR12" s="20"/>
      <c r="XCS12" s="20"/>
      <c r="XCT12" s="20"/>
      <c r="XCU12" s="20"/>
      <c r="XCV12" s="20"/>
      <c r="XCW12" s="20"/>
      <c r="XCX12" s="20"/>
      <c r="XCY12" s="20"/>
      <c r="XCZ12" s="20"/>
      <c r="XDA12" s="20"/>
      <c r="XDB12" s="20"/>
      <c r="XDC12" s="20"/>
      <c r="XDD12" s="20"/>
      <c r="XDE12" s="20"/>
      <c r="XDF12" s="20"/>
      <c r="XDG12" s="20"/>
      <c r="XDH12" s="20"/>
      <c r="XDI12" s="20"/>
      <c r="XDJ12" s="20"/>
      <c r="XDK12" s="20"/>
      <c r="XDL12" s="20"/>
      <c r="XDM12" s="20"/>
      <c r="XDN12" s="20"/>
      <c r="XDO12" s="20"/>
      <c r="XDP12" s="20"/>
      <c r="XDQ12" s="20"/>
      <c r="XDR12" s="20"/>
      <c r="XDS12" s="20"/>
      <c r="XDT12" s="20"/>
      <c r="XDU12" s="20"/>
      <c r="XDV12" s="20"/>
      <c r="XDW12" s="20"/>
      <c r="XDX12" s="20"/>
      <c r="XDY12" s="20"/>
      <c r="XDZ12" s="20"/>
      <c r="XEA12" s="20"/>
      <c r="XEB12" s="20"/>
      <c r="XEC12" s="20"/>
      <c r="XED12" s="20"/>
      <c r="XEE12" s="20"/>
      <c r="XEF12" s="20"/>
      <c r="XEG12" s="20"/>
      <c r="XEH12" s="20"/>
      <c r="XEI12" s="20"/>
      <c r="XEJ12" s="20"/>
      <c r="XEK12" s="20"/>
      <c r="XEL12" s="20"/>
      <c r="XEM12" s="20"/>
      <c r="XEN12" s="20"/>
      <c r="XEO12" s="20"/>
      <c r="XEP12" s="20"/>
      <c r="XEQ12" s="20"/>
      <c r="XER12" s="20"/>
      <c r="XES12" s="20"/>
    </row>
    <row r="13" spans="1:16373" s="20" customFormat="1" ht="160.5" customHeight="1" x14ac:dyDescent="0.25">
      <c r="A13" s="86" t="s">
        <v>364</v>
      </c>
      <c r="B13" s="93"/>
      <c r="C13" s="94"/>
      <c r="D13" s="89" t="s">
        <v>365</v>
      </c>
      <c r="E13" s="11" t="s">
        <v>23</v>
      </c>
      <c r="F13" s="142" t="s">
        <v>366</v>
      </c>
      <c r="G13" s="12" t="s">
        <v>367</v>
      </c>
      <c r="H13" s="13" t="s">
        <v>368</v>
      </c>
      <c r="I13" s="134" t="s">
        <v>369</v>
      </c>
      <c r="J13" s="12">
        <v>12</v>
      </c>
      <c r="K13" s="12" t="s">
        <v>370</v>
      </c>
      <c r="L13" s="14">
        <v>18</v>
      </c>
      <c r="M13" s="90" t="s">
        <v>371</v>
      </c>
      <c r="N13" s="96"/>
      <c r="O13" s="97"/>
      <c r="P13" s="195"/>
      <c r="Q13" s="169" t="s">
        <v>381</v>
      </c>
      <c r="R13" s="8">
        <v>1203002</v>
      </c>
      <c r="S13" s="10" t="s">
        <v>69</v>
      </c>
      <c r="T13" s="8" t="s">
        <v>382</v>
      </c>
      <c r="U13" s="8">
        <v>120300200</v>
      </c>
      <c r="V13" s="10" t="s">
        <v>383</v>
      </c>
      <c r="W13" s="92" t="s">
        <v>11</v>
      </c>
      <c r="X13" s="12">
        <v>150</v>
      </c>
      <c r="Y13" s="12">
        <v>10</v>
      </c>
      <c r="Z13" s="12">
        <v>40</v>
      </c>
      <c r="AA13" s="12">
        <v>50</v>
      </c>
      <c r="AB13" s="12">
        <v>50</v>
      </c>
      <c r="AC13" s="15">
        <f t="shared" ref="AC13" si="9">AG13+AK13+AO13+AS13+AW13+BA13+BE13+BI13+BM13+BQ13</f>
        <v>15000000</v>
      </c>
      <c r="AD13" s="15">
        <f t="shared" ref="AD13" si="10">AH13+AL13+AP13+AT13+AX13+BB13+BF13+BJ13+BN13+BR13</f>
        <v>620000</v>
      </c>
      <c r="AE13" s="15">
        <f>AI13+AM13+AQ13+AU13+AY13+BC13+BG13+BK13+BO13+BS13</f>
        <v>620000</v>
      </c>
      <c r="AF13" s="15">
        <f>AJ13+AN13+AR13+AV13+AZ13+BD13+BH13+BL13+BP13+BT13</f>
        <v>0</v>
      </c>
      <c r="AG13" s="16">
        <v>15000000</v>
      </c>
      <c r="AH13" s="16">
        <v>620000</v>
      </c>
      <c r="AI13" s="16">
        <v>620000</v>
      </c>
      <c r="AJ13" s="16"/>
      <c r="AK13" s="16"/>
      <c r="AL13" s="16"/>
      <c r="AM13" s="16"/>
      <c r="AN13" s="16"/>
      <c r="AO13" s="16"/>
      <c r="AP13" s="16"/>
      <c r="AQ13" s="16"/>
      <c r="AR13" s="16"/>
      <c r="AS13" s="16"/>
      <c r="AT13" s="16"/>
      <c r="AU13" s="16"/>
      <c r="AV13" s="16"/>
      <c r="AW13" s="16"/>
      <c r="AX13" s="16"/>
      <c r="AY13" s="16"/>
      <c r="AZ13" s="16"/>
      <c r="BA13" s="16"/>
      <c r="BB13" s="16"/>
      <c r="BC13" s="16"/>
      <c r="BD13" s="16"/>
      <c r="BE13" s="17"/>
      <c r="BF13" s="17"/>
      <c r="BG13" s="17"/>
      <c r="BH13" s="17"/>
      <c r="BI13" s="17"/>
      <c r="BJ13" s="17"/>
      <c r="BK13" s="17"/>
      <c r="BL13" s="17"/>
      <c r="BM13" s="17"/>
      <c r="BN13" s="17"/>
      <c r="BO13" s="17"/>
      <c r="BP13" s="17"/>
      <c r="BQ13" s="17"/>
      <c r="BR13" s="17"/>
      <c r="BS13" s="17"/>
      <c r="BT13" s="17"/>
      <c r="BU13" s="17">
        <f>BV13+BW13+BX13+BY13+BZ13+CA13+CB13+CC13+CD13+CE13</f>
        <v>14250000</v>
      </c>
      <c r="BV13" s="17">
        <v>14250000</v>
      </c>
      <c r="BW13" s="17"/>
      <c r="BX13" s="17"/>
      <c r="BY13" s="17"/>
      <c r="BZ13" s="17"/>
      <c r="CA13" s="17"/>
      <c r="CB13" s="17"/>
      <c r="CC13" s="17"/>
      <c r="CD13" s="17"/>
      <c r="CE13" s="17"/>
      <c r="CF13" s="17">
        <f>CG13+CH13+CI13+CJ13+CK13+CL13+CM13+CN13+CO13+CP13</f>
        <v>14476500</v>
      </c>
      <c r="CG13" s="17">
        <v>14476500</v>
      </c>
      <c r="CH13" s="17"/>
      <c r="CI13" s="17"/>
      <c r="CJ13" s="17"/>
      <c r="CK13" s="17"/>
      <c r="CL13" s="17"/>
      <c r="CM13" s="17"/>
      <c r="CN13" s="17"/>
      <c r="CO13" s="17"/>
      <c r="CP13" s="17"/>
      <c r="CQ13" s="17">
        <f>CR13+CS13+CT13+CU13+CV13+CW13+CX13+CY13+CZ13+DA13</f>
        <v>19466000</v>
      </c>
      <c r="CR13" s="17">
        <v>19466000</v>
      </c>
      <c r="CS13" s="17"/>
      <c r="CT13" s="17"/>
      <c r="CU13" s="17"/>
      <c r="CV13" s="17"/>
      <c r="CW13" s="17"/>
      <c r="CX13" s="17"/>
      <c r="CY13" s="17"/>
      <c r="CZ13" s="17"/>
      <c r="DA13" s="361"/>
      <c r="DB13" s="371">
        <f>AC13+BU13+CF13+CQ13</f>
        <v>63192500</v>
      </c>
      <c r="DC13" s="18"/>
      <c r="DD13" s="18"/>
      <c r="DE13" s="18"/>
      <c r="DF13" s="18"/>
      <c r="DG13" s="18"/>
      <c r="DH13" s="18"/>
      <c r="DI13" s="18"/>
      <c r="DJ13" s="18"/>
      <c r="DK13" s="18"/>
      <c r="DL13" s="18"/>
      <c r="DM13" s="18"/>
      <c r="DN13" s="18"/>
      <c r="DO13" s="18"/>
      <c r="DP13" s="18"/>
      <c r="DQ13" s="18"/>
      <c r="DR13" s="18"/>
      <c r="DS13" s="18"/>
      <c r="DT13" s="19"/>
    </row>
    <row r="14" spans="1:16373" s="4" customFormat="1" ht="34.5" customHeight="1" x14ac:dyDescent="0.25">
      <c r="A14" s="86"/>
      <c r="B14" s="93"/>
      <c r="C14" s="94"/>
      <c r="D14" s="95"/>
      <c r="E14" s="11"/>
      <c r="F14" s="142"/>
      <c r="G14" s="12"/>
      <c r="H14" s="13"/>
      <c r="I14" s="134"/>
      <c r="J14" s="12"/>
      <c r="K14" s="12"/>
      <c r="L14" s="14"/>
      <c r="M14" s="12"/>
      <c r="N14" s="98">
        <v>3</v>
      </c>
      <c r="O14" s="98">
        <v>1206</v>
      </c>
      <c r="P14" s="99" t="s">
        <v>70</v>
      </c>
      <c r="Q14" s="175"/>
      <c r="R14" s="419"/>
      <c r="S14" s="420"/>
      <c r="T14" s="420"/>
      <c r="U14" s="420"/>
      <c r="V14" s="420"/>
      <c r="W14" s="414"/>
      <c r="X14" s="414"/>
      <c r="Y14" s="414"/>
      <c r="Z14" s="414"/>
      <c r="AA14" s="414"/>
      <c r="AB14" s="109"/>
      <c r="AC14" s="101">
        <f t="shared" ref="AC14:DB14" si="11">SUBTOTAL(9,AC15)</f>
        <v>15000000</v>
      </c>
      <c r="AD14" s="101">
        <f t="shared" si="11"/>
        <v>620000</v>
      </c>
      <c r="AE14" s="101">
        <f t="shared" si="11"/>
        <v>620000</v>
      </c>
      <c r="AF14" s="101">
        <f t="shared" si="11"/>
        <v>0</v>
      </c>
      <c r="AG14" s="101">
        <f t="shared" si="11"/>
        <v>15000000</v>
      </c>
      <c r="AH14" s="101">
        <f t="shared" si="11"/>
        <v>620000</v>
      </c>
      <c r="AI14" s="101">
        <f t="shared" si="11"/>
        <v>620000</v>
      </c>
      <c r="AJ14" s="101">
        <f t="shared" si="11"/>
        <v>0</v>
      </c>
      <c r="AK14" s="101">
        <f t="shared" si="11"/>
        <v>0</v>
      </c>
      <c r="AL14" s="101">
        <f t="shared" si="11"/>
        <v>0</v>
      </c>
      <c r="AM14" s="101">
        <f t="shared" si="11"/>
        <v>0</v>
      </c>
      <c r="AN14" s="101">
        <f t="shared" si="11"/>
        <v>0</v>
      </c>
      <c r="AO14" s="101">
        <f t="shared" si="11"/>
        <v>0</v>
      </c>
      <c r="AP14" s="101">
        <f t="shared" si="11"/>
        <v>0</v>
      </c>
      <c r="AQ14" s="101">
        <f t="shared" si="11"/>
        <v>0</v>
      </c>
      <c r="AR14" s="101">
        <f t="shared" si="11"/>
        <v>0</v>
      </c>
      <c r="AS14" s="101">
        <f t="shared" si="11"/>
        <v>0</v>
      </c>
      <c r="AT14" s="101">
        <f t="shared" si="11"/>
        <v>0</v>
      </c>
      <c r="AU14" s="101">
        <f t="shared" si="11"/>
        <v>0</v>
      </c>
      <c r="AV14" s="101">
        <f t="shared" si="11"/>
        <v>0</v>
      </c>
      <c r="AW14" s="101">
        <f t="shared" si="11"/>
        <v>0</v>
      </c>
      <c r="AX14" s="101">
        <f t="shared" si="11"/>
        <v>0</v>
      </c>
      <c r="AY14" s="101">
        <f t="shared" si="11"/>
        <v>0</v>
      </c>
      <c r="AZ14" s="101">
        <f t="shared" si="11"/>
        <v>0</v>
      </c>
      <c r="BA14" s="101">
        <f t="shared" si="11"/>
        <v>0</v>
      </c>
      <c r="BB14" s="101">
        <f t="shared" si="11"/>
        <v>0</v>
      </c>
      <c r="BC14" s="101">
        <f t="shared" si="11"/>
        <v>0</v>
      </c>
      <c r="BD14" s="101">
        <f t="shared" si="11"/>
        <v>0</v>
      </c>
      <c r="BE14" s="101">
        <f t="shared" si="11"/>
        <v>0</v>
      </c>
      <c r="BF14" s="101">
        <f t="shared" si="11"/>
        <v>0</v>
      </c>
      <c r="BG14" s="101">
        <f t="shared" si="11"/>
        <v>0</v>
      </c>
      <c r="BH14" s="101">
        <f t="shared" si="11"/>
        <v>0</v>
      </c>
      <c r="BI14" s="101">
        <f t="shared" si="11"/>
        <v>0</v>
      </c>
      <c r="BJ14" s="101">
        <f t="shared" si="11"/>
        <v>0</v>
      </c>
      <c r="BK14" s="101">
        <f t="shared" si="11"/>
        <v>0</v>
      </c>
      <c r="BL14" s="101">
        <f t="shared" si="11"/>
        <v>0</v>
      </c>
      <c r="BM14" s="101">
        <f t="shared" si="11"/>
        <v>0</v>
      </c>
      <c r="BN14" s="101">
        <f t="shared" si="11"/>
        <v>0</v>
      </c>
      <c r="BO14" s="101">
        <f t="shared" si="11"/>
        <v>0</v>
      </c>
      <c r="BP14" s="101">
        <f t="shared" si="11"/>
        <v>0</v>
      </c>
      <c r="BQ14" s="101">
        <f t="shared" si="11"/>
        <v>0</v>
      </c>
      <c r="BR14" s="101">
        <f t="shared" si="11"/>
        <v>0</v>
      </c>
      <c r="BS14" s="101">
        <f t="shared" si="11"/>
        <v>0</v>
      </c>
      <c r="BT14" s="101">
        <f t="shared" si="11"/>
        <v>0</v>
      </c>
      <c r="BU14" s="101">
        <f t="shared" si="11"/>
        <v>9500000</v>
      </c>
      <c r="BV14" s="101">
        <f t="shared" si="11"/>
        <v>9500000</v>
      </c>
      <c r="BW14" s="101">
        <f t="shared" si="11"/>
        <v>0</v>
      </c>
      <c r="BX14" s="101">
        <f t="shared" si="11"/>
        <v>0</v>
      </c>
      <c r="BY14" s="101">
        <f t="shared" si="11"/>
        <v>0</v>
      </c>
      <c r="BZ14" s="101">
        <f t="shared" si="11"/>
        <v>0</v>
      </c>
      <c r="CA14" s="101">
        <f t="shared" si="11"/>
        <v>0</v>
      </c>
      <c r="CB14" s="101">
        <f t="shared" si="11"/>
        <v>0</v>
      </c>
      <c r="CC14" s="101">
        <f t="shared" si="11"/>
        <v>0</v>
      </c>
      <c r="CD14" s="101">
        <f t="shared" si="11"/>
        <v>0</v>
      </c>
      <c r="CE14" s="101">
        <f t="shared" si="11"/>
        <v>0</v>
      </c>
      <c r="CF14" s="101">
        <f t="shared" si="11"/>
        <v>14476500</v>
      </c>
      <c r="CG14" s="101">
        <f t="shared" si="11"/>
        <v>14476500</v>
      </c>
      <c r="CH14" s="101">
        <f t="shared" si="11"/>
        <v>0</v>
      </c>
      <c r="CI14" s="101">
        <f t="shared" si="11"/>
        <v>0</v>
      </c>
      <c r="CJ14" s="101">
        <f t="shared" si="11"/>
        <v>0</v>
      </c>
      <c r="CK14" s="101">
        <f t="shared" si="11"/>
        <v>0</v>
      </c>
      <c r="CL14" s="101">
        <f t="shared" si="11"/>
        <v>0</v>
      </c>
      <c r="CM14" s="101">
        <f t="shared" si="11"/>
        <v>0</v>
      </c>
      <c r="CN14" s="101">
        <f t="shared" si="11"/>
        <v>0</v>
      </c>
      <c r="CO14" s="101">
        <f t="shared" si="11"/>
        <v>0</v>
      </c>
      <c r="CP14" s="101">
        <f t="shared" si="11"/>
        <v>0</v>
      </c>
      <c r="CQ14" s="101">
        <f t="shared" si="11"/>
        <v>19466000</v>
      </c>
      <c r="CR14" s="101">
        <f t="shared" si="11"/>
        <v>19466000</v>
      </c>
      <c r="CS14" s="101">
        <f t="shared" si="11"/>
        <v>0</v>
      </c>
      <c r="CT14" s="101">
        <f t="shared" si="11"/>
        <v>0</v>
      </c>
      <c r="CU14" s="101">
        <f t="shared" si="11"/>
        <v>0</v>
      </c>
      <c r="CV14" s="101">
        <f t="shared" si="11"/>
        <v>0</v>
      </c>
      <c r="CW14" s="101">
        <f t="shared" si="11"/>
        <v>0</v>
      </c>
      <c r="CX14" s="101">
        <f t="shared" si="11"/>
        <v>0</v>
      </c>
      <c r="CY14" s="101">
        <f t="shared" si="11"/>
        <v>0</v>
      </c>
      <c r="CZ14" s="101">
        <f t="shared" si="11"/>
        <v>0</v>
      </c>
      <c r="DA14" s="362">
        <f t="shared" si="11"/>
        <v>0</v>
      </c>
      <c r="DB14" s="101">
        <f t="shared" si="11"/>
        <v>58442500</v>
      </c>
      <c r="DC14" s="18"/>
      <c r="DD14" s="18"/>
      <c r="DE14" s="18"/>
      <c r="DF14" s="18"/>
      <c r="DG14" s="18"/>
      <c r="DH14" s="18"/>
      <c r="DI14" s="18"/>
      <c r="DJ14" s="18"/>
      <c r="DK14" s="18"/>
      <c r="DL14" s="18"/>
      <c r="DM14" s="18"/>
      <c r="DN14" s="18"/>
      <c r="DO14" s="18"/>
      <c r="DP14" s="18"/>
      <c r="DQ14" s="18"/>
      <c r="DR14" s="18"/>
      <c r="DS14" s="18"/>
      <c r="DT14" s="19"/>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c r="XDV14" s="20"/>
      <c r="XDW14" s="20"/>
      <c r="XDX14" s="20"/>
      <c r="XDY14" s="20"/>
      <c r="XDZ14" s="20"/>
      <c r="XEA14" s="20"/>
      <c r="XEB14" s="20"/>
      <c r="XEC14" s="20"/>
      <c r="XED14" s="20"/>
      <c r="XEE14" s="20"/>
      <c r="XEF14" s="20"/>
      <c r="XEG14" s="20"/>
      <c r="XEH14" s="20"/>
      <c r="XEI14" s="20"/>
      <c r="XEJ14" s="20"/>
      <c r="XEK14" s="20"/>
      <c r="XEL14" s="20"/>
      <c r="XEM14" s="20"/>
      <c r="XEN14" s="20"/>
      <c r="XEO14" s="20"/>
      <c r="XEP14" s="20"/>
      <c r="XEQ14" s="20"/>
      <c r="XER14" s="20"/>
      <c r="XES14" s="20"/>
    </row>
    <row r="15" spans="1:16373" s="20" customFormat="1" ht="194.25" customHeight="1" x14ac:dyDescent="0.25">
      <c r="A15" s="86" t="s">
        <v>364</v>
      </c>
      <c r="B15" s="93"/>
      <c r="C15" s="94"/>
      <c r="D15" s="89" t="s">
        <v>365</v>
      </c>
      <c r="E15" s="11" t="s">
        <v>23</v>
      </c>
      <c r="F15" s="142" t="s">
        <v>366</v>
      </c>
      <c r="G15" s="12" t="s">
        <v>367</v>
      </c>
      <c r="H15" s="13" t="s">
        <v>368</v>
      </c>
      <c r="I15" s="134" t="s">
        <v>369</v>
      </c>
      <c r="J15" s="12">
        <v>12</v>
      </c>
      <c r="K15" s="12" t="s">
        <v>370</v>
      </c>
      <c r="L15" s="14">
        <v>18</v>
      </c>
      <c r="M15" s="90" t="s">
        <v>371</v>
      </c>
      <c r="N15" s="181"/>
      <c r="O15" s="182"/>
      <c r="P15" s="183"/>
      <c r="Q15" s="169" t="s">
        <v>384</v>
      </c>
      <c r="R15" s="8">
        <v>1206005</v>
      </c>
      <c r="S15" s="10" t="s">
        <v>71</v>
      </c>
      <c r="T15" s="12" t="s">
        <v>385</v>
      </c>
      <c r="U15" s="8">
        <v>120600500</v>
      </c>
      <c r="V15" s="10" t="s">
        <v>386</v>
      </c>
      <c r="W15" s="92" t="s">
        <v>11</v>
      </c>
      <c r="X15" s="12">
        <v>100</v>
      </c>
      <c r="Y15" s="12">
        <v>15</v>
      </c>
      <c r="Z15" s="12">
        <v>20</v>
      </c>
      <c r="AA15" s="12">
        <v>30</v>
      </c>
      <c r="AB15" s="12">
        <v>35</v>
      </c>
      <c r="AC15" s="15">
        <f t="shared" ref="AC15" si="12">AG15+AK15+AO15+AS15+AW15+BA15+BE15+BI15+BM15+BQ15</f>
        <v>15000000</v>
      </c>
      <c r="AD15" s="15">
        <f t="shared" ref="AD15" si="13">AH15+AL15+AP15+AT15+AX15+BB15+BF15+BJ15+BN15+BR15</f>
        <v>620000</v>
      </c>
      <c r="AE15" s="15">
        <f>AI15+AM15+AQ15+AU15+AY15+BC15+BG15+BK15+BO15+BS15</f>
        <v>620000</v>
      </c>
      <c r="AF15" s="15">
        <f>AJ15+AN15+AR15+AV15+AZ15+BD15+BH15+BL15+BP15+BT15</f>
        <v>0</v>
      </c>
      <c r="AG15" s="16">
        <v>15000000</v>
      </c>
      <c r="AH15" s="16">
        <v>620000</v>
      </c>
      <c r="AI15" s="16">
        <v>620000</v>
      </c>
      <c r="AJ15" s="16"/>
      <c r="AK15" s="16"/>
      <c r="AL15" s="16"/>
      <c r="AM15" s="16"/>
      <c r="AN15" s="16"/>
      <c r="AO15" s="16"/>
      <c r="AP15" s="16"/>
      <c r="AQ15" s="16"/>
      <c r="AR15" s="16"/>
      <c r="AS15" s="16"/>
      <c r="AT15" s="16"/>
      <c r="AU15" s="16"/>
      <c r="AV15" s="16"/>
      <c r="AW15" s="16"/>
      <c r="AX15" s="16"/>
      <c r="AY15" s="16"/>
      <c r="AZ15" s="16"/>
      <c r="BA15" s="16"/>
      <c r="BB15" s="16"/>
      <c r="BC15" s="16"/>
      <c r="BD15" s="16"/>
      <c r="BE15" s="17"/>
      <c r="BF15" s="17"/>
      <c r="BG15" s="17"/>
      <c r="BH15" s="17"/>
      <c r="BI15" s="17"/>
      <c r="BJ15" s="17"/>
      <c r="BK15" s="17"/>
      <c r="BL15" s="17"/>
      <c r="BM15" s="17"/>
      <c r="BN15" s="17"/>
      <c r="BO15" s="17"/>
      <c r="BP15" s="17"/>
      <c r="BQ15" s="17"/>
      <c r="BR15" s="17"/>
      <c r="BS15" s="17"/>
      <c r="BT15" s="17"/>
      <c r="BU15" s="17">
        <f>BV15+BW15+BX15+BY15+BZ15+CA15+CB15+CC15+CD15+CE15</f>
        <v>9500000</v>
      </c>
      <c r="BV15" s="17">
        <v>9500000</v>
      </c>
      <c r="BW15" s="17"/>
      <c r="BX15" s="17"/>
      <c r="BY15" s="17"/>
      <c r="BZ15" s="17"/>
      <c r="CA15" s="17"/>
      <c r="CB15" s="17"/>
      <c r="CC15" s="17"/>
      <c r="CD15" s="17"/>
      <c r="CE15" s="17"/>
      <c r="CF15" s="17">
        <f>CG15+CH15+CI15+CJ15+CK15+CL15+CM15+CN15+CO15+CP15</f>
        <v>14476500</v>
      </c>
      <c r="CG15" s="17">
        <v>14476500</v>
      </c>
      <c r="CH15" s="17"/>
      <c r="CI15" s="17"/>
      <c r="CJ15" s="17"/>
      <c r="CK15" s="17"/>
      <c r="CL15" s="17"/>
      <c r="CM15" s="17"/>
      <c r="CN15" s="17"/>
      <c r="CO15" s="17"/>
      <c r="CP15" s="17"/>
      <c r="CQ15" s="17">
        <f>CR15+CS15+CT15+CU15+CV15+CW15+CX15+CY15+CZ15+DA15</f>
        <v>19466000</v>
      </c>
      <c r="CR15" s="17">
        <v>19466000</v>
      </c>
      <c r="CS15" s="17"/>
      <c r="CT15" s="17"/>
      <c r="CU15" s="17"/>
      <c r="CV15" s="17"/>
      <c r="CW15" s="17"/>
      <c r="CX15" s="17"/>
      <c r="CY15" s="17"/>
      <c r="CZ15" s="17"/>
      <c r="DA15" s="361"/>
      <c r="DB15" s="371">
        <f>AC15+BU15+CF15+CQ15</f>
        <v>58442500</v>
      </c>
      <c r="DC15" s="18"/>
      <c r="DD15" s="18"/>
      <c r="DE15" s="18"/>
      <c r="DF15" s="18"/>
      <c r="DG15" s="18"/>
      <c r="DH15" s="18"/>
      <c r="DI15" s="18"/>
      <c r="DJ15" s="18"/>
      <c r="DK15" s="18"/>
      <c r="DL15" s="18"/>
      <c r="DM15" s="18"/>
      <c r="DN15" s="18"/>
      <c r="DO15" s="18"/>
      <c r="DP15" s="18"/>
      <c r="DQ15" s="18"/>
      <c r="DR15" s="18"/>
      <c r="DS15" s="18"/>
      <c r="DT15" s="19"/>
    </row>
    <row r="16" spans="1:16373" s="4" customFormat="1" ht="34.5" customHeight="1" x14ac:dyDescent="0.25">
      <c r="A16" s="86"/>
      <c r="B16" s="93"/>
      <c r="C16" s="94"/>
      <c r="D16" s="95"/>
      <c r="E16" s="11"/>
      <c r="F16" s="142"/>
      <c r="G16" s="12"/>
      <c r="H16" s="13"/>
      <c r="I16" s="134"/>
      <c r="J16" s="12"/>
      <c r="K16" s="12"/>
      <c r="L16" s="14"/>
      <c r="M16" s="90"/>
      <c r="N16" s="179">
        <v>11</v>
      </c>
      <c r="O16" s="179">
        <v>1903</v>
      </c>
      <c r="P16" s="260" t="s">
        <v>238</v>
      </c>
      <c r="Q16" s="175"/>
      <c r="R16" s="419"/>
      <c r="S16" s="420"/>
      <c r="T16" s="420"/>
      <c r="U16" s="420"/>
      <c r="V16" s="420"/>
      <c r="W16" s="414"/>
      <c r="X16" s="414"/>
      <c r="Y16" s="414"/>
      <c r="Z16" s="414"/>
      <c r="AA16" s="414"/>
      <c r="AB16" s="109"/>
      <c r="AC16" s="101">
        <f t="shared" ref="AC16:DB16" si="14">SUM(AC17:AC36)</f>
        <v>3750089693.8599997</v>
      </c>
      <c r="AD16" s="101">
        <f t="shared" si="14"/>
        <v>381982904</v>
      </c>
      <c r="AE16" s="101">
        <f t="shared" si="14"/>
        <v>338803971</v>
      </c>
      <c r="AF16" s="101">
        <f t="shared" si="14"/>
        <v>0</v>
      </c>
      <c r="AG16" s="101">
        <f t="shared" si="14"/>
        <v>161590000</v>
      </c>
      <c r="AH16" s="101">
        <f t="shared" si="14"/>
        <v>75516000</v>
      </c>
      <c r="AI16" s="101">
        <f t="shared" si="14"/>
        <v>55534220.666666672</v>
      </c>
      <c r="AJ16" s="101">
        <f t="shared" si="14"/>
        <v>0</v>
      </c>
      <c r="AK16" s="101">
        <f t="shared" si="14"/>
        <v>1306328216.8600001</v>
      </c>
      <c r="AL16" s="101">
        <f t="shared" si="14"/>
        <v>90909229</v>
      </c>
      <c r="AM16" s="101">
        <f t="shared" si="14"/>
        <v>86042562</v>
      </c>
      <c r="AN16" s="101">
        <f t="shared" si="14"/>
        <v>0</v>
      </c>
      <c r="AO16" s="101">
        <f t="shared" si="14"/>
        <v>0</v>
      </c>
      <c r="AP16" s="101">
        <f t="shared" si="14"/>
        <v>0</v>
      </c>
      <c r="AQ16" s="101">
        <f t="shared" si="14"/>
        <v>0</v>
      </c>
      <c r="AR16" s="101">
        <f t="shared" si="14"/>
        <v>0</v>
      </c>
      <c r="AS16" s="101">
        <f t="shared" si="14"/>
        <v>1930971477</v>
      </c>
      <c r="AT16" s="101">
        <f t="shared" si="14"/>
        <v>234913675</v>
      </c>
      <c r="AU16" s="101">
        <f t="shared" si="14"/>
        <v>211246743</v>
      </c>
      <c r="AV16" s="101">
        <f t="shared" si="14"/>
        <v>0</v>
      </c>
      <c r="AW16" s="101">
        <f t="shared" si="14"/>
        <v>0</v>
      </c>
      <c r="AX16" s="101">
        <f t="shared" si="14"/>
        <v>0</v>
      </c>
      <c r="AY16" s="101">
        <f t="shared" si="14"/>
        <v>0</v>
      </c>
      <c r="AZ16" s="101">
        <f t="shared" si="14"/>
        <v>0</v>
      </c>
      <c r="BA16" s="101">
        <f t="shared" si="14"/>
        <v>0</v>
      </c>
      <c r="BB16" s="101">
        <f t="shared" si="14"/>
        <v>0</v>
      </c>
      <c r="BC16" s="101">
        <f t="shared" si="14"/>
        <v>0</v>
      </c>
      <c r="BD16" s="101">
        <f t="shared" si="14"/>
        <v>0</v>
      </c>
      <c r="BE16" s="101">
        <f t="shared" si="14"/>
        <v>0</v>
      </c>
      <c r="BF16" s="101">
        <f t="shared" si="14"/>
        <v>0</v>
      </c>
      <c r="BG16" s="101">
        <f t="shared" si="14"/>
        <v>0</v>
      </c>
      <c r="BH16" s="101">
        <f t="shared" si="14"/>
        <v>0</v>
      </c>
      <c r="BI16" s="101">
        <f t="shared" si="14"/>
        <v>0</v>
      </c>
      <c r="BJ16" s="101">
        <f t="shared" si="14"/>
        <v>0</v>
      </c>
      <c r="BK16" s="101">
        <f t="shared" si="14"/>
        <v>0</v>
      </c>
      <c r="BL16" s="101">
        <f t="shared" si="14"/>
        <v>0</v>
      </c>
      <c r="BM16" s="101">
        <f t="shared" si="14"/>
        <v>0</v>
      </c>
      <c r="BN16" s="101">
        <f t="shared" si="14"/>
        <v>0</v>
      </c>
      <c r="BO16" s="101">
        <f t="shared" si="14"/>
        <v>0</v>
      </c>
      <c r="BP16" s="101">
        <f t="shared" si="14"/>
        <v>0</v>
      </c>
      <c r="BQ16" s="101">
        <f t="shared" si="14"/>
        <v>351200000</v>
      </c>
      <c r="BR16" s="101">
        <f t="shared" si="14"/>
        <v>0</v>
      </c>
      <c r="BS16" s="101">
        <f t="shared" si="14"/>
        <v>0</v>
      </c>
      <c r="BT16" s="101">
        <f t="shared" si="14"/>
        <v>0</v>
      </c>
      <c r="BU16" s="101">
        <f t="shared" si="14"/>
        <v>2894209541</v>
      </c>
      <c r="BV16" s="101">
        <f t="shared" si="14"/>
        <v>161590000</v>
      </c>
      <c r="BW16" s="101">
        <f t="shared" si="14"/>
        <v>1006619541</v>
      </c>
      <c r="BX16" s="101">
        <f t="shared" si="14"/>
        <v>0</v>
      </c>
      <c r="BY16" s="101">
        <f t="shared" si="14"/>
        <v>1726000000</v>
      </c>
      <c r="BZ16" s="101">
        <f t="shared" si="14"/>
        <v>0</v>
      </c>
      <c r="CA16" s="101">
        <f t="shared" si="14"/>
        <v>0</v>
      </c>
      <c r="CB16" s="101">
        <f t="shared" si="14"/>
        <v>0</v>
      </c>
      <c r="CC16" s="101">
        <f t="shared" si="14"/>
        <v>0</v>
      </c>
      <c r="CD16" s="101">
        <f t="shared" si="14"/>
        <v>0</v>
      </c>
      <c r="CE16" s="101">
        <f t="shared" si="14"/>
        <v>0</v>
      </c>
      <c r="CF16" s="101">
        <f t="shared" si="14"/>
        <v>2957794656</v>
      </c>
      <c r="CG16" s="101">
        <f t="shared" si="14"/>
        <v>161590000</v>
      </c>
      <c r="CH16" s="101">
        <f t="shared" si="14"/>
        <v>1036818130</v>
      </c>
      <c r="CI16" s="101">
        <f t="shared" si="14"/>
        <v>0</v>
      </c>
      <c r="CJ16" s="101">
        <f t="shared" si="14"/>
        <v>1759386526</v>
      </c>
      <c r="CK16" s="101">
        <f t="shared" si="14"/>
        <v>0</v>
      </c>
      <c r="CL16" s="101">
        <f t="shared" si="14"/>
        <v>0</v>
      </c>
      <c r="CM16" s="101">
        <f t="shared" si="14"/>
        <v>0</v>
      </c>
      <c r="CN16" s="101">
        <f t="shared" si="14"/>
        <v>0</v>
      </c>
      <c r="CO16" s="101">
        <f t="shared" si="14"/>
        <v>0</v>
      </c>
      <c r="CP16" s="101">
        <f t="shared" si="14"/>
        <v>0</v>
      </c>
      <c r="CQ16" s="101">
        <f t="shared" si="14"/>
        <v>3001209640.9400001</v>
      </c>
      <c r="CR16" s="101">
        <f t="shared" si="14"/>
        <v>161590000</v>
      </c>
      <c r="CS16" s="101">
        <f t="shared" si="14"/>
        <v>1067922673.9400001</v>
      </c>
      <c r="CT16" s="101">
        <f t="shared" si="14"/>
        <v>0</v>
      </c>
      <c r="CU16" s="101">
        <f t="shared" si="14"/>
        <v>1771696967</v>
      </c>
      <c r="CV16" s="101">
        <f t="shared" si="14"/>
        <v>0</v>
      </c>
      <c r="CW16" s="101">
        <f t="shared" si="14"/>
        <v>0</v>
      </c>
      <c r="CX16" s="101">
        <f t="shared" si="14"/>
        <v>0</v>
      </c>
      <c r="CY16" s="101">
        <f t="shared" si="14"/>
        <v>0</v>
      </c>
      <c r="CZ16" s="101">
        <f t="shared" si="14"/>
        <v>0</v>
      </c>
      <c r="DA16" s="362">
        <f t="shared" si="14"/>
        <v>0</v>
      </c>
      <c r="DB16" s="101">
        <f t="shared" si="14"/>
        <v>12603303531.800001</v>
      </c>
      <c r="DC16" s="18"/>
      <c r="DD16" s="18"/>
      <c r="DE16" s="18"/>
      <c r="DF16" s="18"/>
      <c r="DG16" s="18"/>
      <c r="DH16" s="18"/>
      <c r="DI16" s="18"/>
      <c r="DJ16" s="18"/>
      <c r="DK16" s="18"/>
      <c r="DL16" s="18"/>
      <c r="DM16" s="18"/>
      <c r="DN16" s="18"/>
      <c r="DO16" s="18"/>
      <c r="DP16" s="18"/>
      <c r="DQ16" s="18"/>
      <c r="DR16" s="18"/>
      <c r="DS16" s="18"/>
      <c r="DT16" s="19"/>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c r="ODE16" s="20"/>
      <c r="ODF16" s="20"/>
      <c r="ODG16" s="20"/>
      <c r="ODH16" s="20"/>
      <c r="ODI16" s="20"/>
      <c r="ODJ16" s="20"/>
      <c r="ODK16" s="20"/>
      <c r="ODL16" s="20"/>
      <c r="ODM16" s="20"/>
      <c r="ODN16" s="20"/>
      <c r="ODO16" s="20"/>
      <c r="ODP16" s="20"/>
      <c r="ODQ16" s="20"/>
      <c r="ODR16" s="20"/>
      <c r="ODS16" s="20"/>
      <c r="ODT16" s="20"/>
      <c r="ODU16" s="20"/>
      <c r="ODV16" s="20"/>
      <c r="ODW16" s="20"/>
      <c r="ODX16" s="20"/>
      <c r="ODY16" s="20"/>
      <c r="ODZ16" s="20"/>
      <c r="OEA16" s="20"/>
      <c r="OEB16" s="20"/>
      <c r="OEC16" s="20"/>
      <c r="OED16" s="20"/>
      <c r="OEE16" s="20"/>
      <c r="OEF16" s="20"/>
      <c r="OEG16" s="20"/>
      <c r="OEH16" s="20"/>
      <c r="OEI16" s="20"/>
      <c r="OEJ16" s="20"/>
      <c r="OEK16" s="20"/>
      <c r="OEL16" s="20"/>
      <c r="OEM16" s="20"/>
      <c r="OEN16" s="20"/>
      <c r="OEO16" s="20"/>
      <c r="OEP16" s="20"/>
      <c r="OEQ16" s="20"/>
      <c r="OER16" s="20"/>
      <c r="OES16" s="20"/>
      <c r="OET16" s="20"/>
      <c r="OEU16" s="20"/>
      <c r="OEV16" s="20"/>
      <c r="OEW16" s="20"/>
      <c r="OEX16" s="20"/>
      <c r="OEY16" s="20"/>
      <c r="OEZ16" s="20"/>
      <c r="OFA16" s="20"/>
      <c r="OFB16" s="20"/>
      <c r="OFC16" s="20"/>
      <c r="OFD16" s="20"/>
      <c r="OFE16" s="20"/>
      <c r="OFF16" s="20"/>
      <c r="OFG16" s="20"/>
      <c r="OFH16" s="20"/>
      <c r="OFI16" s="20"/>
      <c r="OFJ16" s="20"/>
      <c r="OFK16" s="20"/>
      <c r="OFL16" s="20"/>
      <c r="OFM16" s="20"/>
      <c r="OFN16" s="20"/>
      <c r="OFO16" s="20"/>
      <c r="OFP16" s="20"/>
      <c r="OFQ16" s="20"/>
      <c r="OFR16" s="20"/>
      <c r="OFS16" s="20"/>
      <c r="OFT16" s="20"/>
      <c r="OFU16" s="20"/>
      <c r="OFV16" s="20"/>
      <c r="OFW16" s="20"/>
      <c r="OFX16" s="20"/>
      <c r="OFY16" s="20"/>
      <c r="OFZ16" s="20"/>
      <c r="OGA16" s="20"/>
      <c r="OGB16" s="20"/>
      <c r="OGC16" s="20"/>
      <c r="OGD16" s="20"/>
      <c r="OGE16" s="20"/>
      <c r="OGF16" s="20"/>
      <c r="OGG16" s="20"/>
      <c r="OGH16" s="20"/>
      <c r="OGI16" s="20"/>
      <c r="OGJ16" s="20"/>
      <c r="OGK16" s="20"/>
      <c r="OGL16" s="20"/>
      <c r="OGM16" s="20"/>
      <c r="OGN16" s="20"/>
      <c r="OGO16" s="20"/>
      <c r="OGP16" s="20"/>
      <c r="OGQ16" s="20"/>
      <c r="OGR16" s="20"/>
      <c r="OGS16" s="20"/>
      <c r="OGT16" s="20"/>
      <c r="OGU16" s="20"/>
      <c r="OGV16" s="20"/>
      <c r="OGW16" s="20"/>
      <c r="OGX16" s="20"/>
      <c r="OGY16" s="20"/>
      <c r="OGZ16" s="20"/>
      <c r="OHA16" s="20"/>
      <c r="OHB16" s="20"/>
      <c r="OHC16" s="20"/>
      <c r="OHD16" s="20"/>
      <c r="OHE16" s="20"/>
      <c r="OHF16" s="20"/>
      <c r="OHG16" s="20"/>
      <c r="OHH16" s="20"/>
      <c r="OHI16" s="20"/>
      <c r="OHJ16" s="20"/>
      <c r="OHK16" s="20"/>
      <c r="OHL16" s="20"/>
      <c r="OHM16" s="20"/>
      <c r="OHN16" s="20"/>
      <c r="OHO16" s="20"/>
      <c r="OHP16" s="20"/>
      <c r="OHQ16" s="20"/>
      <c r="OHR16" s="20"/>
      <c r="OHS16" s="20"/>
      <c r="OHT16" s="20"/>
      <c r="OHU16" s="20"/>
      <c r="OHV16" s="20"/>
      <c r="OHW16" s="20"/>
      <c r="OHX16" s="20"/>
      <c r="OHY16" s="20"/>
      <c r="OHZ16" s="20"/>
      <c r="OIA16" s="20"/>
      <c r="OIB16" s="20"/>
      <c r="OIC16" s="20"/>
      <c r="OID16" s="20"/>
      <c r="OIE16" s="20"/>
      <c r="OIF16" s="20"/>
      <c r="OIG16" s="20"/>
      <c r="OIH16" s="20"/>
      <c r="OII16" s="20"/>
      <c r="OIJ16" s="20"/>
      <c r="OIK16" s="20"/>
      <c r="OIL16" s="20"/>
      <c r="OIM16" s="20"/>
      <c r="OIN16" s="20"/>
      <c r="OIO16" s="20"/>
      <c r="OIP16" s="20"/>
      <c r="OIQ16" s="20"/>
      <c r="OIR16" s="20"/>
      <c r="OIS16" s="20"/>
      <c r="OIT16" s="20"/>
      <c r="OIU16" s="20"/>
      <c r="OIV16" s="20"/>
      <c r="OIW16" s="20"/>
      <c r="OIX16" s="20"/>
      <c r="OIY16" s="20"/>
      <c r="OIZ16" s="20"/>
      <c r="OJA16" s="20"/>
      <c r="OJB16" s="20"/>
      <c r="OJC16" s="20"/>
      <c r="OJD16" s="20"/>
      <c r="OJE16" s="20"/>
      <c r="OJF16" s="20"/>
      <c r="OJG16" s="20"/>
      <c r="OJH16" s="20"/>
      <c r="OJI16" s="20"/>
      <c r="OJJ16" s="20"/>
      <c r="OJK16" s="20"/>
      <c r="OJL16" s="20"/>
      <c r="OJM16" s="20"/>
      <c r="OJN16" s="20"/>
      <c r="OJO16" s="20"/>
      <c r="OJP16" s="20"/>
      <c r="OJQ16" s="20"/>
      <c r="OJR16" s="20"/>
      <c r="OJS16" s="20"/>
      <c r="OJT16" s="20"/>
      <c r="OJU16" s="20"/>
      <c r="OJV16" s="20"/>
      <c r="OJW16" s="20"/>
      <c r="OJX16" s="20"/>
      <c r="OJY16" s="20"/>
      <c r="OJZ16" s="20"/>
      <c r="OKA16" s="20"/>
      <c r="OKB16" s="20"/>
      <c r="OKC16" s="20"/>
      <c r="OKD16" s="20"/>
      <c r="OKE16" s="20"/>
      <c r="OKF16" s="20"/>
      <c r="OKG16" s="20"/>
      <c r="OKH16" s="20"/>
      <c r="OKI16" s="20"/>
      <c r="OKJ16" s="20"/>
      <c r="OKK16" s="20"/>
      <c r="OKL16" s="20"/>
      <c r="OKM16" s="20"/>
      <c r="OKN16" s="20"/>
      <c r="OKO16" s="20"/>
      <c r="OKP16" s="20"/>
      <c r="OKQ16" s="20"/>
      <c r="OKR16" s="20"/>
      <c r="OKS16" s="20"/>
      <c r="OKT16" s="20"/>
      <c r="OKU16" s="20"/>
      <c r="OKV16" s="20"/>
      <c r="OKW16" s="20"/>
      <c r="OKX16" s="20"/>
      <c r="OKY16" s="20"/>
      <c r="OKZ16" s="20"/>
      <c r="OLA16" s="20"/>
      <c r="OLB16" s="20"/>
      <c r="OLC16" s="20"/>
      <c r="OLD16" s="20"/>
      <c r="OLE16" s="20"/>
      <c r="OLF16" s="20"/>
      <c r="OLG16" s="20"/>
      <c r="OLH16" s="20"/>
      <c r="OLI16" s="20"/>
      <c r="OLJ16" s="20"/>
      <c r="OLK16" s="20"/>
      <c r="OLL16" s="20"/>
      <c r="OLM16" s="20"/>
      <c r="OLN16" s="20"/>
      <c r="OLO16" s="20"/>
      <c r="OLP16" s="20"/>
      <c r="OLQ16" s="20"/>
      <c r="OLR16" s="20"/>
      <c r="OLS16" s="20"/>
      <c r="OLT16" s="20"/>
      <c r="OLU16" s="20"/>
      <c r="OLV16" s="20"/>
      <c r="OLW16" s="20"/>
      <c r="OLX16" s="20"/>
      <c r="OLY16" s="20"/>
      <c r="OLZ16" s="20"/>
      <c r="OMA16" s="20"/>
      <c r="OMB16" s="20"/>
      <c r="OMC16" s="20"/>
      <c r="OMD16" s="20"/>
      <c r="OME16" s="20"/>
      <c r="OMF16" s="20"/>
      <c r="OMG16" s="20"/>
      <c r="OMH16" s="20"/>
      <c r="OMI16" s="20"/>
      <c r="OMJ16" s="20"/>
      <c r="OMK16" s="20"/>
      <c r="OML16" s="20"/>
      <c r="OMM16" s="20"/>
      <c r="OMN16" s="20"/>
      <c r="OMO16" s="20"/>
      <c r="OMP16" s="20"/>
      <c r="OMQ16" s="20"/>
      <c r="OMR16" s="20"/>
      <c r="OMS16" s="20"/>
      <c r="OMT16" s="20"/>
      <c r="OMU16" s="20"/>
      <c r="OMV16" s="20"/>
      <c r="OMW16" s="20"/>
      <c r="OMX16" s="20"/>
      <c r="OMY16" s="20"/>
      <c r="OMZ16" s="20"/>
      <c r="ONA16" s="20"/>
      <c r="ONB16" s="20"/>
      <c r="ONC16" s="20"/>
      <c r="OND16" s="20"/>
      <c r="ONE16" s="20"/>
      <c r="ONF16" s="20"/>
      <c r="ONG16" s="20"/>
      <c r="ONH16" s="20"/>
      <c r="ONI16" s="20"/>
      <c r="ONJ16" s="20"/>
      <c r="ONK16" s="20"/>
      <c r="ONL16" s="20"/>
      <c r="ONM16" s="20"/>
      <c r="ONN16" s="20"/>
      <c r="ONO16" s="20"/>
      <c r="ONP16" s="20"/>
      <c r="ONQ16" s="20"/>
      <c r="ONR16" s="20"/>
      <c r="ONS16" s="20"/>
      <c r="ONT16" s="20"/>
      <c r="ONU16" s="20"/>
      <c r="ONV16" s="20"/>
      <c r="ONW16" s="20"/>
      <c r="ONX16" s="20"/>
      <c r="ONY16" s="20"/>
      <c r="ONZ16" s="20"/>
      <c r="OOA16" s="20"/>
      <c r="OOB16" s="20"/>
      <c r="OOC16" s="20"/>
      <c r="OOD16" s="20"/>
      <c r="OOE16" s="20"/>
      <c r="OOF16" s="20"/>
      <c r="OOG16" s="20"/>
      <c r="OOH16" s="20"/>
      <c r="OOI16" s="20"/>
      <c r="OOJ16" s="20"/>
      <c r="OOK16" s="20"/>
      <c r="OOL16" s="20"/>
      <c r="OOM16" s="20"/>
      <c r="OON16" s="20"/>
      <c r="OOO16" s="20"/>
      <c r="OOP16" s="20"/>
      <c r="OOQ16" s="20"/>
      <c r="OOR16" s="20"/>
      <c r="OOS16" s="20"/>
      <c r="OOT16" s="20"/>
      <c r="OOU16" s="20"/>
      <c r="OOV16" s="20"/>
      <c r="OOW16" s="20"/>
      <c r="OOX16" s="20"/>
      <c r="OOY16" s="20"/>
      <c r="OOZ16" s="20"/>
      <c r="OPA16" s="20"/>
      <c r="OPB16" s="20"/>
      <c r="OPC16" s="20"/>
      <c r="OPD16" s="20"/>
      <c r="OPE16" s="20"/>
      <c r="OPF16" s="20"/>
      <c r="OPG16" s="20"/>
      <c r="OPH16" s="20"/>
      <c r="OPI16" s="20"/>
      <c r="OPJ16" s="20"/>
      <c r="OPK16" s="20"/>
      <c r="OPL16" s="20"/>
      <c r="OPM16" s="20"/>
      <c r="OPN16" s="20"/>
      <c r="OPO16" s="20"/>
      <c r="OPP16" s="20"/>
      <c r="OPQ16" s="20"/>
      <c r="OPR16" s="20"/>
      <c r="OPS16" s="20"/>
      <c r="OPT16" s="20"/>
      <c r="OPU16" s="20"/>
      <c r="OPV16" s="20"/>
      <c r="OPW16" s="20"/>
      <c r="OPX16" s="20"/>
      <c r="OPY16" s="20"/>
      <c r="OPZ16" s="20"/>
      <c r="OQA16" s="20"/>
      <c r="OQB16" s="20"/>
      <c r="OQC16" s="20"/>
      <c r="OQD16" s="20"/>
      <c r="OQE16" s="20"/>
      <c r="OQF16" s="20"/>
      <c r="OQG16" s="20"/>
      <c r="OQH16" s="20"/>
      <c r="OQI16" s="20"/>
      <c r="OQJ16" s="20"/>
      <c r="OQK16" s="20"/>
      <c r="OQL16" s="20"/>
      <c r="OQM16" s="20"/>
      <c r="OQN16" s="20"/>
      <c r="OQO16" s="20"/>
      <c r="OQP16" s="20"/>
      <c r="OQQ16" s="20"/>
      <c r="OQR16" s="20"/>
      <c r="OQS16" s="20"/>
      <c r="OQT16" s="20"/>
      <c r="OQU16" s="20"/>
      <c r="OQV16" s="20"/>
      <c r="OQW16" s="20"/>
      <c r="OQX16" s="20"/>
      <c r="OQY16" s="20"/>
      <c r="OQZ16" s="20"/>
      <c r="ORA16" s="20"/>
      <c r="ORB16" s="20"/>
      <c r="ORC16" s="20"/>
      <c r="ORD16" s="20"/>
      <c r="ORE16" s="20"/>
      <c r="ORF16" s="20"/>
      <c r="ORG16" s="20"/>
      <c r="ORH16" s="20"/>
      <c r="ORI16" s="20"/>
      <c r="ORJ16" s="20"/>
      <c r="ORK16" s="20"/>
      <c r="ORL16" s="20"/>
      <c r="ORM16" s="20"/>
      <c r="ORN16" s="20"/>
      <c r="ORO16" s="20"/>
      <c r="ORP16" s="20"/>
      <c r="ORQ16" s="20"/>
      <c r="ORR16" s="20"/>
      <c r="ORS16" s="20"/>
      <c r="ORT16" s="20"/>
      <c r="ORU16" s="20"/>
      <c r="ORV16" s="20"/>
      <c r="ORW16" s="20"/>
      <c r="ORX16" s="20"/>
      <c r="ORY16" s="20"/>
      <c r="ORZ16" s="20"/>
      <c r="OSA16" s="20"/>
      <c r="OSB16" s="20"/>
      <c r="OSC16" s="20"/>
      <c r="OSD16" s="20"/>
      <c r="OSE16" s="20"/>
      <c r="OSF16" s="20"/>
      <c r="OSG16" s="20"/>
      <c r="OSH16" s="20"/>
      <c r="OSI16" s="20"/>
      <c r="OSJ16" s="20"/>
      <c r="OSK16" s="20"/>
      <c r="OSL16" s="20"/>
      <c r="OSM16" s="20"/>
      <c r="OSN16" s="20"/>
      <c r="OSO16" s="20"/>
      <c r="OSP16" s="20"/>
      <c r="OSQ16" s="20"/>
      <c r="OSR16" s="20"/>
      <c r="OSS16" s="20"/>
      <c r="OST16" s="20"/>
      <c r="OSU16" s="20"/>
      <c r="OSV16" s="20"/>
      <c r="OSW16" s="20"/>
      <c r="OSX16" s="20"/>
      <c r="OSY16" s="20"/>
      <c r="OSZ16" s="20"/>
      <c r="OTA16" s="20"/>
      <c r="OTB16" s="20"/>
      <c r="OTC16" s="20"/>
      <c r="OTD16" s="20"/>
      <c r="OTE16" s="20"/>
      <c r="OTF16" s="20"/>
      <c r="OTG16" s="20"/>
      <c r="OTH16" s="20"/>
      <c r="OTI16" s="20"/>
      <c r="OTJ16" s="20"/>
      <c r="OTK16" s="20"/>
      <c r="OTL16" s="20"/>
      <c r="OTM16" s="20"/>
      <c r="OTN16" s="20"/>
      <c r="OTO16" s="20"/>
      <c r="OTP16" s="20"/>
      <c r="OTQ16" s="20"/>
      <c r="OTR16" s="20"/>
      <c r="OTS16" s="20"/>
      <c r="OTT16" s="20"/>
      <c r="OTU16" s="20"/>
      <c r="OTV16" s="20"/>
      <c r="OTW16" s="20"/>
      <c r="OTX16" s="20"/>
      <c r="OTY16" s="20"/>
      <c r="OTZ16" s="20"/>
      <c r="OUA16" s="20"/>
      <c r="OUB16" s="20"/>
      <c r="OUC16" s="20"/>
      <c r="OUD16" s="20"/>
      <c r="OUE16" s="20"/>
      <c r="OUF16" s="20"/>
      <c r="OUG16" s="20"/>
      <c r="OUH16" s="20"/>
      <c r="OUI16" s="20"/>
      <c r="OUJ16" s="20"/>
      <c r="OUK16" s="20"/>
      <c r="OUL16" s="20"/>
      <c r="OUM16" s="20"/>
      <c r="OUN16" s="20"/>
      <c r="OUO16" s="20"/>
      <c r="OUP16" s="20"/>
      <c r="OUQ16" s="20"/>
      <c r="OUR16" s="20"/>
      <c r="OUS16" s="20"/>
      <c r="OUT16" s="20"/>
      <c r="OUU16" s="20"/>
      <c r="OUV16" s="20"/>
      <c r="OUW16" s="20"/>
      <c r="OUX16" s="20"/>
      <c r="OUY16" s="20"/>
      <c r="OUZ16" s="20"/>
      <c r="OVA16" s="20"/>
      <c r="OVB16" s="20"/>
      <c r="OVC16" s="20"/>
      <c r="OVD16" s="20"/>
      <c r="OVE16" s="20"/>
      <c r="OVF16" s="20"/>
      <c r="OVG16" s="20"/>
      <c r="OVH16" s="20"/>
      <c r="OVI16" s="20"/>
      <c r="OVJ16" s="20"/>
      <c r="OVK16" s="20"/>
      <c r="OVL16" s="20"/>
      <c r="OVM16" s="20"/>
      <c r="OVN16" s="20"/>
      <c r="OVO16" s="20"/>
      <c r="OVP16" s="20"/>
      <c r="OVQ16" s="20"/>
      <c r="OVR16" s="20"/>
      <c r="OVS16" s="20"/>
      <c r="OVT16" s="20"/>
      <c r="OVU16" s="20"/>
      <c r="OVV16" s="20"/>
      <c r="OVW16" s="20"/>
      <c r="OVX16" s="20"/>
      <c r="OVY16" s="20"/>
      <c r="OVZ16" s="20"/>
      <c r="OWA16" s="20"/>
      <c r="OWB16" s="20"/>
      <c r="OWC16" s="20"/>
      <c r="OWD16" s="20"/>
      <c r="OWE16" s="20"/>
      <c r="OWF16" s="20"/>
      <c r="OWG16" s="20"/>
      <c r="OWH16" s="20"/>
      <c r="OWI16" s="20"/>
      <c r="OWJ16" s="20"/>
      <c r="OWK16" s="20"/>
      <c r="OWL16" s="20"/>
      <c r="OWM16" s="20"/>
      <c r="OWN16" s="20"/>
      <c r="OWO16" s="20"/>
      <c r="OWP16" s="20"/>
      <c r="OWQ16" s="20"/>
      <c r="OWR16" s="20"/>
      <c r="OWS16" s="20"/>
      <c r="OWT16" s="20"/>
      <c r="OWU16" s="20"/>
      <c r="OWV16" s="20"/>
      <c r="OWW16" s="20"/>
      <c r="OWX16" s="20"/>
      <c r="OWY16" s="20"/>
      <c r="OWZ16" s="20"/>
      <c r="OXA16" s="20"/>
      <c r="OXB16" s="20"/>
      <c r="OXC16" s="20"/>
      <c r="OXD16" s="20"/>
      <c r="OXE16" s="20"/>
      <c r="OXF16" s="20"/>
      <c r="OXG16" s="20"/>
      <c r="OXH16" s="20"/>
      <c r="OXI16" s="20"/>
      <c r="OXJ16" s="20"/>
      <c r="OXK16" s="20"/>
      <c r="OXL16" s="20"/>
      <c r="OXM16" s="20"/>
      <c r="OXN16" s="20"/>
      <c r="OXO16" s="20"/>
      <c r="OXP16" s="20"/>
      <c r="OXQ16" s="20"/>
      <c r="OXR16" s="20"/>
      <c r="OXS16" s="20"/>
      <c r="OXT16" s="20"/>
      <c r="OXU16" s="20"/>
      <c r="OXV16" s="20"/>
      <c r="OXW16" s="20"/>
      <c r="OXX16" s="20"/>
      <c r="OXY16" s="20"/>
      <c r="OXZ16" s="20"/>
      <c r="OYA16" s="20"/>
      <c r="OYB16" s="20"/>
      <c r="OYC16" s="20"/>
      <c r="OYD16" s="20"/>
      <c r="OYE16" s="20"/>
      <c r="OYF16" s="20"/>
      <c r="OYG16" s="20"/>
      <c r="OYH16" s="20"/>
      <c r="OYI16" s="20"/>
      <c r="OYJ16" s="20"/>
      <c r="OYK16" s="20"/>
      <c r="OYL16" s="20"/>
      <c r="OYM16" s="20"/>
      <c r="OYN16" s="20"/>
      <c r="OYO16" s="20"/>
      <c r="OYP16" s="20"/>
      <c r="OYQ16" s="20"/>
      <c r="OYR16" s="20"/>
      <c r="OYS16" s="20"/>
      <c r="OYT16" s="20"/>
      <c r="OYU16" s="20"/>
      <c r="OYV16" s="20"/>
      <c r="OYW16" s="20"/>
      <c r="OYX16" s="20"/>
      <c r="OYY16" s="20"/>
      <c r="OYZ16" s="20"/>
      <c r="OZA16" s="20"/>
      <c r="OZB16" s="20"/>
      <c r="OZC16" s="20"/>
      <c r="OZD16" s="20"/>
      <c r="OZE16" s="20"/>
      <c r="OZF16" s="20"/>
      <c r="OZG16" s="20"/>
      <c r="OZH16" s="20"/>
      <c r="OZI16" s="20"/>
      <c r="OZJ16" s="20"/>
      <c r="OZK16" s="20"/>
      <c r="OZL16" s="20"/>
      <c r="OZM16" s="20"/>
      <c r="OZN16" s="20"/>
      <c r="OZO16" s="20"/>
      <c r="OZP16" s="20"/>
      <c r="OZQ16" s="20"/>
      <c r="OZR16" s="20"/>
      <c r="OZS16" s="20"/>
      <c r="OZT16" s="20"/>
      <c r="OZU16" s="20"/>
      <c r="OZV16" s="20"/>
      <c r="OZW16" s="20"/>
      <c r="OZX16" s="20"/>
      <c r="OZY16" s="20"/>
      <c r="OZZ16" s="20"/>
      <c r="PAA16" s="20"/>
      <c r="PAB16" s="20"/>
      <c r="PAC16" s="20"/>
      <c r="PAD16" s="20"/>
      <c r="PAE16" s="20"/>
      <c r="PAF16" s="20"/>
      <c r="PAG16" s="20"/>
      <c r="PAH16" s="20"/>
      <c r="PAI16" s="20"/>
      <c r="PAJ16" s="20"/>
      <c r="PAK16" s="20"/>
      <c r="PAL16" s="20"/>
      <c r="PAM16" s="20"/>
      <c r="PAN16" s="20"/>
      <c r="PAO16" s="20"/>
      <c r="PAP16" s="20"/>
      <c r="PAQ16" s="20"/>
      <c r="PAR16" s="20"/>
      <c r="PAS16" s="20"/>
      <c r="PAT16" s="20"/>
      <c r="PAU16" s="20"/>
      <c r="PAV16" s="20"/>
      <c r="PAW16" s="20"/>
      <c r="PAX16" s="20"/>
      <c r="PAY16" s="20"/>
      <c r="PAZ16" s="20"/>
      <c r="PBA16" s="20"/>
      <c r="PBB16" s="20"/>
      <c r="PBC16" s="20"/>
      <c r="PBD16" s="20"/>
      <c r="PBE16" s="20"/>
      <c r="PBF16" s="20"/>
      <c r="PBG16" s="20"/>
      <c r="PBH16" s="20"/>
      <c r="PBI16" s="20"/>
      <c r="PBJ16" s="20"/>
      <c r="PBK16" s="20"/>
      <c r="PBL16" s="20"/>
      <c r="PBM16" s="20"/>
      <c r="PBN16" s="20"/>
      <c r="PBO16" s="20"/>
      <c r="PBP16" s="20"/>
      <c r="PBQ16" s="20"/>
      <c r="PBR16" s="20"/>
      <c r="PBS16" s="20"/>
      <c r="PBT16" s="20"/>
      <c r="PBU16" s="20"/>
      <c r="PBV16" s="20"/>
      <c r="PBW16" s="20"/>
      <c r="PBX16" s="20"/>
      <c r="PBY16" s="20"/>
      <c r="PBZ16" s="20"/>
      <c r="PCA16" s="20"/>
      <c r="PCB16" s="20"/>
      <c r="PCC16" s="20"/>
      <c r="PCD16" s="20"/>
      <c r="PCE16" s="20"/>
      <c r="PCF16" s="20"/>
      <c r="PCG16" s="20"/>
      <c r="PCH16" s="20"/>
      <c r="PCI16" s="20"/>
      <c r="PCJ16" s="20"/>
      <c r="PCK16" s="20"/>
      <c r="PCL16" s="20"/>
      <c r="PCM16" s="20"/>
      <c r="PCN16" s="20"/>
      <c r="PCO16" s="20"/>
      <c r="PCP16" s="20"/>
      <c r="PCQ16" s="20"/>
      <c r="PCR16" s="20"/>
      <c r="PCS16" s="20"/>
      <c r="PCT16" s="20"/>
      <c r="PCU16" s="20"/>
      <c r="PCV16" s="20"/>
      <c r="PCW16" s="20"/>
      <c r="PCX16" s="20"/>
      <c r="PCY16" s="20"/>
      <c r="PCZ16" s="20"/>
      <c r="PDA16" s="20"/>
      <c r="PDB16" s="20"/>
      <c r="PDC16" s="20"/>
      <c r="PDD16" s="20"/>
      <c r="PDE16" s="20"/>
      <c r="PDF16" s="20"/>
      <c r="PDG16" s="20"/>
      <c r="PDH16" s="20"/>
      <c r="PDI16" s="20"/>
      <c r="PDJ16" s="20"/>
      <c r="PDK16" s="20"/>
      <c r="PDL16" s="20"/>
      <c r="PDM16" s="20"/>
      <c r="PDN16" s="20"/>
      <c r="PDO16" s="20"/>
      <c r="PDP16" s="20"/>
      <c r="PDQ16" s="20"/>
      <c r="PDR16" s="20"/>
      <c r="PDS16" s="20"/>
      <c r="PDT16" s="20"/>
      <c r="PDU16" s="20"/>
      <c r="PDV16" s="20"/>
      <c r="PDW16" s="20"/>
      <c r="PDX16" s="20"/>
      <c r="PDY16" s="20"/>
      <c r="PDZ16" s="20"/>
      <c r="PEA16" s="20"/>
      <c r="PEB16" s="20"/>
      <c r="PEC16" s="20"/>
      <c r="PED16" s="20"/>
      <c r="PEE16" s="20"/>
      <c r="PEF16" s="20"/>
      <c r="PEG16" s="20"/>
      <c r="PEH16" s="20"/>
      <c r="PEI16" s="20"/>
      <c r="PEJ16" s="20"/>
      <c r="PEK16" s="20"/>
      <c r="PEL16" s="20"/>
      <c r="PEM16" s="20"/>
      <c r="PEN16" s="20"/>
      <c r="PEO16" s="20"/>
      <c r="PEP16" s="20"/>
      <c r="PEQ16" s="20"/>
      <c r="PER16" s="20"/>
      <c r="PES16" s="20"/>
      <c r="PET16" s="20"/>
      <c r="PEU16" s="20"/>
      <c r="PEV16" s="20"/>
      <c r="PEW16" s="20"/>
      <c r="PEX16" s="20"/>
      <c r="PEY16" s="20"/>
      <c r="PEZ16" s="20"/>
      <c r="PFA16" s="20"/>
      <c r="PFB16" s="20"/>
      <c r="PFC16" s="20"/>
      <c r="PFD16" s="20"/>
      <c r="PFE16" s="20"/>
      <c r="PFF16" s="20"/>
      <c r="PFG16" s="20"/>
      <c r="PFH16" s="20"/>
      <c r="PFI16" s="20"/>
      <c r="PFJ16" s="20"/>
      <c r="PFK16" s="20"/>
      <c r="PFL16" s="20"/>
      <c r="PFM16" s="20"/>
      <c r="PFN16" s="20"/>
      <c r="PFO16" s="20"/>
      <c r="PFP16" s="20"/>
      <c r="PFQ16" s="20"/>
      <c r="PFR16" s="20"/>
      <c r="PFS16" s="20"/>
      <c r="PFT16" s="20"/>
      <c r="PFU16" s="20"/>
      <c r="PFV16" s="20"/>
      <c r="PFW16" s="20"/>
      <c r="PFX16" s="20"/>
      <c r="PFY16" s="20"/>
      <c r="PFZ16" s="20"/>
      <c r="PGA16" s="20"/>
      <c r="PGB16" s="20"/>
      <c r="PGC16" s="20"/>
      <c r="PGD16" s="20"/>
      <c r="PGE16" s="20"/>
      <c r="PGF16" s="20"/>
      <c r="PGG16" s="20"/>
      <c r="PGH16" s="20"/>
      <c r="PGI16" s="20"/>
      <c r="PGJ16" s="20"/>
      <c r="PGK16" s="20"/>
      <c r="PGL16" s="20"/>
      <c r="PGM16" s="20"/>
      <c r="PGN16" s="20"/>
      <c r="PGO16" s="20"/>
      <c r="PGP16" s="20"/>
      <c r="PGQ16" s="20"/>
      <c r="PGR16" s="20"/>
      <c r="PGS16" s="20"/>
      <c r="PGT16" s="20"/>
      <c r="PGU16" s="20"/>
      <c r="PGV16" s="20"/>
      <c r="PGW16" s="20"/>
      <c r="PGX16" s="20"/>
      <c r="PGY16" s="20"/>
      <c r="PGZ16" s="20"/>
      <c r="PHA16" s="20"/>
      <c r="PHB16" s="20"/>
      <c r="PHC16" s="20"/>
      <c r="PHD16" s="20"/>
      <c r="PHE16" s="20"/>
      <c r="PHF16" s="20"/>
      <c r="PHG16" s="20"/>
      <c r="PHH16" s="20"/>
      <c r="PHI16" s="20"/>
      <c r="PHJ16" s="20"/>
      <c r="PHK16" s="20"/>
      <c r="PHL16" s="20"/>
      <c r="PHM16" s="20"/>
      <c r="PHN16" s="20"/>
      <c r="PHO16" s="20"/>
      <c r="PHP16" s="20"/>
      <c r="PHQ16" s="20"/>
      <c r="PHR16" s="20"/>
      <c r="PHS16" s="20"/>
      <c r="PHT16" s="20"/>
      <c r="PHU16" s="20"/>
      <c r="PHV16" s="20"/>
      <c r="PHW16" s="20"/>
      <c r="PHX16" s="20"/>
      <c r="PHY16" s="20"/>
      <c r="PHZ16" s="20"/>
      <c r="PIA16" s="20"/>
      <c r="PIB16" s="20"/>
      <c r="PIC16" s="20"/>
      <c r="PID16" s="20"/>
      <c r="PIE16" s="20"/>
      <c r="PIF16" s="20"/>
      <c r="PIG16" s="20"/>
      <c r="PIH16" s="20"/>
      <c r="PII16" s="20"/>
      <c r="PIJ16" s="20"/>
      <c r="PIK16" s="20"/>
      <c r="PIL16" s="20"/>
      <c r="PIM16" s="20"/>
      <c r="PIN16" s="20"/>
      <c r="PIO16" s="20"/>
      <c r="PIP16" s="20"/>
      <c r="PIQ16" s="20"/>
      <c r="PIR16" s="20"/>
      <c r="PIS16" s="20"/>
      <c r="PIT16" s="20"/>
      <c r="PIU16" s="20"/>
      <c r="PIV16" s="20"/>
      <c r="PIW16" s="20"/>
      <c r="PIX16" s="20"/>
      <c r="PIY16" s="20"/>
      <c r="PIZ16" s="20"/>
      <c r="PJA16" s="20"/>
      <c r="PJB16" s="20"/>
      <c r="PJC16" s="20"/>
      <c r="PJD16" s="20"/>
      <c r="PJE16" s="20"/>
      <c r="PJF16" s="20"/>
      <c r="PJG16" s="20"/>
      <c r="PJH16" s="20"/>
      <c r="PJI16" s="20"/>
      <c r="PJJ16" s="20"/>
      <c r="PJK16" s="20"/>
      <c r="PJL16" s="20"/>
      <c r="PJM16" s="20"/>
      <c r="PJN16" s="20"/>
      <c r="PJO16" s="20"/>
      <c r="PJP16" s="20"/>
      <c r="PJQ16" s="20"/>
      <c r="PJR16" s="20"/>
      <c r="PJS16" s="20"/>
      <c r="PJT16" s="20"/>
      <c r="PJU16" s="20"/>
      <c r="PJV16" s="20"/>
      <c r="PJW16" s="20"/>
      <c r="PJX16" s="20"/>
      <c r="PJY16" s="20"/>
      <c r="PJZ16" s="20"/>
      <c r="PKA16" s="20"/>
      <c r="PKB16" s="20"/>
      <c r="PKC16" s="20"/>
      <c r="PKD16" s="20"/>
      <c r="PKE16" s="20"/>
      <c r="PKF16" s="20"/>
      <c r="PKG16" s="20"/>
      <c r="PKH16" s="20"/>
      <c r="PKI16" s="20"/>
      <c r="PKJ16" s="20"/>
      <c r="PKK16" s="20"/>
      <c r="PKL16" s="20"/>
      <c r="PKM16" s="20"/>
      <c r="PKN16" s="20"/>
      <c r="PKO16" s="20"/>
      <c r="PKP16" s="20"/>
      <c r="PKQ16" s="20"/>
      <c r="PKR16" s="20"/>
      <c r="PKS16" s="20"/>
      <c r="PKT16" s="20"/>
      <c r="PKU16" s="20"/>
      <c r="PKV16" s="20"/>
      <c r="PKW16" s="20"/>
      <c r="PKX16" s="20"/>
      <c r="PKY16" s="20"/>
      <c r="PKZ16" s="20"/>
      <c r="PLA16" s="20"/>
      <c r="PLB16" s="20"/>
      <c r="PLC16" s="20"/>
      <c r="PLD16" s="20"/>
      <c r="PLE16" s="20"/>
      <c r="PLF16" s="20"/>
      <c r="PLG16" s="20"/>
      <c r="PLH16" s="20"/>
      <c r="PLI16" s="20"/>
      <c r="PLJ16" s="20"/>
      <c r="PLK16" s="20"/>
      <c r="PLL16" s="20"/>
      <c r="PLM16" s="20"/>
      <c r="PLN16" s="20"/>
      <c r="PLO16" s="20"/>
      <c r="PLP16" s="20"/>
      <c r="PLQ16" s="20"/>
      <c r="PLR16" s="20"/>
      <c r="PLS16" s="20"/>
      <c r="PLT16" s="20"/>
      <c r="PLU16" s="20"/>
      <c r="PLV16" s="20"/>
      <c r="PLW16" s="20"/>
      <c r="PLX16" s="20"/>
      <c r="PLY16" s="20"/>
      <c r="PLZ16" s="20"/>
      <c r="PMA16" s="20"/>
      <c r="PMB16" s="20"/>
      <c r="PMC16" s="20"/>
      <c r="PMD16" s="20"/>
      <c r="PME16" s="20"/>
      <c r="PMF16" s="20"/>
      <c r="PMG16" s="20"/>
      <c r="PMH16" s="20"/>
      <c r="PMI16" s="20"/>
      <c r="PMJ16" s="20"/>
      <c r="PMK16" s="20"/>
      <c r="PML16" s="20"/>
      <c r="PMM16" s="20"/>
      <c r="PMN16" s="20"/>
      <c r="PMO16" s="20"/>
      <c r="PMP16" s="20"/>
      <c r="PMQ16" s="20"/>
      <c r="PMR16" s="20"/>
      <c r="PMS16" s="20"/>
      <c r="PMT16" s="20"/>
      <c r="PMU16" s="20"/>
      <c r="PMV16" s="20"/>
      <c r="PMW16" s="20"/>
      <c r="PMX16" s="20"/>
      <c r="PMY16" s="20"/>
      <c r="PMZ16" s="20"/>
      <c r="PNA16" s="20"/>
      <c r="PNB16" s="20"/>
      <c r="PNC16" s="20"/>
      <c r="PND16" s="20"/>
      <c r="PNE16" s="20"/>
      <c r="PNF16" s="20"/>
      <c r="PNG16" s="20"/>
      <c r="PNH16" s="20"/>
      <c r="PNI16" s="20"/>
      <c r="PNJ16" s="20"/>
      <c r="PNK16" s="20"/>
      <c r="PNL16" s="20"/>
      <c r="PNM16" s="20"/>
      <c r="PNN16" s="20"/>
      <c r="PNO16" s="20"/>
      <c r="PNP16" s="20"/>
      <c r="PNQ16" s="20"/>
      <c r="PNR16" s="20"/>
      <c r="PNS16" s="20"/>
      <c r="PNT16" s="20"/>
      <c r="PNU16" s="20"/>
      <c r="PNV16" s="20"/>
      <c r="PNW16" s="20"/>
      <c r="PNX16" s="20"/>
      <c r="PNY16" s="20"/>
      <c r="PNZ16" s="20"/>
      <c r="POA16" s="20"/>
      <c r="POB16" s="20"/>
      <c r="POC16" s="20"/>
      <c r="POD16" s="20"/>
      <c r="POE16" s="20"/>
      <c r="POF16" s="20"/>
      <c r="POG16" s="20"/>
      <c r="POH16" s="20"/>
      <c r="POI16" s="20"/>
      <c r="POJ16" s="20"/>
      <c r="POK16" s="20"/>
      <c r="POL16" s="20"/>
      <c r="POM16" s="20"/>
      <c r="PON16" s="20"/>
      <c r="POO16" s="20"/>
      <c r="POP16" s="20"/>
      <c r="POQ16" s="20"/>
      <c r="POR16" s="20"/>
      <c r="POS16" s="20"/>
      <c r="POT16" s="20"/>
      <c r="POU16" s="20"/>
      <c r="POV16" s="20"/>
      <c r="POW16" s="20"/>
      <c r="POX16" s="20"/>
      <c r="POY16" s="20"/>
      <c r="POZ16" s="20"/>
      <c r="PPA16" s="20"/>
      <c r="PPB16" s="20"/>
      <c r="PPC16" s="20"/>
      <c r="PPD16" s="20"/>
      <c r="PPE16" s="20"/>
      <c r="PPF16" s="20"/>
      <c r="PPG16" s="20"/>
      <c r="PPH16" s="20"/>
      <c r="PPI16" s="20"/>
      <c r="PPJ16" s="20"/>
      <c r="PPK16" s="20"/>
      <c r="PPL16" s="20"/>
      <c r="PPM16" s="20"/>
      <c r="PPN16" s="20"/>
      <c r="PPO16" s="20"/>
      <c r="PPP16" s="20"/>
      <c r="PPQ16" s="20"/>
      <c r="PPR16" s="20"/>
      <c r="PPS16" s="20"/>
      <c r="PPT16" s="20"/>
      <c r="PPU16" s="20"/>
      <c r="PPV16" s="20"/>
      <c r="PPW16" s="20"/>
      <c r="PPX16" s="20"/>
      <c r="PPY16" s="20"/>
      <c r="PPZ16" s="20"/>
      <c r="PQA16" s="20"/>
      <c r="PQB16" s="20"/>
      <c r="PQC16" s="20"/>
      <c r="PQD16" s="20"/>
      <c r="PQE16" s="20"/>
      <c r="PQF16" s="20"/>
      <c r="PQG16" s="20"/>
      <c r="PQH16" s="20"/>
      <c r="PQI16" s="20"/>
      <c r="PQJ16" s="20"/>
      <c r="PQK16" s="20"/>
      <c r="PQL16" s="20"/>
      <c r="PQM16" s="20"/>
      <c r="PQN16" s="20"/>
      <c r="PQO16" s="20"/>
      <c r="PQP16" s="20"/>
      <c r="PQQ16" s="20"/>
      <c r="PQR16" s="20"/>
      <c r="PQS16" s="20"/>
      <c r="PQT16" s="20"/>
      <c r="PQU16" s="20"/>
      <c r="PQV16" s="20"/>
      <c r="PQW16" s="20"/>
      <c r="PQX16" s="20"/>
      <c r="PQY16" s="20"/>
      <c r="PQZ16" s="20"/>
      <c r="PRA16" s="20"/>
      <c r="PRB16" s="20"/>
      <c r="PRC16" s="20"/>
      <c r="PRD16" s="20"/>
      <c r="PRE16" s="20"/>
      <c r="PRF16" s="20"/>
      <c r="PRG16" s="20"/>
      <c r="PRH16" s="20"/>
      <c r="PRI16" s="20"/>
      <c r="PRJ16" s="20"/>
      <c r="PRK16" s="20"/>
      <c r="PRL16" s="20"/>
      <c r="PRM16" s="20"/>
      <c r="PRN16" s="20"/>
      <c r="PRO16" s="20"/>
      <c r="PRP16" s="20"/>
      <c r="PRQ16" s="20"/>
      <c r="PRR16" s="20"/>
      <c r="PRS16" s="20"/>
      <c r="PRT16" s="20"/>
      <c r="PRU16" s="20"/>
      <c r="PRV16" s="20"/>
      <c r="PRW16" s="20"/>
      <c r="PRX16" s="20"/>
      <c r="PRY16" s="20"/>
      <c r="PRZ16" s="20"/>
      <c r="PSA16" s="20"/>
      <c r="PSB16" s="20"/>
      <c r="PSC16" s="20"/>
      <c r="PSD16" s="20"/>
      <c r="PSE16" s="20"/>
      <c r="PSF16" s="20"/>
      <c r="PSG16" s="20"/>
      <c r="PSH16" s="20"/>
      <c r="PSI16" s="20"/>
      <c r="PSJ16" s="20"/>
      <c r="PSK16" s="20"/>
      <c r="PSL16" s="20"/>
      <c r="PSM16" s="20"/>
      <c r="PSN16" s="20"/>
      <c r="PSO16" s="20"/>
      <c r="PSP16" s="20"/>
      <c r="PSQ16" s="20"/>
      <c r="PSR16" s="20"/>
      <c r="PSS16" s="20"/>
      <c r="PST16" s="20"/>
      <c r="PSU16" s="20"/>
      <c r="PSV16" s="20"/>
      <c r="PSW16" s="20"/>
      <c r="PSX16" s="20"/>
      <c r="PSY16" s="20"/>
      <c r="PSZ16" s="20"/>
      <c r="PTA16" s="20"/>
      <c r="PTB16" s="20"/>
      <c r="PTC16" s="20"/>
      <c r="PTD16" s="20"/>
      <c r="PTE16" s="20"/>
      <c r="PTF16" s="20"/>
      <c r="PTG16" s="20"/>
      <c r="PTH16" s="20"/>
      <c r="PTI16" s="20"/>
      <c r="PTJ16" s="20"/>
      <c r="PTK16" s="20"/>
      <c r="PTL16" s="20"/>
      <c r="PTM16" s="20"/>
      <c r="PTN16" s="20"/>
      <c r="PTO16" s="20"/>
      <c r="PTP16" s="20"/>
      <c r="PTQ16" s="20"/>
      <c r="PTR16" s="20"/>
      <c r="PTS16" s="20"/>
      <c r="PTT16" s="20"/>
      <c r="PTU16" s="20"/>
      <c r="PTV16" s="20"/>
      <c r="PTW16" s="20"/>
      <c r="PTX16" s="20"/>
      <c r="PTY16" s="20"/>
      <c r="PTZ16" s="20"/>
      <c r="PUA16" s="20"/>
      <c r="PUB16" s="20"/>
      <c r="PUC16" s="20"/>
      <c r="PUD16" s="20"/>
      <c r="PUE16" s="20"/>
      <c r="PUF16" s="20"/>
      <c r="PUG16" s="20"/>
      <c r="PUH16" s="20"/>
      <c r="PUI16" s="20"/>
      <c r="PUJ16" s="20"/>
      <c r="PUK16" s="20"/>
      <c r="PUL16" s="20"/>
      <c r="PUM16" s="20"/>
      <c r="PUN16" s="20"/>
      <c r="PUO16" s="20"/>
      <c r="PUP16" s="20"/>
      <c r="PUQ16" s="20"/>
      <c r="PUR16" s="20"/>
      <c r="PUS16" s="20"/>
      <c r="PUT16" s="20"/>
      <c r="PUU16" s="20"/>
      <c r="PUV16" s="20"/>
      <c r="PUW16" s="20"/>
      <c r="PUX16" s="20"/>
      <c r="PUY16" s="20"/>
      <c r="PUZ16" s="20"/>
      <c r="PVA16" s="20"/>
      <c r="PVB16" s="20"/>
      <c r="PVC16" s="20"/>
      <c r="PVD16" s="20"/>
      <c r="PVE16" s="20"/>
      <c r="PVF16" s="20"/>
      <c r="PVG16" s="20"/>
      <c r="PVH16" s="20"/>
      <c r="PVI16" s="20"/>
      <c r="PVJ16" s="20"/>
      <c r="PVK16" s="20"/>
      <c r="PVL16" s="20"/>
      <c r="PVM16" s="20"/>
      <c r="PVN16" s="20"/>
      <c r="PVO16" s="20"/>
      <c r="PVP16" s="20"/>
      <c r="PVQ16" s="20"/>
      <c r="PVR16" s="20"/>
      <c r="PVS16" s="20"/>
      <c r="PVT16" s="20"/>
      <c r="PVU16" s="20"/>
      <c r="PVV16" s="20"/>
      <c r="PVW16" s="20"/>
      <c r="PVX16" s="20"/>
      <c r="PVY16" s="20"/>
      <c r="PVZ16" s="20"/>
      <c r="PWA16" s="20"/>
      <c r="PWB16" s="20"/>
      <c r="PWC16" s="20"/>
      <c r="PWD16" s="20"/>
      <c r="PWE16" s="20"/>
      <c r="PWF16" s="20"/>
      <c r="PWG16" s="20"/>
      <c r="PWH16" s="20"/>
      <c r="PWI16" s="20"/>
      <c r="PWJ16" s="20"/>
      <c r="PWK16" s="20"/>
      <c r="PWL16" s="20"/>
      <c r="PWM16" s="20"/>
      <c r="PWN16" s="20"/>
      <c r="PWO16" s="20"/>
      <c r="PWP16" s="20"/>
      <c r="PWQ16" s="20"/>
      <c r="PWR16" s="20"/>
      <c r="PWS16" s="20"/>
      <c r="PWT16" s="20"/>
      <c r="PWU16" s="20"/>
      <c r="PWV16" s="20"/>
      <c r="PWW16" s="20"/>
      <c r="PWX16" s="20"/>
      <c r="PWY16" s="20"/>
      <c r="PWZ16" s="20"/>
      <c r="PXA16" s="20"/>
      <c r="PXB16" s="20"/>
      <c r="PXC16" s="20"/>
      <c r="PXD16" s="20"/>
      <c r="PXE16" s="20"/>
      <c r="PXF16" s="20"/>
      <c r="PXG16" s="20"/>
      <c r="PXH16" s="20"/>
      <c r="PXI16" s="20"/>
      <c r="PXJ16" s="20"/>
      <c r="PXK16" s="20"/>
      <c r="PXL16" s="20"/>
      <c r="PXM16" s="20"/>
      <c r="PXN16" s="20"/>
      <c r="PXO16" s="20"/>
      <c r="PXP16" s="20"/>
      <c r="PXQ16" s="20"/>
      <c r="PXR16" s="20"/>
      <c r="PXS16" s="20"/>
      <c r="PXT16" s="20"/>
      <c r="PXU16" s="20"/>
      <c r="PXV16" s="20"/>
      <c r="PXW16" s="20"/>
      <c r="PXX16" s="20"/>
      <c r="PXY16" s="20"/>
      <c r="PXZ16" s="20"/>
      <c r="PYA16" s="20"/>
      <c r="PYB16" s="20"/>
      <c r="PYC16" s="20"/>
      <c r="PYD16" s="20"/>
      <c r="PYE16" s="20"/>
      <c r="PYF16" s="20"/>
      <c r="PYG16" s="20"/>
      <c r="PYH16" s="20"/>
      <c r="PYI16" s="20"/>
      <c r="PYJ16" s="20"/>
      <c r="PYK16" s="20"/>
      <c r="PYL16" s="20"/>
      <c r="PYM16" s="20"/>
      <c r="PYN16" s="20"/>
      <c r="PYO16" s="20"/>
      <c r="PYP16" s="20"/>
      <c r="PYQ16" s="20"/>
      <c r="PYR16" s="20"/>
      <c r="PYS16" s="20"/>
      <c r="PYT16" s="20"/>
      <c r="PYU16" s="20"/>
      <c r="PYV16" s="20"/>
      <c r="PYW16" s="20"/>
      <c r="PYX16" s="20"/>
      <c r="PYY16" s="20"/>
      <c r="PYZ16" s="20"/>
      <c r="PZA16" s="20"/>
      <c r="PZB16" s="20"/>
      <c r="PZC16" s="20"/>
      <c r="PZD16" s="20"/>
      <c r="PZE16" s="20"/>
      <c r="PZF16" s="20"/>
      <c r="PZG16" s="20"/>
      <c r="PZH16" s="20"/>
      <c r="PZI16" s="20"/>
      <c r="PZJ16" s="20"/>
      <c r="PZK16" s="20"/>
      <c r="PZL16" s="20"/>
      <c r="PZM16" s="20"/>
      <c r="PZN16" s="20"/>
      <c r="PZO16" s="20"/>
      <c r="PZP16" s="20"/>
      <c r="PZQ16" s="20"/>
      <c r="PZR16" s="20"/>
      <c r="PZS16" s="20"/>
      <c r="PZT16" s="20"/>
      <c r="PZU16" s="20"/>
      <c r="PZV16" s="20"/>
      <c r="PZW16" s="20"/>
      <c r="PZX16" s="20"/>
      <c r="PZY16" s="20"/>
      <c r="PZZ16" s="20"/>
      <c r="QAA16" s="20"/>
      <c r="QAB16" s="20"/>
      <c r="QAC16" s="20"/>
      <c r="QAD16" s="20"/>
      <c r="QAE16" s="20"/>
      <c r="QAF16" s="20"/>
      <c r="QAG16" s="20"/>
      <c r="QAH16" s="20"/>
      <c r="QAI16" s="20"/>
      <c r="QAJ16" s="20"/>
      <c r="QAK16" s="20"/>
      <c r="QAL16" s="20"/>
      <c r="QAM16" s="20"/>
      <c r="QAN16" s="20"/>
      <c r="QAO16" s="20"/>
      <c r="QAP16" s="20"/>
      <c r="QAQ16" s="20"/>
      <c r="QAR16" s="20"/>
      <c r="QAS16" s="20"/>
      <c r="QAT16" s="20"/>
      <c r="QAU16" s="20"/>
      <c r="QAV16" s="20"/>
      <c r="QAW16" s="20"/>
      <c r="QAX16" s="20"/>
      <c r="QAY16" s="20"/>
      <c r="QAZ16" s="20"/>
      <c r="QBA16" s="20"/>
      <c r="QBB16" s="20"/>
      <c r="QBC16" s="20"/>
      <c r="QBD16" s="20"/>
      <c r="QBE16" s="20"/>
      <c r="QBF16" s="20"/>
      <c r="QBG16" s="20"/>
      <c r="QBH16" s="20"/>
      <c r="QBI16" s="20"/>
      <c r="QBJ16" s="20"/>
      <c r="QBK16" s="20"/>
      <c r="QBL16" s="20"/>
      <c r="QBM16" s="20"/>
      <c r="QBN16" s="20"/>
      <c r="QBO16" s="20"/>
      <c r="QBP16" s="20"/>
      <c r="QBQ16" s="20"/>
      <c r="QBR16" s="20"/>
      <c r="QBS16" s="20"/>
      <c r="QBT16" s="20"/>
      <c r="QBU16" s="20"/>
      <c r="QBV16" s="20"/>
      <c r="QBW16" s="20"/>
      <c r="QBX16" s="20"/>
      <c r="QBY16" s="20"/>
      <c r="QBZ16" s="20"/>
      <c r="QCA16" s="20"/>
      <c r="QCB16" s="20"/>
      <c r="QCC16" s="20"/>
      <c r="QCD16" s="20"/>
      <c r="QCE16" s="20"/>
      <c r="QCF16" s="20"/>
      <c r="QCG16" s="20"/>
      <c r="QCH16" s="20"/>
      <c r="QCI16" s="20"/>
      <c r="QCJ16" s="20"/>
      <c r="QCK16" s="20"/>
      <c r="QCL16" s="20"/>
      <c r="QCM16" s="20"/>
      <c r="QCN16" s="20"/>
      <c r="QCO16" s="20"/>
      <c r="QCP16" s="20"/>
      <c r="QCQ16" s="20"/>
      <c r="QCR16" s="20"/>
      <c r="QCS16" s="20"/>
      <c r="QCT16" s="20"/>
      <c r="QCU16" s="20"/>
      <c r="QCV16" s="20"/>
      <c r="QCW16" s="20"/>
      <c r="QCX16" s="20"/>
      <c r="QCY16" s="20"/>
      <c r="QCZ16" s="20"/>
      <c r="QDA16" s="20"/>
      <c r="QDB16" s="20"/>
      <c r="QDC16" s="20"/>
      <c r="QDD16" s="20"/>
      <c r="QDE16" s="20"/>
      <c r="QDF16" s="20"/>
      <c r="QDG16" s="20"/>
      <c r="QDH16" s="20"/>
      <c r="QDI16" s="20"/>
      <c r="QDJ16" s="20"/>
      <c r="QDK16" s="20"/>
      <c r="QDL16" s="20"/>
      <c r="QDM16" s="20"/>
      <c r="QDN16" s="20"/>
      <c r="QDO16" s="20"/>
      <c r="QDP16" s="20"/>
      <c r="QDQ16" s="20"/>
      <c r="QDR16" s="20"/>
      <c r="QDS16" s="20"/>
      <c r="QDT16" s="20"/>
      <c r="QDU16" s="20"/>
      <c r="QDV16" s="20"/>
      <c r="QDW16" s="20"/>
      <c r="QDX16" s="20"/>
      <c r="QDY16" s="20"/>
      <c r="QDZ16" s="20"/>
      <c r="QEA16" s="20"/>
      <c r="QEB16" s="20"/>
      <c r="QEC16" s="20"/>
      <c r="QED16" s="20"/>
      <c r="QEE16" s="20"/>
      <c r="QEF16" s="20"/>
      <c r="QEG16" s="20"/>
      <c r="QEH16" s="20"/>
      <c r="QEI16" s="20"/>
      <c r="QEJ16" s="20"/>
      <c r="QEK16" s="20"/>
      <c r="QEL16" s="20"/>
      <c r="QEM16" s="20"/>
      <c r="QEN16" s="20"/>
      <c r="QEO16" s="20"/>
      <c r="QEP16" s="20"/>
      <c r="QEQ16" s="20"/>
      <c r="QER16" s="20"/>
      <c r="QES16" s="20"/>
      <c r="QET16" s="20"/>
      <c r="QEU16" s="20"/>
      <c r="QEV16" s="20"/>
      <c r="QEW16" s="20"/>
      <c r="QEX16" s="20"/>
      <c r="QEY16" s="20"/>
      <c r="QEZ16" s="20"/>
      <c r="QFA16" s="20"/>
      <c r="QFB16" s="20"/>
      <c r="QFC16" s="20"/>
      <c r="QFD16" s="20"/>
      <c r="QFE16" s="20"/>
      <c r="QFF16" s="20"/>
      <c r="QFG16" s="20"/>
      <c r="QFH16" s="20"/>
      <c r="QFI16" s="20"/>
      <c r="QFJ16" s="20"/>
      <c r="QFK16" s="20"/>
      <c r="QFL16" s="20"/>
      <c r="QFM16" s="20"/>
      <c r="QFN16" s="20"/>
      <c r="QFO16" s="20"/>
      <c r="QFP16" s="20"/>
      <c r="QFQ16" s="20"/>
      <c r="QFR16" s="20"/>
      <c r="QFS16" s="20"/>
      <c r="QFT16" s="20"/>
      <c r="QFU16" s="20"/>
      <c r="QFV16" s="20"/>
      <c r="QFW16" s="20"/>
      <c r="QFX16" s="20"/>
      <c r="QFY16" s="20"/>
      <c r="QFZ16" s="20"/>
      <c r="QGA16" s="20"/>
      <c r="QGB16" s="20"/>
      <c r="QGC16" s="20"/>
      <c r="QGD16" s="20"/>
      <c r="QGE16" s="20"/>
      <c r="QGF16" s="20"/>
      <c r="QGG16" s="20"/>
      <c r="QGH16" s="20"/>
      <c r="QGI16" s="20"/>
      <c r="QGJ16" s="20"/>
      <c r="QGK16" s="20"/>
      <c r="QGL16" s="20"/>
      <c r="QGM16" s="20"/>
      <c r="QGN16" s="20"/>
      <c r="QGO16" s="20"/>
      <c r="QGP16" s="20"/>
      <c r="QGQ16" s="20"/>
      <c r="QGR16" s="20"/>
      <c r="QGS16" s="20"/>
      <c r="QGT16" s="20"/>
      <c r="QGU16" s="20"/>
      <c r="QGV16" s="20"/>
      <c r="QGW16" s="20"/>
      <c r="QGX16" s="20"/>
      <c r="QGY16" s="20"/>
      <c r="QGZ16" s="20"/>
      <c r="QHA16" s="20"/>
      <c r="QHB16" s="20"/>
      <c r="QHC16" s="20"/>
      <c r="QHD16" s="20"/>
      <c r="QHE16" s="20"/>
      <c r="QHF16" s="20"/>
      <c r="QHG16" s="20"/>
      <c r="QHH16" s="20"/>
      <c r="QHI16" s="20"/>
      <c r="QHJ16" s="20"/>
      <c r="QHK16" s="20"/>
      <c r="QHL16" s="20"/>
      <c r="QHM16" s="20"/>
      <c r="QHN16" s="20"/>
      <c r="QHO16" s="20"/>
      <c r="QHP16" s="20"/>
      <c r="QHQ16" s="20"/>
      <c r="QHR16" s="20"/>
      <c r="QHS16" s="20"/>
      <c r="QHT16" s="20"/>
      <c r="QHU16" s="20"/>
      <c r="QHV16" s="20"/>
      <c r="QHW16" s="20"/>
      <c r="QHX16" s="20"/>
      <c r="QHY16" s="20"/>
      <c r="QHZ16" s="20"/>
      <c r="QIA16" s="20"/>
      <c r="QIB16" s="20"/>
      <c r="QIC16" s="20"/>
      <c r="QID16" s="20"/>
      <c r="QIE16" s="20"/>
      <c r="QIF16" s="20"/>
      <c r="QIG16" s="20"/>
      <c r="QIH16" s="20"/>
      <c r="QII16" s="20"/>
      <c r="QIJ16" s="20"/>
      <c r="QIK16" s="20"/>
      <c r="QIL16" s="20"/>
      <c r="QIM16" s="20"/>
      <c r="QIN16" s="20"/>
      <c r="QIO16" s="20"/>
      <c r="QIP16" s="20"/>
      <c r="QIQ16" s="20"/>
      <c r="QIR16" s="20"/>
      <c r="QIS16" s="20"/>
      <c r="QIT16" s="20"/>
      <c r="QIU16" s="20"/>
      <c r="QIV16" s="20"/>
      <c r="QIW16" s="20"/>
      <c r="QIX16" s="20"/>
      <c r="QIY16" s="20"/>
      <c r="QIZ16" s="20"/>
      <c r="QJA16" s="20"/>
      <c r="QJB16" s="20"/>
      <c r="QJC16" s="20"/>
      <c r="QJD16" s="20"/>
      <c r="QJE16" s="20"/>
      <c r="QJF16" s="20"/>
      <c r="QJG16" s="20"/>
      <c r="QJH16" s="20"/>
      <c r="QJI16" s="20"/>
      <c r="QJJ16" s="20"/>
      <c r="QJK16" s="20"/>
      <c r="QJL16" s="20"/>
      <c r="QJM16" s="20"/>
      <c r="QJN16" s="20"/>
      <c r="QJO16" s="20"/>
      <c r="QJP16" s="20"/>
      <c r="QJQ16" s="20"/>
      <c r="QJR16" s="20"/>
      <c r="QJS16" s="20"/>
      <c r="QJT16" s="20"/>
      <c r="QJU16" s="20"/>
      <c r="QJV16" s="20"/>
      <c r="QJW16" s="20"/>
      <c r="QJX16" s="20"/>
      <c r="QJY16" s="20"/>
      <c r="QJZ16" s="20"/>
      <c r="QKA16" s="20"/>
      <c r="QKB16" s="20"/>
      <c r="QKC16" s="20"/>
      <c r="QKD16" s="20"/>
      <c r="QKE16" s="20"/>
      <c r="QKF16" s="20"/>
      <c r="QKG16" s="20"/>
      <c r="QKH16" s="20"/>
      <c r="QKI16" s="20"/>
      <c r="QKJ16" s="20"/>
      <c r="QKK16" s="20"/>
      <c r="QKL16" s="20"/>
      <c r="QKM16" s="20"/>
      <c r="QKN16" s="20"/>
      <c r="QKO16" s="20"/>
      <c r="QKP16" s="20"/>
      <c r="QKQ16" s="20"/>
      <c r="QKR16" s="20"/>
      <c r="QKS16" s="20"/>
      <c r="QKT16" s="20"/>
      <c r="QKU16" s="20"/>
      <c r="QKV16" s="20"/>
      <c r="QKW16" s="20"/>
      <c r="QKX16" s="20"/>
      <c r="QKY16" s="20"/>
      <c r="QKZ16" s="20"/>
      <c r="QLA16" s="20"/>
      <c r="QLB16" s="20"/>
      <c r="QLC16" s="20"/>
      <c r="QLD16" s="20"/>
      <c r="QLE16" s="20"/>
      <c r="QLF16" s="20"/>
      <c r="QLG16" s="20"/>
      <c r="QLH16" s="20"/>
      <c r="QLI16" s="20"/>
      <c r="QLJ16" s="20"/>
      <c r="QLK16" s="20"/>
      <c r="QLL16" s="20"/>
      <c r="QLM16" s="20"/>
      <c r="QLN16" s="20"/>
      <c r="QLO16" s="20"/>
      <c r="QLP16" s="20"/>
      <c r="QLQ16" s="20"/>
      <c r="QLR16" s="20"/>
      <c r="QLS16" s="20"/>
      <c r="QLT16" s="20"/>
      <c r="QLU16" s="20"/>
      <c r="QLV16" s="20"/>
      <c r="QLW16" s="20"/>
      <c r="QLX16" s="20"/>
      <c r="QLY16" s="20"/>
      <c r="QLZ16" s="20"/>
      <c r="QMA16" s="20"/>
      <c r="QMB16" s="20"/>
      <c r="QMC16" s="20"/>
      <c r="QMD16" s="20"/>
      <c r="QME16" s="20"/>
      <c r="QMF16" s="20"/>
      <c r="QMG16" s="20"/>
      <c r="QMH16" s="20"/>
      <c r="QMI16" s="20"/>
      <c r="QMJ16" s="20"/>
      <c r="QMK16" s="20"/>
      <c r="QML16" s="20"/>
      <c r="QMM16" s="20"/>
      <c r="QMN16" s="20"/>
      <c r="QMO16" s="20"/>
      <c r="QMP16" s="20"/>
      <c r="QMQ16" s="20"/>
      <c r="QMR16" s="20"/>
      <c r="QMS16" s="20"/>
      <c r="QMT16" s="20"/>
      <c r="QMU16" s="20"/>
      <c r="QMV16" s="20"/>
      <c r="QMW16" s="20"/>
      <c r="QMX16" s="20"/>
      <c r="QMY16" s="20"/>
      <c r="QMZ16" s="20"/>
      <c r="QNA16" s="20"/>
      <c r="QNB16" s="20"/>
      <c r="QNC16" s="20"/>
      <c r="QND16" s="20"/>
      <c r="QNE16" s="20"/>
      <c r="QNF16" s="20"/>
      <c r="QNG16" s="20"/>
      <c r="QNH16" s="20"/>
      <c r="QNI16" s="20"/>
      <c r="QNJ16" s="20"/>
      <c r="QNK16" s="20"/>
      <c r="QNL16" s="20"/>
      <c r="QNM16" s="20"/>
      <c r="QNN16" s="20"/>
      <c r="QNO16" s="20"/>
      <c r="QNP16" s="20"/>
      <c r="QNQ16" s="20"/>
      <c r="QNR16" s="20"/>
      <c r="QNS16" s="20"/>
      <c r="QNT16" s="20"/>
      <c r="QNU16" s="20"/>
      <c r="QNV16" s="20"/>
      <c r="QNW16" s="20"/>
      <c r="QNX16" s="20"/>
      <c r="QNY16" s="20"/>
      <c r="QNZ16" s="20"/>
      <c r="QOA16" s="20"/>
      <c r="QOB16" s="20"/>
      <c r="QOC16" s="20"/>
      <c r="QOD16" s="20"/>
      <c r="QOE16" s="20"/>
      <c r="QOF16" s="20"/>
      <c r="QOG16" s="20"/>
      <c r="QOH16" s="20"/>
      <c r="QOI16" s="20"/>
      <c r="QOJ16" s="20"/>
      <c r="QOK16" s="20"/>
      <c r="QOL16" s="20"/>
      <c r="QOM16" s="20"/>
      <c r="QON16" s="20"/>
      <c r="QOO16" s="20"/>
      <c r="QOP16" s="20"/>
      <c r="QOQ16" s="20"/>
      <c r="QOR16" s="20"/>
      <c r="QOS16" s="20"/>
      <c r="QOT16" s="20"/>
      <c r="QOU16" s="20"/>
      <c r="QOV16" s="20"/>
      <c r="QOW16" s="20"/>
      <c r="QOX16" s="20"/>
      <c r="QOY16" s="20"/>
      <c r="QOZ16" s="20"/>
      <c r="QPA16" s="20"/>
      <c r="QPB16" s="20"/>
      <c r="QPC16" s="20"/>
      <c r="QPD16" s="20"/>
      <c r="QPE16" s="20"/>
      <c r="QPF16" s="20"/>
      <c r="QPG16" s="20"/>
      <c r="QPH16" s="20"/>
      <c r="QPI16" s="20"/>
      <c r="QPJ16" s="20"/>
      <c r="QPK16" s="20"/>
      <c r="QPL16" s="20"/>
      <c r="QPM16" s="20"/>
      <c r="QPN16" s="20"/>
      <c r="QPO16" s="20"/>
      <c r="QPP16" s="20"/>
      <c r="QPQ16" s="20"/>
      <c r="QPR16" s="20"/>
      <c r="QPS16" s="20"/>
      <c r="QPT16" s="20"/>
      <c r="QPU16" s="20"/>
      <c r="QPV16" s="20"/>
      <c r="QPW16" s="20"/>
      <c r="QPX16" s="20"/>
      <c r="QPY16" s="20"/>
      <c r="QPZ16" s="20"/>
      <c r="QQA16" s="20"/>
      <c r="QQB16" s="20"/>
      <c r="QQC16" s="20"/>
      <c r="QQD16" s="20"/>
      <c r="QQE16" s="20"/>
      <c r="QQF16" s="20"/>
      <c r="QQG16" s="20"/>
      <c r="QQH16" s="20"/>
      <c r="QQI16" s="20"/>
      <c r="QQJ16" s="20"/>
      <c r="QQK16" s="20"/>
      <c r="QQL16" s="20"/>
      <c r="QQM16" s="20"/>
      <c r="QQN16" s="20"/>
      <c r="QQO16" s="20"/>
      <c r="QQP16" s="20"/>
      <c r="QQQ16" s="20"/>
      <c r="QQR16" s="20"/>
      <c r="QQS16" s="20"/>
      <c r="QQT16" s="20"/>
      <c r="QQU16" s="20"/>
      <c r="QQV16" s="20"/>
      <c r="QQW16" s="20"/>
      <c r="QQX16" s="20"/>
      <c r="QQY16" s="20"/>
      <c r="QQZ16" s="20"/>
      <c r="QRA16" s="20"/>
      <c r="QRB16" s="20"/>
      <c r="QRC16" s="20"/>
      <c r="QRD16" s="20"/>
      <c r="QRE16" s="20"/>
      <c r="QRF16" s="20"/>
      <c r="QRG16" s="20"/>
      <c r="QRH16" s="20"/>
      <c r="QRI16" s="20"/>
      <c r="QRJ16" s="20"/>
      <c r="QRK16" s="20"/>
      <c r="QRL16" s="20"/>
      <c r="QRM16" s="20"/>
      <c r="QRN16" s="20"/>
      <c r="QRO16" s="20"/>
      <c r="QRP16" s="20"/>
      <c r="QRQ16" s="20"/>
      <c r="QRR16" s="20"/>
      <c r="QRS16" s="20"/>
      <c r="QRT16" s="20"/>
      <c r="QRU16" s="20"/>
      <c r="QRV16" s="20"/>
      <c r="QRW16" s="20"/>
      <c r="QRX16" s="20"/>
      <c r="QRY16" s="20"/>
      <c r="QRZ16" s="20"/>
      <c r="QSA16" s="20"/>
      <c r="QSB16" s="20"/>
      <c r="QSC16" s="20"/>
      <c r="QSD16" s="20"/>
      <c r="QSE16" s="20"/>
      <c r="QSF16" s="20"/>
      <c r="QSG16" s="20"/>
      <c r="QSH16" s="20"/>
      <c r="QSI16" s="20"/>
      <c r="QSJ16" s="20"/>
      <c r="QSK16" s="20"/>
      <c r="QSL16" s="20"/>
      <c r="QSM16" s="20"/>
      <c r="QSN16" s="20"/>
      <c r="QSO16" s="20"/>
      <c r="QSP16" s="20"/>
      <c r="QSQ16" s="20"/>
      <c r="QSR16" s="20"/>
      <c r="QSS16" s="20"/>
      <c r="QST16" s="20"/>
      <c r="QSU16" s="20"/>
      <c r="QSV16" s="20"/>
      <c r="QSW16" s="20"/>
      <c r="QSX16" s="20"/>
      <c r="QSY16" s="20"/>
      <c r="QSZ16" s="20"/>
      <c r="QTA16" s="20"/>
      <c r="QTB16" s="20"/>
      <c r="QTC16" s="20"/>
      <c r="QTD16" s="20"/>
      <c r="QTE16" s="20"/>
      <c r="QTF16" s="20"/>
      <c r="QTG16" s="20"/>
      <c r="QTH16" s="20"/>
      <c r="QTI16" s="20"/>
      <c r="QTJ16" s="20"/>
      <c r="QTK16" s="20"/>
      <c r="QTL16" s="20"/>
      <c r="QTM16" s="20"/>
      <c r="QTN16" s="20"/>
      <c r="QTO16" s="20"/>
      <c r="QTP16" s="20"/>
      <c r="QTQ16" s="20"/>
      <c r="QTR16" s="20"/>
      <c r="QTS16" s="20"/>
      <c r="QTT16" s="20"/>
      <c r="QTU16" s="20"/>
      <c r="QTV16" s="20"/>
      <c r="QTW16" s="20"/>
      <c r="QTX16" s="20"/>
      <c r="QTY16" s="20"/>
      <c r="QTZ16" s="20"/>
      <c r="QUA16" s="20"/>
      <c r="QUB16" s="20"/>
      <c r="QUC16" s="20"/>
      <c r="QUD16" s="20"/>
      <c r="QUE16" s="20"/>
      <c r="QUF16" s="20"/>
      <c r="QUG16" s="20"/>
      <c r="QUH16" s="20"/>
      <c r="QUI16" s="20"/>
      <c r="QUJ16" s="20"/>
      <c r="QUK16" s="20"/>
      <c r="QUL16" s="20"/>
      <c r="QUM16" s="20"/>
      <c r="QUN16" s="20"/>
      <c r="QUO16" s="20"/>
      <c r="QUP16" s="20"/>
      <c r="QUQ16" s="20"/>
      <c r="QUR16" s="20"/>
      <c r="QUS16" s="20"/>
      <c r="QUT16" s="20"/>
      <c r="QUU16" s="20"/>
      <c r="QUV16" s="20"/>
      <c r="QUW16" s="20"/>
      <c r="QUX16" s="20"/>
      <c r="QUY16" s="20"/>
      <c r="QUZ16" s="20"/>
      <c r="QVA16" s="20"/>
      <c r="QVB16" s="20"/>
      <c r="QVC16" s="20"/>
      <c r="QVD16" s="20"/>
      <c r="QVE16" s="20"/>
      <c r="QVF16" s="20"/>
      <c r="QVG16" s="20"/>
      <c r="QVH16" s="20"/>
      <c r="QVI16" s="20"/>
      <c r="QVJ16" s="20"/>
      <c r="QVK16" s="20"/>
      <c r="QVL16" s="20"/>
      <c r="QVM16" s="20"/>
      <c r="QVN16" s="20"/>
      <c r="QVO16" s="20"/>
      <c r="QVP16" s="20"/>
      <c r="QVQ16" s="20"/>
      <c r="QVR16" s="20"/>
      <c r="QVS16" s="20"/>
      <c r="QVT16" s="20"/>
      <c r="QVU16" s="20"/>
      <c r="QVV16" s="20"/>
      <c r="QVW16" s="20"/>
      <c r="QVX16" s="20"/>
      <c r="QVY16" s="20"/>
      <c r="QVZ16" s="20"/>
      <c r="QWA16" s="20"/>
      <c r="QWB16" s="20"/>
      <c r="QWC16" s="20"/>
      <c r="QWD16" s="20"/>
      <c r="QWE16" s="20"/>
      <c r="QWF16" s="20"/>
      <c r="QWG16" s="20"/>
      <c r="QWH16" s="20"/>
      <c r="QWI16" s="20"/>
      <c r="QWJ16" s="20"/>
      <c r="QWK16" s="20"/>
      <c r="QWL16" s="20"/>
      <c r="QWM16" s="20"/>
      <c r="QWN16" s="20"/>
      <c r="QWO16" s="20"/>
      <c r="QWP16" s="20"/>
      <c r="QWQ16" s="20"/>
      <c r="QWR16" s="20"/>
      <c r="QWS16" s="20"/>
      <c r="QWT16" s="20"/>
      <c r="QWU16" s="20"/>
      <c r="QWV16" s="20"/>
      <c r="QWW16" s="20"/>
      <c r="QWX16" s="20"/>
      <c r="QWY16" s="20"/>
      <c r="QWZ16" s="20"/>
      <c r="QXA16" s="20"/>
      <c r="QXB16" s="20"/>
      <c r="QXC16" s="20"/>
      <c r="QXD16" s="20"/>
      <c r="QXE16" s="20"/>
      <c r="QXF16" s="20"/>
      <c r="QXG16" s="20"/>
      <c r="QXH16" s="20"/>
      <c r="QXI16" s="20"/>
      <c r="QXJ16" s="20"/>
      <c r="QXK16" s="20"/>
      <c r="QXL16" s="20"/>
      <c r="QXM16" s="20"/>
      <c r="QXN16" s="20"/>
      <c r="QXO16" s="20"/>
      <c r="QXP16" s="20"/>
      <c r="QXQ16" s="20"/>
      <c r="QXR16" s="20"/>
      <c r="QXS16" s="20"/>
      <c r="QXT16" s="20"/>
      <c r="QXU16" s="20"/>
      <c r="QXV16" s="20"/>
      <c r="QXW16" s="20"/>
      <c r="QXX16" s="20"/>
      <c r="QXY16" s="20"/>
      <c r="QXZ16" s="20"/>
      <c r="QYA16" s="20"/>
      <c r="QYB16" s="20"/>
      <c r="QYC16" s="20"/>
      <c r="QYD16" s="20"/>
      <c r="QYE16" s="20"/>
      <c r="QYF16" s="20"/>
      <c r="QYG16" s="20"/>
      <c r="QYH16" s="20"/>
      <c r="QYI16" s="20"/>
      <c r="QYJ16" s="20"/>
      <c r="QYK16" s="20"/>
      <c r="QYL16" s="20"/>
      <c r="QYM16" s="20"/>
      <c r="QYN16" s="20"/>
      <c r="QYO16" s="20"/>
      <c r="QYP16" s="20"/>
      <c r="QYQ16" s="20"/>
      <c r="QYR16" s="20"/>
      <c r="QYS16" s="20"/>
      <c r="QYT16" s="20"/>
      <c r="QYU16" s="20"/>
      <c r="QYV16" s="20"/>
      <c r="QYW16" s="20"/>
      <c r="QYX16" s="20"/>
      <c r="QYY16" s="20"/>
      <c r="QYZ16" s="20"/>
      <c r="QZA16" s="20"/>
      <c r="QZB16" s="20"/>
      <c r="QZC16" s="20"/>
      <c r="QZD16" s="20"/>
      <c r="QZE16" s="20"/>
      <c r="QZF16" s="20"/>
      <c r="QZG16" s="20"/>
      <c r="QZH16" s="20"/>
      <c r="QZI16" s="20"/>
      <c r="QZJ16" s="20"/>
      <c r="QZK16" s="20"/>
      <c r="QZL16" s="20"/>
      <c r="QZM16" s="20"/>
      <c r="QZN16" s="20"/>
      <c r="QZO16" s="20"/>
      <c r="QZP16" s="20"/>
      <c r="QZQ16" s="20"/>
      <c r="QZR16" s="20"/>
      <c r="QZS16" s="20"/>
      <c r="QZT16" s="20"/>
      <c r="QZU16" s="20"/>
      <c r="QZV16" s="20"/>
      <c r="QZW16" s="20"/>
      <c r="QZX16" s="20"/>
      <c r="QZY16" s="20"/>
      <c r="QZZ16" s="20"/>
      <c r="RAA16" s="20"/>
      <c r="RAB16" s="20"/>
      <c r="RAC16" s="20"/>
      <c r="RAD16" s="20"/>
      <c r="RAE16" s="20"/>
      <c r="RAF16" s="20"/>
      <c r="RAG16" s="20"/>
      <c r="RAH16" s="20"/>
      <c r="RAI16" s="20"/>
      <c r="RAJ16" s="20"/>
      <c r="RAK16" s="20"/>
      <c r="RAL16" s="20"/>
      <c r="RAM16" s="20"/>
      <c r="RAN16" s="20"/>
      <c r="RAO16" s="20"/>
      <c r="RAP16" s="20"/>
      <c r="RAQ16" s="20"/>
      <c r="RAR16" s="20"/>
      <c r="RAS16" s="20"/>
      <c r="RAT16" s="20"/>
      <c r="RAU16" s="20"/>
      <c r="RAV16" s="20"/>
      <c r="RAW16" s="20"/>
      <c r="RAX16" s="20"/>
      <c r="RAY16" s="20"/>
      <c r="RAZ16" s="20"/>
      <c r="RBA16" s="20"/>
      <c r="RBB16" s="20"/>
      <c r="RBC16" s="20"/>
      <c r="RBD16" s="20"/>
      <c r="RBE16" s="20"/>
      <c r="RBF16" s="20"/>
      <c r="RBG16" s="20"/>
      <c r="RBH16" s="20"/>
      <c r="RBI16" s="20"/>
      <c r="RBJ16" s="20"/>
      <c r="RBK16" s="20"/>
      <c r="RBL16" s="20"/>
      <c r="RBM16" s="20"/>
      <c r="RBN16" s="20"/>
      <c r="RBO16" s="20"/>
      <c r="RBP16" s="20"/>
      <c r="RBQ16" s="20"/>
      <c r="RBR16" s="20"/>
      <c r="RBS16" s="20"/>
      <c r="RBT16" s="20"/>
      <c r="RBU16" s="20"/>
      <c r="RBV16" s="20"/>
      <c r="RBW16" s="20"/>
      <c r="RBX16" s="20"/>
      <c r="RBY16" s="20"/>
      <c r="RBZ16" s="20"/>
      <c r="RCA16" s="20"/>
      <c r="RCB16" s="20"/>
      <c r="RCC16" s="20"/>
      <c r="RCD16" s="20"/>
      <c r="RCE16" s="20"/>
      <c r="RCF16" s="20"/>
      <c r="RCG16" s="20"/>
      <c r="RCH16" s="20"/>
      <c r="RCI16" s="20"/>
      <c r="RCJ16" s="20"/>
      <c r="RCK16" s="20"/>
      <c r="RCL16" s="20"/>
      <c r="RCM16" s="20"/>
      <c r="RCN16" s="20"/>
      <c r="RCO16" s="20"/>
      <c r="RCP16" s="20"/>
      <c r="RCQ16" s="20"/>
      <c r="RCR16" s="20"/>
      <c r="RCS16" s="20"/>
      <c r="RCT16" s="20"/>
      <c r="RCU16" s="20"/>
      <c r="RCV16" s="20"/>
      <c r="RCW16" s="20"/>
      <c r="RCX16" s="20"/>
      <c r="RCY16" s="20"/>
      <c r="RCZ16" s="20"/>
      <c r="RDA16" s="20"/>
      <c r="RDB16" s="20"/>
      <c r="RDC16" s="20"/>
      <c r="RDD16" s="20"/>
      <c r="RDE16" s="20"/>
      <c r="RDF16" s="20"/>
      <c r="RDG16" s="20"/>
      <c r="RDH16" s="20"/>
      <c r="RDI16" s="20"/>
      <c r="RDJ16" s="20"/>
      <c r="RDK16" s="20"/>
      <c r="RDL16" s="20"/>
      <c r="RDM16" s="20"/>
      <c r="RDN16" s="20"/>
      <c r="RDO16" s="20"/>
      <c r="RDP16" s="20"/>
      <c r="RDQ16" s="20"/>
      <c r="RDR16" s="20"/>
      <c r="RDS16" s="20"/>
      <c r="RDT16" s="20"/>
      <c r="RDU16" s="20"/>
      <c r="RDV16" s="20"/>
      <c r="RDW16" s="20"/>
      <c r="RDX16" s="20"/>
      <c r="RDY16" s="20"/>
      <c r="RDZ16" s="20"/>
      <c r="REA16" s="20"/>
      <c r="REB16" s="20"/>
      <c r="REC16" s="20"/>
      <c r="RED16" s="20"/>
      <c r="REE16" s="20"/>
      <c r="REF16" s="20"/>
      <c r="REG16" s="20"/>
      <c r="REH16" s="20"/>
      <c r="REI16" s="20"/>
      <c r="REJ16" s="20"/>
      <c r="REK16" s="20"/>
      <c r="REL16" s="20"/>
      <c r="REM16" s="20"/>
      <c r="REN16" s="20"/>
      <c r="REO16" s="20"/>
      <c r="REP16" s="20"/>
      <c r="REQ16" s="20"/>
      <c r="RER16" s="20"/>
      <c r="RES16" s="20"/>
      <c r="RET16" s="20"/>
      <c r="REU16" s="20"/>
      <c r="REV16" s="20"/>
      <c r="REW16" s="20"/>
      <c r="REX16" s="20"/>
      <c r="REY16" s="20"/>
      <c r="REZ16" s="20"/>
      <c r="RFA16" s="20"/>
      <c r="RFB16" s="20"/>
      <c r="RFC16" s="20"/>
      <c r="RFD16" s="20"/>
      <c r="RFE16" s="20"/>
      <c r="RFF16" s="20"/>
      <c r="RFG16" s="20"/>
      <c r="RFH16" s="20"/>
      <c r="RFI16" s="20"/>
      <c r="RFJ16" s="20"/>
      <c r="RFK16" s="20"/>
      <c r="RFL16" s="20"/>
      <c r="RFM16" s="20"/>
      <c r="RFN16" s="20"/>
      <c r="RFO16" s="20"/>
      <c r="RFP16" s="20"/>
      <c r="RFQ16" s="20"/>
      <c r="RFR16" s="20"/>
      <c r="RFS16" s="20"/>
      <c r="RFT16" s="20"/>
      <c r="RFU16" s="20"/>
      <c r="RFV16" s="20"/>
      <c r="RFW16" s="20"/>
      <c r="RFX16" s="20"/>
      <c r="RFY16" s="20"/>
      <c r="RFZ16" s="20"/>
      <c r="RGA16" s="20"/>
      <c r="RGB16" s="20"/>
      <c r="RGC16" s="20"/>
      <c r="RGD16" s="20"/>
      <c r="RGE16" s="20"/>
      <c r="RGF16" s="20"/>
      <c r="RGG16" s="20"/>
      <c r="RGH16" s="20"/>
      <c r="RGI16" s="20"/>
      <c r="RGJ16" s="20"/>
      <c r="RGK16" s="20"/>
      <c r="RGL16" s="20"/>
      <c r="RGM16" s="20"/>
      <c r="RGN16" s="20"/>
      <c r="RGO16" s="20"/>
      <c r="RGP16" s="20"/>
      <c r="RGQ16" s="20"/>
      <c r="RGR16" s="20"/>
      <c r="RGS16" s="20"/>
      <c r="RGT16" s="20"/>
      <c r="RGU16" s="20"/>
      <c r="RGV16" s="20"/>
      <c r="RGW16" s="20"/>
      <c r="RGX16" s="20"/>
      <c r="RGY16" s="20"/>
      <c r="RGZ16" s="20"/>
      <c r="RHA16" s="20"/>
      <c r="RHB16" s="20"/>
      <c r="RHC16" s="20"/>
      <c r="RHD16" s="20"/>
      <c r="RHE16" s="20"/>
      <c r="RHF16" s="20"/>
      <c r="RHG16" s="20"/>
      <c r="RHH16" s="20"/>
      <c r="RHI16" s="20"/>
      <c r="RHJ16" s="20"/>
      <c r="RHK16" s="20"/>
      <c r="RHL16" s="20"/>
      <c r="RHM16" s="20"/>
      <c r="RHN16" s="20"/>
      <c r="RHO16" s="20"/>
      <c r="RHP16" s="20"/>
      <c r="RHQ16" s="20"/>
      <c r="RHR16" s="20"/>
      <c r="RHS16" s="20"/>
      <c r="RHT16" s="20"/>
      <c r="RHU16" s="20"/>
      <c r="RHV16" s="20"/>
      <c r="RHW16" s="20"/>
      <c r="RHX16" s="20"/>
      <c r="RHY16" s="20"/>
      <c r="RHZ16" s="20"/>
      <c r="RIA16" s="20"/>
      <c r="RIB16" s="20"/>
      <c r="RIC16" s="20"/>
      <c r="RID16" s="20"/>
      <c r="RIE16" s="20"/>
      <c r="RIF16" s="20"/>
      <c r="RIG16" s="20"/>
      <c r="RIH16" s="20"/>
      <c r="RII16" s="20"/>
      <c r="RIJ16" s="20"/>
      <c r="RIK16" s="20"/>
      <c r="RIL16" s="20"/>
      <c r="RIM16" s="20"/>
      <c r="RIN16" s="20"/>
      <c r="RIO16" s="20"/>
      <c r="RIP16" s="20"/>
      <c r="RIQ16" s="20"/>
      <c r="RIR16" s="20"/>
      <c r="RIS16" s="20"/>
      <c r="RIT16" s="20"/>
      <c r="RIU16" s="20"/>
      <c r="RIV16" s="20"/>
      <c r="RIW16" s="20"/>
      <c r="RIX16" s="20"/>
      <c r="RIY16" s="20"/>
      <c r="RIZ16" s="20"/>
      <c r="RJA16" s="20"/>
      <c r="RJB16" s="20"/>
      <c r="RJC16" s="20"/>
      <c r="RJD16" s="20"/>
      <c r="RJE16" s="20"/>
      <c r="RJF16" s="20"/>
      <c r="RJG16" s="20"/>
      <c r="RJH16" s="20"/>
      <c r="RJI16" s="20"/>
      <c r="RJJ16" s="20"/>
      <c r="RJK16" s="20"/>
      <c r="RJL16" s="20"/>
      <c r="RJM16" s="20"/>
      <c r="RJN16" s="20"/>
      <c r="RJO16" s="20"/>
      <c r="RJP16" s="20"/>
      <c r="RJQ16" s="20"/>
      <c r="RJR16" s="20"/>
      <c r="RJS16" s="20"/>
      <c r="RJT16" s="20"/>
      <c r="RJU16" s="20"/>
      <c r="RJV16" s="20"/>
      <c r="RJW16" s="20"/>
      <c r="RJX16" s="20"/>
      <c r="RJY16" s="20"/>
      <c r="RJZ16" s="20"/>
      <c r="RKA16" s="20"/>
      <c r="RKB16" s="20"/>
      <c r="RKC16" s="20"/>
      <c r="RKD16" s="20"/>
      <c r="RKE16" s="20"/>
      <c r="RKF16" s="20"/>
      <c r="RKG16" s="20"/>
      <c r="RKH16" s="20"/>
      <c r="RKI16" s="20"/>
      <c r="RKJ16" s="20"/>
      <c r="RKK16" s="20"/>
      <c r="RKL16" s="20"/>
      <c r="RKM16" s="20"/>
      <c r="RKN16" s="20"/>
      <c r="RKO16" s="20"/>
      <c r="RKP16" s="20"/>
      <c r="RKQ16" s="20"/>
      <c r="RKR16" s="20"/>
      <c r="RKS16" s="20"/>
      <c r="RKT16" s="20"/>
      <c r="RKU16" s="20"/>
      <c r="RKV16" s="20"/>
      <c r="RKW16" s="20"/>
      <c r="RKX16" s="20"/>
      <c r="RKY16" s="20"/>
      <c r="RKZ16" s="20"/>
      <c r="RLA16" s="20"/>
      <c r="RLB16" s="20"/>
      <c r="RLC16" s="20"/>
      <c r="RLD16" s="20"/>
      <c r="RLE16" s="20"/>
      <c r="RLF16" s="20"/>
      <c r="RLG16" s="20"/>
      <c r="RLH16" s="20"/>
      <c r="RLI16" s="20"/>
      <c r="RLJ16" s="20"/>
      <c r="RLK16" s="20"/>
      <c r="RLL16" s="20"/>
      <c r="RLM16" s="20"/>
      <c r="RLN16" s="20"/>
      <c r="RLO16" s="20"/>
      <c r="RLP16" s="20"/>
      <c r="RLQ16" s="20"/>
      <c r="RLR16" s="20"/>
      <c r="RLS16" s="20"/>
      <c r="RLT16" s="20"/>
      <c r="RLU16" s="20"/>
      <c r="RLV16" s="20"/>
      <c r="RLW16" s="20"/>
      <c r="RLX16" s="20"/>
      <c r="RLY16" s="20"/>
      <c r="RLZ16" s="20"/>
      <c r="RMA16" s="20"/>
      <c r="RMB16" s="20"/>
      <c r="RMC16" s="20"/>
      <c r="RMD16" s="20"/>
      <c r="RME16" s="20"/>
      <c r="RMF16" s="20"/>
      <c r="RMG16" s="20"/>
      <c r="RMH16" s="20"/>
      <c r="RMI16" s="20"/>
      <c r="RMJ16" s="20"/>
      <c r="RMK16" s="20"/>
      <c r="RML16" s="20"/>
      <c r="RMM16" s="20"/>
      <c r="RMN16" s="20"/>
      <c r="RMO16" s="20"/>
      <c r="RMP16" s="20"/>
      <c r="RMQ16" s="20"/>
      <c r="RMR16" s="20"/>
      <c r="RMS16" s="20"/>
      <c r="RMT16" s="20"/>
      <c r="RMU16" s="20"/>
      <c r="RMV16" s="20"/>
      <c r="RMW16" s="20"/>
      <c r="RMX16" s="20"/>
      <c r="RMY16" s="20"/>
      <c r="RMZ16" s="20"/>
      <c r="RNA16" s="20"/>
      <c r="RNB16" s="20"/>
      <c r="RNC16" s="20"/>
      <c r="RND16" s="20"/>
      <c r="RNE16" s="20"/>
      <c r="RNF16" s="20"/>
      <c r="RNG16" s="20"/>
      <c r="RNH16" s="20"/>
      <c r="RNI16" s="20"/>
      <c r="RNJ16" s="20"/>
      <c r="RNK16" s="20"/>
      <c r="RNL16" s="20"/>
      <c r="RNM16" s="20"/>
      <c r="RNN16" s="20"/>
      <c r="RNO16" s="20"/>
      <c r="RNP16" s="20"/>
      <c r="RNQ16" s="20"/>
      <c r="RNR16" s="20"/>
      <c r="RNS16" s="20"/>
      <c r="RNT16" s="20"/>
      <c r="RNU16" s="20"/>
      <c r="RNV16" s="20"/>
      <c r="RNW16" s="20"/>
      <c r="RNX16" s="20"/>
      <c r="RNY16" s="20"/>
      <c r="RNZ16" s="20"/>
      <c r="ROA16" s="20"/>
      <c r="ROB16" s="20"/>
      <c r="ROC16" s="20"/>
      <c r="ROD16" s="20"/>
      <c r="ROE16" s="20"/>
      <c r="ROF16" s="20"/>
      <c r="ROG16" s="20"/>
      <c r="ROH16" s="20"/>
      <c r="ROI16" s="20"/>
      <c r="ROJ16" s="20"/>
      <c r="ROK16" s="20"/>
      <c r="ROL16" s="20"/>
      <c r="ROM16" s="20"/>
      <c r="RON16" s="20"/>
      <c r="ROO16" s="20"/>
      <c r="ROP16" s="20"/>
      <c r="ROQ16" s="20"/>
      <c r="ROR16" s="20"/>
      <c r="ROS16" s="20"/>
      <c r="ROT16" s="20"/>
      <c r="ROU16" s="20"/>
      <c r="ROV16" s="20"/>
      <c r="ROW16" s="20"/>
      <c r="ROX16" s="20"/>
      <c r="ROY16" s="20"/>
      <c r="ROZ16" s="20"/>
      <c r="RPA16" s="20"/>
      <c r="RPB16" s="20"/>
      <c r="RPC16" s="20"/>
      <c r="RPD16" s="20"/>
      <c r="RPE16" s="20"/>
      <c r="RPF16" s="20"/>
      <c r="RPG16" s="20"/>
      <c r="RPH16" s="20"/>
      <c r="RPI16" s="20"/>
      <c r="RPJ16" s="20"/>
      <c r="RPK16" s="20"/>
      <c r="RPL16" s="20"/>
      <c r="RPM16" s="20"/>
      <c r="RPN16" s="20"/>
      <c r="RPO16" s="20"/>
      <c r="RPP16" s="20"/>
      <c r="RPQ16" s="20"/>
      <c r="RPR16" s="20"/>
      <c r="RPS16" s="20"/>
      <c r="RPT16" s="20"/>
      <c r="RPU16" s="20"/>
      <c r="RPV16" s="20"/>
      <c r="RPW16" s="20"/>
      <c r="RPX16" s="20"/>
      <c r="RPY16" s="20"/>
      <c r="RPZ16" s="20"/>
      <c r="RQA16" s="20"/>
      <c r="RQB16" s="20"/>
      <c r="RQC16" s="20"/>
      <c r="RQD16" s="20"/>
      <c r="RQE16" s="20"/>
      <c r="RQF16" s="20"/>
      <c r="RQG16" s="20"/>
      <c r="RQH16" s="20"/>
      <c r="RQI16" s="20"/>
      <c r="RQJ16" s="20"/>
      <c r="RQK16" s="20"/>
      <c r="RQL16" s="20"/>
      <c r="RQM16" s="20"/>
      <c r="RQN16" s="20"/>
      <c r="RQO16" s="20"/>
      <c r="RQP16" s="20"/>
      <c r="RQQ16" s="20"/>
      <c r="RQR16" s="20"/>
      <c r="RQS16" s="20"/>
      <c r="RQT16" s="20"/>
      <c r="RQU16" s="20"/>
      <c r="RQV16" s="20"/>
      <c r="RQW16" s="20"/>
      <c r="RQX16" s="20"/>
      <c r="RQY16" s="20"/>
      <c r="RQZ16" s="20"/>
      <c r="RRA16" s="20"/>
      <c r="RRB16" s="20"/>
      <c r="RRC16" s="20"/>
      <c r="RRD16" s="20"/>
      <c r="RRE16" s="20"/>
      <c r="RRF16" s="20"/>
      <c r="RRG16" s="20"/>
      <c r="RRH16" s="20"/>
      <c r="RRI16" s="20"/>
      <c r="RRJ16" s="20"/>
      <c r="RRK16" s="20"/>
      <c r="RRL16" s="20"/>
      <c r="RRM16" s="20"/>
      <c r="RRN16" s="20"/>
      <c r="RRO16" s="20"/>
      <c r="RRP16" s="20"/>
      <c r="RRQ16" s="20"/>
      <c r="RRR16" s="20"/>
      <c r="RRS16" s="20"/>
      <c r="RRT16" s="20"/>
      <c r="RRU16" s="20"/>
      <c r="RRV16" s="20"/>
      <c r="RRW16" s="20"/>
      <c r="RRX16" s="20"/>
      <c r="RRY16" s="20"/>
      <c r="RRZ16" s="20"/>
      <c r="RSA16" s="20"/>
      <c r="RSB16" s="20"/>
      <c r="RSC16" s="20"/>
      <c r="RSD16" s="20"/>
      <c r="RSE16" s="20"/>
      <c r="RSF16" s="20"/>
      <c r="RSG16" s="20"/>
      <c r="RSH16" s="20"/>
      <c r="RSI16" s="20"/>
      <c r="RSJ16" s="20"/>
      <c r="RSK16" s="20"/>
      <c r="RSL16" s="20"/>
      <c r="RSM16" s="20"/>
      <c r="RSN16" s="20"/>
      <c r="RSO16" s="20"/>
      <c r="RSP16" s="20"/>
      <c r="RSQ16" s="20"/>
      <c r="RSR16" s="20"/>
      <c r="RSS16" s="20"/>
      <c r="RST16" s="20"/>
      <c r="RSU16" s="20"/>
      <c r="RSV16" s="20"/>
      <c r="RSW16" s="20"/>
      <c r="RSX16" s="20"/>
      <c r="RSY16" s="20"/>
      <c r="RSZ16" s="20"/>
      <c r="RTA16" s="20"/>
      <c r="RTB16" s="20"/>
      <c r="RTC16" s="20"/>
      <c r="RTD16" s="20"/>
      <c r="RTE16" s="20"/>
      <c r="RTF16" s="20"/>
      <c r="RTG16" s="20"/>
      <c r="RTH16" s="20"/>
      <c r="RTI16" s="20"/>
      <c r="RTJ16" s="20"/>
      <c r="RTK16" s="20"/>
      <c r="RTL16" s="20"/>
      <c r="RTM16" s="20"/>
      <c r="RTN16" s="20"/>
      <c r="RTO16" s="20"/>
      <c r="RTP16" s="20"/>
      <c r="RTQ16" s="20"/>
      <c r="RTR16" s="20"/>
      <c r="RTS16" s="20"/>
      <c r="RTT16" s="20"/>
      <c r="RTU16" s="20"/>
      <c r="RTV16" s="20"/>
      <c r="RTW16" s="20"/>
      <c r="RTX16" s="20"/>
      <c r="RTY16" s="20"/>
      <c r="RTZ16" s="20"/>
      <c r="RUA16" s="20"/>
      <c r="RUB16" s="20"/>
      <c r="RUC16" s="20"/>
      <c r="RUD16" s="20"/>
      <c r="RUE16" s="20"/>
      <c r="RUF16" s="20"/>
      <c r="RUG16" s="20"/>
      <c r="RUH16" s="20"/>
      <c r="RUI16" s="20"/>
      <c r="RUJ16" s="20"/>
      <c r="RUK16" s="20"/>
      <c r="RUL16" s="20"/>
      <c r="RUM16" s="20"/>
      <c r="RUN16" s="20"/>
      <c r="RUO16" s="20"/>
      <c r="RUP16" s="20"/>
      <c r="RUQ16" s="20"/>
      <c r="RUR16" s="20"/>
      <c r="RUS16" s="20"/>
      <c r="RUT16" s="20"/>
      <c r="RUU16" s="20"/>
      <c r="RUV16" s="20"/>
      <c r="RUW16" s="20"/>
      <c r="RUX16" s="20"/>
      <c r="RUY16" s="20"/>
      <c r="RUZ16" s="20"/>
      <c r="RVA16" s="20"/>
      <c r="RVB16" s="20"/>
      <c r="RVC16" s="20"/>
      <c r="RVD16" s="20"/>
      <c r="RVE16" s="20"/>
      <c r="RVF16" s="20"/>
      <c r="RVG16" s="20"/>
      <c r="RVH16" s="20"/>
      <c r="RVI16" s="20"/>
      <c r="RVJ16" s="20"/>
      <c r="RVK16" s="20"/>
      <c r="RVL16" s="20"/>
      <c r="RVM16" s="20"/>
      <c r="RVN16" s="20"/>
      <c r="RVO16" s="20"/>
      <c r="RVP16" s="20"/>
      <c r="RVQ16" s="20"/>
      <c r="RVR16" s="20"/>
      <c r="RVS16" s="20"/>
      <c r="RVT16" s="20"/>
      <c r="RVU16" s="20"/>
      <c r="RVV16" s="20"/>
      <c r="RVW16" s="20"/>
      <c r="RVX16" s="20"/>
      <c r="RVY16" s="20"/>
      <c r="RVZ16" s="20"/>
      <c r="RWA16" s="20"/>
      <c r="RWB16" s="20"/>
      <c r="RWC16" s="20"/>
      <c r="RWD16" s="20"/>
      <c r="RWE16" s="20"/>
      <c r="RWF16" s="20"/>
      <c r="RWG16" s="20"/>
      <c r="RWH16" s="20"/>
      <c r="RWI16" s="20"/>
      <c r="RWJ16" s="20"/>
      <c r="RWK16" s="20"/>
      <c r="RWL16" s="20"/>
      <c r="RWM16" s="20"/>
      <c r="RWN16" s="20"/>
      <c r="RWO16" s="20"/>
      <c r="RWP16" s="20"/>
      <c r="RWQ16" s="20"/>
      <c r="RWR16" s="20"/>
      <c r="RWS16" s="20"/>
      <c r="RWT16" s="20"/>
      <c r="RWU16" s="20"/>
      <c r="RWV16" s="20"/>
      <c r="RWW16" s="20"/>
      <c r="RWX16" s="20"/>
      <c r="RWY16" s="20"/>
      <c r="RWZ16" s="20"/>
      <c r="RXA16" s="20"/>
      <c r="RXB16" s="20"/>
      <c r="RXC16" s="20"/>
      <c r="RXD16" s="20"/>
      <c r="RXE16" s="20"/>
      <c r="RXF16" s="20"/>
      <c r="RXG16" s="20"/>
      <c r="RXH16" s="20"/>
      <c r="RXI16" s="20"/>
      <c r="RXJ16" s="20"/>
      <c r="RXK16" s="20"/>
      <c r="RXL16" s="20"/>
      <c r="RXM16" s="20"/>
      <c r="RXN16" s="20"/>
      <c r="RXO16" s="20"/>
      <c r="RXP16" s="20"/>
      <c r="RXQ16" s="20"/>
      <c r="RXR16" s="20"/>
      <c r="RXS16" s="20"/>
      <c r="RXT16" s="20"/>
      <c r="RXU16" s="20"/>
      <c r="RXV16" s="20"/>
      <c r="RXW16" s="20"/>
      <c r="RXX16" s="20"/>
      <c r="RXY16" s="20"/>
      <c r="RXZ16" s="20"/>
      <c r="RYA16" s="20"/>
      <c r="RYB16" s="20"/>
      <c r="RYC16" s="20"/>
      <c r="RYD16" s="20"/>
      <c r="RYE16" s="20"/>
      <c r="RYF16" s="20"/>
      <c r="RYG16" s="20"/>
      <c r="RYH16" s="20"/>
      <c r="RYI16" s="20"/>
      <c r="RYJ16" s="20"/>
      <c r="RYK16" s="20"/>
      <c r="RYL16" s="20"/>
      <c r="RYM16" s="20"/>
      <c r="RYN16" s="20"/>
      <c r="RYO16" s="20"/>
      <c r="RYP16" s="20"/>
      <c r="RYQ16" s="20"/>
      <c r="RYR16" s="20"/>
      <c r="RYS16" s="20"/>
      <c r="RYT16" s="20"/>
      <c r="RYU16" s="20"/>
      <c r="RYV16" s="20"/>
      <c r="RYW16" s="20"/>
      <c r="RYX16" s="20"/>
      <c r="RYY16" s="20"/>
      <c r="RYZ16" s="20"/>
      <c r="RZA16" s="20"/>
      <c r="RZB16" s="20"/>
      <c r="RZC16" s="20"/>
      <c r="RZD16" s="20"/>
      <c r="RZE16" s="20"/>
      <c r="RZF16" s="20"/>
      <c r="RZG16" s="20"/>
      <c r="RZH16" s="20"/>
      <c r="RZI16" s="20"/>
      <c r="RZJ16" s="20"/>
      <c r="RZK16" s="20"/>
      <c r="RZL16" s="20"/>
      <c r="RZM16" s="20"/>
      <c r="RZN16" s="20"/>
      <c r="RZO16" s="20"/>
      <c r="RZP16" s="20"/>
      <c r="RZQ16" s="20"/>
      <c r="RZR16" s="20"/>
      <c r="RZS16" s="20"/>
      <c r="RZT16" s="20"/>
      <c r="RZU16" s="20"/>
      <c r="RZV16" s="20"/>
      <c r="RZW16" s="20"/>
      <c r="RZX16" s="20"/>
      <c r="RZY16" s="20"/>
      <c r="RZZ16" s="20"/>
      <c r="SAA16" s="20"/>
      <c r="SAB16" s="20"/>
      <c r="SAC16" s="20"/>
      <c r="SAD16" s="20"/>
      <c r="SAE16" s="20"/>
      <c r="SAF16" s="20"/>
      <c r="SAG16" s="20"/>
      <c r="SAH16" s="20"/>
      <c r="SAI16" s="20"/>
      <c r="SAJ16" s="20"/>
      <c r="SAK16" s="20"/>
      <c r="SAL16" s="20"/>
      <c r="SAM16" s="20"/>
      <c r="SAN16" s="20"/>
      <c r="SAO16" s="20"/>
      <c r="SAP16" s="20"/>
      <c r="SAQ16" s="20"/>
      <c r="SAR16" s="20"/>
      <c r="SAS16" s="20"/>
      <c r="SAT16" s="20"/>
      <c r="SAU16" s="20"/>
      <c r="SAV16" s="20"/>
      <c r="SAW16" s="20"/>
      <c r="SAX16" s="20"/>
      <c r="SAY16" s="20"/>
      <c r="SAZ16" s="20"/>
      <c r="SBA16" s="20"/>
      <c r="SBB16" s="20"/>
      <c r="SBC16" s="20"/>
      <c r="SBD16" s="20"/>
      <c r="SBE16" s="20"/>
      <c r="SBF16" s="20"/>
      <c r="SBG16" s="20"/>
      <c r="SBH16" s="20"/>
      <c r="SBI16" s="20"/>
      <c r="SBJ16" s="20"/>
      <c r="SBK16" s="20"/>
      <c r="SBL16" s="20"/>
      <c r="SBM16" s="20"/>
      <c r="SBN16" s="20"/>
      <c r="SBO16" s="20"/>
      <c r="SBP16" s="20"/>
      <c r="SBQ16" s="20"/>
      <c r="SBR16" s="20"/>
      <c r="SBS16" s="20"/>
      <c r="SBT16" s="20"/>
      <c r="SBU16" s="20"/>
      <c r="SBV16" s="20"/>
      <c r="SBW16" s="20"/>
      <c r="SBX16" s="20"/>
      <c r="SBY16" s="20"/>
      <c r="SBZ16" s="20"/>
      <c r="SCA16" s="20"/>
      <c r="SCB16" s="20"/>
      <c r="SCC16" s="20"/>
      <c r="SCD16" s="20"/>
      <c r="SCE16" s="20"/>
      <c r="SCF16" s="20"/>
      <c r="SCG16" s="20"/>
      <c r="SCH16" s="20"/>
      <c r="SCI16" s="20"/>
      <c r="SCJ16" s="20"/>
      <c r="SCK16" s="20"/>
      <c r="SCL16" s="20"/>
      <c r="SCM16" s="20"/>
      <c r="SCN16" s="20"/>
      <c r="SCO16" s="20"/>
      <c r="SCP16" s="20"/>
      <c r="SCQ16" s="20"/>
      <c r="SCR16" s="20"/>
      <c r="SCS16" s="20"/>
      <c r="SCT16" s="20"/>
      <c r="SCU16" s="20"/>
      <c r="SCV16" s="20"/>
      <c r="SCW16" s="20"/>
      <c r="SCX16" s="20"/>
      <c r="SCY16" s="20"/>
      <c r="SCZ16" s="20"/>
      <c r="SDA16" s="20"/>
      <c r="SDB16" s="20"/>
      <c r="SDC16" s="20"/>
      <c r="SDD16" s="20"/>
      <c r="SDE16" s="20"/>
      <c r="SDF16" s="20"/>
      <c r="SDG16" s="20"/>
      <c r="SDH16" s="20"/>
      <c r="SDI16" s="20"/>
      <c r="SDJ16" s="20"/>
      <c r="SDK16" s="20"/>
      <c r="SDL16" s="20"/>
      <c r="SDM16" s="20"/>
      <c r="SDN16" s="20"/>
      <c r="SDO16" s="20"/>
      <c r="SDP16" s="20"/>
      <c r="SDQ16" s="20"/>
      <c r="SDR16" s="20"/>
      <c r="SDS16" s="20"/>
      <c r="SDT16" s="20"/>
      <c r="SDU16" s="20"/>
      <c r="SDV16" s="20"/>
      <c r="SDW16" s="20"/>
      <c r="SDX16" s="20"/>
      <c r="SDY16" s="20"/>
      <c r="SDZ16" s="20"/>
      <c r="SEA16" s="20"/>
      <c r="SEB16" s="20"/>
      <c r="SEC16" s="20"/>
      <c r="SED16" s="20"/>
      <c r="SEE16" s="20"/>
      <c r="SEF16" s="20"/>
      <c r="SEG16" s="20"/>
      <c r="SEH16" s="20"/>
      <c r="SEI16" s="20"/>
      <c r="SEJ16" s="20"/>
      <c r="SEK16" s="20"/>
      <c r="SEL16" s="20"/>
      <c r="SEM16" s="20"/>
      <c r="SEN16" s="20"/>
      <c r="SEO16" s="20"/>
      <c r="SEP16" s="20"/>
      <c r="SEQ16" s="20"/>
      <c r="SER16" s="20"/>
      <c r="SES16" s="20"/>
      <c r="SET16" s="20"/>
      <c r="SEU16" s="20"/>
      <c r="SEV16" s="20"/>
      <c r="SEW16" s="20"/>
      <c r="SEX16" s="20"/>
      <c r="SEY16" s="20"/>
      <c r="SEZ16" s="20"/>
      <c r="SFA16" s="20"/>
      <c r="SFB16" s="20"/>
      <c r="SFC16" s="20"/>
      <c r="SFD16" s="20"/>
      <c r="SFE16" s="20"/>
      <c r="SFF16" s="20"/>
      <c r="SFG16" s="20"/>
      <c r="SFH16" s="20"/>
      <c r="SFI16" s="20"/>
      <c r="SFJ16" s="20"/>
      <c r="SFK16" s="20"/>
      <c r="SFL16" s="20"/>
      <c r="SFM16" s="20"/>
      <c r="SFN16" s="20"/>
      <c r="SFO16" s="20"/>
      <c r="SFP16" s="20"/>
      <c r="SFQ16" s="20"/>
      <c r="SFR16" s="20"/>
      <c r="SFS16" s="20"/>
      <c r="SFT16" s="20"/>
      <c r="SFU16" s="20"/>
      <c r="SFV16" s="20"/>
      <c r="SFW16" s="20"/>
      <c r="SFX16" s="20"/>
      <c r="SFY16" s="20"/>
      <c r="SFZ16" s="20"/>
      <c r="SGA16" s="20"/>
      <c r="SGB16" s="20"/>
      <c r="SGC16" s="20"/>
      <c r="SGD16" s="20"/>
      <c r="SGE16" s="20"/>
      <c r="SGF16" s="20"/>
      <c r="SGG16" s="20"/>
      <c r="SGH16" s="20"/>
      <c r="SGI16" s="20"/>
      <c r="SGJ16" s="20"/>
      <c r="SGK16" s="20"/>
      <c r="SGL16" s="20"/>
      <c r="SGM16" s="20"/>
      <c r="SGN16" s="20"/>
      <c r="SGO16" s="20"/>
      <c r="SGP16" s="20"/>
      <c r="SGQ16" s="20"/>
      <c r="SGR16" s="20"/>
      <c r="SGS16" s="20"/>
      <c r="SGT16" s="20"/>
      <c r="SGU16" s="20"/>
      <c r="SGV16" s="20"/>
      <c r="SGW16" s="20"/>
      <c r="SGX16" s="20"/>
      <c r="SGY16" s="20"/>
      <c r="SGZ16" s="20"/>
      <c r="SHA16" s="20"/>
      <c r="SHB16" s="20"/>
      <c r="SHC16" s="20"/>
      <c r="SHD16" s="20"/>
      <c r="SHE16" s="20"/>
      <c r="SHF16" s="20"/>
      <c r="SHG16" s="20"/>
      <c r="SHH16" s="20"/>
      <c r="SHI16" s="20"/>
      <c r="SHJ16" s="20"/>
      <c r="SHK16" s="20"/>
      <c r="SHL16" s="20"/>
      <c r="SHM16" s="20"/>
      <c r="SHN16" s="20"/>
      <c r="SHO16" s="20"/>
      <c r="SHP16" s="20"/>
      <c r="SHQ16" s="20"/>
      <c r="SHR16" s="20"/>
      <c r="SHS16" s="20"/>
      <c r="SHT16" s="20"/>
      <c r="SHU16" s="20"/>
      <c r="SHV16" s="20"/>
      <c r="SHW16" s="20"/>
      <c r="SHX16" s="20"/>
      <c r="SHY16" s="20"/>
      <c r="SHZ16" s="20"/>
      <c r="SIA16" s="20"/>
      <c r="SIB16" s="20"/>
      <c r="SIC16" s="20"/>
      <c r="SID16" s="20"/>
      <c r="SIE16" s="20"/>
      <c r="SIF16" s="20"/>
      <c r="SIG16" s="20"/>
      <c r="SIH16" s="20"/>
      <c r="SII16" s="20"/>
      <c r="SIJ16" s="20"/>
      <c r="SIK16" s="20"/>
      <c r="SIL16" s="20"/>
      <c r="SIM16" s="20"/>
      <c r="SIN16" s="20"/>
      <c r="SIO16" s="20"/>
      <c r="SIP16" s="20"/>
      <c r="SIQ16" s="20"/>
      <c r="SIR16" s="20"/>
      <c r="SIS16" s="20"/>
      <c r="SIT16" s="20"/>
      <c r="SIU16" s="20"/>
      <c r="SIV16" s="20"/>
      <c r="SIW16" s="20"/>
      <c r="SIX16" s="20"/>
      <c r="SIY16" s="20"/>
      <c r="SIZ16" s="20"/>
      <c r="SJA16" s="20"/>
      <c r="SJB16" s="20"/>
      <c r="SJC16" s="20"/>
      <c r="SJD16" s="20"/>
      <c r="SJE16" s="20"/>
      <c r="SJF16" s="20"/>
      <c r="SJG16" s="20"/>
      <c r="SJH16" s="20"/>
      <c r="SJI16" s="20"/>
      <c r="SJJ16" s="20"/>
      <c r="SJK16" s="20"/>
      <c r="SJL16" s="20"/>
      <c r="SJM16" s="20"/>
      <c r="SJN16" s="20"/>
      <c r="SJO16" s="20"/>
      <c r="SJP16" s="20"/>
      <c r="SJQ16" s="20"/>
      <c r="SJR16" s="20"/>
      <c r="SJS16" s="20"/>
      <c r="SJT16" s="20"/>
      <c r="SJU16" s="20"/>
      <c r="SJV16" s="20"/>
      <c r="SJW16" s="20"/>
      <c r="SJX16" s="20"/>
      <c r="SJY16" s="20"/>
      <c r="SJZ16" s="20"/>
      <c r="SKA16" s="20"/>
      <c r="SKB16" s="20"/>
      <c r="SKC16" s="20"/>
      <c r="SKD16" s="20"/>
      <c r="SKE16" s="20"/>
      <c r="SKF16" s="20"/>
      <c r="SKG16" s="20"/>
      <c r="SKH16" s="20"/>
      <c r="SKI16" s="20"/>
      <c r="SKJ16" s="20"/>
      <c r="SKK16" s="20"/>
      <c r="SKL16" s="20"/>
      <c r="SKM16" s="20"/>
      <c r="SKN16" s="20"/>
      <c r="SKO16" s="20"/>
      <c r="SKP16" s="20"/>
      <c r="SKQ16" s="20"/>
      <c r="SKR16" s="20"/>
      <c r="SKS16" s="20"/>
      <c r="SKT16" s="20"/>
      <c r="SKU16" s="20"/>
      <c r="SKV16" s="20"/>
      <c r="SKW16" s="20"/>
      <c r="SKX16" s="20"/>
      <c r="SKY16" s="20"/>
      <c r="SKZ16" s="20"/>
      <c r="SLA16" s="20"/>
      <c r="SLB16" s="20"/>
      <c r="SLC16" s="20"/>
      <c r="SLD16" s="20"/>
      <c r="SLE16" s="20"/>
      <c r="SLF16" s="20"/>
      <c r="SLG16" s="20"/>
      <c r="SLH16" s="20"/>
      <c r="SLI16" s="20"/>
      <c r="SLJ16" s="20"/>
      <c r="SLK16" s="20"/>
      <c r="SLL16" s="20"/>
      <c r="SLM16" s="20"/>
      <c r="SLN16" s="20"/>
      <c r="SLO16" s="20"/>
      <c r="SLP16" s="20"/>
      <c r="SLQ16" s="20"/>
      <c r="SLR16" s="20"/>
      <c r="SLS16" s="20"/>
      <c r="SLT16" s="20"/>
      <c r="SLU16" s="20"/>
      <c r="SLV16" s="20"/>
      <c r="SLW16" s="20"/>
      <c r="SLX16" s="20"/>
      <c r="SLY16" s="20"/>
      <c r="SLZ16" s="20"/>
      <c r="SMA16" s="20"/>
      <c r="SMB16" s="20"/>
      <c r="SMC16" s="20"/>
      <c r="SMD16" s="20"/>
      <c r="SME16" s="20"/>
      <c r="SMF16" s="20"/>
      <c r="SMG16" s="20"/>
      <c r="SMH16" s="20"/>
      <c r="SMI16" s="20"/>
      <c r="SMJ16" s="20"/>
      <c r="SMK16" s="20"/>
      <c r="SML16" s="20"/>
      <c r="SMM16" s="20"/>
      <c r="SMN16" s="20"/>
      <c r="SMO16" s="20"/>
      <c r="SMP16" s="20"/>
      <c r="SMQ16" s="20"/>
      <c r="SMR16" s="20"/>
      <c r="SMS16" s="20"/>
      <c r="SMT16" s="20"/>
      <c r="SMU16" s="20"/>
      <c r="SMV16" s="20"/>
      <c r="SMW16" s="20"/>
      <c r="SMX16" s="20"/>
      <c r="SMY16" s="20"/>
      <c r="SMZ16" s="20"/>
      <c r="SNA16" s="20"/>
      <c r="SNB16" s="20"/>
      <c r="SNC16" s="20"/>
      <c r="SND16" s="20"/>
      <c r="SNE16" s="20"/>
      <c r="SNF16" s="20"/>
      <c r="SNG16" s="20"/>
      <c r="SNH16" s="20"/>
      <c r="SNI16" s="20"/>
      <c r="SNJ16" s="20"/>
      <c r="SNK16" s="20"/>
      <c r="SNL16" s="20"/>
      <c r="SNM16" s="20"/>
      <c r="SNN16" s="20"/>
      <c r="SNO16" s="20"/>
      <c r="SNP16" s="20"/>
      <c r="SNQ16" s="20"/>
      <c r="SNR16" s="20"/>
      <c r="SNS16" s="20"/>
      <c r="SNT16" s="20"/>
      <c r="SNU16" s="20"/>
      <c r="SNV16" s="20"/>
      <c r="SNW16" s="20"/>
      <c r="SNX16" s="20"/>
      <c r="SNY16" s="20"/>
      <c r="SNZ16" s="20"/>
      <c r="SOA16" s="20"/>
      <c r="SOB16" s="20"/>
      <c r="SOC16" s="20"/>
      <c r="SOD16" s="20"/>
      <c r="SOE16" s="20"/>
      <c r="SOF16" s="20"/>
      <c r="SOG16" s="20"/>
      <c r="SOH16" s="20"/>
      <c r="SOI16" s="20"/>
      <c r="SOJ16" s="20"/>
      <c r="SOK16" s="20"/>
      <c r="SOL16" s="20"/>
      <c r="SOM16" s="20"/>
      <c r="SON16" s="20"/>
      <c r="SOO16" s="20"/>
      <c r="SOP16" s="20"/>
      <c r="SOQ16" s="20"/>
      <c r="SOR16" s="20"/>
      <c r="SOS16" s="20"/>
      <c r="SOT16" s="20"/>
      <c r="SOU16" s="20"/>
      <c r="SOV16" s="20"/>
      <c r="SOW16" s="20"/>
      <c r="SOX16" s="20"/>
      <c r="SOY16" s="20"/>
      <c r="SOZ16" s="20"/>
      <c r="SPA16" s="20"/>
      <c r="SPB16" s="20"/>
      <c r="SPC16" s="20"/>
      <c r="SPD16" s="20"/>
      <c r="SPE16" s="20"/>
      <c r="SPF16" s="20"/>
      <c r="SPG16" s="20"/>
      <c r="SPH16" s="20"/>
      <c r="SPI16" s="20"/>
      <c r="SPJ16" s="20"/>
      <c r="SPK16" s="20"/>
      <c r="SPL16" s="20"/>
      <c r="SPM16" s="20"/>
      <c r="SPN16" s="20"/>
      <c r="SPO16" s="20"/>
      <c r="SPP16" s="20"/>
      <c r="SPQ16" s="20"/>
      <c r="SPR16" s="20"/>
      <c r="SPS16" s="20"/>
      <c r="SPT16" s="20"/>
      <c r="SPU16" s="20"/>
      <c r="SPV16" s="20"/>
      <c r="SPW16" s="20"/>
      <c r="SPX16" s="20"/>
      <c r="SPY16" s="20"/>
      <c r="SPZ16" s="20"/>
      <c r="SQA16" s="20"/>
      <c r="SQB16" s="20"/>
      <c r="SQC16" s="20"/>
      <c r="SQD16" s="20"/>
      <c r="SQE16" s="20"/>
      <c r="SQF16" s="20"/>
      <c r="SQG16" s="20"/>
      <c r="SQH16" s="20"/>
      <c r="SQI16" s="20"/>
      <c r="SQJ16" s="20"/>
      <c r="SQK16" s="20"/>
      <c r="SQL16" s="20"/>
      <c r="SQM16" s="20"/>
      <c r="SQN16" s="20"/>
      <c r="SQO16" s="20"/>
      <c r="SQP16" s="20"/>
      <c r="SQQ16" s="20"/>
      <c r="SQR16" s="20"/>
      <c r="SQS16" s="20"/>
      <c r="SQT16" s="20"/>
      <c r="SQU16" s="20"/>
      <c r="SQV16" s="20"/>
      <c r="SQW16" s="20"/>
      <c r="SQX16" s="20"/>
      <c r="SQY16" s="20"/>
      <c r="SQZ16" s="20"/>
      <c r="SRA16" s="20"/>
      <c r="SRB16" s="20"/>
      <c r="SRC16" s="20"/>
      <c r="SRD16" s="20"/>
      <c r="SRE16" s="20"/>
      <c r="SRF16" s="20"/>
      <c r="SRG16" s="20"/>
      <c r="SRH16" s="20"/>
      <c r="SRI16" s="20"/>
      <c r="SRJ16" s="20"/>
      <c r="SRK16" s="20"/>
      <c r="SRL16" s="20"/>
      <c r="SRM16" s="20"/>
      <c r="SRN16" s="20"/>
      <c r="SRO16" s="20"/>
      <c r="SRP16" s="20"/>
      <c r="SRQ16" s="20"/>
      <c r="SRR16" s="20"/>
      <c r="SRS16" s="20"/>
      <c r="SRT16" s="20"/>
      <c r="SRU16" s="20"/>
      <c r="SRV16" s="20"/>
      <c r="SRW16" s="20"/>
      <c r="SRX16" s="20"/>
      <c r="SRY16" s="20"/>
      <c r="SRZ16" s="20"/>
      <c r="SSA16" s="20"/>
      <c r="SSB16" s="20"/>
      <c r="SSC16" s="20"/>
      <c r="SSD16" s="20"/>
      <c r="SSE16" s="20"/>
      <c r="SSF16" s="20"/>
      <c r="SSG16" s="20"/>
      <c r="SSH16" s="20"/>
      <c r="SSI16" s="20"/>
      <c r="SSJ16" s="20"/>
      <c r="SSK16" s="20"/>
      <c r="SSL16" s="20"/>
      <c r="SSM16" s="20"/>
      <c r="SSN16" s="20"/>
      <c r="SSO16" s="20"/>
      <c r="SSP16" s="20"/>
      <c r="SSQ16" s="20"/>
      <c r="SSR16" s="20"/>
      <c r="SSS16" s="20"/>
      <c r="SST16" s="20"/>
      <c r="SSU16" s="20"/>
      <c r="SSV16" s="20"/>
      <c r="SSW16" s="20"/>
      <c r="SSX16" s="20"/>
      <c r="SSY16" s="20"/>
      <c r="SSZ16" s="20"/>
      <c r="STA16" s="20"/>
      <c r="STB16" s="20"/>
      <c r="STC16" s="20"/>
      <c r="STD16" s="20"/>
      <c r="STE16" s="20"/>
      <c r="STF16" s="20"/>
      <c r="STG16" s="20"/>
      <c r="STH16" s="20"/>
      <c r="STI16" s="20"/>
      <c r="STJ16" s="20"/>
      <c r="STK16" s="20"/>
      <c r="STL16" s="20"/>
      <c r="STM16" s="20"/>
      <c r="STN16" s="20"/>
      <c r="STO16" s="20"/>
      <c r="STP16" s="20"/>
      <c r="STQ16" s="20"/>
      <c r="STR16" s="20"/>
      <c r="STS16" s="20"/>
      <c r="STT16" s="20"/>
      <c r="STU16" s="20"/>
      <c r="STV16" s="20"/>
      <c r="STW16" s="20"/>
      <c r="STX16" s="20"/>
      <c r="STY16" s="20"/>
      <c r="STZ16" s="20"/>
      <c r="SUA16" s="20"/>
      <c r="SUB16" s="20"/>
      <c r="SUC16" s="20"/>
      <c r="SUD16" s="20"/>
      <c r="SUE16" s="20"/>
      <c r="SUF16" s="20"/>
      <c r="SUG16" s="20"/>
      <c r="SUH16" s="20"/>
      <c r="SUI16" s="20"/>
      <c r="SUJ16" s="20"/>
      <c r="SUK16" s="20"/>
      <c r="SUL16" s="20"/>
      <c r="SUM16" s="20"/>
      <c r="SUN16" s="20"/>
      <c r="SUO16" s="20"/>
      <c r="SUP16" s="20"/>
      <c r="SUQ16" s="20"/>
      <c r="SUR16" s="20"/>
      <c r="SUS16" s="20"/>
      <c r="SUT16" s="20"/>
      <c r="SUU16" s="20"/>
      <c r="SUV16" s="20"/>
      <c r="SUW16" s="20"/>
      <c r="SUX16" s="20"/>
      <c r="SUY16" s="20"/>
      <c r="SUZ16" s="20"/>
      <c r="SVA16" s="20"/>
      <c r="SVB16" s="20"/>
      <c r="SVC16" s="20"/>
      <c r="SVD16" s="20"/>
      <c r="SVE16" s="20"/>
      <c r="SVF16" s="20"/>
      <c r="SVG16" s="20"/>
      <c r="SVH16" s="20"/>
      <c r="SVI16" s="20"/>
      <c r="SVJ16" s="20"/>
      <c r="SVK16" s="20"/>
      <c r="SVL16" s="20"/>
      <c r="SVM16" s="20"/>
      <c r="SVN16" s="20"/>
      <c r="SVO16" s="20"/>
      <c r="SVP16" s="20"/>
      <c r="SVQ16" s="20"/>
      <c r="SVR16" s="20"/>
      <c r="SVS16" s="20"/>
      <c r="SVT16" s="20"/>
      <c r="SVU16" s="20"/>
      <c r="SVV16" s="20"/>
      <c r="SVW16" s="20"/>
      <c r="SVX16" s="20"/>
      <c r="SVY16" s="20"/>
      <c r="SVZ16" s="20"/>
      <c r="SWA16" s="20"/>
      <c r="SWB16" s="20"/>
      <c r="SWC16" s="20"/>
      <c r="SWD16" s="20"/>
      <c r="SWE16" s="20"/>
      <c r="SWF16" s="20"/>
      <c r="SWG16" s="20"/>
      <c r="SWH16" s="20"/>
      <c r="SWI16" s="20"/>
      <c r="SWJ16" s="20"/>
      <c r="SWK16" s="20"/>
      <c r="SWL16" s="20"/>
      <c r="SWM16" s="20"/>
      <c r="SWN16" s="20"/>
      <c r="SWO16" s="20"/>
      <c r="SWP16" s="20"/>
      <c r="SWQ16" s="20"/>
      <c r="SWR16" s="20"/>
      <c r="SWS16" s="20"/>
      <c r="SWT16" s="20"/>
      <c r="SWU16" s="20"/>
      <c r="SWV16" s="20"/>
      <c r="SWW16" s="20"/>
      <c r="SWX16" s="20"/>
      <c r="SWY16" s="20"/>
      <c r="SWZ16" s="20"/>
      <c r="SXA16" s="20"/>
      <c r="SXB16" s="20"/>
      <c r="SXC16" s="20"/>
      <c r="SXD16" s="20"/>
      <c r="SXE16" s="20"/>
      <c r="SXF16" s="20"/>
      <c r="SXG16" s="20"/>
      <c r="SXH16" s="20"/>
      <c r="SXI16" s="20"/>
      <c r="SXJ16" s="20"/>
      <c r="SXK16" s="20"/>
      <c r="SXL16" s="20"/>
      <c r="SXM16" s="20"/>
      <c r="SXN16" s="20"/>
      <c r="SXO16" s="20"/>
      <c r="SXP16" s="20"/>
      <c r="SXQ16" s="20"/>
      <c r="SXR16" s="20"/>
      <c r="SXS16" s="20"/>
      <c r="SXT16" s="20"/>
      <c r="SXU16" s="20"/>
      <c r="SXV16" s="20"/>
      <c r="SXW16" s="20"/>
      <c r="SXX16" s="20"/>
      <c r="SXY16" s="20"/>
      <c r="SXZ16" s="20"/>
      <c r="SYA16" s="20"/>
      <c r="SYB16" s="20"/>
      <c r="SYC16" s="20"/>
      <c r="SYD16" s="20"/>
      <c r="SYE16" s="20"/>
      <c r="SYF16" s="20"/>
      <c r="SYG16" s="20"/>
      <c r="SYH16" s="20"/>
      <c r="SYI16" s="20"/>
      <c r="SYJ16" s="20"/>
      <c r="SYK16" s="20"/>
      <c r="SYL16" s="20"/>
      <c r="SYM16" s="20"/>
      <c r="SYN16" s="20"/>
      <c r="SYO16" s="20"/>
      <c r="SYP16" s="20"/>
      <c r="SYQ16" s="20"/>
      <c r="SYR16" s="20"/>
      <c r="SYS16" s="20"/>
      <c r="SYT16" s="20"/>
      <c r="SYU16" s="20"/>
      <c r="SYV16" s="20"/>
      <c r="SYW16" s="20"/>
      <c r="SYX16" s="20"/>
      <c r="SYY16" s="20"/>
      <c r="SYZ16" s="20"/>
      <c r="SZA16" s="20"/>
      <c r="SZB16" s="20"/>
      <c r="SZC16" s="20"/>
      <c r="SZD16" s="20"/>
      <c r="SZE16" s="20"/>
      <c r="SZF16" s="20"/>
      <c r="SZG16" s="20"/>
      <c r="SZH16" s="20"/>
      <c r="SZI16" s="20"/>
      <c r="SZJ16" s="20"/>
      <c r="SZK16" s="20"/>
      <c r="SZL16" s="20"/>
      <c r="SZM16" s="20"/>
      <c r="SZN16" s="20"/>
      <c r="SZO16" s="20"/>
      <c r="SZP16" s="20"/>
      <c r="SZQ16" s="20"/>
      <c r="SZR16" s="20"/>
      <c r="SZS16" s="20"/>
      <c r="SZT16" s="20"/>
      <c r="SZU16" s="20"/>
      <c r="SZV16" s="20"/>
      <c r="SZW16" s="20"/>
      <c r="SZX16" s="20"/>
      <c r="SZY16" s="20"/>
      <c r="SZZ16" s="20"/>
      <c r="TAA16" s="20"/>
      <c r="TAB16" s="20"/>
      <c r="TAC16" s="20"/>
      <c r="TAD16" s="20"/>
      <c r="TAE16" s="20"/>
      <c r="TAF16" s="20"/>
      <c r="TAG16" s="20"/>
      <c r="TAH16" s="20"/>
      <c r="TAI16" s="20"/>
      <c r="TAJ16" s="20"/>
      <c r="TAK16" s="20"/>
      <c r="TAL16" s="20"/>
      <c r="TAM16" s="20"/>
      <c r="TAN16" s="20"/>
      <c r="TAO16" s="20"/>
      <c r="TAP16" s="20"/>
      <c r="TAQ16" s="20"/>
      <c r="TAR16" s="20"/>
      <c r="TAS16" s="20"/>
      <c r="TAT16" s="20"/>
      <c r="TAU16" s="20"/>
      <c r="TAV16" s="20"/>
      <c r="TAW16" s="20"/>
      <c r="TAX16" s="20"/>
      <c r="TAY16" s="20"/>
      <c r="TAZ16" s="20"/>
      <c r="TBA16" s="20"/>
      <c r="TBB16" s="20"/>
      <c r="TBC16" s="20"/>
      <c r="TBD16" s="20"/>
      <c r="TBE16" s="20"/>
      <c r="TBF16" s="20"/>
      <c r="TBG16" s="20"/>
      <c r="TBH16" s="20"/>
      <c r="TBI16" s="20"/>
      <c r="TBJ16" s="20"/>
      <c r="TBK16" s="20"/>
      <c r="TBL16" s="20"/>
      <c r="TBM16" s="20"/>
      <c r="TBN16" s="20"/>
      <c r="TBO16" s="20"/>
      <c r="TBP16" s="20"/>
      <c r="TBQ16" s="20"/>
      <c r="TBR16" s="20"/>
      <c r="TBS16" s="20"/>
      <c r="TBT16" s="20"/>
      <c r="TBU16" s="20"/>
      <c r="TBV16" s="20"/>
      <c r="TBW16" s="20"/>
      <c r="TBX16" s="20"/>
      <c r="TBY16" s="20"/>
      <c r="TBZ16" s="20"/>
      <c r="TCA16" s="20"/>
      <c r="TCB16" s="20"/>
      <c r="TCC16" s="20"/>
      <c r="TCD16" s="20"/>
      <c r="TCE16" s="20"/>
      <c r="TCF16" s="20"/>
      <c r="TCG16" s="20"/>
      <c r="TCH16" s="20"/>
      <c r="TCI16" s="20"/>
      <c r="TCJ16" s="20"/>
      <c r="TCK16" s="20"/>
      <c r="TCL16" s="20"/>
      <c r="TCM16" s="20"/>
      <c r="TCN16" s="20"/>
      <c r="TCO16" s="20"/>
      <c r="TCP16" s="20"/>
      <c r="TCQ16" s="20"/>
      <c r="TCR16" s="20"/>
      <c r="TCS16" s="20"/>
      <c r="TCT16" s="20"/>
      <c r="TCU16" s="20"/>
      <c r="TCV16" s="20"/>
      <c r="TCW16" s="20"/>
      <c r="TCX16" s="20"/>
      <c r="TCY16" s="20"/>
      <c r="TCZ16" s="20"/>
      <c r="TDA16" s="20"/>
      <c r="TDB16" s="20"/>
      <c r="TDC16" s="20"/>
      <c r="TDD16" s="20"/>
      <c r="TDE16" s="20"/>
      <c r="TDF16" s="20"/>
      <c r="TDG16" s="20"/>
      <c r="TDH16" s="20"/>
      <c r="TDI16" s="20"/>
      <c r="TDJ16" s="20"/>
      <c r="TDK16" s="20"/>
      <c r="TDL16" s="20"/>
      <c r="TDM16" s="20"/>
      <c r="TDN16" s="20"/>
      <c r="TDO16" s="20"/>
      <c r="TDP16" s="20"/>
      <c r="TDQ16" s="20"/>
      <c r="TDR16" s="20"/>
      <c r="TDS16" s="20"/>
      <c r="TDT16" s="20"/>
      <c r="TDU16" s="20"/>
      <c r="TDV16" s="20"/>
      <c r="TDW16" s="20"/>
      <c r="TDX16" s="20"/>
      <c r="TDY16" s="20"/>
      <c r="TDZ16" s="20"/>
      <c r="TEA16" s="20"/>
      <c r="TEB16" s="20"/>
      <c r="TEC16" s="20"/>
      <c r="TED16" s="20"/>
      <c r="TEE16" s="20"/>
      <c r="TEF16" s="20"/>
      <c r="TEG16" s="20"/>
      <c r="TEH16" s="20"/>
      <c r="TEI16" s="20"/>
      <c r="TEJ16" s="20"/>
      <c r="TEK16" s="20"/>
      <c r="TEL16" s="20"/>
      <c r="TEM16" s="20"/>
      <c r="TEN16" s="20"/>
      <c r="TEO16" s="20"/>
      <c r="TEP16" s="20"/>
      <c r="TEQ16" s="20"/>
      <c r="TER16" s="20"/>
      <c r="TES16" s="20"/>
      <c r="TET16" s="20"/>
      <c r="TEU16" s="20"/>
      <c r="TEV16" s="20"/>
      <c r="TEW16" s="20"/>
      <c r="TEX16" s="20"/>
      <c r="TEY16" s="20"/>
      <c r="TEZ16" s="20"/>
      <c r="TFA16" s="20"/>
      <c r="TFB16" s="20"/>
      <c r="TFC16" s="20"/>
      <c r="TFD16" s="20"/>
      <c r="TFE16" s="20"/>
      <c r="TFF16" s="20"/>
      <c r="TFG16" s="20"/>
      <c r="TFH16" s="20"/>
      <c r="TFI16" s="20"/>
      <c r="TFJ16" s="20"/>
      <c r="TFK16" s="20"/>
      <c r="TFL16" s="20"/>
      <c r="TFM16" s="20"/>
      <c r="TFN16" s="20"/>
      <c r="TFO16" s="20"/>
      <c r="TFP16" s="20"/>
      <c r="TFQ16" s="20"/>
      <c r="TFR16" s="20"/>
      <c r="TFS16" s="20"/>
      <c r="TFT16" s="20"/>
      <c r="TFU16" s="20"/>
      <c r="TFV16" s="20"/>
      <c r="TFW16" s="20"/>
      <c r="TFX16" s="20"/>
      <c r="TFY16" s="20"/>
      <c r="TFZ16" s="20"/>
      <c r="TGA16" s="20"/>
      <c r="TGB16" s="20"/>
      <c r="TGC16" s="20"/>
      <c r="TGD16" s="20"/>
      <c r="TGE16" s="20"/>
      <c r="TGF16" s="20"/>
      <c r="TGG16" s="20"/>
      <c r="TGH16" s="20"/>
      <c r="TGI16" s="20"/>
      <c r="TGJ16" s="20"/>
      <c r="TGK16" s="20"/>
      <c r="TGL16" s="20"/>
      <c r="TGM16" s="20"/>
      <c r="TGN16" s="20"/>
      <c r="TGO16" s="20"/>
      <c r="TGP16" s="20"/>
      <c r="TGQ16" s="20"/>
      <c r="TGR16" s="20"/>
      <c r="TGS16" s="20"/>
      <c r="TGT16" s="20"/>
      <c r="TGU16" s="20"/>
      <c r="TGV16" s="20"/>
      <c r="TGW16" s="20"/>
      <c r="TGX16" s="20"/>
      <c r="TGY16" s="20"/>
      <c r="TGZ16" s="20"/>
      <c r="THA16" s="20"/>
      <c r="THB16" s="20"/>
      <c r="THC16" s="20"/>
      <c r="THD16" s="20"/>
      <c r="THE16" s="20"/>
      <c r="THF16" s="20"/>
      <c r="THG16" s="20"/>
      <c r="THH16" s="20"/>
      <c r="THI16" s="20"/>
      <c r="THJ16" s="20"/>
      <c r="THK16" s="20"/>
      <c r="THL16" s="20"/>
      <c r="THM16" s="20"/>
      <c r="THN16" s="20"/>
      <c r="THO16" s="20"/>
      <c r="THP16" s="20"/>
      <c r="THQ16" s="20"/>
      <c r="THR16" s="20"/>
      <c r="THS16" s="20"/>
      <c r="THT16" s="20"/>
      <c r="THU16" s="20"/>
      <c r="THV16" s="20"/>
      <c r="THW16" s="20"/>
      <c r="THX16" s="20"/>
      <c r="THY16" s="20"/>
      <c r="THZ16" s="20"/>
      <c r="TIA16" s="20"/>
      <c r="TIB16" s="20"/>
      <c r="TIC16" s="20"/>
      <c r="TID16" s="20"/>
      <c r="TIE16" s="20"/>
      <c r="TIF16" s="20"/>
      <c r="TIG16" s="20"/>
      <c r="TIH16" s="20"/>
      <c r="TII16" s="20"/>
      <c r="TIJ16" s="20"/>
      <c r="TIK16" s="20"/>
      <c r="TIL16" s="20"/>
      <c r="TIM16" s="20"/>
      <c r="TIN16" s="20"/>
      <c r="TIO16" s="20"/>
      <c r="TIP16" s="20"/>
      <c r="TIQ16" s="20"/>
      <c r="TIR16" s="20"/>
      <c r="TIS16" s="20"/>
      <c r="TIT16" s="20"/>
      <c r="TIU16" s="20"/>
      <c r="TIV16" s="20"/>
      <c r="TIW16" s="20"/>
      <c r="TIX16" s="20"/>
      <c r="TIY16" s="20"/>
      <c r="TIZ16" s="20"/>
      <c r="TJA16" s="20"/>
      <c r="TJB16" s="20"/>
      <c r="TJC16" s="20"/>
      <c r="TJD16" s="20"/>
      <c r="TJE16" s="20"/>
      <c r="TJF16" s="20"/>
      <c r="TJG16" s="20"/>
      <c r="TJH16" s="20"/>
      <c r="TJI16" s="20"/>
      <c r="TJJ16" s="20"/>
      <c r="TJK16" s="20"/>
      <c r="TJL16" s="20"/>
      <c r="TJM16" s="20"/>
      <c r="TJN16" s="20"/>
      <c r="TJO16" s="20"/>
      <c r="TJP16" s="20"/>
      <c r="TJQ16" s="20"/>
      <c r="TJR16" s="20"/>
      <c r="TJS16" s="20"/>
      <c r="TJT16" s="20"/>
      <c r="TJU16" s="20"/>
      <c r="TJV16" s="20"/>
      <c r="TJW16" s="20"/>
      <c r="TJX16" s="20"/>
      <c r="TJY16" s="20"/>
      <c r="TJZ16" s="20"/>
      <c r="TKA16" s="20"/>
      <c r="TKB16" s="20"/>
      <c r="TKC16" s="20"/>
      <c r="TKD16" s="20"/>
      <c r="TKE16" s="20"/>
      <c r="TKF16" s="20"/>
      <c r="TKG16" s="20"/>
      <c r="TKH16" s="20"/>
      <c r="TKI16" s="20"/>
      <c r="TKJ16" s="20"/>
      <c r="TKK16" s="20"/>
      <c r="TKL16" s="20"/>
      <c r="TKM16" s="20"/>
      <c r="TKN16" s="20"/>
      <c r="TKO16" s="20"/>
      <c r="TKP16" s="20"/>
      <c r="TKQ16" s="20"/>
      <c r="TKR16" s="20"/>
      <c r="TKS16" s="20"/>
      <c r="TKT16" s="20"/>
      <c r="TKU16" s="20"/>
      <c r="TKV16" s="20"/>
      <c r="TKW16" s="20"/>
      <c r="TKX16" s="20"/>
      <c r="TKY16" s="20"/>
      <c r="TKZ16" s="20"/>
      <c r="TLA16" s="20"/>
      <c r="TLB16" s="20"/>
      <c r="TLC16" s="20"/>
      <c r="TLD16" s="20"/>
      <c r="TLE16" s="20"/>
      <c r="TLF16" s="20"/>
      <c r="TLG16" s="20"/>
      <c r="TLH16" s="20"/>
      <c r="TLI16" s="20"/>
      <c r="TLJ16" s="20"/>
      <c r="TLK16" s="20"/>
      <c r="TLL16" s="20"/>
      <c r="TLM16" s="20"/>
      <c r="TLN16" s="20"/>
      <c r="TLO16" s="20"/>
      <c r="TLP16" s="20"/>
      <c r="TLQ16" s="20"/>
      <c r="TLR16" s="20"/>
      <c r="TLS16" s="20"/>
      <c r="TLT16" s="20"/>
      <c r="TLU16" s="20"/>
      <c r="TLV16" s="20"/>
      <c r="TLW16" s="20"/>
      <c r="TLX16" s="20"/>
      <c r="TLY16" s="20"/>
      <c r="TLZ16" s="20"/>
      <c r="TMA16" s="20"/>
      <c r="TMB16" s="20"/>
      <c r="TMC16" s="20"/>
      <c r="TMD16" s="20"/>
      <c r="TME16" s="20"/>
      <c r="TMF16" s="20"/>
      <c r="TMG16" s="20"/>
      <c r="TMH16" s="20"/>
      <c r="TMI16" s="20"/>
      <c r="TMJ16" s="20"/>
      <c r="TMK16" s="20"/>
      <c r="TML16" s="20"/>
      <c r="TMM16" s="20"/>
      <c r="TMN16" s="20"/>
      <c r="TMO16" s="20"/>
      <c r="TMP16" s="20"/>
      <c r="TMQ16" s="20"/>
      <c r="TMR16" s="20"/>
      <c r="TMS16" s="20"/>
      <c r="TMT16" s="20"/>
      <c r="TMU16" s="20"/>
      <c r="TMV16" s="20"/>
      <c r="TMW16" s="20"/>
      <c r="TMX16" s="20"/>
      <c r="TMY16" s="20"/>
      <c r="TMZ16" s="20"/>
      <c r="TNA16" s="20"/>
      <c r="TNB16" s="20"/>
      <c r="TNC16" s="20"/>
      <c r="TND16" s="20"/>
      <c r="TNE16" s="20"/>
      <c r="TNF16" s="20"/>
      <c r="TNG16" s="20"/>
      <c r="TNH16" s="20"/>
      <c r="TNI16" s="20"/>
      <c r="TNJ16" s="20"/>
      <c r="TNK16" s="20"/>
      <c r="TNL16" s="20"/>
      <c r="TNM16" s="20"/>
      <c r="TNN16" s="20"/>
      <c r="TNO16" s="20"/>
      <c r="TNP16" s="20"/>
      <c r="TNQ16" s="20"/>
      <c r="TNR16" s="20"/>
      <c r="TNS16" s="20"/>
      <c r="TNT16" s="20"/>
      <c r="TNU16" s="20"/>
      <c r="TNV16" s="20"/>
      <c r="TNW16" s="20"/>
      <c r="TNX16" s="20"/>
      <c r="TNY16" s="20"/>
      <c r="TNZ16" s="20"/>
      <c r="TOA16" s="20"/>
      <c r="TOB16" s="20"/>
      <c r="TOC16" s="20"/>
      <c r="TOD16" s="20"/>
      <c r="TOE16" s="20"/>
      <c r="TOF16" s="20"/>
      <c r="TOG16" s="20"/>
      <c r="TOH16" s="20"/>
      <c r="TOI16" s="20"/>
      <c r="TOJ16" s="20"/>
      <c r="TOK16" s="20"/>
      <c r="TOL16" s="20"/>
      <c r="TOM16" s="20"/>
      <c r="TON16" s="20"/>
      <c r="TOO16" s="20"/>
      <c r="TOP16" s="20"/>
      <c r="TOQ16" s="20"/>
      <c r="TOR16" s="20"/>
      <c r="TOS16" s="20"/>
      <c r="TOT16" s="20"/>
      <c r="TOU16" s="20"/>
      <c r="TOV16" s="20"/>
      <c r="TOW16" s="20"/>
      <c r="TOX16" s="20"/>
      <c r="TOY16" s="20"/>
      <c r="TOZ16" s="20"/>
      <c r="TPA16" s="20"/>
      <c r="TPB16" s="20"/>
      <c r="TPC16" s="20"/>
      <c r="TPD16" s="20"/>
      <c r="TPE16" s="20"/>
      <c r="TPF16" s="20"/>
      <c r="TPG16" s="20"/>
      <c r="TPH16" s="20"/>
      <c r="TPI16" s="20"/>
      <c r="TPJ16" s="20"/>
      <c r="TPK16" s="20"/>
      <c r="TPL16" s="20"/>
      <c r="TPM16" s="20"/>
      <c r="TPN16" s="20"/>
      <c r="TPO16" s="20"/>
      <c r="TPP16" s="20"/>
      <c r="TPQ16" s="20"/>
      <c r="TPR16" s="20"/>
      <c r="TPS16" s="20"/>
      <c r="TPT16" s="20"/>
      <c r="TPU16" s="20"/>
      <c r="TPV16" s="20"/>
      <c r="TPW16" s="20"/>
      <c r="TPX16" s="20"/>
      <c r="TPY16" s="20"/>
      <c r="TPZ16" s="20"/>
      <c r="TQA16" s="20"/>
      <c r="TQB16" s="20"/>
      <c r="TQC16" s="20"/>
      <c r="TQD16" s="20"/>
      <c r="TQE16" s="20"/>
      <c r="TQF16" s="20"/>
      <c r="TQG16" s="20"/>
      <c r="TQH16" s="20"/>
      <c r="TQI16" s="20"/>
      <c r="TQJ16" s="20"/>
      <c r="TQK16" s="20"/>
      <c r="TQL16" s="20"/>
      <c r="TQM16" s="20"/>
      <c r="TQN16" s="20"/>
      <c r="TQO16" s="20"/>
      <c r="TQP16" s="20"/>
      <c r="TQQ16" s="20"/>
      <c r="TQR16" s="20"/>
      <c r="TQS16" s="20"/>
      <c r="TQT16" s="20"/>
      <c r="TQU16" s="20"/>
      <c r="TQV16" s="20"/>
      <c r="TQW16" s="20"/>
      <c r="TQX16" s="20"/>
      <c r="TQY16" s="20"/>
      <c r="TQZ16" s="20"/>
      <c r="TRA16" s="20"/>
      <c r="TRB16" s="20"/>
      <c r="TRC16" s="20"/>
      <c r="TRD16" s="20"/>
      <c r="TRE16" s="20"/>
      <c r="TRF16" s="20"/>
      <c r="TRG16" s="20"/>
      <c r="TRH16" s="20"/>
      <c r="TRI16" s="20"/>
      <c r="TRJ16" s="20"/>
      <c r="TRK16" s="20"/>
      <c r="TRL16" s="20"/>
      <c r="TRM16" s="20"/>
      <c r="TRN16" s="20"/>
      <c r="TRO16" s="20"/>
      <c r="TRP16" s="20"/>
      <c r="TRQ16" s="20"/>
      <c r="TRR16" s="20"/>
      <c r="TRS16" s="20"/>
      <c r="TRT16" s="20"/>
      <c r="TRU16" s="20"/>
      <c r="TRV16" s="20"/>
      <c r="TRW16" s="20"/>
      <c r="TRX16" s="20"/>
      <c r="TRY16" s="20"/>
      <c r="TRZ16" s="20"/>
      <c r="TSA16" s="20"/>
      <c r="TSB16" s="20"/>
      <c r="TSC16" s="20"/>
      <c r="TSD16" s="20"/>
      <c r="TSE16" s="20"/>
      <c r="TSF16" s="20"/>
      <c r="TSG16" s="20"/>
      <c r="TSH16" s="20"/>
      <c r="TSI16" s="20"/>
      <c r="TSJ16" s="20"/>
      <c r="TSK16" s="20"/>
      <c r="TSL16" s="20"/>
      <c r="TSM16" s="20"/>
      <c r="TSN16" s="20"/>
      <c r="TSO16" s="20"/>
      <c r="TSP16" s="20"/>
      <c r="TSQ16" s="20"/>
      <c r="TSR16" s="20"/>
      <c r="TSS16" s="20"/>
      <c r="TST16" s="20"/>
      <c r="TSU16" s="20"/>
      <c r="TSV16" s="20"/>
      <c r="TSW16" s="20"/>
      <c r="TSX16" s="20"/>
      <c r="TSY16" s="20"/>
      <c r="TSZ16" s="20"/>
      <c r="TTA16" s="20"/>
      <c r="TTB16" s="20"/>
      <c r="TTC16" s="20"/>
      <c r="TTD16" s="20"/>
      <c r="TTE16" s="20"/>
      <c r="TTF16" s="20"/>
      <c r="TTG16" s="20"/>
      <c r="TTH16" s="20"/>
      <c r="TTI16" s="20"/>
      <c r="TTJ16" s="20"/>
      <c r="TTK16" s="20"/>
      <c r="TTL16" s="20"/>
      <c r="TTM16" s="20"/>
      <c r="TTN16" s="20"/>
      <c r="TTO16" s="20"/>
      <c r="TTP16" s="20"/>
      <c r="TTQ16" s="20"/>
      <c r="TTR16" s="20"/>
      <c r="TTS16" s="20"/>
      <c r="TTT16" s="20"/>
      <c r="TTU16" s="20"/>
      <c r="TTV16" s="20"/>
      <c r="TTW16" s="20"/>
      <c r="TTX16" s="20"/>
      <c r="TTY16" s="20"/>
      <c r="TTZ16" s="20"/>
      <c r="TUA16" s="20"/>
      <c r="TUB16" s="20"/>
      <c r="TUC16" s="20"/>
      <c r="TUD16" s="20"/>
      <c r="TUE16" s="20"/>
      <c r="TUF16" s="20"/>
      <c r="TUG16" s="20"/>
      <c r="TUH16" s="20"/>
      <c r="TUI16" s="20"/>
      <c r="TUJ16" s="20"/>
      <c r="TUK16" s="20"/>
      <c r="TUL16" s="20"/>
      <c r="TUM16" s="20"/>
      <c r="TUN16" s="20"/>
      <c r="TUO16" s="20"/>
      <c r="TUP16" s="20"/>
      <c r="TUQ16" s="20"/>
      <c r="TUR16" s="20"/>
      <c r="TUS16" s="20"/>
      <c r="TUT16" s="20"/>
      <c r="TUU16" s="20"/>
      <c r="TUV16" s="20"/>
      <c r="TUW16" s="20"/>
      <c r="TUX16" s="20"/>
      <c r="TUY16" s="20"/>
      <c r="TUZ16" s="20"/>
      <c r="TVA16" s="20"/>
      <c r="TVB16" s="20"/>
      <c r="TVC16" s="20"/>
      <c r="TVD16" s="20"/>
      <c r="TVE16" s="20"/>
      <c r="TVF16" s="20"/>
      <c r="TVG16" s="20"/>
      <c r="TVH16" s="20"/>
      <c r="TVI16" s="20"/>
      <c r="TVJ16" s="20"/>
      <c r="TVK16" s="20"/>
      <c r="TVL16" s="20"/>
      <c r="TVM16" s="20"/>
      <c r="TVN16" s="20"/>
      <c r="TVO16" s="20"/>
      <c r="TVP16" s="20"/>
      <c r="TVQ16" s="20"/>
      <c r="TVR16" s="20"/>
      <c r="TVS16" s="20"/>
      <c r="TVT16" s="20"/>
      <c r="TVU16" s="20"/>
      <c r="TVV16" s="20"/>
      <c r="TVW16" s="20"/>
      <c r="TVX16" s="20"/>
      <c r="TVY16" s="20"/>
      <c r="TVZ16" s="20"/>
      <c r="TWA16" s="20"/>
      <c r="TWB16" s="20"/>
      <c r="TWC16" s="20"/>
      <c r="TWD16" s="20"/>
      <c r="TWE16" s="20"/>
      <c r="TWF16" s="20"/>
      <c r="TWG16" s="20"/>
      <c r="TWH16" s="20"/>
      <c r="TWI16" s="20"/>
      <c r="TWJ16" s="20"/>
      <c r="TWK16" s="20"/>
      <c r="TWL16" s="20"/>
      <c r="TWM16" s="20"/>
      <c r="TWN16" s="20"/>
      <c r="TWO16" s="20"/>
      <c r="TWP16" s="20"/>
      <c r="TWQ16" s="20"/>
      <c r="TWR16" s="20"/>
      <c r="TWS16" s="20"/>
      <c r="TWT16" s="20"/>
      <c r="TWU16" s="20"/>
      <c r="TWV16" s="20"/>
      <c r="TWW16" s="20"/>
      <c r="TWX16" s="20"/>
      <c r="TWY16" s="20"/>
      <c r="TWZ16" s="20"/>
      <c r="TXA16" s="20"/>
      <c r="TXB16" s="20"/>
      <c r="TXC16" s="20"/>
      <c r="TXD16" s="20"/>
      <c r="TXE16" s="20"/>
      <c r="TXF16" s="20"/>
      <c r="TXG16" s="20"/>
      <c r="TXH16" s="20"/>
      <c r="TXI16" s="20"/>
      <c r="TXJ16" s="20"/>
      <c r="TXK16" s="20"/>
      <c r="TXL16" s="20"/>
      <c r="TXM16" s="20"/>
      <c r="TXN16" s="20"/>
      <c r="TXO16" s="20"/>
      <c r="TXP16" s="20"/>
      <c r="TXQ16" s="20"/>
      <c r="TXR16" s="20"/>
      <c r="TXS16" s="20"/>
      <c r="TXT16" s="20"/>
      <c r="TXU16" s="20"/>
      <c r="TXV16" s="20"/>
      <c r="TXW16" s="20"/>
      <c r="TXX16" s="20"/>
      <c r="TXY16" s="20"/>
      <c r="TXZ16" s="20"/>
      <c r="TYA16" s="20"/>
      <c r="TYB16" s="20"/>
      <c r="TYC16" s="20"/>
      <c r="TYD16" s="20"/>
      <c r="TYE16" s="20"/>
      <c r="TYF16" s="20"/>
      <c r="TYG16" s="20"/>
      <c r="TYH16" s="20"/>
      <c r="TYI16" s="20"/>
      <c r="TYJ16" s="20"/>
      <c r="TYK16" s="20"/>
      <c r="TYL16" s="20"/>
      <c r="TYM16" s="20"/>
      <c r="TYN16" s="20"/>
      <c r="TYO16" s="20"/>
      <c r="TYP16" s="20"/>
      <c r="TYQ16" s="20"/>
      <c r="TYR16" s="20"/>
      <c r="TYS16" s="20"/>
      <c r="TYT16" s="20"/>
      <c r="TYU16" s="20"/>
      <c r="TYV16" s="20"/>
      <c r="TYW16" s="20"/>
      <c r="TYX16" s="20"/>
      <c r="TYY16" s="20"/>
      <c r="TYZ16" s="20"/>
      <c r="TZA16" s="20"/>
      <c r="TZB16" s="20"/>
      <c r="TZC16" s="20"/>
      <c r="TZD16" s="20"/>
      <c r="TZE16" s="20"/>
      <c r="TZF16" s="20"/>
      <c r="TZG16" s="20"/>
      <c r="TZH16" s="20"/>
      <c r="TZI16" s="20"/>
      <c r="TZJ16" s="20"/>
      <c r="TZK16" s="20"/>
      <c r="TZL16" s="20"/>
      <c r="TZM16" s="20"/>
      <c r="TZN16" s="20"/>
      <c r="TZO16" s="20"/>
      <c r="TZP16" s="20"/>
      <c r="TZQ16" s="20"/>
      <c r="TZR16" s="20"/>
      <c r="TZS16" s="20"/>
      <c r="TZT16" s="20"/>
      <c r="TZU16" s="20"/>
      <c r="TZV16" s="20"/>
      <c r="TZW16" s="20"/>
      <c r="TZX16" s="20"/>
      <c r="TZY16" s="20"/>
      <c r="TZZ16" s="20"/>
      <c r="UAA16" s="20"/>
      <c r="UAB16" s="20"/>
      <c r="UAC16" s="20"/>
      <c r="UAD16" s="20"/>
      <c r="UAE16" s="20"/>
      <c r="UAF16" s="20"/>
      <c r="UAG16" s="20"/>
      <c r="UAH16" s="20"/>
      <c r="UAI16" s="20"/>
      <c r="UAJ16" s="20"/>
      <c r="UAK16" s="20"/>
      <c r="UAL16" s="20"/>
      <c r="UAM16" s="20"/>
      <c r="UAN16" s="20"/>
      <c r="UAO16" s="20"/>
      <c r="UAP16" s="20"/>
      <c r="UAQ16" s="20"/>
      <c r="UAR16" s="20"/>
      <c r="UAS16" s="20"/>
      <c r="UAT16" s="20"/>
      <c r="UAU16" s="20"/>
      <c r="UAV16" s="20"/>
      <c r="UAW16" s="20"/>
      <c r="UAX16" s="20"/>
      <c r="UAY16" s="20"/>
      <c r="UAZ16" s="20"/>
      <c r="UBA16" s="20"/>
      <c r="UBB16" s="20"/>
      <c r="UBC16" s="20"/>
      <c r="UBD16" s="20"/>
      <c r="UBE16" s="20"/>
      <c r="UBF16" s="20"/>
      <c r="UBG16" s="20"/>
      <c r="UBH16" s="20"/>
      <c r="UBI16" s="20"/>
      <c r="UBJ16" s="20"/>
      <c r="UBK16" s="20"/>
      <c r="UBL16" s="20"/>
      <c r="UBM16" s="20"/>
      <c r="UBN16" s="20"/>
      <c r="UBO16" s="20"/>
      <c r="UBP16" s="20"/>
      <c r="UBQ16" s="20"/>
      <c r="UBR16" s="20"/>
      <c r="UBS16" s="20"/>
      <c r="UBT16" s="20"/>
      <c r="UBU16" s="20"/>
      <c r="UBV16" s="20"/>
      <c r="UBW16" s="20"/>
      <c r="UBX16" s="20"/>
      <c r="UBY16" s="20"/>
      <c r="UBZ16" s="20"/>
      <c r="UCA16" s="20"/>
      <c r="UCB16" s="20"/>
      <c r="UCC16" s="20"/>
      <c r="UCD16" s="20"/>
      <c r="UCE16" s="20"/>
      <c r="UCF16" s="20"/>
      <c r="UCG16" s="20"/>
      <c r="UCH16" s="20"/>
      <c r="UCI16" s="20"/>
      <c r="UCJ16" s="20"/>
      <c r="UCK16" s="20"/>
      <c r="UCL16" s="20"/>
      <c r="UCM16" s="20"/>
      <c r="UCN16" s="20"/>
      <c r="UCO16" s="20"/>
      <c r="UCP16" s="20"/>
      <c r="UCQ16" s="20"/>
      <c r="UCR16" s="20"/>
      <c r="UCS16" s="20"/>
      <c r="UCT16" s="20"/>
      <c r="UCU16" s="20"/>
      <c r="UCV16" s="20"/>
      <c r="UCW16" s="20"/>
      <c r="UCX16" s="20"/>
      <c r="UCY16" s="20"/>
      <c r="UCZ16" s="20"/>
      <c r="UDA16" s="20"/>
      <c r="UDB16" s="20"/>
      <c r="UDC16" s="20"/>
      <c r="UDD16" s="20"/>
      <c r="UDE16" s="20"/>
      <c r="UDF16" s="20"/>
      <c r="UDG16" s="20"/>
      <c r="UDH16" s="20"/>
      <c r="UDI16" s="20"/>
      <c r="UDJ16" s="20"/>
      <c r="UDK16" s="20"/>
      <c r="UDL16" s="20"/>
      <c r="UDM16" s="20"/>
      <c r="UDN16" s="20"/>
      <c r="UDO16" s="20"/>
      <c r="UDP16" s="20"/>
      <c r="UDQ16" s="20"/>
      <c r="UDR16" s="20"/>
      <c r="UDS16" s="20"/>
      <c r="UDT16" s="20"/>
      <c r="UDU16" s="20"/>
      <c r="UDV16" s="20"/>
      <c r="UDW16" s="20"/>
      <c r="UDX16" s="20"/>
      <c r="UDY16" s="20"/>
      <c r="UDZ16" s="20"/>
      <c r="UEA16" s="20"/>
      <c r="UEB16" s="20"/>
      <c r="UEC16" s="20"/>
      <c r="UED16" s="20"/>
      <c r="UEE16" s="20"/>
      <c r="UEF16" s="20"/>
      <c r="UEG16" s="20"/>
      <c r="UEH16" s="20"/>
      <c r="UEI16" s="20"/>
      <c r="UEJ16" s="20"/>
      <c r="UEK16" s="20"/>
      <c r="UEL16" s="20"/>
      <c r="UEM16" s="20"/>
      <c r="UEN16" s="20"/>
      <c r="UEO16" s="20"/>
      <c r="UEP16" s="20"/>
      <c r="UEQ16" s="20"/>
      <c r="UER16" s="20"/>
      <c r="UES16" s="20"/>
      <c r="UET16" s="20"/>
      <c r="UEU16" s="20"/>
      <c r="UEV16" s="20"/>
      <c r="UEW16" s="20"/>
      <c r="UEX16" s="20"/>
      <c r="UEY16" s="20"/>
      <c r="UEZ16" s="20"/>
      <c r="UFA16" s="20"/>
      <c r="UFB16" s="20"/>
      <c r="UFC16" s="20"/>
      <c r="UFD16" s="20"/>
      <c r="UFE16" s="20"/>
      <c r="UFF16" s="20"/>
      <c r="UFG16" s="20"/>
      <c r="UFH16" s="20"/>
      <c r="UFI16" s="20"/>
      <c r="UFJ16" s="20"/>
      <c r="UFK16" s="20"/>
      <c r="UFL16" s="20"/>
      <c r="UFM16" s="20"/>
      <c r="UFN16" s="20"/>
      <c r="UFO16" s="20"/>
      <c r="UFP16" s="20"/>
      <c r="UFQ16" s="20"/>
      <c r="UFR16" s="20"/>
      <c r="UFS16" s="20"/>
      <c r="UFT16" s="20"/>
      <c r="UFU16" s="20"/>
      <c r="UFV16" s="20"/>
      <c r="UFW16" s="20"/>
      <c r="UFX16" s="20"/>
      <c r="UFY16" s="20"/>
      <c r="UFZ16" s="20"/>
      <c r="UGA16" s="20"/>
      <c r="UGB16" s="20"/>
      <c r="UGC16" s="20"/>
      <c r="UGD16" s="20"/>
      <c r="UGE16" s="20"/>
      <c r="UGF16" s="20"/>
      <c r="UGG16" s="20"/>
      <c r="UGH16" s="20"/>
      <c r="UGI16" s="20"/>
      <c r="UGJ16" s="20"/>
      <c r="UGK16" s="20"/>
      <c r="UGL16" s="20"/>
      <c r="UGM16" s="20"/>
      <c r="UGN16" s="20"/>
      <c r="UGO16" s="20"/>
      <c r="UGP16" s="20"/>
      <c r="UGQ16" s="20"/>
      <c r="UGR16" s="20"/>
      <c r="UGS16" s="20"/>
      <c r="UGT16" s="20"/>
      <c r="UGU16" s="20"/>
      <c r="UGV16" s="20"/>
      <c r="UGW16" s="20"/>
      <c r="UGX16" s="20"/>
      <c r="UGY16" s="20"/>
      <c r="UGZ16" s="20"/>
      <c r="UHA16" s="20"/>
      <c r="UHB16" s="20"/>
      <c r="UHC16" s="20"/>
      <c r="UHD16" s="20"/>
      <c r="UHE16" s="20"/>
      <c r="UHF16" s="20"/>
      <c r="UHG16" s="20"/>
      <c r="UHH16" s="20"/>
      <c r="UHI16" s="20"/>
      <c r="UHJ16" s="20"/>
      <c r="UHK16" s="20"/>
      <c r="UHL16" s="20"/>
      <c r="UHM16" s="20"/>
      <c r="UHN16" s="20"/>
      <c r="UHO16" s="20"/>
      <c r="UHP16" s="20"/>
      <c r="UHQ16" s="20"/>
      <c r="UHR16" s="20"/>
      <c r="UHS16" s="20"/>
      <c r="UHT16" s="20"/>
      <c r="UHU16" s="20"/>
      <c r="UHV16" s="20"/>
      <c r="UHW16" s="20"/>
      <c r="UHX16" s="20"/>
      <c r="UHY16" s="20"/>
      <c r="UHZ16" s="20"/>
      <c r="UIA16" s="20"/>
      <c r="UIB16" s="20"/>
      <c r="UIC16" s="20"/>
      <c r="UID16" s="20"/>
      <c r="UIE16" s="20"/>
      <c r="UIF16" s="20"/>
      <c r="UIG16" s="20"/>
      <c r="UIH16" s="20"/>
      <c r="UII16" s="20"/>
      <c r="UIJ16" s="20"/>
      <c r="UIK16" s="20"/>
      <c r="UIL16" s="20"/>
      <c r="UIM16" s="20"/>
      <c r="UIN16" s="20"/>
      <c r="UIO16" s="20"/>
      <c r="UIP16" s="20"/>
      <c r="UIQ16" s="20"/>
      <c r="UIR16" s="20"/>
      <c r="UIS16" s="20"/>
      <c r="UIT16" s="20"/>
      <c r="UIU16" s="20"/>
      <c r="UIV16" s="20"/>
      <c r="UIW16" s="20"/>
      <c r="UIX16" s="20"/>
      <c r="UIY16" s="20"/>
      <c r="UIZ16" s="20"/>
      <c r="UJA16" s="20"/>
      <c r="UJB16" s="20"/>
      <c r="UJC16" s="20"/>
      <c r="UJD16" s="20"/>
      <c r="UJE16" s="20"/>
      <c r="UJF16" s="20"/>
      <c r="UJG16" s="20"/>
      <c r="UJH16" s="20"/>
      <c r="UJI16" s="20"/>
      <c r="UJJ16" s="20"/>
      <c r="UJK16" s="20"/>
      <c r="UJL16" s="20"/>
      <c r="UJM16" s="20"/>
      <c r="UJN16" s="20"/>
      <c r="UJO16" s="20"/>
      <c r="UJP16" s="20"/>
      <c r="UJQ16" s="20"/>
      <c r="UJR16" s="20"/>
      <c r="UJS16" s="20"/>
      <c r="UJT16" s="20"/>
      <c r="UJU16" s="20"/>
      <c r="UJV16" s="20"/>
      <c r="UJW16" s="20"/>
      <c r="UJX16" s="20"/>
      <c r="UJY16" s="20"/>
      <c r="UJZ16" s="20"/>
      <c r="UKA16" s="20"/>
      <c r="UKB16" s="20"/>
      <c r="UKC16" s="20"/>
      <c r="UKD16" s="20"/>
      <c r="UKE16" s="20"/>
      <c r="UKF16" s="20"/>
      <c r="UKG16" s="20"/>
      <c r="UKH16" s="20"/>
      <c r="UKI16" s="20"/>
      <c r="UKJ16" s="20"/>
      <c r="UKK16" s="20"/>
      <c r="UKL16" s="20"/>
      <c r="UKM16" s="20"/>
      <c r="UKN16" s="20"/>
      <c r="UKO16" s="20"/>
      <c r="UKP16" s="20"/>
      <c r="UKQ16" s="20"/>
      <c r="UKR16" s="20"/>
      <c r="UKS16" s="20"/>
      <c r="UKT16" s="20"/>
      <c r="UKU16" s="20"/>
      <c r="UKV16" s="20"/>
      <c r="UKW16" s="20"/>
      <c r="UKX16" s="20"/>
      <c r="UKY16" s="20"/>
      <c r="UKZ16" s="20"/>
      <c r="ULA16" s="20"/>
      <c r="ULB16" s="20"/>
      <c r="ULC16" s="20"/>
      <c r="ULD16" s="20"/>
      <c r="ULE16" s="20"/>
      <c r="ULF16" s="20"/>
      <c r="ULG16" s="20"/>
      <c r="ULH16" s="20"/>
      <c r="ULI16" s="20"/>
      <c r="ULJ16" s="20"/>
      <c r="ULK16" s="20"/>
      <c r="ULL16" s="20"/>
      <c r="ULM16" s="20"/>
      <c r="ULN16" s="20"/>
      <c r="ULO16" s="20"/>
      <c r="ULP16" s="20"/>
      <c r="ULQ16" s="20"/>
      <c r="ULR16" s="20"/>
      <c r="ULS16" s="20"/>
      <c r="ULT16" s="20"/>
      <c r="ULU16" s="20"/>
      <c r="ULV16" s="20"/>
      <c r="ULW16" s="20"/>
      <c r="ULX16" s="20"/>
      <c r="ULY16" s="20"/>
      <c r="ULZ16" s="20"/>
      <c r="UMA16" s="20"/>
      <c r="UMB16" s="20"/>
      <c r="UMC16" s="20"/>
      <c r="UMD16" s="20"/>
      <c r="UME16" s="20"/>
      <c r="UMF16" s="20"/>
      <c r="UMG16" s="20"/>
      <c r="UMH16" s="20"/>
      <c r="UMI16" s="20"/>
      <c r="UMJ16" s="20"/>
      <c r="UMK16" s="20"/>
      <c r="UML16" s="20"/>
      <c r="UMM16" s="20"/>
      <c r="UMN16" s="20"/>
      <c r="UMO16" s="20"/>
      <c r="UMP16" s="20"/>
      <c r="UMQ16" s="20"/>
      <c r="UMR16" s="20"/>
      <c r="UMS16" s="20"/>
      <c r="UMT16" s="20"/>
      <c r="UMU16" s="20"/>
      <c r="UMV16" s="20"/>
      <c r="UMW16" s="20"/>
      <c r="UMX16" s="20"/>
      <c r="UMY16" s="20"/>
      <c r="UMZ16" s="20"/>
      <c r="UNA16" s="20"/>
      <c r="UNB16" s="20"/>
      <c r="UNC16" s="20"/>
      <c r="UND16" s="20"/>
      <c r="UNE16" s="20"/>
      <c r="UNF16" s="20"/>
      <c r="UNG16" s="20"/>
      <c r="UNH16" s="20"/>
      <c r="UNI16" s="20"/>
      <c r="UNJ16" s="20"/>
      <c r="UNK16" s="20"/>
      <c r="UNL16" s="20"/>
      <c r="UNM16" s="20"/>
      <c r="UNN16" s="20"/>
      <c r="UNO16" s="20"/>
      <c r="UNP16" s="20"/>
      <c r="UNQ16" s="20"/>
      <c r="UNR16" s="20"/>
      <c r="UNS16" s="20"/>
      <c r="UNT16" s="20"/>
      <c r="UNU16" s="20"/>
      <c r="UNV16" s="20"/>
      <c r="UNW16" s="20"/>
      <c r="UNX16" s="20"/>
      <c r="UNY16" s="20"/>
      <c r="UNZ16" s="20"/>
      <c r="UOA16" s="20"/>
      <c r="UOB16" s="20"/>
      <c r="UOC16" s="20"/>
      <c r="UOD16" s="20"/>
      <c r="UOE16" s="20"/>
      <c r="UOF16" s="20"/>
      <c r="UOG16" s="20"/>
      <c r="UOH16" s="20"/>
      <c r="UOI16" s="20"/>
      <c r="UOJ16" s="20"/>
      <c r="UOK16" s="20"/>
      <c r="UOL16" s="20"/>
      <c r="UOM16" s="20"/>
      <c r="UON16" s="20"/>
      <c r="UOO16" s="20"/>
      <c r="UOP16" s="20"/>
      <c r="UOQ16" s="20"/>
      <c r="UOR16" s="20"/>
      <c r="UOS16" s="20"/>
      <c r="UOT16" s="20"/>
      <c r="UOU16" s="20"/>
      <c r="UOV16" s="20"/>
      <c r="UOW16" s="20"/>
      <c r="UOX16" s="20"/>
      <c r="UOY16" s="20"/>
      <c r="UOZ16" s="20"/>
      <c r="UPA16" s="20"/>
      <c r="UPB16" s="20"/>
      <c r="UPC16" s="20"/>
      <c r="UPD16" s="20"/>
      <c r="UPE16" s="20"/>
      <c r="UPF16" s="20"/>
      <c r="UPG16" s="20"/>
      <c r="UPH16" s="20"/>
      <c r="UPI16" s="20"/>
      <c r="UPJ16" s="20"/>
      <c r="UPK16" s="20"/>
      <c r="UPL16" s="20"/>
      <c r="UPM16" s="20"/>
      <c r="UPN16" s="20"/>
      <c r="UPO16" s="20"/>
      <c r="UPP16" s="20"/>
      <c r="UPQ16" s="20"/>
      <c r="UPR16" s="20"/>
      <c r="UPS16" s="20"/>
      <c r="UPT16" s="20"/>
      <c r="UPU16" s="20"/>
      <c r="UPV16" s="20"/>
      <c r="UPW16" s="20"/>
      <c r="UPX16" s="20"/>
      <c r="UPY16" s="20"/>
      <c r="UPZ16" s="20"/>
      <c r="UQA16" s="20"/>
      <c r="UQB16" s="20"/>
      <c r="UQC16" s="20"/>
      <c r="UQD16" s="20"/>
      <c r="UQE16" s="20"/>
      <c r="UQF16" s="20"/>
      <c r="UQG16" s="20"/>
      <c r="UQH16" s="20"/>
      <c r="UQI16" s="20"/>
      <c r="UQJ16" s="20"/>
      <c r="UQK16" s="20"/>
      <c r="UQL16" s="20"/>
      <c r="UQM16" s="20"/>
      <c r="UQN16" s="20"/>
      <c r="UQO16" s="20"/>
      <c r="UQP16" s="20"/>
      <c r="UQQ16" s="20"/>
      <c r="UQR16" s="20"/>
      <c r="UQS16" s="20"/>
      <c r="UQT16" s="20"/>
      <c r="UQU16" s="20"/>
      <c r="UQV16" s="20"/>
      <c r="UQW16" s="20"/>
      <c r="UQX16" s="20"/>
      <c r="UQY16" s="20"/>
      <c r="UQZ16" s="20"/>
      <c r="URA16" s="20"/>
      <c r="URB16" s="20"/>
      <c r="URC16" s="20"/>
      <c r="URD16" s="20"/>
      <c r="URE16" s="20"/>
      <c r="URF16" s="20"/>
      <c r="URG16" s="20"/>
      <c r="URH16" s="20"/>
      <c r="URI16" s="20"/>
      <c r="URJ16" s="20"/>
      <c r="URK16" s="20"/>
      <c r="URL16" s="20"/>
      <c r="URM16" s="20"/>
      <c r="URN16" s="20"/>
      <c r="URO16" s="20"/>
      <c r="URP16" s="20"/>
      <c r="URQ16" s="20"/>
      <c r="URR16" s="20"/>
      <c r="URS16" s="20"/>
      <c r="URT16" s="20"/>
      <c r="URU16" s="20"/>
      <c r="URV16" s="20"/>
      <c r="URW16" s="20"/>
      <c r="URX16" s="20"/>
      <c r="URY16" s="20"/>
      <c r="URZ16" s="20"/>
      <c r="USA16" s="20"/>
      <c r="USB16" s="20"/>
      <c r="USC16" s="20"/>
      <c r="USD16" s="20"/>
      <c r="USE16" s="20"/>
      <c r="USF16" s="20"/>
      <c r="USG16" s="20"/>
      <c r="USH16" s="20"/>
      <c r="USI16" s="20"/>
      <c r="USJ16" s="20"/>
      <c r="USK16" s="20"/>
      <c r="USL16" s="20"/>
      <c r="USM16" s="20"/>
      <c r="USN16" s="20"/>
      <c r="USO16" s="20"/>
      <c r="USP16" s="20"/>
      <c r="USQ16" s="20"/>
      <c r="USR16" s="20"/>
      <c r="USS16" s="20"/>
      <c r="UST16" s="20"/>
      <c r="USU16" s="20"/>
      <c r="USV16" s="20"/>
      <c r="USW16" s="20"/>
      <c r="USX16" s="20"/>
      <c r="USY16" s="20"/>
      <c r="USZ16" s="20"/>
      <c r="UTA16" s="20"/>
      <c r="UTB16" s="20"/>
      <c r="UTC16" s="20"/>
      <c r="UTD16" s="20"/>
      <c r="UTE16" s="20"/>
      <c r="UTF16" s="20"/>
      <c r="UTG16" s="20"/>
      <c r="UTH16" s="20"/>
      <c r="UTI16" s="20"/>
      <c r="UTJ16" s="20"/>
      <c r="UTK16" s="20"/>
      <c r="UTL16" s="20"/>
      <c r="UTM16" s="20"/>
      <c r="UTN16" s="20"/>
      <c r="UTO16" s="20"/>
      <c r="UTP16" s="20"/>
      <c r="UTQ16" s="20"/>
      <c r="UTR16" s="20"/>
      <c r="UTS16" s="20"/>
      <c r="UTT16" s="20"/>
      <c r="UTU16" s="20"/>
      <c r="UTV16" s="20"/>
      <c r="UTW16" s="20"/>
      <c r="UTX16" s="20"/>
      <c r="UTY16" s="20"/>
      <c r="UTZ16" s="20"/>
      <c r="UUA16" s="20"/>
      <c r="UUB16" s="20"/>
      <c r="UUC16" s="20"/>
      <c r="UUD16" s="20"/>
      <c r="UUE16" s="20"/>
      <c r="UUF16" s="20"/>
      <c r="UUG16" s="20"/>
      <c r="UUH16" s="20"/>
      <c r="UUI16" s="20"/>
      <c r="UUJ16" s="20"/>
      <c r="UUK16" s="20"/>
      <c r="UUL16" s="20"/>
      <c r="UUM16" s="20"/>
      <c r="UUN16" s="20"/>
      <c r="UUO16" s="20"/>
      <c r="UUP16" s="20"/>
      <c r="UUQ16" s="20"/>
      <c r="UUR16" s="20"/>
      <c r="UUS16" s="20"/>
      <c r="UUT16" s="20"/>
      <c r="UUU16" s="20"/>
      <c r="UUV16" s="20"/>
      <c r="UUW16" s="20"/>
      <c r="UUX16" s="20"/>
      <c r="UUY16" s="20"/>
      <c r="UUZ16" s="20"/>
      <c r="UVA16" s="20"/>
      <c r="UVB16" s="20"/>
      <c r="UVC16" s="20"/>
      <c r="UVD16" s="20"/>
      <c r="UVE16" s="20"/>
      <c r="UVF16" s="20"/>
      <c r="UVG16" s="20"/>
      <c r="UVH16" s="20"/>
      <c r="UVI16" s="20"/>
      <c r="UVJ16" s="20"/>
      <c r="UVK16" s="20"/>
      <c r="UVL16" s="20"/>
      <c r="UVM16" s="20"/>
      <c r="UVN16" s="20"/>
      <c r="UVO16" s="20"/>
      <c r="UVP16" s="20"/>
      <c r="UVQ16" s="20"/>
      <c r="UVR16" s="20"/>
      <c r="UVS16" s="20"/>
      <c r="UVT16" s="20"/>
      <c r="UVU16" s="20"/>
      <c r="UVV16" s="20"/>
      <c r="UVW16" s="20"/>
      <c r="UVX16" s="20"/>
      <c r="UVY16" s="20"/>
      <c r="UVZ16" s="20"/>
      <c r="UWA16" s="20"/>
      <c r="UWB16" s="20"/>
      <c r="UWC16" s="20"/>
      <c r="UWD16" s="20"/>
      <c r="UWE16" s="20"/>
      <c r="UWF16" s="20"/>
      <c r="UWG16" s="20"/>
      <c r="UWH16" s="20"/>
      <c r="UWI16" s="20"/>
      <c r="UWJ16" s="20"/>
      <c r="UWK16" s="20"/>
      <c r="UWL16" s="20"/>
      <c r="UWM16" s="20"/>
      <c r="UWN16" s="20"/>
      <c r="UWO16" s="20"/>
      <c r="UWP16" s="20"/>
      <c r="UWQ16" s="20"/>
      <c r="UWR16" s="20"/>
      <c r="UWS16" s="20"/>
      <c r="UWT16" s="20"/>
      <c r="UWU16" s="20"/>
      <c r="UWV16" s="20"/>
      <c r="UWW16" s="20"/>
      <c r="UWX16" s="20"/>
      <c r="UWY16" s="20"/>
      <c r="UWZ16" s="20"/>
      <c r="UXA16" s="20"/>
      <c r="UXB16" s="20"/>
      <c r="UXC16" s="20"/>
      <c r="UXD16" s="20"/>
      <c r="UXE16" s="20"/>
      <c r="UXF16" s="20"/>
      <c r="UXG16" s="20"/>
      <c r="UXH16" s="20"/>
      <c r="UXI16" s="20"/>
      <c r="UXJ16" s="20"/>
      <c r="UXK16" s="20"/>
      <c r="UXL16" s="20"/>
      <c r="UXM16" s="20"/>
      <c r="UXN16" s="20"/>
      <c r="UXO16" s="20"/>
      <c r="UXP16" s="20"/>
      <c r="UXQ16" s="20"/>
      <c r="UXR16" s="20"/>
      <c r="UXS16" s="20"/>
      <c r="UXT16" s="20"/>
      <c r="UXU16" s="20"/>
      <c r="UXV16" s="20"/>
      <c r="UXW16" s="20"/>
      <c r="UXX16" s="20"/>
      <c r="UXY16" s="20"/>
      <c r="UXZ16" s="20"/>
      <c r="UYA16" s="20"/>
      <c r="UYB16" s="20"/>
      <c r="UYC16" s="20"/>
      <c r="UYD16" s="20"/>
      <c r="UYE16" s="20"/>
      <c r="UYF16" s="20"/>
      <c r="UYG16" s="20"/>
      <c r="UYH16" s="20"/>
      <c r="UYI16" s="20"/>
      <c r="UYJ16" s="20"/>
      <c r="UYK16" s="20"/>
      <c r="UYL16" s="20"/>
      <c r="UYM16" s="20"/>
      <c r="UYN16" s="20"/>
      <c r="UYO16" s="20"/>
      <c r="UYP16" s="20"/>
      <c r="UYQ16" s="20"/>
      <c r="UYR16" s="20"/>
      <c r="UYS16" s="20"/>
      <c r="UYT16" s="20"/>
      <c r="UYU16" s="20"/>
      <c r="UYV16" s="20"/>
      <c r="UYW16" s="20"/>
      <c r="UYX16" s="20"/>
      <c r="UYY16" s="20"/>
      <c r="UYZ16" s="20"/>
      <c r="UZA16" s="20"/>
      <c r="UZB16" s="20"/>
      <c r="UZC16" s="20"/>
      <c r="UZD16" s="20"/>
      <c r="UZE16" s="20"/>
      <c r="UZF16" s="20"/>
      <c r="UZG16" s="20"/>
      <c r="UZH16" s="20"/>
      <c r="UZI16" s="20"/>
      <c r="UZJ16" s="20"/>
      <c r="UZK16" s="20"/>
      <c r="UZL16" s="20"/>
      <c r="UZM16" s="20"/>
      <c r="UZN16" s="20"/>
      <c r="UZO16" s="20"/>
      <c r="UZP16" s="20"/>
      <c r="UZQ16" s="20"/>
      <c r="UZR16" s="20"/>
      <c r="UZS16" s="20"/>
      <c r="UZT16" s="20"/>
      <c r="UZU16" s="20"/>
      <c r="UZV16" s="20"/>
      <c r="UZW16" s="20"/>
      <c r="UZX16" s="20"/>
      <c r="UZY16" s="20"/>
      <c r="UZZ16" s="20"/>
      <c r="VAA16" s="20"/>
      <c r="VAB16" s="20"/>
      <c r="VAC16" s="20"/>
      <c r="VAD16" s="20"/>
      <c r="VAE16" s="20"/>
      <c r="VAF16" s="20"/>
      <c r="VAG16" s="20"/>
      <c r="VAH16" s="20"/>
      <c r="VAI16" s="20"/>
      <c r="VAJ16" s="20"/>
      <c r="VAK16" s="20"/>
      <c r="VAL16" s="20"/>
      <c r="VAM16" s="20"/>
      <c r="VAN16" s="20"/>
      <c r="VAO16" s="20"/>
      <c r="VAP16" s="20"/>
      <c r="VAQ16" s="20"/>
      <c r="VAR16" s="20"/>
      <c r="VAS16" s="20"/>
      <c r="VAT16" s="20"/>
      <c r="VAU16" s="20"/>
      <c r="VAV16" s="20"/>
      <c r="VAW16" s="20"/>
      <c r="VAX16" s="20"/>
      <c r="VAY16" s="20"/>
      <c r="VAZ16" s="20"/>
      <c r="VBA16" s="20"/>
      <c r="VBB16" s="20"/>
      <c r="VBC16" s="20"/>
      <c r="VBD16" s="20"/>
      <c r="VBE16" s="20"/>
      <c r="VBF16" s="20"/>
      <c r="VBG16" s="20"/>
      <c r="VBH16" s="20"/>
      <c r="VBI16" s="20"/>
      <c r="VBJ16" s="20"/>
      <c r="VBK16" s="20"/>
      <c r="VBL16" s="20"/>
      <c r="VBM16" s="20"/>
      <c r="VBN16" s="20"/>
      <c r="VBO16" s="20"/>
      <c r="VBP16" s="20"/>
      <c r="VBQ16" s="20"/>
      <c r="VBR16" s="20"/>
      <c r="VBS16" s="20"/>
      <c r="VBT16" s="20"/>
      <c r="VBU16" s="20"/>
      <c r="VBV16" s="20"/>
      <c r="VBW16" s="20"/>
      <c r="VBX16" s="20"/>
      <c r="VBY16" s="20"/>
      <c r="VBZ16" s="20"/>
      <c r="VCA16" s="20"/>
      <c r="VCB16" s="20"/>
      <c r="VCC16" s="20"/>
      <c r="VCD16" s="20"/>
      <c r="VCE16" s="20"/>
      <c r="VCF16" s="20"/>
      <c r="VCG16" s="20"/>
      <c r="VCH16" s="20"/>
      <c r="VCI16" s="20"/>
      <c r="VCJ16" s="20"/>
      <c r="VCK16" s="20"/>
      <c r="VCL16" s="20"/>
      <c r="VCM16" s="20"/>
      <c r="VCN16" s="20"/>
      <c r="VCO16" s="20"/>
      <c r="VCP16" s="20"/>
      <c r="VCQ16" s="20"/>
      <c r="VCR16" s="20"/>
      <c r="VCS16" s="20"/>
      <c r="VCT16" s="20"/>
      <c r="VCU16" s="20"/>
      <c r="VCV16" s="20"/>
      <c r="VCW16" s="20"/>
      <c r="VCX16" s="20"/>
      <c r="VCY16" s="20"/>
      <c r="VCZ16" s="20"/>
      <c r="VDA16" s="20"/>
      <c r="VDB16" s="20"/>
      <c r="VDC16" s="20"/>
      <c r="VDD16" s="20"/>
      <c r="VDE16" s="20"/>
      <c r="VDF16" s="20"/>
      <c r="VDG16" s="20"/>
      <c r="VDH16" s="20"/>
      <c r="VDI16" s="20"/>
      <c r="VDJ16" s="20"/>
      <c r="VDK16" s="20"/>
      <c r="VDL16" s="20"/>
      <c r="VDM16" s="20"/>
      <c r="VDN16" s="20"/>
      <c r="VDO16" s="20"/>
      <c r="VDP16" s="20"/>
      <c r="VDQ16" s="20"/>
      <c r="VDR16" s="20"/>
      <c r="VDS16" s="20"/>
      <c r="VDT16" s="20"/>
      <c r="VDU16" s="20"/>
      <c r="VDV16" s="20"/>
      <c r="VDW16" s="20"/>
      <c r="VDX16" s="20"/>
      <c r="VDY16" s="20"/>
      <c r="VDZ16" s="20"/>
      <c r="VEA16" s="20"/>
      <c r="VEB16" s="20"/>
      <c r="VEC16" s="20"/>
      <c r="VED16" s="20"/>
      <c r="VEE16" s="20"/>
      <c r="VEF16" s="20"/>
      <c r="VEG16" s="20"/>
      <c r="VEH16" s="20"/>
      <c r="VEI16" s="20"/>
      <c r="VEJ16" s="20"/>
      <c r="VEK16" s="20"/>
      <c r="VEL16" s="20"/>
      <c r="VEM16" s="20"/>
      <c r="VEN16" s="20"/>
      <c r="VEO16" s="20"/>
      <c r="VEP16" s="20"/>
      <c r="VEQ16" s="20"/>
      <c r="VER16" s="20"/>
      <c r="VES16" s="20"/>
      <c r="VET16" s="20"/>
      <c r="VEU16" s="20"/>
      <c r="VEV16" s="20"/>
      <c r="VEW16" s="20"/>
      <c r="VEX16" s="20"/>
      <c r="VEY16" s="20"/>
      <c r="VEZ16" s="20"/>
      <c r="VFA16" s="20"/>
      <c r="VFB16" s="20"/>
      <c r="VFC16" s="20"/>
      <c r="VFD16" s="20"/>
      <c r="VFE16" s="20"/>
      <c r="VFF16" s="20"/>
      <c r="VFG16" s="20"/>
      <c r="VFH16" s="20"/>
      <c r="VFI16" s="20"/>
      <c r="VFJ16" s="20"/>
      <c r="VFK16" s="20"/>
      <c r="VFL16" s="20"/>
      <c r="VFM16" s="20"/>
      <c r="VFN16" s="20"/>
      <c r="VFO16" s="20"/>
      <c r="VFP16" s="20"/>
      <c r="VFQ16" s="20"/>
      <c r="VFR16" s="20"/>
      <c r="VFS16" s="20"/>
      <c r="VFT16" s="20"/>
      <c r="VFU16" s="20"/>
      <c r="VFV16" s="20"/>
      <c r="VFW16" s="20"/>
      <c r="VFX16" s="20"/>
      <c r="VFY16" s="20"/>
      <c r="VFZ16" s="20"/>
      <c r="VGA16" s="20"/>
      <c r="VGB16" s="20"/>
      <c r="VGC16" s="20"/>
      <c r="VGD16" s="20"/>
      <c r="VGE16" s="20"/>
      <c r="VGF16" s="20"/>
      <c r="VGG16" s="20"/>
      <c r="VGH16" s="20"/>
      <c r="VGI16" s="20"/>
      <c r="VGJ16" s="20"/>
      <c r="VGK16" s="20"/>
      <c r="VGL16" s="20"/>
      <c r="VGM16" s="20"/>
      <c r="VGN16" s="20"/>
      <c r="VGO16" s="20"/>
      <c r="VGP16" s="20"/>
      <c r="VGQ16" s="20"/>
      <c r="VGR16" s="20"/>
      <c r="VGS16" s="20"/>
      <c r="VGT16" s="20"/>
      <c r="VGU16" s="20"/>
      <c r="VGV16" s="20"/>
      <c r="VGW16" s="20"/>
      <c r="VGX16" s="20"/>
      <c r="VGY16" s="20"/>
      <c r="VGZ16" s="20"/>
      <c r="VHA16" s="20"/>
      <c r="VHB16" s="20"/>
      <c r="VHC16" s="20"/>
      <c r="VHD16" s="20"/>
      <c r="VHE16" s="20"/>
      <c r="VHF16" s="20"/>
      <c r="VHG16" s="20"/>
      <c r="VHH16" s="20"/>
      <c r="VHI16" s="20"/>
      <c r="VHJ16" s="20"/>
      <c r="VHK16" s="20"/>
      <c r="VHL16" s="20"/>
      <c r="VHM16" s="20"/>
      <c r="VHN16" s="20"/>
      <c r="VHO16" s="20"/>
      <c r="VHP16" s="20"/>
      <c r="VHQ16" s="20"/>
      <c r="VHR16" s="20"/>
      <c r="VHS16" s="20"/>
      <c r="VHT16" s="20"/>
      <c r="VHU16" s="20"/>
      <c r="VHV16" s="20"/>
      <c r="VHW16" s="20"/>
      <c r="VHX16" s="20"/>
      <c r="VHY16" s="20"/>
      <c r="VHZ16" s="20"/>
      <c r="VIA16" s="20"/>
      <c r="VIB16" s="20"/>
      <c r="VIC16" s="20"/>
      <c r="VID16" s="20"/>
      <c r="VIE16" s="20"/>
      <c r="VIF16" s="20"/>
      <c r="VIG16" s="20"/>
      <c r="VIH16" s="20"/>
      <c r="VII16" s="20"/>
      <c r="VIJ16" s="20"/>
      <c r="VIK16" s="20"/>
      <c r="VIL16" s="20"/>
      <c r="VIM16" s="20"/>
      <c r="VIN16" s="20"/>
      <c r="VIO16" s="20"/>
      <c r="VIP16" s="20"/>
      <c r="VIQ16" s="20"/>
      <c r="VIR16" s="20"/>
      <c r="VIS16" s="20"/>
      <c r="VIT16" s="20"/>
      <c r="VIU16" s="20"/>
      <c r="VIV16" s="20"/>
      <c r="VIW16" s="20"/>
      <c r="VIX16" s="20"/>
      <c r="VIY16" s="20"/>
      <c r="VIZ16" s="20"/>
      <c r="VJA16" s="20"/>
      <c r="VJB16" s="20"/>
      <c r="VJC16" s="20"/>
      <c r="VJD16" s="20"/>
      <c r="VJE16" s="20"/>
      <c r="VJF16" s="20"/>
      <c r="VJG16" s="20"/>
      <c r="VJH16" s="20"/>
      <c r="VJI16" s="20"/>
      <c r="VJJ16" s="20"/>
      <c r="VJK16" s="20"/>
      <c r="VJL16" s="20"/>
      <c r="VJM16" s="20"/>
      <c r="VJN16" s="20"/>
      <c r="VJO16" s="20"/>
      <c r="VJP16" s="20"/>
      <c r="VJQ16" s="20"/>
      <c r="VJR16" s="20"/>
      <c r="VJS16" s="20"/>
      <c r="VJT16" s="20"/>
      <c r="VJU16" s="20"/>
      <c r="VJV16" s="20"/>
      <c r="VJW16" s="20"/>
      <c r="VJX16" s="20"/>
      <c r="VJY16" s="20"/>
      <c r="VJZ16" s="20"/>
      <c r="VKA16" s="20"/>
      <c r="VKB16" s="20"/>
      <c r="VKC16" s="20"/>
      <c r="VKD16" s="20"/>
      <c r="VKE16" s="20"/>
      <c r="VKF16" s="20"/>
      <c r="VKG16" s="20"/>
      <c r="VKH16" s="20"/>
      <c r="VKI16" s="20"/>
      <c r="VKJ16" s="20"/>
      <c r="VKK16" s="20"/>
      <c r="VKL16" s="20"/>
      <c r="VKM16" s="20"/>
      <c r="VKN16" s="20"/>
      <c r="VKO16" s="20"/>
      <c r="VKP16" s="20"/>
      <c r="VKQ16" s="20"/>
      <c r="VKR16" s="20"/>
      <c r="VKS16" s="20"/>
      <c r="VKT16" s="20"/>
      <c r="VKU16" s="20"/>
      <c r="VKV16" s="20"/>
      <c r="VKW16" s="20"/>
      <c r="VKX16" s="20"/>
      <c r="VKY16" s="20"/>
      <c r="VKZ16" s="20"/>
      <c r="VLA16" s="20"/>
      <c r="VLB16" s="20"/>
      <c r="VLC16" s="20"/>
      <c r="VLD16" s="20"/>
      <c r="VLE16" s="20"/>
      <c r="VLF16" s="20"/>
      <c r="VLG16" s="20"/>
      <c r="VLH16" s="20"/>
      <c r="VLI16" s="20"/>
      <c r="VLJ16" s="20"/>
      <c r="VLK16" s="20"/>
      <c r="VLL16" s="20"/>
      <c r="VLM16" s="20"/>
      <c r="VLN16" s="20"/>
      <c r="VLO16" s="20"/>
      <c r="VLP16" s="20"/>
      <c r="VLQ16" s="20"/>
      <c r="VLR16" s="20"/>
      <c r="VLS16" s="20"/>
      <c r="VLT16" s="20"/>
      <c r="VLU16" s="20"/>
      <c r="VLV16" s="20"/>
      <c r="VLW16" s="20"/>
      <c r="VLX16" s="20"/>
      <c r="VLY16" s="20"/>
      <c r="VLZ16" s="20"/>
      <c r="VMA16" s="20"/>
      <c r="VMB16" s="20"/>
      <c r="VMC16" s="20"/>
      <c r="VMD16" s="20"/>
      <c r="VME16" s="20"/>
      <c r="VMF16" s="20"/>
      <c r="VMG16" s="20"/>
      <c r="VMH16" s="20"/>
      <c r="VMI16" s="20"/>
      <c r="VMJ16" s="20"/>
      <c r="VMK16" s="20"/>
      <c r="VML16" s="20"/>
      <c r="VMM16" s="20"/>
      <c r="VMN16" s="20"/>
      <c r="VMO16" s="20"/>
      <c r="VMP16" s="20"/>
      <c r="VMQ16" s="20"/>
      <c r="VMR16" s="20"/>
      <c r="VMS16" s="20"/>
      <c r="VMT16" s="20"/>
      <c r="VMU16" s="20"/>
      <c r="VMV16" s="20"/>
      <c r="VMW16" s="20"/>
      <c r="VMX16" s="20"/>
      <c r="VMY16" s="20"/>
      <c r="VMZ16" s="20"/>
      <c r="VNA16" s="20"/>
      <c r="VNB16" s="20"/>
      <c r="VNC16" s="20"/>
      <c r="VND16" s="20"/>
      <c r="VNE16" s="20"/>
      <c r="VNF16" s="20"/>
      <c r="VNG16" s="20"/>
      <c r="VNH16" s="20"/>
      <c r="VNI16" s="20"/>
      <c r="VNJ16" s="20"/>
      <c r="VNK16" s="20"/>
      <c r="VNL16" s="20"/>
      <c r="VNM16" s="20"/>
      <c r="VNN16" s="20"/>
      <c r="VNO16" s="20"/>
      <c r="VNP16" s="20"/>
      <c r="VNQ16" s="20"/>
      <c r="VNR16" s="20"/>
      <c r="VNS16" s="20"/>
      <c r="VNT16" s="20"/>
      <c r="VNU16" s="20"/>
      <c r="VNV16" s="20"/>
      <c r="VNW16" s="20"/>
      <c r="VNX16" s="20"/>
      <c r="VNY16" s="20"/>
      <c r="VNZ16" s="20"/>
      <c r="VOA16" s="20"/>
      <c r="VOB16" s="20"/>
      <c r="VOC16" s="20"/>
      <c r="VOD16" s="20"/>
      <c r="VOE16" s="20"/>
      <c r="VOF16" s="20"/>
      <c r="VOG16" s="20"/>
      <c r="VOH16" s="20"/>
      <c r="VOI16" s="20"/>
      <c r="VOJ16" s="20"/>
      <c r="VOK16" s="20"/>
      <c r="VOL16" s="20"/>
      <c r="VOM16" s="20"/>
      <c r="VON16" s="20"/>
      <c r="VOO16" s="20"/>
      <c r="VOP16" s="20"/>
      <c r="VOQ16" s="20"/>
      <c r="VOR16" s="20"/>
      <c r="VOS16" s="20"/>
      <c r="VOT16" s="20"/>
      <c r="VOU16" s="20"/>
      <c r="VOV16" s="20"/>
      <c r="VOW16" s="20"/>
      <c r="VOX16" s="20"/>
      <c r="VOY16" s="20"/>
      <c r="VOZ16" s="20"/>
      <c r="VPA16" s="20"/>
      <c r="VPB16" s="20"/>
      <c r="VPC16" s="20"/>
      <c r="VPD16" s="20"/>
      <c r="VPE16" s="20"/>
      <c r="VPF16" s="20"/>
      <c r="VPG16" s="20"/>
      <c r="VPH16" s="20"/>
      <c r="VPI16" s="20"/>
      <c r="VPJ16" s="20"/>
      <c r="VPK16" s="20"/>
      <c r="VPL16" s="20"/>
      <c r="VPM16" s="20"/>
      <c r="VPN16" s="20"/>
      <c r="VPO16" s="20"/>
      <c r="VPP16" s="20"/>
      <c r="VPQ16" s="20"/>
      <c r="VPR16" s="20"/>
      <c r="VPS16" s="20"/>
      <c r="VPT16" s="20"/>
      <c r="VPU16" s="20"/>
      <c r="VPV16" s="20"/>
      <c r="VPW16" s="20"/>
      <c r="VPX16" s="20"/>
      <c r="VPY16" s="20"/>
      <c r="VPZ16" s="20"/>
      <c r="VQA16" s="20"/>
      <c r="VQB16" s="20"/>
      <c r="VQC16" s="20"/>
      <c r="VQD16" s="20"/>
      <c r="VQE16" s="20"/>
      <c r="VQF16" s="20"/>
      <c r="VQG16" s="20"/>
      <c r="VQH16" s="20"/>
      <c r="VQI16" s="20"/>
      <c r="VQJ16" s="20"/>
      <c r="VQK16" s="20"/>
      <c r="VQL16" s="20"/>
      <c r="VQM16" s="20"/>
      <c r="VQN16" s="20"/>
      <c r="VQO16" s="20"/>
      <c r="VQP16" s="20"/>
      <c r="VQQ16" s="20"/>
      <c r="VQR16" s="20"/>
      <c r="VQS16" s="20"/>
      <c r="VQT16" s="20"/>
      <c r="VQU16" s="20"/>
      <c r="VQV16" s="20"/>
      <c r="VQW16" s="20"/>
      <c r="VQX16" s="20"/>
      <c r="VQY16" s="20"/>
      <c r="VQZ16" s="20"/>
      <c r="VRA16" s="20"/>
      <c r="VRB16" s="20"/>
      <c r="VRC16" s="20"/>
      <c r="VRD16" s="20"/>
      <c r="VRE16" s="20"/>
      <c r="VRF16" s="20"/>
      <c r="VRG16" s="20"/>
      <c r="VRH16" s="20"/>
      <c r="VRI16" s="20"/>
      <c r="VRJ16" s="20"/>
      <c r="VRK16" s="20"/>
      <c r="VRL16" s="20"/>
      <c r="VRM16" s="20"/>
      <c r="VRN16" s="20"/>
      <c r="VRO16" s="20"/>
      <c r="VRP16" s="20"/>
      <c r="VRQ16" s="20"/>
      <c r="VRR16" s="20"/>
      <c r="VRS16" s="20"/>
      <c r="VRT16" s="20"/>
      <c r="VRU16" s="20"/>
      <c r="VRV16" s="20"/>
      <c r="VRW16" s="20"/>
      <c r="VRX16" s="20"/>
      <c r="VRY16" s="20"/>
      <c r="VRZ16" s="20"/>
      <c r="VSA16" s="20"/>
      <c r="VSB16" s="20"/>
      <c r="VSC16" s="20"/>
      <c r="VSD16" s="20"/>
      <c r="VSE16" s="20"/>
      <c r="VSF16" s="20"/>
      <c r="VSG16" s="20"/>
      <c r="VSH16" s="20"/>
      <c r="VSI16" s="20"/>
      <c r="VSJ16" s="20"/>
      <c r="VSK16" s="20"/>
      <c r="VSL16" s="20"/>
      <c r="VSM16" s="20"/>
      <c r="VSN16" s="20"/>
      <c r="VSO16" s="20"/>
      <c r="VSP16" s="20"/>
      <c r="VSQ16" s="20"/>
      <c r="VSR16" s="20"/>
      <c r="VSS16" s="20"/>
      <c r="VST16" s="20"/>
      <c r="VSU16" s="20"/>
      <c r="VSV16" s="20"/>
      <c r="VSW16" s="20"/>
      <c r="VSX16" s="20"/>
      <c r="VSY16" s="20"/>
      <c r="VSZ16" s="20"/>
      <c r="VTA16" s="20"/>
      <c r="VTB16" s="20"/>
      <c r="VTC16" s="20"/>
      <c r="VTD16" s="20"/>
      <c r="VTE16" s="20"/>
      <c r="VTF16" s="20"/>
      <c r="VTG16" s="20"/>
      <c r="VTH16" s="20"/>
      <c r="VTI16" s="20"/>
      <c r="VTJ16" s="20"/>
      <c r="VTK16" s="20"/>
      <c r="VTL16" s="20"/>
      <c r="VTM16" s="20"/>
      <c r="VTN16" s="20"/>
      <c r="VTO16" s="20"/>
      <c r="VTP16" s="20"/>
      <c r="VTQ16" s="20"/>
      <c r="VTR16" s="20"/>
      <c r="VTS16" s="20"/>
      <c r="VTT16" s="20"/>
      <c r="VTU16" s="20"/>
      <c r="VTV16" s="20"/>
      <c r="VTW16" s="20"/>
      <c r="VTX16" s="20"/>
      <c r="VTY16" s="20"/>
      <c r="VTZ16" s="20"/>
      <c r="VUA16" s="20"/>
      <c r="VUB16" s="20"/>
      <c r="VUC16" s="20"/>
      <c r="VUD16" s="20"/>
      <c r="VUE16" s="20"/>
      <c r="VUF16" s="20"/>
      <c r="VUG16" s="20"/>
      <c r="VUH16" s="20"/>
      <c r="VUI16" s="20"/>
      <c r="VUJ16" s="20"/>
      <c r="VUK16" s="20"/>
      <c r="VUL16" s="20"/>
      <c r="VUM16" s="20"/>
      <c r="VUN16" s="20"/>
      <c r="VUO16" s="20"/>
      <c r="VUP16" s="20"/>
      <c r="VUQ16" s="20"/>
      <c r="VUR16" s="20"/>
      <c r="VUS16" s="20"/>
      <c r="VUT16" s="20"/>
      <c r="VUU16" s="20"/>
      <c r="VUV16" s="20"/>
      <c r="VUW16" s="20"/>
      <c r="VUX16" s="20"/>
      <c r="VUY16" s="20"/>
      <c r="VUZ16" s="20"/>
      <c r="VVA16" s="20"/>
      <c r="VVB16" s="20"/>
      <c r="VVC16" s="20"/>
      <c r="VVD16" s="20"/>
      <c r="VVE16" s="20"/>
      <c r="VVF16" s="20"/>
      <c r="VVG16" s="20"/>
      <c r="VVH16" s="20"/>
      <c r="VVI16" s="20"/>
      <c r="VVJ16" s="20"/>
      <c r="VVK16" s="20"/>
      <c r="VVL16" s="20"/>
      <c r="VVM16" s="20"/>
      <c r="VVN16" s="20"/>
      <c r="VVO16" s="20"/>
      <c r="VVP16" s="20"/>
      <c r="VVQ16" s="20"/>
      <c r="VVR16" s="20"/>
      <c r="VVS16" s="20"/>
      <c r="VVT16" s="20"/>
      <c r="VVU16" s="20"/>
      <c r="VVV16" s="20"/>
      <c r="VVW16" s="20"/>
      <c r="VVX16" s="20"/>
      <c r="VVY16" s="20"/>
      <c r="VVZ16" s="20"/>
      <c r="VWA16" s="20"/>
      <c r="VWB16" s="20"/>
      <c r="VWC16" s="20"/>
      <c r="VWD16" s="20"/>
      <c r="VWE16" s="20"/>
      <c r="VWF16" s="20"/>
      <c r="VWG16" s="20"/>
      <c r="VWH16" s="20"/>
      <c r="VWI16" s="20"/>
      <c r="VWJ16" s="20"/>
      <c r="VWK16" s="20"/>
      <c r="VWL16" s="20"/>
      <c r="VWM16" s="20"/>
      <c r="VWN16" s="20"/>
      <c r="VWO16" s="20"/>
      <c r="VWP16" s="20"/>
      <c r="VWQ16" s="20"/>
      <c r="VWR16" s="20"/>
      <c r="VWS16" s="20"/>
      <c r="VWT16" s="20"/>
      <c r="VWU16" s="20"/>
      <c r="VWV16" s="20"/>
      <c r="VWW16" s="20"/>
      <c r="VWX16" s="20"/>
      <c r="VWY16" s="20"/>
      <c r="VWZ16" s="20"/>
      <c r="VXA16" s="20"/>
      <c r="VXB16" s="20"/>
      <c r="VXC16" s="20"/>
      <c r="VXD16" s="20"/>
      <c r="VXE16" s="20"/>
      <c r="VXF16" s="20"/>
      <c r="VXG16" s="20"/>
      <c r="VXH16" s="20"/>
      <c r="VXI16" s="20"/>
      <c r="VXJ16" s="20"/>
      <c r="VXK16" s="20"/>
      <c r="VXL16" s="20"/>
      <c r="VXM16" s="20"/>
      <c r="VXN16" s="20"/>
      <c r="VXO16" s="20"/>
      <c r="VXP16" s="20"/>
      <c r="VXQ16" s="20"/>
      <c r="VXR16" s="20"/>
      <c r="VXS16" s="20"/>
      <c r="VXT16" s="20"/>
      <c r="VXU16" s="20"/>
      <c r="VXV16" s="20"/>
      <c r="VXW16" s="20"/>
      <c r="VXX16" s="20"/>
      <c r="VXY16" s="20"/>
      <c r="VXZ16" s="20"/>
      <c r="VYA16" s="20"/>
      <c r="VYB16" s="20"/>
      <c r="VYC16" s="20"/>
      <c r="VYD16" s="20"/>
      <c r="VYE16" s="20"/>
      <c r="VYF16" s="20"/>
      <c r="VYG16" s="20"/>
      <c r="VYH16" s="20"/>
      <c r="VYI16" s="20"/>
      <c r="VYJ16" s="20"/>
      <c r="VYK16" s="20"/>
      <c r="VYL16" s="20"/>
      <c r="VYM16" s="20"/>
      <c r="VYN16" s="20"/>
      <c r="VYO16" s="20"/>
      <c r="VYP16" s="20"/>
      <c r="VYQ16" s="20"/>
      <c r="VYR16" s="20"/>
      <c r="VYS16" s="20"/>
      <c r="VYT16" s="20"/>
      <c r="VYU16" s="20"/>
      <c r="VYV16" s="20"/>
      <c r="VYW16" s="20"/>
      <c r="VYX16" s="20"/>
      <c r="VYY16" s="20"/>
      <c r="VYZ16" s="20"/>
      <c r="VZA16" s="20"/>
      <c r="VZB16" s="20"/>
      <c r="VZC16" s="20"/>
      <c r="VZD16" s="20"/>
      <c r="VZE16" s="20"/>
      <c r="VZF16" s="20"/>
      <c r="VZG16" s="20"/>
      <c r="VZH16" s="20"/>
      <c r="VZI16" s="20"/>
      <c r="VZJ16" s="20"/>
      <c r="VZK16" s="20"/>
      <c r="VZL16" s="20"/>
      <c r="VZM16" s="20"/>
      <c r="VZN16" s="20"/>
      <c r="VZO16" s="20"/>
      <c r="VZP16" s="20"/>
      <c r="VZQ16" s="20"/>
      <c r="VZR16" s="20"/>
      <c r="VZS16" s="20"/>
      <c r="VZT16" s="20"/>
      <c r="VZU16" s="20"/>
      <c r="VZV16" s="20"/>
      <c r="VZW16" s="20"/>
      <c r="VZX16" s="20"/>
      <c r="VZY16" s="20"/>
      <c r="VZZ16" s="20"/>
      <c r="WAA16" s="20"/>
      <c r="WAB16" s="20"/>
      <c r="WAC16" s="20"/>
      <c r="WAD16" s="20"/>
      <c r="WAE16" s="20"/>
      <c r="WAF16" s="20"/>
      <c r="WAG16" s="20"/>
      <c r="WAH16" s="20"/>
      <c r="WAI16" s="20"/>
      <c r="WAJ16" s="20"/>
      <c r="WAK16" s="20"/>
      <c r="WAL16" s="20"/>
      <c r="WAM16" s="20"/>
      <c r="WAN16" s="20"/>
      <c r="WAO16" s="20"/>
      <c r="WAP16" s="20"/>
      <c r="WAQ16" s="20"/>
      <c r="WAR16" s="20"/>
      <c r="WAS16" s="20"/>
      <c r="WAT16" s="20"/>
      <c r="WAU16" s="20"/>
      <c r="WAV16" s="20"/>
      <c r="WAW16" s="20"/>
      <c r="WAX16" s="20"/>
      <c r="WAY16" s="20"/>
      <c r="WAZ16" s="20"/>
      <c r="WBA16" s="20"/>
      <c r="WBB16" s="20"/>
      <c r="WBC16" s="20"/>
      <c r="WBD16" s="20"/>
      <c r="WBE16" s="20"/>
      <c r="WBF16" s="20"/>
      <c r="WBG16" s="20"/>
      <c r="WBH16" s="20"/>
      <c r="WBI16" s="20"/>
      <c r="WBJ16" s="20"/>
      <c r="WBK16" s="20"/>
      <c r="WBL16" s="20"/>
      <c r="WBM16" s="20"/>
      <c r="WBN16" s="20"/>
      <c r="WBO16" s="20"/>
      <c r="WBP16" s="20"/>
      <c r="WBQ16" s="20"/>
      <c r="WBR16" s="20"/>
      <c r="WBS16" s="20"/>
      <c r="WBT16" s="20"/>
      <c r="WBU16" s="20"/>
      <c r="WBV16" s="20"/>
      <c r="WBW16" s="20"/>
      <c r="WBX16" s="20"/>
      <c r="WBY16" s="20"/>
      <c r="WBZ16" s="20"/>
      <c r="WCA16" s="20"/>
      <c r="WCB16" s="20"/>
      <c r="WCC16" s="20"/>
      <c r="WCD16" s="20"/>
      <c r="WCE16" s="20"/>
      <c r="WCF16" s="20"/>
      <c r="WCG16" s="20"/>
      <c r="WCH16" s="20"/>
      <c r="WCI16" s="20"/>
      <c r="WCJ16" s="20"/>
      <c r="WCK16" s="20"/>
      <c r="WCL16" s="20"/>
      <c r="WCM16" s="20"/>
      <c r="WCN16" s="20"/>
      <c r="WCO16" s="20"/>
      <c r="WCP16" s="20"/>
      <c r="WCQ16" s="20"/>
      <c r="WCR16" s="20"/>
      <c r="WCS16" s="20"/>
      <c r="WCT16" s="20"/>
      <c r="WCU16" s="20"/>
      <c r="WCV16" s="20"/>
      <c r="WCW16" s="20"/>
      <c r="WCX16" s="20"/>
      <c r="WCY16" s="20"/>
      <c r="WCZ16" s="20"/>
      <c r="WDA16" s="20"/>
      <c r="WDB16" s="20"/>
      <c r="WDC16" s="20"/>
      <c r="WDD16" s="20"/>
      <c r="WDE16" s="20"/>
      <c r="WDF16" s="20"/>
      <c r="WDG16" s="20"/>
      <c r="WDH16" s="20"/>
      <c r="WDI16" s="20"/>
      <c r="WDJ16" s="20"/>
      <c r="WDK16" s="20"/>
      <c r="WDL16" s="20"/>
      <c r="WDM16" s="20"/>
      <c r="WDN16" s="20"/>
      <c r="WDO16" s="20"/>
      <c r="WDP16" s="20"/>
      <c r="WDQ16" s="20"/>
      <c r="WDR16" s="20"/>
      <c r="WDS16" s="20"/>
      <c r="WDT16" s="20"/>
      <c r="WDU16" s="20"/>
      <c r="WDV16" s="20"/>
      <c r="WDW16" s="20"/>
      <c r="WDX16" s="20"/>
      <c r="WDY16" s="20"/>
      <c r="WDZ16" s="20"/>
      <c r="WEA16" s="20"/>
      <c r="WEB16" s="20"/>
      <c r="WEC16" s="20"/>
      <c r="WED16" s="20"/>
      <c r="WEE16" s="20"/>
      <c r="WEF16" s="20"/>
      <c r="WEG16" s="20"/>
      <c r="WEH16" s="20"/>
      <c r="WEI16" s="20"/>
      <c r="WEJ16" s="20"/>
      <c r="WEK16" s="20"/>
      <c r="WEL16" s="20"/>
      <c r="WEM16" s="20"/>
      <c r="WEN16" s="20"/>
      <c r="WEO16" s="20"/>
      <c r="WEP16" s="20"/>
      <c r="WEQ16" s="20"/>
      <c r="WER16" s="20"/>
      <c r="WES16" s="20"/>
      <c r="WET16" s="20"/>
      <c r="WEU16" s="20"/>
      <c r="WEV16" s="20"/>
      <c r="WEW16" s="20"/>
      <c r="WEX16" s="20"/>
      <c r="WEY16" s="20"/>
      <c r="WEZ16" s="20"/>
      <c r="WFA16" s="20"/>
      <c r="WFB16" s="20"/>
      <c r="WFC16" s="20"/>
      <c r="WFD16" s="20"/>
      <c r="WFE16" s="20"/>
      <c r="WFF16" s="20"/>
      <c r="WFG16" s="20"/>
      <c r="WFH16" s="20"/>
      <c r="WFI16" s="20"/>
      <c r="WFJ16" s="20"/>
      <c r="WFK16" s="20"/>
      <c r="WFL16" s="20"/>
      <c r="WFM16" s="20"/>
      <c r="WFN16" s="20"/>
      <c r="WFO16" s="20"/>
      <c r="WFP16" s="20"/>
      <c r="WFQ16" s="20"/>
      <c r="WFR16" s="20"/>
      <c r="WFS16" s="20"/>
      <c r="WFT16" s="20"/>
      <c r="WFU16" s="20"/>
      <c r="WFV16" s="20"/>
      <c r="WFW16" s="20"/>
      <c r="WFX16" s="20"/>
      <c r="WFY16" s="20"/>
      <c r="WFZ16" s="20"/>
      <c r="WGA16" s="20"/>
      <c r="WGB16" s="20"/>
      <c r="WGC16" s="20"/>
      <c r="WGD16" s="20"/>
      <c r="WGE16" s="20"/>
      <c r="WGF16" s="20"/>
      <c r="WGG16" s="20"/>
      <c r="WGH16" s="20"/>
      <c r="WGI16" s="20"/>
      <c r="WGJ16" s="20"/>
      <c r="WGK16" s="20"/>
      <c r="WGL16" s="20"/>
      <c r="WGM16" s="20"/>
      <c r="WGN16" s="20"/>
      <c r="WGO16" s="20"/>
      <c r="WGP16" s="20"/>
      <c r="WGQ16" s="20"/>
      <c r="WGR16" s="20"/>
      <c r="WGS16" s="20"/>
      <c r="WGT16" s="20"/>
      <c r="WGU16" s="20"/>
      <c r="WGV16" s="20"/>
      <c r="WGW16" s="20"/>
      <c r="WGX16" s="20"/>
      <c r="WGY16" s="20"/>
      <c r="WGZ16" s="20"/>
      <c r="WHA16" s="20"/>
      <c r="WHB16" s="20"/>
      <c r="WHC16" s="20"/>
      <c r="WHD16" s="20"/>
      <c r="WHE16" s="20"/>
      <c r="WHF16" s="20"/>
      <c r="WHG16" s="20"/>
      <c r="WHH16" s="20"/>
      <c r="WHI16" s="20"/>
      <c r="WHJ16" s="20"/>
      <c r="WHK16" s="20"/>
      <c r="WHL16" s="20"/>
      <c r="WHM16" s="20"/>
      <c r="WHN16" s="20"/>
      <c r="WHO16" s="20"/>
      <c r="WHP16" s="20"/>
      <c r="WHQ16" s="20"/>
      <c r="WHR16" s="20"/>
      <c r="WHS16" s="20"/>
      <c r="WHT16" s="20"/>
      <c r="WHU16" s="20"/>
      <c r="WHV16" s="20"/>
      <c r="WHW16" s="20"/>
      <c r="WHX16" s="20"/>
      <c r="WHY16" s="20"/>
      <c r="WHZ16" s="20"/>
      <c r="WIA16" s="20"/>
      <c r="WIB16" s="20"/>
      <c r="WIC16" s="20"/>
      <c r="WID16" s="20"/>
      <c r="WIE16" s="20"/>
      <c r="WIF16" s="20"/>
      <c r="WIG16" s="20"/>
      <c r="WIH16" s="20"/>
      <c r="WII16" s="20"/>
      <c r="WIJ16" s="20"/>
      <c r="WIK16" s="20"/>
      <c r="WIL16" s="20"/>
      <c r="WIM16" s="20"/>
      <c r="WIN16" s="20"/>
      <c r="WIO16" s="20"/>
      <c r="WIP16" s="20"/>
      <c r="WIQ16" s="20"/>
      <c r="WIR16" s="20"/>
      <c r="WIS16" s="20"/>
      <c r="WIT16" s="20"/>
      <c r="WIU16" s="20"/>
      <c r="WIV16" s="20"/>
      <c r="WIW16" s="20"/>
      <c r="WIX16" s="20"/>
      <c r="WIY16" s="20"/>
      <c r="WIZ16" s="20"/>
      <c r="WJA16" s="20"/>
      <c r="WJB16" s="20"/>
      <c r="WJC16" s="20"/>
      <c r="WJD16" s="20"/>
      <c r="WJE16" s="20"/>
      <c r="WJF16" s="20"/>
      <c r="WJG16" s="20"/>
      <c r="WJH16" s="20"/>
      <c r="WJI16" s="20"/>
      <c r="WJJ16" s="20"/>
      <c r="WJK16" s="20"/>
      <c r="WJL16" s="20"/>
      <c r="WJM16" s="20"/>
      <c r="WJN16" s="20"/>
      <c r="WJO16" s="20"/>
      <c r="WJP16" s="20"/>
      <c r="WJQ16" s="20"/>
      <c r="WJR16" s="20"/>
      <c r="WJS16" s="20"/>
      <c r="WJT16" s="20"/>
      <c r="WJU16" s="20"/>
      <c r="WJV16" s="20"/>
      <c r="WJW16" s="20"/>
      <c r="WJX16" s="20"/>
      <c r="WJY16" s="20"/>
      <c r="WJZ16" s="20"/>
      <c r="WKA16" s="20"/>
      <c r="WKB16" s="20"/>
      <c r="WKC16" s="20"/>
      <c r="WKD16" s="20"/>
      <c r="WKE16" s="20"/>
      <c r="WKF16" s="20"/>
      <c r="WKG16" s="20"/>
      <c r="WKH16" s="20"/>
      <c r="WKI16" s="20"/>
      <c r="WKJ16" s="20"/>
      <c r="WKK16" s="20"/>
      <c r="WKL16" s="20"/>
      <c r="WKM16" s="20"/>
      <c r="WKN16" s="20"/>
      <c r="WKO16" s="20"/>
      <c r="WKP16" s="20"/>
      <c r="WKQ16" s="20"/>
      <c r="WKR16" s="20"/>
      <c r="WKS16" s="20"/>
      <c r="WKT16" s="20"/>
      <c r="WKU16" s="20"/>
      <c r="WKV16" s="20"/>
      <c r="WKW16" s="20"/>
      <c r="WKX16" s="20"/>
      <c r="WKY16" s="20"/>
      <c r="WKZ16" s="20"/>
      <c r="WLA16" s="20"/>
      <c r="WLB16" s="20"/>
      <c r="WLC16" s="20"/>
      <c r="WLD16" s="20"/>
      <c r="WLE16" s="20"/>
      <c r="WLF16" s="20"/>
      <c r="WLG16" s="20"/>
      <c r="WLH16" s="20"/>
      <c r="WLI16" s="20"/>
      <c r="WLJ16" s="20"/>
      <c r="WLK16" s="20"/>
      <c r="WLL16" s="20"/>
      <c r="WLM16" s="20"/>
      <c r="WLN16" s="20"/>
      <c r="WLO16" s="20"/>
      <c r="WLP16" s="20"/>
      <c r="WLQ16" s="20"/>
      <c r="WLR16" s="20"/>
      <c r="WLS16" s="20"/>
      <c r="WLT16" s="20"/>
      <c r="WLU16" s="20"/>
      <c r="WLV16" s="20"/>
      <c r="WLW16" s="20"/>
      <c r="WLX16" s="20"/>
      <c r="WLY16" s="20"/>
      <c r="WLZ16" s="20"/>
      <c r="WMA16" s="20"/>
      <c r="WMB16" s="20"/>
      <c r="WMC16" s="20"/>
      <c r="WMD16" s="20"/>
      <c r="WME16" s="20"/>
      <c r="WMF16" s="20"/>
      <c r="WMG16" s="20"/>
      <c r="WMH16" s="20"/>
      <c r="WMI16" s="20"/>
      <c r="WMJ16" s="20"/>
      <c r="WMK16" s="20"/>
      <c r="WML16" s="20"/>
      <c r="WMM16" s="20"/>
      <c r="WMN16" s="20"/>
      <c r="WMO16" s="20"/>
      <c r="WMP16" s="20"/>
      <c r="WMQ16" s="20"/>
      <c r="WMR16" s="20"/>
      <c r="WMS16" s="20"/>
      <c r="WMT16" s="20"/>
      <c r="WMU16" s="20"/>
      <c r="WMV16" s="20"/>
      <c r="WMW16" s="20"/>
      <c r="WMX16" s="20"/>
      <c r="WMY16" s="20"/>
      <c r="WMZ16" s="20"/>
      <c r="WNA16" s="20"/>
      <c r="WNB16" s="20"/>
      <c r="WNC16" s="20"/>
      <c r="WND16" s="20"/>
      <c r="WNE16" s="20"/>
      <c r="WNF16" s="20"/>
      <c r="WNG16" s="20"/>
      <c r="WNH16" s="20"/>
      <c r="WNI16" s="20"/>
      <c r="WNJ16" s="20"/>
      <c r="WNK16" s="20"/>
      <c r="WNL16" s="20"/>
      <c r="WNM16" s="20"/>
      <c r="WNN16" s="20"/>
      <c r="WNO16" s="20"/>
      <c r="WNP16" s="20"/>
      <c r="WNQ16" s="20"/>
      <c r="WNR16" s="20"/>
      <c r="WNS16" s="20"/>
      <c r="WNT16" s="20"/>
      <c r="WNU16" s="20"/>
      <c r="WNV16" s="20"/>
      <c r="WNW16" s="20"/>
      <c r="WNX16" s="20"/>
      <c r="WNY16" s="20"/>
      <c r="WNZ16" s="20"/>
      <c r="WOA16" s="20"/>
      <c r="WOB16" s="20"/>
      <c r="WOC16" s="20"/>
      <c r="WOD16" s="20"/>
      <c r="WOE16" s="20"/>
      <c r="WOF16" s="20"/>
      <c r="WOG16" s="20"/>
      <c r="WOH16" s="20"/>
      <c r="WOI16" s="20"/>
      <c r="WOJ16" s="20"/>
      <c r="WOK16" s="20"/>
      <c r="WOL16" s="20"/>
      <c r="WOM16" s="20"/>
      <c r="WON16" s="20"/>
      <c r="WOO16" s="20"/>
      <c r="WOP16" s="20"/>
      <c r="WOQ16" s="20"/>
      <c r="WOR16" s="20"/>
      <c r="WOS16" s="20"/>
      <c r="WOT16" s="20"/>
      <c r="WOU16" s="20"/>
      <c r="WOV16" s="20"/>
      <c r="WOW16" s="20"/>
      <c r="WOX16" s="20"/>
      <c r="WOY16" s="20"/>
      <c r="WOZ16" s="20"/>
      <c r="WPA16" s="20"/>
      <c r="WPB16" s="20"/>
      <c r="WPC16" s="20"/>
      <c r="WPD16" s="20"/>
      <c r="WPE16" s="20"/>
      <c r="WPF16" s="20"/>
      <c r="WPG16" s="20"/>
      <c r="WPH16" s="20"/>
      <c r="WPI16" s="20"/>
      <c r="WPJ16" s="20"/>
      <c r="WPK16" s="20"/>
      <c r="WPL16" s="20"/>
      <c r="WPM16" s="20"/>
      <c r="WPN16" s="20"/>
      <c r="WPO16" s="20"/>
      <c r="WPP16" s="20"/>
      <c r="WPQ16" s="20"/>
      <c r="WPR16" s="20"/>
      <c r="WPS16" s="20"/>
      <c r="WPT16" s="20"/>
      <c r="WPU16" s="20"/>
      <c r="WPV16" s="20"/>
      <c r="WPW16" s="20"/>
      <c r="WPX16" s="20"/>
      <c r="WPY16" s="20"/>
      <c r="WPZ16" s="20"/>
      <c r="WQA16" s="20"/>
      <c r="WQB16" s="20"/>
      <c r="WQC16" s="20"/>
      <c r="WQD16" s="20"/>
      <c r="WQE16" s="20"/>
      <c r="WQF16" s="20"/>
      <c r="WQG16" s="20"/>
      <c r="WQH16" s="20"/>
      <c r="WQI16" s="20"/>
      <c r="WQJ16" s="20"/>
      <c r="WQK16" s="20"/>
      <c r="WQL16" s="20"/>
      <c r="WQM16" s="20"/>
      <c r="WQN16" s="20"/>
      <c r="WQO16" s="20"/>
      <c r="WQP16" s="20"/>
      <c r="WQQ16" s="20"/>
      <c r="WQR16" s="20"/>
      <c r="WQS16" s="20"/>
      <c r="WQT16" s="20"/>
      <c r="WQU16" s="20"/>
      <c r="WQV16" s="20"/>
      <c r="WQW16" s="20"/>
      <c r="WQX16" s="20"/>
      <c r="WQY16" s="20"/>
      <c r="WQZ16" s="20"/>
      <c r="WRA16" s="20"/>
      <c r="WRB16" s="20"/>
      <c r="WRC16" s="20"/>
      <c r="WRD16" s="20"/>
      <c r="WRE16" s="20"/>
      <c r="WRF16" s="20"/>
      <c r="WRG16" s="20"/>
      <c r="WRH16" s="20"/>
      <c r="WRI16" s="20"/>
      <c r="WRJ16" s="20"/>
      <c r="WRK16" s="20"/>
      <c r="WRL16" s="20"/>
      <c r="WRM16" s="20"/>
      <c r="WRN16" s="20"/>
      <c r="WRO16" s="20"/>
      <c r="WRP16" s="20"/>
      <c r="WRQ16" s="20"/>
      <c r="WRR16" s="20"/>
      <c r="WRS16" s="20"/>
      <c r="WRT16" s="20"/>
      <c r="WRU16" s="20"/>
      <c r="WRV16" s="20"/>
      <c r="WRW16" s="20"/>
      <c r="WRX16" s="20"/>
      <c r="WRY16" s="20"/>
      <c r="WRZ16" s="20"/>
      <c r="WSA16" s="20"/>
      <c r="WSB16" s="20"/>
      <c r="WSC16" s="20"/>
      <c r="WSD16" s="20"/>
      <c r="WSE16" s="20"/>
      <c r="WSF16" s="20"/>
      <c r="WSG16" s="20"/>
      <c r="WSH16" s="20"/>
      <c r="WSI16" s="20"/>
      <c r="WSJ16" s="20"/>
      <c r="WSK16" s="20"/>
      <c r="WSL16" s="20"/>
      <c r="WSM16" s="20"/>
      <c r="WSN16" s="20"/>
      <c r="WSO16" s="20"/>
      <c r="WSP16" s="20"/>
      <c r="WSQ16" s="20"/>
      <c r="WSR16" s="20"/>
      <c r="WSS16" s="20"/>
      <c r="WST16" s="20"/>
      <c r="WSU16" s="20"/>
      <c r="WSV16" s="20"/>
      <c r="WSW16" s="20"/>
      <c r="WSX16" s="20"/>
      <c r="WSY16" s="20"/>
      <c r="WSZ16" s="20"/>
      <c r="WTA16" s="20"/>
      <c r="WTB16" s="20"/>
      <c r="WTC16" s="20"/>
      <c r="WTD16" s="20"/>
      <c r="WTE16" s="20"/>
      <c r="WTF16" s="20"/>
      <c r="WTG16" s="20"/>
      <c r="WTH16" s="20"/>
      <c r="WTI16" s="20"/>
      <c r="WTJ16" s="20"/>
      <c r="WTK16" s="20"/>
      <c r="WTL16" s="20"/>
      <c r="WTM16" s="20"/>
      <c r="WTN16" s="20"/>
      <c r="WTO16" s="20"/>
      <c r="WTP16" s="20"/>
      <c r="WTQ16" s="20"/>
      <c r="WTR16" s="20"/>
      <c r="WTS16" s="20"/>
      <c r="WTT16" s="20"/>
      <c r="WTU16" s="20"/>
      <c r="WTV16" s="20"/>
      <c r="WTW16" s="20"/>
      <c r="WTX16" s="20"/>
      <c r="WTY16" s="20"/>
      <c r="WTZ16" s="20"/>
      <c r="WUA16" s="20"/>
      <c r="WUB16" s="20"/>
      <c r="WUC16" s="20"/>
      <c r="WUD16" s="20"/>
      <c r="WUE16" s="20"/>
      <c r="WUF16" s="20"/>
      <c r="WUG16" s="20"/>
      <c r="WUH16" s="20"/>
      <c r="WUI16" s="20"/>
      <c r="WUJ16" s="20"/>
      <c r="WUK16" s="20"/>
      <c r="WUL16" s="20"/>
      <c r="WUM16" s="20"/>
      <c r="WUN16" s="20"/>
      <c r="WUO16" s="20"/>
      <c r="WUP16" s="20"/>
      <c r="WUQ16" s="20"/>
      <c r="WUR16" s="20"/>
      <c r="WUS16" s="20"/>
      <c r="WUT16" s="20"/>
      <c r="WUU16" s="20"/>
      <c r="WUV16" s="20"/>
      <c r="WUW16" s="20"/>
      <c r="WUX16" s="20"/>
      <c r="WUY16" s="20"/>
      <c r="WUZ16" s="20"/>
      <c r="WVA16" s="20"/>
      <c r="WVB16" s="20"/>
      <c r="WVC16" s="20"/>
      <c r="WVD16" s="20"/>
      <c r="WVE16" s="20"/>
      <c r="WVF16" s="20"/>
      <c r="WVG16" s="20"/>
      <c r="WVH16" s="20"/>
      <c r="WVI16" s="20"/>
      <c r="WVJ16" s="20"/>
      <c r="WVK16" s="20"/>
      <c r="WVL16" s="20"/>
      <c r="WVM16" s="20"/>
      <c r="WVN16" s="20"/>
      <c r="WVO16" s="20"/>
      <c r="WVP16" s="20"/>
      <c r="WVQ16" s="20"/>
      <c r="WVR16" s="20"/>
      <c r="WVS16" s="20"/>
      <c r="WVT16" s="20"/>
      <c r="WVU16" s="20"/>
      <c r="WVV16" s="20"/>
      <c r="WVW16" s="20"/>
      <c r="WVX16" s="20"/>
      <c r="WVY16" s="20"/>
      <c r="WVZ16" s="20"/>
      <c r="WWA16" s="20"/>
      <c r="WWB16" s="20"/>
      <c r="WWC16" s="20"/>
      <c r="WWD16" s="20"/>
      <c r="WWE16" s="20"/>
      <c r="WWF16" s="20"/>
      <c r="WWG16" s="20"/>
      <c r="WWH16" s="20"/>
      <c r="WWI16" s="20"/>
      <c r="WWJ16" s="20"/>
      <c r="WWK16" s="20"/>
      <c r="WWL16" s="20"/>
      <c r="WWM16" s="20"/>
      <c r="WWN16" s="20"/>
      <c r="WWO16" s="20"/>
      <c r="WWP16" s="20"/>
      <c r="WWQ16" s="20"/>
      <c r="WWR16" s="20"/>
      <c r="WWS16" s="20"/>
      <c r="WWT16" s="20"/>
      <c r="WWU16" s="20"/>
      <c r="WWV16" s="20"/>
      <c r="WWW16" s="20"/>
      <c r="WWX16" s="20"/>
      <c r="WWY16" s="20"/>
      <c r="WWZ16" s="20"/>
      <c r="WXA16" s="20"/>
      <c r="WXB16" s="20"/>
      <c r="WXC16" s="20"/>
      <c r="WXD16" s="20"/>
      <c r="WXE16" s="20"/>
      <c r="WXF16" s="20"/>
      <c r="WXG16" s="20"/>
      <c r="WXH16" s="20"/>
      <c r="WXI16" s="20"/>
      <c r="WXJ16" s="20"/>
      <c r="WXK16" s="20"/>
      <c r="WXL16" s="20"/>
      <c r="WXM16" s="20"/>
      <c r="WXN16" s="20"/>
      <c r="WXO16" s="20"/>
      <c r="WXP16" s="20"/>
      <c r="WXQ16" s="20"/>
      <c r="WXR16" s="20"/>
      <c r="WXS16" s="20"/>
      <c r="WXT16" s="20"/>
      <c r="WXU16" s="20"/>
      <c r="WXV16" s="20"/>
      <c r="WXW16" s="20"/>
      <c r="WXX16" s="20"/>
      <c r="WXY16" s="20"/>
      <c r="WXZ16" s="20"/>
      <c r="WYA16" s="20"/>
      <c r="WYB16" s="20"/>
      <c r="WYC16" s="20"/>
      <c r="WYD16" s="20"/>
      <c r="WYE16" s="20"/>
      <c r="WYF16" s="20"/>
      <c r="WYG16" s="20"/>
      <c r="WYH16" s="20"/>
      <c r="WYI16" s="20"/>
      <c r="WYJ16" s="20"/>
      <c r="WYK16" s="20"/>
      <c r="WYL16" s="20"/>
      <c r="WYM16" s="20"/>
      <c r="WYN16" s="20"/>
      <c r="WYO16" s="20"/>
      <c r="WYP16" s="20"/>
      <c r="WYQ16" s="20"/>
      <c r="WYR16" s="20"/>
      <c r="WYS16" s="20"/>
      <c r="WYT16" s="20"/>
      <c r="WYU16" s="20"/>
      <c r="WYV16" s="20"/>
      <c r="WYW16" s="20"/>
      <c r="WYX16" s="20"/>
      <c r="WYY16" s="20"/>
      <c r="WYZ16" s="20"/>
      <c r="WZA16" s="20"/>
      <c r="WZB16" s="20"/>
      <c r="WZC16" s="20"/>
      <c r="WZD16" s="20"/>
      <c r="WZE16" s="20"/>
      <c r="WZF16" s="20"/>
      <c r="WZG16" s="20"/>
      <c r="WZH16" s="20"/>
      <c r="WZI16" s="20"/>
      <c r="WZJ16" s="20"/>
      <c r="WZK16" s="20"/>
      <c r="WZL16" s="20"/>
      <c r="WZM16" s="20"/>
      <c r="WZN16" s="20"/>
      <c r="WZO16" s="20"/>
      <c r="WZP16" s="20"/>
      <c r="WZQ16" s="20"/>
      <c r="WZR16" s="20"/>
      <c r="WZS16" s="20"/>
      <c r="WZT16" s="20"/>
      <c r="WZU16" s="20"/>
      <c r="WZV16" s="20"/>
      <c r="WZW16" s="20"/>
      <c r="WZX16" s="20"/>
      <c r="WZY16" s="20"/>
      <c r="WZZ16" s="20"/>
      <c r="XAA16" s="20"/>
      <c r="XAB16" s="20"/>
      <c r="XAC16" s="20"/>
      <c r="XAD16" s="20"/>
      <c r="XAE16" s="20"/>
      <c r="XAF16" s="20"/>
      <c r="XAG16" s="20"/>
      <c r="XAH16" s="20"/>
      <c r="XAI16" s="20"/>
      <c r="XAJ16" s="20"/>
      <c r="XAK16" s="20"/>
      <c r="XAL16" s="20"/>
      <c r="XAM16" s="20"/>
      <c r="XAN16" s="20"/>
      <c r="XAO16" s="20"/>
      <c r="XAP16" s="20"/>
      <c r="XAQ16" s="20"/>
      <c r="XAR16" s="20"/>
      <c r="XAS16" s="20"/>
      <c r="XAT16" s="20"/>
      <c r="XAU16" s="20"/>
      <c r="XAV16" s="20"/>
      <c r="XAW16" s="20"/>
      <c r="XAX16" s="20"/>
      <c r="XAY16" s="20"/>
      <c r="XAZ16" s="20"/>
      <c r="XBA16" s="20"/>
      <c r="XBB16" s="20"/>
      <c r="XBC16" s="20"/>
      <c r="XBD16" s="20"/>
      <c r="XBE16" s="20"/>
      <c r="XBF16" s="20"/>
      <c r="XBG16" s="20"/>
      <c r="XBH16" s="20"/>
      <c r="XBI16" s="20"/>
      <c r="XBJ16" s="20"/>
      <c r="XBK16" s="20"/>
      <c r="XBL16" s="20"/>
      <c r="XBM16" s="20"/>
      <c r="XBN16" s="20"/>
      <c r="XBO16" s="20"/>
      <c r="XBP16" s="20"/>
      <c r="XBQ16" s="20"/>
      <c r="XBR16" s="20"/>
      <c r="XBS16" s="20"/>
      <c r="XBT16" s="20"/>
      <c r="XBU16" s="20"/>
      <c r="XBV16" s="20"/>
      <c r="XBW16" s="20"/>
      <c r="XBX16" s="20"/>
      <c r="XBY16" s="20"/>
      <c r="XBZ16" s="20"/>
      <c r="XCA16" s="20"/>
      <c r="XCB16" s="20"/>
      <c r="XCC16" s="20"/>
      <c r="XCD16" s="20"/>
      <c r="XCE16" s="20"/>
      <c r="XCF16" s="20"/>
      <c r="XCG16" s="20"/>
      <c r="XCH16" s="20"/>
      <c r="XCI16" s="20"/>
      <c r="XCJ16" s="20"/>
      <c r="XCK16" s="20"/>
      <c r="XCL16" s="20"/>
      <c r="XCM16" s="20"/>
      <c r="XCN16" s="20"/>
      <c r="XCO16" s="20"/>
      <c r="XCP16" s="20"/>
      <c r="XCQ16" s="20"/>
      <c r="XCR16" s="20"/>
      <c r="XCS16" s="20"/>
      <c r="XCT16" s="20"/>
      <c r="XCU16" s="20"/>
      <c r="XCV16" s="20"/>
      <c r="XCW16" s="20"/>
      <c r="XCX16" s="20"/>
      <c r="XCY16" s="20"/>
      <c r="XCZ16" s="20"/>
      <c r="XDA16" s="20"/>
      <c r="XDB16" s="20"/>
      <c r="XDC16" s="20"/>
      <c r="XDD16" s="20"/>
      <c r="XDE16" s="20"/>
      <c r="XDF16" s="20"/>
      <c r="XDG16" s="20"/>
      <c r="XDH16" s="20"/>
      <c r="XDI16" s="20"/>
      <c r="XDJ16" s="20"/>
      <c r="XDK16" s="20"/>
      <c r="XDL16" s="20"/>
      <c r="XDM16" s="20"/>
      <c r="XDN16" s="20"/>
      <c r="XDO16" s="20"/>
      <c r="XDP16" s="20"/>
      <c r="XDQ16" s="20"/>
      <c r="XDR16" s="20"/>
      <c r="XDS16" s="20"/>
      <c r="XDT16" s="20"/>
      <c r="XDU16" s="20"/>
      <c r="XDV16" s="20"/>
      <c r="XDW16" s="20"/>
      <c r="XDX16" s="20"/>
      <c r="XDY16" s="20"/>
      <c r="XDZ16" s="20"/>
      <c r="XEA16" s="20"/>
      <c r="XEB16" s="20"/>
      <c r="XEC16" s="20"/>
      <c r="XED16" s="20"/>
      <c r="XEE16" s="20"/>
      <c r="XEF16" s="20"/>
      <c r="XEG16" s="20"/>
      <c r="XEH16" s="20"/>
      <c r="XEI16" s="20"/>
      <c r="XEJ16" s="20"/>
      <c r="XEK16" s="20"/>
      <c r="XEL16" s="20"/>
      <c r="XEM16" s="20"/>
      <c r="XEN16" s="20"/>
      <c r="XEO16" s="20"/>
      <c r="XEP16" s="20"/>
      <c r="XEQ16" s="20"/>
      <c r="XER16" s="20"/>
      <c r="XES16" s="20"/>
    </row>
    <row r="17" spans="1:124" s="20" customFormat="1" ht="78.75" customHeight="1" x14ac:dyDescent="0.25">
      <c r="A17" s="86" t="s">
        <v>500</v>
      </c>
      <c r="B17" s="93"/>
      <c r="C17" s="94"/>
      <c r="D17" s="100" t="s">
        <v>501</v>
      </c>
      <c r="E17" s="10" t="s">
        <v>251</v>
      </c>
      <c r="F17" s="142" t="s">
        <v>502</v>
      </c>
      <c r="G17" s="26" t="s">
        <v>503</v>
      </c>
      <c r="H17" s="10" t="s">
        <v>504</v>
      </c>
      <c r="I17" s="142" t="s">
        <v>505</v>
      </c>
      <c r="J17" s="27">
        <v>19</v>
      </c>
      <c r="K17" s="27" t="s">
        <v>506</v>
      </c>
      <c r="L17" s="28">
        <v>2</v>
      </c>
      <c r="M17" s="202" t="s">
        <v>507</v>
      </c>
      <c r="N17" s="196"/>
      <c r="O17" s="184"/>
      <c r="P17" s="185"/>
      <c r="Q17" s="176" t="s">
        <v>508</v>
      </c>
      <c r="R17" s="12">
        <v>1903001</v>
      </c>
      <c r="S17" s="13" t="s">
        <v>136</v>
      </c>
      <c r="T17" s="29" t="s">
        <v>509</v>
      </c>
      <c r="U17" s="12">
        <v>190300100</v>
      </c>
      <c r="V17" s="13" t="s">
        <v>510</v>
      </c>
      <c r="W17" s="381" t="s">
        <v>10</v>
      </c>
      <c r="X17" s="382">
        <v>2</v>
      </c>
      <c r="Y17" s="382">
        <v>2</v>
      </c>
      <c r="Z17" s="382">
        <v>2</v>
      </c>
      <c r="AA17" s="382">
        <v>2</v>
      </c>
      <c r="AB17" s="382">
        <v>2</v>
      </c>
      <c r="AC17" s="15">
        <f t="shared" ref="AC17:AC36" si="15">AG17+AK17+AO17+AS17+AW17+BA17+BE17+BI17+BM17+BQ17</f>
        <v>96470000</v>
      </c>
      <c r="AD17" s="15">
        <f t="shared" ref="AD17:AD36" si="16">AH17+AL17+AP17+AT17+AX17+BB17+BF17+BJ17+BN17+BR17</f>
        <v>15000000</v>
      </c>
      <c r="AE17" s="15">
        <f t="shared" ref="AE17:AE36" si="17">AI17+AM17+AQ17+AU17+AY17+BC17+BG17+BK17+BO17+BS17</f>
        <v>10714666</v>
      </c>
      <c r="AF17" s="15">
        <f t="shared" ref="AF17:AF36" si="18">AJ17+AN17+AR17+AV17+AZ17+BD17+BH17+BL17+BP17+BT17</f>
        <v>0</v>
      </c>
      <c r="AG17" s="17">
        <v>15000000</v>
      </c>
      <c r="AH17" s="17">
        <v>15000000</v>
      </c>
      <c r="AI17" s="17">
        <v>10714666</v>
      </c>
      <c r="AJ17" s="17"/>
      <c r="AK17" s="17"/>
      <c r="AL17" s="17"/>
      <c r="AM17" s="17"/>
      <c r="AN17" s="17"/>
      <c r="AO17" s="17"/>
      <c r="AP17" s="17"/>
      <c r="AQ17" s="17"/>
      <c r="AR17" s="17"/>
      <c r="AS17" s="17">
        <v>81470000</v>
      </c>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f>BV17+BW17+BX17+BY17+BZ17+CA17+CB17+CC17+CD17+CE17</f>
        <v>96470000</v>
      </c>
      <c r="BV17" s="17">
        <v>15000000</v>
      </c>
      <c r="BW17" s="17"/>
      <c r="BX17" s="17"/>
      <c r="BY17" s="17">
        <v>81470000</v>
      </c>
      <c r="BZ17" s="30"/>
      <c r="CA17" s="17"/>
      <c r="CB17" s="17"/>
      <c r="CC17" s="17"/>
      <c r="CD17" s="17"/>
      <c r="CE17" s="17"/>
      <c r="CF17" s="17">
        <f t="shared" ref="CF17:CF36" si="19">CG17+CH17+CI17+CJ17+CK17+CL17+CM17+CN17+CO17+CP17</f>
        <v>96470000</v>
      </c>
      <c r="CG17" s="17">
        <v>15000000</v>
      </c>
      <c r="CH17" s="17"/>
      <c r="CI17" s="17"/>
      <c r="CJ17" s="17">
        <v>81470000</v>
      </c>
      <c r="CK17" s="17"/>
      <c r="CL17" s="17"/>
      <c r="CM17" s="17"/>
      <c r="CN17" s="17"/>
      <c r="CO17" s="17"/>
      <c r="CP17" s="17"/>
      <c r="CQ17" s="17">
        <f t="shared" ref="CQ17:CQ36" si="20">CR17+CS17+CT17+CU17+CV17+CW17+CX17+CY17+CZ17+DA17</f>
        <v>96470000</v>
      </c>
      <c r="CR17" s="17">
        <v>15000000</v>
      </c>
      <c r="CS17" s="17"/>
      <c r="CT17" s="17"/>
      <c r="CU17" s="17">
        <v>81470000</v>
      </c>
      <c r="CV17" s="17"/>
      <c r="CW17" s="17"/>
      <c r="CX17" s="17"/>
      <c r="CY17" s="17"/>
      <c r="CZ17" s="17"/>
      <c r="DA17" s="361"/>
      <c r="DB17" s="371">
        <f t="shared" ref="DB17:DB36" si="21">AC17+BU17+CF17+CQ17</f>
        <v>385880000</v>
      </c>
      <c r="DC17" s="18"/>
      <c r="DD17" s="18"/>
      <c r="DE17" s="18"/>
      <c r="DF17" s="18"/>
      <c r="DG17" s="18"/>
      <c r="DH17" s="18"/>
      <c r="DI17" s="18"/>
      <c r="DJ17" s="18"/>
      <c r="DK17" s="18"/>
      <c r="DL17" s="18"/>
      <c r="DM17" s="18"/>
      <c r="DN17" s="18"/>
      <c r="DO17" s="18"/>
      <c r="DP17" s="18"/>
      <c r="DQ17" s="18"/>
      <c r="DR17" s="18"/>
      <c r="DS17" s="18"/>
      <c r="DT17" s="19"/>
    </row>
    <row r="18" spans="1:124" s="20" customFormat="1" ht="77.25" customHeight="1" x14ac:dyDescent="0.25">
      <c r="A18" s="86" t="s">
        <v>500</v>
      </c>
      <c r="B18" s="93"/>
      <c r="C18" s="94"/>
      <c r="D18" s="100" t="s">
        <v>501</v>
      </c>
      <c r="E18" s="10" t="s">
        <v>239</v>
      </c>
      <c r="F18" s="142">
        <v>1</v>
      </c>
      <c r="G18" s="26">
        <v>2018</v>
      </c>
      <c r="H18" s="10" t="s">
        <v>511</v>
      </c>
      <c r="I18" s="142">
        <v>0</v>
      </c>
      <c r="J18" s="27">
        <v>19</v>
      </c>
      <c r="K18" s="27" t="s">
        <v>506</v>
      </c>
      <c r="L18" s="28">
        <v>2</v>
      </c>
      <c r="M18" s="203" t="s">
        <v>507</v>
      </c>
      <c r="N18" s="197"/>
      <c r="O18" s="172"/>
      <c r="P18" s="173"/>
      <c r="Q18" s="176" t="s">
        <v>512</v>
      </c>
      <c r="R18" s="12">
        <v>1903009</v>
      </c>
      <c r="S18" s="13" t="s">
        <v>240</v>
      </c>
      <c r="T18" s="395" t="s">
        <v>513</v>
      </c>
      <c r="U18" s="12">
        <v>190300900</v>
      </c>
      <c r="V18" s="13" t="s">
        <v>514</v>
      </c>
      <c r="W18" s="381" t="s">
        <v>10</v>
      </c>
      <c r="X18" s="382">
        <v>2900</v>
      </c>
      <c r="Y18" s="382">
        <v>2900</v>
      </c>
      <c r="Z18" s="382">
        <v>2900</v>
      </c>
      <c r="AA18" s="382">
        <v>2900</v>
      </c>
      <c r="AB18" s="382">
        <v>2900</v>
      </c>
      <c r="AC18" s="15">
        <f t="shared" si="15"/>
        <v>70000000</v>
      </c>
      <c r="AD18" s="15">
        <f t="shared" si="16"/>
        <v>20253333</v>
      </c>
      <c r="AE18" s="15">
        <f t="shared" si="17"/>
        <v>14000000</v>
      </c>
      <c r="AF18" s="15">
        <f t="shared" si="18"/>
        <v>0</v>
      </c>
      <c r="AG18" s="17"/>
      <c r="AH18" s="17"/>
      <c r="AI18" s="17"/>
      <c r="AJ18" s="17"/>
      <c r="AK18" s="17"/>
      <c r="AL18" s="17"/>
      <c r="AM18" s="17"/>
      <c r="AN18" s="17"/>
      <c r="AO18" s="17"/>
      <c r="AP18" s="17"/>
      <c r="AQ18" s="17"/>
      <c r="AR18" s="17"/>
      <c r="AS18" s="17">
        <v>70000000</v>
      </c>
      <c r="AT18" s="17">
        <v>20253333</v>
      </c>
      <c r="AU18" s="17">
        <v>14000000</v>
      </c>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f t="shared" ref="BU18:BU36" si="22">BV18+BW18+BX18+BY18+BZ18+CA18+CB18+CC18+CD18+CE18</f>
        <v>40000000</v>
      </c>
      <c r="BV18" s="17"/>
      <c r="BW18" s="17"/>
      <c r="BX18" s="17"/>
      <c r="BY18" s="17">
        <v>40000000</v>
      </c>
      <c r="BZ18" s="30"/>
      <c r="CA18" s="17"/>
      <c r="CB18" s="17"/>
      <c r="CC18" s="17"/>
      <c r="CD18" s="17"/>
      <c r="CE18" s="17"/>
      <c r="CF18" s="17">
        <f t="shared" si="19"/>
        <v>40000000</v>
      </c>
      <c r="CG18" s="17"/>
      <c r="CH18" s="17"/>
      <c r="CI18" s="17"/>
      <c r="CJ18" s="17">
        <v>40000000</v>
      </c>
      <c r="CK18" s="17"/>
      <c r="CL18" s="17"/>
      <c r="CM18" s="17"/>
      <c r="CN18" s="17"/>
      <c r="CO18" s="17"/>
      <c r="CP18" s="17"/>
      <c r="CQ18" s="17">
        <f t="shared" si="20"/>
        <v>40000000</v>
      </c>
      <c r="CR18" s="17"/>
      <c r="CS18" s="17"/>
      <c r="CT18" s="17"/>
      <c r="CU18" s="17">
        <v>40000000</v>
      </c>
      <c r="CV18" s="17"/>
      <c r="CW18" s="17"/>
      <c r="CX18" s="17"/>
      <c r="CY18" s="17"/>
      <c r="CZ18" s="17"/>
      <c r="DA18" s="361"/>
      <c r="DB18" s="371">
        <f t="shared" si="21"/>
        <v>190000000</v>
      </c>
      <c r="DC18" s="18"/>
      <c r="DD18" s="18"/>
      <c r="DE18" s="18"/>
      <c r="DF18" s="18"/>
      <c r="DG18" s="18"/>
      <c r="DH18" s="18"/>
      <c r="DI18" s="18"/>
      <c r="DJ18" s="18"/>
      <c r="DK18" s="18"/>
      <c r="DL18" s="18"/>
      <c r="DM18" s="18"/>
      <c r="DN18" s="18"/>
      <c r="DO18" s="18"/>
      <c r="DP18" s="18"/>
      <c r="DQ18" s="18"/>
      <c r="DR18" s="18"/>
      <c r="DS18" s="18"/>
      <c r="DT18" s="19"/>
    </row>
    <row r="19" spans="1:124" s="20" customFormat="1" ht="73.5" customHeight="1" x14ac:dyDescent="0.25">
      <c r="A19" s="86" t="s">
        <v>500</v>
      </c>
      <c r="B19" s="93"/>
      <c r="C19" s="94"/>
      <c r="D19" s="100" t="s">
        <v>501</v>
      </c>
      <c r="E19" s="10" t="s">
        <v>261</v>
      </c>
      <c r="F19" s="142">
        <v>0</v>
      </c>
      <c r="G19" s="32">
        <v>2018</v>
      </c>
      <c r="H19" s="10" t="s">
        <v>511</v>
      </c>
      <c r="I19" s="142">
        <v>0</v>
      </c>
      <c r="J19" s="27">
        <v>19</v>
      </c>
      <c r="K19" s="27" t="s">
        <v>506</v>
      </c>
      <c r="L19" s="28">
        <v>2</v>
      </c>
      <c r="M19" s="203" t="s">
        <v>507</v>
      </c>
      <c r="N19" s="197"/>
      <c r="O19" s="172"/>
      <c r="P19" s="173"/>
      <c r="Q19" s="176" t="s">
        <v>515</v>
      </c>
      <c r="R19" s="12">
        <v>1903010</v>
      </c>
      <c r="S19" s="10" t="s">
        <v>262</v>
      </c>
      <c r="T19" s="29" t="s">
        <v>516</v>
      </c>
      <c r="U19" s="12">
        <v>190301000</v>
      </c>
      <c r="V19" s="10" t="s">
        <v>517</v>
      </c>
      <c r="W19" s="381" t="s">
        <v>10</v>
      </c>
      <c r="X19" s="382">
        <v>12</v>
      </c>
      <c r="Y19" s="382">
        <v>12</v>
      </c>
      <c r="Z19" s="382">
        <v>12</v>
      </c>
      <c r="AA19" s="382">
        <v>12</v>
      </c>
      <c r="AB19" s="382">
        <v>12</v>
      </c>
      <c r="AC19" s="15">
        <f t="shared" si="15"/>
        <v>15000000</v>
      </c>
      <c r="AD19" s="15">
        <f t="shared" si="16"/>
        <v>7200000</v>
      </c>
      <c r="AE19" s="15">
        <f t="shared" si="17"/>
        <v>7200000</v>
      </c>
      <c r="AF19" s="15">
        <f t="shared" si="18"/>
        <v>0</v>
      </c>
      <c r="AG19" s="17">
        <v>15000000</v>
      </c>
      <c r="AH19" s="17">
        <v>7200000</v>
      </c>
      <c r="AI19" s="17">
        <v>7200000</v>
      </c>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f t="shared" si="22"/>
        <v>15000000</v>
      </c>
      <c r="BV19" s="17">
        <v>15000000</v>
      </c>
      <c r="BW19" s="33"/>
      <c r="BX19" s="17"/>
      <c r="BY19" s="17"/>
      <c r="BZ19" s="30"/>
      <c r="CA19" s="17"/>
      <c r="CB19" s="17"/>
      <c r="CC19" s="17"/>
      <c r="CD19" s="17"/>
      <c r="CE19" s="17"/>
      <c r="CF19" s="17">
        <f t="shared" si="19"/>
        <v>15000000</v>
      </c>
      <c r="CG19" s="17">
        <v>15000000</v>
      </c>
      <c r="CH19" s="17"/>
      <c r="CI19" s="17"/>
      <c r="CJ19" s="17"/>
      <c r="CK19" s="17"/>
      <c r="CL19" s="17"/>
      <c r="CM19" s="17"/>
      <c r="CN19" s="17"/>
      <c r="CO19" s="17"/>
      <c r="CP19" s="17"/>
      <c r="CQ19" s="17">
        <f t="shared" si="20"/>
        <v>15000000</v>
      </c>
      <c r="CR19" s="17">
        <v>15000000</v>
      </c>
      <c r="CS19" s="17"/>
      <c r="CT19" s="17"/>
      <c r="CU19" s="17"/>
      <c r="CV19" s="17"/>
      <c r="CW19" s="17"/>
      <c r="CX19" s="17"/>
      <c r="CY19" s="17"/>
      <c r="CZ19" s="17"/>
      <c r="DA19" s="361"/>
      <c r="DB19" s="371">
        <f t="shared" si="21"/>
        <v>60000000</v>
      </c>
      <c r="DC19" s="18"/>
      <c r="DD19" s="18"/>
      <c r="DE19" s="18"/>
      <c r="DF19" s="18"/>
      <c r="DG19" s="18"/>
      <c r="DH19" s="18"/>
      <c r="DI19" s="18"/>
      <c r="DJ19" s="18"/>
      <c r="DK19" s="18"/>
      <c r="DL19" s="18"/>
      <c r="DM19" s="18"/>
      <c r="DN19" s="18"/>
      <c r="DO19" s="18"/>
      <c r="DP19" s="18"/>
      <c r="DQ19" s="18"/>
      <c r="DR19" s="18"/>
      <c r="DS19" s="18"/>
      <c r="DT19" s="19"/>
    </row>
    <row r="20" spans="1:124" s="20" customFormat="1" ht="81" customHeight="1" x14ac:dyDescent="0.25">
      <c r="A20" s="86" t="s">
        <v>500</v>
      </c>
      <c r="B20" s="93"/>
      <c r="C20" s="94"/>
      <c r="D20" s="100" t="s">
        <v>501</v>
      </c>
      <c r="E20" s="10" t="s">
        <v>263</v>
      </c>
      <c r="F20" s="160">
        <v>99.679658302188997</v>
      </c>
      <c r="G20" s="34">
        <v>2018</v>
      </c>
      <c r="H20" s="10" t="s">
        <v>511</v>
      </c>
      <c r="I20" s="161">
        <v>99.68</v>
      </c>
      <c r="J20" s="27">
        <v>19</v>
      </c>
      <c r="K20" s="27" t="s">
        <v>506</v>
      </c>
      <c r="L20" s="28">
        <v>2</v>
      </c>
      <c r="M20" s="203" t="s">
        <v>507</v>
      </c>
      <c r="N20" s="197"/>
      <c r="O20" s="172"/>
      <c r="P20" s="173"/>
      <c r="Q20" s="176" t="s">
        <v>518</v>
      </c>
      <c r="R20" s="12">
        <v>1903011</v>
      </c>
      <c r="S20" s="10" t="s">
        <v>250</v>
      </c>
      <c r="T20" s="395" t="s">
        <v>519</v>
      </c>
      <c r="U20" s="12">
        <v>190301100</v>
      </c>
      <c r="V20" s="10" t="s">
        <v>520</v>
      </c>
      <c r="W20" s="381" t="s">
        <v>10</v>
      </c>
      <c r="X20" s="382">
        <v>140</v>
      </c>
      <c r="Y20" s="382">
        <v>140</v>
      </c>
      <c r="Z20" s="382">
        <v>140</v>
      </c>
      <c r="AA20" s="382">
        <v>140</v>
      </c>
      <c r="AB20" s="382">
        <v>140</v>
      </c>
      <c r="AC20" s="15">
        <f t="shared" si="15"/>
        <v>72830077</v>
      </c>
      <c r="AD20" s="15">
        <f t="shared" si="16"/>
        <v>0</v>
      </c>
      <c r="AE20" s="15">
        <f t="shared" si="17"/>
        <v>0</v>
      </c>
      <c r="AF20" s="15">
        <f t="shared" si="18"/>
        <v>0</v>
      </c>
      <c r="AG20" s="17">
        <v>7500000</v>
      </c>
      <c r="AH20" s="17"/>
      <c r="AI20" s="17"/>
      <c r="AJ20" s="17"/>
      <c r="AK20" s="17"/>
      <c r="AL20" s="17"/>
      <c r="AM20" s="17"/>
      <c r="AN20" s="17"/>
      <c r="AO20" s="17"/>
      <c r="AP20" s="17"/>
      <c r="AQ20" s="17"/>
      <c r="AR20" s="17"/>
      <c r="AS20" s="17">
        <v>65330077</v>
      </c>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f t="shared" si="22"/>
        <v>20000000</v>
      </c>
      <c r="BV20" s="17"/>
      <c r="BW20" s="17"/>
      <c r="BX20" s="17"/>
      <c r="BY20" s="17">
        <v>20000000</v>
      </c>
      <c r="BZ20" s="30"/>
      <c r="CA20" s="17"/>
      <c r="CB20" s="17"/>
      <c r="CC20" s="17"/>
      <c r="CD20" s="17"/>
      <c r="CE20" s="17"/>
      <c r="CF20" s="17">
        <f t="shared" si="19"/>
        <v>20000000</v>
      </c>
      <c r="CG20" s="17"/>
      <c r="CH20" s="17"/>
      <c r="CI20" s="17"/>
      <c r="CJ20" s="17">
        <v>20000000</v>
      </c>
      <c r="CK20" s="17"/>
      <c r="CL20" s="17"/>
      <c r="CM20" s="17"/>
      <c r="CN20" s="17"/>
      <c r="CO20" s="17"/>
      <c r="CP20" s="17"/>
      <c r="CQ20" s="17">
        <f t="shared" si="20"/>
        <v>20000000</v>
      </c>
      <c r="CR20" s="17"/>
      <c r="CS20" s="17"/>
      <c r="CT20" s="17"/>
      <c r="CU20" s="17">
        <v>20000000</v>
      </c>
      <c r="CV20" s="17"/>
      <c r="CW20" s="17"/>
      <c r="CX20" s="17"/>
      <c r="CY20" s="17"/>
      <c r="CZ20" s="17"/>
      <c r="DA20" s="361"/>
      <c r="DB20" s="371">
        <f t="shared" si="21"/>
        <v>132830077</v>
      </c>
      <c r="DC20" s="18"/>
      <c r="DD20" s="18"/>
      <c r="DE20" s="18"/>
      <c r="DF20" s="18"/>
      <c r="DG20" s="18"/>
      <c r="DH20" s="18"/>
      <c r="DI20" s="18"/>
      <c r="DJ20" s="18"/>
      <c r="DK20" s="18"/>
      <c r="DL20" s="18"/>
      <c r="DM20" s="18"/>
      <c r="DN20" s="18"/>
      <c r="DO20" s="18"/>
      <c r="DP20" s="18"/>
      <c r="DQ20" s="18"/>
      <c r="DR20" s="18"/>
      <c r="DS20" s="18"/>
      <c r="DT20" s="19"/>
    </row>
    <row r="21" spans="1:124" s="20" customFormat="1" ht="87" customHeight="1" x14ac:dyDescent="0.25">
      <c r="A21" s="86" t="s">
        <v>500</v>
      </c>
      <c r="B21" s="93"/>
      <c r="C21" s="94"/>
      <c r="D21" s="100" t="s">
        <v>501</v>
      </c>
      <c r="E21" s="10" t="s">
        <v>249</v>
      </c>
      <c r="F21" s="161">
        <v>13</v>
      </c>
      <c r="G21" s="32">
        <v>2018</v>
      </c>
      <c r="H21" s="36" t="s">
        <v>511</v>
      </c>
      <c r="I21" s="143">
        <v>13</v>
      </c>
      <c r="J21" s="27">
        <v>19</v>
      </c>
      <c r="K21" s="27" t="s">
        <v>506</v>
      </c>
      <c r="L21" s="28">
        <v>2</v>
      </c>
      <c r="M21" s="203" t="s">
        <v>507</v>
      </c>
      <c r="N21" s="197"/>
      <c r="O21" s="172"/>
      <c r="P21" s="173"/>
      <c r="Q21" s="176" t="s">
        <v>518</v>
      </c>
      <c r="R21" s="12">
        <v>1903011</v>
      </c>
      <c r="S21" s="10" t="s">
        <v>250</v>
      </c>
      <c r="T21" s="29" t="s">
        <v>521</v>
      </c>
      <c r="U21" s="12">
        <v>190301101</v>
      </c>
      <c r="V21" s="10" t="s">
        <v>522</v>
      </c>
      <c r="W21" s="381" t="s">
        <v>10</v>
      </c>
      <c r="X21" s="382">
        <v>12</v>
      </c>
      <c r="Y21" s="382">
        <v>12</v>
      </c>
      <c r="Z21" s="382">
        <v>12</v>
      </c>
      <c r="AA21" s="382">
        <v>12</v>
      </c>
      <c r="AB21" s="382">
        <v>12</v>
      </c>
      <c r="AC21" s="15">
        <f t="shared" si="15"/>
        <v>62169923</v>
      </c>
      <c r="AD21" s="15">
        <v>4000000</v>
      </c>
      <c r="AE21" s="15">
        <v>4000000</v>
      </c>
      <c r="AF21" s="15">
        <f t="shared" si="18"/>
        <v>0</v>
      </c>
      <c r="AG21" s="17">
        <v>7500000</v>
      </c>
      <c r="AH21" s="17">
        <v>11280000</v>
      </c>
      <c r="AI21" s="17">
        <v>7304888.666666667</v>
      </c>
      <c r="AJ21" s="17"/>
      <c r="AK21" s="17"/>
      <c r="AL21" s="17"/>
      <c r="AM21" s="17"/>
      <c r="AN21" s="17"/>
      <c r="AO21" s="17"/>
      <c r="AP21" s="17"/>
      <c r="AQ21" s="17"/>
      <c r="AR21" s="17"/>
      <c r="AS21" s="17">
        <v>54669923</v>
      </c>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f t="shared" si="22"/>
        <v>115000000</v>
      </c>
      <c r="BV21" s="17">
        <v>15000000</v>
      </c>
      <c r="BW21" s="17"/>
      <c r="BX21" s="17"/>
      <c r="BY21" s="17">
        <v>100000000</v>
      </c>
      <c r="BZ21" s="30"/>
      <c r="CA21" s="17"/>
      <c r="CB21" s="17"/>
      <c r="CC21" s="17"/>
      <c r="CD21" s="17"/>
      <c r="CE21" s="17"/>
      <c r="CF21" s="17">
        <f t="shared" si="19"/>
        <v>115000000</v>
      </c>
      <c r="CG21" s="17">
        <v>15000000</v>
      </c>
      <c r="CH21" s="17"/>
      <c r="CI21" s="17"/>
      <c r="CJ21" s="17">
        <v>100000000</v>
      </c>
      <c r="CK21" s="17"/>
      <c r="CL21" s="17"/>
      <c r="CM21" s="17"/>
      <c r="CN21" s="17"/>
      <c r="CO21" s="17"/>
      <c r="CP21" s="17"/>
      <c r="CQ21" s="17">
        <f t="shared" si="20"/>
        <v>115000000</v>
      </c>
      <c r="CR21" s="17">
        <v>15000000</v>
      </c>
      <c r="CS21" s="17"/>
      <c r="CT21" s="17"/>
      <c r="CU21" s="17">
        <v>100000000</v>
      </c>
      <c r="CV21" s="17"/>
      <c r="CW21" s="17"/>
      <c r="CX21" s="17"/>
      <c r="CY21" s="17"/>
      <c r="CZ21" s="17"/>
      <c r="DA21" s="361"/>
      <c r="DB21" s="371">
        <f t="shared" si="21"/>
        <v>407169923</v>
      </c>
      <c r="DC21" s="18"/>
      <c r="DD21" s="18"/>
      <c r="DE21" s="18"/>
      <c r="DF21" s="18"/>
      <c r="DG21" s="18"/>
      <c r="DH21" s="18"/>
      <c r="DI21" s="18"/>
      <c r="DJ21" s="18"/>
      <c r="DK21" s="18"/>
      <c r="DL21" s="18"/>
      <c r="DM21" s="18"/>
      <c r="DN21" s="18"/>
      <c r="DO21" s="18"/>
      <c r="DP21" s="18"/>
      <c r="DQ21" s="18"/>
      <c r="DR21" s="18"/>
      <c r="DS21" s="18"/>
      <c r="DT21" s="19"/>
    </row>
    <row r="22" spans="1:124" s="20" customFormat="1" ht="75.75" customHeight="1" x14ac:dyDescent="0.25">
      <c r="A22" s="86" t="s">
        <v>500</v>
      </c>
      <c r="B22" s="93"/>
      <c r="C22" s="94"/>
      <c r="D22" s="100" t="s">
        <v>501</v>
      </c>
      <c r="E22" s="10" t="s">
        <v>254</v>
      </c>
      <c r="F22" s="142" t="s">
        <v>523</v>
      </c>
      <c r="G22" s="26" t="s">
        <v>524</v>
      </c>
      <c r="H22" s="10" t="s">
        <v>525</v>
      </c>
      <c r="I22" s="142" t="s">
        <v>526</v>
      </c>
      <c r="J22" s="27">
        <v>19</v>
      </c>
      <c r="K22" s="27" t="s">
        <v>506</v>
      </c>
      <c r="L22" s="28">
        <v>2</v>
      </c>
      <c r="M22" s="203" t="s">
        <v>507</v>
      </c>
      <c r="N22" s="197"/>
      <c r="O22" s="172"/>
      <c r="P22" s="173"/>
      <c r="Q22" s="176" t="s">
        <v>527</v>
      </c>
      <c r="R22" s="12">
        <v>1903012</v>
      </c>
      <c r="S22" s="13" t="s">
        <v>255</v>
      </c>
      <c r="T22" s="29" t="s">
        <v>528</v>
      </c>
      <c r="U22" s="12">
        <v>190301200</v>
      </c>
      <c r="V22" s="13" t="s">
        <v>529</v>
      </c>
      <c r="W22" s="381" t="s">
        <v>10</v>
      </c>
      <c r="X22" s="382">
        <v>4000</v>
      </c>
      <c r="Y22" s="382">
        <v>4000</v>
      </c>
      <c r="Z22" s="382">
        <v>4000</v>
      </c>
      <c r="AA22" s="382">
        <v>4000</v>
      </c>
      <c r="AB22" s="382">
        <v>4000</v>
      </c>
      <c r="AC22" s="15">
        <f t="shared" si="15"/>
        <v>898701477</v>
      </c>
      <c r="AD22" s="15">
        <f t="shared" si="16"/>
        <v>0</v>
      </c>
      <c r="AE22" s="15">
        <f t="shared" si="17"/>
        <v>0</v>
      </c>
      <c r="AF22" s="15">
        <f t="shared" si="18"/>
        <v>0</v>
      </c>
      <c r="AG22" s="17"/>
      <c r="AH22" s="17"/>
      <c r="AI22" s="17"/>
      <c r="AJ22" s="17"/>
      <c r="AK22" s="17"/>
      <c r="AL22" s="17"/>
      <c r="AM22" s="17"/>
      <c r="AN22" s="17"/>
      <c r="AO22" s="17"/>
      <c r="AP22" s="17"/>
      <c r="AQ22" s="17"/>
      <c r="AR22" s="17"/>
      <c r="AS22" s="17">
        <v>803501477</v>
      </c>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v>95200000</v>
      </c>
      <c r="BR22" s="17"/>
      <c r="BS22" s="17"/>
      <c r="BT22" s="17"/>
      <c r="BU22" s="17">
        <f t="shared" si="22"/>
        <v>670000000</v>
      </c>
      <c r="BV22" s="17"/>
      <c r="BW22" s="17"/>
      <c r="BX22" s="17"/>
      <c r="BY22" s="17">
        <v>670000000</v>
      </c>
      <c r="BZ22" s="30"/>
      <c r="CA22" s="17"/>
      <c r="CB22" s="17"/>
      <c r="CC22" s="17"/>
      <c r="CD22" s="17"/>
      <c r="CE22" s="17"/>
      <c r="CF22" s="17">
        <f t="shared" si="19"/>
        <v>670000000</v>
      </c>
      <c r="CG22" s="17"/>
      <c r="CH22" s="17"/>
      <c r="CI22" s="17"/>
      <c r="CJ22" s="17">
        <v>670000000</v>
      </c>
      <c r="CK22" s="17"/>
      <c r="CL22" s="17"/>
      <c r="CM22" s="17"/>
      <c r="CN22" s="17"/>
      <c r="CO22" s="17"/>
      <c r="CP22" s="17"/>
      <c r="CQ22" s="17">
        <f t="shared" si="20"/>
        <v>670000000</v>
      </c>
      <c r="CR22" s="17"/>
      <c r="CS22" s="17"/>
      <c r="CT22" s="17"/>
      <c r="CU22" s="17">
        <v>670000000</v>
      </c>
      <c r="CV22" s="17"/>
      <c r="CW22" s="17"/>
      <c r="CX22" s="17"/>
      <c r="CY22" s="17"/>
      <c r="CZ22" s="17"/>
      <c r="DA22" s="361"/>
      <c r="DB22" s="371">
        <f t="shared" si="21"/>
        <v>2908701477</v>
      </c>
      <c r="DC22" s="18"/>
      <c r="DD22" s="18"/>
      <c r="DE22" s="18"/>
      <c r="DF22" s="18"/>
      <c r="DG22" s="18"/>
      <c r="DH22" s="18"/>
      <c r="DI22" s="18"/>
      <c r="DJ22" s="18"/>
      <c r="DK22" s="18"/>
      <c r="DL22" s="18"/>
      <c r="DM22" s="18"/>
      <c r="DN22" s="18"/>
      <c r="DO22" s="18"/>
      <c r="DP22" s="18"/>
      <c r="DQ22" s="18"/>
      <c r="DR22" s="18"/>
      <c r="DS22" s="18"/>
      <c r="DT22" s="19"/>
    </row>
    <row r="23" spans="1:124" s="20" customFormat="1" ht="71.25" customHeight="1" x14ac:dyDescent="0.25">
      <c r="A23" s="86" t="s">
        <v>500</v>
      </c>
      <c r="B23" s="93"/>
      <c r="C23" s="94"/>
      <c r="D23" s="100" t="s">
        <v>501</v>
      </c>
      <c r="E23" s="10" t="s">
        <v>252</v>
      </c>
      <c r="F23" s="142">
        <v>81.5</v>
      </c>
      <c r="G23" s="26">
        <v>2018</v>
      </c>
      <c r="H23" s="10" t="s">
        <v>530</v>
      </c>
      <c r="I23" s="142">
        <v>71.12</v>
      </c>
      <c r="J23" s="27">
        <v>19</v>
      </c>
      <c r="K23" s="27" t="s">
        <v>506</v>
      </c>
      <c r="L23" s="28">
        <v>2</v>
      </c>
      <c r="M23" s="203" t="s">
        <v>507</v>
      </c>
      <c r="N23" s="197"/>
      <c r="O23" s="172"/>
      <c r="P23" s="173"/>
      <c r="Q23" s="176" t="s">
        <v>531</v>
      </c>
      <c r="R23" s="12">
        <v>1903015</v>
      </c>
      <c r="S23" s="13" t="s">
        <v>253</v>
      </c>
      <c r="T23" s="29" t="s">
        <v>532</v>
      </c>
      <c r="U23" s="12">
        <v>190301500</v>
      </c>
      <c r="V23" s="13" t="s">
        <v>533</v>
      </c>
      <c r="W23" s="381" t="s">
        <v>10</v>
      </c>
      <c r="X23" s="382">
        <v>12</v>
      </c>
      <c r="Y23" s="382">
        <v>12</v>
      </c>
      <c r="Z23" s="382">
        <v>12</v>
      </c>
      <c r="AA23" s="382">
        <v>12</v>
      </c>
      <c r="AB23" s="382">
        <v>12</v>
      </c>
      <c r="AC23" s="15">
        <f t="shared" si="15"/>
        <v>236000000</v>
      </c>
      <c r="AD23" s="15">
        <f t="shared" si="16"/>
        <v>50213333</v>
      </c>
      <c r="AE23" s="15">
        <f t="shared" si="17"/>
        <v>50213333</v>
      </c>
      <c r="AF23" s="15">
        <f t="shared" si="18"/>
        <v>0</v>
      </c>
      <c r="AG23" s="17"/>
      <c r="AH23" s="17"/>
      <c r="AI23" s="17"/>
      <c r="AJ23" s="17"/>
      <c r="AK23" s="17"/>
      <c r="AL23" s="17"/>
      <c r="AM23" s="17"/>
      <c r="AN23" s="17"/>
      <c r="AO23" s="17"/>
      <c r="AP23" s="17"/>
      <c r="AQ23" s="17"/>
      <c r="AR23" s="17"/>
      <c r="AS23" s="17">
        <v>236000000</v>
      </c>
      <c r="AT23" s="17">
        <v>50213333</v>
      </c>
      <c r="AU23" s="17">
        <v>50213333</v>
      </c>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f t="shared" si="22"/>
        <v>224530000</v>
      </c>
      <c r="BV23" s="17"/>
      <c r="BW23" s="17"/>
      <c r="BX23" s="17"/>
      <c r="BY23" s="17">
        <v>224530000</v>
      </c>
      <c r="BZ23" s="30"/>
      <c r="CA23" s="17"/>
      <c r="CB23" s="17"/>
      <c r="CC23" s="17"/>
      <c r="CD23" s="17"/>
      <c r="CE23" s="17"/>
      <c r="CF23" s="17">
        <f t="shared" si="19"/>
        <v>224530000</v>
      </c>
      <c r="CG23" s="17"/>
      <c r="CH23" s="17"/>
      <c r="CI23" s="17"/>
      <c r="CJ23" s="17">
        <v>224530000</v>
      </c>
      <c r="CK23" s="17"/>
      <c r="CL23" s="17"/>
      <c r="CM23" s="17"/>
      <c r="CN23" s="17"/>
      <c r="CO23" s="17"/>
      <c r="CP23" s="17"/>
      <c r="CQ23" s="17">
        <f t="shared" si="20"/>
        <v>224530000</v>
      </c>
      <c r="CR23" s="17"/>
      <c r="CS23" s="17"/>
      <c r="CT23" s="17"/>
      <c r="CU23" s="17">
        <v>224530000</v>
      </c>
      <c r="CV23" s="17"/>
      <c r="CW23" s="17"/>
      <c r="CX23" s="17"/>
      <c r="CY23" s="17"/>
      <c r="CZ23" s="17"/>
      <c r="DA23" s="361"/>
      <c r="DB23" s="371">
        <f t="shared" si="21"/>
        <v>909590000</v>
      </c>
      <c r="DC23" s="18"/>
      <c r="DD23" s="18"/>
      <c r="DE23" s="18"/>
      <c r="DF23" s="18"/>
      <c r="DG23" s="18"/>
      <c r="DH23" s="18"/>
      <c r="DI23" s="18"/>
      <c r="DJ23" s="18"/>
      <c r="DK23" s="18"/>
      <c r="DL23" s="18"/>
      <c r="DM23" s="18"/>
      <c r="DN23" s="18"/>
      <c r="DO23" s="18"/>
      <c r="DP23" s="18"/>
      <c r="DQ23" s="18"/>
      <c r="DR23" s="18"/>
      <c r="DS23" s="18"/>
      <c r="DT23" s="19"/>
    </row>
    <row r="24" spans="1:124" s="20" customFormat="1" ht="78.75" customHeight="1" x14ac:dyDescent="0.25">
      <c r="A24" s="86" t="s">
        <v>500</v>
      </c>
      <c r="B24" s="93"/>
      <c r="C24" s="94"/>
      <c r="D24" s="100" t="s">
        <v>501</v>
      </c>
      <c r="E24" s="10" t="s">
        <v>256</v>
      </c>
      <c r="F24" s="160">
        <v>8.11</v>
      </c>
      <c r="G24" s="32">
        <v>2018</v>
      </c>
      <c r="H24" s="35" t="s">
        <v>511</v>
      </c>
      <c r="I24" s="142">
        <v>6.5</v>
      </c>
      <c r="J24" s="27">
        <v>19</v>
      </c>
      <c r="K24" s="27" t="s">
        <v>506</v>
      </c>
      <c r="L24" s="28">
        <v>2</v>
      </c>
      <c r="M24" s="203" t="s">
        <v>507</v>
      </c>
      <c r="N24" s="197"/>
      <c r="O24" s="172"/>
      <c r="P24" s="173"/>
      <c r="Q24" s="176" t="s">
        <v>534</v>
      </c>
      <c r="R24" s="12">
        <v>1903016</v>
      </c>
      <c r="S24" s="13" t="s">
        <v>257</v>
      </c>
      <c r="T24" s="29" t="s">
        <v>535</v>
      </c>
      <c r="U24" s="12">
        <v>190301600</v>
      </c>
      <c r="V24" s="13" t="s">
        <v>536</v>
      </c>
      <c r="W24" s="381" t="s">
        <v>10</v>
      </c>
      <c r="X24" s="382">
        <v>240</v>
      </c>
      <c r="Y24" s="382">
        <v>240</v>
      </c>
      <c r="Z24" s="382">
        <v>240</v>
      </c>
      <c r="AA24" s="382">
        <v>240</v>
      </c>
      <c r="AB24" s="382">
        <v>240</v>
      </c>
      <c r="AC24" s="15">
        <f t="shared" si="15"/>
        <v>100000000</v>
      </c>
      <c r="AD24" s="15">
        <f t="shared" si="16"/>
        <v>89428679</v>
      </c>
      <c r="AE24" s="15">
        <f t="shared" si="17"/>
        <v>77600079</v>
      </c>
      <c r="AF24" s="15">
        <f t="shared" si="18"/>
        <v>0</v>
      </c>
      <c r="AG24" s="17"/>
      <c r="AH24" s="17"/>
      <c r="AI24" s="17"/>
      <c r="AJ24" s="17"/>
      <c r="AK24" s="17"/>
      <c r="AL24" s="17"/>
      <c r="AM24" s="17"/>
      <c r="AN24" s="17"/>
      <c r="AO24" s="17"/>
      <c r="AP24" s="17"/>
      <c r="AQ24" s="17"/>
      <c r="AR24" s="17"/>
      <c r="AS24" s="17">
        <v>100000000</v>
      </c>
      <c r="AT24" s="17">
        <v>89428679</v>
      </c>
      <c r="AU24" s="17">
        <v>77600079</v>
      </c>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f t="shared" si="22"/>
        <v>100000000</v>
      </c>
      <c r="BV24" s="17"/>
      <c r="BW24" s="17"/>
      <c r="BX24" s="17"/>
      <c r="BY24" s="17">
        <v>100000000</v>
      </c>
      <c r="BZ24" s="30"/>
      <c r="CA24" s="17"/>
      <c r="CB24" s="17"/>
      <c r="CC24" s="17"/>
      <c r="CD24" s="17"/>
      <c r="CE24" s="17"/>
      <c r="CF24" s="17">
        <f t="shared" si="19"/>
        <v>100000000</v>
      </c>
      <c r="CG24" s="17"/>
      <c r="CH24" s="17"/>
      <c r="CI24" s="17"/>
      <c r="CJ24" s="17">
        <v>100000000</v>
      </c>
      <c r="CK24" s="17"/>
      <c r="CL24" s="17"/>
      <c r="CM24" s="17"/>
      <c r="CN24" s="17"/>
      <c r="CO24" s="17"/>
      <c r="CP24" s="17"/>
      <c r="CQ24" s="17">
        <f t="shared" si="20"/>
        <v>100000000</v>
      </c>
      <c r="CR24" s="17"/>
      <c r="CS24" s="17"/>
      <c r="CT24" s="17"/>
      <c r="CU24" s="17">
        <v>100000000</v>
      </c>
      <c r="CV24" s="17"/>
      <c r="CW24" s="17"/>
      <c r="CX24" s="17"/>
      <c r="CY24" s="17"/>
      <c r="CZ24" s="17"/>
      <c r="DA24" s="361"/>
      <c r="DB24" s="371">
        <f t="shared" si="21"/>
        <v>400000000</v>
      </c>
      <c r="DC24" s="18"/>
      <c r="DD24" s="18"/>
      <c r="DE24" s="18"/>
      <c r="DF24" s="18"/>
      <c r="DG24" s="18"/>
      <c r="DH24" s="18"/>
      <c r="DI24" s="18"/>
      <c r="DJ24" s="18"/>
      <c r="DK24" s="18"/>
      <c r="DL24" s="18"/>
      <c r="DM24" s="18"/>
      <c r="DN24" s="18"/>
      <c r="DO24" s="18"/>
      <c r="DP24" s="18"/>
      <c r="DQ24" s="18"/>
      <c r="DR24" s="18"/>
      <c r="DS24" s="18"/>
      <c r="DT24" s="19"/>
    </row>
    <row r="25" spans="1:124" s="20" customFormat="1" ht="87" customHeight="1" x14ac:dyDescent="0.25">
      <c r="A25" s="86" t="s">
        <v>500</v>
      </c>
      <c r="B25" s="93"/>
      <c r="C25" s="94"/>
      <c r="D25" s="100" t="s">
        <v>501</v>
      </c>
      <c r="E25" s="10" t="s">
        <v>266</v>
      </c>
      <c r="F25" s="142">
        <v>93.18</v>
      </c>
      <c r="G25" s="32">
        <v>2018</v>
      </c>
      <c r="H25" s="10" t="s">
        <v>511</v>
      </c>
      <c r="I25" s="144">
        <v>95</v>
      </c>
      <c r="J25" s="27">
        <v>19</v>
      </c>
      <c r="K25" s="27" t="s">
        <v>506</v>
      </c>
      <c r="L25" s="28">
        <v>2</v>
      </c>
      <c r="M25" s="203" t="s">
        <v>507</v>
      </c>
      <c r="N25" s="197"/>
      <c r="O25" s="172"/>
      <c r="P25" s="173"/>
      <c r="Q25" s="174" t="s">
        <v>537</v>
      </c>
      <c r="R25" s="12">
        <v>1903019</v>
      </c>
      <c r="S25" s="10" t="s">
        <v>267</v>
      </c>
      <c r="T25" s="29" t="s">
        <v>538</v>
      </c>
      <c r="U25" s="12">
        <v>190301900</v>
      </c>
      <c r="V25" s="10" t="s">
        <v>539</v>
      </c>
      <c r="W25" s="381" t="s">
        <v>10</v>
      </c>
      <c r="X25" s="382">
        <v>75</v>
      </c>
      <c r="Y25" s="382">
        <v>75</v>
      </c>
      <c r="Z25" s="382">
        <v>75</v>
      </c>
      <c r="AA25" s="382">
        <v>75</v>
      </c>
      <c r="AB25" s="382">
        <v>75</v>
      </c>
      <c r="AC25" s="15">
        <f t="shared" si="15"/>
        <v>90000000</v>
      </c>
      <c r="AD25" s="15">
        <f t="shared" si="16"/>
        <v>37866667</v>
      </c>
      <c r="AE25" s="15">
        <f t="shared" si="17"/>
        <v>33200000</v>
      </c>
      <c r="AF25" s="15">
        <f t="shared" si="18"/>
        <v>0</v>
      </c>
      <c r="AG25" s="17"/>
      <c r="AH25" s="17"/>
      <c r="AI25" s="17"/>
      <c r="AJ25" s="17"/>
      <c r="AK25" s="17">
        <v>90000000</v>
      </c>
      <c r="AL25" s="17">
        <v>37866667</v>
      </c>
      <c r="AM25" s="17">
        <v>33200000</v>
      </c>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f t="shared" si="22"/>
        <v>90000000</v>
      </c>
      <c r="BV25" s="17"/>
      <c r="BW25" s="17">
        <v>90000000</v>
      </c>
      <c r="BX25" s="17"/>
      <c r="BY25" s="17"/>
      <c r="BZ25" s="30"/>
      <c r="CA25" s="17"/>
      <c r="CB25" s="17"/>
      <c r="CC25" s="17"/>
      <c r="CD25" s="17"/>
      <c r="CE25" s="17"/>
      <c r="CF25" s="17">
        <f t="shared" si="19"/>
        <v>90000000</v>
      </c>
      <c r="CG25" s="17"/>
      <c r="CH25" s="17">
        <v>90000000</v>
      </c>
      <c r="CI25" s="17"/>
      <c r="CJ25" s="17"/>
      <c r="CK25" s="17"/>
      <c r="CL25" s="17"/>
      <c r="CM25" s="17"/>
      <c r="CN25" s="17"/>
      <c r="CO25" s="17"/>
      <c r="CP25" s="17"/>
      <c r="CQ25" s="17">
        <f t="shared" si="20"/>
        <v>90000000</v>
      </c>
      <c r="CR25" s="17"/>
      <c r="CS25" s="17">
        <v>90000000</v>
      </c>
      <c r="CT25" s="17"/>
      <c r="CU25" s="17"/>
      <c r="CV25" s="17"/>
      <c r="CW25" s="17"/>
      <c r="CX25" s="17"/>
      <c r="CY25" s="17"/>
      <c r="CZ25" s="17"/>
      <c r="DA25" s="361"/>
      <c r="DB25" s="371">
        <f t="shared" si="21"/>
        <v>360000000</v>
      </c>
      <c r="DC25" s="18"/>
      <c r="DD25" s="18"/>
      <c r="DE25" s="18"/>
      <c r="DF25" s="18"/>
      <c r="DG25" s="18"/>
      <c r="DH25" s="18"/>
      <c r="DI25" s="18"/>
      <c r="DJ25" s="18"/>
      <c r="DK25" s="18"/>
      <c r="DL25" s="18"/>
      <c r="DM25" s="18"/>
      <c r="DN25" s="18"/>
      <c r="DO25" s="18"/>
      <c r="DP25" s="18"/>
      <c r="DQ25" s="18"/>
      <c r="DR25" s="18"/>
      <c r="DS25" s="18"/>
      <c r="DT25" s="19"/>
    </row>
    <row r="26" spans="1:124" s="20" customFormat="1" ht="93.75" customHeight="1" x14ac:dyDescent="0.25">
      <c r="A26" s="86" t="s">
        <v>500</v>
      </c>
      <c r="B26" s="93"/>
      <c r="C26" s="94"/>
      <c r="D26" s="100" t="s">
        <v>501</v>
      </c>
      <c r="E26" s="10" t="s">
        <v>241</v>
      </c>
      <c r="F26" s="142">
        <v>1.5</v>
      </c>
      <c r="G26" s="32">
        <v>2018</v>
      </c>
      <c r="H26" s="10" t="s">
        <v>540</v>
      </c>
      <c r="I26" s="142">
        <v>1</v>
      </c>
      <c r="J26" s="27">
        <v>19</v>
      </c>
      <c r="K26" s="27" t="s">
        <v>506</v>
      </c>
      <c r="L26" s="28">
        <v>2</v>
      </c>
      <c r="M26" s="203" t="s">
        <v>507</v>
      </c>
      <c r="N26" s="197"/>
      <c r="O26" s="172"/>
      <c r="P26" s="173"/>
      <c r="Q26" s="174" t="s">
        <v>541</v>
      </c>
      <c r="R26" s="12">
        <v>1903023</v>
      </c>
      <c r="S26" s="13" t="s">
        <v>242</v>
      </c>
      <c r="T26" s="395" t="s">
        <v>542</v>
      </c>
      <c r="U26" s="12">
        <v>190302300</v>
      </c>
      <c r="V26" s="13" t="s">
        <v>543</v>
      </c>
      <c r="W26" s="381" t="s">
        <v>10</v>
      </c>
      <c r="X26" s="382">
        <v>12</v>
      </c>
      <c r="Y26" s="382">
        <v>12</v>
      </c>
      <c r="Z26" s="382">
        <v>12</v>
      </c>
      <c r="AA26" s="382">
        <v>12</v>
      </c>
      <c r="AB26" s="382">
        <v>12</v>
      </c>
      <c r="AC26" s="15">
        <f t="shared" si="15"/>
        <v>81828216.859999999</v>
      </c>
      <c r="AD26" s="15">
        <f t="shared" si="16"/>
        <v>0</v>
      </c>
      <c r="AE26" s="15">
        <f t="shared" si="17"/>
        <v>0</v>
      </c>
      <c r="AF26" s="15">
        <f t="shared" si="18"/>
        <v>0</v>
      </c>
      <c r="AG26" s="17"/>
      <c r="AH26" s="17"/>
      <c r="AI26" s="17"/>
      <c r="AJ26" s="17"/>
      <c r="AK26" s="17">
        <v>81828216.859999999</v>
      </c>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f t="shared" si="22"/>
        <v>30000000</v>
      </c>
      <c r="BV26" s="17"/>
      <c r="BW26" s="17"/>
      <c r="BX26" s="17"/>
      <c r="BY26" s="17">
        <v>30000000</v>
      </c>
      <c r="BZ26" s="30"/>
      <c r="CA26" s="17"/>
      <c r="CB26" s="17"/>
      <c r="CC26" s="17"/>
      <c r="CD26" s="17"/>
      <c r="CE26" s="17"/>
      <c r="CF26" s="17">
        <f t="shared" si="19"/>
        <v>63386526</v>
      </c>
      <c r="CG26" s="17"/>
      <c r="CH26" s="17"/>
      <c r="CI26" s="17"/>
      <c r="CJ26" s="17">
        <v>63386526</v>
      </c>
      <c r="CK26" s="17"/>
      <c r="CL26" s="17"/>
      <c r="CM26" s="17"/>
      <c r="CN26" s="17"/>
      <c r="CO26" s="17"/>
      <c r="CP26" s="17"/>
      <c r="CQ26" s="17">
        <f t="shared" si="20"/>
        <v>30000000</v>
      </c>
      <c r="CR26" s="17"/>
      <c r="CS26" s="17"/>
      <c r="CT26" s="17"/>
      <c r="CU26" s="17">
        <v>30000000</v>
      </c>
      <c r="CV26" s="17"/>
      <c r="CW26" s="17"/>
      <c r="CX26" s="17"/>
      <c r="CY26" s="17"/>
      <c r="CZ26" s="17"/>
      <c r="DA26" s="361"/>
      <c r="DB26" s="371">
        <f t="shared" si="21"/>
        <v>205214742.86000001</v>
      </c>
      <c r="DC26" s="18"/>
      <c r="DD26" s="18"/>
      <c r="DE26" s="18"/>
      <c r="DF26" s="18"/>
      <c r="DG26" s="18"/>
      <c r="DH26" s="18"/>
      <c r="DI26" s="18"/>
      <c r="DJ26" s="18"/>
      <c r="DK26" s="18"/>
      <c r="DL26" s="18"/>
      <c r="DM26" s="18"/>
      <c r="DN26" s="18"/>
      <c r="DO26" s="18"/>
      <c r="DP26" s="18"/>
      <c r="DQ26" s="18"/>
      <c r="DR26" s="18"/>
      <c r="DS26" s="18"/>
      <c r="DT26" s="19"/>
    </row>
    <row r="27" spans="1:124" s="20" customFormat="1" ht="77.25" customHeight="1" x14ac:dyDescent="0.25">
      <c r="A27" s="86" t="s">
        <v>500</v>
      </c>
      <c r="B27" s="93"/>
      <c r="C27" s="94"/>
      <c r="D27" s="100" t="s">
        <v>501</v>
      </c>
      <c r="E27" s="10" t="s">
        <v>252</v>
      </c>
      <c r="F27" s="142">
        <v>81.5</v>
      </c>
      <c r="G27" s="26">
        <v>2018</v>
      </c>
      <c r="H27" s="10" t="s">
        <v>530</v>
      </c>
      <c r="I27" s="142">
        <v>71.12</v>
      </c>
      <c r="J27" s="27">
        <v>19</v>
      </c>
      <c r="K27" s="27" t="s">
        <v>506</v>
      </c>
      <c r="L27" s="28">
        <v>2</v>
      </c>
      <c r="M27" s="203" t="s">
        <v>507</v>
      </c>
      <c r="N27" s="197"/>
      <c r="O27" s="172"/>
      <c r="P27" s="173"/>
      <c r="Q27" s="174" t="s">
        <v>544</v>
      </c>
      <c r="R27" s="12">
        <v>1903025</v>
      </c>
      <c r="S27" s="13" t="s">
        <v>270</v>
      </c>
      <c r="T27" s="37" t="s">
        <v>545</v>
      </c>
      <c r="U27" s="12">
        <v>190302500</v>
      </c>
      <c r="V27" s="13" t="s">
        <v>546</v>
      </c>
      <c r="W27" s="381" t="s">
        <v>10</v>
      </c>
      <c r="X27" s="382">
        <v>12</v>
      </c>
      <c r="Y27" s="382">
        <v>12</v>
      </c>
      <c r="Z27" s="382">
        <v>12</v>
      </c>
      <c r="AA27" s="382">
        <v>12</v>
      </c>
      <c r="AB27" s="382">
        <v>12</v>
      </c>
      <c r="AC27" s="15">
        <f t="shared" si="15"/>
        <v>20000000</v>
      </c>
      <c r="AD27" s="15">
        <f t="shared" si="16"/>
        <v>0</v>
      </c>
      <c r="AE27" s="15">
        <f t="shared" si="17"/>
        <v>0</v>
      </c>
      <c r="AF27" s="15">
        <f t="shared" si="18"/>
        <v>0</v>
      </c>
      <c r="AG27" s="17"/>
      <c r="AH27" s="17"/>
      <c r="AI27" s="17"/>
      <c r="AJ27" s="17"/>
      <c r="AK27" s="17">
        <v>20000000</v>
      </c>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f t="shared" si="22"/>
        <v>24500000</v>
      </c>
      <c r="BV27" s="17"/>
      <c r="BW27" s="17">
        <v>24500000</v>
      </c>
      <c r="BX27" s="17"/>
      <c r="BY27" s="17"/>
      <c r="BZ27" s="30"/>
      <c r="CA27" s="17"/>
      <c r="CB27" s="17"/>
      <c r="CC27" s="17"/>
      <c r="CD27" s="17"/>
      <c r="CE27" s="17"/>
      <c r="CF27" s="17">
        <f t="shared" si="19"/>
        <v>29135000</v>
      </c>
      <c r="CG27" s="17"/>
      <c r="CH27" s="17">
        <v>29135000</v>
      </c>
      <c r="CI27" s="17"/>
      <c r="CJ27" s="17"/>
      <c r="CK27" s="17"/>
      <c r="CL27" s="17"/>
      <c r="CM27" s="17"/>
      <c r="CN27" s="17"/>
      <c r="CO27" s="17"/>
      <c r="CP27" s="17"/>
      <c r="CQ27" s="17">
        <f t="shared" si="20"/>
        <v>33909050</v>
      </c>
      <c r="CR27" s="17"/>
      <c r="CS27" s="17">
        <v>33909050</v>
      </c>
      <c r="CT27" s="17"/>
      <c r="CU27" s="17"/>
      <c r="CV27" s="17"/>
      <c r="CW27" s="17"/>
      <c r="CX27" s="17"/>
      <c r="CY27" s="17"/>
      <c r="CZ27" s="17"/>
      <c r="DA27" s="361"/>
      <c r="DB27" s="371">
        <f t="shared" si="21"/>
        <v>107544050</v>
      </c>
      <c r="DC27" s="18"/>
      <c r="DD27" s="18"/>
      <c r="DE27" s="18"/>
      <c r="DF27" s="18"/>
      <c r="DG27" s="18"/>
      <c r="DH27" s="18"/>
      <c r="DI27" s="18"/>
      <c r="DJ27" s="18"/>
      <c r="DK27" s="18"/>
      <c r="DL27" s="18"/>
      <c r="DM27" s="18"/>
      <c r="DN27" s="18"/>
      <c r="DO27" s="18"/>
      <c r="DP27" s="18"/>
      <c r="DQ27" s="18"/>
      <c r="DR27" s="18"/>
      <c r="DS27" s="18"/>
      <c r="DT27" s="19"/>
    </row>
    <row r="28" spans="1:124" s="20" customFormat="1" ht="75.75" customHeight="1" x14ac:dyDescent="0.25">
      <c r="A28" s="86" t="s">
        <v>500</v>
      </c>
      <c r="B28" s="93"/>
      <c r="C28" s="94"/>
      <c r="D28" s="100" t="s">
        <v>501</v>
      </c>
      <c r="E28" s="10" t="s">
        <v>247</v>
      </c>
      <c r="F28" s="142">
        <v>11.21</v>
      </c>
      <c r="G28" s="32">
        <v>2018</v>
      </c>
      <c r="H28" s="10">
        <v>13.21</v>
      </c>
      <c r="I28" s="142">
        <v>11</v>
      </c>
      <c r="J28" s="27">
        <v>19</v>
      </c>
      <c r="K28" s="27" t="s">
        <v>506</v>
      </c>
      <c r="L28" s="28">
        <v>2</v>
      </c>
      <c r="M28" s="203" t="s">
        <v>507</v>
      </c>
      <c r="N28" s="197"/>
      <c r="O28" s="172"/>
      <c r="P28" s="173"/>
      <c r="Q28" s="174" t="s">
        <v>547</v>
      </c>
      <c r="R28" s="12">
        <v>1903027</v>
      </c>
      <c r="S28" s="10" t="s">
        <v>248</v>
      </c>
      <c r="T28" s="393" t="s">
        <v>548</v>
      </c>
      <c r="U28" s="12">
        <v>190302700</v>
      </c>
      <c r="V28" s="10" t="s">
        <v>549</v>
      </c>
      <c r="W28" s="381" t="s">
        <v>10</v>
      </c>
      <c r="X28" s="389">
        <v>5</v>
      </c>
      <c r="Y28" s="389">
        <v>5</v>
      </c>
      <c r="Z28" s="389">
        <v>5</v>
      </c>
      <c r="AA28" s="389">
        <v>5</v>
      </c>
      <c r="AB28" s="389">
        <v>5</v>
      </c>
      <c r="AC28" s="15">
        <f t="shared" si="15"/>
        <v>200000000</v>
      </c>
      <c r="AD28" s="15">
        <f t="shared" si="16"/>
        <v>0</v>
      </c>
      <c r="AE28" s="15">
        <f t="shared" si="17"/>
        <v>0</v>
      </c>
      <c r="AF28" s="15">
        <f t="shared" si="18"/>
        <v>0</v>
      </c>
      <c r="AG28" s="17"/>
      <c r="AH28" s="17"/>
      <c r="AI28" s="17"/>
      <c r="AJ28" s="17"/>
      <c r="AK28" s="17">
        <v>200000000</v>
      </c>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f t="shared" si="22"/>
        <v>20000000</v>
      </c>
      <c r="BV28" s="17"/>
      <c r="BW28" s="17"/>
      <c r="BX28" s="17"/>
      <c r="BY28" s="17">
        <v>20000000</v>
      </c>
      <c r="BZ28" s="30"/>
      <c r="CA28" s="17"/>
      <c r="CB28" s="17"/>
      <c r="CC28" s="17"/>
      <c r="CD28" s="17"/>
      <c r="CE28" s="17"/>
      <c r="CF28" s="17">
        <f t="shared" si="19"/>
        <v>20000000</v>
      </c>
      <c r="CG28" s="17"/>
      <c r="CH28" s="38"/>
      <c r="CI28" s="17"/>
      <c r="CJ28" s="17">
        <v>20000000</v>
      </c>
      <c r="CK28" s="17"/>
      <c r="CL28" s="17"/>
      <c r="CM28" s="17"/>
      <c r="CN28" s="17"/>
      <c r="CO28" s="17"/>
      <c r="CP28" s="17"/>
      <c r="CQ28" s="17">
        <f t="shared" si="20"/>
        <v>20000000</v>
      </c>
      <c r="CR28" s="17"/>
      <c r="CS28" s="17"/>
      <c r="CT28" s="17"/>
      <c r="CU28" s="17">
        <v>20000000</v>
      </c>
      <c r="CV28" s="17"/>
      <c r="CW28" s="17"/>
      <c r="CX28" s="17"/>
      <c r="CY28" s="17"/>
      <c r="CZ28" s="17"/>
      <c r="DA28" s="361"/>
      <c r="DB28" s="371">
        <f t="shared" si="21"/>
        <v>260000000</v>
      </c>
      <c r="DC28" s="18"/>
      <c r="DD28" s="18"/>
      <c r="DE28" s="18"/>
      <c r="DF28" s="18"/>
      <c r="DG28" s="18"/>
      <c r="DH28" s="18"/>
      <c r="DI28" s="18"/>
      <c r="DJ28" s="18"/>
      <c r="DK28" s="18"/>
      <c r="DL28" s="18"/>
      <c r="DM28" s="18"/>
      <c r="DN28" s="18"/>
      <c r="DO28" s="18"/>
      <c r="DP28" s="18"/>
      <c r="DQ28" s="18"/>
      <c r="DR28" s="18"/>
      <c r="DS28" s="18"/>
      <c r="DT28" s="19"/>
    </row>
    <row r="29" spans="1:124" s="20" customFormat="1" ht="81" customHeight="1" x14ac:dyDescent="0.25">
      <c r="A29" s="86" t="s">
        <v>500</v>
      </c>
      <c r="B29" s="93"/>
      <c r="C29" s="94"/>
      <c r="D29" s="100" t="s">
        <v>501</v>
      </c>
      <c r="E29" s="10" t="s">
        <v>268</v>
      </c>
      <c r="F29" s="142">
        <v>0</v>
      </c>
      <c r="G29" s="26">
        <v>2018</v>
      </c>
      <c r="H29" s="10" t="s">
        <v>550</v>
      </c>
      <c r="I29" s="142">
        <v>0</v>
      </c>
      <c r="J29" s="27">
        <v>19</v>
      </c>
      <c r="K29" s="27" t="s">
        <v>506</v>
      </c>
      <c r="L29" s="28">
        <v>2</v>
      </c>
      <c r="M29" s="203" t="s">
        <v>507</v>
      </c>
      <c r="N29" s="197"/>
      <c r="O29" s="172"/>
      <c r="P29" s="173"/>
      <c r="Q29" s="174" t="s">
        <v>551</v>
      </c>
      <c r="R29" s="12">
        <v>1903028</v>
      </c>
      <c r="S29" s="13" t="s">
        <v>269</v>
      </c>
      <c r="T29" s="37" t="s">
        <v>552</v>
      </c>
      <c r="U29" s="12">
        <v>190302800</v>
      </c>
      <c r="V29" s="13" t="s">
        <v>553</v>
      </c>
      <c r="W29" s="381" t="s">
        <v>10</v>
      </c>
      <c r="X29" s="382">
        <v>250</v>
      </c>
      <c r="Y29" s="382">
        <v>250</v>
      </c>
      <c r="Z29" s="382">
        <v>250</v>
      </c>
      <c r="AA29" s="382">
        <v>250</v>
      </c>
      <c r="AB29" s="382">
        <v>250</v>
      </c>
      <c r="AC29" s="15">
        <f t="shared" si="15"/>
        <v>20000000</v>
      </c>
      <c r="AD29" s="15">
        <f t="shared" si="16"/>
        <v>0</v>
      </c>
      <c r="AE29" s="15">
        <f t="shared" si="17"/>
        <v>0</v>
      </c>
      <c r="AF29" s="15">
        <f t="shared" si="18"/>
        <v>0</v>
      </c>
      <c r="AG29" s="17"/>
      <c r="AH29" s="17"/>
      <c r="AI29" s="17"/>
      <c r="AJ29" s="17"/>
      <c r="AK29" s="17">
        <v>20000000</v>
      </c>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f t="shared" si="22"/>
        <v>20000000</v>
      </c>
      <c r="BV29" s="17"/>
      <c r="BW29" s="17">
        <v>20000000</v>
      </c>
      <c r="BX29" s="17"/>
      <c r="BY29" s="17"/>
      <c r="BZ29" s="30"/>
      <c r="CA29" s="17"/>
      <c r="CB29" s="17"/>
      <c r="CC29" s="17"/>
      <c r="CD29" s="17"/>
      <c r="CE29" s="17"/>
      <c r="CF29" s="17">
        <f t="shared" si="19"/>
        <v>20000000</v>
      </c>
      <c r="CG29" s="17"/>
      <c r="CH29" s="17">
        <v>20000000</v>
      </c>
      <c r="CI29" s="17"/>
      <c r="CJ29" s="17"/>
      <c r="CK29" s="17"/>
      <c r="CL29" s="17"/>
      <c r="CM29" s="17"/>
      <c r="CN29" s="17"/>
      <c r="CO29" s="17"/>
      <c r="CP29" s="17"/>
      <c r="CQ29" s="17">
        <f t="shared" si="20"/>
        <v>20000000</v>
      </c>
      <c r="CR29" s="17"/>
      <c r="CS29" s="17">
        <v>20000000</v>
      </c>
      <c r="CT29" s="17"/>
      <c r="CU29" s="17"/>
      <c r="CV29" s="17"/>
      <c r="CW29" s="17"/>
      <c r="CX29" s="17"/>
      <c r="CY29" s="17"/>
      <c r="CZ29" s="17"/>
      <c r="DA29" s="361"/>
      <c r="DB29" s="371">
        <f t="shared" si="21"/>
        <v>80000000</v>
      </c>
      <c r="DC29" s="18"/>
      <c r="DD29" s="18"/>
      <c r="DE29" s="18"/>
      <c r="DF29" s="18"/>
      <c r="DG29" s="18"/>
      <c r="DH29" s="18"/>
      <c r="DI29" s="18"/>
      <c r="DJ29" s="18"/>
      <c r="DK29" s="18"/>
      <c r="DL29" s="18"/>
      <c r="DM29" s="18"/>
      <c r="DN29" s="18"/>
      <c r="DO29" s="18"/>
      <c r="DP29" s="18"/>
      <c r="DQ29" s="18"/>
      <c r="DR29" s="18"/>
      <c r="DS29" s="18"/>
      <c r="DT29" s="19"/>
    </row>
    <row r="30" spans="1:124" s="20" customFormat="1" ht="82.5" customHeight="1" x14ac:dyDescent="0.25">
      <c r="A30" s="86" t="s">
        <v>500</v>
      </c>
      <c r="B30" s="93"/>
      <c r="C30" s="94"/>
      <c r="D30" s="100" t="s">
        <v>501</v>
      </c>
      <c r="E30" s="10" t="s">
        <v>247</v>
      </c>
      <c r="F30" s="142">
        <v>11.21</v>
      </c>
      <c r="G30" s="32">
        <v>2018</v>
      </c>
      <c r="H30" s="10">
        <v>13.21</v>
      </c>
      <c r="I30" s="142">
        <v>11</v>
      </c>
      <c r="J30" s="27">
        <v>19</v>
      </c>
      <c r="K30" s="27" t="s">
        <v>506</v>
      </c>
      <c r="L30" s="28">
        <v>2</v>
      </c>
      <c r="M30" s="203" t="s">
        <v>507</v>
      </c>
      <c r="N30" s="197"/>
      <c r="O30" s="172"/>
      <c r="P30" s="173"/>
      <c r="Q30" s="174" t="s">
        <v>554</v>
      </c>
      <c r="R30" s="12">
        <v>1903031</v>
      </c>
      <c r="S30" s="10" t="s">
        <v>258</v>
      </c>
      <c r="T30" s="37" t="s">
        <v>555</v>
      </c>
      <c r="U30" s="12">
        <v>190303100</v>
      </c>
      <c r="V30" s="10" t="s">
        <v>556</v>
      </c>
      <c r="W30" s="381" t="s">
        <v>10</v>
      </c>
      <c r="X30" s="382">
        <v>12</v>
      </c>
      <c r="Y30" s="382">
        <v>12</v>
      </c>
      <c r="Z30" s="382">
        <v>12</v>
      </c>
      <c r="AA30" s="382">
        <v>12</v>
      </c>
      <c r="AB30" s="382">
        <v>12</v>
      </c>
      <c r="AC30" s="15">
        <f t="shared" si="15"/>
        <v>656000000</v>
      </c>
      <c r="AD30" s="15">
        <f t="shared" si="16"/>
        <v>75018330</v>
      </c>
      <c r="AE30" s="15">
        <f t="shared" si="17"/>
        <v>69433331</v>
      </c>
      <c r="AF30" s="15">
        <f t="shared" si="18"/>
        <v>0</v>
      </c>
      <c r="AG30" s="17"/>
      <c r="AH30" s="17"/>
      <c r="AI30" s="17"/>
      <c r="AJ30" s="17"/>
      <c r="AK30" s="17"/>
      <c r="AL30" s="17"/>
      <c r="AM30" s="17"/>
      <c r="AN30" s="17"/>
      <c r="AO30" s="17"/>
      <c r="AP30" s="17"/>
      <c r="AQ30" s="17"/>
      <c r="AR30" s="17"/>
      <c r="AS30" s="17">
        <v>400000000</v>
      </c>
      <c r="AT30" s="17">
        <v>75018330</v>
      </c>
      <c r="AU30" s="17">
        <v>69433331</v>
      </c>
      <c r="AV30" s="17"/>
      <c r="AW30" s="17"/>
      <c r="AX30" s="17"/>
      <c r="AY30" s="17"/>
      <c r="AZ30" s="17"/>
      <c r="BA30" s="17"/>
      <c r="BB30" s="17"/>
      <c r="BC30" s="17"/>
      <c r="BD30" s="17"/>
      <c r="BE30" s="17"/>
      <c r="BF30" s="17"/>
      <c r="BG30" s="17"/>
      <c r="BH30" s="17"/>
      <c r="BI30" s="17"/>
      <c r="BJ30" s="17"/>
      <c r="BK30" s="17"/>
      <c r="BL30" s="17"/>
      <c r="BM30" s="17"/>
      <c r="BN30" s="361"/>
      <c r="BO30" s="361"/>
      <c r="BP30" s="361"/>
      <c r="BQ30" s="3">
        <v>256000000</v>
      </c>
      <c r="BR30" s="3"/>
      <c r="BS30" s="3"/>
      <c r="BT30" s="3"/>
      <c r="BU30" s="17">
        <f t="shared" si="22"/>
        <v>340000000</v>
      </c>
      <c r="BV30" s="17"/>
      <c r="BW30" s="17"/>
      <c r="BX30" s="17"/>
      <c r="BY30" s="17">
        <v>340000000</v>
      </c>
      <c r="BZ30" s="30"/>
      <c r="CA30" s="17"/>
      <c r="CB30" s="17"/>
      <c r="CC30" s="17"/>
      <c r="CD30" s="17"/>
      <c r="CE30" s="17"/>
      <c r="CF30" s="17">
        <f t="shared" si="19"/>
        <v>340000000</v>
      </c>
      <c r="CG30" s="17"/>
      <c r="CH30" s="17"/>
      <c r="CI30" s="17"/>
      <c r="CJ30" s="17">
        <v>340000000</v>
      </c>
      <c r="CK30" s="17"/>
      <c r="CL30" s="17"/>
      <c r="CM30" s="17"/>
      <c r="CN30" s="17"/>
      <c r="CO30" s="17"/>
      <c r="CP30" s="17"/>
      <c r="CQ30" s="17">
        <f t="shared" si="20"/>
        <v>340000000</v>
      </c>
      <c r="CR30" s="17"/>
      <c r="CS30" s="17"/>
      <c r="CT30" s="17"/>
      <c r="CU30" s="17">
        <v>340000000</v>
      </c>
      <c r="CV30" s="17"/>
      <c r="CW30" s="17"/>
      <c r="CX30" s="17"/>
      <c r="CY30" s="17"/>
      <c r="CZ30" s="17"/>
      <c r="DA30" s="361"/>
      <c r="DB30" s="371">
        <f t="shared" si="21"/>
        <v>1676000000</v>
      </c>
      <c r="DC30" s="18"/>
      <c r="DD30" s="18"/>
      <c r="DE30" s="18"/>
      <c r="DF30" s="18"/>
      <c r="DG30" s="18"/>
      <c r="DH30" s="18"/>
      <c r="DI30" s="18"/>
      <c r="DJ30" s="18"/>
      <c r="DK30" s="18"/>
      <c r="DL30" s="18"/>
      <c r="DM30" s="18"/>
      <c r="DN30" s="18"/>
      <c r="DO30" s="18"/>
      <c r="DP30" s="18"/>
      <c r="DQ30" s="18"/>
      <c r="DR30" s="18"/>
      <c r="DS30" s="18"/>
      <c r="DT30" s="19"/>
    </row>
    <row r="31" spans="1:124" s="20" customFormat="1" ht="73.5" customHeight="1" x14ac:dyDescent="0.25">
      <c r="A31" s="86" t="s">
        <v>500</v>
      </c>
      <c r="B31" s="93"/>
      <c r="C31" s="94"/>
      <c r="D31" s="100" t="s">
        <v>501</v>
      </c>
      <c r="E31" s="10" t="s">
        <v>249</v>
      </c>
      <c r="F31" s="161">
        <v>13</v>
      </c>
      <c r="G31" s="32">
        <v>2018</v>
      </c>
      <c r="H31" s="36" t="s">
        <v>511</v>
      </c>
      <c r="I31" s="143">
        <v>13</v>
      </c>
      <c r="J31" s="27">
        <v>19</v>
      </c>
      <c r="K31" s="27" t="s">
        <v>506</v>
      </c>
      <c r="L31" s="28">
        <v>2</v>
      </c>
      <c r="M31" s="203" t="s">
        <v>507</v>
      </c>
      <c r="N31" s="197"/>
      <c r="O31" s="172"/>
      <c r="P31" s="173"/>
      <c r="Q31" s="174" t="s">
        <v>557</v>
      </c>
      <c r="R31" s="12">
        <v>1903034</v>
      </c>
      <c r="S31" s="10" t="s">
        <v>90</v>
      </c>
      <c r="T31" s="37" t="s">
        <v>558</v>
      </c>
      <c r="U31" s="12">
        <v>190303400</v>
      </c>
      <c r="V31" s="10" t="s">
        <v>559</v>
      </c>
      <c r="W31" s="381" t="s">
        <v>10</v>
      </c>
      <c r="X31" s="382">
        <v>12</v>
      </c>
      <c r="Y31" s="382">
        <v>12</v>
      </c>
      <c r="Z31" s="382">
        <v>12</v>
      </c>
      <c r="AA31" s="382">
        <v>12</v>
      </c>
      <c r="AB31" s="382">
        <v>12</v>
      </c>
      <c r="AC31" s="15">
        <f t="shared" si="15"/>
        <v>96954000</v>
      </c>
      <c r="AD31" s="15">
        <f t="shared" si="16"/>
        <v>22400000</v>
      </c>
      <c r="AE31" s="15">
        <f t="shared" si="17"/>
        <v>19600000</v>
      </c>
      <c r="AF31" s="15">
        <f t="shared" si="18"/>
        <v>0</v>
      </c>
      <c r="AG31" s="17">
        <v>96954000</v>
      </c>
      <c r="AH31" s="17">
        <v>22400000</v>
      </c>
      <c r="AI31" s="17">
        <v>19600000</v>
      </c>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f t="shared" si="22"/>
        <v>96954000</v>
      </c>
      <c r="BV31" s="17">
        <v>96954000</v>
      </c>
      <c r="BW31" s="17"/>
      <c r="BX31" s="17"/>
      <c r="BY31" s="17"/>
      <c r="BZ31" s="30"/>
      <c r="CA31" s="17"/>
      <c r="CB31" s="17"/>
      <c r="CC31" s="17"/>
      <c r="CD31" s="17"/>
      <c r="CE31" s="17"/>
      <c r="CF31" s="17">
        <f t="shared" si="19"/>
        <v>96954000</v>
      </c>
      <c r="CG31" s="17">
        <v>96954000</v>
      </c>
      <c r="CH31" s="17"/>
      <c r="CI31" s="17"/>
      <c r="CJ31" s="17"/>
      <c r="CK31" s="17"/>
      <c r="CL31" s="17"/>
      <c r="CM31" s="17"/>
      <c r="CN31" s="17"/>
      <c r="CO31" s="17"/>
      <c r="CP31" s="17"/>
      <c r="CQ31" s="17">
        <f t="shared" si="20"/>
        <v>96954000</v>
      </c>
      <c r="CR31" s="17">
        <v>96954000</v>
      </c>
      <c r="CS31" s="17"/>
      <c r="CT31" s="17"/>
      <c r="CU31" s="17"/>
      <c r="CV31" s="17"/>
      <c r="CW31" s="17"/>
      <c r="CX31" s="17"/>
      <c r="CY31" s="17"/>
      <c r="CZ31" s="17"/>
      <c r="DA31" s="361"/>
      <c r="DB31" s="371">
        <f t="shared" si="21"/>
        <v>387816000</v>
      </c>
      <c r="DC31" s="18"/>
      <c r="DD31" s="18"/>
      <c r="DE31" s="18"/>
      <c r="DF31" s="18"/>
      <c r="DG31" s="18"/>
      <c r="DH31" s="18"/>
      <c r="DI31" s="18"/>
      <c r="DJ31" s="18"/>
      <c r="DK31" s="18"/>
      <c r="DL31" s="18"/>
      <c r="DM31" s="18"/>
      <c r="DN31" s="18"/>
      <c r="DO31" s="18"/>
      <c r="DP31" s="18"/>
      <c r="DQ31" s="18"/>
      <c r="DR31" s="18"/>
      <c r="DS31" s="18"/>
      <c r="DT31" s="19"/>
    </row>
    <row r="32" spans="1:124" s="20" customFormat="1" ht="117" customHeight="1" x14ac:dyDescent="0.25">
      <c r="A32" s="86" t="s">
        <v>500</v>
      </c>
      <c r="B32" s="93"/>
      <c r="C32" s="94"/>
      <c r="D32" s="100" t="s">
        <v>501</v>
      </c>
      <c r="E32" s="10" t="s">
        <v>245</v>
      </c>
      <c r="F32" s="142">
        <v>0</v>
      </c>
      <c r="G32" s="26">
        <v>2018</v>
      </c>
      <c r="H32" s="10" t="s">
        <v>511</v>
      </c>
      <c r="I32" s="142">
        <v>0</v>
      </c>
      <c r="J32" s="27">
        <v>19</v>
      </c>
      <c r="K32" s="27" t="s">
        <v>506</v>
      </c>
      <c r="L32" s="28">
        <v>2</v>
      </c>
      <c r="M32" s="203" t="s">
        <v>507</v>
      </c>
      <c r="N32" s="197"/>
      <c r="O32" s="172"/>
      <c r="P32" s="173"/>
      <c r="Q32" s="174" t="s">
        <v>560</v>
      </c>
      <c r="R32" s="12">
        <v>1903038</v>
      </c>
      <c r="S32" s="13" t="s">
        <v>246</v>
      </c>
      <c r="T32" s="393" t="s">
        <v>561</v>
      </c>
      <c r="U32" s="12">
        <v>190303801</v>
      </c>
      <c r="V32" s="13" t="s">
        <v>562</v>
      </c>
      <c r="W32" s="381" t="s">
        <v>10</v>
      </c>
      <c r="X32" s="382">
        <v>11</v>
      </c>
      <c r="Y32" s="382">
        <v>11</v>
      </c>
      <c r="Z32" s="382">
        <v>11</v>
      </c>
      <c r="AA32" s="382">
        <v>11</v>
      </c>
      <c r="AB32" s="382">
        <v>11</v>
      </c>
      <c r="AC32" s="15">
        <f t="shared" si="15"/>
        <v>50000000</v>
      </c>
      <c r="AD32" s="15">
        <f t="shared" si="16"/>
        <v>0</v>
      </c>
      <c r="AE32" s="15">
        <f t="shared" si="17"/>
        <v>0</v>
      </c>
      <c r="AF32" s="15">
        <f t="shared" si="18"/>
        <v>0</v>
      </c>
      <c r="AG32" s="17">
        <v>0</v>
      </c>
      <c r="AH32" s="17"/>
      <c r="AI32" s="17"/>
      <c r="AJ32" s="17"/>
      <c r="AK32" s="17">
        <v>50000000</v>
      </c>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f t="shared" si="22"/>
        <v>20000000</v>
      </c>
      <c r="BV32" s="17"/>
      <c r="BW32" s="17"/>
      <c r="BX32" s="17"/>
      <c r="BY32" s="17">
        <v>20000000</v>
      </c>
      <c r="BZ32" s="30"/>
      <c r="CA32" s="17"/>
      <c r="CB32" s="17"/>
      <c r="CC32" s="17"/>
      <c r="CD32" s="17"/>
      <c r="CE32" s="17"/>
      <c r="CF32" s="17">
        <f t="shared" si="19"/>
        <v>20000000</v>
      </c>
      <c r="CG32" s="17"/>
      <c r="CH32" s="17"/>
      <c r="CI32" s="17"/>
      <c r="CJ32" s="17">
        <v>20000000</v>
      </c>
      <c r="CK32" s="17"/>
      <c r="CL32" s="17"/>
      <c r="CM32" s="17"/>
      <c r="CN32" s="17"/>
      <c r="CO32" s="17"/>
      <c r="CP32" s="17"/>
      <c r="CQ32" s="17">
        <f t="shared" si="20"/>
        <v>20000000</v>
      </c>
      <c r="CR32" s="17"/>
      <c r="CS32" s="17"/>
      <c r="CT32" s="17"/>
      <c r="CU32" s="17">
        <v>20000000</v>
      </c>
      <c r="CV32" s="17"/>
      <c r="CW32" s="17"/>
      <c r="CX32" s="17"/>
      <c r="CY32" s="17"/>
      <c r="CZ32" s="17"/>
      <c r="DA32" s="361"/>
      <c r="DB32" s="371">
        <f t="shared" si="21"/>
        <v>110000000</v>
      </c>
      <c r="DC32" s="18"/>
      <c r="DD32" s="18"/>
      <c r="DE32" s="18"/>
      <c r="DF32" s="18"/>
      <c r="DG32" s="18"/>
      <c r="DH32" s="18"/>
      <c r="DI32" s="18"/>
      <c r="DJ32" s="18"/>
      <c r="DK32" s="18"/>
      <c r="DL32" s="18"/>
      <c r="DM32" s="18"/>
      <c r="DN32" s="18"/>
      <c r="DO32" s="18"/>
      <c r="DP32" s="18"/>
      <c r="DQ32" s="18"/>
      <c r="DR32" s="18"/>
      <c r="DS32" s="18"/>
      <c r="DT32" s="19"/>
    </row>
    <row r="33" spans="1:16373" s="20" customFormat="1" ht="72.75" customHeight="1" x14ac:dyDescent="0.25">
      <c r="A33" s="86" t="s">
        <v>500</v>
      </c>
      <c r="B33" s="93"/>
      <c r="C33" s="94"/>
      <c r="D33" s="100" t="s">
        <v>501</v>
      </c>
      <c r="E33" s="10" t="s">
        <v>259</v>
      </c>
      <c r="F33" s="142">
        <v>89</v>
      </c>
      <c r="G33" s="26">
        <v>2018</v>
      </c>
      <c r="H33" s="10" t="s">
        <v>563</v>
      </c>
      <c r="I33" s="142">
        <v>95</v>
      </c>
      <c r="J33" s="27">
        <v>19</v>
      </c>
      <c r="K33" s="27" t="s">
        <v>506</v>
      </c>
      <c r="L33" s="28">
        <v>2</v>
      </c>
      <c r="M33" s="203" t="s">
        <v>507</v>
      </c>
      <c r="N33" s="197"/>
      <c r="O33" s="172"/>
      <c r="P33" s="173"/>
      <c r="Q33" s="174" t="s">
        <v>564</v>
      </c>
      <c r="R33" s="12">
        <v>1903045</v>
      </c>
      <c r="S33" s="13" t="s">
        <v>260</v>
      </c>
      <c r="T33" s="37" t="s">
        <v>565</v>
      </c>
      <c r="U33" s="12">
        <v>190304500</v>
      </c>
      <c r="V33" s="13" t="s">
        <v>566</v>
      </c>
      <c r="W33" s="381" t="s">
        <v>11</v>
      </c>
      <c r="X33" s="382">
        <v>2900</v>
      </c>
      <c r="Y33" s="382">
        <f>+X33/4</f>
        <v>725</v>
      </c>
      <c r="Z33" s="382">
        <v>725</v>
      </c>
      <c r="AA33" s="382">
        <v>725</v>
      </c>
      <c r="AB33" s="382">
        <v>725</v>
      </c>
      <c r="AC33" s="15">
        <f t="shared" si="15"/>
        <v>19636000</v>
      </c>
      <c r="AD33" s="15">
        <v>7560000</v>
      </c>
      <c r="AE33" s="15"/>
      <c r="AF33" s="15">
        <f t="shared" si="18"/>
        <v>0</v>
      </c>
      <c r="AG33" s="17">
        <v>19636000</v>
      </c>
      <c r="AH33" s="17">
        <v>19636000</v>
      </c>
      <c r="AI33" s="17">
        <v>10714666</v>
      </c>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f t="shared" si="22"/>
        <v>19636000</v>
      </c>
      <c r="BV33" s="17">
        <v>19636000</v>
      </c>
      <c r="BW33" s="17"/>
      <c r="BX33" s="17"/>
      <c r="BY33" s="17"/>
      <c r="BZ33" s="30"/>
      <c r="CA33" s="17"/>
      <c r="CB33" s="17"/>
      <c r="CC33" s="17"/>
      <c r="CD33" s="17"/>
      <c r="CE33" s="17"/>
      <c r="CF33" s="17">
        <f t="shared" si="19"/>
        <v>19636000</v>
      </c>
      <c r="CG33" s="17">
        <v>19636000</v>
      </c>
      <c r="CH33" s="17"/>
      <c r="CI33" s="17"/>
      <c r="CJ33" s="17"/>
      <c r="CK33" s="17"/>
      <c r="CL33" s="17"/>
      <c r="CM33" s="17"/>
      <c r="CN33" s="17"/>
      <c r="CO33" s="17"/>
      <c r="CP33" s="17"/>
      <c r="CQ33" s="17">
        <f t="shared" si="20"/>
        <v>19636000</v>
      </c>
      <c r="CR33" s="17">
        <v>19636000</v>
      </c>
      <c r="CS33" s="17"/>
      <c r="CT33" s="17"/>
      <c r="CU33" s="17"/>
      <c r="CV33" s="17"/>
      <c r="CW33" s="17"/>
      <c r="CX33" s="17"/>
      <c r="CY33" s="17"/>
      <c r="CZ33" s="17"/>
      <c r="DA33" s="361"/>
      <c r="DB33" s="371">
        <f t="shared" si="21"/>
        <v>78544000</v>
      </c>
      <c r="DC33" s="18"/>
      <c r="DD33" s="18"/>
      <c r="DE33" s="18"/>
      <c r="DF33" s="18"/>
      <c r="DG33" s="18"/>
      <c r="DH33" s="18"/>
      <c r="DI33" s="18"/>
      <c r="DJ33" s="18"/>
      <c r="DK33" s="18"/>
      <c r="DL33" s="18"/>
      <c r="DM33" s="18"/>
      <c r="DN33" s="18"/>
      <c r="DO33" s="18"/>
      <c r="DP33" s="18"/>
      <c r="DQ33" s="18"/>
      <c r="DR33" s="18"/>
      <c r="DS33" s="18"/>
      <c r="DT33" s="19"/>
    </row>
    <row r="34" spans="1:16373" s="20" customFormat="1" ht="71.25" customHeight="1" x14ac:dyDescent="0.25">
      <c r="A34" s="86" t="s">
        <v>500</v>
      </c>
      <c r="B34" s="93"/>
      <c r="C34" s="94"/>
      <c r="D34" s="100" t="s">
        <v>501</v>
      </c>
      <c r="E34" s="10" t="s">
        <v>264</v>
      </c>
      <c r="F34" s="142">
        <v>89.22</v>
      </c>
      <c r="G34" s="26">
        <v>2018</v>
      </c>
      <c r="H34" s="10" t="s">
        <v>567</v>
      </c>
      <c r="I34" s="142">
        <v>95</v>
      </c>
      <c r="J34" s="27">
        <v>19</v>
      </c>
      <c r="K34" s="27" t="s">
        <v>506</v>
      </c>
      <c r="L34" s="28">
        <v>2</v>
      </c>
      <c r="M34" s="203" t="s">
        <v>507</v>
      </c>
      <c r="N34" s="197"/>
      <c r="O34" s="172"/>
      <c r="P34" s="173"/>
      <c r="Q34" s="174" t="s">
        <v>568</v>
      </c>
      <c r="R34" s="12">
        <v>1903047</v>
      </c>
      <c r="S34" s="13" t="s">
        <v>265</v>
      </c>
      <c r="T34" s="37" t="s">
        <v>569</v>
      </c>
      <c r="U34" s="12">
        <v>190304701</v>
      </c>
      <c r="V34" s="13" t="s">
        <v>570</v>
      </c>
      <c r="W34" s="381" t="s">
        <v>10</v>
      </c>
      <c r="X34" s="382">
        <v>1</v>
      </c>
      <c r="Y34" s="382">
        <v>1</v>
      </c>
      <c r="Z34" s="382">
        <v>1</v>
      </c>
      <c r="AA34" s="382">
        <v>1</v>
      </c>
      <c r="AB34" s="382">
        <v>1</v>
      </c>
      <c r="AC34" s="15">
        <f t="shared" si="15"/>
        <v>20000000</v>
      </c>
      <c r="AD34" s="15">
        <f t="shared" si="16"/>
        <v>0</v>
      </c>
      <c r="AE34" s="15">
        <f t="shared" si="17"/>
        <v>0</v>
      </c>
      <c r="AF34" s="15">
        <f t="shared" si="18"/>
        <v>0</v>
      </c>
      <c r="AG34" s="17"/>
      <c r="AH34" s="17"/>
      <c r="AI34" s="17"/>
      <c r="AJ34" s="17"/>
      <c r="AK34" s="17">
        <v>20000000</v>
      </c>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f t="shared" si="22"/>
        <v>20000000</v>
      </c>
      <c r="BV34" s="17"/>
      <c r="BW34" s="17">
        <v>20000000</v>
      </c>
      <c r="BX34" s="17"/>
      <c r="BY34" s="17"/>
      <c r="BZ34" s="30"/>
      <c r="CA34" s="17"/>
      <c r="CB34" s="17"/>
      <c r="CC34" s="17"/>
      <c r="CD34" s="17"/>
      <c r="CE34" s="17"/>
      <c r="CF34" s="17">
        <f t="shared" si="19"/>
        <v>20000000</v>
      </c>
      <c r="CG34" s="17"/>
      <c r="CH34" s="17">
        <v>20000000</v>
      </c>
      <c r="CI34" s="17"/>
      <c r="CJ34" s="17"/>
      <c r="CK34" s="17"/>
      <c r="CL34" s="17"/>
      <c r="CM34" s="17"/>
      <c r="CN34" s="17"/>
      <c r="CO34" s="17"/>
      <c r="CP34" s="17"/>
      <c r="CQ34" s="17">
        <f t="shared" si="20"/>
        <v>20000000</v>
      </c>
      <c r="CR34" s="17"/>
      <c r="CS34" s="17">
        <v>20000000</v>
      </c>
      <c r="CT34" s="17"/>
      <c r="CU34" s="17"/>
      <c r="CV34" s="17"/>
      <c r="CW34" s="17"/>
      <c r="CX34" s="17"/>
      <c r="CY34" s="17"/>
      <c r="CZ34" s="17"/>
      <c r="DA34" s="361"/>
      <c r="DB34" s="371">
        <f t="shared" si="21"/>
        <v>80000000</v>
      </c>
      <c r="DC34" s="18"/>
      <c r="DD34" s="18"/>
      <c r="DE34" s="18"/>
      <c r="DF34" s="18"/>
      <c r="DG34" s="18"/>
      <c r="DH34" s="18"/>
      <c r="DI34" s="18"/>
      <c r="DJ34" s="18"/>
      <c r="DK34" s="18"/>
      <c r="DL34" s="18"/>
      <c r="DM34" s="18"/>
      <c r="DN34" s="18"/>
      <c r="DO34" s="18"/>
      <c r="DP34" s="18"/>
      <c r="DQ34" s="18"/>
      <c r="DR34" s="18"/>
      <c r="DS34" s="18"/>
      <c r="DT34" s="19"/>
    </row>
    <row r="35" spans="1:16373" s="20" customFormat="1" ht="117.75" customHeight="1" x14ac:dyDescent="0.25">
      <c r="A35" s="86" t="s">
        <v>500</v>
      </c>
      <c r="B35" s="93"/>
      <c r="C35" s="94"/>
      <c r="D35" s="100" t="s">
        <v>501</v>
      </c>
      <c r="E35" s="10" t="s">
        <v>243</v>
      </c>
      <c r="F35" s="160">
        <v>8.7157362618207177</v>
      </c>
      <c r="G35" s="32">
        <v>2018</v>
      </c>
      <c r="H35" s="35" t="s">
        <v>511</v>
      </c>
      <c r="I35" s="142">
        <v>8.6</v>
      </c>
      <c r="J35" s="27">
        <v>19</v>
      </c>
      <c r="K35" s="27" t="s">
        <v>506</v>
      </c>
      <c r="L35" s="28">
        <v>2</v>
      </c>
      <c r="M35" s="203" t="s">
        <v>507</v>
      </c>
      <c r="N35" s="197"/>
      <c r="O35" s="172"/>
      <c r="P35" s="173"/>
      <c r="Q35" s="174" t="s">
        <v>571</v>
      </c>
      <c r="R35" s="12" t="s">
        <v>84</v>
      </c>
      <c r="S35" s="13" t="s">
        <v>244</v>
      </c>
      <c r="T35" s="393" t="s">
        <v>572</v>
      </c>
      <c r="U35" s="12" t="s">
        <v>84</v>
      </c>
      <c r="V35" s="13" t="s">
        <v>573</v>
      </c>
      <c r="W35" s="381" t="s">
        <v>10</v>
      </c>
      <c r="X35" s="382">
        <v>12</v>
      </c>
      <c r="Y35" s="382">
        <v>12</v>
      </c>
      <c r="Z35" s="382">
        <v>12</v>
      </c>
      <c r="AA35" s="382">
        <v>12</v>
      </c>
      <c r="AB35" s="382">
        <v>12</v>
      </c>
      <c r="AC35" s="15">
        <f t="shared" si="15"/>
        <v>70000000</v>
      </c>
      <c r="AD35" s="15">
        <f t="shared" si="16"/>
        <v>0</v>
      </c>
      <c r="AE35" s="15">
        <f t="shared" si="17"/>
        <v>0</v>
      </c>
      <c r="AF35" s="15">
        <f t="shared" si="18"/>
        <v>0</v>
      </c>
      <c r="AG35" s="17"/>
      <c r="AH35" s="17"/>
      <c r="AI35" s="17"/>
      <c r="AJ35" s="17"/>
      <c r="AK35" s="17"/>
      <c r="AL35" s="17"/>
      <c r="AM35" s="17"/>
      <c r="AN35" s="17"/>
      <c r="AO35" s="17"/>
      <c r="AP35" s="17"/>
      <c r="AQ35" s="17"/>
      <c r="AR35" s="17"/>
      <c r="AS35" s="17">
        <v>70000000</v>
      </c>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f t="shared" si="22"/>
        <v>30000000</v>
      </c>
      <c r="BV35" s="17"/>
      <c r="BW35" s="17"/>
      <c r="BX35" s="17"/>
      <c r="BY35" s="17">
        <v>30000000</v>
      </c>
      <c r="BZ35" s="30"/>
      <c r="CA35" s="17"/>
      <c r="CB35" s="17"/>
      <c r="CC35" s="17"/>
      <c r="CD35" s="17"/>
      <c r="CE35" s="17"/>
      <c r="CF35" s="17">
        <f t="shared" si="19"/>
        <v>30000000</v>
      </c>
      <c r="CG35" s="17"/>
      <c r="CH35" s="17"/>
      <c r="CI35" s="17"/>
      <c r="CJ35" s="17">
        <v>30000000</v>
      </c>
      <c r="CK35" s="17"/>
      <c r="CL35" s="17"/>
      <c r="CM35" s="17"/>
      <c r="CN35" s="17"/>
      <c r="CO35" s="17"/>
      <c r="CP35" s="17"/>
      <c r="CQ35" s="17">
        <f t="shared" si="20"/>
        <v>30000000</v>
      </c>
      <c r="CR35" s="17"/>
      <c r="CS35" s="17"/>
      <c r="CT35" s="17"/>
      <c r="CU35" s="17">
        <v>30000000</v>
      </c>
      <c r="CV35" s="17"/>
      <c r="CW35" s="17"/>
      <c r="CX35" s="17"/>
      <c r="CY35" s="17"/>
      <c r="CZ35" s="17"/>
      <c r="DA35" s="361"/>
      <c r="DB35" s="371">
        <f t="shared" si="21"/>
        <v>160000000</v>
      </c>
      <c r="DC35" s="18"/>
      <c r="DD35" s="18"/>
      <c r="DE35" s="18"/>
      <c r="DF35" s="18"/>
      <c r="DG35" s="18"/>
      <c r="DH35" s="18"/>
      <c r="DI35" s="18"/>
      <c r="DJ35" s="18"/>
      <c r="DK35" s="18"/>
      <c r="DL35" s="18"/>
      <c r="DM35" s="18"/>
      <c r="DN35" s="18"/>
      <c r="DO35" s="18"/>
      <c r="DP35" s="18"/>
      <c r="DQ35" s="18"/>
      <c r="DR35" s="18"/>
      <c r="DS35" s="18"/>
      <c r="DT35" s="19"/>
    </row>
    <row r="36" spans="1:16373" s="20" customFormat="1" ht="91.5" customHeight="1" x14ac:dyDescent="0.25">
      <c r="A36" s="86" t="s">
        <v>500</v>
      </c>
      <c r="B36" s="93"/>
      <c r="C36" s="94"/>
      <c r="D36" s="100" t="s">
        <v>501</v>
      </c>
      <c r="E36" s="10" t="s">
        <v>239</v>
      </c>
      <c r="F36" s="142">
        <v>1</v>
      </c>
      <c r="G36" s="26">
        <v>2018</v>
      </c>
      <c r="H36" s="10" t="s">
        <v>511</v>
      </c>
      <c r="I36" s="142">
        <v>0</v>
      </c>
      <c r="J36" s="27">
        <v>19</v>
      </c>
      <c r="K36" s="27" t="s">
        <v>506</v>
      </c>
      <c r="L36" s="28">
        <v>2</v>
      </c>
      <c r="M36" s="203" t="s">
        <v>507</v>
      </c>
      <c r="N36" s="198"/>
      <c r="O36" s="188"/>
      <c r="P36" s="189"/>
      <c r="Q36" s="206" t="s">
        <v>574</v>
      </c>
      <c r="R36" s="328" t="s">
        <v>84</v>
      </c>
      <c r="S36" s="423" t="s">
        <v>1697</v>
      </c>
      <c r="T36" s="424" t="s">
        <v>575</v>
      </c>
      <c r="U36" s="328" t="s">
        <v>84</v>
      </c>
      <c r="V36" s="423" t="s">
        <v>576</v>
      </c>
      <c r="W36" s="425" t="s">
        <v>10</v>
      </c>
      <c r="X36" s="426">
        <v>1</v>
      </c>
      <c r="Y36" s="426">
        <v>1</v>
      </c>
      <c r="Z36" s="426">
        <v>1</v>
      </c>
      <c r="AA36" s="426">
        <v>1</v>
      </c>
      <c r="AB36" s="426">
        <v>1</v>
      </c>
      <c r="AC36" s="15">
        <f t="shared" si="15"/>
        <v>874500000</v>
      </c>
      <c r="AD36" s="15">
        <f t="shared" si="16"/>
        <v>53042562</v>
      </c>
      <c r="AE36" s="15">
        <f t="shared" si="17"/>
        <v>52842562</v>
      </c>
      <c r="AF36" s="15">
        <f t="shared" si="18"/>
        <v>0</v>
      </c>
      <c r="AG36" s="17"/>
      <c r="AH36" s="17"/>
      <c r="AI36" s="17"/>
      <c r="AJ36" s="17"/>
      <c r="AK36" s="17">
        <v>824500000</v>
      </c>
      <c r="AL36" s="17">
        <v>53042562</v>
      </c>
      <c r="AM36" s="17">
        <v>52842562</v>
      </c>
      <c r="AN36" s="17"/>
      <c r="AO36" s="17"/>
      <c r="AP36" s="17"/>
      <c r="AQ36" s="17"/>
      <c r="AR36" s="17"/>
      <c r="AS36" s="17">
        <v>50000000</v>
      </c>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f t="shared" si="22"/>
        <v>902119541</v>
      </c>
      <c r="BV36" s="17"/>
      <c r="BW36" s="17">
        <v>852119541</v>
      </c>
      <c r="BX36" s="17"/>
      <c r="BY36" s="17">
        <v>50000000</v>
      </c>
      <c r="BZ36" s="30"/>
      <c r="CA36" s="17"/>
      <c r="CB36" s="17"/>
      <c r="CC36" s="17"/>
      <c r="CD36" s="17"/>
      <c r="CE36" s="17"/>
      <c r="CF36" s="17">
        <f t="shared" si="19"/>
        <v>927683130</v>
      </c>
      <c r="CG36" s="17"/>
      <c r="CH36" s="17">
        <v>877683130</v>
      </c>
      <c r="CI36" s="17"/>
      <c r="CJ36" s="17">
        <v>50000000</v>
      </c>
      <c r="CK36" s="17"/>
      <c r="CL36" s="17"/>
      <c r="CM36" s="17"/>
      <c r="CN36" s="17"/>
      <c r="CO36" s="17"/>
      <c r="CP36" s="17"/>
      <c r="CQ36" s="17">
        <f t="shared" si="20"/>
        <v>999710590.94000006</v>
      </c>
      <c r="CR36" s="17"/>
      <c r="CS36" s="17">
        <v>904013623.94000006</v>
      </c>
      <c r="CT36" s="17"/>
      <c r="CU36" s="17">
        <v>95696967</v>
      </c>
      <c r="CV36" s="17"/>
      <c r="CW36" s="17"/>
      <c r="CX36" s="17"/>
      <c r="CY36" s="17"/>
      <c r="CZ36" s="17"/>
      <c r="DA36" s="361"/>
      <c r="DB36" s="371">
        <f t="shared" si="21"/>
        <v>3704013261.9400001</v>
      </c>
      <c r="DC36" s="18"/>
      <c r="DD36" s="18"/>
      <c r="DE36" s="18"/>
      <c r="DF36" s="18"/>
      <c r="DG36" s="18"/>
      <c r="DH36" s="18"/>
      <c r="DI36" s="18"/>
      <c r="DJ36" s="18"/>
      <c r="DK36" s="18"/>
      <c r="DL36" s="18"/>
      <c r="DM36" s="18"/>
      <c r="DN36" s="18"/>
      <c r="DO36" s="18"/>
      <c r="DP36" s="18"/>
      <c r="DQ36" s="18"/>
      <c r="DR36" s="18"/>
      <c r="DS36" s="18"/>
      <c r="DT36" s="19"/>
    </row>
    <row r="37" spans="1:16373" s="4" customFormat="1" ht="34.5" customHeight="1" x14ac:dyDescent="0.25">
      <c r="A37" s="86"/>
      <c r="B37" s="93"/>
      <c r="C37" s="94"/>
      <c r="D37" s="95"/>
      <c r="E37" s="11"/>
      <c r="F37" s="142"/>
      <c r="G37" s="12"/>
      <c r="H37" s="13"/>
      <c r="I37" s="134"/>
      <c r="J37" s="12"/>
      <c r="K37" s="12"/>
      <c r="L37" s="14"/>
      <c r="M37" s="90"/>
      <c r="N37" s="179">
        <v>12</v>
      </c>
      <c r="O37" s="179">
        <v>1905</v>
      </c>
      <c r="P37" s="260" t="s">
        <v>186</v>
      </c>
      <c r="Q37" s="467"/>
      <c r="R37" s="445"/>
      <c r="S37" s="420"/>
      <c r="T37" s="420"/>
      <c r="U37" s="420"/>
      <c r="V37" s="420"/>
      <c r="W37" s="414"/>
      <c r="X37" s="414"/>
      <c r="Y37" s="414"/>
      <c r="Z37" s="414"/>
      <c r="AA37" s="414"/>
      <c r="AB37" s="109"/>
      <c r="AC37" s="101">
        <f t="shared" ref="AC37:DB37" si="23">SUM(AC38:AC59)</f>
        <v>6751207681.2399998</v>
      </c>
      <c r="AD37" s="101">
        <f t="shared" si="23"/>
        <v>1843069860</v>
      </c>
      <c r="AE37" s="101">
        <f t="shared" si="23"/>
        <v>885231950</v>
      </c>
      <c r="AF37" s="101">
        <f t="shared" si="23"/>
        <v>3823934</v>
      </c>
      <c r="AG37" s="101">
        <f t="shared" si="23"/>
        <v>3414348375</v>
      </c>
      <c r="AH37" s="101">
        <f t="shared" si="23"/>
        <v>1211978931</v>
      </c>
      <c r="AI37" s="101">
        <f t="shared" si="23"/>
        <v>686653688</v>
      </c>
      <c r="AJ37" s="101">
        <f t="shared" si="23"/>
        <v>0</v>
      </c>
      <c r="AK37" s="101">
        <f t="shared" si="23"/>
        <v>0</v>
      </c>
      <c r="AL37" s="101">
        <f t="shared" si="23"/>
        <v>0</v>
      </c>
      <c r="AM37" s="101">
        <f t="shared" si="23"/>
        <v>0</v>
      </c>
      <c r="AN37" s="101">
        <f t="shared" si="23"/>
        <v>0</v>
      </c>
      <c r="AO37" s="101">
        <f t="shared" si="23"/>
        <v>0</v>
      </c>
      <c r="AP37" s="101">
        <f t="shared" si="23"/>
        <v>0</v>
      </c>
      <c r="AQ37" s="101">
        <f t="shared" si="23"/>
        <v>0</v>
      </c>
      <c r="AR37" s="101">
        <f t="shared" si="23"/>
        <v>0</v>
      </c>
      <c r="AS37" s="101">
        <f t="shared" si="23"/>
        <v>2729252214.6300001</v>
      </c>
      <c r="AT37" s="101">
        <f t="shared" si="23"/>
        <v>571971996</v>
      </c>
      <c r="AU37" s="101">
        <f t="shared" si="23"/>
        <v>139459329</v>
      </c>
      <c r="AV37" s="101">
        <f t="shared" si="23"/>
        <v>3823934</v>
      </c>
      <c r="AW37" s="101">
        <f t="shared" si="23"/>
        <v>0</v>
      </c>
      <c r="AX37" s="101">
        <f t="shared" si="23"/>
        <v>0</v>
      </c>
      <c r="AY37" s="101">
        <f t="shared" si="23"/>
        <v>0</v>
      </c>
      <c r="AZ37" s="101">
        <f t="shared" si="23"/>
        <v>0</v>
      </c>
      <c r="BA37" s="101">
        <f t="shared" si="23"/>
        <v>0</v>
      </c>
      <c r="BB37" s="101">
        <f t="shared" si="23"/>
        <v>0</v>
      </c>
      <c r="BC37" s="101">
        <f t="shared" si="23"/>
        <v>0</v>
      </c>
      <c r="BD37" s="101">
        <f t="shared" si="23"/>
        <v>0</v>
      </c>
      <c r="BE37" s="101">
        <f t="shared" si="23"/>
        <v>0</v>
      </c>
      <c r="BF37" s="101">
        <f t="shared" si="23"/>
        <v>0</v>
      </c>
      <c r="BG37" s="101">
        <f t="shared" si="23"/>
        <v>0</v>
      </c>
      <c r="BH37" s="101">
        <f t="shared" si="23"/>
        <v>0</v>
      </c>
      <c r="BI37" s="101">
        <f t="shared" si="23"/>
        <v>0</v>
      </c>
      <c r="BJ37" s="101">
        <f t="shared" si="23"/>
        <v>0</v>
      </c>
      <c r="BK37" s="101">
        <f t="shared" si="23"/>
        <v>0</v>
      </c>
      <c r="BL37" s="101">
        <f t="shared" si="23"/>
        <v>0</v>
      </c>
      <c r="BM37" s="101">
        <f t="shared" si="23"/>
        <v>0</v>
      </c>
      <c r="BN37" s="101">
        <f t="shared" si="23"/>
        <v>0</v>
      </c>
      <c r="BO37" s="101">
        <f t="shared" si="23"/>
        <v>0</v>
      </c>
      <c r="BP37" s="101">
        <f t="shared" si="23"/>
        <v>0</v>
      </c>
      <c r="BQ37" s="101">
        <f t="shared" si="23"/>
        <v>607607091.61000001</v>
      </c>
      <c r="BR37" s="101">
        <f t="shared" si="23"/>
        <v>59118933</v>
      </c>
      <c r="BS37" s="101">
        <f t="shared" si="23"/>
        <v>59118933</v>
      </c>
      <c r="BT37" s="101">
        <f t="shared" si="23"/>
        <v>0</v>
      </c>
      <c r="BU37" s="101">
        <f t="shared" si="23"/>
        <v>5025778930.7000008</v>
      </c>
      <c r="BV37" s="101">
        <f t="shared" si="23"/>
        <v>1844034891.3499999</v>
      </c>
      <c r="BW37" s="101">
        <f t="shared" si="23"/>
        <v>0</v>
      </c>
      <c r="BX37" s="101">
        <f t="shared" si="23"/>
        <v>0</v>
      </c>
      <c r="BY37" s="101">
        <f t="shared" si="23"/>
        <v>2730264100</v>
      </c>
      <c r="BZ37" s="101">
        <f t="shared" si="23"/>
        <v>0</v>
      </c>
      <c r="CA37" s="101">
        <f t="shared" si="23"/>
        <v>0</v>
      </c>
      <c r="CB37" s="101">
        <f t="shared" si="23"/>
        <v>0</v>
      </c>
      <c r="CC37" s="101">
        <f t="shared" si="23"/>
        <v>0</v>
      </c>
      <c r="CD37" s="101">
        <f t="shared" si="23"/>
        <v>0</v>
      </c>
      <c r="CE37" s="101">
        <f t="shared" si="23"/>
        <v>451479939.35000002</v>
      </c>
      <c r="CF37" s="101">
        <f t="shared" si="23"/>
        <v>6693724590.3904991</v>
      </c>
      <c r="CG37" s="101">
        <f t="shared" si="23"/>
        <v>3398134752.4699998</v>
      </c>
      <c r="CH37" s="101">
        <f t="shared" si="23"/>
        <v>0</v>
      </c>
      <c r="CI37" s="101">
        <f t="shared" si="23"/>
        <v>0</v>
      </c>
      <c r="CJ37" s="101">
        <f t="shared" si="23"/>
        <v>2830565500</v>
      </c>
      <c r="CK37" s="101">
        <f t="shared" si="23"/>
        <v>0</v>
      </c>
      <c r="CL37" s="101">
        <f t="shared" si="23"/>
        <v>0</v>
      </c>
      <c r="CM37" s="101">
        <f t="shared" si="23"/>
        <v>0</v>
      </c>
      <c r="CN37" s="101">
        <f t="shared" si="23"/>
        <v>0</v>
      </c>
      <c r="CO37" s="101">
        <f t="shared" si="23"/>
        <v>0</v>
      </c>
      <c r="CP37" s="101">
        <f t="shared" si="23"/>
        <v>465024337.92049998</v>
      </c>
      <c r="CQ37" s="101">
        <f t="shared" si="23"/>
        <v>8933191168.3281155</v>
      </c>
      <c r="CR37" s="101">
        <f t="shared" si="23"/>
        <v>5498262481.6400003</v>
      </c>
      <c r="CS37" s="101">
        <f t="shared" si="23"/>
        <v>0</v>
      </c>
      <c r="CT37" s="101">
        <f t="shared" si="23"/>
        <v>0</v>
      </c>
      <c r="CU37" s="101">
        <f t="shared" si="23"/>
        <v>2955953619</v>
      </c>
      <c r="CV37" s="101">
        <f t="shared" si="23"/>
        <v>0</v>
      </c>
      <c r="CW37" s="101">
        <f t="shared" si="23"/>
        <v>0</v>
      </c>
      <c r="CX37" s="101">
        <f t="shared" si="23"/>
        <v>0</v>
      </c>
      <c r="CY37" s="101">
        <f t="shared" si="23"/>
        <v>0</v>
      </c>
      <c r="CZ37" s="101">
        <f t="shared" si="23"/>
        <v>0</v>
      </c>
      <c r="DA37" s="362">
        <f t="shared" si="23"/>
        <v>478975067.688115</v>
      </c>
      <c r="DB37" s="101">
        <f t="shared" si="23"/>
        <v>27403902370.658611</v>
      </c>
      <c r="DC37" s="18"/>
      <c r="DD37" s="18"/>
      <c r="DE37" s="18"/>
      <c r="DF37" s="18"/>
      <c r="DG37" s="18"/>
      <c r="DH37" s="18"/>
      <c r="DI37" s="18"/>
      <c r="DJ37" s="18"/>
      <c r="DK37" s="18"/>
      <c r="DL37" s="18"/>
      <c r="DM37" s="18"/>
      <c r="DN37" s="18"/>
      <c r="DO37" s="18"/>
      <c r="DP37" s="18"/>
      <c r="DQ37" s="18"/>
      <c r="DR37" s="18"/>
      <c r="DS37" s="18"/>
      <c r="DT37" s="19"/>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c r="XDV37" s="20"/>
      <c r="XDW37" s="20"/>
      <c r="XDX37" s="20"/>
      <c r="XDY37" s="20"/>
      <c r="XDZ37" s="20"/>
      <c r="XEA37" s="20"/>
      <c r="XEB37" s="20"/>
      <c r="XEC37" s="20"/>
      <c r="XED37" s="20"/>
      <c r="XEE37" s="20"/>
      <c r="XEF37" s="20"/>
      <c r="XEG37" s="20"/>
      <c r="XEH37" s="20"/>
      <c r="XEI37" s="20"/>
      <c r="XEJ37" s="20"/>
      <c r="XEK37" s="20"/>
      <c r="XEL37" s="20"/>
      <c r="XEM37" s="20"/>
      <c r="XEN37" s="20"/>
      <c r="XEO37" s="20"/>
      <c r="XEP37" s="20"/>
      <c r="XEQ37" s="20"/>
      <c r="XER37" s="20"/>
      <c r="XES37" s="20"/>
    </row>
    <row r="38" spans="1:16373" s="20" customFormat="1" ht="75.75" customHeight="1" x14ac:dyDescent="0.25">
      <c r="A38" s="86" t="s">
        <v>500</v>
      </c>
      <c r="B38" s="93"/>
      <c r="C38" s="94"/>
      <c r="D38" s="100" t="s">
        <v>501</v>
      </c>
      <c r="E38" s="10" t="s">
        <v>286</v>
      </c>
      <c r="F38" s="142" t="s">
        <v>581</v>
      </c>
      <c r="G38" s="26" t="s">
        <v>524</v>
      </c>
      <c r="H38" s="10" t="s">
        <v>582</v>
      </c>
      <c r="I38" s="142" t="s">
        <v>581</v>
      </c>
      <c r="J38" s="27">
        <v>19</v>
      </c>
      <c r="K38" s="27" t="s">
        <v>506</v>
      </c>
      <c r="L38" s="28">
        <v>2</v>
      </c>
      <c r="M38" s="202" t="s">
        <v>507</v>
      </c>
      <c r="N38" s="204"/>
      <c r="O38" s="184"/>
      <c r="P38" s="205"/>
      <c r="Q38" s="12" t="s">
        <v>583</v>
      </c>
      <c r="R38" s="12">
        <v>1905012</v>
      </c>
      <c r="S38" s="13" t="s">
        <v>287</v>
      </c>
      <c r="T38" s="12" t="s">
        <v>584</v>
      </c>
      <c r="U38" s="12">
        <v>190501200</v>
      </c>
      <c r="V38" s="13" t="s">
        <v>287</v>
      </c>
      <c r="W38" s="381" t="s">
        <v>10</v>
      </c>
      <c r="X38" s="382">
        <v>1</v>
      </c>
      <c r="Y38" s="382">
        <v>1</v>
      </c>
      <c r="Z38" s="382">
        <v>1</v>
      </c>
      <c r="AA38" s="382">
        <v>1</v>
      </c>
      <c r="AB38" s="382">
        <v>1</v>
      </c>
      <c r="AC38" s="15">
        <f t="shared" ref="AC38:AC59" si="24">AG38+AK38+AO38+AS38+AW38+BA38+BE38+BI38+BM38+BQ38</f>
        <v>20000000</v>
      </c>
      <c r="AD38" s="15">
        <f t="shared" ref="AD38:AD59" si="25">AH38+AL38+AP38+AT38+AX38+BB38+BF38+BJ38+BN38+BR38</f>
        <v>0</v>
      </c>
      <c r="AE38" s="15">
        <f t="shared" ref="AE38:AE59" si="26">AI38+AM38+AQ38+AU38+AY38+BC38+BG38+BK38+BO38+BS38</f>
        <v>0</v>
      </c>
      <c r="AF38" s="15">
        <f t="shared" ref="AF38:AF59" si="27">AJ38+AN38+AR38+AV38+AZ38+BD38+BH38+BL38+BP38+BT38</f>
        <v>0</v>
      </c>
      <c r="AG38" s="17"/>
      <c r="AH38" s="17"/>
      <c r="AI38" s="17"/>
      <c r="AJ38" s="17"/>
      <c r="AK38" s="17"/>
      <c r="AL38" s="17"/>
      <c r="AM38" s="17"/>
      <c r="AN38" s="17"/>
      <c r="AO38" s="17"/>
      <c r="AP38" s="17"/>
      <c r="AQ38" s="17"/>
      <c r="AR38" s="17"/>
      <c r="AS38" s="17">
        <v>20000000</v>
      </c>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f t="shared" ref="BU38:BU59" si="28">BV38+BW38+BX38+BY38+BZ38+CA38+CB38+CC38+CD38+CE38</f>
        <v>20000000</v>
      </c>
      <c r="BV38" s="17"/>
      <c r="BW38" s="17"/>
      <c r="BX38" s="17"/>
      <c r="BY38" s="17">
        <v>20000000</v>
      </c>
      <c r="BZ38" s="30"/>
      <c r="CA38" s="17"/>
      <c r="CB38" s="17"/>
      <c r="CC38" s="17"/>
      <c r="CD38" s="17"/>
      <c r="CE38" s="17"/>
      <c r="CF38" s="17">
        <f t="shared" ref="CF38:CF59" si="29">CG38+CH38+CI38+CJ38+CK38+CL38+CM38+CN38+CO38+CP38</f>
        <v>20000000</v>
      </c>
      <c r="CG38" s="17"/>
      <c r="CH38" s="17"/>
      <c r="CI38" s="17"/>
      <c r="CJ38" s="17">
        <v>20000000</v>
      </c>
      <c r="CK38" s="17"/>
      <c r="CL38" s="17"/>
      <c r="CM38" s="17"/>
      <c r="CN38" s="17"/>
      <c r="CO38" s="17"/>
      <c r="CP38" s="17"/>
      <c r="CQ38" s="17">
        <f t="shared" ref="CQ38:CQ59" si="30">CR38+CS38+CT38+CU38+CV38+CW38+CX38+CY38+CZ38+DA38</f>
        <v>20000000</v>
      </c>
      <c r="CR38" s="17"/>
      <c r="CS38" s="17"/>
      <c r="CT38" s="17"/>
      <c r="CU38" s="17">
        <v>20000000</v>
      </c>
      <c r="CV38" s="17"/>
      <c r="CW38" s="17"/>
      <c r="CX38" s="17"/>
      <c r="CY38" s="17"/>
      <c r="CZ38" s="17"/>
      <c r="DA38" s="361"/>
      <c r="DB38" s="371">
        <f t="shared" ref="DB38:DB59" si="31">AC38+BU38+CF38+CQ38</f>
        <v>80000000</v>
      </c>
      <c r="DC38" s="18"/>
      <c r="DD38" s="18"/>
      <c r="DE38" s="18"/>
      <c r="DF38" s="18"/>
      <c r="DG38" s="18"/>
      <c r="DH38" s="18"/>
      <c r="DI38" s="18"/>
      <c r="DJ38" s="18"/>
      <c r="DK38" s="18"/>
      <c r="DL38" s="18"/>
      <c r="DM38" s="18"/>
      <c r="DN38" s="18"/>
      <c r="DO38" s="18"/>
      <c r="DP38" s="18"/>
      <c r="DQ38" s="18"/>
      <c r="DR38" s="18"/>
      <c r="DS38" s="18"/>
      <c r="DT38" s="19"/>
    </row>
    <row r="39" spans="1:16373" s="20" customFormat="1" ht="66" customHeight="1" x14ac:dyDescent="0.25">
      <c r="A39" s="86" t="s">
        <v>500</v>
      </c>
      <c r="B39" s="93"/>
      <c r="C39" s="94"/>
      <c r="D39" s="100" t="s">
        <v>501</v>
      </c>
      <c r="E39" s="10" t="s">
        <v>243</v>
      </c>
      <c r="F39" s="160">
        <v>8.7157362618207177</v>
      </c>
      <c r="G39" s="32">
        <v>2018</v>
      </c>
      <c r="H39" s="35" t="s">
        <v>511</v>
      </c>
      <c r="I39" s="142">
        <v>8.6</v>
      </c>
      <c r="J39" s="27">
        <v>19</v>
      </c>
      <c r="K39" s="27" t="s">
        <v>506</v>
      </c>
      <c r="L39" s="28">
        <v>2</v>
      </c>
      <c r="M39" s="203" t="s">
        <v>507</v>
      </c>
      <c r="N39" s="199"/>
      <c r="O39" s="172"/>
      <c r="P39" s="194"/>
      <c r="Q39" s="12" t="s">
        <v>585</v>
      </c>
      <c r="R39" s="12">
        <v>1905014</v>
      </c>
      <c r="S39" s="13" t="s">
        <v>136</v>
      </c>
      <c r="T39" s="382" t="s">
        <v>586</v>
      </c>
      <c r="U39" s="12">
        <v>190501400</v>
      </c>
      <c r="V39" s="13" t="s">
        <v>477</v>
      </c>
      <c r="W39" s="381" t="s">
        <v>10</v>
      </c>
      <c r="X39" s="382">
        <v>12</v>
      </c>
      <c r="Y39" s="382">
        <v>12</v>
      </c>
      <c r="Z39" s="382">
        <v>12</v>
      </c>
      <c r="AA39" s="382">
        <v>12</v>
      </c>
      <c r="AB39" s="382">
        <v>12</v>
      </c>
      <c r="AC39" s="15">
        <f t="shared" si="24"/>
        <v>45000000</v>
      </c>
      <c r="AD39" s="15">
        <f t="shared" si="25"/>
        <v>26100000</v>
      </c>
      <c r="AE39" s="15">
        <f t="shared" si="26"/>
        <v>18800000</v>
      </c>
      <c r="AF39" s="15">
        <f t="shared" si="27"/>
        <v>0</v>
      </c>
      <c r="AG39" s="17"/>
      <c r="AH39" s="17"/>
      <c r="AI39" s="17"/>
      <c r="AJ39" s="17"/>
      <c r="AK39" s="17"/>
      <c r="AL39" s="17"/>
      <c r="AM39" s="17"/>
      <c r="AN39" s="17"/>
      <c r="AO39" s="17"/>
      <c r="AP39" s="17"/>
      <c r="AQ39" s="17"/>
      <c r="AR39" s="17"/>
      <c r="AS39" s="17">
        <v>45000000</v>
      </c>
      <c r="AT39" s="17">
        <v>26100000</v>
      </c>
      <c r="AU39" s="17">
        <v>18800000</v>
      </c>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f t="shared" si="28"/>
        <v>45000000</v>
      </c>
      <c r="BV39" s="17"/>
      <c r="BW39" s="17"/>
      <c r="BX39" s="17"/>
      <c r="BY39" s="17">
        <v>45000000</v>
      </c>
      <c r="BZ39" s="30"/>
      <c r="CA39" s="17"/>
      <c r="CB39" s="17"/>
      <c r="CC39" s="17"/>
      <c r="CD39" s="17"/>
      <c r="CE39" s="17"/>
      <c r="CF39" s="17">
        <f t="shared" si="29"/>
        <v>45000000</v>
      </c>
      <c r="CG39" s="17"/>
      <c r="CH39" s="17"/>
      <c r="CI39" s="17"/>
      <c r="CJ39" s="17">
        <v>45000000</v>
      </c>
      <c r="CK39" s="17"/>
      <c r="CL39" s="17"/>
      <c r="CM39" s="17"/>
      <c r="CN39" s="17"/>
      <c r="CO39" s="17"/>
      <c r="CP39" s="17"/>
      <c r="CQ39" s="17">
        <f t="shared" si="30"/>
        <v>45000000</v>
      </c>
      <c r="CR39" s="17"/>
      <c r="CS39" s="17"/>
      <c r="CT39" s="17"/>
      <c r="CU39" s="17">
        <v>45000000</v>
      </c>
      <c r="CV39" s="17"/>
      <c r="CW39" s="17"/>
      <c r="CX39" s="17"/>
      <c r="CY39" s="17"/>
      <c r="CZ39" s="17"/>
      <c r="DA39" s="361"/>
      <c r="DB39" s="371">
        <f t="shared" si="31"/>
        <v>180000000</v>
      </c>
      <c r="DC39" s="18"/>
      <c r="DD39" s="18"/>
      <c r="DE39" s="18"/>
      <c r="DF39" s="18"/>
      <c r="DG39" s="18"/>
      <c r="DH39" s="18"/>
      <c r="DI39" s="18"/>
      <c r="DJ39" s="18"/>
      <c r="DK39" s="18"/>
      <c r="DL39" s="18"/>
      <c r="DM39" s="18"/>
      <c r="DN39" s="18"/>
      <c r="DO39" s="18"/>
      <c r="DP39" s="18"/>
      <c r="DQ39" s="18"/>
      <c r="DR39" s="18"/>
      <c r="DS39" s="18"/>
      <c r="DT39" s="19"/>
    </row>
    <row r="40" spans="1:16373" s="20" customFormat="1" ht="82.5" customHeight="1" x14ac:dyDescent="0.25">
      <c r="A40" s="86" t="s">
        <v>500</v>
      </c>
      <c r="B40" s="93"/>
      <c r="C40" s="94"/>
      <c r="D40" s="100" t="s">
        <v>501</v>
      </c>
      <c r="E40" s="10" t="s">
        <v>249</v>
      </c>
      <c r="F40" s="161">
        <v>13</v>
      </c>
      <c r="G40" s="32">
        <v>2018</v>
      </c>
      <c r="H40" s="36" t="s">
        <v>511</v>
      </c>
      <c r="I40" s="143">
        <v>13</v>
      </c>
      <c r="J40" s="27">
        <v>19</v>
      </c>
      <c r="K40" s="27" t="s">
        <v>506</v>
      </c>
      <c r="L40" s="28">
        <v>2</v>
      </c>
      <c r="M40" s="203" t="s">
        <v>507</v>
      </c>
      <c r="N40" s="199"/>
      <c r="O40" s="172"/>
      <c r="P40" s="194"/>
      <c r="Q40" s="12" t="s">
        <v>587</v>
      </c>
      <c r="R40" s="12">
        <v>1905015</v>
      </c>
      <c r="S40" s="10" t="s">
        <v>117</v>
      </c>
      <c r="T40" s="12" t="s">
        <v>588</v>
      </c>
      <c r="U40" s="12">
        <v>190501503</v>
      </c>
      <c r="V40" s="10" t="s">
        <v>589</v>
      </c>
      <c r="W40" s="381" t="s">
        <v>10</v>
      </c>
      <c r="X40" s="382">
        <v>15</v>
      </c>
      <c r="Y40" s="382">
        <v>15</v>
      </c>
      <c r="Z40" s="382">
        <v>15</v>
      </c>
      <c r="AA40" s="382">
        <v>15</v>
      </c>
      <c r="AB40" s="382">
        <v>15</v>
      </c>
      <c r="AC40" s="15">
        <f t="shared" si="24"/>
        <v>100126107.14</v>
      </c>
      <c r="AD40" s="15">
        <f t="shared" si="25"/>
        <v>0</v>
      </c>
      <c r="AE40" s="15">
        <f t="shared" si="26"/>
        <v>0</v>
      </c>
      <c r="AF40" s="15">
        <f t="shared" si="27"/>
        <v>0</v>
      </c>
      <c r="AG40" s="17"/>
      <c r="AH40" s="17"/>
      <c r="AI40" s="17"/>
      <c r="AJ40" s="17"/>
      <c r="AK40" s="17"/>
      <c r="AL40" s="17"/>
      <c r="AM40" s="17"/>
      <c r="AN40" s="17"/>
      <c r="AO40" s="17"/>
      <c r="AP40" s="17"/>
      <c r="AQ40" s="17"/>
      <c r="AR40" s="17"/>
      <c r="AS40" s="17">
        <v>100126107.14</v>
      </c>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f t="shared" si="28"/>
        <v>80000000</v>
      </c>
      <c r="BV40" s="17"/>
      <c r="BW40" s="17"/>
      <c r="BX40" s="17"/>
      <c r="BY40" s="17">
        <v>80000000</v>
      </c>
      <c r="BZ40" s="30"/>
      <c r="CA40" s="17"/>
      <c r="CB40" s="17"/>
      <c r="CC40" s="17"/>
      <c r="CD40" s="17"/>
      <c r="CE40" s="17"/>
      <c r="CF40" s="17">
        <f t="shared" si="29"/>
        <v>80000000</v>
      </c>
      <c r="CG40" s="17"/>
      <c r="CH40" s="17"/>
      <c r="CI40" s="17"/>
      <c r="CJ40" s="17">
        <v>80000000</v>
      </c>
      <c r="CK40" s="17"/>
      <c r="CL40" s="17"/>
      <c r="CM40" s="17"/>
      <c r="CN40" s="17"/>
      <c r="CO40" s="17"/>
      <c r="CP40" s="17"/>
      <c r="CQ40" s="17">
        <f t="shared" si="30"/>
        <v>80000000</v>
      </c>
      <c r="CR40" s="17"/>
      <c r="CS40" s="17"/>
      <c r="CT40" s="17"/>
      <c r="CU40" s="17">
        <v>80000000</v>
      </c>
      <c r="CV40" s="17"/>
      <c r="CW40" s="17"/>
      <c r="CX40" s="17"/>
      <c r="CY40" s="17"/>
      <c r="CZ40" s="17"/>
      <c r="DA40" s="361"/>
      <c r="DB40" s="371">
        <f t="shared" si="31"/>
        <v>340126107.13999999</v>
      </c>
      <c r="DC40" s="18"/>
      <c r="DD40" s="18"/>
      <c r="DE40" s="18"/>
      <c r="DF40" s="18"/>
      <c r="DG40" s="18"/>
      <c r="DH40" s="18"/>
      <c r="DI40" s="18"/>
      <c r="DJ40" s="18"/>
      <c r="DK40" s="18"/>
      <c r="DL40" s="18"/>
      <c r="DM40" s="18"/>
      <c r="DN40" s="18"/>
      <c r="DO40" s="18"/>
      <c r="DP40" s="18"/>
      <c r="DQ40" s="18"/>
      <c r="DR40" s="18"/>
      <c r="DS40" s="18"/>
      <c r="DT40" s="19"/>
    </row>
    <row r="41" spans="1:16373" s="20" customFormat="1" ht="78" customHeight="1" x14ac:dyDescent="0.25">
      <c r="A41" s="86" t="s">
        <v>500</v>
      </c>
      <c r="B41" s="93"/>
      <c r="C41" s="94"/>
      <c r="D41" s="100" t="s">
        <v>501</v>
      </c>
      <c r="E41" s="10" t="s">
        <v>273</v>
      </c>
      <c r="F41" s="142">
        <v>0</v>
      </c>
      <c r="G41" s="26">
        <v>2018</v>
      </c>
      <c r="H41" s="10" t="s">
        <v>511</v>
      </c>
      <c r="I41" s="142">
        <v>0</v>
      </c>
      <c r="J41" s="27">
        <v>19</v>
      </c>
      <c r="K41" s="27" t="s">
        <v>506</v>
      </c>
      <c r="L41" s="28">
        <v>2</v>
      </c>
      <c r="M41" s="203" t="s">
        <v>507</v>
      </c>
      <c r="N41" s="199"/>
      <c r="O41" s="172"/>
      <c r="P41" s="194"/>
      <c r="Q41" s="12" t="s">
        <v>590</v>
      </c>
      <c r="R41" s="12">
        <v>1905019</v>
      </c>
      <c r="S41" s="13" t="s">
        <v>274</v>
      </c>
      <c r="T41" s="12" t="s">
        <v>591</v>
      </c>
      <c r="U41" s="12">
        <v>190501900</v>
      </c>
      <c r="V41" s="13" t="s">
        <v>592</v>
      </c>
      <c r="W41" s="381" t="s">
        <v>10</v>
      </c>
      <c r="X41" s="382">
        <v>60</v>
      </c>
      <c r="Y41" s="382">
        <v>60</v>
      </c>
      <c r="Z41" s="382">
        <v>60</v>
      </c>
      <c r="AA41" s="382">
        <v>60</v>
      </c>
      <c r="AB41" s="382">
        <v>60</v>
      </c>
      <c r="AC41" s="15">
        <f t="shared" si="24"/>
        <v>20000000</v>
      </c>
      <c r="AD41" s="15">
        <f t="shared" si="25"/>
        <v>0</v>
      </c>
      <c r="AE41" s="15">
        <f t="shared" si="26"/>
        <v>0</v>
      </c>
      <c r="AF41" s="15">
        <f t="shared" si="27"/>
        <v>0</v>
      </c>
      <c r="AG41" s="17"/>
      <c r="AH41" s="17"/>
      <c r="AI41" s="17"/>
      <c r="AJ41" s="17"/>
      <c r="AK41" s="17"/>
      <c r="AL41" s="17"/>
      <c r="AM41" s="17"/>
      <c r="AN41" s="17"/>
      <c r="AO41" s="17"/>
      <c r="AP41" s="17"/>
      <c r="AQ41" s="17"/>
      <c r="AR41" s="17"/>
      <c r="AS41" s="17">
        <v>20000000</v>
      </c>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f t="shared" si="28"/>
        <v>20000000</v>
      </c>
      <c r="BV41" s="17"/>
      <c r="BW41" s="17"/>
      <c r="BX41" s="17"/>
      <c r="BY41" s="17">
        <v>20000000</v>
      </c>
      <c r="BZ41" s="30"/>
      <c r="CA41" s="17"/>
      <c r="CB41" s="17"/>
      <c r="CC41" s="17"/>
      <c r="CD41" s="17"/>
      <c r="CE41" s="17"/>
      <c r="CF41" s="17">
        <f t="shared" si="29"/>
        <v>20000000</v>
      </c>
      <c r="CG41" s="17"/>
      <c r="CH41" s="17"/>
      <c r="CI41" s="17"/>
      <c r="CJ41" s="17">
        <v>20000000</v>
      </c>
      <c r="CK41" s="17"/>
      <c r="CL41" s="17"/>
      <c r="CM41" s="17"/>
      <c r="CN41" s="17"/>
      <c r="CO41" s="17"/>
      <c r="CP41" s="17"/>
      <c r="CQ41" s="17">
        <f t="shared" si="30"/>
        <v>30000000</v>
      </c>
      <c r="CR41" s="17"/>
      <c r="CS41" s="17"/>
      <c r="CT41" s="17"/>
      <c r="CU41" s="17">
        <v>30000000</v>
      </c>
      <c r="CV41" s="17"/>
      <c r="CW41" s="17"/>
      <c r="CX41" s="17"/>
      <c r="CY41" s="17"/>
      <c r="CZ41" s="17"/>
      <c r="DA41" s="361"/>
      <c r="DB41" s="371">
        <f t="shared" si="31"/>
        <v>90000000</v>
      </c>
      <c r="DC41" s="18"/>
      <c r="DD41" s="18"/>
      <c r="DE41" s="18"/>
      <c r="DF41" s="18"/>
      <c r="DG41" s="18"/>
      <c r="DH41" s="18"/>
      <c r="DI41" s="18"/>
      <c r="DJ41" s="18"/>
      <c r="DK41" s="18"/>
      <c r="DL41" s="18"/>
      <c r="DM41" s="18"/>
      <c r="DN41" s="18"/>
      <c r="DO41" s="18"/>
      <c r="DP41" s="18"/>
      <c r="DQ41" s="18"/>
      <c r="DR41" s="18"/>
      <c r="DS41" s="18"/>
      <c r="DT41" s="19"/>
    </row>
    <row r="42" spans="1:16373" s="20" customFormat="1" ht="95.25" customHeight="1" x14ac:dyDescent="0.25">
      <c r="A42" s="86" t="s">
        <v>500</v>
      </c>
      <c r="B42" s="93"/>
      <c r="C42" s="94"/>
      <c r="D42" s="100" t="s">
        <v>501</v>
      </c>
      <c r="E42" s="10" t="s">
        <v>252</v>
      </c>
      <c r="F42" s="142">
        <v>81.5</v>
      </c>
      <c r="G42" s="26">
        <v>2018</v>
      </c>
      <c r="H42" s="10" t="s">
        <v>530</v>
      </c>
      <c r="I42" s="142">
        <v>71.12</v>
      </c>
      <c r="J42" s="27">
        <v>19</v>
      </c>
      <c r="K42" s="27" t="s">
        <v>506</v>
      </c>
      <c r="L42" s="28">
        <v>2</v>
      </c>
      <c r="M42" s="203" t="s">
        <v>507</v>
      </c>
      <c r="N42" s="200"/>
      <c r="O42" s="192"/>
      <c r="P42" s="168"/>
      <c r="Q42" s="12" t="s">
        <v>593</v>
      </c>
      <c r="R42" s="12">
        <v>1905020</v>
      </c>
      <c r="S42" s="13" t="s">
        <v>283</v>
      </c>
      <c r="T42" s="12" t="s">
        <v>594</v>
      </c>
      <c r="U42" s="12">
        <v>190502000</v>
      </c>
      <c r="V42" s="13" t="s">
        <v>595</v>
      </c>
      <c r="W42" s="381" t="s">
        <v>10</v>
      </c>
      <c r="X42" s="382">
        <v>12</v>
      </c>
      <c r="Y42" s="382">
        <v>12</v>
      </c>
      <c r="Z42" s="382">
        <v>12</v>
      </c>
      <c r="AA42" s="382">
        <v>12</v>
      </c>
      <c r="AB42" s="382">
        <v>12</v>
      </c>
      <c r="AC42" s="15">
        <f t="shared" si="24"/>
        <v>40000000</v>
      </c>
      <c r="AD42" s="15">
        <f t="shared" si="25"/>
        <v>12320000</v>
      </c>
      <c r="AE42" s="15">
        <f t="shared" si="26"/>
        <v>9893333</v>
      </c>
      <c r="AF42" s="15">
        <f t="shared" si="27"/>
        <v>0</v>
      </c>
      <c r="AG42" s="17"/>
      <c r="AH42" s="17"/>
      <c r="AI42" s="17"/>
      <c r="AJ42" s="17"/>
      <c r="AK42" s="17"/>
      <c r="AL42" s="17"/>
      <c r="AM42" s="17"/>
      <c r="AN42" s="17"/>
      <c r="AO42" s="17"/>
      <c r="AP42" s="17"/>
      <c r="AQ42" s="17"/>
      <c r="AR42" s="17"/>
      <c r="AS42" s="17">
        <v>40000000</v>
      </c>
      <c r="AT42" s="17">
        <v>12320000</v>
      </c>
      <c r="AU42" s="17">
        <v>9893333</v>
      </c>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f t="shared" si="28"/>
        <v>40000000</v>
      </c>
      <c r="BV42" s="17"/>
      <c r="BW42" s="17"/>
      <c r="BX42" s="17"/>
      <c r="BY42" s="17">
        <v>40000000</v>
      </c>
      <c r="BZ42" s="30"/>
      <c r="CA42" s="17"/>
      <c r="CB42" s="17"/>
      <c r="CC42" s="17"/>
      <c r="CD42" s="17"/>
      <c r="CE42" s="17"/>
      <c r="CF42" s="17">
        <f t="shared" si="29"/>
        <v>41850000</v>
      </c>
      <c r="CG42" s="17"/>
      <c r="CH42" s="17"/>
      <c r="CI42" s="17"/>
      <c r="CJ42" s="17">
        <v>41850000</v>
      </c>
      <c r="CK42" s="17"/>
      <c r="CL42" s="17"/>
      <c r="CM42" s="17"/>
      <c r="CN42" s="17"/>
      <c r="CO42" s="17"/>
      <c r="CP42" s="17"/>
      <c r="CQ42" s="17">
        <f t="shared" si="30"/>
        <v>41850000</v>
      </c>
      <c r="CR42" s="17"/>
      <c r="CS42" s="17"/>
      <c r="CT42" s="17"/>
      <c r="CU42" s="17">
        <v>41850000</v>
      </c>
      <c r="CV42" s="17"/>
      <c r="CW42" s="17"/>
      <c r="CX42" s="17"/>
      <c r="CY42" s="17"/>
      <c r="CZ42" s="17"/>
      <c r="DA42" s="361"/>
      <c r="DB42" s="371">
        <f t="shared" si="31"/>
        <v>163700000</v>
      </c>
      <c r="DC42" s="18"/>
      <c r="DD42" s="18"/>
      <c r="DE42" s="18"/>
      <c r="DF42" s="18"/>
      <c r="DG42" s="18"/>
      <c r="DH42" s="18"/>
      <c r="DI42" s="18"/>
      <c r="DJ42" s="18"/>
      <c r="DK42" s="18"/>
      <c r="DL42" s="18"/>
      <c r="DM42" s="18"/>
      <c r="DN42" s="18"/>
      <c r="DO42" s="18"/>
      <c r="DP42" s="18"/>
      <c r="DQ42" s="18"/>
      <c r="DR42" s="18"/>
      <c r="DS42" s="18"/>
      <c r="DT42" s="19"/>
    </row>
    <row r="43" spans="1:16373" s="20" customFormat="1" ht="194.25" customHeight="1" x14ac:dyDescent="0.25">
      <c r="A43" s="86" t="s">
        <v>1719</v>
      </c>
      <c r="B43" s="93"/>
      <c r="C43" s="94"/>
      <c r="D43" s="95" t="s">
        <v>501</v>
      </c>
      <c r="E43" s="10" t="s">
        <v>187</v>
      </c>
      <c r="F43" s="142" t="s">
        <v>596</v>
      </c>
      <c r="G43" s="26" t="s">
        <v>597</v>
      </c>
      <c r="H43" s="10" t="s">
        <v>598</v>
      </c>
      <c r="I43" s="142" t="s">
        <v>599</v>
      </c>
      <c r="J43" s="27">
        <v>19</v>
      </c>
      <c r="K43" s="27" t="s">
        <v>506</v>
      </c>
      <c r="L43" s="28">
        <v>2</v>
      </c>
      <c r="M43" s="203" t="s">
        <v>507</v>
      </c>
      <c r="N43" s="199"/>
      <c r="O43" s="172"/>
      <c r="P43" s="194"/>
      <c r="Q43" s="12" t="s">
        <v>600</v>
      </c>
      <c r="R43" s="12">
        <v>1905021</v>
      </c>
      <c r="S43" s="13" t="s">
        <v>188</v>
      </c>
      <c r="T43" s="12" t="s">
        <v>601</v>
      </c>
      <c r="U43" s="12">
        <v>190502100</v>
      </c>
      <c r="V43" s="13" t="s">
        <v>602</v>
      </c>
      <c r="W43" s="381" t="s">
        <v>10</v>
      </c>
      <c r="X43" s="382">
        <v>12</v>
      </c>
      <c r="Y43" s="382">
        <v>12</v>
      </c>
      <c r="Z43" s="382">
        <v>12</v>
      </c>
      <c r="AA43" s="382">
        <v>12</v>
      </c>
      <c r="AB43" s="382">
        <v>12</v>
      </c>
      <c r="AC43" s="15">
        <f t="shared" si="24"/>
        <v>113000000</v>
      </c>
      <c r="AD43" s="15">
        <f t="shared" si="25"/>
        <v>0</v>
      </c>
      <c r="AE43" s="15">
        <f t="shared" si="26"/>
        <v>0</v>
      </c>
      <c r="AF43" s="15">
        <f t="shared" si="27"/>
        <v>0</v>
      </c>
      <c r="AG43" s="17">
        <v>25000000</v>
      </c>
      <c r="AH43" s="17"/>
      <c r="AI43" s="17"/>
      <c r="AJ43" s="17"/>
      <c r="AK43" s="17"/>
      <c r="AL43" s="17"/>
      <c r="AM43" s="17"/>
      <c r="AN43" s="17"/>
      <c r="AO43" s="17"/>
      <c r="AP43" s="17"/>
      <c r="AQ43" s="17"/>
      <c r="AR43" s="17"/>
      <c r="AS43" s="17">
        <v>88000000</v>
      </c>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f t="shared" si="28"/>
        <v>123200000</v>
      </c>
      <c r="BV43" s="17">
        <v>15200000</v>
      </c>
      <c r="BW43" s="17"/>
      <c r="BX43" s="17"/>
      <c r="BY43" s="38">
        <v>108000000</v>
      </c>
      <c r="BZ43" s="30"/>
      <c r="CA43" s="17"/>
      <c r="CB43" s="17"/>
      <c r="CC43" s="17"/>
      <c r="CD43" s="17"/>
      <c r="CE43" s="17"/>
      <c r="CF43" s="17">
        <f t="shared" si="29"/>
        <v>138000000</v>
      </c>
      <c r="CG43" s="17">
        <v>30000000</v>
      </c>
      <c r="CH43" s="17"/>
      <c r="CI43" s="17"/>
      <c r="CJ43" s="17">
        <v>108000000</v>
      </c>
      <c r="CK43" s="17"/>
      <c r="CL43" s="17"/>
      <c r="CM43" s="17"/>
      <c r="CN43" s="17"/>
      <c r="CO43" s="17"/>
      <c r="CP43" s="17"/>
      <c r="CQ43" s="17">
        <f t="shared" si="30"/>
        <v>182582400</v>
      </c>
      <c r="CR43" s="17">
        <v>74582400</v>
      </c>
      <c r="CS43" s="17"/>
      <c r="CT43" s="17"/>
      <c r="CU43" s="17">
        <v>108000000</v>
      </c>
      <c r="CV43" s="17"/>
      <c r="CW43" s="17"/>
      <c r="CX43" s="17"/>
      <c r="CY43" s="17"/>
      <c r="CZ43" s="17"/>
      <c r="DA43" s="361"/>
      <c r="DB43" s="371">
        <f t="shared" si="31"/>
        <v>556782400</v>
      </c>
      <c r="DC43" s="18"/>
      <c r="DD43" s="18"/>
      <c r="DE43" s="18"/>
      <c r="DF43" s="18"/>
      <c r="DG43" s="18"/>
      <c r="DH43" s="18"/>
      <c r="DI43" s="18"/>
      <c r="DJ43" s="18"/>
      <c r="DK43" s="18"/>
      <c r="DL43" s="18"/>
      <c r="DM43" s="18"/>
      <c r="DN43" s="18"/>
      <c r="DO43" s="18"/>
      <c r="DP43" s="18"/>
      <c r="DQ43" s="18"/>
      <c r="DR43" s="18"/>
      <c r="DS43" s="18"/>
      <c r="DT43" s="19"/>
    </row>
    <row r="44" spans="1:16373" s="20" customFormat="1" ht="134.25" customHeight="1" x14ac:dyDescent="0.25">
      <c r="A44" s="86" t="s">
        <v>1672</v>
      </c>
      <c r="B44" s="93"/>
      <c r="C44" s="94"/>
      <c r="D44" s="100" t="s">
        <v>501</v>
      </c>
      <c r="E44" s="10" t="s">
        <v>189</v>
      </c>
      <c r="F44" s="142" t="s">
        <v>603</v>
      </c>
      <c r="G44" s="26" t="s">
        <v>604</v>
      </c>
      <c r="H44" s="10" t="s">
        <v>605</v>
      </c>
      <c r="I44" s="142" t="s">
        <v>606</v>
      </c>
      <c r="J44" s="27">
        <v>19</v>
      </c>
      <c r="K44" s="27" t="s">
        <v>506</v>
      </c>
      <c r="L44" s="28">
        <v>2</v>
      </c>
      <c r="M44" s="203" t="s">
        <v>507</v>
      </c>
      <c r="N44" s="199"/>
      <c r="O44" s="172"/>
      <c r="P44" s="194"/>
      <c r="Q44" s="169" t="s">
        <v>607</v>
      </c>
      <c r="R44" s="92">
        <v>1905022</v>
      </c>
      <c r="S44" s="13" t="s">
        <v>190</v>
      </c>
      <c r="T44" s="12" t="s">
        <v>608</v>
      </c>
      <c r="U44" s="12">
        <v>190502200</v>
      </c>
      <c r="V44" s="13" t="s">
        <v>609</v>
      </c>
      <c r="W44" s="381" t="s">
        <v>10</v>
      </c>
      <c r="X44" s="382">
        <v>12</v>
      </c>
      <c r="Y44" s="382">
        <v>12</v>
      </c>
      <c r="Z44" s="382">
        <v>12</v>
      </c>
      <c r="AA44" s="382">
        <v>12</v>
      </c>
      <c r="AB44" s="382">
        <v>12</v>
      </c>
      <c r="AC44" s="15">
        <f t="shared" si="24"/>
        <v>89477635</v>
      </c>
      <c r="AD44" s="15">
        <f t="shared" si="25"/>
        <v>8120000</v>
      </c>
      <c r="AE44" s="15">
        <f t="shared" si="26"/>
        <v>8120000</v>
      </c>
      <c r="AF44" s="15">
        <f t="shared" si="27"/>
        <v>0</v>
      </c>
      <c r="AG44" s="17">
        <v>29477635</v>
      </c>
      <c r="AH44" s="17"/>
      <c r="AI44" s="17"/>
      <c r="AJ44" s="17"/>
      <c r="AK44" s="17"/>
      <c r="AL44" s="17"/>
      <c r="AM44" s="17"/>
      <c r="AN44" s="17"/>
      <c r="AO44" s="17"/>
      <c r="AP44" s="17"/>
      <c r="AQ44" s="17"/>
      <c r="AR44" s="17"/>
      <c r="AS44" s="17">
        <v>60000000</v>
      </c>
      <c r="AT44" s="17">
        <v>8120000</v>
      </c>
      <c r="AU44" s="17">
        <v>8120000</v>
      </c>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f t="shared" si="28"/>
        <v>75200000</v>
      </c>
      <c r="BV44" s="17">
        <v>15200000</v>
      </c>
      <c r="BW44" s="17"/>
      <c r="BX44" s="17"/>
      <c r="BY44" s="17">
        <v>60000000</v>
      </c>
      <c r="BZ44" s="30"/>
      <c r="CA44" s="17"/>
      <c r="CB44" s="17"/>
      <c r="CC44" s="17"/>
      <c r="CD44" s="17"/>
      <c r="CE44" s="17"/>
      <c r="CF44" s="17">
        <f t="shared" si="29"/>
        <v>121766400</v>
      </c>
      <c r="CG44" s="17">
        <v>31766400</v>
      </c>
      <c r="CH44" s="17"/>
      <c r="CI44" s="17"/>
      <c r="CJ44" s="17">
        <v>90000000</v>
      </c>
      <c r="CK44" s="17"/>
      <c r="CL44" s="17"/>
      <c r="CM44" s="17"/>
      <c r="CN44" s="17"/>
      <c r="CO44" s="17"/>
      <c r="CP44" s="17"/>
      <c r="CQ44" s="17">
        <f t="shared" si="30"/>
        <v>140000000</v>
      </c>
      <c r="CR44" s="17">
        <v>50000000</v>
      </c>
      <c r="CS44" s="17"/>
      <c r="CT44" s="17"/>
      <c r="CU44" s="17">
        <v>90000000</v>
      </c>
      <c r="CV44" s="17"/>
      <c r="CW44" s="17"/>
      <c r="CX44" s="17"/>
      <c r="CY44" s="17"/>
      <c r="CZ44" s="17"/>
      <c r="DA44" s="361"/>
      <c r="DB44" s="371">
        <f t="shared" si="31"/>
        <v>426444035</v>
      </c>
      <c r="DC44" s="18"/>
      <c r="DD44" s="18"/>
      <c r="DE44" s="18"/>
      <c r="DF44" s="18"/>
      <c r="DG44" s="18"/>
      <c r="DH44" s="18"/>
      <c r="DI44" s="18"/>
      <c r="DJ44" s="18"/>
      <c r="DK44" s="18"/>
      <c r="DL44" s="18"/>
      <c r="DM44" s="18"/>
      <c r="DN44" s="18"/>
      <c r="DO44" s="18"/>
      <c r="DP44" s="18"/>
      <c r="DQ44" s="18"/>
      <c r="DR44" s="18"/>
      <c r="DS44" s="18"/>
      <c r="DT44" s="19"/>
    </row>
    <row r="45" spans="1:16373" s="20" customFormat="1" ht="72.75" customHeight="1" x14ac:dyDescent="0.25">
      <c r="A45" s="86" t="s">
        <v>500</v>
      </c>
      <c r="B45" s="93"/>
      <c r="C45" s="94"/>
      <c r="D45" s="95" t="s">
        <v>501</v>
      </c>
      <c r="E45" s="10" t="s">
        <v>284</v>
      </c>
      <c r="F45" s="160" t="s">
        <v>610</v>
      </c>
      <c r="G45" s="26" t="s">
        <v>503</v>
      </c>
      <c r="H45" s="35" t="s">
        <v>611</v>
      </c>
      <c r="I45" s="142" t="s">
        <v>612</v>
      </c>
      <c r="J45" s="27">
        <v>19</v>
      </c>
      <c r="K45" s="27" t="s">
        <v>506</v>
      </c>
      <c r="L45" s="28">
        <v>2</v>
      </c>
      <c r="M45" s="203" t="s">
        <v>507</v>
      </c>
      <c r="N45" s="200"/>
      <c r="O45" s="192"/>
      <c r="P45" s="168"/>
      <c r="Q45" s="39" t="s">
        <v>613</v>
      </c>
      <c r="R45" s="12">
        <v>1905023</v>
      </c>
      <c r="S45" s="100" t="s">
        <v>285</v>
      </c>
      <c r="T45" s="39" t="s">
        <v>614</v>
      </c>
      <c r="U45" s="12">
        <v>190502300</v>
      </c>
      <c r="V45" s="13" t="s">
        <v>615</v>
      </c>
      <c r="W45" s="381" t="s">
        <v>10</v>
      </c>
      <c r="X45" s="382">
        <v>12</v>
      </c>
      <c r="Y45" s="382">
        <v>12</v>
      </c>
      <c r="Z45" s="382">
        <v>12</v>
      </c>
      <c r="AA45" s="382">
        <v>12</v>
      </c>
      <c r="AB45" s="382">
        <v>12</v>
      </c>
      <c r="AC45" s="15">
        <f t="shared" si="24"/>
        <v>110000000</v>
      </c>
      <c r="AD45" s="15">
        <f t="shared" si="25"/>
        <v>16333333</v>
      </c>
      <c r="AE45" s="15">
        <f t="shared" si="26"/>
        <v>13533333</v>
      </c>
      <c r="AF45" s="15">
        <f t="shared" si="27"/>
        <v>0</v>
      </c>
      <c r="AG45" s="17"/>
      <c r="AH45" s="17"/>
      <c r="AI45" s="17"/>
      <c r="AJ45" s="17"/>
      <c r="AK45" s="17"/>
      <c r="AL45" s="17"/>
      <c r="AM45" s="17"/>
      <c r="AN45" s="17"/>
      <c r="AO45" s="17"/>
      <c r="AP45" s="17"/>
      <c r="AQ45" s="17"/>
      <c r="AR45" s="17"/>
      <c r="AS45" s="17">
        <v>110000000</v>
      </c>
      <c r="AT45" s="17">
        <v>16333333</v>
      </c>
      <c r="AU45" s="17">
        <v>13533333</v>
      </c>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f t="shared" si="28"/>
        <v>110000000</v>
      </c>
      <c r="BV45" s="17"/>
      <c r="BW45" s="17"/>
      <c r="BX45" s="17"/>
      <c r="BY45" s="17">
        <v>110000000</v>
      </c>
      <c r="BZ45" s="30"/>
      <c r="CA45" s="17"/>
      <c r="CB45" s="17"/>
      <c r="CC45" s="17"/>
      <c r="CD45" s="17"/>
      <c r="CE45" s="17"/>
      <c r="CF45" s="17">
        <f t="shared" si="29"/>
        <v>110000000</v>
      </c>
      <c r="CG45" s="17"/>
      <c r="CH45" s="17"/>
      <c r="CI45" s="17"/>
      <c r="CJ45" s="17">
        <v>110000000</v>
      </c>
      <c r="CK45" s="17"/>
      <c r="CL45" s="17"/>
      <c r="CM45" s="17"/>
      <c r="CN45" s="17"/>
      <c r="CO45" s="17"/>
      <c r="CP45" s="17"/>
      <c r="CQ45" s="17">
        <f t="shared" si="30"/>
        <v>110000000</v>
      </c>
      <c r="CR45" s="17"/>
      <c r="CS45" s="17"/>
      <c r="CT45" s="17"/>
      <c r="CU45" s="17">
        <v>110000000</v>
      </c>
      <c r="CV45" s="17"/>
      <c r="CW45" s="17"/>
      <c r="CX45" s="17"/>
      <c r="CY45" s="17"/>
      <c r="CZ45" s="17"/>
      <c r="DA45" s="361"/>
      <c r="DB45" s="371">
        <f t="shared" si="31"/>
        <v>440000000</v>
      </c>
      <c r="DC45" s="18"/>
      <c r="DD45" s="18"/>
      <c r="DE45" s="18"/>
      <c r="DF45" s="18"/>
      <c r="DG45" s="18"/>
      <c r="DH45" s="18"/>
      <c r="DI45" s="18"/>
      <c r="DJ45" s="18"/>
      <c r="DK45" s="18"/>
      <c r="DL45" s="18"/>
      <c r="DM45" s="18"/>
      <c r="DN45" s="18"/>
      <c r="DO45" s="18"/>
      <c r="DP45" s="18"/>
      <c r="DQ45" s="18"/>
      <c r="DR45" s="18"/>
      <c r="DS45" s="18"/>
      <c r="DT45" s="19"/>
    </row>
    <row r="46" spans="1:16373" s="20" customFormat="1" ht="81" customHeight="1" x14ac:dyDescent="0.25">
      <c r="A46" s="86" t="s">
        <v>500</v>
      </c>
      <c r="B46" s="93"/>
      <c r="C46" s="94"/>
      <c r="D46" s="100" t="s">
        <v>501</v>
      </c>
      <c r="E46" s="10" t="s">
        <v>264</v>
      </c>
      <c r="F46" s="142">
        <v>89.22</v>
      </c>
      <c r="G46" s="26">
        <v>2018</v>
      </c>
      <c r="H46" s="10" t="s">
        <v>567</v>
      </c>
      <c r="I46" s="142">
        <v>95</v>
      </c>
      <c r="J46" s="27">
        <v>19</v>
      </c>
      <c r="K46" s="27" t="s">
        <v>506</v>
      </c>
      <c r="L46" s="28">
        <v>2</v>
      </c>
      <c r="M46" s="203" t="s">
        <v>507</v>
      </c>
      <c r="N46" s="199"/>
      <c r="O46" s="172"/>
      <c r="P46" s="194"/>
      <c r="Q46" s="24" t="s">
        <v>616</v>
      </c>
      <c r="R46" s="12">
        <v>1905025</v>
      </c>
      <c r="S46" s="100" t="s">
        <v>292</v>
      </c>
      <c r="T46" s="24" t="s">
        <v>617</v>
      </c>
      <c r="U46" s="12">
        <v>190502500</v>
      </c>
      <c r="V46" s="13" t="s">
        <v>618</v>
      </c>
      <c r="W46" s="381" t="s">
        <v>10</v>
      </c>
      <c r="X46" s="382">
        <v>12</v>
      </c>
      <c r="Y46" s="382">
        <v>12</v>
      </c>
      <c r="Z46" s="382">
        <v>12</v>
      </c>
      <c r="AA46" s="382">
        <v>12</v>
      </c>
      <c r="AB46" s="382">
        <v>12</v>
      </c>
      <c r="AC46" s="15">
        <f t="shared" si="24"/>
        <v>76000000</v>
      </c>
      <c r="AD46" s="15">
        <f t="shared" si="25"/>
        <v>10173331</v>
      </c>
      <c r="AE46" s="15">
        <f t="shared" si="26"/>
        <v>10173331</v>
      </c>
      <c r="AF46" s="15">
        <f t="shared" si="27"/>
        <v>0</v>
      </c>
      <c r="AG46" s="17"/>
      <c r="AH46" s="17"/>
      <c r="AI46" s="17"/>
      <c r="AJ46" s="17"/>
      <c r="AK46" s="17"/>
      <c r="AL46" s="17"/>
      <c r="AM46" s="17"/>
      <c r="AN46" s="17"/>
      <c r="AO46" s="17"/>
      <c r="AP46" s="17"/>
      <c r="AQ46" s="17"/>
      <c r="AR46" s="17"/>
      <c r="AS46" s="17">
        <v>76000000</v>
      </c>
      <c r="AT46" s="17">
        <v>10173331</v>
      </c>
      <c r="AU46" s="17">
        <v>10173331</v>
      </c>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f t="shared" si="28"/>
        <v>88414100</v>
      </c>
      <c r="BV46" s="17"/>
      <c r="BW46" s="17"/>
      <c r="BX46" s="17"/>
      <c r="BY46" s="17">
        <v>88414100</v>
      </c>
      <c r="BZ46" s="30"/>
      <c r="CA46" s="17"/>
      <c r="CB46" s="17"/>
      <c r="CC46" s="17"/>
      <c r="CD46" s="17"/>
      <c r="CE46" s="17"/>
      <c r="CF46" s="17">
        <f t="shared" si="29"/>
        <v>108715500</v>
      </c>
      <c r="CG46" s="17"/>
      <c r="CH46" s="17"/>
      <c r="CI46" s="17"/>
      <c r="CJ46" s="17">
        <v>108715500</v>
      </c>
      <c r="CK46" s="17"/>
      <c r="CL46" s="17"/>
      <c r="CM46" s="17"/>
      <c r="CN46" s="17"/>
      <c r="CO46" s="17"/>
      <c r="CP46" s="17"/>
      <c r="CQ46" s="17">
        <f t="shared" si="30"/>
        <v>108715500</v>
      </c>
      <c r="CR46" s="17"/>
      <c r="CS46" s="17"/>
      <c r="CT46" s="17"/>
      <c r="CU46" s="17">
        <v>108715500</v>
      </c>
      <c r="CV46" s="17"/>
      <c r="CW46" s="17"/>
      <c r="CX46" s="17"/>
      <c r="CY46" s="17"/>
      <c r="CZ46" s="17"/>
      <c r="DA46" s="361"/>
      <c r="DB46" s="371">
        <f t="shared" si="31"/>
        <v>381845100</v>
      </c>
      <c r="DC46" s="18"/>
      <c r="DD46" s="18"/>
      <c r="DE46" s="18"/>
      <c r="DF46" s="18"/>
      <c r="DG46" s="18"/>
      <c r="DH46" s="18"/>
      <c r="DI46" s="18"/>
      <c r="DJ46" s="18"/>
      <c r="DK46" s="18"/>
      <c r="DL46" s="18"/>
      <c r="DM46" s="18"/>
      <c r="DN46" s="18"/>
      <c r="DO46" s="18"/>
      <c r="DP46" s="18"/>
      <c r="DQ46" s="18"/>
      <c r="DR46" s="18"/>
      <c r="DS46" s="18"/>
      <c r="DT46" s="19"/>
    </row>
    <row r="47" spans="1:16373" s="20" customFormat="1" ht="140.25" customHeight="1" x14ac:dyDescent="0.25">
      <c r="A47" s="86" t="s">
        <v>500</v>
      </c>
      <c r="B47" s="93"/>
      <c r="C47" s="94"/>
      <c r="D47" s="100" t="s">
        <v>501</v>
      </c>
      <c r="E47" s="10" t="s">
        <v>288</v>
      </c>
      <c r="F47" s="142" t="s">
        <v>619</v>
      </c>
      <c r="G47" s="26" t="s">
        <v>620</v>
      </c>
      <c r="H47" s="10" t="s">
        <v>621</v>
      </c>
      <c r="I47" s="142" t="s">
        <v>622</v>
      </c>
      <c r="J47" s="27">
        <v>19</v>
      </c>
      <c r="K47" s="27" t="s">
        <v>506</v>
      </c>
      <c r="L47" s="28">
        <v>2</v>
      </c>
      <c r="M47" s="203" t="s">
        <v>507</v>
      </c>
      <c r="N47" s="199"/>
      <c r="O47" s="172"/>
      <c r="P47" s="194"/>
      <c r="Q47" s="24" t="s">
        <v>623</v>
      </c>
      <c r="R47" s="12">
        <v>1905026</v>
      </c>
      <c r="S47" s="100" t="s">
        <v>289</v>
      </c>
      <c r="T47" s="24" t="s">
        <v>624</v>
      </c>
      <c r="U47" s="12">
        <v>190502600</v>
      </c>
      <c r="V47" s="13" t="s">
        <v>625</v>
      </c>
      <c r="W47" s="381" t="s">
        <v>10</v>
      </c>
      <c r="X47" s="382">
        <v>12</v>
      </c>
      <c r="Y47" s="382">
        <v>12</v>
      </c>
      <c r="Z47" s="382">
        <v>12</v>
      </c>
      <c r="AA47" s="382">
        <v>12</v>
      </c>
      <c r="AB47" s="382">
        <v>12</v>
      </c>
      <c r="AC47" s="15">
        <f t="shared" si="24"/>
        <v>3437367586.6100001</v>
      </c>
      <c r="AD47" s="15">
        <f t="shared" si="25"/>
        <v>1062013959</v>
      </c>
      <c r="AE47" s="15">
        <f t="shared" si="26"/>
        <v>581783824</v>
      </c>
      <c r="AF47" s="15">
        <f t="shared" si="27"/>
        <v>0</v>
      </c>
      <c r="AG47" s="17">
        <v>2929870740</v>
      </c>
      <c r="AH47" s="17">
        <v>1040213960</v>
      </c>
      <c r="AI47" s="17">
        <v>559983825</v>
      </c>
      <c r="AJ47" s="17"/>
      <c r="AK47" s="17"/>
      <c r="AL47" s="17"/>
      <c r="AM47" s="17"/>
      <c r="AN47" s="17"/>
      <c r="AO47" s="17"/>
      <c r="AP47" s="17"/>
      <c r="AQ47" s="17"/>
      <c r="AR47" s="17"/>
      <c r="AS47" s="17">
        <v>160000000</v>
      </c>
      <c r="AT47" s="17">
        <v>21799999</v>
      </c>
      <c r="AU47" s="17">
        <v>21799999</v>
      </c>
      <c r="AV47" s="17"/>
      <c r="AW47" s="17"/>
      <c r="AX47" s="17"/>
      <c r="AY47" s="17"/>
      <c r="AZ47" s="17"/>
      <c r="BA47" s="17"/>
      <c r="BB47" s="17"/>
      <c r="BC47" s="17"/>
      <c r="BD47" s="17"/>
      <c r="BE47" s="17"/>
      <c r="BF47" s="17"/>
      <c r="BG47" s="17"/>
      <c r="BH47" s="17"/>
      <c r="BI47" s="17"/>
      <c r="BJ47" s="17"/>
      <c r="BK47" s="17"/>
      <c r="BL47" s="17"/>
      <c r="BM47" s="17"/>
      <c r="BN47" s="17"/>
      <c r="BO47" s="17"/>
      <c r="BP47" s="17"/>
      <c r="BQ47" s="1">
        <f>170092678-815624.25-0.14+155911553+22308240</f>
        <v>347496846.61000001</v>
      </c>
      <c r="BR47" s="1"/>
      <c r="BS47" s="1"/>
      <c r="BT47" s="1"/>
      <c r="BU47" s="17">
        <f t="shared" si="28"/>
        <v>1727201278.3499999</v>
      </c>
      <c r="BV47" s="17">
        <v>1383634891.3499999</v>
      </c>
      <c r="BW47" s="17"/>
      <c r="BX47" s="17"/>
      <c r="BY47" s="17">
        <v>160000000</v>
      </c>
      <c r="BZ47" s="30"/>
      <c r="CA47" s="17"/>
      <c r="CB47" s="17"/>
      <c r="CC47" s="17"/>
      <c r="CD47" s="17"/>
      <c r="CE47" s="17">
        <v>183566387</v>
      </c>
      <c r="CF47" s="17">
        <f t="shared" si="29"/>
        <v>3255441731.4699998</v>
      </c>
      <c r="CG47" s="17">
        <v>2906368352.4699998</v>
      </c>
      <c r="CH47" s="17"/>
      <c r="CI47" s="17"/>
      <c r="CJ47" s="17">
        <v>160000000</v>
      </c>
      <c r="CK47" s="17"/>
      <c r="CL47" s="17"/>
      <c r="CM47" s="17"/>
      <c r="CN47" s="17"/>
      <c r="CO47" s="17"/>
      <c r="CP47" s="17">
        <v>189073379</v>
      </c>
      <c r="CQ47" s="17">
        <f t="shared" si="30"/>
        <v>5298425661.6400003</v>
      </c>
      <c r="CR47" s="17">
        <v>4943680081.6400003</v>
      </c>
      <c r="CS47" s="17"/>
      <c r="CT47" s="17"/>
      <c r="CU47" s="17">
        <v>160000000</v>
      </c>
      <c r="CV47" s="17"/>
      <c r="CW47" s="17"/>
      <c r="CX47" s="17"/>
      <c r="CY47" s="17"/>
      <c r="CZ47" s="17"/>
      <c r="DA47" s="361">
        <v>194745580</v>
      </c>
      <c r="DB47" s="371">
        <f t="shared" si="31"/>
        <v>13718436258.07</v>
      </c>
      <c r="DC47" s="18"/>
      <c r="DD47" s="18"/>
      <c r="DE47" s="18"/>
      <c r="DF47" s="18"/>
      <c r="DG47" s="18"/>
      <c r="DH47" s="18"/>
      <c r="DI47" s="18"/>
      <c r="DJ47" s="18"/>
      <c r="DK47" s="18"/>
      <c r="DL47" s="18"/>
      <c r="DM47" s="18"/>
      <c r="DN47" s="18"/>
      <c r="DO47" s="18"/>
      <c r="DP47" s="18"/>
      <c r="DQ47" s="18"/>
      <c r="DR47" s="18"/>
      <c r="DS47" s="18"/>
      <c r="DT47" s="19"/>
    </row>
    <row r="48" spans="1:16373" s="20" customFormat="1" ht="79.5" customHeight="1" x14ac:dyDescent="0.25">
      <c r="A48" s="86" t="s">
        <v>500</v>
      </c>
      <c r="B48" s="93"/>
      <c r="C48" s="94"/>
      <c r="D48" s="100" t="s">
        <v>501</v>
      </c>
      <c r="E48" s="10" t="s">
        <v>286</v>
      </c>
      <c r="F48" s="142" t="s">
        <v>581</v>
      </c>
      <c r="G48" s="26" t="s">
        <v>524</v>
      </c>
      <c r="H48" s="10" t="s">
        <v>582</v>
      </c>
      <c r="I48" s="142" t="s">
        <v>581</v>
      </c>
      <c r="J48" s="27">
        <v>19</v>
      </c>
      <c r="K48" s="27" t="s">
        <v>506</v>
      </c>
      <c r="L48" s="28">
        <v>2</v>
      </c>
      <c r="M48" s="203" t="s">
        <v>507</v>
      </c>
      <c r="N48" s="199"/>
      <c r="O48" s="172"/>
      <c r="P48" s="194"/>
      <c r="Q48" s="24" t="s">
        <v>626</v>
      </c>
      <c r="R48" s="12">
        <v>1905027</v>
      </c>
      <c r="S48" s="100" t="s">
        <v>290</v>
      </c>
      <c r="T48" s="24" t="s">
        <v>627</v>
      </c>
      <c r="U48" s="12">
        <v>190502700</v>
      </c>
      <c r="V48" s="13" t="s">
        <v>628</v>
      </c>
      <c r="W48" s="381" t="s">
        <v>10</v>
      </c>
      <c r="X48" s="382">
        <v>12</v>
      </c>
      <c r="Y48" s="382">
        <v>12</v>
      </c>
      <c r="Z48" s="382">
        <v>12</v>
      </c>
      <c r="AA48" s="382">
        <v>12</v>
      </c>
      <c r="AB48" s="382">
        <v>12</v>
      </c>
      <c r="AC48" s="15">
        <f t="shared" si="24"/>
        <v>60000000</v>
      </c>
      <c r="AD48" s="15">
        <f t="shared" si="25"/>
        <v>0</v>
      </c>
      <c r="AE48" s="15">
        <f t="shared" si="26"/>
        <v>0</v>
      </c>
      <c r="AF48" s="15">
        <f t="shared" si="27"/>
        <v>0</v>
      </c>
      <c r="AG48" s="17"/>
      <c r="AH48" s="17"/>
      <c r="AI48" s="17"/>
      <c r="AJ48" s="17"/>
      <c r="AK48" s="17"/>
      <c r="AL48" s="17"/>
      <c r="AM48" s="17"/>
      <c r="AN48" s="17"/>
      <c r="AO48" s="17"/>
      <c r="AP48" s="17"/>
      <c r="AQ48" s="17"/>
      <c r="AR48" s="17"/>
      <c r="AS48" s="17">
        <v>60000000</v>
      </c>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
      <c r="BR48" s="1"/>
      <c r="BS48" s="1"/>
      <c r="BT48" s="1"/>
      <c r="BU48" s="17">
        <f t="shared" si="28"/>
        <v>80000000</v>
      </c>
      <c r="BV48" s="17"/>
      <c r="BW48" s="17"/>
      <c r="BX48" s="17"/>
      <c r="BY48" s="17">
        <v>80000000</v>
      </c>
      <c r="BZ48" s="30"/>
      <c r="CA48" s="17"/>
      <c r="CB48" s="17"/>
      <c r="CC48" s="17"/>
      <c r="CD48" s="17"/>
      <c r="CE48" s="17"/>
      <c r="CF48" s="17">
        <f t="shared" si="29"/>
        <v>80000000</v>
      </c>
      <c r="CG48" s="17"/>
      <c r="CH48" s="17"/>
      <c r="CI48" s="17"/>
      <c r="CJ48" s="17">
        <v>80000000</v>
      </c>
      <c r="CK48" s="17"/>
      <c r="CL48" s="17"/>
      <c r="CM48" s="17"/>
      <c r="CN48" s="17"/>
      <c r="CO48" s="17"/>
      <c r="CP48" s="17"/>
      <c r="CQ48" s="17">
        <f t="shared" si="30"/>
        <v>80000000</v>
      </c>
      <c r="CR48" s="17"/>
      <c r="CS48" s="17"/>
      <c r="CT48" s="17"/>
      <c r="CU48" s="17">
        <v>80000000</v>
      </c>
      <c r="CV48" s="17"/>
      <c r="CW48" s="17"/>
      <c r="CX48" s="17"/>
      <c r="CY48" s="17"/>
      <c r="CZ48" s="17"/>
      <c r="DA48" s="361"/>
      <c r="DB48" s="371">
        <f t="shared" si="31"/>
        <v>300000000</v>
      </c>
      <c r="DC48" s="18"/>
      <c r="DD48" s="18"/>
      <c r="DE48" s="18"/>
      <c r="DF48" s="18"/>
      <c r="DG48" s="18"/>
      <c r="DH48" s="18"/>
      <c r="DI48" s="18"/>
      <c r="DJ48" s="18"/>
      <c r="DK48" s="18"/>
      <c r="DL48" s="18"/>
      <c r="DM48" s="18"/>
      <c r="DN48" s="18"/>
      <c r="DO48" s="18"/>
      <c r="DP48" s="18"/>
      <c r="DQ48" s="18"/>
      <c r="DR48" s="18"/>
      <c r="DS48" s="18"/>
      <c r="DT48" s="19"/>
    </row>
    <row r="49" spans="1:16373" s="20" customFormat="1" ht="103.5" customHeight="1" x14ac:dyDescent="0.25">
      <c r="A49" s="86" t="s">
        <v>500</v>
      </c>
      <c r="B49" s="93"/>
      <c r="C49" s="94"/>
      <c r="D49" s="100" t="s">
        <v>501</v>
      </c>
      <c r="E49" s="10" t="s">
        <v>241</v>
      </c>
      <c r="F49" s="142">
        <v>1.5</v>
      </c>
      <c r="G49" s="32">
        <v>2018</v>
      </c>
      <c r="H49" s="10" t="s">
        <v>540</v>
      </c>
      <c r="I49" s="142">
        <v>1</v>
      </c>
      <c r="J49" s="27">
        <v>19</v>
      </c>
      <c r="K49" s="27" t="s">
        <v>506</v>
      </c>
      <c r="L49" s="28">
        <v>2</v>
      </c>
      <c r="M49" s="203" t="s">
        <v>507</v>
      </c>
      <c r="N49" s="197"/>
      <c r="O49" s="172"/>
      <c r="P49" s="194"/>
      <c r="Q49" s="24" t="s">
        <v>629</v>
      </c>
      <c r="R49" s="12">
        <v>1905028</v>
      </c>
      <c r="S49" s="100" t="s">
        <v>271</v>
      </c>
      <c r="T49" s="24" t="s">
        <v>630</v>
      </c>
      <c r="U49" s="12">
        <v>190502800</v>
      </c>
      <c r="V49" s="13" t="s">
        <v>631</v>
      </c>
      <c r="W49" s="381" t="s">
        <v>10</v>
      </c>
      <c r="X49" s="382">
        <v>12</v>
      </c>
      <c r="Y49" s="382">
        <v>12</v>
      </c>
      <c r="Z49" s="382">
        <v>12</v>
      </c>
      <c r="AA49" s="382">
        <v>12</v>
      </c>
      <c r="AB49" s="382">
        <v>12</v>
      </c>
      <c r="AC49" s="15">
        <f t="shared" si="24"/>
        <v>40000000</v>
      </c>
      <c r="AD49" s="15">
        <f t="shared" si="25"/>
        <v>11866667</v>
      </c>
      <c r="AE49" s="15">
        <f t="shared" si="26"/>
        <v>11866667</v>
      </c>
      <c r="AF49" s="15">
        <f t="shared" si="27"/>
        <v>0</v>
      </c>
      <c r="AG49" s="17"/>
      <c r="AH49" s="17"/>
      <c r="AI49" s="17"/>
      <c r="AJ49" s="17"/>
      <c r="AK49" s="17"/>
      <c r="AL49" s="17"/>
      <c r="AM49" s="17"/>
      <c r="AN49" s="17"/>
      <c r="AO49" s="17"/>
      <c r="AP49" s="17"/>
      <c r="AQ49" s="17"/>
      <c r="AR49" s="17"/>
      <c r="AS49" s="17">
        <v>40000000</v>
      </c>
      <c r="AT49" s="17">
        <v>11866667</v>
      </c>
      <c r="AU49" s="17">
        <v>11866667</v>
      </c>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f t="shared" si="28"/>
        <v>40000000</v>
      </c>
      <c r="BV49" s="17"/>
      <c r="BW49" s="17"/>
      <c r="BX49" s="17"/>
      <c r="BY49" s="17">
        <v>40000000</v>
      </c>
      <c r="BZ49" s="30"/>
      <c r="CA49" s="17"/>
      <c r="CB49" s="17"/>
      <c r="CC49" s="17"/>
      <c r="CD49" s="17"/>
      <c r="CE49" s="17"/>
      <c r="CF49" s="17">
        <f t="shared" si="29"/>
        <v>40000000</v>
      </c>
      <c r="CG49" s="17"/>
      <c r="CH49" s="17"/>
      <c r="CI49" s="17"/>
      <c r="CJ49" s="17">
        <v>40000000</v>
      </c>
      <c r="CK49" s="17"/>
      <c r="CL49" s="17"/>
      <c r="CM49" s="17"/>
      <c r="CN49" s="17"/>
      <c r="CO49" s="17"/>
      <c r="CP49" s="17"/>
      <c r="CQ49" s="17">
        <f t="shared" si="30"/>
        <v>40000000</v>
      </c>
      <c r="CR49" s="17"/>
      <c r="CS49" s="17"/>
      <c r="CT49" s="17"/>
      <c r="CU49" s="17">
        <v>40000000</v>
      </c>
      <c r="CV49" s="17"/>
      <c r="CW49" s="17"/>
      <c r="CX49" s="17"/>
      <c r="CY49" s="17"/>
      <c r="CZ49" s="17"/>
      <c r="DA49" s="361"/>
      <c r="DB49" s="371">
        <f t="shared" si="31"/>
        <v>160000000</v>
      </c>
      <c r="DC49" s="18"/>
      <c r="DD49" s="18"/>
      <c r="DE49" s="18"/>
      <c r="DF49" s="18"/>
      <c r="DG49" s="18"/>
      <c r="DH49" s="18"/>
      <c r="DI49" s="18"/>
      <c r="DJ49" s="18"/>
      <c r="DK49" s="18"/>
      <c r="DL49" s="18"/>
      <c r="DM49" s="18"/>
      <c r="DN49" s="18"/>
      <c r="DO49" s="18"/>
      <c r="DP49" s="18"/>
      <c r="DQ49" s="18"/>
      <c r="DR49" s="18"/>
      <c r="DS49" s="18"/>
      <c r="DT49" s="19"/>
    </row>
    <row r="50" spans="1:16373" s="20" customFormat="1" ht="78.75" customHeight="1" x14ac:dyDescent="0.25">
      <c r="A50" s="86" t="s">
        <v>500</v>
      </c>
      <c r="B50" s="93"/>
      <c r="C50" s="94"/>
      <c r="D50" s="100" t="s">
        <v>501</v>
      </c>
      <c r="E50" s="10" t="s">
        <v>245</v>
      </c>
      <c r="F50" s="142">
        <v>0</v>
      </c>
      <c r="G50" s="26">
        <v>2018</v>
      </c>
      <c r="H50" s="10" t="s">
        <v>511</v>
      </c>
      <c r="I50" s="142">
        <v>0</v>
      </c>
      <c r="J50" s="27">
        <v>19</v>
      </c>
      <c r="K50" s="27" t="s">
        <v>506</v>
      </c>
      <c r="L50" s="28">
        <v>2</v>
      </c>
      <c r="M50" s="203" t="s">
        <v>507</v>
      </c>
      <c r="N50" s="199"/>
      <c r="O50" s="172"/>
      <c r="P50" s="194"/>
      <c r="Q50" s="24" t="s">
        <v>632</v>
      </c>
      <c r="R50" s="12">
        <v>1905029</v>
      </c>
      <c r="S50" s="100" t="s">
        <v>291</v>
      </c>
      <c r="T50" s="24" t="s">
        <v>633</v>
      </c>
      <c r="U50" s="12">
        <v>190502900</v>
      </c>
      <c r="V50" s="13" t="s">
        <v>634</v>
      </c>
      <c r="W50" s="381" t="s">
        <v>10</v>
      </c>
      <c r="X50" s="382">
        <v>60</v>
      </c>
      <c r="Y50" s="382">
        <v>60</v>
      </c>
      <c r="Z50" s="382">
        <v>60</v>
      </c>
      <c r="AA50" s="382">
        <v>60</v>
      </c>
      <c r="AB50" s="382">
        <v>60</v>
      </c>
      <c r="AC50" s="15">
        <f t="shared" si="24"/>
        <v>20000000</v>
      </c>
      <c r="AD50" s="15">
        <f t="shared" si="25"/>
        <v>0</v>
      </c>
      <c r="AE50" s="15">
        <f t="shared" si="26"/>
        <v>0</v>
      </c>
      <c r="AF50" s="15">
        <f t="shared" si="27"/>
        <v>0</v>
      </c>
      <c r="AG50" s="17"/>
      <c r="AH50" s="17"/>
      <c r="AI50" s="17"/>
      <c r="AJ50" s="17"/>
      <c r="AK50" s="17"/>
      <c r="AL50" s="17"/>
      <c r="AM50" s="17"/>
      <c r="AN50" s="17"/>
      <c r="AO50" s="17"/>
      <c r="AP50" s="17"/>
      <c r="AQ50" s="17"/>
      <c r="AR50" s="17"/>
      <c r="AS50" s="17">
        <v>20000000</v>
      </c>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v>0</v>
      </c>
      <c r="BR50" s="17"/>
      <c r="BS50" s="17"/>
      <c r="BT50" s="17"/>
      <c r="BU50" s="17">
        <f t="shared" si="28"/>
        <v>20000000</v>
      </c>
      <c r="BV50" s="17"/>
      <c r="BW50" s="17"/>
      <c r="BX50" s="17"/>
      <c r="BY50" s="17">
        <v>20000000</v>
      </c>
      <c r="BZ50" s="30"/>
      <c r="CA50" s="17"/>
      <c r="CB50" s="17"/>
      <c r="CC50" s="17"/>
      <c r="CD50" s="17"/>
      <c r="CE50" s="17"/>
      <c r="CF50" s="17">
        <f t="shared" si="29"/>
        <v>20000000</v>
      </c>
      <c r="CG50" s="17"/>
      <c r="CH50" s="17"/>
      <c r="CI50" s="17"/>
      <c r="CJ50" s="17">
        <v>20000000</v>
      </c>
      <c r="CK50" s="17"/>
      <c r="CL50" s="17"/>
      <c r="CM50" s="17"/>
      <c r="CN50" s="17"/>
      <c r="CO50" s="17"/>
      <c r="CP50" s="17"/>
      <c r="CQ50" s="17">
        <f t="shared" si="30"/>
        <v>20000000</v>
      </c>
      <c r="CR50" s="17"/>
      <c r="CS50" s="17"/>
      <c r="CT50" s="17"/>
      <c r="CU50" s="17">
        <v>20000000</v>
      </c>
      <c r="CV50" s="17"/>
      <c r="CW50" s="17"/>
      <c r="CX50" s="17"/>
      <c r="CY50" s="17"/>
      <c r="CZ50" s="17"/>
      <c r="DA50" s="361"/>
      <c r="DB50" s="371">
        <f t="shared" si="31"/>
        <v>80000000</v>
      </c>
      <c r="DC50" s="18"/>
      <c r="DD50" s="18"/>
      <c r="DE50" s="18"/>
      <c r="DF50" s="18"/>
      <c r="DG50" s="18"/>
      <c r="DH50" s="18"/>
      <c r="DI50" s="18"/>
      <c r="DJ50" s="18"/>
      <c r="DK50" s="18"/>
      <c r="DL50" s="18"/>
      <c r="DM50" s="18"/>
      <c r="DN50" s="18"/>
      <c r="DO50" s="18"/>
      <c r="DP50" s="18"/>
      <c r="DQ50" s="18"/>
      <c r="DR50" s="18"/>
      <c r="DS50" s="18"/>
      <c r="DT50" s="19"/>
    </row>
    <row r="51" spans="1:16373" s="20" customFormat="1" ht="83.25" customHeight="1" x14ac:dyDescent="0.25">
      <c r="A51" s="86" t="s">
        <v>500</v>
      </c>
      <c r="B51" s="93"/>
      <c r="C51" s="94"/>
      <c r="D51" s="100" t="s">
        <v>501</v>
      </c>
      <c r="E51" s="10" t="s">
        <v>241</v>
      </c>
      <c r="F51" s="142">
        <v>1.5</v>
      </c>
      <c r="G51" s="32">
        <v>2018</v>
      </c>
      <c r="H51" s="10" t="s">
        <v>540</v>
      </c>
      <c r="I51" s="142">
        <v>1</v>
      </c>
      <c r="J51" s="27">
        <v>19</v>
      </c>
      <c r="K51" s="27" t="s">
        <v>506</v>
      </c>
      <c r="L51" s="28">
        <v>2</v>
      </c>
      <c r="M51" s="203" t="s">
        <v>507</v>
      </c>
      <c r="N51" s="199"/>
      <c r="O51" s="172"/>
      <c r="P51" s="194"/>
      <c r="Q51" s="24" t="s">
        <v>635</v>
      </c>
      <c r="R51" s="12">
        <v>1905031</v>
      </c>
      <c r="S51" s="100" t="s">
        <v>272</v>
      </c>
      <c r="T51" s="24" t="s">
        <v>636</v>
      </c>
      <c r="U51" s="12">
        <v>190503100</v>
      </c>
      <c r="V51" s="13" t="s">
        <v>637</v>
      </c>
      <c r="W51" s="381" t="s">
        <v>10</v>
      </c>
      <c r="X51" s="382">
        <v>12</v>
      </c>
      <c r="Y51" s="382">
        <v>12</v>
      </c>
      <c r="Z51" s="382">
        <v>12</v>
      </c>
      <c r="AA51" s="382">
        <v>12</v>
      </c>
      <c r="AB51" s="382">
        <v>12</v>
      </c>
      <c r="AC51" s="15">
        <f t="shared" si="24"/>
        <v>1500126107.49</v>
      </c>
      <c r="AD51" s="15">
        <f t="shared" si="25"/>
        <v>436818666</v>
      </c>
      <c r="AE51" s="15">
        <f t="shared" si="26"/>
        <v>19632666</v>
      </c>
      <c r="AF51" s="15">
        <f t="shared" si="27"/>
        <v>0</v>
      </c>
      <c r="AG51" s="17"/>
      <c r="AH51" s="17"/>
      <c r="AI51" s="17"/>
      <c r="AJ51" s="17"/>
      <c r="AK51" s="17"/>
      <c r="AL51" s="17"/>
      <c r="AM51" s="17"/>
      <c r="AN51" s="17"/>
      <c r="AO51" s="17"/>
      <c r="AP51" s="17"/>
      <c r="AQ51" s="17"/>
      <c r="AR51" s="17"/>
      <c r="AS51" s="17">
        <v>1500126107.49</v>
      </c>
      <c r="AT51" s="17">
        <f>436818666</f>
        <v>436818666</v>
      </c>
      <c r="AU51" s="17">
        <f>19632666</f>
        <v>19632666</v>
      </c>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f t="shared" si="28"/>
        <v>1448850000</v>
      </c>
      <c r="BV51" s="17"/>
      <c r="BW51" s="17"/>
      <c r="BX51" s="17"/>
      <c r="BY51" s="17">
        <v>1448850000</v>
      </c>
      <c r="BZ51" s="30"/>
      <c r="CA51" s="17"/>
      <c r="CB51" s="17"/>
      <c r="CC51" s="17"/>
      <c r="CD51" s="17"/>
      <c r="CE51" s="17"/>
      <c r="CF51" s="17">
        <f t="shared" si="29"/>
        <v>1487000000</v>
      </c>
      <c r="CG51" s="17"/>
      <c r="CH51" s="17"/>
      <c r="CI51" s="17"/>
      <c r="CJ51" s="17">
        <v>1487000000</v>
      </c>
      <c r="CK51" s="17"/>
      <c r="CL51" s="17"/>
      <c r="CM51" s="17"/>
      <c r="CN51" s="17"/>
      <c r="CO51" s="17"/>
      <c r="CP51" s="17"/>
      <c r="CQ51" s="17">
        <f t="shared" si="30"/>
        <v>1528000000</v>
      </c>
      <c r="CR51" s="17"/>
      <c r="CS51" s="17"/>
      <c r="CT51" s="17"/>
      <c r="CU51" s="17">
        <v>1528000000</v>
      </c>
      <c r="CV51" s="17"/>
      <c r="CW51" s="17"/>
      <c r="CX51" s="17"/>
      <c r="CY51" s="17"/>
      <c r="CZ51" s="17"/>
      <c r="DA51" s="361"/>
      <c r="DB51" s="371">
        <f t="shared" si="31"/>
        <v>5963976107.4899998</v>
      </c>
      <c r="DC51" s="18"/>
      <c r="DD51" s="18"/>
      <c r="DE51" s="18"/>
      <c r="DF51" s="18"/>
      <c r="DG51" s="18"/>
      <c r="DH51" s="18"/>
      <c r="DI51" s="18"/>
      <c r="DJ51" s="18"/>
      <c r="DK51" s="18"/>
      <c r="DL51" s="18"/>
      <c r="DM51" s="18"/>
      <c r="DN51" s="18"/>
      <c r="DO51" s="18"/>
      <c r="DP51" s="18"/>
      <c r="DQ51" s="18"/>
      <c r="DR51" s="18"/>
      <c r="DS51" s="18"/>
      <c r="DT51" s="19"/>
    </row>
    <row r="52" spans="1:16373" s="20" customFormat="1" ht="90" customHeight="1" x14ac:dyDescent="0.25">
      <c r="A52" s="86" t="s">
        <v>500</v>
      </c>
      <c r="B52" s="93"/>
      <c r="C52" s="94"/>
      <c r="D52" s="100" t="s">
        <v>501</v>
      </c>
      <c r="E52" s="10" t="s">
        <v>293</v>
      </c>
      <c r="F52" s="160">
        <v>99.565217391304344</v>
      </c>
      <c r="G52" s="34">
        <v>2018</v>
      </c>
      <c r="H52" s="10" t="s">
        <v>511</v>
      </c>
      <c r="I52" s="142">
        <v>99.57</v>
      </c>
      <c r="J52" s="27">
        <v>19</v>
      </c>
      <c r="K52" s="27" t="s">
        <v>506</v>
      </c>
      <c r="L52" s="28">
        <v>2</v>
      </c>
      <c r="M52" s="203" t="s">
        <v>507</v>
      </c>
      <c r="N52" s="199"/>
      <c r="O52" s="172"/>
      <c r="P52" s="194"/>
      <c r="Q52" s="12" t="s">
        <v>577</v>
      </c>
      <c r="R52" s="8" t="s">
        <v>84</v>
      </c>
      <c r="S52" s="89" t="s">
        <v>578</v>
      </c>
      <c r="T52" s="12" t="s">
        <v>579</v>
      </c>
      <c r="U52" s="8" t="s">
        <v>84</v>
      </c>
      <c r="V52" s="10" t="s">
        <v>580</v>
      </c>
      <c r="W52" s="92" t="s">
        <v>10</v>
      </c>
      <c r="X52" s="382">
        <v>1</v>
      </c>
      <c r="Y52" s="382">
        <v>1</v>
      </c>
      <c r="Z52" s="382">
        <v>1</v>
      </c>
      <c r="AA52" s="382">
        <v>1</v>
      </c>
      <c r="AB52" s="382">
        <v>1</v>
      </c>
      <c r="AC52" s="15">
        <f t="shared" si="24"/>
        <v>300000000</v>
      </c>
      <c r="AD52" s="15">
        <f t="shared" si="25"/>
        <v>111618484</v>
      </c>
      <c r="AE52" s="15">
        <f t="shared" si="26"/>
        <v>73990042</v>
      </c>
      <c r="AF52" s="15">
        <f t="shared" si="27"/>
        <v>0</v>
      </c>
      <c r="AG52" s="17">
        <v>300000000</v>
      </c>
      <c r="AH52" s="17">
        <v>111618484</v>
      </c>
      <c r="AI52" s="17">
        <v>73990042</v>
      </c>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f t="shared" si="28"/>
        <v>300000000</v>
      </c>
      <c r="BV52" s="17">
        <v>300000000</v>
      </c>
      <c r="BW52" s="17"/>
      <c r="BX52" s="17"/>
      <c r="BY52" s="17"/>
      <c r="BZ52" s="30"/>
      <c r="CA52" s="17"/>
      <c r="CB52" s="17"/>
      <c r="CC52" s="17"/>
      <c r="CD52" s="17"/>
      <c r="CE52" s="17"/>
      <c r="CF52" s="17">
        <f t="shared" si="29"/>
        <v>300000000</v>
      </c>
      <c r="CG52" s="17">
        <v>300000000</v>
      </c>
      <c r="CH52" s="17"/>
      <c r="CI52" s="17"/>
      <c r="CJ52" s="17"/>
      <c r="CK52" s="17"/>
      <c r="CL52" s="17"/>
      <c r="CM52" s="17"/>
      <c r="CN52" s="17"/>
      <c r="CO52" s="17"/>
      <c r="CP52" s="17"/>
      <c r="CQ52" s="17">
        <f t="shared" si="30"/>
        <v>300000000</v>
      </c>
      <c r="CR52" s="17">
        <v>300000000</v>
      </c>
      <c r="CS52" s="17"/>
      <c r="CT52" s="17"/>
      <c r="CU52" s="17"/>
      <c r="CV52" s="17"/>
      <c r="CW52" s="17"/>
      <c r="CX52" s="17"/>
      <c r="CY52" s="17"/>
      <c r="CZ52" s="17"/>
      <c r="DA52" s="361"/>
      <c r="DB52" s="371">
        <f t="shared" si="31"/>
        <v>1200000000</v>
      </c>
      <c r="DC52" s="18"/>
      <c r="DD52" s="18"/>
      <c r="DE52" s="18"/>
      <c r="DF52" s="18"/>
      <c r="DG52" s="18"/>
      <c r="DH52" s="18"/>
      <c r="DI52" s="18"/>
      <c r="DJ52" s="18"/>
      <c r="DK52" s="18"/>
      <c r="DL52" s="18"/>
      <c r="DM52" s="18"/>
      <c r="DN52" s="18"/>
      <c r="DO52" s="18"/>
      <c r="DP52" s="18"/>
      <c r="DQ52" s="18"/>
      <c r="DR52" s="18"/>
      <c r="DS52" s="18"/>
      <c r="DT52" s="19"/>
    </row>
    <row r="53" spans="1:16373" s="20" customFormat="1" ht="139.5" customHeight="1" x14ac:dyDescent="0.25">
      <c r="A53" s="86" t="s">
        <v>500</v>
      </c>
      <c r="B53" s="93"/>
      <c r="C53" s="94"/>
      <c r="D53" s="100" t="s">
        <v>501</v>
      </c>
      <c r="E53" s="13" t="s">
        <v>275</v>
      </c>
      <c r="F53" s="154" t="s">
        <v>638</v>
      </c>
      <c r="G53" s="34" t="s">
        <v>503</v>
      </c>
      <c r="H53" s="13" t="s">
        <v>639</v>
      </c>
      <c r="I53" s="134" t="s">
        <v>640</v>
      </c>
      <c r="J53" s="27">
        <v>19</v>
      </c>
      <c r="K53" s="27" t="s">
        <v>506</v>
      </c>
      <c r="L53" s="28">
        <v>2</v>
      </c>
      <c r="M53" s="203" t="s">
        <v>507</v>
      </c>
      <c r="N53" s="199"/>
      <c r="O53" s="172"/>
      <c r="P53" s="194"/>
      <c r="Q53" s="24" t="s">
        <v>641</v>
      </c>
      <c r="R53" s="12" t="s">
        <v>84</v>
      </c>
      <c r="S53" s="100" t="s">
        <v>282</v>
      </c>
      <c r="T53" s="24" t="s">
        <v>642</v>
      </c>
      <c r="U53" s="12" t="s">
        <v>84</v>
      </c>
      <c r="V53" s="13" t="s">
        <v>643</v>
      </c>
      <c r="W53" s="92" t="s">
        <v>10</v>
      </c>
      <c r="X53" s="382">
        <v>11</v>
      </c>
      <c r="Y53" s="382">
        <v>11</v>
      </c>
      <c r="Z53" s="382">
        <v>11</v>
      </c>
      <c r="AA53" s="382">
        <v>11</v>
      </c>
      <c r="AB53" s="382">
        <v>11</v>
      </c>
      <c r="AC53" s="15">
        <f t="shared" si="24"/>
        <v>80000000</v>
      </c>
      <c r="AD53" s="15">
        <f t="shared" si="25"/>
        <v>0</v>
      </c>
      <c r="AE53" s="15">
        <f t="shared" si="26"/>
        <v>0</v>
      </c>
      <c r="AF53" s="15">
        <f t="shared" si="27"/>
        <v>0</v>
      </c>
      <c r="AG53" s="17"/>
      <c r="AH53" s="17"/>
      <c r="AI53" s="17"/>
      <c r="AJ53" s="17"/>
      <c r="AK53" s="17"/>
      <c r="AL53" s="17"/>
      <c r="AM53" s="17"/>
      <c r="AN53" s="17"/>
      <c r="AO53" s="17"/>
      <c r="AP53" s="17"/>
      <c r="AQ53" s="17"/>
      <c r="AR53" s="17"/>
      <c r="AS53" s="17">
        <v>80000000</v>
      </c>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f t="shared" si="28"/>
        <v>80000000</v>
      </c>
      <c r="BV53" s="17"/>
      <c r="BW53" s="17"/>
      <c r="BX53" s="17"/>
      <c r="BY53" s="17">
        <v>80000000</v>
      </c>
      <c r="BZ53" s="30"/>
      <c r="CA53" s="17"/>
      <c r="CB53" s="17"/>
      <c r="CC53" s="17"/>
      <c r="CD53" s="17"/>
      <c r="CE53" s="17"/>
      <c r="CF53" s="17">
        <f t="shared" si="29"/>
        <v>110000000</v>
      </c>
      <c r="CG53" s="17"/>
      <c r="CH53" s="17"/>
      <c r="CI53" s="17"/>
      <c r="CJ53" s="17">
        <v>110000000</v>
      </c>
      <c r="CK53" s="17"/>
      <c r="CL53" s="17"/>
      <c r="CM53" s="17"/>
      <c r="CN53" s="17"/>
      <c r="CO53" s="17"/>
      <c r="CP53" s="17"/>
      <c r="CQ53" s="17">
        <f t="shared" si="30"/>
        <v>120000000</v>
      </c>
      <c r="CR53" s="17"/>
      <c r="CS53" s="17"/>
      <c r="CT53" s="17"/>
      <c r="CU53" s="17">
        <v>120000000</v>
      </c>
      <c r="CV53" s="17"/>
      <c r="CW53" s="17"/>
      <c r="CX53" s="17"/>
      <c r="CY53" s="17"/>
      <c r="CZ53" s="17"/>
      <c r="DA53" s="361"/>
      <c r="DB53" s="371">
        <f t="shared" si="31"/>
        <v>390000000</v>
      </c>
      <c r="DC53" s="18"/>
      <c r="DD53" s="18"/>
      <c r="DE53" s="18"/>
      <c r="DF53" s="18"/>
      <c r="DG53" s="18"/>
      <c r="DH53" s="18"/>
      <c r="DI53" s="18"/>
      <c r="DJ53" s="18"/>
      <c r="DK53" s="18"/>
      <c r="DL53" s="18"/>
      <c r="DM53" s="18"/>
      <c r="DN53" s="18"/>
      <c r="DO53" s="18"/>
      <c r="DP53" s="18"/>
      <c r="DQ53" s="18"/>
      <c r="DR53" s="18"/>
      <c r="DS53" s="18"/>
      <c r="DT53" s="19"/>
    </row>
    <row r="54" spans="1:16373" s="20" customFormat="1" ht="108" customHeight="1" x14ac:dyDescent="0.25">
      <c r="A54" s="86" t="s">
        <v>500</v>
      </c>
      <c r="B54" s="93"/>
      <c r="C54" s="94"/>
      <c r="D54" s="100" t="s">
        <v>501</v>
      </c>
      <c r="E54" s="10" t="s">
        <v>243</v>
      </c>
      <c r="F54" s="160">
        <v>8.7157362618207177</v>
      </c>
      <c r="G54" s="32">
        <v>2018</v>
      </c>
      <c r="H54" s="35" t="s">
        <v>511</v>
      </c>
      <c r="I54" s="142">
        <v>8.6</v>
      </c>
      <c r="J54" s="27">
        <v>19</v>
      </c>
      <c r="K54" s="27" t="s">
        <v>506</v>
      </c>
      <c r="L54" s="28">
        <v>2</v>
      </c>
      <c r="M54" s="203" t="s">
        <v>507</v>
      </c>
      <c r="N54" s="199"/>
      <c r="O54" s="172"/>
      <c r="P54" s="194"/>
      <c r="Q54" s="24" t="s">
        <v>644</v>
      </c>
      <c r="R54" s="12" t="s">
        <v>84</v>
      </c>
      <c r="S54" s="100" t="s">
        <v>278</v>
      </c>
      <c r="T54" s="24" t="s">
        <v>645</v>
      </c>
      <c r="U54" s="12" t="s">
        <v>84</v>
      </c>
      <c r="V54" s="13" t="s">
        <v>646</v>
      </c>
      <c r="W54" s="381" t="s">
        <v>11</v>
      </c>
      <c r="X54" s="382">
        <v>11</v>
      </c>
      <c r="Y54" s="382">
        <v>1</v>
      </c>
      <c r="Z54" s="382">
        <v>3</v>
      </c>
      <c r="AA54" s="382">
        <v>4</v>
      </c>
      <c r="AB54" s="382">
        <v>3</v>
      </c>
      <c r="AC54" s="15">
        <f t="shared" si="24"/>
        <v>70000000</v>
      </c>
      <c r="AD54" s="15">
        <f t="shared" si="25"/>
        <v>0</v>
      </c>
      <c r="AE54" s="15">
        <f t="shared" si="26"/>
        <v>0</v>
      </c>
      <c r="AF54" s="15">
        <f t="shared" si="27"/>
        <v>0</v>
      </c>
      <c r="AG54" s="17"/>
      <c r="AH54" s="17"/>
      <c r="AI54" s="17"/>
      <c r="AJ54" s="17"/>
      <c r="AK54" s="17"/>
      <c r="AL54" s="17"/>
      <c r="AM54" s="17"/>
      <c r="AN54" s="17"/>
      <c r="AO54" s="17"/>
      <c r="AP54" s="17"/>
      <c r="AQ54" s="17"/>
      <c r="AR54" s="17"/>
      <c r="AS54" s="17">
        <v>70000000</v>
      </c>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f t="shared" si="28"/>
        <v>70000000</v>
      </c>
      <c r="BV54" s="17"/>
      <c r="BW54" s="17"/>
      <c r="BX54" s="17"/>
      <c r="BY54" s="17">
        <v>70000000</v>
      </c>
      <c r="BZ54" s="30"/>
      <c r="CA54" s="17"/>
      <c r="CB54" s="17"/>
      <c r="CC54" s="17"/>
      <c r="CD54" s="17"/>
      <c r="CE54" s="17"/>
      <c r="CF54" s="17">
        <f t="shared" si="29"/>
        <v>70000000</v>
      </c>
      <c r="CG54" s="17"/>
      <c r="CH54" s="17"/>
      <c r="CI54" s="17"/>
      <c r="CJ54" s="17">
        <v>70000000</v>
      </c>
      <c r="CK54" s="17"/>
      <c r="CL54" s="17"/>
      <c r="CM54" s="17"/>
      <c r="CN54" s="17"/>
      <c r="CO54" s="17"/>
      <c r="CP54" s="17"/>
      <c r="CQ54" s="17">
        <f t="shared" si="30"/>
        <v>70000000</v>
      </c>
      <c r="CR54" s="17"/>
      <c r="CS54" s="17"/>
      <c r="CT54" s="17"/>
      <c r="CU54" s="17">
        <v>70000000</v>
      </c>
      <c r="CV54" s="17"/>
      <c r="CW54" s="17"/>
      <c r="CX54" s="17"/>
      <c r="CY54" s="17"/>
      <c r="CZ54" s="17"/>
      <c r="DA54" s="361"/>
      <c r="DB54" s="371">
        <f t="shared" si="31"/>
        <v>280000000</v>
      </c>
      <c r="DC54" s="18"/>
      <c r="DD54" s="18"/>
      <c r="DE54" s="18"/>
      <c r="DF54" s="18"/>
      <c r="DG54" s="18"/>
      <c r="DH54" s="18"/>
      <c r="DI54" s="18"/>
      <c r="DJ54" s="18"/>
      <c r="DK54" s="18"/>
      <c r="DL54" s="18"/>
      <c r="DM54" s="18"/>
      <c r="DN54" s="18"/>
      <c r="DO54" s="18"/>
      <c r="DP54" s="18"/>
      <c r="DQ54" s="18"/>
      <c r="DR54" s="18"/>
      <c r="DS54" s="18"/>
      <c r="DT54" s="19"/>
    </row>
    <row r="55" spans="1:16373" s="20" customFormat="1" ht="141" customHeight="1" x14ac:dyDescent="0.25">
      <c r="A55" s="86" t="s">
        <v>500</v>
      </c>
      <c r="B55" s="93"/>
      <c r="C55" s="94"/>
      <c r="D55" s="100" t="s">
        <v>501</v>
      </c>
      <c r="E55" s="10" t="s">
        <v>243</v>
      </c>
      <c r="F55" s="160">
        <v>8.7157362618207177</v>
      </c>
      <c r="G55" s="32">
        <v>2018</v>
      </c>
      <c r="H55" s="35" t="s">
        <v>511</v>
      </c>
      <c r="I55" s="142">
        <v>8.6</v>
      </c>
      <c r="J55" s="27">
        <v>19</v>
      </c>
      <c r="K55" s="27" t="s">
        <v>506</v>
      </c>
      <c r="L55" s="28">
        <v>2</v>
      </c>
      <c r="M55" s="203" t="s">
        <v>507</v>
      </c>
      <c r="N55" s="199"/>
      <c r="O55" s="172"/>
      <c r="P55" s="194"/>
      <c r="Q55" s="24" t="s">
        <v>647</v>
      </c>
      <c r="R55" s="12" t="s">
        <v>84</v>
      </c>
      <c r="S55" s="100" t="s">
        <v>280</v>
      </c>
      <c r="T55" s="24" t="s">
        <v>648</v>
      </c>
      <c r="U55" s="12" t="s">
        <v>84</v>
      </c>
      <c r="V55" s="13" t="s">
        <v>649</v>
      </c>
      <c r="W55" s="92" t="s">
        <v>11</v>
      </c>
      <c r="X55" s="382">
        <v>12</v>
      </c>
      <c r="Y55" s="382">
        <v>2</v>
      </c>
      <c r="Z55" s="382">
        <v>4</v>
      </c>
      <c r="AA55" s="382">
        <v>4</v>
      </c>
      <c r="AB55" s="382">
        <v>2</v>
      </c>
      <c r="AC55" s="15">
        <f t="shared" si="24"/>
        <v>30000000</v>
      </c>
      <c r="AD55" s="15">
        <f t="shared" si="25"/>
        <v>0</v>
      </c>
      <c r="AE55" s="15">
        <f t="shared" si="26"/>
        <v>0</v>
      </c>
      <c r="AF55" s="15">
        <f t="shared" si="27"/>
        <v>0</v>
      </c>
      <c r="AG55" s="17"/>
      <c r="AH55" s="17"/>
      <c r="AI55" s="17"/>
      <c r="AJ55" s="17"/>
      <c r="AK55" s="17"/>
      <c r="AL55" s="17"/>
      <c r="AM55" s="17"/>
      <c r="AN55" s="17"/>
      <c r="AO55" s="17"/>
      <c r="AP55" s="17"/>
      <c r="AQ55" s="17"/>
      <c r="AR55" s="17"/>
      <c r="AS55" s="17">
        <v>30000000</v>
      </c>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f t="shared" si="28"/>
        <v>30000000</v>
      </c>
      <c r="BV55" s="17"/>
      <c r="BW55" s="17"/>
      <c r="BX55" s="17"/>
      <c r="BY55" s="17">
        <v>30000000</v>
      </c>
      <c r="BZ55" s="30"/>
      <c r="CA55" s="17"/>
      <c r="CB55" s="17"/>
      <c r="CC55" s="17"/>
      <c r="CD55" s="17"/>
      <c r="CE55" s="17"/>
      <c r="CF55" s="17">
        <f t="shared" si="29"/>
        <v>30000000</v>
      </c>
      <c r="CG55" s="17"/>
      <c r="CH55" s="17"/>
      <c r="CI55" s="17"/>
      <c r="CJ55" s="17">
        <v>30000000</v>
      </c>
      <c r="CK55" s="17"/>
      <c r="CL55" s="17"/>
      <c r="CM55" s="17"/>
      <c r="CN55" s="17"/>
      <c r="CO55" s="17"/>
      <c r="CP55" s="17"/>
      <c r="CQ55" s="17">
        <f t="shared" si="30"/>
        <v>40000000</v>
      </c>
      <c r="CR55" s="17"/>
      <c r="CS55" s="17"/>
      <c r="CT55" s="17"/>
      <c r="CU55" s="17">
        <v>40000000</v>
      </c>
      <c r="CV55" s="17"/>
      <c r="CW55" s="17"/>
      <c r="CX55" s="17"/>
      <c r="CY55" s="17"/>
      <c r="CZ55" s="17"/>
      <c r="DA55" s="361"/>
      <c r="DB55" s="371">
        <f t="shared" si="31"/>
        <v>130000000</v>
      </c>
      <c r="DC55" s="18"/>
      <c r="DD55" s="18"/>
      <c r="DE55" s="18"/>
      <c r="DF55" s="18"/>
      <c r="DG55" s="18"/>
      <c r="DH55" s="18"/>
      <c r="DI55" s="18"/>
      <c r="DJ55" s="18"/>
      <c r="DK55" s="18"/>
      <c r="DL55" s="18"/>
      <c r="DM55" s="18"/>
      <c r="DN55" s="18"/>
      <c r="DO55" s="18"/>
      <c r="DP55" s="18"/>
      <c r="DQ55" s="18"/>
      <c r="DR55" s="18"/>
      <c r="DS55" s="18"/>
      <c r="DT55" s="19"/>
    </row>
    <row r="56" spans="1:16373" s="113" customFormat="1" ht="79.5" customHeight="1" x14ac:dyDescent="0.25">
      <c r="A56" s="90" t="s">
        <v>500</v>
      </c>
      <c r="B56" s="346"/>
      <c r="C56" s="94"/>
      <c r="D56" s="100" t="s">
        <v>501</v>
      </c>
      <c r="E56" s="10" t="s">
        <v>279</v>
      </c>
      <c r="F56" s="142" t="s">
        <v>650</v>
      </c>
      <c r="G56" s="26" t="s">
        <v>503</v>
      </c>
      <c r="H56" s="10" t="s">
        <v>639</v>
      </c>
      <c r="I56" s="142" t="s">
        <v>650</v>
      </c>
      <c r="J56" s="120">
        <v>19</v>
      </c>
      <c r="K56" s="120" t="s">
        <v>506</v>
      </c>
      <c r="L56" s="347">
        <v>2</v>
      </c>
      <c r="M56" s="259" t="s">
        <v>507</v>
      </c>
      <c r="N56" s="199"/>
      <c r="O56" s="193"/>
      <c r="P56" s="173"/>
      <c r="Q56" s="24" t="s">
        <v>651</v>
      </c>
      <c r="R56" s="12" t="s">
        <v>84</v>
      </c>
      <c r="S56" s="100" t="s">
        <v>1673</v>
      </c>
      <c r="T56" s="24" t="s">
        <v>652</v>
      </c>
      <c r="U56" s="12" t="s">
        <v>84</v>
      </c>
      <c r="V56" s="13" t="s">
        <v>653</v>
      </c>
      <c r="W56" s="92" t="s">
        <v>11</v>
      </c>
      <c r="X56" s="382">
        <v>12</v>
      </c>
      <c r="Y56" s="382">
        <v>2</v>
      </c>
      <c r="Z56" s="382">
        <v>4</v>
      </c>
      <c r="AA56" s="382">
        <v>4</v>
      </c>
      <c r="AB56" s="382">
        <v>2</v>
      </c>
      <c r="AC56" s="15">
        <f t="shared" si="24"/>
        <v>510110245</v>
      </c>
      <c r="AD56" s="15">
        <f t="shared" si="25"/>
        <v>147705420</v>
      </c>
      <c r="AE56" s="15">
        <f t="shared" si="26"/>
        <v>137438754</v>
      </c>
      <c r="AF56" s="15">
        <f t="shared" si="27"/>
        <v>0</v>
      </c>
      <c r="AG56" s="38">
        <v>130000000</v>
      </c>
      <c r="AH56" s="38">
        <v>60146487</v>
      </c>
      <c r="AI56" s="38">
        <v>52679821</v>
      </c>
      <c r="AJ56" s="38"/>
      <c r="AK56" s="38">
        <v>0</v>
      </c>
      <c r="AL56" s="38"/>
      <c r="AM56" s="38"/>
      <c r="AN56" s="38"/>
      <c r="AO56" s="38"/>
      <c r="AP56" s="38"/>
      <c r="AQ56" s="38"/>
      <c r="AR56" s="38"/>
      <c r="AS56" s="38">
        <v>120000000</v>
      </c>
      <c r="AT56" s="38">
        <f>11200000+17240000</f>
        <v>28440000</v>
      </c>
      <c r="AU56" s="38">
        <f>8400000+17240000</f>
        <v>25640000</v>
      </c>
      <c r="AV56" s="38"/>
      <c r="AW56" s="38"/>
      <c r="AX56" s="38"/>
      <c r="AY56" s="38"/>
      <c r="AZ56" s="38"/>
      <c r="BA56" s="38"/>
      <c r="BB56" s="38"/>
      <c r="BC56" s="38"/>
      <c r="BD56" s="38"/>
      <c r="BE56" s="38"/>
      <c r="BF56" s="38"/>
      <c r="BG56" s="38"/>
      <c r="BH56" s="38"/>
      <c r="BI56" s="38"/>
      <c r="BJ56" s="38"/>
      <c r="BK56" s="38"/>
      <c r="BL56" s="38"/>
      <c r="BM56" s="38"/>
      <c r="BN56" s="38"/>
      <c r="BO56" s="38"/>
      <c r="BP56" s="38"/>
      <c r="BQ56" s="38">
        <v>260110245</v>
      </c>
      <c r="BR56" s="38">
        <v>59118933</v>
      </c>
      <c r="BS56" s="38">
        <v>59118933</v>
      </c>
      <c r="BT56" s="38"/>
      <c r="BU56" s="17">
        <f t="shared" si="28"/>
        <v>517913552.35000002</v>
      </c>
      <c r="BV56" s="38">
        <v>130000000</v>
      </c>
      <c r="BW56" s="38"/>
      <c r="BX56" s="38"/>
      <c r="BY56" s="38">
        <v>120000000</v>
      </c>
      <c r="BZ56" s="348"/>
      <c r="CA56" s="38"/>
      <c r="CB56" s="38"/>
      <c r="CC56" s="38"/>
      <c r="CD56" s="38"/>
      <c r="CE56" s="38">
        <v>267913552.34999999</v>
      </c>
      <c r="CF56" s="17">
        <f t="shared" si="29"/>
        <v>525950958.92049998</v>
      </c>
      <c r="CG56" s="38">
        <v>130000000</v>
      </c>
      <c r="CH56" s="38"/>
      <c r="CI56" s="38"/>
      <c r="CJ56" s="38">
        <v>120000000</v>
      </c>
      <c r="CK56" s="38"/>
      <c r="CL56" s="38"/>
      <c r="CM56" s="38"/>
      <c r="CN56" s="38"/>
      <c r="CO56" s="38"/>
      <c r="CP56" s="38">
        <v>275950958.92049998</v>
      </c>
      <c r="CQ56" s="17">
        <f t="shared" si="30"/>
        <v>544229487.688115</v>
      </c>
      <c r="CR56" s="38">
        <v>130000000</v>
      </c>
      <c r="CS56" s="38"/>
      <c r="CT56" s="38"/>
      <c r="CU56" s="38">
        <v>130000000</v>
      </c>
      <c r="CV56" s="38"/>
      <c r="CW56" s="38"/>
      <c r="CX56" s="38"/>
      <c r="CY56" s="38"/>
      <c r="CZ56" s="38"/>
      <c r="DA56" s="363">
        <v>284229487.688115</v>
      </c>
      <c r="DB56" s="371">
        <f t="shared" si="31"/>
        <v>2098204243.9586148</v>
      </c>
      <c r="DC56" s="111"/>
      <c r="DD56" s="111"/>
      <c r="DE56" s="111"/>
      <c r="DF56" s="111"/>
      <c r="DG56" s="111"/>
      <c r="DH56" s="111"/>
      <c r="DI56" s="111"/>
      <c r="DJ56" s="111"/>
      <c r="DK56" s="111"/>
      <c r="DL56" s="111"/>
      <c r="DM56" s="111"/>
      <c r="DN56" s="111"/>
      <c r="DO56" s="111"/>
      <c r="DP56" s="111"/>
      <c r="DQ56" s="111"/>
      <c r="DR56" s="111"/>
      <c r="DS56" s="111"/>
      <c r="DT56" s="112"/>
    </row>
    <row r="57" spans="1:16373" s="113" customFormat="1" ht="83.25" customHeight="1" x14ac:dyDescent="0.25">
      <c r="A57" s="90" t="s">
        <v>500</v>
      </c>
      <c r="B57" s="346"/>
      <c r="C57" s="94"/>
      <c r="D57" s="100" t="s">
        <v>501</v>
      </c>
      <c r="E57" s="10" t="s">
        <v>276</v>
      </c>
      <c r="F57" s="142">
        <v>0</v>
      </c>
      <c r="G57" s="32">
        <v>2018</v>
      </c>
      <c r="H57" s="10" t="s">
        <v>511</v>
      </c>
      <c r="I57" s="142">
        <v>0</v>
      </c>
      <c r="J57" s="120">
        <v>19</v>
      </c>
      <c r="K57" s="120" t="s">
        <v>506</v>
      </c>
      <c r="L57" s="347">
        <v>2</v>
      </c>
      <c r="M57" s="259" t="s">
        <v>507</v>
      </c>
      <c r="N57" s="199"/>
      <c r="O57" s="193"/>
      <c r="P57" s="173"/>
      <c r="Q57" s="24" t="s">
        <v>654</v>
      </c>
      <c r="R57" s="12" t="s">
        <v>84</v>
      </c>
      <c r="S57" s="100" t="s">
        <v>277</v>
      </c>
      <c r="T57" s="24" t="s">
        <v>655</v>
      </c>
      <c r="U57" s="12" t="s">
        <v>84</v>
      </c>
      <c r="V57" s="13" t="s">
        <v>1688</v>
      </c>
      <c r="W57" s="92" t="s">
        <v>10</v>
      </c>
      <c r="X57" s="382">
        <v>1</v>
      </c>
      <c r="Y57" s="382">
        <v>1</v>
      </c>
      <c r="Z57" s="382">
        <v>1</v>
      </c>
      <c r="AA57" s="382">
        <v>1</v>
      </c>
      <c r="AB57" s="382">
        <v>1</v>
      </c>
      <c r="AC57" s="15">
        <f t="shared" si="24"/>
        <v>20000000</v>
      </c>
      <c r="AD57" s="15">
        <f t="shared" si="25"/>
        <v>0</v>
      </c>
      <c r="AE57" s="15">
        <f t="shared" si="26"/>
        <v>0</v>
      </c>
      <c r="AF57" s="15">
        <f t="shared" si="27"/>
        <v>0</v>
      </c>
      <c r="AG57" s="38"/>
      <c r="AH57" s="38"/>
      <c r="AI57" s="38"/>
      <c r="AJ57" s="38"/>
      <c r="AK57" s="38"/>
      <c r="AL57" s="38"/>
      <c r="AM57" s="38"/>
      <c r="AN57" s="38"/>
      <c r="AO57" s="38"/>
      <c r="AP57" s="38"/>
      <c r="AQ57" s="38"/>
      <c r="AR57" s="38"/>
      <c r="AS57" s="38">
        <v>20000000</v>
      </c>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v>0</v>
      </c>
      <c r="BR57" s="38"/>
      <c r="BS57" s="38"/>
      <c r="BT57" s="38"/>
      <c r="BU57" s="17">
        <f t="shared" si="28"/>
        <v>20000000</v>
      </c>
      <c r="BV57" s="38"/>
      <c r="BW57" s="38"/>
      <c r="BX57" s="38"/>
      <c r="BY57" s="38">
        <v>20000000</v>
      </c>
      <c r="BZ57" s="348"/>
      <c r="CA57" s="38"/>
      <c r="CB57" s="38"/>
      <c r="CC57" s="38"/>
      <c r="CD57" s="38"/>
      <c r="CE57" s="38"/>
      <c r="CF57" s="17">
        <f t="shared" si="29"/>
        <v>20000000</v>
      </c>
      <c r="CG57" s="38"/>
      <c r="CH57" s="38"/>
      <c r="CI57" s="38"/>
      <c r="CJ57" s="38">
        <v>20000000</v>
      </c>
      <c r="CK57" s="38"/>
      <c r="CL57" s="38"/>
      <c r="CM57" s="38"/>
      <c r="CN57" s="38"/>
      <c r="CO57" s="38"/>
      <c r="CP57" s="38"/>
      <c r="CQ57" s="17">
        <f t="shared" si="30"/>
        <v>64388119</v>
      </c>
      <c r="CR57" s="38"/>
      <c r="CS57" s="38"/>
      <c r="CT57" s="38"/>
      <c r="CU57" s="38">
        <v>64388119</v>
      </c>
      <c r="CV57" s="38"/>
      <c r="CW57" s="38"/>
      <c r="CX57" s="38"/>
      <c r="CY57" s="38"/>
      <c r="CZ57" s="38"/>
      <c r="DA57" s="363"/>
      <c r="DB57" s="371">
        <f t="shared" si="31"/>
        <v>124388119</v>
      </c>
      <c r="DC57" s="111"/>
      <c r="DD57" s="111"/>
      <c r="DE57" s="111"/>
      <c r="DF57" s="111"/>
      <c r="DG57" s="111"/>
      <c r="DH57" s="111"/>
      <c r="DI57" s="111"/>
      <c r="DJ57" s="111"/>
      <c r="DK57" s="111"/>
      <c r="DL57" s="111"/>
      <c r="DM57" s="111"/>
      <c r="DN57" s="111"/>
      <c r="DO57" s="111"/>
      <c r="DP57" s="111"/>
      <c r="DQ57" s="111"/>
      <c r="DR57" s="111"/>
      <c r="DS57" s="111"/>
      <c r="DT57" s="112"/>
    </row>
    <row r="58" spans="1:16373" s="20" customFormat="1" ht="78.75" customHeight="1" x14ac:dyDescent="0.25">
      <c r="A58" s="86" t="s">
        <v>500</v>
      </c>
      <c r="B58" s="93"/>
      <c r="C58" s="94"/>
      <c r="D58" s="100" t="s">
        <v>501</v>
      </c>
      <c r="E58" s="10" t="s">
        <v>259</v>
      </c>
      <c r="F58" s="142">
        <v>89</v>
      </c>
      <c r="G58" s="26">
        <v>2018</v>
      </c>
      <c r="H58" s="10" t="s">
        <v>563</v>
      </c>
      <c r="I58" s="142">
        <v>95</v>
      </c>
      <c r="J58" s="27">
        <v>19</v>
      </c>
      <c r="K58" s="27" t="s">
        <v>506</v>
      </c>
      <c r="L58" s="28">
        <v>2</v>
      </c>
      <c r="M58" s="203" t="s">
        <v>507</v>
      </c>
      <c r="N58" s="199"/>
      <c r="O58" s="193"/>
      <c r="P58" s="173"/>
      <c r="Q58" s="24" t="s">
        <v>656</v>
      </c>
      <c r="R58" s="12" t="s">
        <v>84</v>
      </c>
      <c r="S58" s="100" t="s">
        <v>281</v>
      </c>
      <c r="T58" s="24" t="s">
        <v>657</v>
      </c>
      <c r="U58" s="12" t="s">
        <v>84</v>
      </c>
      <c r="V58" s="13" t="s">
        <v>658</v>
      </c>
      <c r="W58" s="92" t="s">
        <v>11</v>
      </c>
      <c r="X58" s="382">
        <v>12</v>
      </c>
      <c r="Y58" s="382">
        <v>2</v>
      </c>
      <c r="Z58" s="382">
        <v>4</v>
      </c>
      <c r="AA58" s="382">
        <v>4</v>
      </c>
      <c r="AB58" s="382">
        <v>2</v>
      </c>
      <c r="AC58" s="15">
        <f t="shared" si="24"/>
        <v>30000000</v>
      </c>
      <c r="AD58" s="15">
        <f t="shared" si="25"/>
        <v>0</v>
      </c>
      <c r="AE58" s="15">
        <f t="shared" si="26"/>
        <v>0</v>
      </c>
      <c r="AF58" s="15">
        <f t="shared" si="27"/>
        <v>0</v>
      </c>
      <c r="AG58" s="17"/>
      <c r="AH58" s="17"/>
      <c r="AI58" s="17"/>
      <c r="AJ58" s="17"/>
      <c r="AK58" s="17"/>
      <c r="AL58" s="17"/>
      <c r="AM58" s="17"/>
      <c r="AN58" s="17"/>
      <c r="AO58" s="17"/>
      <c r="AP58" s="17"/>
      <c r="AQ58" s="17"/>
      <c r="AR58" s="17"/>
      <c r="AS58" s="17">
        <v>30000000</v>
      </c>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f t="shared" si="28"/>
        <v>30000000</v>
      </c>
      <c r="BV58" s="17"/>
      <c r="BW58" s="17"/>
      <c r="BX58" s="17"/>
      <c r="BY58" s="17">
        <v>30000000</v>
      </c>
      <c r="BZ58" s="30"/>
      <c r="CA58" s="17"/>
      <c r="CB58" s="17"/>
      <c r="CC58" s="17"/>
      <c r="CD58" s="17"/>
      <c r="CE58" s="17"/>
      <c r="CF58" s="17">
        <f t="shared" si="29"/>
        <v>30000000</v>
      </c>
      <c r="CG58" s="17"/>
      <c r="CH58" s="17"/>
      <c r="CI58" s="17"/>
      <c r="CJ58" s="17">
        <v>30000000</v>
      </c>
      <c r="CK58" s="17"/>
      <c r="CL58" s="17"/>
      <c r="CM58" s="17"/>
      <c r="CN58" s="17"/>
      <c r="CO58" s="17"/>
      <c r="CP58" s="17"/>
      <c r="CQ58" s="17">
        <f t="shared" si="30"/>
        <v>30000000</v>
      </c>
      <c r="CR58" s="17"/>
      <c r="CS58" s="17"/>
      <c r="CT58" s="17"/>
      <c r="CU58" s="17">
        <v>30000000</v>
      </c>
      <c r="CV58" s="17"/>
      <c r="CW58" s="17"/>
      <c r="CX58" s="17"/>
      <c r="CY58" s="17"/>
      <c r="CZ58" s="17"/>
      <c r="DA58" s="361"/>
      <c r="DB58" s="371">
        <f t="shared" si="31"/>
        <v>120000000</v>
      </c>
      <c r="DC58" s="18"/>
      <c r="DD58" s="18"/>
      <c r="DE58" s="18"/>
      <c r="DF58" s="18"/>
      <c r="DG58" s="18"/>
      <c r="DH58" s="18"/>
      <c r="DI58" s="18"/>
      <c r="DJ58" s="18"/>
      <c r="DK58" s="18"/>
      <c r="DL58" s="18"/>
      <c r="DM58" s="18"/>
      <c r="DN58" s="18"/>
      <c r="DO58" s="18"/>
      <c r="DP58" s="18"/>
      <c r="DQ58" s="18"/>
      <c r="DR58" s="18"/>
      <c r="DS58" s="18"/>
      <c r="DT58" s="19"/>
    </row>
    <row r="59" spans="1:16373" s="20" customFormat="1" ht="73.5" customHeight="1" x14ac:dyDescent="0.25">
      <c r="A59" s="86" t="s">
        <v>500</v>
      </c>
      <c r="B59" s="93"/>
      <c r="C59" s="94"/>
      <c r="D59" s="100" t="s">
        <v>501</v>
      </c>
      <c r="E59" s="10" t="s">
        <v>252</v>
      </c>
      <c r="F59" s="142">
        <v>81.5</v>
      </c>
      <c r="G59" s="26">
        <v>2018</v>
      </c>
      <c r="H59" s="10" t="s">
        <v>530</v>
      </c>
      <c r="I59" s="142">
        <v>71.12</v>
      </c>
      <c r="J59" s="27">
        <v>19</v>
      </c>
      <c r="K59" s="27" t="s">
        <v>506</v>
      </c>
      <c r="L59" s="28">
        <v>2</v>
      </c>
      <c r="M59" s="203" t="s">
        <v>507</v>
      </c>
      <c r="N59" s="200"/>
      <c r="O59" s="171"/>
      <c r="P59" s="189"/>
      <c r="Q59" s="24" t="s">
        <v>659</v>
      </c>
      <c r="R59" s="12" t="s">
        <v>84</v>
      </c>
      <c r="S59" s="100" t="s">
        <v>660</v>
      </c>
      <c r="T59" s="24" t="s">
        <v>661</v>
      </c>
      <c r="U59" s="12" t="s">
        <v>84</v>
      </c>
      <c r="V59" s="13" t="s">
        <v>662</v>
      </c>
      <c r="W59" s="92" t="s">
        <v>10</v>
      </c>
      <c r="X59" s="12">
        <v>1</v>
      </c>
      <c r="Y59" s="12">
        <v>1</v>
      </c>
      <c r="Z59" s="12">
        <v>1</v>
      </c>
      <c r="AA59" s="12">
        <v>1</v>
      </c>
      <c r="AB59" s="12">
        <v>1</v>
      </c>
      <c r="AC59" s="15">
        <f t="shared" si="24"/>
        <v>40000000</v>
      </c>
      <c r="AD59" s="15">
        <f t="shared" si="25"/>
        <v>0</v>
      </c>
      <c r="AE59" s="15">
        <f t="shared" si="26"/>
        <v>0</v>
      </c>
      <c r="AF59" s="15">
        <f t="shared" si="27"/>
        <v>3823934</v>
      </c>
      <c r="AG59" s="17"/>
      <c r="AH59" s="17"/>
      <c r="AI59" s="17"/>
      <c r="AJ59" s="17"/>
      <c r="AK59" s="17"/>
      <c r="AL59" s="17"/>
      <c r="AM59" s="17"/>
      <c r="AN59" s="17"/>
      <c r="AO59" s="17"/>
      <c r="AP59" s="17"/>
      <c r="AQ59" s="17"/>
      <c r="AR59" s="17"/>
      <c r="AS59" s="17">
        <v>40000000</v>
      </c>
      <c r="AT59" s="17"/>
      <c r="AU59" s="17"/>
      <c r="AV59" s="17">
        <v>3823934</v>
      </c>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f t="shared" si="28"/>
        <v>60000000</v>
      </c>
      <c r="BV59" s="17"/>
      <c r="BW59" s="17"/>
      <c r="BX59" s="17"/>
      <c r="BY59" s="17">
        <v>60000000</v>
      </c>
      <c r="BZ59" s="30"/>
      <c r="CA59" s="17"/>
      <c r="CB59" s="17"/>
      <c r="CC59" s="17"/>
      <c r="CD59" s="17"/>
      <c r="CE59" s="17"/>
      <c r="CF59" s="17">
        <f t="shared" si="29"/>
        <v>40000000</v>
      </c>
      <c r="CG59" s="17"/>
      <c r="CH59" s="17"/>
      <c r="CI59" s="17"/>
      <c r="CJ59" s="17">
        <v>40000000</v>
      </c>
      <c r="CK59" s="17"/>
      <c r="CL59" s="17"/>
      <c r="CM59" s="17"/>
      <c r="CN59" s="17"/>
      <c r="CO59" s="17"/>
      <c r="CP59" s="17"/>
      <c r="CQ59" s="17">
        <f t="shared" si="30"/>
        <v>40000000</v>
      </c>
      <c r="CR59" s="17"/>
      <c r="CS59" s="17"/>
      <c r="CT59" s="17"/>
      <c r="CU59" s="17">
        <v>40000000</v>
      </c>
      <c r="CV59" s="17"/>
      <c r="CW59" s="17"/>
      <c r="CX59" s="17"/>
      <c r="CY59" s="17"/>
      <c r="CZ59" s="17"/>
      <c r="DA59" s="361"/>
      <c r="DB59" s="371">
        <f t="shared" si="31"/>
        <v>180000000</v>
      </c>
      <c r="DC59" s="18"/>
      <c r="DD59" s="18"/>
      <c r="DE59" s="18"/>
      <c r="DF59" s="18"/>
      <c r="DG59" s="18"/>
      <c r="DH59" s="18"/>
      <c r="DI59" s="18"/>
      <c r="DJ59" s="18"/>
      <c r="DK59" s="18"/>
      <c r="DL59" s="18"/>
      <c r="DM59" s="18"/>
      <c r="DN59" s="18"/>
      <c r="DO59" s="18"/>
      <c r="DP59" s="18"/>
      <c r="DQ59" s="18"/>
      <c r="DR59" s="18"/>
      <c r="DS59" s="18"/>
      <c r="DT59" s="19"/>
    </row>
    <row r="60" spans="1:16373" s="4" customFormat="1" ht="28.5" customHeight="1" x14ac:dyDescent="0.25">
      <c r="A60" s="86"/>
      <c r="B60" s="93"/>
      <c r="C60" s="94"/>
      <c r="D60" s="95"/>
      <c r="E60" s="11"/>
      <c r="F60" s="142"/>
      <c r="G60" s="12"/>
      <c r="H60" s="13"/>
      <c r="I60" s="134"/>
      <c r="J60" s="12"/>
      <c r="K60" s="12"/>
      <c r="L60" s="14"/>
      <c r="M60" s="91"/>
      <c r="N60" s="179">
        <v>13</v>
      </c>
      <c r="O60" s="179">
        <v>1906</v>
      </c>
      <c r="P60" s="260" t="s">
        <v>25</v>
      </c>
      <c r="Q60" s="466"/>
      <c r="R60" s="84"/>
      <c r="S60" s="445"/>
      <c r="T60" s="420"/>
      <c r="U60" s="420"/>
      <c r="V60" s="420"/>
      <c r="W60" s="414"/>
      <c r="X60" s="414"/>
      <c r="Y60" s="414"/>
      <c r="Z60" s="414"/>
      <c r="AA60" s="414"/>
      <c r="AB60" s="109"/>
      <c r="AC60" s="101">
        <f t="shared" ref="AC60:DB60" si="32">SUM(AC61:AC72)</f>
        <v>57087047376.080002</v>
      </c>
      <c r="AD60" s="101">
        <f t="shared" si="32"/>
        <v>19917114812</v>
      </c>
      <c r="AE60" s="101">
        <f t="shared" si="32"/>
        <v>16800000</v>
      </c>
      <c r="AF60" s="101">
        <f t="shared" si="32"/>
        <v>610603524.5</v>
      </c>
      <c r="AG60" s="101">
        <f t="shared" si="32"/>
        <v>163590000</v>
      </c>
      <c r="AH60" s="101">
        <f t="shared" si="32"/>
        <v>16800000</v>
      </c>
      <c r="AI60" s="101">
        <f t="shared" si="32"/>
        <v>16800000</v>
      </c>
      <c r="AJ60" s="101">
        <f t="shared" si="32"/>
        <v>0</v>
      </c>
      <c r="AK60" s="101">
        <f t="shared" si="32"/>
        <v>26097225521.52</v>
      </c>
      <c r="AL60" s="101">
        <f t="shared" si="32"/>
        <v>19900314812</v>
      </c>
      <c r="AM60" s="101">
        <f t="shared" si="32"/>
        <v>0</v>
      </c>
      <c r="AN60" s="101">
        <f t="shared" si="32"/>
        <v>0</v>
      </c>
      <c r="AO60" s="101">
        <f t="shared" si="32"/>
        <v>0</v>
      </c>
      <c r="AP60" s="101">
        <f t="shared" si="32"/>
        <v>0</v>
      </c>
      <c r="AQ60" s="101">
        <f t="shared" si="32"/>
        <v>0</v>
      </c>
      <c r="AR60" s="101">
        <f t="shared" si="32"/>
        <v>0</v>
      </c>
      <c r="AS60" s="101">
        <f t="shared" si="32"/>
        <v>2194512076.8699999</v>
      </c>
      <c r="AT60" s="101">
        <f t="shared" si="32"/>
        <v>0</v>
      </c>
      <c r="AU60" s="101">
        <f t="shared" si="32"/>
        <v>0</v>
      </c>
      <c r="AV60" s="101">
        <f t="shared" si="32"/>
        <v>0</v>
      </c>
      <c r="AW60" s="101">
        <f t="shared" si="32"/>
        <v>0</v>
      </c>
      <c r="AX60" s="101">
        <f t="shared" si="32"/>
        <v>0</v>
      </c>
      <c r="AY60" s="101">
        <f t="shared" si="32"/>
        <v>0</v>
      </c>
      <c r="AZ60" s="101">
        <f t="shared" si="32"/>
        <v>0</v>
      </c>
      <c r="BA60" s="101">
        <f t="shared" si="32"/>
        <v>0</v>
      </c>
      <c r="BB60" s="101">
        <f t="shared" si="32"/>
        <v>0</v>
      </c>
      <c r="BC60" s="101">
        <f t="shared" si="32"/>
        <v>0</v>
      </c>
      <c r="BD60" s="101">
        <f t="shared" si="32"/>
        <v>0</v>
      </c>
      <c r="BE60" s="101">
        <f t="shared" si="32"/>
        <v>26984928196</v>
      </c>
      <c r="BF60" s="101">
        <f t="shared" si="32"/>
        <v>0</v>
      </c>
      <c r="BG60" s="101">
        <f t="shared" si="32"/>
        <v>0</v>
      </c>
      <c r="BH60" s="101">
        <f t="shared" si="32"/>
        <v>0</v>
      </c>
      <c r="BI60" s="101">
        <f t="shared" si="32"/>
        <v>0</v>
      </c>
      <c r="BJ60" s="101">
        <f t="shared" si="32"/>
        <v>0</v>
      </c>
      <c r="BK60" s="101">
        <f t="shared" si="32"/>
        <v>0</v>
      </c>
      <c r="BL60" s="101">
        <f t="shared" si="32"/>
        <v>0</v>
      </c>
      <c r="BM60" s="101">
        <f t="shared" si="32"/>
        <v>0</v>
      </c>
      <c r="BN60" s="101">
        <f t="shared" si="32"/>
        <v>0</v>
      </c>
      <c r="BO60" s="101">
        <f t="shared" si="32"/>
        <v>0</v>
      </c>
      <c r="BP60" s="101">
        <f t="shared" si="32"/>
        <v>610603524.5</v>
      </c>
      <c r="BQ60" s="101">
        <f t="shared" si="32"/>
        <v>1646791581.6900001</v>
      </c>
      <c r="BR60" s="101">
        <f t="shared" si="32"/>
        <v>0</v>
      </c>
      <c r="BS60" s="101">
        <f t="shared" si="32"/>
        <v>0</v>
      </c>
      <c r="BT60" s="101">
        <f t="shared" si="32"/>
        <v>0</v>
      </c>
      <c r="BU60" s="101">
        <f t="shared" si="32"/>
        <v>38377142704.089996</v>
      </c>
      <c r="BV60" s="101">
        <f t="shared" si="32"/>
        <v>199590000</v>
      </c>
      <c r="BW60" s="101">
        <f t="shared" si="32"/>
        <v>25681180859.09</v>
      </c>
      <c r="BX60" s="101">
        <f t="shared" si="32"/>
        <v>0</v>
      </c>
      <c r="BY60" s="101">
        <f t="shared" si="32"/>
        <v>1569105798</v>
      </c>
      <c r="BZ60" s="101">
        <f t="shared" si="32"/>
        <v>0</v>
      </c>
      <c r="CA60" s="101">
        <f t="shared" si="32"/>
        <v>0</v>
      </c>
      <c r="CB60" s="101">
        <f t="shared" si="32"/>
        <v>9350627816</v>
      </c>
      <c r="CC60" s="101">
        <f t="shared" si="32"/>
        <v>0</v>
      </c>
      <c r="CD60" s="101">
        <f t="shared" si="32"/>
        <v>0</v>
      </c>
      <c r="CE60" s="101">
        <f t="shared" si="32"/>
        <v>1576638231</v>
      </c>
      <c r="CF60" s="101">
        <f t="shared" si="32"/>
        <v>42225282553.560799</v>
      </c>
      <c r="CG60" s="101">
        <f t="shared" si="32"/>
        <v>200194000</v>
      </c>
      <c r="CH60" s="101">
        <f t="shared" si="32"/>
        <v>26451616283.764702</v>
      </c>
      <c r="CI60" s="101">
        <f t="shared" si="32"/>
        <v>0</v>
      </c>
      <c r="CJ60" s="101">
        <f t="shared" si="32"/>
        <v>1616178969</v>
      </c>
      <c r="CK60" s="101">
        <f t="shared" si="32"/>
        <v>0</v>
      </c>
      <c r="CL60" s="101">
        <f t="shared" si="32"/>
        <v>0</v>
      </c>
      <c r="CM60" s="101">
        <f t="shared" si="32"/>
        <v>12333355924</v>
      </c>
      <c r="CN60" s="101">
        <f t="shared" si="32"/>
        <v>0</v>
      </c>
      <c r="CO60" s="101">
        <f t="shared" si="32"/>
        <v>0</v>
      </c>
      <c r="CP60" s="101">
        <f t="shared" si="32"/>
        <v>1623937376.7960999</v>
      </c>
      <c r="CQ60" s="101">
        <f t="shared" si="32"/>
        <v>30831671608</v>
      </c>
      <c r="CR60" s="101">
        <f t="shared" si="32"/>
        <v>249187000</v>
      </c>
      <c r="CS60" s="101">
        <f t="shared" si="32"/>
        <v>27245164770</v>
      </c>
      <c r="CT60" s="101">
        <f t="shared" si="32"/>
        <v>0</v>
      </c>
      <c r="CU60" s="101">
        <f t="shared" si="32"/>
        <v>1664664339</v>
      </c>
      <c r="CV60" s="101">
        <f t="shared" si="32"/>
        <v>0</v>
      </c>
      <c r="CW60" s="101">
        <f t="shared" si="32"/>
        <v>0</v>
      </c>
      <c r="CX60" s="101">
        <f t="shared" si="32"/>
        <v>0</v>
      </c>
      <c r="CY60" s="101">
        <f t="shared" si="32"/>
        <v>0</v>
      </c>
      <c r="CZ60" s="101">
        <f t="shared" si="32"/>
        <v>0</v>
      </c>
      <c r="DA60" s="362">
        <f t="shared" si="32"/>
        <v>1672655499</v>
      </c>
      <c r="DB60" s="101">
        <f t="shared" si="32"/>
        <v>168521144241.7308</v>
      </c>
      <c r="DC60" s="18"/>
      <c r="DD60" s="18"/>
      <c r="DE60" s="18"/>
      <c r="DF60" s="18"/>
      <c r="DG60" s="18"/>
      <c r="DH60" s="18"/>
      <c r="DI60" s="18"/>
      <c r="DJ60" s="18"/>
      <c r="DK60" s="18"/>
      <c r="DL60" s="18"/>
      <c r="DM60" s="18"/>
      <c r="DN60" s="18"/>
      <c r="DO60" s="18"/>
      <c r="DP60" s="18"/>
      <c r="DQ60" s="18"/>
      <c r="DR60" s="18"/>
      <c r="DS60" s="18"/>
      <c r="DT60" s="19"/>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c r="WWH60" s="20"/>
      <c r="WWI60" s="20"/>
      <c r="WWJ60" s="20"/>
      <c r="WWK60" s="20"/>
      <c r="WWL60" s="20"/>
      <c r="WWM60" s="20"/>
      <c r="WWN60" s="20"/>
      <c r="WWO60" s="20"/>
      <c r="WWP60" s="20"/>
      <c r="WWQ60" s="20"/>
      <c r="WWR60" s="20"/>
      <c r="WWS60" s="20"/>
      <c r="WWT60" s="20"/>
      <c r="WWU60" s="20"/>
      <c r="WWV60" s="20"/>
      <c r="WWW60" s="20"/>
      <c r="WWX60" s="20"/>
      <c r="WWY60" s="20"/>
      <c r="WWZ60" s="20"/>
      <c r="WXA60" s="20"/>
      <c r="WXB60" s="20"/>
      <c r="WXC60" s="20"/>
      <c r="WXD60" s="20"/>
      <c r="WXE60" s="20"/>
      <c r="WXF60" s="20"/>
      <c r="WXG60" s="20"/>
      <c r="WXH60" s="20"/>
      <c r="WXI60" s="20"/>
      <c r="WXJ60" s="20"/>
      <c r="WXK60" s="20"/>
      <c r="WXL60" s="20"/>
      <c r="WXM60" s="20"/>
      <c r="WXN60" s="20"/>
      <c r="WXO60" s="20"/>
      <c r="WXP60" s="20"/>
      <c r="WXQ60" s="20"/>
      <c r="WXR60" s="20"/>
      <c r="WXS60" s="20"/>
      <c r="WXT60" s="20"/>
      <c r="WXU60" s="20"/>
      <c r="WXV60" s="20"/>
      <c r="WXW60" s="20"/>
      <c r="WXX60" s="20"/>
      <c r="WXY60" s="20"/>
      <c r="WXZ60" s="20"/>
      <c r="WYA60" s="20"/>
      <c r="WYB60" s="20"/>
      <c r="WYC60" s="20"/>
      <c r="WYD60" s="20"/>
      <c r="WYE60" s="20"/>
      <c r="WYF60" s="20"/>
      <c r="WYG60" s="20"/>
      <c r="WYH60" s="20"/>
      <c r="WYI60" s="20"/>
      <c r="WYJ60" s="20"/>
      <c r="WYK60" s="20"/>
      <c r="WYL60" s="20"/>
      <c r="WYM60" s="20"/>
      <c r="WYN60" s="20"/>
      <c r="WYO60" s="20"/>
      <c r="WYP60" s="20"/>
      <c r="WYQ60" s="20"/>
      <c r="WYR60" s="20"/>
      <c r="WYS60" s="20"/>
      <c r="WYT60" s="20"/>
      <c r="WYU60" s="20"/>
      <c r="WYV60" s="20"/>
      <c r="WYW60" s="20"/>
      <c r="WYX60" s="20"/>
      <c r="WYY60" s="20"/>
      <c r="WYZ60" s="20"/>
      <c r="WZA60" s="20"/>
      <c r="WZB60" s="20"/>
      <c r="WZC60" s="20"/>
      <c r="WZD60" s="20"/>
      <c r="WZE60" s="20"/>
      <c r="WZF60" s="20"/>
      <c r="WZG60" s="20"/>
      <c r="WZH60" s="20"/>
      <c r="WZI60" s="20"/>
      <c r="WZJ60" s="20"/>
      <c r="WZK60" s="20"/>
      <c r="WZL60" s="20"/>
      <c r="WZM60" s="20"/>
      <c r="WZN60" s="20"/>
      <c r="WZO60" s="20"/>
      <c r="WZP60" s="20"/>
      <c r="WZQ60" s="20"/>
      <c r="WZR60" s="20"/>
      <c r="WZS60" s="20"/>
      <c r="WZT60" s="20"/>
      <c r="WZU60" s="20"/>
      <c r="WZV60" s="20"/>
      <c r="WZW60" s="20"/>
      <c r="WZX60" s="20"/>
      <c r="WZY60" s="20"/>
      <c r="WZZ60" s="20"/>
      <c r="XAA60" s="20"/>
      <c r="XAB60" s="20"/>
      <c r="XAC60" s="20"/>
      <c r="XAD60" s="20"/>
      <c r="XAE60" s="20"/>
      <c r="XAF60" s="20"/>
      <c r="XAG60" s="20"/>
      <c r="XAH60" s="20"/>
      <c r="XAI60" s="20"/>
      <c r="XAJ60" s="20"/>
      <c r="XAK60" s="20"/>
      <c r="XAL60" s="20"/>
      <c r="XAM60" s="20"/>
      <c r="XAN60" s="20"/>
      <c r="XAO60" s="20"/>
      <c r="XAP60" s="20"/>
      <c r="XAQ60" s="20"/>
      <c r="XAR60" s="20"/>
      <c r="XAS60" s="20"/>
      <c r="XAT60" s="20"/>
      <c r="XAU60" s="20"/>
      <c r="XAV60" s="20"/>
      <c r="XAW60" s="20"/>
      <c r="XAX60" s="20"/>
      <c r="XAY60" s="20"/>
      <c r="XAZ60" s="20"/>
      <c r="XBA60" s="20"/>
      <c r="XBB60" s="20"/>
      <c r="XBC60" s="20"/>
      <c r="XBD60" s="20"/>
      <c r="XBE60" s="20"/>
      <c r="XBF60" s="20"/>
      <c r="XBG60" s="20"/>
      <c r="XBH60" s="20"/>
      <c r="XBI60" s="20"/>
      <c r="XBJ60" s="20"/>
      <c r="XBK60" s="20"/>
      <c r="XBL60" s="20"/>
      <c r="XBM60" s="20"/>
      <c r="XBN60" s="20"/>
      <c r="XBO60" s="20"/>
      <c r="XBP60" s="20"/>
      <c r="XBQ60" s="20"/>
      <c r="XBR60" s="20"/>
      <c r="XBS60" s="20"/>
      <c r="XBT60" s="20"/>
      <c r="XBU60" s="20"/>
      <c r="XBV60" s="20"/>
      <c r="XBW60" s="20"/>
      <c r="XBX60" s="20"/>
      <c r="XBY60" s="20"/>
      <c r="XBZ60" s="20"/>
      <c r="XCA60" s="20"/>
      <c r="XCB60" s="20"/>
      <c r="XCC60" s="20"/>
      <c r="XCD60" s="20"/>
      <c r="XCE60" s="20"/>
      <c r="XCF60" s="20"/>
      <c r="XCG60" s="20"/>
      <c r="XCH60" s="20"/>
      <c r="XCI60" s="20"/>
      <c r="XCJ60" s="20"/>
      <c r="XCK60" s="20"/>
      <c r="XCL60" s="20"/>
      <c r="XCM60" s="20"/>
      <c r="XCN60" s="20"/>
      <c r="XCO60" s="20"/>
      <c r="XCP60" s="20"/>
      <c r="XCQ60" s="20"/>
      <c r="XCR60" s="20"/>
      <c r="XCS60" s="20"/>
      <c r="XCT60" s="20"/>
      <c r="XCU60" s="20"/>
      <c r="XCV60" s="20"/>
      <c r="XCW60" s="20"/>
      <c r="XCX60" s="20"/>
      <c r="XCY60" s="20"/>
      <c r="XCZ60" s="20"/>
      <c r="XDA60" s="20"/>
      <c r="XDB60" s="20"/>
      <c r="XDC60" s="20"/>
      <c r="XDD60" s="20"/>
      <c r="XDE60" s="20"/>
      <c r="XDF60" s="20"/>
      <c r="XDG60" s="20"/>
      <c r="XDH60" s="20"/>
      <c r="XDI60" s="20"/>
      <c r="XDJ60" s="20"/>
      <c r="XDK60" s="20"/>
      <c r="XDL60" s="20"/>
      <c r="XDM60" s="20"/>
      <c r="XDN60" s="20"/>
      <c r="XDO60" s="20"/>
      <c r="XDP60" s="20"/>
      <c r="XDQ60" s="20"/>
      <c r="XDR60" s="20"/>
      <c r="XDS60" s="20"/>
      <c r="XDT60" s="20"/>
      <c r="XDU60" s="20"/>
      <c r="XDV60" s="20"/>
      <c r="XDW60" s="20"/>
      <c r="XDX60" s="20"/>
      <c r="XDY60" s="20"/>
      <c r="XDZ60" s="20"/>
      <c r="XEA60" s="20"/>
      <c r="XEB60" s="20"/>
      <c r="XEC60" s="20"/>
      <c r="XED60" s="20"/>
      <c r="XEE60" s="20"/>
      <c r="XEF60" s="20"/>
      <c r="XEG60" s="20"/>
      <c r="XEH60" s="20"/>
      <c r="XEI60" s="20"/>
      <c r="XEJ60" s="20"/>
      <c r="XEK60" s="20"/>
      <c r="XEL60" s="20"/>
      <c r="XEM60" s="20"/>
      <c r="XEN60" s="20"/>
      <c r="XEO60" s="20"/>
      <c r="XEP60" s="20"/>
      <c r="XEQ60" s="20"/>
      <c r="XER60" s="20"/>
      <c r="XES60" s="20"/>
    </row>
    <row r="61" spans="1:16373" s="20" customFormat="1" ht="84.75" customHeight="1" x14ac:dyDescent="0.25">
      <c r="A61" s="86" t="s">
        <v>500</v>
      </c>
      <c r="B61" s="93"/>
      <c r="C61" s="94"/>
      <c r="D61" s="100" t="s">
        <v>501</v>
      </c>
      <c r="E61" s="10" t="s">
        <v>663</v>
      </c>
      <c r="F61" s="142" t="s">
        <v>664</v>
      </c>
      <c r="G61" s="26" t="s">
        <v>503</v>
      </c>
      <c r="H61" s="10" t="s">
        <v>665</v>
      </c>
      <c r="I61" s="142" t="s">
        <v>666</v>
      </c>
      <c r="J61" s="27">
        <v>19</v>
      </c>
      <c r="K61" s="27" t="s">
        <v>506</v>
      </c>
      <c r="L61" s="103">
        <v>2</v>
      </c>
      <c r="M61" s="217" t="s">
        <v>507</v>
      </c>
      <c r="N61" s="204"/>
      <c r="O61" s="184"/>
      <c r="P61" s="205"/>
      <c r="Q61" s="12" t="s">
        <v>667</v>
      </c>
      <c r="R61" s="12">
        <v>1906005</v>
      </c>
      <c r="S61" s="461" t="s">
        <v>668</v>
      </c>
      <c r="T61" s="92" t="s">
        <v>669</v>
      </c>
      <c r="U61" s="12">
        <v>190600500</v>
      </c>
      <c r="V61" s="13" t="s">
        <v>668</v>
      </c>
      <c r="W61" s="381" t="s">
        <v>11</v>
      </c>
      <c r="X61" s="382">
        <v>11</v>
      </c>
      <c r="Y61" s="382">
        <v>2</v>
      </c>
      <c r="Z61" s="382">
        <v>2</v>
      </c>
      <c r="AA61" s="382">
        <v>4</v>
      </c>
      <c r="AB61" s="382">
        <v>3</v>
      </c>
      <c r="AC61" s="15">
        <f t="shared" ref="AC61:AC72" si="33">AG61+AK61+AO61+AS61+AW61+BA61+BE61+BI61+BM61+BQ61</f>
        <v>4000000000</v>
      </c>
      <c r="AD61" s="15">
        <f t="shared" ref="AD61:AD72" si="34">AH61+AL61+AP61+AT61+AX61+BB61+BF61+BJ61+BN61+BR61</f>
        <v>0</v>
      </c>
      <c r="AE61" s="15">
        <f t="shared" ref="AE61:AE72" si="35">AI61+AM61+AQ61+AU61+AY61+BC61+BG61+BK61+BO61+BS61</f>
        <v>0</v>
      </c>
      <c r="AF61" s="15">
        <f t="shared" ref="AF61:AF72" si="36">AJ61+AN61+AR61+AV61+AZ61+BD61+BH61+BL61+BP61+BT61</f>
        <v>0</v>
      </c>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v>4000000000</v>
      </c>
      <c r="BF61" s="17"/>
      <c r="BG61" s="17"/>
      <c r="BH61" s="17"/>
      <c r="BI61" s="17"/>
      <c r="BJ61" s="17"/>
      <c r="BK61" s="17"/>
      <c r="BL61" s="17"/>
      <c r="BM61" s="17"/>
      <c r="BN61" s="17"/>
      <c r="BO61" s="17"/>
      <c r="BP61" s="17"/>
      <c r="BQ61" s="17"/>
      <c r="BR61" s="17"/>
      <c r="BS61" s="17"/>
      <c r="BT61" s="17"/>
      <c r="BU61" s="17">
        <f t="shared" ref="BU61:BU72" si="37">BV61+BW61+BX61+BY61+BZ61+CA61+CB61+CC61+CD61+CE61</f>
        <v>0</v>
      </c>
      <c r="BV61" s="17"/>
      <c r="BW61" s="17"/>
      <c r="BX61" s="17"/>
      <c r="BY61" s="17"/>
      <c r="BZ61" s="30"/>
      <c r="CA61" s="17"/>
      <c r="CB61" s="17"/>
      <c r="CC61" s="17"/>
      <c r="CD61" s="17"/>
      <c r="CE61" s="17"/>
      <c r="CF61" s="17">
        <f t="shared" ref="CF61:CF72" si="38">CG61+CH61+CI61+CJ61+CK61+CL61+CM61+CN61+CO61+CP61</f>
        <v>0</v>
      </c>
      <c r="CG61" s="17"/>
      <c r="CH61" s="17"/>
      <c r="CI61" s="17"/>
      <c r="CJ61" s="17"/>
      <c r="CK61" s="17"/>
      <c r="CL61" s="17"/>
      <c r="CM61" s="17"/>
      <c r="CN61" s="17"/>
      <c r="CO61" s="17"/>
      <c r="CP61" s="17"/>
      <c r="CQ61" s="17">
        <f t="shared" ref="CQ61:CQ72" si="39">CR61+CS61+CT61+CU61+CV61+CW61+CX61+CY61+CZ61+DA61</f>
        <v>0</v>
      </c>
      <c r="CR61" s="17"/>
      <c r="CS61" s="17"/>
      <c r="CT61" s="17"/>
      <c r="CU61" s="17"/>
      <c r="CV61" s="17"/>
      <c r="CW61" s="17"/>
      <c r="CX61" s="17"/>
      <c r="CY61" s="17"/>
      <c r="CZ61" s="17"/>
      <c r="DA61" s="361"/>
      <c r="DB61" s="371">
        <f t="shared" ref="DB61:DB72" si="40">AC61+BU61+CF61+CQ61</f>
        <v>4000000000</v>
      </c>
      <c r="DC61" s="18"/>
      <c r="DD61" s="18"/>
      <c r="DE61" s="18"/>
      <c r="DF61" s="18"/>
      <c r="DG61" s="18"/>
      <c r="DH61" s="18"/>
      <c r="DI61" s="18"/>
      <c r="DJ61" s="18"/>
      <c r="DK61" s="18"/>
      <c r="DL61" s="18"/>
      <c r="DM61" s="18"/>
      <c r="DN61" s="18"/>
      <c r="DO61" s="18"/>
      <c r="DP61" s="18"/>
      <c r="DQ61" s="18"/>
      <c r="DR61" s="18"/>
      <c r="DS61" s="18"/>
      <c r="DT61" s="19"/>
    </row>
    <row r="62" spans="1:16373" s="20" customFormat="1" ht="72" customHeight="1" x14ac:dyDescent="0.25">
      <c r="A62" s="86" t="s">
        <v>500</v>
      </c>
      <c r="B62" s="93"/>
      <c r="C62" s="94"/>
      <c r="D62" s="100" t="s">
        <v>501</v>
      </c>
      <c r="E62" s="10" t="s">
        <v>263</v>
      </c>
      <c r="F62" s="160">
        <v>99.679658302188997</v>
      </c>
      <c r="G62" s="34">
        <v>2018</v>
      </c>
      <c r="H62" s="35">
        <v>101.679658302189</v>
      </c>
      <c r="I62" s="486">
        <v>99.68</v>
      </c>
      <c r="J62" s="27">
        <v>19</v>
      </c>
      <c r="K62" s="27" t="s">
        <v>506</v>
      </c>
      <c r="L62" s="103">
        <v>2</v>
      </c>
      <c r="M62" s="221" t="s">
        <v>507</v>
      </c>
      <c r="N62" s="197"/>
      <c r="O62" s="172"/>
      <c r="P62" s="194"/>
      <c r="Q62" s="12" t="s">
        <v>670</v>
      </c>
      <c r="R62" s="12">
        <v>1906012</v>
      </c>
      <c r="S62" s="462" t="s">
        <v>671</v>
      </c>
      <c r="T62" s="92" t="s">
        <v>672</v>
      </c>
      <c r="U62" s="12">
        <v>190601200</v>
      </c>
      <c r="V62" s="10" t="s">
        <v>671</v>
      </c>
      <c r="W62" s="381" t="s">
        <v>11</v>
      </c>
      <c r="X62" s="382">
        <v>2</v>
      </c>
      <c r="Y62" s="382">
        <v>1</v>
      </c>
      <c r="Z62" s="382">
        <v>0</v>
      </c>
      <c r="AA62" s="382">
        <v>1</v>
      </c>
      <c r="AB62" s="382">
        <v>0</v>
      </c>
      <c r="AC62" s="15">
        <f t="shared" si="33"/>
        <v>2089825148</v>
      </c>
      <c r="AD62" s="15">
        <f t="shared" si="34"/>
        <v>0</v>
      </c>
      <c r="AE62" s="15">
        <f t="shared" si="35"/>
        <v>0</v>
      </c>
      <c r="AF62" s="15">
        <f t="shared" si="36"/>
        <v>0</v>
      </c>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v>2089825148</v>
      </c>
      <c r="BF62" s="17"/>
      <c r="BG62" s="17"/>
      <c r="BH62" s="17"/>
      <c r="BI62" s="17"/>
      <c r="BJ62" s="17"/>
      <c r="BK62" s="17"/>
      <c r="BL62" s="17"/>
      <c r="BM62" s="17"/>
      <c r="BN62" s="17"/>
      <c r="BO62" s="17"/>
      <c r="BP62" s="17"/>
      <c r="BQ62" s="17"/>
      <c r="BR62" s="17"/>
      <c r="BS62" s="17"/>
      <c r="BT62" s="17"/>
      <c r="BU62" s="17">
        <f t="shared" si="37"/>
        <v>0</v>
      </c>
      <c r="BV62" s="17"/>
      <c r="BW62" s="17"/>
      <c r="BX62" s="17"/>
      <c r="BY62" s="17"/>
      <c r="BZ62" s="30"/>
      <c r="CA62" s="17"/>
      <c r="CB62" s="17"/>
      <c r="CC62" s="17"/>
      <c r="CD62" s="17"/>
      <c r="CE62" s="17"/>
      <c r="CF62" s="17">
        <f t="shared" si="38"/>
        <v>0</v>
      </c>
      <c r="CG62" s="17"/>
      <c r="CH62" s="17"/>
      <c r="CI62" s="17"/>
      <c r="CJ62" s="17"/>
      <c r="CK62" s="17"/>
      <c r="CL62" s="17"/>
      <c r="CM62" s="17"/>
      <c r="CN62" s="17"/>
      <c r="CO62" s="17"/>
      <c r="CP62" s="17"/>
      <c r="CQ62" s="17">
        <f t="shared" si="39"/>
        <v>0</v>
      </c>
      <c r="CR62" s="17"/>
      <c r="CS62" s="17"/>
      <c r="CT62" s="17"/>
      <c r="CU62" s="17"/>
      <c r="CV62" s="17"/>
      <c r="CW62" s="17"/>
      <c r="CX62" s="17"/>
      <c r="CY62" s="17"/>
      <c r="CZ62" s="17"/>
      <c r="DA62" s="361"/>
      <c r="DB62" s="371">
        <f t="shared" si="40"/>
        <v>2089825148</v>
      </c>
      <c r="DC62" s="18"/>
      <c r="DD62" s="18"/>
      <c r="DE62" s="18"/>
      <c r="DF62" s="18"/>
      <c r="DG62" s="18"/>
      <c r="DH62" s="18"/>
      <c r="DI62" s="18"/>
      <c r="DJ62" s="18"/>
      <c r="DK62" s="18"/>
      <c r="DL62" s="18"/>
      <c r="DM62" s="18"/>
      <c r="DN62" s="18"/>
      <c r="DO62" s="18"/>
      <c r="DP62" s="18"/>
      <c r="DQ62" s="18"/>
      <c r="DR62" s="18"/>
      <c r="DS62" s="18"/>
      <c r="DT62" s="19"/>
    </row>
    <row r="63" spans="1:16373" s="20" customFormat="1" ht="75.75" customHeight="1" x14ac:dyDescent="0.25">
      <c r="A63" s="86" t="s">
        <v>500</v>
      </c>
      <c r="B63" s="93"/>
      <c r="C63" s="94"/>
      <c r="D63" s="100" t="s">
        <v>501</v>
      </c>
      <c r="E63" s="10" t="s">
        <v>673</v>
      </c>
      <c r="F63" s="160" t="s">
        <v>674</v>
      </c>
      <c r="G63" s="34" t="s">
        <v>503</v>
      </c>
      <c r="H63" s="10" t="s">
        <v>675</v>
      </c>
      <c r="I63" s="142" t="s">
        <v>1759</v>
      </c>
      <c r="J63" s="27">
        <v>19</v>
      </c>
      <c r="K63" s="27" t="s">
        <v>506</v>
      </c>
      <c r="L63" s="103">
        <v>2</v>
      </c>
      <c r="M63" s="221" t="s">
        <v>507</v>
      </c>
      <c r="N63" s="197"/>
      <c r="O63" s="172"/>
      <c r="P63" s="194"/>
      <c r="Q63" s="12" t="s">
        <v>676</v>
      </c>
      <c r="R63" s="12">
        <v>1906019</v>
      </c>
      <c r="S63" s="461" t="s">
        <v>677</v>
      </c>
      <c r="T63" s="92" t="s">
        <v>678</v>
      </c>
      <c r="U63" s="12">
        <v>190601900</v>
      </c>
      <c r="V63" s="13" t="s">
        <v>677</v>
      </c>
      <c r="W63" s="381" t="s">
        <v>11</v>
      </c>
      <c r="X63" s="382">
        <v>1</v>
      </c>
      <c r="Y63" s="382">
        <v>1</v>
      </c>
      <c r="Z63" s="382">
        <v>0</v>
      </c>
      <c r="AA63" s="382">
        <v>0</v>
      </c>
      <c r="AB63" s="382">
        <v>0</v>
      </c>
      <c r="AC63" s="15">
        <f t="shared" si="33"/>
        <v>5700000000</v>
      </c>
      <c r="AD63" s="15">
        <f t="shared" si="34"/>
        <v>0</v>
      </c>
      <c r="AE63" s="15">
        <f t="shared" si="35"/>
        <v>0</v>
      </c>
      <c r="AF63" s="15">
        <f t="shared" si="36"/>
        <v>0</v>
      </c>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v>5700000000</v>
      </c>
      <c r="BF63" s="17"/>
      <c r="BG63" s="17"/>
      <c r="BH63" s="17"/>
      <c r="BI63" s="17"/>
      <c r="BJ63" s="17"/>
      <c r="BK63" s="17"/>
      <c r="BL63" s="17"/>
      <c r="BM63" s="17"/>
      <c r="BN63" s="17"/>
      <c r="BO63" s="17"/>
      <c r="BP63" s="17"/>
      <c r="BQ63" s="17"/>
      <c r="BR63" s="17"/>
      <c r="BS63" s="17"/>
      <c r="BT63" s="17"/>
      <c r="BU63" s="17">
        <f t="shared" si="37"/>
        <v>5000000000</v>
      </c>
      <c r="BV63" s="17"/>
      <c r="BW63" s="17"/>
      <c r="BX63" s="17"/>
      <c r="BY63" s="17"/>
      <c r="BZ63" s="30"/>
      <c r="CA63" s="17"/>
      <c r="CB63" s="17">
        <v>5000000000</v>
      </c>
      <c r="CC63" s="17"/>
      <c r="CD63" s="17"/>
      <c r="CE63" s="17"/>
      <c r="CF63" s="17">
        <f t="shared" si="38"/>
        <v>10000000000</v>
      </c>
      <c r="CG63" s="17"/>
      <c r="CH63" s="17"/>
      <c r="CI63" s="17"/>
      <c r="CJ63" s="17"/>
      <c r="CK63" s="17"/>
      <c r="CL63" s="17"/>
      <c r="CM63" s="17">
        <v>10000000000</v>
      </c>
      <c r="CN63" s="17"/>
      <c r="CO63" s="17"/>
      <c r="CP63" s="17"/>
      <c r="CQ63" s="17">
        <f t="shared" si="39"/>
        <v>0</v>
      </c>
      <c r="CR63" s="17"/>
      <c r="CS63" s="17"/>
      <c r="CT63" s="17"/>
      <c r="CU63" s="17"/>
      <c r="CV63" s="17"/>
      <c r="CW63" s="17"/>
      <c r="CX63" s="17"/>
      <c r="CY63" s="17"/>
      <c r="CZ63" s="17"/>
      <c r="DA63" s="361"/>
      <c r="DB63" s="371">
        <f t="shared" si="40"/>
        <v>20700000000</v>
      </c>
      <c r="DC63" s="18"/>
      <c r="DD63" s="18"/>
      <c r="DE63" s="18"/>
      <c r="DF63" s="18"/>
      <c r="DG63" s="18"/>
      <c r="DH63" s="18"/>
      <c r="DI63" s="18"/>
      <c r="DJ63" s="18"/>
      <c r="DK63" s="18"/>
      <c r="DL63" s="18"/>
      <c r="DM63" s="18"/>
      <c r="DN63" s="18"/>
      <c r="DO63" s="18"/>
      <c r="DP63" s="18"/>
      <c r="DQ63" s="18"/>
      <c r="DR63" s="18"/>
      <c r="DS63" s="18"/>
      <c r="DT63" s="19"/>
    </row>
    <row r="64" spans="1:16373" s="20" customFormat="1" ht="90.75" customHeight="1" x14ac:dyDescent="0.25">
      <c r="A64" s="86" t="s">
        <v>500</v>
      </c>
      <c r="B64" s="93"/>
      <c r="C64" s="94"/>
      <c r="D64" s="100" t="s">
        <v>501</v>
      </c>
      <c r="E64" s="10" t="s">
        <v>247</v>
      </c>
      <c r="F64" s="142">
        <v>11.21</v>
      </c>
      <c r="G64" s="32">
        <v>2018</v>
      </c>
      <c r="H64" s="10">
        <v>13.21</v>
      </c>
      <c r="I64" s="142">
        <v>11</v>
      </c>
      <c r="J64" s="27">
        <v>19</v>
      </c>
      <c r="K64" s="27" t="s">
        <v>506</v>
      </c>
      <c r="L64" s="103">
        <v>2</v>
      </c>
      <c r="M64" s="221" t="s">
        <v>507</v>
      </c>
      <c r="N64" s="199"/>
      <c r="O64" s="172"/>
      <c r="P64" s="194"/>
      <c r="Q64" s="12" t="s">
        <v>679</v>
      </c>
      <c r="R64" s="12">
        <v>1906022</v>
      </c>
      <c r="S64" s="462" t="s">
        <v>680</v>
      </c>
      <c r="T64" s="92" t="s">
        <v>681</v>
      </c>
      <c r="U64" s="12">
        <v>190602200</v>
      </c>
      <c r="V64" s="10" t="s">
        <v>682</v>
      </c>
      <c r="W64" s="381" t="s">
        <v>11</v>
      </c>
      <c r="X64" s="382">
        <v>4</v>
      </c>
      <c r="Y64" s="382">
        <v>1</v>
      </c>
      <c r="Z64" s="382">
        <v>1</v>
      </c>
      <c r="AA64" s="382">
        <v>1</v>
      </c>
      <c r="AB64" s="382">
        <v>1</v>
      </c>
      <c r="AC64" s="15">
        <f t="shared" si="33"/>
        <v>0</v>
      </c>
      <c r="AD64" s="15">
        <f t="shared" si="34"/>
        <v>0</v>
      </c>
      <c r="AE64" s="15">
        <f t="shared" si="35"/>
        <v>0</v>
      </c>
      <c r="AF64" s="15">
        <f t="shared" si="36"/>
        <v>0</v>
      </c>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f t="shared" si="37"/>
        <v>0</v>
      </c>
      <c r="BV64" s="17"/>
      <c r="BW64" s="17"/>
      <c r="BX64" s="17"/>
      <c r="BY64" s="17"/>
      <c r="BZ64" s="30"/>
      <c r="CA64" s="17"/>
      <c r="CB64" s="17"/>
      <c r="CC64" s="17"/>
      <c r="CD64" s="17"/>
      <c r="CE64" s="17"/>
      <c r="CF64" s="17">
        <f t="shared" si="38"/>
        <v>0</v>
      </c>
      <c r="CG64" s="17"/>
      <c r="CH64" s="17"/>
      <c r="CI64" s="17"/>
      <c r="CJ64" s="17"/>
      <c r="CK64" s="17"/>
      <c r="CL64" s="17"/>
      <c r="CM64" s="17"/>
      <c r="CN64" s="17"/>
      <c r="CO64" s="17"/>
      <c r="CP64" s="17"/>
      <c r="CQ64" s="17">
        <f t="shared" si="39"/>
        <v>0</v>
      </c>
      <c r="CR64" s="17"/>
      <c r="CS64" s="17"/>
      <c r="CT64" s="17"/>
      <c r="CU64" s="17"/>
      <c r="CV64" s="17"/>
      <c r="CW64" s="17"/>
      <c r="CX64" s="17"/>
      <c r="CY64" s="17"/>
      <c r="CZ64" s="17"/>
      <c r="DA64" s="361"/>
      <c r="DB64" s="371">
        <f t="shared" si="40"/>
        <v>0</v>
      </c>
      <c r="DC64" s="18"/>
      <c r="DD64" s="18"/>
      <c r="DE64" s="18"/>
      <c r="DF64" s="18"/>
      <c r="DG64" s="18"/>
      <c r="DH64" s="18"/>
      <c r="DI64" s="18"/>
      <c r="DJ64" s="18"/>
      <c r="DK64" s="18"/>
      <c r="DL64" s="18"/>
      <c r="DM64" s="18"/>
      <c r="DN64" s="18"/>
      <c r="DO64" s="18"/>
      <c r="DP64" s="18"/>
      <c r="DQ64" s="18"/>
      <c r="DR64" s="18"/>
      <c r="DS64" s="18"/>
      <c r="DT64" s="19"/>
    </row>
    <row r="65" spans="1:16373" s="20" customFormat="1" ht="77.25" customHeight="1" x14ac:dyDescent="0.25">
      <c r="A65" s="86" t="s">
        <v>500</v>
      </c>
      <c r="B65" s="93"/>
      <c r="C65" s="94"/>
      <c r="D65" s="100" t="s">
        <v>501</v>
      </c>
      <c r="E65" s="10" t="s">
        <v>256</v>
      </c>
      <c r="F65" s="160">
        <v>8.11</v>
      </c>
      <c r="G65" s="32">
        <v>2018</v>
      </c>
      <c r="H65" s="35" t="s">
        <v>511</v>
      </c>
      <c r="I65" s="142">
        <v>6.5</v>
      </c>
      <c r="J65" s="27">
        <v>19</v>
      </c>
      <c r="K65" s="27" t="s">
        <v>506</v>
      </c>
      <c r="L65" s="103">
        <v>2</v>
      </c>
      <c r="M65" s="217" t="s">
        <v>507</v>
      </c>
      <c r="N65" s="199"/>
      <c r="O65" s="172"/>
      <c r="P65" s="194"/>
      <c r="Q65" s="12" t="s">
        <v>683</v>
      </c>
      <c r="R65" s="8" t="s">
        <v>84</v>
      </c>
      <c r="S65" s="461" t="s">
        <v>684</v>
      </c>
      <c r="T65" s="92" t="s">
        <v>685</v>
      </c>
      <c r="U65" s="8" t="s">
        <v>84</v>
      </c>
      <c r="V65" s="13" t="s">
        <v>686</v>
      </c>
      <c r="W65" s="92" t="s">
        <v>10</v>
      </c>
      <c r="X65" s="382">
        <v>60</v>
      </c>
      <c r="Y65" s="382">
        <v>60</v>
      </c>
      <c r="Z65" s="382">
        <v>60</v>
      </c>
      <c r="AA65" s="382">
        <v>60</v>
      </c>
      <c r="AB65" s="382">
        <v>60</v>
      </c>
      <c r="AC65" s="15">
        <f t="shared" si="33"/>
        <v>1569866698</v>
      </c>
      <c r="AD65" s="15">
        <f t="shared" si="34"/>
        <v>0</v>
      </c>
      <c r="AE65" s="15">
        <f t="shared" si="35"/>
        <v>0</v>
      </c>
      <c r="AF65" s="15">
        <f t="shared" si="36"/>
        <v>0</v>
      </c>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f>1530716729+39149969</f>
        <v>1569866698</v>
      </c>
      <c r="BR65" s="17"/>
      <c r="BS65" s="17"/>
      <c r="BT65" s="17"/>
      <c r="BU65" s="17">
        <f t="shared" si="37"/>
        <v>1576638231</v>
      </c>
      <c r="BV65" s="17"/>
      <c r="BW65" s="38"/>
      <c r="BX65" s="17"/>
      <c r="BY65" s="17"/>
      <c r="BZ65" s="30"/>
      <c r="CA65" s="17"/>
      <c r="CB65" s="17"/>
      <c r="CC65" s="17"/>
      <c r="CD65" s="17"/>
      <c r="CE65" s="17">
        <v>1576638231</v>
      </c>
      <c r="CF65" s="17">
        <f t="shared" si="38"/>
        <v>1623937376.7960999</v>
      </c>
      <c r="CG65" s="17"/>
      <c r="CH65" s="17"/>
      <c r="CI65" s="17"/>
      <c r="CJ65" s="17"/>
      <c r="CK65" s="17"/>
      <c r="CL65" s="17"/>
      <c r="CM65" s="17"/>
      <c r="CN65" s="17"/>
      <c r="CO65" s="17"/>
      <c r="CP65" s="17">
        <v>1623937376.7960999</v>
      </c>
      <c r="CQ65" s="17">
        <f t="shared" si="39"/>
        <v>1672655499</v>
      </c>
      <c r="CR65" s="17"/>
      <c r="CS65" s="17"/>
      <c r="CT65" s="17"/>
      <c r="CU65" s="17"/>
      <c r="CV65" s="17"/>
      <c r="CW65" s="17"/>
      <c r="CX65" s="17"/>
      <c r="CY65" s="17"/>
      <c r="CZ65" s="17"/>
      <c r="DA65" s="361">
        <v>1672655499</v>
      </c>
      <c r="DB65" s="371">
        <f t="shared" si="40"/>
        <v>6443097804.7960997</v>
      </c>
      <c r="DC65" s="18"/>
      <c r="DD65" s="18"/>
      <c r="DE65" s="18"/>
      <c r="DF65" s="18"/>
      <c r="DG65" s="18"/>
      <c r="DH65" s="18"/>
      <c r="DI65" s="18"/>
      <c r="DJ65" s="18"/>
      <c r="DK65" s="18"/>
      <c r="DL65" s="18"/>
      <c r="DM65" s="18"/>
      <c r="DN65" s="18"/>
      <c r="DO65" s="18"/>
      <c r="DP65" s="18"/>
      <c r="DQ65" s="18"/>
      <c r="DR65" s="18"/>
      <c r="DS65" s="18"/>
      <c r="DT65" s="19"/>
    </row>
    <row r="66" spans="1:16373" s="20" customFormat="1" ht="89.25" customHeight="1" x14ac:dyDescent="0.25">
      <c r="A66" s="86" t="s">
        <v>500</v>
      </c>
      <c r="B66" s="93"/>
      <c r="C66" s="94"/>
      <c r="D66" s="100" t="s">
        <v>501</v>
      </c>
      <c r="E66" s="10" t="s">
        <v>295</v>
      </c>
      <c r="F66" s="142">
        <v>85.9</v>
      </c>
      <c r="G66" s="26">
        <v>2018</v>
      </c>
      <c r="H66" s="10" t="s">
        <v>687</v>
      </c>
      <c r="I66" s="142">
        <v>90</v>
      </c>
      <c r="J66" s="27">
        <v>19</v>
      </c>
      <c r="K66" s="27" t="s">
        <v>506</v>
      </c>
      <c r="L66" s="103">
        <v>2</v>
      </c>
      <c r="M66" s="217" t="s">
        <v>507</v>
      </c>
      <c r="N66" s="199"/>
      <c r="O66" s="172"/>
      <c r="P66" s="194"/>
      <c r="Q66" s="12" t="s">
        <v>683</v>
      </c>
      <c r="R66" s="8" t="s">
        <v>84</v>
      </c>
      <c r="S66" s="461" t="s">
        <v>684</v>
      </c>
      <c r="T66" s="92" t="s">
        <v>688</v>
      </c>
      <c r="U66" s="8" t="s">
        <v>84</v>
      </c>
      <c r="V66" s="388" t="s">
        <v>689</v>
      </c>
      <c r="W66" s="381" t="s">
        <v>10</v>
      </c>
      <c r="X66" s="382">
        <v>40</v>
      </c>
      <c r="Y66" s="382">
        <v>40</v>
      </c>
      <c r="Z66" s="382">
        <v>40</v>
      </c>
      <c r="AA66" s="382">
        <v>40</v>
      </c>
      <c r="AB66" s="382">
        <v>40</v>
      </c>
      <c r="AC66" s="15">
        <f t="shared" si="33"/>
        <v>0</v>
      </c>
      <c r="AD66" s="15">
        <f t="shared" si="34"/>
        <v>0</v>
      </c>
      <c r="AE66" s="15">
        <f t="shared" si="35"/>
        <v>0</v>
      </c>
      <c r="AF66" s="15">
        <f t="shared" si="36"/>
        <v>0</v>
      </c>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f t="shared" si="37"/>
        <v>0</v>
      </c>
      <c r="BV66" s="17"/>
      <c r="BW66" s="17"/>
      <c r="BX66" s="17"/>
      <c r="BY66" s="17"/>
      <c r="BZ66" s="30"/>
      <c r="CA66" s="17"/>
      <c r="CB66" s="17"/>
      <c r="CC66" s="17"/>
      <c r="CD66" s="17"/>
      <c r="CE66" s="17"/>
      <c r="CF66" s="17">
        <f t="shared" si="38"/>
        <v>0</v>
      </c>
      <c r="CG66" s="17"/>
      <c r="CH66" s="17"/>
      <c r="CI66" s="17"/>
      <c r="CJ66" s="17"/>
      <c r="CK66" s="17"/>
      <c r="CL66" s="17"/>
      <c r="CM66" s="17"/>
      <c r="CN66" s="17"/>
      <c r="CO66" s="17"/>
      <c r="CP66" s="17"/>
      <c r="CQ66" s="17">
        <f t="shared" si="39"/>
        <v>0</v>
      </c>
      <c r="CR66" s="17"/>
      <c r="CS66" s="17"/>
      <c r="CT66" s="17"/>
      <c r="CU66" s="17"/>
      <c r="CV66" s="17"/>
      <c r="CW66" s="17"/>
      <c r="CX66" s="17"/>
      <c r="CY66" s="17"/>
      <c r="CZ66" s="17"/>
      <c r="DA66" s="361"/>
      <c r="DB66" s="371">
        <f t="shared" si="40"/>
        <v>0</v>
      </c>
      <c r="DC66" s="18"/>
      <c r="DD66" s="18"/>
      <c r="DE66" s="18"/>
      <c r="DF66" s="18"/>
      <c r="DG66" s="18"/>
      <c r="DH66" s="18"/>
      <c r="DI66" s="18"/>
      <c r="DJ66" s="18"/>
      <c r="DK66" s="18"/>
      <c r="DL66" s="18"/>
      <c r="DM66" s="18"/>
      <c r="DN66" s="18"/>
      <c r="DO66" s="18"/>
      <c r="DP66" s="18"/>
      <c r="DQ66" s="18"/>
      <c r="DR66" s="18"/>
      <c r="DS66" s="18"/>
      <c r="DT66" s="19"/>
    </row>
    <row r="67" spans="1:16373" s="20" customFormat="1" ht="74.25" customHeight="1" x14ac:dyDescent="0.25">
      <c r="A67" s="86" t="s">
        <v>500</v>
      </c>
      <c r="B67" s="93"/>
      <c r="C67" s="94"/>
      <c r="D67" s="100" t="s">
        <v>501</v>
      </c>
      <c r="E67" s="10" t="s">
        <v>298</v>
      </c>
      <c r="F67" s="161">
        <v>47.271242571337844</v>
      </c>
      <c r="G67" s="26">
        <v>2018</v>
      </c>
      <c r="H67" s="10" t="s">
        <v>511</v>
      </c>
      <c r="I67" s="142">
        <v>40</v>
      </c>
      <c r="J67" s="27">
        <v>19</v>
      </c>
      <c r="K67" s="27" t="s">
        <v>506</v>
      </c>
      <c r="L67" s="103">
        <v>2</v>
      </c>
      <c r="M67" s="217" t="s">
        <v>507</v>
      </c>
      <c r="N67" s="199"/>
      <c r="O67" s="172"/>
      <c r="P67" s="194"/>
      <c r="Q67" s="12" t="s">
        <v>690</v>
      </c>
      <c r="R67" s="12">
        <v>1906029</v>
      </c>
      <c r="S67" s="461" t="s">
        <v>691</v>
      </c>
      <c r="T67" s="92" t="s">
        <v>692</v>
      </c>
      <c r="U67" s="12">
        <v>190602900</v>
      </c>
      <c r="V67" s="13" t="s">
        <v>693</v>
      </c>
      <c r="W67" s="381" t="s">
        <v>10</v>
      </c>
      <c r="X67" s="382">
        <v>40</v>
      </c>
      <c r="Y67" s="382">
        <v>40</v>
      </c>
      <c r="Z67" s="382">
        <v>40</v>
      </c>
      <c r="AA67" s="382">
        <v>40</v>
      </c>
      <c r="AB67" s="382">
        <v>40</v>
      </c>
      <c r="AC67" s="387">
        <f t="shared" si="33"/>
        <v>2114282983</v>
      </c>
      <c r="AD67" s="387">
        <f t="shared" si="34"/>
        <v>5600000</v>
      </c>
      <c r="AE67" s="387">
        <f t="shared" si="35"/>
        <v>5600000</v>
      </c>
      <c r="AF67" s="387">
        <f t="shared" si="36"/>
        <v>0</v>
      </c>
      <c r="AG67" s="17">
        <v>150390000</v>
      </c>
      <c r="AH67" s="17">
        <v>5600000</v>
      </c>
      <c r="AI67" s="17">
        <v>5600000</v>
      </c>
      <c r="AJ67" s="17"/>
      <c r="AK67" s="386">
        <v>467546000</v>
      </c>
      <c r="AL67" s="386"/>
      <c r="AM67" s="386"/>
      <c r="AN67" s="386"/>
      <c r="AO67" s="17"/>
      <c r="AP67" s="17"/>
      <c r="AQ67" s="17"/>
      <c r="AR67" s="17"/>
      <c r="AS67" s="1">
        <v>1496346983</v>
      </c>
      <c r="AT67" s="1"/>
      <c r="AU67" s="1"/>
      <c r="AV67" s="1"/>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f t="shared" si="37"/>
        <v>161590000</v>
      </c>
      <c r="BV67" s="17">
        <v>161590000</v>
      </c>
      <c r="BW67" s="17"/>
      <c r="BX67" s="17"/>
      <c r="BY67" s="17"/>
      <c r="BZ67" s="30"/>
      <c r="CA67" s="17"/>
      <c r="CB67" s="17"/>
      <c r="CC67" s="17"/>
      <c r="CD67" s="17"/>
      <c r="CE67" s="17"/>
      <c r="CF67" s="17">
        <f t="shared" si="38"/>
        <v>161590000</v>
      </c>
      <c r="CG67" s="17">
        <v>161590000</v>
      </c>
      <c r="CH67" s="17"/>
      <c r="CI67" s="17"/>
      <c r="CJ67" s="17"/>
      <c r="CK67" s="17"/>
      <c r="CL67" s="17"/>
      <c r="CM67" s="17"/>
      <c r="CN67" s="17"/>
      <c r="CO67" s="17"/>
      <c r="CP67" s="17"/>
      <c r="CQ67" s="17">
        <f t="shared" si="39"/>
        <v>161590000</v>
      </c>
      <c r="CR67" s="17">
        <v>161590000</v>
      </c>
      <c r="CS67" s="17"/>
      <c r="CT67" s="17"/>
      <c r="CU67" s="17"/>
      <c r="CV67" s="17"/>
      <c r="CW67" s="17"/>
      <c r="CX67" s="17"/>
      <c r="CY67" s="17"/>
      <c r="CZ67" s="17"/>
      <c r="DA67" s="361"/>
      <c r="DB67" s="371">
        <f t="shared" si="40"/>
        <v>2599052983</v>
      </c>
      <c r="DC67" s="18"/>
      <c r="DD67" s="18"/>
      <c r="DE67" s="18"/>
      <c r="DF67" s="18"/>
      <c r="DG67" s="18"/>
      <c r="DH67" s="18"/>
      <c r="DI67" s="18"/>
      <c r="DJ67" s="18"/>
      <c r="DK67" s="18"/>
      <c r="DL67" s="18"/>
      <c r="DM67" s="18"/>
      <c r="DN67" s="18"/>
      <c r="DO67" s="18"/>
      <c r="DP67" s="18"/>
      <c r="DQ67" s="18"/>
      <c r="DR67" s="18"/>
      <c r="DS67" s="18"/>
      <c r="DT67" s="19"/>
    </row>
    <row r="68" spans="1:16373" s="20" customFormat="1" ht="81.75" customHeight="1" x14ac:dyDescent="0.25">
      <c r="A68" s="86" t="s">
        <v>500</v>
      </c>
      <c r="B68" s="93"/>
      <c r="C68" s="94"/>
      <c r="D68" s="100" t="s">
        <v>501</v>
      </c>
      <c r="E68" s="10" t="s">
        <v>264</v>
      </c>
      <c r="F68" s="142">
        <v>89.22</v>
      </c>
      <c r="G68" s="26">
        <v>2018</v>
      </c>
      <c r="H68" s="10" t="s">
        <v>567</v>
      </c>
      <c r="I68" s="142">
        <v>95</v>
      </c>
      <c r="J68" s="27">
        <v>19</v>
      </c>
      <c r="K68" s="27" t="s">
        <v>506</v>
      </c>
      <c r="L68" s="103">
        <v>2</v>
      </c>
      <c r="M68" s="217" t="s">
        <v>507</v>
      </c>
      <c r="N68" s="199"/>
      <c r="O68" s="172"/>
      <c r="P68" s="194"/>
      <c r="Q68" s="12" t="s">
        <v>694</v>
      </c>
      <c r="R68" s="12">
        <v>1906032</v>
      </c>
      <c r="S68" s="461" t="s">
        <v>294</v>
      </c>
      <c r="T68" s="92" t="s">
        <v>695</v>
      </c>
      <c r="U68" s="12">
        <v>190603200</v>
      </c>
      <c r="V68" s="13" t="s">
        <v>696</v>
      </c>
      <c r="W68" s="92" t="s">
        <v>11</v>
      </c>
      <c r="X68" s="382">
        <v>3000</v>
      </c>
      <c r="Y68" s="382">
        <v>1500</v>
      </c>
      <c r="Z68" s="382">
        <v>1500</v>
      </c>
      <c r="AA68" s="382" t="s">
        <v>1674</v>
      </c>
      <c r="AB68" s="382" t="s">
        <v>1674</v>
      </c>
      <c r="AC68" s="15">
        <f t="shared" si="33"/>
        <v>0</v>
      </c>
      <c r="AD68" s="15">
        <f t="shared" si="34"/>
        <v>0</v>
      </c>
      <c r="AE68" s="15">
        <f t="shared" si="35"/>
        <v>0</v>
      </c>
      <c r="AF68" s="15">
        <f t="shared" si="36"/>
        <v>0</v>
      </c>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f t="shared" si="37"/>
        <v>0</v>
      </c>
      <c r="BV68" s="17"/>
      <c r="BW68" s="17"/>
      <c r="BX68" s="17"/>
      <c r="BY68" s="17"/>
      <c r="BZ68" s="30"/>
      <c r="CA68" s="17"/>
      <c r="CB68" s="17"/>
      <c r="CC68" s="17"/>
      <c r="CD68" s="17"/>
      <c r="CE68" s="17"/>
      <c r="CF68" s="17">
        <f t="shared" si="38"/>
        <v>0</v>
      </c>
      <c r="CG68" s="17"/>
      <c r="CH68" s="17"/>
      <c r="CI68" s="17"/>
      <c r="CJ68" s="17"/>
      <c r="CK68" s="17"/>
      <c r="CL68" s="17"/>
      <c r="CM68" s="17"/>
      <c r="CN68" s="17"/>
      <c r="CO68" s="17"/>
      <c r="CP68" s="17"/>
      <c r="CQ68" s="17">
        <f t="shared" si="39"/>
        <v>0</v>
      </c>
      <c r="CR68" s="17"/>
      <c r="CS68" s="17"/>
      <c r="CT68" s="17"/>
      <c r="CU68" s="17"/>
      <c r="CV68" s="17"/>
      <c r="CW68" s="17"/>
      <c r="CX68" s="17"/>
      <c r="CY68" s="17"/>
      <c r="CZ68" s="17"/>
      <c r="DA68" s="361"/>
      <c r="DB68" s="371">
        <f t="shared" si="40"/>
        <v>0</v>
      </c>
      <c r="DC68" s="18"/>
      <c r="DD68" s="18"/>
      <c r="DE68" s="18"/>
      <c r="DF68" s="18"/>
      <c r="DG68" s="18"/>
      <c r="DH68" s="18"/>
      <c r="DI68" s="18"/>
      <c r="DJ68" s="18"/>
      <c r="DK68" s="18"/>
      <c r="DL68" s="18"/>
      <c r="DM68" s="18"/>
      <c r="DN68" s="18"/>
      <c r="DO68" s="18"/>
      <c r="DP68" s="18"/>
      <c r="DQ68" s="18"/>
      <c r="DR68" s="18"/>
      <c r="DS68" s="18"/>
      <c r="DT68" s="19"/>
    </row>
    <row r="69" spans="1:16373" s="20" customFormat="1" ht="76.5" customHeight="1" x14ac:dyDescent="0.25">
      <c r="A69" s="86" t="s">
        <v>500</v>
      </c>
      <c r="B69" s="93"/>
      <c r="C69" s="94"/>
      <c r="D69" s="100" t="s">
        <v>501</v>
      </c>
      <c r="E69" s="10" t="s">
        <v>295</v>
      </c>
      <c r="F69" s="142">
        <v>85.9</v>
      </c>
      <c r="G69" s="26">
        <v>2018</v>
      </c>
      <c r="H69" s="10" t="s">
        <v>687</v>
      </c>
      <c r="I69" s="142">
        <v>90</v>
      </c>
      <c r="J69" s="27">
        <v>19</v>
      </c>
      <c r="K69" s="27" t="s">
        <v>506</v>
      </c>
      <c r="L69" s="103">
        <v>2</v>
      </c>
      <c r="M69" s="217" t="s">
        <v>507</v>
      </c>
      <c r="N69" s="199"/>
      <c r="O69" s="172"/>
      <c r="P69" s="194"/>
      <c r="Q69" s="12" t="s">
        <v>697</v>
      </c>
      <c r="R69" s="8" t="s">
        <v>84</v>
      </c>
      <c r="S69" s="461" t="s">
        <v>698</v>
      </c>
      <c r="T69" s="92" t="s">
        <v>699</v>
      </c>
      <c r="U69" s="8" t="s">
        <v>84</v>
      </c>
      <c r="V69" s="13" t="s">
        <v>700</v>
      </c>
      <c r="W69" s="92" t="s">
        <v>10</v>
      </c>
      <c r="X69" s="382">
        <v>19899</v>
      </c>
      <c r="Y69" s="382">
        <v>19899</v>
      </c>
      <c r="Z69" s="382">
        <v>19899</v>
      </c>
      <c r="AA69" s="382">
        <v>19899</v>
      </c>
      <c r="AB69" s="382">
        <v>19899</v>
      </c>
      <c r="AC69" s="15">
        <f t="shared" si="33"/>
        <v>21660622878.040001</v>
      </c>
      <c r="AD69" s="15">
        <f t="shared" si="34"/>
        <v>19911514812</v>
      </c>
      <c r="AE69" s="15">
        <f t="shared" si="35"/>
        <v>11200000</v>
      </c>
      <c r="AF69" s="15">
        <f t="shared" si="36"/>
        <v>0</v>
      </c>
      <c r="AG69" s="17">
        <v>11200000</v>
      </c>
      <c r="AH69" s="17">
        <v>11200000</v>
      </c>
      <c r="AI69" s="17">
        <v>11200000</v>
      </c>
      <c r="AJ69" s="17"/>
      <c r="AK69" s="17">
        <v>21649422878.040001</v>
      </c>
      <c r="AL69" s="17">
        <v>19900314812</v>
      </c>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f t="shared" si="37"/>
        <v>22283635119.09</v>
      </c>
      <c r="BV69" s="17"/>
      <c r="BW69" s="17">
        <v>22283635119.09</v>
      </c>
      <c r="BX69" s="17"/>
      <c r="BY69" s="17"/>
      <c r="BZ69" s="30"/>
      <c r="CA69" s="17"/>
      <c r="CB69" s="17"/>
      <c r="CC69" s="17"/>
      <c r="CD69" s="17"/>
      <c r="CE69" s="17"/>
      <c r="CF69" s="17">
        <f t="shared" si="38"/>
        <v>22952144172.662701</v>
      </c>
      <c r="CG69" s="17"/>
      <c r="CH69" s="17">
        <v>22952144172.662701</v>
      </c>
      <c r="CI69" s="17"/>
      <c r="CJ69" s="17"/>
      <c r="CK69" s="17"/>
      <c r="CL69" s="17"/>
      <c r="CM69" s="17"/>
      <c r="CN69" s="17"/>
      <c r="CO69" s="17"/>
      <c r="CP69" s="17"/>
      <c r="CQ69" s="17">
        <f t="shared" si="39"/>
        <v>23640708498</v>
      </c>
      <c r="CR69" s="17"/>
      <c r="CS69" s="17">
        <v>23640708498</v>
      </c>
      <c r="CT69" s="17"/>
      <c r="CU69" s="17"/>
      <c r="CV69" s="17"/>
      <c r="CW69" s="17"/>
      <c r="CX69" s="17"/>
      <c r="CY69" s="17"/>
      <c r="CZ69" s="17"/>
      <c r="DA69" s="361"/>
      <c r="DB69" s="371">
        <f t="shared" si="40"/>
        <v>90537110667.792709</v>
      </c>
      <c r="DC69" s="18"/>
      <c r="DD69" s="18"/>
      <c r="DE69" s="18"/>
      <c r="DF69" s="18"/>
      <c r="DG69" s="18"/>
      <c r="DH69" s="18"/>
      <c r="DI69" s="18"/>
      <c r="DJ69" s="18"/>
      <c r="DK69" s="18"/>
      <c r="DL69" s="18"/>
      <c r="DM69" s="18"/>
      <c r="DN69" s="18"/>
      <c r="DO69" s="18"/>
      <c r="DP69" s="18"/>
      <c r="DQ69" s="18"/>
      <c r="DR69" s="18"/>
      <c r="DS69" s="18"/>
      <c r="DT69" s="19"/>
    </row>
    <row r="70" spans="1:16373" s="20" customFormat="1" ht="75" customHeight="1" x14ac:dyDescent="0.25">
      <c r="A70" s="86" t="s">
        <v>500</v>
      </c>
      <c r="B70" s="93"/>
      <c r="C70" s="94"/>
      <c r="D70" s="100" t="s">
        <v>501</v>
      </c>
      <c r="E70" s="10" t="s">
        <v>295</v>
      </c>
      <c r="F70" s="142">
        <v>85.9</v>
      </c>
      <c r="G70" s="26">
        <v>2018</v>
      </c>
      <c r="H70" s="10" t="s">
        <v>687</v>
      </c>
      <c r="I70" s="142">
        <v>90</v>
      </c>
      <c r="J70" s="27">
        <v>19</v>
      </c>
      <c r="K70" s="27" t="s">
        <v>506</v>
      </c>
      <c r="L70" s="103">
        <v>2</v>
      </c>
      <c r="M70" s="217" t="s">
        <v>507</v>
      </c>
      <c r="N70" s="199"/>
      <c r="O70" s="172"/>
      <c r="P70" s="194"/>
      <c r="Q70" s="12" t="s">
        <v>701</v>
      </c>
      <c r="R70" s="8" t="s">
        <v>84</v>
      </c>
      <c r="S70" s="461" t="s">
        <v>296</v>
      </c>
      <c r="T70" s="92" t="s">
        <v>702</v>
      </c>
      <c r="U70" s="8" t="s">
        <v>84</v>
      </c>
      <c r="V70" s="13" t="s">
        <v>703</v>
      </c>
      <c r="W70" s="92" t="s">
        <v>10</v>
      </c>
      <c r="X70" s="382">
        <v>100</v>
      </c>
      <c r="Y70" s="382">
        <v>100</v>
      </c>
      <c r="Z70" s="382">
        <v>100</v>
      </c>
      <c r="AA70" s="382">
        <v>100</v>
      </c>
      <c r="AB70" s="382">
        <v>100</v>
      </c>
      <c r="AC70" s="15">
        <f t="shared" si="33"/>
        <v>17913596.870000001</v>
      </c>
      <c r="AD70" s="15">
        <f t="shared" si="34"/>
        <v>0</v>
      </c>
      <c r="AE70" s="15">
        <f t="shared" si="35"/>
        <v>0</v>
      </c>
      <c r="AF70" s="15">
        <f t="shared" si="36"/>
        <v>0</v>
      </c>
      <c r="AG70" s="17"/>
      <c r="AH70" s="17"/>
      <c r="AI70" s="17"/>
      <c r="AJ70" s="17"/>
      <c r="AK70" s="17"/>
      <c r="AL70" s="17"/>
      <c r="AM70" s="17"/>
      <c r="AN70" s="17"/>
      <c r="AO70" s="17"/>
      <c r="AP70" s="17"/>
      <c r="AQ70" s="17"/>
      <c r="AR70" s="17"/>
      <c r="AS70" s="1">
        <f>1514260580-1496346983-0.13</f>
        <v>17913596.870000001</v>
      </c>
      <c r="AT70" s="1"/>
      <c r="AU70" s="1"/>
      <c r="AV70" s="1"/>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f t="shared" si="37"/>
        <v>1569105798</v>
      </c>
      <c r="BV70" s="17"/>
      <c r="BW70" s="17"/>
      <c r="BX70" s="17"/>
      <c r="BY70" s="17">
        <v>1569105798</v>
      </c>
      <c r="BZ70" s="30"/>
      <c r="CA70" s="17"/>
      <c r="CB70" s="17"/>
      <c r="CC70" s="17"/>
      <c r="CD70" s="17"/>
      <c r="CE70" s="17"/>
      <c r="CF70" s="17">
        <f t="shared" si="38"/>
        <v>1618684134</v>
      </c>
      <c r="CG70" s="17"/>
      <c r="CH70" s="17">
        <v>2505165</v>
      </c>
      <c r="CI70" s="17"/>
      <c r="CJ70" s="17">
        <v>1616178969</v>
      </c>
      <c r="CK70" s="17"/>
      <c r="CL70" s="17"/>
      <c r="CM70" s="17"/>
      <c r="CN70" s="17"/>
      <c r="CO70" s="17"/>
      <c r="CP70" s="17"/>
      <c r="CQ70" s="17">
        <f t="shared" si="39"/>
        <v>1667244656</v>
      </c>
      <c r="CR70" s="17"/>
      <c r="CS70" s="17">
        <v>2580317</v>
      </c>
      <c r="CT70" s="17"/>
      <c r="CU70" s="17">
        <v>1664664339</v>
      </c>
      <c r="CV70" s="17"/>
      <c r="CW70" s="17"/>
      <c r="CX70" s="17"/>
      <c r="CY70" s="17"/>
      <c r="CZ70" s="17"/>
      <c r="DA70" s="361"/>
      <c r="DB70" s="371">
        <f t="shared" si="40"/>
        <v>4872948184.8699999</v>
      </c>
      <c r="DC70" s="18"/>
      <c r="DD70" s="18"/>
      <c r="DE70" s="18"/>
      <c r="DF70" s="18"/>
      <c r="DG70" s="18"/>
      <c r="DH70" s="18"/>
      <c r="DI70" s="18"/>
      <c r="DJ70" s="18"/>
      <c r="DK70" s="18"/>
      <c r="DL70" s="18"/>
      <c r="DM70" s="18"/>
      <c r="DN70" s="18"/>
      <c r="DO70" s="18"/>
      <c r="DP70" s="18"/>
      <c r="DQ70" s="18"/>
      <c r="DR70" s="18"/>
      <c r="DS70" s="18"/>
      <c r="DT70" s="19"/>
    </row>
    <row r="71" spans="1:16373" s="20" customFormat="1" ht="78.75" customHeight="1" x14ac:dyDescent="0.25">
      <c r="A71" s="86" t="s">
        <v>500</v>
      </c>
      <c r="B71" s="93"/>
      <c r="C71" s="94"/>
      <c r="D71" s="100" t="s">
        <v>501</v>
      </c>
      <c r="E71" s="10" t="s">
        <v>295</v>
      </c>
      <c r="F71" s="142">
        <v>85.9</v>
      </c>
      <c r="G71" s="26">
        <v>2018</v>
      </c>
      <c r="H71" s="10" t="s">
        <v>687</v>
      </c>
      <c r="I71" s="142">
        <v>90</v>
      </c>
      <c r="J71" s="27">
        <v>19</v>
      </c>
      <c r="K71" s="27" t="s">
        <v>506</v>
      </c>
      <c r="L71" s="103">
        <v>2</v>
      </c>
      <c r="M71" s="217" t="s">
        <v>507</v>
      </c>
      <c r="N71" s="199"/>
      <c r="O71" s="172"/>
      <c r="P71" s="194"/>
      <c r="Q71" s="24" t="s">
        <v>704</v>
      </c>
      <c r="R71" s="8" t="s">
        <v>84</v>
      </c>
      <c r="S71" s="461" t="s">
        <v>297</v>
      </c>
      <c r="T71" s="190" t="s">
        <v>705</v>
      </c>
      <c r="U71" s="8" t="s">
        <v>84</v>
      </c>
      <c r="V71" s="13" t="s">
        <v>706</v>
      </c>
      <c r="W71" s="92" t="s">
        <v>10</v>
      </c>
      <c r="X71" s="382">
        <v>100</v>
      </c>
      <c r="Y71" s="382">
        <v>100</v>
      </c>
      <c r="Z71" s="382">
        <v>100</v>
      </c>
      <c r="AA71" s="382">
        <v>100</v>
      </c>
      <c r="AB71" s="382">
        <v>100</v>
      </c>
      <c r="AC71" s="387">
        <f t="shared" si="33"/>
        <v>4737433024.1699991</v>
      </c>
      <c r="AD71" s="387">
        <f t="shared" si="34"/>
        <v>0</v>
      </c>
      <c r="AE71" s="387">
        <f t="shared" si="35"/>
        <v>0</v>
      </c>
      <c r="AF71" s="387">
        <f t="shared" si="36"/>
        <v>0</v>
      </c>
      <c r="AG71" s="17"/>
      <c r="AH71" s="17"/>
      <c r="AI71" s="17"/>
      <c r="AJ71" s="17"/>
      <c r="AK71" s="17">
        <v>3980256643.4799995</v>
      </c>
      <c r="AL71" s="17"/>
      <c r="AM71" s="17"/>
      <c r="AN71" s="17"/>
      <c r="AO71" s="17"/>
      <c r="AP71" s="17"/>
      <c r="AQ71" s="17"/>
      <c r="AR71" s="17"/>
      <c r="AS71" s="17">
        <v>680251497</v>
      </c>
      <c r="AT71" s="17"/>
      <c r="AU71" s="17"/>
      <c r="AV71" s="17"/>
      <c r="AW71" s="17"/>
      <c r="AX71" s="17"/>
      <c r="AY71" s="17"/>
      <c r="AZ71" s="17"/>
      <c r="BA71" s="17"/>
      <c r="BB71" s="17"/>
      <c r="BC71" s="17"/>
      <c r="BD71" s="17"/>
      <c r="BE71" s="17"/>
      <c r="BF71" s="17"/>
      <c r="BG71" s="17"/>
      <c r="BH71" s="17"/>
      <c r="BI71" s="17"/>
      <c r="BJ71" s="17"/>
      <c r="BK71" s="17"/>
      <c r="BL71" s="17"/>
      <c r="BM71" s="17"/>
      <c r="BN71" s="361"/>
      <c r="BO71" s="361"/>
      <c r="BP71" s="361"/>
      <c r="BQ71" s="3">
        <f>68256639+7852620.44+815624.25</f>
        <v>76924883.689999998</v>
      </c>
      <c r="BR71" s="3"/>
      <c r="BS71" s="3"/>
      <c r="BT71" s="3"/>
      <c r="BU71" s="17">
        <f t="shared" si="37"/>
        <v>3397545740</v>
      </c>
      <c r="BV71" s="17"/>
      <c r="BW71" s="17">
        <v>3397545740</v>
      </c>
      <c r="BX71" s="17"/>
      <c r="BY71" s="17"/>
      <c r="BZ71" s="30"/>
      <c r="CA71" s="17"/>
      <c r="CB71" s="17"/>
      <c r="CC71" s="17"/>
      <c r="CD71" s="17"/>
      <c r="CE71" s="17"/>
      <c r="CF71" s="17">
        <f t="shared" si="38"/>
        <v>3496966946.1020002</v>
      </c>
      <c r="CG71" s="17"/>
      <c r="CH71" s="17">
        <v>3496966946.1020002</v>
      </c>
      <c r="CI71" s="17"/>
      <c r="CJ71" s="17"/>
      <c r="CK71" s="17"/>
      <c r="CL71" s="17"/>
      <c r="CM71" s="17"/>
      <c r="CN71" s="17"/>
      <c r="CO71" s="17"/>
      <c r="CP71" s="17"/>
      <c r="CQ71" s="17">
        <f t="shared" si="39"/>
        <v>3601875955</v>
      </c>
      <c r="CR71" s="17"/>
      <c r="CS71" s="17">
        <v>3601875955</v>
      </c>
      <c r="CT71" s="17"/>
      <c r="CU71" s="17"/>
      <c r="CV71" s="17"/>
      <c r="CW71" s="17"/>
      <c r="CX71" s="17"/>
      <c r="CY71" s="17"/>
      <c r="CZ71" s="17"/>
      <c r="DA71" s="361"/>
      <c r="DB71" s="371">
        <f t="shared" si="40"/>
        <v>15233821665.271999</v>
      </c>
      <c r="DC71" s="18"/>
      <c r="DD71" s="18"/>
      <c r="DE71" s="18"/>
      <c r="DF71" s="18"/>
      <c r="DG71" s="18"/>
      <c r="DH71" s="18"/>
      <c r="DI71" s="18"/>
      <c r="DJ71" s="18"/>
      <c r="DK71" s="18"/>
      <c r="DL71" s="18"/>
      <c r="DM71" s="18"/>
      <c r="DN71" s="18"/>
      <c r="DO71" s="18"/>
      <c r="DP71" s="18"/>
      <c r="DQ71" s="18"/>
      <c r="DR71" s="18"/>
      <c r="DS71" s="18"/>
      <c r="DT71" s="19"/>
    </row>
    <row r="72" spans="1:16373" s="20" customFormat="1" ht="87" customHeight="1" x14ac:dyDescent="0.25">
      <c r="A72" s="8" t="s">
        <v>376</v>
      </c>
      <c r="B72" s="93"/>
      <c r="C72" s="94"/>
      <c r="D72" s="95" t="s">
        <v>377</v>
      </c>
      <c r="E72" s="9" t="s">
        <v>26</v>
      </c>
      <c r="F72" s="145">
        <v>5.52</v>
      </c>
      <c r="G72" s="21">
        <v>2019</v>
      </c>
      <c r="H72" s="9" t="s">
        <v>1435</v>
      </c>
      <c r="I72" s="145">
        <v>6.52</v>
      </c>
      <c r="J72" s="12">
        <v>19</v>
      </c>
      <c r="K72" s="12" t="s">
        <v>506</v>
      </c>
      <c r="L72" s="201">
        <v>2</v>
      </c>
      <c r="M72" s="191" t="s">
        <v>507</v>
      </c>
      <c r="N72" s="73"/>
      <c r="O72" s="222"/>
      <c r="P72" s="168"/>
      <c r="Q72" s="12" t="s">
        <v>1436</v>
      </c>
      <c r="R72" s="21" t="s">
        <v>84</v>
      </c>
      <c r="S72" s="463" t="s">
        <v>1675</v>
      </c>
      <c r="T72" s="92" t="s">
        <v>1437</v>
      </c>
      <c r="U72" s="21" t="s">
        <v>84</v>
      </c>
      <c r="V72" s="9" t="s">
        <v>1438</v>
      </c>
      <c r="W72" s="381" t="s">
        <v>11</v>
      </c>
      <c r="X72" s="382">
        <v>5</v>
      </c>
      <c r="Y72" s="382">
        <v>2</v>
      </c>
      <c r="Z72" s="382">
        <v>1</v>
      </c>
      <c r="AA72" s="382">
        <v>1</v>
      </c>
      <c r="AB72" s="382">
        <v>1</v>
      </c>
      <c r="AC72" s="15">
        <f t="shared" si="33"/>
        <v>15197103048</v>
      </c>
      <c r="AD72" s="15">
        <f t="shared" si="34"/>
        <v>0</v>
      </c>
      <c r="AE72" s="15">
        <f t="shared" si="35"/>
        <v>0</v>
      </c>
      <c r="AF72" s="15">
        <f t="shared" si="36"/>
        <v>610603524.5</v>
      </c>
      <c r="AG72" s="17">
        <v>2000000</v>
      </c>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v>15195103048</v>
      </c>
      <c r="BF72" s="17"/>
      <c r="BG72" s="17"/>
      <c r="BH72" s="17"/>
      <c r="BI72" s="17"/>
      <c r="BJ72" s="17"/>
      <c r="BK72" s="17"/>
      <c r="BL72" s="17"/>
      <c r="BM72" s="17"/>
      <c r="BN72" s="17"/>
      <c r="BO72" s="17"/>
      <c r="BP72" s="17">
        <v>610603524.5</v>
      </c>
      <c r="BQ72" s="17"/>
      <c r="BR72" s="17"/>
      <c r="BS72" s="17"/>
      <c r="BT72" s="17"/>
      <c r="BU72" s="17">
        <f t="shared" si="37"/>
        <v>4388627816</v>
      </c>
      <c r="BV72" s="17">
        <v>38000000</v>
      </c>
      <c r="BW72" s="17"/>
      <c r="BX72" s="17"/>
      <c r="BY72" s="17"/>
      <c r="BZ72" s="17"/>
      <c r="CA72" s="17"/>
      <c r="CB72" s="17">
        <v>4350627816</v>
      </c>
      <c r="CC72" s="17"/>
      <c r="CD72" s="17"/>
      <c r="CE72" s="17"/>
      <c r="CF72" s="17">
        <f t="shared" si="38"/>
        <v>2371959924</v>
      </c>
      <c r="CG72" s="17">
        <v>38604000</v>
      </c>
      <c r="CH72" s="17"/>
      <c r="CI72" s="17"/>
      <c r="CJ72" s="17"/>
      <c r="CK72" s="17"/>
      <c r="CL72" s="17"/>
      <c r="CM72" s="17">
        <v>2333355924</v>
      </c>
      <c r="CN72" s="17"/>
      <c r="CO72" s="17"/>
      <c r="CP72" s="17"/>
      <c r="CQ72" s="17">
        <f t="shared" si="39"/>
        <v>87597000</v>
      </c>
      <c r="CR72" s="17">
        <v>87597000</v>
      </c>
      <c r="CS72" s="17"/>
      <c r="CT72" s="17"/>
      <c r="CU72" s="17"/>
      <c r="CV72" s="17"/>
      <c r="CW72" s="17"/>
      <c r="CX72" s="17"/>
      <c r="CY72" s="17"/>
      <c r="CZ72" s="17"/>
      <c r="DA72" s="361"/>
      <c r="DB72" s="371">
        <f t="shared" si="40"/>
        <v>22045287788</v>
      </c>
      <c r="DC72" s="18"/>
      <c r="DD72" s="18"/>
      <c r="DE72" s="18"/>
      <c r="DF72" s="18"/>
      <c r="DG72" s="18"/>
      <c r="DH72" s="18"/>
      <c r="DI72" s="18"/>
      <c r="DJ72" s="18"/>
      <c r="DK72" s="18"/>
      <c r="DL72" s="18"/>
      <c r="DM72" s="18"/>
      <c r="DN72" s="18"/>
      <c r="DO72" s="18"/>
      <c r="DP72" s="18"/>
      <c r="DQ72" s="18"/>
      <c r="DR72" s="18"/>
      <c r="DS72" s="18"/>
      <c r="DT72" s="19"/>
    </row>
    <row r="73" spans="1:16373" s="4" customFormat="1" ht="34.5" customHeight="1" x14ac:dyDescent="0.25">
      <c r="A73" s="86"/>
      <c r="B73" s="93"/>
      <c r="C73" s="94"/>
      <c r="D73" s="95"/>
      <c r="E73" s="11"/>
      <c r="F73" s="142"/>
      <c r="G73" s="12"/>
      <c r="H73" s="13"/>
      <c r="I73" s="134"/>
      <c r="J73" s="12"/>
      <c r="K73" s="12"/>
      <c r="L73" s="201"/>
      <c r="M73" s="191"/>
      <c r="N73" s="179">
        <v>15</v>
      </c>
      <c r="O73" s="179">
        <v>2201</v>
      </c>
      <c r="P73" s="260" t="s">
        <v>27</v>
      </c>
      <c r="Q73" s="464"/>
      <c r="R73" s="465"/>
      <c r="S73" s="444"/>
      <c r="T73" s="420"/>
      <c r="U73" s="420"/>
      <c r="V73" s="420"/>
      <c r="W73" s="414"/>
      <c r="X73" s="414"/>
      <c r="Y73" s="414"/>
      <c r="Z73" s="414"/>
      <c r="AA73" s="414"/>
      <c r="AB73" s="109"/>
      <c r="AC73" s="101">
        <f t="shared" ref="AC73:DB73" si="41">SUM(AC74:AC107)</f>
        <v>191741676013.29831</v>
      </c>
      <c r="AD73" s="101">
        <f t="shared" si="41"/>
        <v>84389060205.330002</v>
      </c>
      <c r="AE73" s="101">
        <f t="shared" si="41"/>
        <v>73205186967.333328</v>
      </c>
      <c r="AF73" s="101">
        <f t="shared" si="41"/>
        <v>766554767.29999995</v>
      </c>
      <c r="AG73" s="101">
        <f t="shared" si="41"/>
        <v>2544575660.2183161</v>
      </c>
      <c r="AH73" s="101">
        <f t="shared" si="41"/>
        <v>1814637691.9999959</v>
      </c>
      <c r="AI73" s="101">
        <f t="shared" si="41"/>
        <v>1439173582.9999959</v>
      </c>
      <c r="AJ73" s="101">
        <f t="shared" si="41"/>
        <v>0</v>
      </c>
      <c r="AK73" s="101">
        <f t="shared" si="41"/>
        <v>5711706318.79</v>
      </c>
      <c r="AL73" s="101">
        <f t="shared" si="41"/>
        <v>1579220716.3299999</v>
      </c>
      <c r="AM73" s="101">
        <f t="shared" si="41"/>
        <v>232843658.33333302</v>
      </c>
      <c r="AN73" s="101">
        <f t="shared" si="41"/>
        <v>313485448.30000001</v>
      </c>
      <c r="AO73" s="101">
        <f t="shared" si="41"/>
        <v>158489913515.45999</v>
      </c>
      <c r="AP73" s="101">
        <f t="shared" si="41"/>
        <v>70816659710</v>
      </c>
      <c r="AQ73" s="101">
        <f t="shared" si="41"/>
        <v>69724529164</v>
      </c>
      <c r="AR73" s="101">
        <f t="shared" si="41"/>
        <v>0</v>
      </c>
      <c r="AS73" s="101">
        <f t="shared" si="41"/>
        <v>0</v>
      </c>
      <c r="AT73" s="101">
        <f t="shared" si="41"/>
        <v>0</v>
      </c>
      <c r="AU73" s="101">
        <f t="shared" si="41"/>
        <v>0</v>
      </c>
      <c r="AV73" s="101">
        <f t="shared" si="41"/>
        <v>0</v>
      </c>
      <c r="AW73" s="101">
        <f t="shared" si="41"/>
        <v>0</v>
      </c>
      <c r="AX73" s="101">
        <f t="shared" si="41"/>
        <v>0</v>
      </c>
      <c r="AY73" s="101">
        <f t="shared" si="41"/>
        <v>0</v>
      </c>
      <c r="AZ73" s="101">
        <f t="shared" si="41"/>
        <v>0</v>
      </c>
      <c r="BA73" s="101">
        <f t="shared" si="41"/>
        <v>12173030541.870001</v>
      </c>
      <c r="BB73" s="101">
        <f t="shared" si="41"/>
        <v>10140303712</v>
      </c>
      <c r="BC73" s="101">
        <f t="shared" si="41"/>
        <v>1781318737</v>
      </c>
      <c r="BD73" s="101">
        <f t="shared" si="41"/>
        <v>453069319</v>
      </c>
      <c r="BE73" s="101">
        <f t="shared" si="41"/>
        <v>12633190827</v>
      </c>
      <c r="BF73" s="101">
        <f t="shared" si="41"/>
        <v>0</v>
      </c>
      <c r="BG73" s="101">
        <f t="shared" si="41"/>
        <v>0</v>
      </c>
      <c r="BH73" s="101">
        <f t="shared" si="41"/>
        <v>0</v>
      </c>
      <c r="BI73" s="101">
        <f t="shared" si="41"/>
        <v>0</v>
      </c>
      <c r="BJ73" s="101">
        <f t="shared" si="41"/>
        <v>0</v>
      </c>
      <c r="BK73" s="101">
        <f t="shared" si="41"/>
        <v>0</v>
      </c>
      <c r="BL73" s="101">
        <f t="shared" si="41"/>
        <v>0</v>
      </c>
      <c r="BM73" s="101">
        <f t="shared" si="41"/>
        <v>0</v>
      </c>
      <c r="BN73" s="101">
        <f t="shared" si="41"/>
        <v>0</v>
      </c>
      <c r="BO73" s="101">
        <f t="shared" si="41"/>
        <v>0</v>
      </c>
      <c r="BP73" s="101">
        <f t="shared" si="41"/>
        <v>0</v>
      </c>
      <c r="BQ73" s="101">
        <f t="shared" si="41"/>
        <v>189259149.96000001</v>
      </c>
      <c r="BR73" s="101">
        <f t="shared" si="41"/>
        <v>38238375</v>
      </c>
      <c r="BS73" s="101">
        <f t="shared" si="41"/>
        <v>27321825</v>
      </c>
      <c r="BT73" s="101">
        <f t="shared" si="41"/>
        <v>0</v>
      </c>
      <c r="BU73" s="101">
        <f t="shared" si="41"/>
        <v>187284326742.52414</v>
      </c>
      <c r="BV73" s="101">
        <f t="shared" si="41"/>
        <v>1661980277.4537778</v>
      </c>
      <c r="BW73" s="101">
        <f t="shared" si="41"/>
        <v>4649570720.1879654</v>
      </c>
      <c r="BX73" s="101">
        <f t="shared" si="41"/>
        <v>168763077602.9024</v>
      </c>
      <c r="BY73" s="101">
        <f t="shared" si="41"/>
        <v>0</v>
      </c>
      <c r="BZ73" s="101">
        <f t="shared" si="41"/>
        <v>0</v>
      </c>
      <c r="CA73" s="101">
        <f t="shared" si="41"/>
        <v>12209698141.98</v>
      </c>
      <c r="CB73" s="101">
        <f t="shared" si="41"/>
        <v>0</v>
      </c>
      <c r="CC73" s="101">
        <f t="shared" si="41"/>
        <v>0</v>
      </c>
      <c r="CD73" s="101">
        <f t="shared" si="41"/>
        <v>0</v>
      </c>
      <c r="CE73" s="101">
        <f t="shared" si="41"/>
        <v>0</v>
      </c>
      <c r="CF73" s="101">
        <f t="shared" si="41"/>
        <v>203608864938.85327</v>
      </c>
      <c r="CG73" s="101">
        <f t="shared" si="41"/>
        <v>2773668414.1865997</v>
      </c>
      <c r="CH73" s="101">
        <f t="shared" si="41"/>
        <v>6070184967.666667</v>
      </c>
      <c r="CI73" s="101">
        <f t="shared" si="41"/>
        <v>182189022471</v>
      </c>
      <c r="CJ73" s="101">
        <f t="shared" si="41"/>
        <v>0</v>
      </c>
      <c r="CK73" s="101">
        <f t="shared" si="41"/>
        <v>0</v>
      </c>
      <c r="CL73" s="101">
        <f t="shared" si="41"/>
        <v>12575989086</v>
      </c>
      <c r="CM73" s="101">
        <f t="shared" si="41"/>
        <v>0</v>
      </c>
      <c r="CN73" s="101">
        <f t="shared" si="41"/>
        <v>0</v>
      </c>
      <c r="CO73" s="101">
        <f t="shared" si="41"/>
        <v>0</v>
      </c>
      <c r="CP73" s="101">
        <f t="shared" si="41"/>
        <v>0</v>
      </c>
      <c r="CQ73" s="101">
        <f t="shared" si="41"/>
        <v>219937408735.75204</v>
      </c>
      <c r="CR73" s="101">
        <f t="shared" si="41"/>
        <v>4430970095.7185001</v>
      </c>
      <c r="CS73" s="101">
        <f t="shared" si="41"/>
        <v>5866379992.0335484</v>
      </c>
      <c r="CT73" s="101">
        <f t="shared" si="41"/>
        <v>196686789889</v>
      </c>
      <c r="CU73" s="101">
        <f t="shared" si="41"/>
        <v>0</v>
      </c>
      <c r="CV73" s="101">
        <f t="shared" si="41"/>
        <v>0</v>
      </c>
      <c r="CW73" s="101">
        <f t="shared" si="41"/>
        <v>12953268759</v>
      </c>
      <c r="CX73" s="101">
        <f t="shared" si="41"/>
        <v>0</v>
      </c>
      <c r="CY73" s="101">
        <f t="shared" si="41"/>
        <v>0</v>
      </c>
      <c r="CZ73" s="101">
        <f t="shared" si="41"/>
        <v>0</v>
      </c>
      <c r="DA73" s="362">
        <f t="shared" si="41"/>
        <v>0</v>
      </c>
      <c r="DB73" s="101">
        <f t="shared" si="41"/>
        <v>802572276430.42786</v>
      </c>
      <c r="DC73" s="18"/>
      <c r="DD73" s="18"/>
      <c r="DE73" s="18"/>
      <c r="DF73" s="18"/>
      <c r="DG73" s="18"/>
      <c r="DH73" s="18"/>
      <c r="DI73" s="18"/>
      <c r="DJ73" s="18"/>
      <c r="DK73" s="18"/>
      <c r="DL73" s="18"/>
      <c r="DM73" s="18"/>
      <c r="DN73" s="18"/>
      <c r="DO73" s="18"/>
      <c r="DP73" s="18"/>
      <c r="DQ73" s="18"/>
      <c r="DR73" s="18"/>
      <c r="DS73" s="18"/>
      <c r="DT73" s="19"/>
      <c r="DU73" s="20"/>
      <c r="DV73" s="20"/>
      <c r="DW73" s="20"/>
      <c r="DX73" s="20"/>
      <c r="DY73" s="20"/>
      <c r="DZ73" s="20"/>
      <c r="EA73" s="20"/>
      <c r="EB73" s="20"/>
      <c r="EC73" s="20"/>
      <c r="ED73" s="20"/>
      <c r="EE73" s="20"/>
      <c r="EF73" s="20"/>
      <c r="EG73" s="20"/>
      <c r="EH73" s="20"/>
      <c r="EI73" s="20"/>
      <c r="EJ73" s="20"/>
      <c r="EK73" s="20"/>
      <c r="EL73" s="20"/>
      <c r="EM73" s="20"/>
      <c r="EN73" s="20"/>
      <c r="EO73" s="20"/>
      <c r="EP73" s="20"/>
      <c r="EQ73" s="20"/>
      <c r="ER73" s="20"/>
      <c r="ES73" s="20"/>
      <c r="ET73" s="20"/>
      <c r="EU73" s="20"/>
      <c r="EV73" s="20"/>
      <c r="EW73" s="20"/>
      <c r="EX73" s="20"/>
      <c r="EY73" s="20"/>
      <c r="EZ73" s="20"/>
      <c r="FA73" s="20"/>
      <c r="FB73" s="20"/>
      <c r="FC73" s="20"/>
      <c r="FD73" s="20"/>
      <c r="FE73" s="20"/>
      <c r="FF73" s="20"/>
      <c r="FG73" s="20"/>
      <c r="FH73" s="20"/>
      <c r="FI73" s="20"/>
      <c r="FJ73" s="20"/>
      <c r="FK73" s="20"/>
      <c r="FL73" s="20"/>
      <c r="FM73" s="20"/>
      <c r="FN73" s="20"/>
      <c r="FO73" s="20"/>
      <c r="FP73" s="20"/>
      <c r="FQ73" s="20"/>
      <c r="FR73" s="20"/>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c r="GW73" s="20"/>
      <c r="GX73" s="20"/>
      <c r="GY73" s="20"/>
      <c r="GZ73" s="20"/>
      <c r="HA73" s="20"/>
      <c r="HB73" s="20"/>
      <c r="HC73" s="20"/>
      <c r="HD73" s="20"/>
      <c r="HE73" s="20"/>
      <c r="HF73" s="20"/>
      <c r="HG73" s="20"/>
      <c r="HH73" s="20"/>
      <c r="HI73" s="20"/>
      <c r="HJ73" s="20"/>
      <c r="HK73" s="20"/>
      <c r="HL73" s="20"/>
      <c r="HM73" s="20"/>
      <c r="HN73" s="20"/>
      <c r="HO73" s="20"/>
      <c r="HP73" s="20"/>
      <c r="HQ73" s="20"/>
      <c r="HR73" s="20"/>
      <c r="HS73" s="20"/>
      <c r="HT73" s="20"/>
      <c r="HU73" s="20"/>
      <c r="HV73" s="20"/>
      <c r="HW73" s="20"/>
      <c r="HX73" s="20"/>
      <c r="HY73" s="20"/>
      <c r="HZ73" s="20"/>
      <c r="IA73" s="20"/>
      <c r="IB73" s="20"/>
      <c r="IC73" s="20"/>
      <c r="ID73" s="20"/>
      <c r="IE73" s="20"/>
      <c r="IF73" s="20"/>
      <c r="IG73" s="20"/>
      <c r="IH73" s="20"/>
      <c r="II73" s="20"/>
      <c r="IJ73" s="20"/>
      <c r="IK73" s="20"/>
      <c r="IL73" s="20"/>
      <c r="IM73" s="20"/>
      <c r="IN73" s="20"/>
      <c r="IO73" s="20"/>
      <c r="IP73" s="20"/>
      <c r="IQ73" s="20"/>
      <c r="IR73" s="20"/>
      <c r="IS73" s="20"/>
      <c r="IT73" s="20"/>
      <c r="IU73" s="20"/>
      <c r="IV73" s="20"/>
      <c r="IW73" s="20"/>
      <c r="IX73" s="20"/>
      <c r="IY73" s="20"/>
      <c r="IZ73" s="20"/>
      <c r="JA73" s="20"/>
      <c r="JB73" s="20"/>
      <c r="JC73" s="20"/>
      <c r="JD73" s="20"/>
      <c r="JE73" s="20"/>
      <c r="JF73" s="20"/>
      <c r="JG73" s="20"/>
      <c r="JH73" s="20"/>
      <c r="JI73" s="20"/>
      <c r="JJ73" s="20"/>
      <c r="JK73" s="20"/>
      <c r="JL73" s="20"/>
      <c r="JM73" s="20"/>
      <c r="JN73" s="20"/>
      <c r="JO73" s="20"/>
      <c r="JP73" s="20"/>
      <c r="JQ73" s="20"/>
      <c r="JR73" s="20"/>
      <c r="JS73" s="20"/>
      <c r="JT73" s="20"/>
      <c r="JU73" s="20"/>
      <c r="JV73" s="20"/>
      <c r="JW73" s="20"/>
      <c r="JX73" s="20"/>
      <c r="JY73" s="20"/>
      <c r="JZ73" s="20"/>
      <c r="KA73" s="20"/>
      <c r="KB73" s="20"/>
      <c r="KC73" s="20"/>
      <c r="KD73" s="20"/>
      <c r="KE73" s="20"/>
      <c r="KF73" s="20"/>
      <c r="KG73" s="20"/>
      <c r="KH73" s="20"/>
      <c r="KI73" s="20"/>
      <c r="KJ73" s="20"/>
      <c r="KK73" s="20"/>
      <c r="KL73" s="20"/>
      <c r="KM73" s="20"/>
      <c r="KN73" s="20"/>
      <c r="KO73" s="20"/>
      <c r="KP73" s="20"/>
      <c r="KQ73" s="20"/>
      <c r="KR73" s="20"/>
      <c r="KS73" s="20"/>
      <c r="KT73" s="20"/>
      <c r="KU73" s="20"/>
      <c r="KV73" s="20"/>
      <c r="KW73" s="20"/>
      <c r="KX73" s="20"/>
      <c r="KY73" s="20"/>
      <c r="KZ73" s="20"/>
      <c r="LA73" s="20"/>
      <c r="LB73" s="20"/>
      <c r="LC73" s="20"/>
      <c r="LD73" s="20"/>
      <c r="LE73" s="20"/>
      <c r="LF73" s="20"/>
      <c r="LG73" s="20"/>
      <c r="LH73" s="20"/>
      <c r="LI73" s="20"/>
      <c r="LJ73" s="20"/>
      <c r="LK73" s="20"/>
      <c r="LL73" s="20"/>
      <c r="LM73" s="20"/>
      <c r="LN73" s="20"/>
      <c r="LO73" s="20"/>
      <c r="LP73" s="20"/>
      <c r="LQ73" s="20"/>
      <c r="LR73" s="20"/>
      <c r="LS73" s="20"/>
      <c r="LT73" s="20"/>
      <c r="LU73" s="20"/>
      <c r="LV73" s="20"/>
      <c r="LW73" s="20"/>
      <c r="LX73" s="20"/>
      <c r="LY73" s="20"/>
      <c r="LZ73" s="20"/>
      <c r="MA73" s="20"/>
      <c r="MB73" s="20"/>
      <c r="MC73" s="20"/>
      <c r="MD73" s="20"/>
      <c r="ME73" s="20"/>
      <c r="MF73" s="20"/>
      <c r="MG73" s="20"/>
      <c r="MH73" s="20"/>
      <c r="MI73" s="20"/>
      <c r="MJ73" s="20"/>
      <c r="MK73" s="20"/>
      <c r="ML73" s="20"/>
      <c r="MM73" s="20"/>
      <c r="MN73" s="20"/>
      <c r="MO73" s="20"/>
      <c r="MP73" s="20"/>
      <c r="MQ73" s="20"/>
      <c r="MR73" s="20"/>
      <c r="MS73" s="20"/>
      <c r="MT73" s="20"/>
      <c r="MU73" s="20"/>
      <c r="MV73" s="20"/>
      <c r="MW73" s="20"/>
      <c r="MX73" s="20"/>
      <c r="MY73" s="20"/>
      <c r="MZ73" s="20"/>
      <c r="NA73" s="20"/>
      <c r="NB73" s="20"/>
      <c r="NC73" s="20"/>
      <c r="ND73" s="20"/>
      <c r="NE73" s="20"/>
      <c r="NF73" s="20"/>
      <c r="NG73" s="20"/>
      <c r="NH73" s="20"/>
      <c r="NI73" s="20"/>
      <c r="NJ73" s="20"/>
      <c r="NK73" s="20"/>
      <c r="NL73" s="20"/>
      <c r="NM73" s="20"/>
      <c r="NN73" s="20"/>
      <c r="NO73" s="20"/>
      <c r="NP73" s="20"/>
      <c r="NQ73" s="20"/>
      <c r="NR73" s="20"/>
      <c r="NS73" s="20"/>
      <c r="NT73" s="20"/>
      <c r="NU73" s="20"/>
      <c r="NV73" s="20"/>
      <c r="NW73" s="20"/>
      <c r="NX73" s="20"/>
      <c r="NY73" s="20"/>
      <c r="NZ73" s="20"/>
      <c r="OA73" s="20"/>
      <c r="OB73" s="20"/>
      <c r="OC73" s="20"/>
      <c r="OD73" s="20"/>
      <c r="OE73" s="20"/>
      <c r="OF73" s="20"/>
      <c r="OG73" s="20"/>
      <c r="OH73" s="20"/>
      <c r="OI73" s="20"/>
      <c r="OJ73" s="20"/>
      <c r="OK73" s="20"/>
      <c r="OL73" s="20"/>
      <c r="OM73" s="20"/>
      <c r="ON73" s="20"/>
      <c r="OO73" s="20"/>
      <c r="OP73" s="20"/>
      <c r="OQ73" s="20"/>
      <c r="OR73" s="20"/>
      <c r="OS73" s="20"/>
      <c r="OT73" s="20"/>
      <c r="OU73" s="20"/>
      <c r="OV73" s="20"/>
      <c r="OW73" s="20"/>
      <c r="OX73" s="20"/>
      <c r="OY73" s="20"/>
      <c r="OZ73" s="20"/>
      <c r="PA73" s="20"/>
      <c r="PB73" s="20"/>
      <c r="PC73" s="20"/>
      <c r="PD73" s="20"/>
      <c r="PE73" s="20"/>
      <c r="PF73" s="20"/>
      <c r="PG73" s="20"/>
      <c r="PH73" s="20"/>
      <c r="PI73" s="20"/>
      <c r="PJ73" s="20"/>
      <c r="PK73" s="20"/>
      <c r="PL73" s="20"/>
      <c r="PM73" s="20"/>
      <c r="PN73" s="20"/>
      <c r="PO73" s="20"/>
      <c r="PP73" s="20"/>
      <c r="PQ73" s="20"/>
      <c r="PR73" s="20"/>
      <c r="PS73" s="20"/>
      <c r="PT73" s="20"/>
      <c r="PU73" s="20"/>
      <c r="PV73" s="20"/>
      <c r="PW73" s="20"/>
      <c r="PX73" s="20"/>
      <c r="PY73" s="20"/>
      <c r="PZ73" s="20"/>
      <c r="QA73" s="20"/>
      <c r="QB73" s="20"/>
      <c r="QC73" s="20"/>
      <c r="QD73" s="20"/>
      <c r="QE73" s="20"/>
      <c r="QF73" s="20"/>
      <c r="QG73" s="20"/>
      <c r="QH73" s="20"/>
      <c r="QI73" s="20"/>
      <c r="QJ73" s="20"/>
      <c r="QK73" s="20"/>
      <c r="QL73" s="20"/>
      <c r="QM73" s="20"/>
      <c r="QN73" s="20"/>
      <c r="QO73" s="20"/>
      <c r="QP73" s="20"/>
      <c r="QQ73" s="20"/>
      <c r="QR73" s="20"/>
      <c r="QS73" s="20"/>
      <c r="QT73" s="20"/>
      <c r="QU73" s="20"/>
      <c r="QV73" s="20"/>
      <c r="QW73" s="20"/>
      <c r="QX73" s="20"/>
      <c r="QY73" s="20"/>
      <c r="QZ73" s="20"/>
      <c r="RA73" s="20"/>
      <c r="RB73" s="20"/>
      <c r="RC73" s="20"/>
      <c r="RD73" s="20"/>
      <c r="RE73" s="20"/>
      <c r="RF73" s="20"/>
      <c r="RG73" s="20"/>
      <c r="RH73" s="20"/>
      <c r="RI73" s="20"/>
      <c r="RJ73" s="20"/>
      <c r="RK73" s="20"/>
      <c r="RL73" s="20"/>
      <c r="RM73" s="20"/>
      <c r="RN73" s="20"/>
      <c r="RO73" s="20"/>
      <c r="RP73" s="20"/>
      <c r="RQ73" s="20"/>
      <c r="RR73" s="20"/>
      <c r="RS73" s="20"/>
      <c r="RT73" s="20"/>
      <c r="RU73" s="20"/>
      <c r="RV73" s="20"/>
      <c r="RW73" s="20"/>
      <c r="RX73" s="20"/>
      <c r="RY73" s="20"/>
      <c r="RZ73" s="20"/>
      <c r="SA73" s="20"/>
      <c r="SB73" s="20"/>
      <c r="SC73" s="20"/>
      <c r="SD73" s="20"/>
      <c r="SE73" s="20"/>
      <c r="SF73" s="20"/>
      <c r="SG73" s="20"/>
      <c r="SH73" s="20"/>
      <c r="SI73" s="20"/>
      <c r="SJ73" s="20"/>
      <c r="SK73" s="20"/>
      <c r="SL73" s="20"/>
      <c r="SM73" s="20"/>
      <c r="SN73" s="20"/>
      <c r="SO73" s="20"/>
      <c r="SP73" s="20"/>
      <c r="SQ73" s="20"/>
      <c r="SR73" s="20"/>
      <c r="SS73" s="20"/>
      <c r="ST73" s="20"/>
      <c r="SU73" s="20"/>
      <c r="SV73" s="20"/>
      <c r="SW73" s="20"/>
      <c r="SX73" s="20"/>
      <c r="SY73" s="20"/>
      <c r="SZ73" s="20"/>
      <c r="TA73" s="20"/>
      <c r="TB73" s="20"/>
      <c r="TC73" s="20"/>
      <c r="TD73" s="20"/>
      <c r="TE73" s="20"/>
      <c r="TF73" s="20"/>
      <c r="TG73" s="20"/>
      <c r="TH73" s="20"/>
      <c r="TI73" s="20"/>
      <c r="TJ73" s="20"/>
      <c r="TK73" s="20"/>
      <c r="TL73" s="20"/>
      <c r="TM73" s="20"/>
      <c r="TN73" s="20"/>
      <c r="TO73" s="20"/>
      <c r="TP73" s="20"/>
      <c r="TQ73" s="20"/>
      <c r="TR73" s="20"/>
      <c r="TS73" s="20"/>
      <c r="TT73" s="20"/>
      <c r="TU73" s="20"/>
      <c r="TV73" s="20"/>
      <c r="TW73" s="20"/>
      <c r="TX73" s="20"/>
      <c r="TY73" s="20"/>
      <c r="TZ73" s="20"/>
      <c r="UA73" s="20"/>
      <c r="UB73" s="20"/>
      <c r="UC73" s="20"/>
      <c r="UD73" s="20"/>
      <c r="UE73" s="20"/>
      <c r="UF73" s="20"/>
      <c r="UG73" s="20"/>
      <c r="UH73" s="20"/>
      <c r="UI73" s="20"/>
      <c r="UJ73" s="20"/>
      <c r="UK73" s="20"/>
      <c r="UL73" s="20"/>
      <c r="UM73" s="20"/>
      <c r="UN73" s="20"/>
      <c r="UO73" s="20"/>
      <c r="UP73" s="20"/>
      <c r="UQ73" s="20"/>
      <c r="UR73" s="20"/>
      <c r="US73" s="20"/>
      <c r="UT73" s="20"/>
      <c r="UU73" s="20"/>
      <c r="UV73" s="20"/>
      <c r="UW73" s="20"/>
      <c r="UX73" s="20"/>
      <c r="UY73" s="20"/>
      <c r="UZ73" s="20"/>
      <c r="VA73" s="20"/>
      <c r="VB73" s="20"/>
      <c r="VC73" s="20"/>
      <c r="VD73" s="20"/>
      <c r="VE73" s="20"/>
      <c r="VF73" s="20"/>
      <c r="VG73" s="20"/>
      <c r="VH73" s="20"/>
      <c r="VI73" s="20"/>
      <c r="VJ73" s="20"/>
      <c r="VK73" s="20"/>
      <c r="VL73" s="20"/>
      <c r="VM73" s="20"/>
      <c r="VN73" s="20"/>
      <c r="VO73" s="20"/>
      <c r="VP73" s="20"/>
      <c r="VQ73" s="20"/>
      <c r="VR73" s="20"/>
      <c r="VS73" s="20"/>
      <c r="VT73" s="20"/>
      <c r="VU73" s="20"/>
      <c r="VV73" s="20"/>
      <c r="VW73" s="20"/>
      <c r="VX73" s="20"/>
      <c r="VY73" s="20"/>
      <c r="VZ73" s="20"/>
      <c r="WA73" s="20"/>
      <c r="WB73" s="20"/>
      <c r="WC73" s="20"/>
      <c r="WD73" s="20"/>
      <c r="WE73" s="20"/>
      <c r="WF73" s="20"/>
      <c r="WG73" s="20"/>
      <c r="WH73" s="20"/>
      <c r="WI73" s="20"/>
      <c r="WJ73" s="20"/>
      <c r="WK73" s="20"/>
      <c r="WL73" s="20"/>
      <c r="WM73" s="20"/>
      <c r="WN73" s="20"/>
      <c r="WO73" s="20"/>
      <c r="WP73" s="20"/>
      <c r="WQ73" s="20"/>
      <c r="WR73" s="20"/>
      <c r="WS73" s="20"/>
      <c r="WT73" s="20"/>
      <c r="WU73" s="20"/>
      <c r="WV73" s="20"/>
      <c r="WW73" s="20"/>
      <c r="WX73" s="20"/>
      <c r="WY73" s="20"/>
      <c r="WZ73" s="20"/>
      <c r="XA73" s="20"/>
      <c r="XB73" s="20"/>
      <c r="XC73" s="20"/>
      <c r="XD73" s="20"/>
      <c r="XE73" s="20"/>
      <c r="XF73" s="20"/>
      <c r="XG73" s="20"/>
      <c r="XH73" s="20"/>
      <c r="XI73" s="20"/>
      <c r="XJ73" s="20"/>
      <c r="XK73" s="20"/>
      <c r="XL73" s="20"/>
      <c r="XM73" s="20"/>
      <c r="XN73" s="20"/>
      <c r="XO73" s="20"/>
      <c r="XP73" s="20"/>
      <c r="XQ73" s="20"/>
      <c r="XR73" s="20"/>
      <c r="XS73" s="20"/>
      <c r="XT73" s="20"/>
      <c r="XU73" s="20"/>
      <c r="XV73" s="20"/>
      <c r="XW73" s="20"/>
      <c r="XX73" s="20"/>
      <c r="XY73" s="20"/>
      <c r="XZ73" s="20"/>
      <c r="YA73" s="20"/>
      <c r="YB73" s="20"/>
      <c r="YC73" s="20"/>
      <c r="YD73" s="20"/>
      <c r="YE73" s="20"/>
      <c r="YF73" s="20"/>
      <c r="YG73" s="20"/>
      <c r="YH73" s="20"/>
      <c r="YI73" s="20"/>
      <c r="YJ73" s="20"/>
      <c r="YK73" s="20"/>
      <c r="YL73" s="20"/>
      <c r="YM73" s="20"/>
      <c r="YN73" s="20"/>
      <c r="YO73" s="20"/>
      <c r="YP73" s="20"/>
      <c r="YQ73" s="20"/>
      <c r="YR73" s="20"/>
      <c r="YS73" s="20"/>
      <c r="YT73" s="20"/>
      <c r="YU73" s="20"/>
      <c r="YV73" s="20"/>
      <c r="YW73" s="20"/>
      <c r="YX73" s="20"/>
      <c r="YY73" s="20"/>
      <c r="YZ73" s="20"/>
      <c r="ZA73" s="20"/>
      <c r="ZB73" s="20"/>
      <c r="ZC73" s="20"/>
      <c r="ZD73" s="20"/>
      <c r="ZE73" s="20"/>
      <c r="ZF73" s="20"/>
      <c r="ZG73" s="20"/>
      <c r="ZH73" s="20"/>
      <c r="ZI73" s="20"/>
      <c r="ZJ73" s="20"/>
      <c r="ZK73" s="20"/>
      <c r="ZL73" s="20"/>
      <c r="ZM73" s="20"/>
      <c r="ZN73" s="20"/>
      <c r="ZO73" s="20"/>
      <c r="ZP73" s="20"/>
      <c r="ZQ73" s="20"/>
      <c r="ZR73" s="20"/>
      <c r="ZS73" s="20"/>
      <c r="ZT73" s="20"/>
      <c r="ZU73" s="20"/>
      <c r="ZV73" s="20"/>
      <c r="ZW73" s="20"/>
      <c r="ZX73" s="20"/>
      <c r="ZY73" s="20"/>
      <c r="ZZ73" s="20"/>
      <c r="AAA73" s="20"/>
      <c r="AAB73" s="20"/>
      <c r="AAC73" s="20"/>
      <c r="AAD73" s="20"/>
      <c r="AAE73" s="20"/>
      <c r="AAF73" s="20"/>
      <c r="AAG73" s="20"/>
      <c r="AAH73" s="20"/>
      <c r="AAI73" s="20"/>
      <c r="AAJ73" s="20"/>
      <c r="AAK73" s="20"/>
      <c r="AAL73" s="20"/>
      <c r="AAM73" s="20"/>
      <c r="AAN73" s="20"/>
      <c r="AAO73" s="20"/>
      <c r="AAP73" s="20"/>
      <c r="AAQ73" s="20"/>
      <c r="AAR73" s="20"/>
      <c r="AAS73" s="20"/>
      <c r="AAT73" s="20"/>
      <c r="AAU73" s="20"/>
      <c r="AAV73" s="20"/>
      <c r="AAW73" s="20"/>
      <c r="AAX73" s="20"/>
      <c r="AAY73" s="20"/>
      <c r="AAZ73" s="20"/>
      <c r="ABA73" s="20"/>
      <c r="ABB73" s="20"/>
      <c r="ABC73" s="20"/>
      <c r="ABD73" s="20"/>
      <c r="ABE73" s="20"/>
      <c r="ABF73" s="20"/>
      <c r="ABG73" s="20"/>
      <c r="ABH73" s="20"/>
      <c r="ABI73" s="20"/>
      <c r="ABJ73" s="20"/>
      <c r="ABK73" s="20"/>
      <c r="ABL73" s="20"/>
      <c r="ABM73" s="20"/>
      <c r="ABN73" s="20"/>
      <c r="ABO73" s="20"/>
      <c r="ABP73" s="20"/>
      <c r="ABQ73" s="20"/>
      <c r="ABR73" s="20"/>
      <c r="ABS73" s="20"/>
      <c r="ABT73" s="20"/>
      <c r="ABU73" s="20"/>
      <c r="ABV73" s="20"/>
      <c r="ABW73" s="20"/>
      <c r="ABX73" s="20"/>
      <c r="ABY73" s="20"/>
      <c r="ABZ73" s="20"/>
      <c r="ACA73" s="20"/>
      <c r="ACB73" s="20"/>
      <c r="ACC73" s="20"/>
      <c r="ACD73" s="20"/>
      <c r="ACE73" s="20"/>
      <c r="ACF73" s="20"/>
      <c r="ACG73" s="20"/>
      <c r="ACH73" s="20"/>
      <c r="ACI73" s="20"/>
      <c r="ACJ73" s="20"/>
      <c r="ACK73" s="20"/>
      <c r="ACL73" s="20"/>
      <c r="ACM73" s="20"/>
      <c r="ACN73" s="20"/>
      <c r="ACO73" s="20"/>
      <c r="ACP73" s="20"/>
      <c r="ACQ73" s="20"/>
      <c r="ACR73" s="20"/>
      <c r="ACS73" s="20"/>
      <c r="ACT73" s="20"/>
      <c r="ACU73" s="20"/>
      <c r="ACV73" s="20"/>
      <c r="ACW73" s="20"/>
      <c r="ACX73" s="20"/>
      <c r="ACY73" s="20"/>
      <c r="ACZ73" s="20"/>
      <c r="ADA73" s="20"/>
      <c r="ADB73" s="20"/>
      <c r="ADC73" s="20"/>
      <c r="ADD73" s="20"/>
      <c r="ADE73" s="20"/>
      <c r="ADF73" s="20"/>
      <c r="ADG73" s="20"/>
      <c r="ADH73" s="20"/>
      <c r="ADI73" s="20"/>
      <c r="ADJ73" s="20"/>
      <c r="ADK73" s="20"/>
      <c r="ADL73" s="20"/>
      <c r="ADM73" s="20"/>
      <c r="ADN73" s="20"/>
      <c r="ADO73" s="20"/>
      <c r="ADP73" s="20"/>
      <c r="ADQ73" s="20"/>
      <c r="ADR73" s="20"/>
      <c r="ADS73" s="20"/>
      <c r="ADT73" s="20"/>
      <c r="ADU73" s="20"/>
      <c r="ADV73" s="20"/>
      <c r="ADW73" s="20"/>
      <c r="ADX73" s="20"/>
      <c r="ADY73" s="20"/>
      <c r="ADZ73" s="20"/>
      <c r="AEA73" s="20"/>
      <c r="AEB73" s="20"/>
      <c r="AEC73" s="20"/>
      <c r="AED73" s="20"/>
      <c r="AEE73" s="20"/>
      <c r="AEF73" s="20"/>
      <c r="AEG73" s="20"/>
      <c r="AEH73" s="20"/>
      <c r="AEI73" s="20"/>
      <c r="AEJ73" s="20"/>
      <c r="AEK73" s="20"/>
      <c r="AEL73" s="20"/>
      <c r="AEM73" s="20"/>
      <c r="AEN73" s="20"/>
      <c r="AEO73" s="20"/>
      <c r="AEP73" s="20"/>
      <c r="AEQ73" s="20"/>
      <c r="AER73" s="20"/>
      <c r="AES73" s="20"/>
      <c r="AET73" s="20"/>
      <c r="AEU73" s="20"/>
      <c r="AEV73" s="20"/>
      <c r="AEW73" s="20"/>
      <c r="AEX73" s="20"/>
      <c r="AEY73" s="20"/>
      <c r="AEZ73" s="20"/>
      <c r="AFA73" s="20"/>
      <c r="AFB73" s="20"/>
      <c r="AFC73" s="20"/>
      <c r="AFD73" s="20"/>
      <c r="AFE73" s="20"/>
      <c r="AFF73" s="20"/>
      <c r="AFG73" s="20"/>
      <c r="AFH73" s="20"/>
      <c r="AFI73" s="20"/>
      <c r="AFJ73" s="20"/>
      <c r="AFK73" s="20"/>
      <c r="AFL73" s="20"/>
      <c r="AFM73" s="20"/>
      <c r="AFN73" s="20"/>
      <c r="AFO73" s="20"/>
      <c r="AFP73" s="20"/>
      <c r="AFQ73" s="20"/>
      <c r="AFR73" s="20"/>
      <c r="AFS73" s="20"/>
      <c r="AFT73" s="20"/>
      <c r="AFU73" s="20"/>
      <c r="AFV73" s="20"/>
      <c r="AFW73" s="20"/>
      <c r="AFX73" s="20"/>
      <c r="AFY73" s="20"/>
      <c r="AFZ73" s="20"/>
      <c r="AGA73" s="20"/>
      <c r="AGB73" s="20"/>
      <c r="AGC73" s="20"/>
      <c r="AGD73" s="20"/>
      <c r="AGE73" s="20"/>
      <c r="AGF73" s="20"/>
      <c r="AGG73" s="20"/>
      <c r="AGH73" s="20"/>
      <c r="AGI73" s="20"/>
      <c r="AGJ73" s="20"/>
      <c r="AGK73" s="20"/>
      <c r="AGL73" s="20"/>
      <c r="AGM73" s="20"/>
      <c r="AGN73" s="20"/>
      <c r="AGO73" s="20"/>
      <c r="AGP73" s="20"/>
      <c r="AGQ73" s="20"/>
      <c r="AGR73" s="20"/>
      <c r="AGS73" s="20"/>
      <c r="AGT73" s="20"/>
      <c r="AGU73" s="20"/>
      <c r="AGV73" s="20"/>
      <c r="AGW73" s="20"/>
      <c r="AGX73" s="20"/>
      <c r="AGY73" s="20"/>
      <c r="AGZ73" s="20"/>
      <c r="AHA73" s="20"/>
      <c r="AHB73" s="20"/>
      <c r="AHC73" s="20"/>
      <c r="AHD73" s="20"/>
      <c r="AHE73" s="20"/>
      <c r="AHF73" s="20"/>
      <c r="AHG73" s="20"/>
      <c r="AHH73" s="20"/>
      <c r="AHI73" s="20"/>
      <c r="AHJ73" s="20"/>
      <c r="AHK73" s="20"/>
      <c r="AHL73" s="20"/>
      <c r="AHM73" s="20"/>
      <c r="AHN73" s="20"/>
      <c r="AHO73" s="20"/>
      <c r="AHP73" s="20"/>
      <c r="AHQ73" s="20"/>
      <c r="AHR73" s="20"/>
      <c r="AHS73" s="20"/>
      <c r="AHT73" s="20"/>
      <c r="AHU73" s="20"/>
      <c r="AHV73" s="20"/>
      <c r="AHW73" s="20"/>
      <c r="AHX73" s="20"/>
      <c r="AHY73" s="20"/>
      <c r="AHZ73" s="20"/>
      <c r="AIA73" s="20"/>
      <c r="AIB73" s="20"/>
      <c r="AIC73" s="20"/>
      <c r="AID73" s="20"/>
      <c r="AIE73" s="20"/>
      <c r="AIF73" s="20"/>
      <c r="AIG73" s="20"/>
      <c r="AIH73" s="20"/>
      <c r="AII73" s="20"/>
      <c r="AIJ73" s="20"/>
      <c r="AIK73" s="20"/>
      <c r="AIL73" s="20"/>
      <c r="AIM73" s="20"/>
      <c r="AIN73" s="20"/>
      <c r="AIO73" s="20"/>
      <c r="AIP73" s="20"/>
      <c r="AIQ73" s="20"/>
      <c r="AIR73" s="20"/>
      <c r="AIS73" s="20"/>
      <c r="AIT73" s="20"/>
      <c r="AIU73" s="20"/>
      <c r="AIV73" s="20"/>
      <c r="AIW73" s="20"/>
      <c r="AIX73" s="20"/>
      <c r="AIY73" s="20"/>
      <c r="AIZ73" s="20"/>
      <c r="AJA73" s="20"/>
      <c r="AJB73" s="20"/>
      <c r="AJC73" s="20"/>
      <c r="AJD73" s="20"/>
      <c r="AJE73" s="20"/>
      <c r="AJF73" s="20"/>
      <c r="AJG73" s="20"/>
      <c r="AJH73" s="20"/>
      <c r="AJI73" s="20"/>
      <c r="AJJ73" s="20"/>
      <c r="AJK73" s="20"/>
      <c r="AJL73" s="20"/>
      <c r="AJM73" s="20"/>
      <c r="AJN73" s="20"/>
      <c r="AJO73" s="20"/>
      <c r="AJP73" s="20"/>
      <c r="AJQ73" s="20"/>
      <c r="AJR73" s="20"/>
      <c r="AJS73" s="20"/>
      <c r="AJT73" s="20"/>
      <c r="AJU73" s="20"/>
      <c r="AJV73" s="20"/>
      <c r="AJW73" s="20"/>
      <c r="AJX73" s="20"/>
      <c r="AJY73" s="20"/>
      <c r="AJZ73" s="20"/>
      <c r="AKA73" s="20"/>
      <c r="AKB73" s="20"/>
      <c r="AKC73" s="20"/>
      <c r="AKD73" s="20"/>
      <c r="AKE73" s="20"/>
      <c r="AKF73" s="20"/>
      <c r="AKG73" s="20"/>
      <c r="AKH73" s="20"/>
      <c r="AKI73" s="20"/>
      <c r="AKJ73" s="20"/>
      <c r="AKK73" s="20"/>
      <c r="AKL73" s="20"/>
      <c r="AKM73" s="20"/>
      <c r="AKN73" s="20"/>
      <c r="AKO73" s="20"/>
      <c r="AKP73" s="20"/>
      <c r="AKQ73" s="20"/>
      <c r="AKR73" s="20"/>
      <c r="AKS73" s="20"/>
      <c r="AKT73" s="20"/>
      <c r="AKU73" s="20"/>
      <c r="AKV73" s="20"/>
      <c r="AKW73" s="20"/>
      <c r="AKX73" s="20"/>
      <c r="AKY73" s="20"/>
      <c r="AKZ73" s="20"/>
      <c r="ALA73" s="20"/>
      <c r="ALB73" s="20"/>
      <c r="ALC73" s="20"/>
      <c r="ALD73" s="20"/>
      <c r="ALE73" s="20"/>
      <c r="ALF73" s="20"/>
      <c r="ALG73" s="20"/>
      <c r="ALH73" s="20"/>
      <c r="ALI73" s="20"/>
      <c r="ALJ73" s="20"/>
      <c r="ALK73" s="20"/>
      <c r="ALL73" s="20"/>
      <c r="ALM73" s="20"/>
      <c r="ALN73" s="20"/>
      <c r="ALO73" s="20"/>
      <c r="ALP73" s="20"/>
      <c r="ALQ73" s="20"/>
      <c r="ALR73" s="20"/>
      <c r="ALS73" s="20"/>
      <c r="ALT73" s="20"/>
      <c r="ALU73" s="20"/>
      <c r="ALV73" s="20"/>
      <c r="ALW73" s="20"/>
      <c r="ALX73" s="20"/>
      <c r="ALY73" s="20"/>
      <c r="ALZ73" s="20"/>
      <c r="AMA73" s="20"/>
      <c r="AMB73" s="20"/>
      <c r="AMC73" s="20"/>
      <c r="AMD73" s="20"/>
      <c r="AME73" s="20"/>
      <c r="AMF73" s="20"/>
      <c r="AMG73" s="20"/>
      <c r="AMH73" s="20"/>
      <c r="AMI73" s="20"/>
      <c r="AMJ73" s="20"/>
      <c r="AMK73" s="20"/>
      <c r="AML73" s="20"/>
      <c r="AMM73" s="20"/>
      <c r="AMN73" s="20"/>
      <c r="AMO73" s="20"/>
      <c r="AMP73" s="20"/>
      <c r="AMQ73" s="20"/>
      <c r="AMR73" s="20"/>
      <c r="AMS73" s="20"/>
      <c r="AMT73" s="20"/>
      <c r="AMU73" s="20"/>
      <c r="AMV73" s="20"/>
      <c r="AMW73" s="20"/>
      <c r="AMX73" s="20"/>
      <c r="AMY73" s="20"/>
      <c r="AMZ73" s="20"/>
      <c r="ANA73" s="20"/>
      <c r="ANB73" s="20"/>
      <c r="ANC73" s="20"/>
      <c r="AND73" s="20"/>
      <c r="ANE73" s="20"/>
      <c r="ANF73" s="20"/>
      <c r="ANG73" s="20"/>
      <c r="ANH73" s="20"/>
      <c r="ANI73" s="20"/>
      <c r="ANJ73" s="20"/>
      <c r="ANK73" s="20"/>
      <c r="ANL73" s="20"/>
      <c r="ANM73" s="20"/>
      <c r="ANN73" s="20"/>
      <c r="ANO73" s="20"/>
      <c r="ANP73" s="20"/>
      <c r="ANQ73" s="20"/>
      <c r="ANR73" s="20"/>
      <c r="ANS73" s="20"/>
      <c r="ANT73" s="20"/>
      <c r="ANU73" s="20"/>
      <c r="ANV73" s="20"/>
      <c r="ANW73" s="20"/>
      <c r="ANX73" s="20"/>
      <c r="ANY73" s="20"/>
      <c r="ANZ73" s="20"/>
      <c r="AOA73" s="20"/>
      <c r="AOB73" s="20"/>
      <c r="AOC73" s="20"/>
      <c r="AOD73" s="20"/>
      <c r="AOE73" s="20"/>
      <c r="AOF73" s="20"/>
      <c r="AOG73" s="20"/>
      <c r="AOH73" s="20"/>
      <c r="AOI73" s="20"/>
      <c r="AOJ73" s="20"/>
      <c r="AOK73" s="20"/>
      <c r="AOL73" s="20"/>
      <c r="AOM73" s="20"/>
      <c r="AON73" s="20"/>
      <c r="AOO73" s="20"/>
      <c r="AOP73" s="20"/>
      <c r="AOQ73" s="20"/>
      <c r="AOR73" s="20"/>
      <c r="AOS73" s="20"/>
      <c r="AOT73" s="20"/>
      <c r="AOU73" s="20"/>
      <c r="AOV73" s="20"/>
      <c r="AOW73" s="20"/>
      <c r="AOX73" s="20"/>
      <c r="AOY73" s="20"/>
      <c r="AOZ73" s="20"/>
      <c r="APA73" s="20"/>
      <c r="APB73" s="20"/>
      <c r="APC73" s="20"/>
      <c r="APD73" s="20"/>
      <c r="APE73" s="20"/>
      <c r="APF73" s="20"/>
      <c r="APG73" s="20"/>
      <c r="APH73" s="20"/>
      <c r="API73" s="20"/>
      <c r="APJ73" s="20"/>
      <c r="APK73" s="20"/>
      <c r="APL73" s="20"/>
      <c r="APM73" s="20"/>
      <c r="APN73" s="20"/>
      <c r="APO73" s="20"/>
      <c r="APP73" s="20"/>
      <c r="APQ73" s="20"/>
      <c r="APR73" s="20"/>
      <c r="APS73" s="20"/>
      <c r="APT73" s="20"/>
      <c r="APU73" s="20"/>
      <c r="APV73" s="20"/>
      <c r="APW73" s="20"/>
      <c r="APX73" s="20"/>
      <c r="APY73" s="20"/>
      <c r="APZ73" s="20"/>
      <c r="AQA73" s="20"/>
      <c r="AQB73" s="20"/>
      <c r="AQC73" s="20"/>
      <c r="AQD73" s="20"/>
      <c r="AQE73" s="20"/>
      <c r="AQF73" s="20"/>
      <c r="AQG73" s="20"/>
      <c r="AQH73" s="20"/>
      <c r="AQI73" s="20"/>
      <c r="AQJ73" s="20"/>
      <c r="AQK73" s="20"/>
      <c r="AQL73" s="20"/>
      <c r="AQM73" s="20"/>
      <c r="AQN73" s="20"/>
      <c r="AQO73" s="20"/>
      <c r="AQP73" s="20"/>
      <c r="AQQ73" s="20"/>
      <c r="AQR73" s="20"/>
      <c r="AQS73" s="20"/>
      <c r="AQT73" s="20"/>
      <c r="AQU73" s="20"/>
      <c r="AQV73" s="20"/>
      <c r="AQW73" s="20"/>
      <c r="AQX73" s="20"/>
      <c r="AQY73" s="20"/>
      <c r="AQZ73" s="20"/>
      <c r="ARA73" s="20"/>
      <c r="ARB73" s="20"/>
      <c r="ARC73" s="20"/>
      <c r="ARD73" s="20"/>
      <c r="ARE73" s="20"/>
      <c r="ARF73" s="20"/>
      <c r="ARG73" s="20"/>
      <c r="ARH73" s="20"/>
      <c r="ARI73" s="20"/>
      <c r="ARJ73" s="20"/>
      <c r="ARK73" s="20"/>
      <c r="ARL73" s="20"/>
      <c r="ARM73" s="20"/>
      <c r="ARN73" s="20"/>
      <c r="ARO73" s="20"/>
      <c r="ARP73" s="20"/>
      <c r="ARQ73" s="20"/>
      <c r="ARR73" s="20"/>
      <c r="ARS73" s="20"/>
      <c r="ART73" s="20"/>
      <c r="ARU73" s="20"/>
      <c r="ARV73" s="20"/>
      <c r="ARW73" s="20"/>
      <c r="ARX73" s="20"/>
      <c r="ARY73" s="20"/>
      <c r="ARZ73" s="20"/>
      <c r="ASA73" s="20"/>
      <c r="ASB73" s="20"/>
      <c r="ASC73" s="20"/>
      <c r="ASD73" s="20"/>
      <c r="ASE73" s="20"/>
      <c r="ASF73" s="20"/>
      <c r="ASG73" s="20"/>
      <c r="ASH73" s="20"/>
      <c r="ASI73" s="20"/>
      <c r="ASJ73" s="20"/>
      <c r="ASK73" s="20"/>
      <c r="ASL73" s="20"/>
      <c r="ASM73" s="20"/>
      <c r="ASN73" s="20"/>
      <c r="ASO73" s="20"/>
      <c r="ASP73" s="20"/>
      <c r="ASQ73" s="20"/>
      <c r="ASR73" s="20"/>
      <c r="ASS73" s="20"/>
      <c r="AST73" s="20"/>
      <c r="ASU73" s="20"/>
      <c r="ASV73" s="20"/>
      <c r="ASW73" s="20"/>
      <c r="ASX73" s="20"/>
      <c r="ASY73" s="20"/>
      <c r="ASZ73" s="20"/>
      <c r="ATA73" s="20"/>
      <c r="ATB73" s="20"/>
      <c r="ATC73" s="20"/>
      <c r="ATD73" s="20"/>
      <c r="ATE73" s="20"/>
      <c r="ATF73" s="20"/>
      <c r="ATG73" s="20"/>
      <c r="ATH73" s="20"/>
      <c r="ATI73" s="20"/>
      <c r="ATJ73" s="20"/>
      <c r="ATK73" s="20"/>
      <c r="ATL73" s="20"/>
      <c r="ATM73" s="20"/>
      <c r="ATN73" s="20"/>
      <c r="ATO73" s="20"/>
      <c r="ATP73" s="20"/>
      <c r="ATQ73" s="20"/>
      <c r="ATR73" s="20"/>
      <c r="ATS73" s="20"/>
      <c r="ATT73" s="20"/>
      <c r="ATU73" s="20"/>
      <c r="ATV73" s="20"/>
      <c r="ATW73" s="20"/>
      <c r="ATX73" s="20"/>
      <c r="ATY73" s="20"/>
      <c r="ATZ73" s="20"/>
      <c r="AUA73" s="20"/>
      <c r="AUB73" s="20"/>
      <c r="AUC73" s="20"/>
      <c r="AUD73" s="20"/>
      <c r="AUE73" s="20"/>
      <c r="AUF73" s="20"/>
      <c r="AUG73" s="20"/>
      <c r="AUH73" s="20"/>
      <c r="AUI73" s="20"/>
      <c r="AUJ73" s="20"/>
      <c r="AUK73" s="20"/>
      <c r="AUL73" s="20"/>
      <c r="AUM73" s="20"/>
      <c r="AUN73" s="20"/>
      <c r="AUO73" s="20"/>
      <c r="AUP73" s="20"/>
      <c r="AUQ73" s="20"/>
      <c r="AUR73" s="20"/>
      <c r="AUS73" s="20"/>
      <c r="AUT73" s="20"/>
      <c r="AUU73" s="20"/>
      <c r="AUV73" s="20"/>
      <c r="AUW73" s="20"/>
      <c r="AUX73" s="20"/>
      <c r="AUY73" s="20"/>
      <c r="AUZ73" s="20"/>
      <c r="AVA73" s="20"/>
      <c r="AVB73" s="20"/>
      <c r="AVC73" s="20"/>
      <c r="AVD73" s="20"/>
      <c r="AVE73" s="20"/>
      <c r="AVF73" s="20"/>
      <c r="AVG73" s="20"/>
      <c r="AVH73" s="20"/>
      <c r="AVI73" s="20"/>
      <c r="AVJ73" s="20"/>
      <c r="AVK73" s="20"/>
      <c r="AVL73" s="20"/>
      <c r="AVM73" s="20"/>
      <c r="AVN73" s="20"/>
      <c r="AVO73" s="20"/>
      <c r="AVP73" s="20"/>
      <c r="AVQ73" s="20"/>
      <c r="AVR73" s="20"/>
      <c r="AVS73" s="20"/>
      <c r="AVT73" s="20"/>
      <c r="AVU73" s="20"/>
      <c r="AVV73" s="20"/>
      <c r="AVW73" s="20"/>
      <c r="AVX73" s="20"/>
      <c r="AVY73" s="20"/>
      <c r="AVZ73" s="20"/>
      <c r="AWA73" s="20"/>
      <c r="AWB73" s="20"/>
      <c r="AWC73" s="20"/>
      <c r="AWD73" s="20"/>
      <c r="AWE73" s="20"/>
      <c r="AWF73" s="20"/>
      <c r="AWG73" s="20"/>
      <c r="AWH73" s="20"/>
      <c r="AWI73" s="20"/>
      <c r="AWJ73" s="20"/>
      <c r="AWK73" s="20"/>
      <c r="AWL73" s="20"/>
      <c r="AWM73" s="20"/>
      <c r="AWN73" s="20"/>
      <c r="AWO73" s="20"/>
      <c r="AWP73" s="20"/>
      <c r="AWQ73" s="20"/>
      <c r="AWR73" s="20"/>
      <c r="AWS73" s="20"/>
      <c r="AWT73" s="20"/>
      <c r="AWU73" s="20"/>
      <c r="AWV73" s="20"/>
      <c r="AWW73" s="20"/>
      <c r="AWX73" s="20"/>
      <c r="AWY73" s="20"/>
      <c r="AWZ73" s="20"/>
      <c r="AXA73" s="20"/>
      <c r="AXB73" s="20"/>
      <c r="AXC73" s="20"/>
      <c r="AXD73" s="20"/>
      <c r="AXE73" s="20"/>
      <c r="AXF73" s="20"/>
      <c r="AXG73" s="20"/>
      <c r="AXH73" s="20"/>
      <c r="AXI73" s="20"/>
      <c r="AXJ73" s="20"/>
      <c r="AXK73" s="20"/>
      <c r="AXL73" s="20"/>
      <c r="AXM73" s="20"/>
      <c r="AXN73" s="20"/>
      <c r="AXO73" s="20"/>
      <c r="AXP73" s="20"/>
      <c r="AXQ73" s="20"/>
      <c r="AXR73" s="20"/>
      <c r="AXS73" s="20"/>
      <c r="AXT73" s="20"/>
      <c r="AXU73" s="20"/>
      <c r="AXV73" s="20"/>
      <c r="AXW73" s="20"/>
      <c r="AXX73" s="20"/>
      <c r="AXY73" s="20"/>
      <c r="AXZ73" s="20"/>
      <c r="AYA73" s="20"/>
      <c r="AYB73" s="20"/>
      <c r="AYC73" s="20"/>
      <c r="AYD73" s="20"/>
      <c r="AYE73" s="20"/>
      <c r="AYF73" s="20"/>
      <c r="AYG73" s="20"/>
      <c r="AYH73" s="20"/>
      <c r="AYI73" s="20"/>
      <c r="AYJ73" s="20"/>
      <c r="AYK73" s="20"/>
      <c r="AYL73" s="20"/>
      <c r="AYM73" s="20"/>
      <c r="AYN73" s="20"/>
      <c r="AYO73" s="20"/>
      <c r="AYP73" s="20"/>
      <c r="AYQ73" s="20"/>
      <c r="AYR73" s="20"/>
      <c r="AYS73" s="20"/>
      <c r="AYT73" s="20"/>
      <c r="AYU73" s="20"/>
      <c r="AYV73" s="20"/>
      <c r="AYW73" s="20"/>
      <c r="AYX73" s="20"/>
      <c r="AYY73" s="20"/>
      <c r="AYZ73" s="20"/>
      <c r="AZA73" s="20"/>
      <c r="AZB73" s="20"/>
      <c r="AZC73" s="20"/>
      <c r="AZD73" s="20"/>
      <c r="AZE73" s="20"/>
      <c r="AZF73" s="20"/>
      <c r="AZG73" s="20"/>
      <c r="AZH73" s="20"/>
      <c r="AZI73" s="20"/>
      <c r="AZJ73" s="20"/>
      <c r="AZK73" s="20"/>
      <c r="AZL73" s="20"/>
      <c r="AZM73" s="20"/>
      <c r="AZN73" s="20"/>
      <c r="AZO73" s="20"/>
      <c r="AZP73" s="20"/>
      <c r="AZQ73" s="20"/>
      <c r="AZR73" s="20"/>
      <c r="AZS73" s="20"/>
      <c r="AZT73" s="20"/>
      <c r="AZU73" s="20"/>
      <c r="AZV73" s="20"/>
      <c r="AZW73" s="20"/>
      <c r="AZX73" s="20"/>
      <c r="AZY73" s="20"/>
      <c r="AZZ73" s="20"/>
      <c r="BAA73" s="20"/>
      <c r="BAB73" s="20"/>
      <c r="BAC73" s="20"/>
      <c r="BAD73" s="20"/>
      <c r="BAE73" s="20"/>
      <c r="BAF73" s="20"/>
      <c r="BAG73" s="20"/>
      <c r="BAH73" s="20"/>
      <c r="BAI73" s="20"/>
      <c r="BAJ73" s="20"/>
      <c r="BAK73" s="20"/>
      <c r="BAL73" s="20"/>
      <c r="BAM73" s="20"/>
      <c r="BAN73" s="20"/>
      <c r="BAO73" s="20"/>
      <c r="BAP73" s="20"/>
      <c r="BAQ73" s="20"/>
      <c r="BAR73" s="20"/>
      <c r="BAS73" s="20"/>
      <c r="BAT73" s="20"/>
      <c r="BAU73" s="20"/>
      <c r="BAV73" s="20"/>
      <c r="BAW73" s="20"/>
      <c r="BAX73" s="20"/>
      <c r="BAY73" s="20"/>
      <c r="BAZ73" s="20"/>
      <c r="BBA73" s="20"/>
      <c r="BBB73" s="20"/>
      <c r="BBC73" s="20"/>
      <c r="BBD73" s="20"/>
      <c r="BBE73" s="20"/>
      <c r="BBF73" s="20"/>
      <c r="BBG73" s="20"/>
      <c r="BBH73" s="20"/>
      <c r="BBI73" s="20"/>
      <c r="BBJ73" s="20"/>
      <c r="BBK73" s="20"/>
      <c r="BBL73" s="20"/>
      <c r="BBM73" s="20"/>
      <c r="BBN73" s="20"/>
      <c r="BBO73" s="20"/>
      <c r="BBP73" s="20"/>
      <c r="BBQ73" s="20"/>
      <c r="BBR73" s="20"/>
      <c r="BBS73" s="20"/>
      <c r="BBT73" s="20"/>
      <c r="BBU73" s="20"/>
      <c r="BBV73" s="20"/>
      <c r="BBW73" s="20"/>
      <c r="BBX73" s="20"/>
      <c r="BBY73" s="20"/>
      <c r="BBZ73" s="20"/>
      <c r="BCA73" s="20"/>
      <c r="BCB73" s="20"/>
      <c r="BCC73" s="20"/>
      <c r="BCD73" s="20"/>
      <c r="BCE73" s="20"/>
      <c r="BCF73" s="20"/>
      <c r="BCG73" s="20"/>
      <c r="BCH73" s="20"/>
      <c r="BCI73" s="20"/>
      <c r="BCJ73" s="20"/>
      <c r="BCK73" s="20"/>
      <c r="BCL73" s="20"/>
      <c r="BCM73" s="20"/>
      <c r="BCN73" s="20"/>
      <c r="BCO73" s="20"/>
      <c r="BCP73" s="20"/>
      <c r="BCQ73" s="20"/>
      <c r="BCR73" s="20"/>
      <c r="BCS73" s="20"/>
      <c r="BCT73" s="20"/>
      <c r="BCU73" s="20"/>
      <c r="BCV73" s="20"/>
      <c r="BCW73" s="20"/>
      <c r="BCX73" s="20"/>
      <c r="BCY73" s="20"/>
      <c r="BCZ73" s="20"/>
      <c r="BDA73" s="20"/>
      <c r="BDB73" s="20"/>
      <c r="BDC73" s="20"/>
      <c r="BDD73" s="20"/>
      <c r="BDE73" s="20"/>
      <c r="BDF73" s="20"/>
      <c r="BDG73" s="20"/>
      <c r="BDH73" s="20"/>
      <c r="BDI73" s="20"/>
      <c r="BDJ73" s="20"/>
      <c r="BDK73" s="20"/>
      <c r="BDL73" s="20"/>
      <c r="BDM73" s="20"/>
      <c r="BDN73" s="20"/>
      <c r="BDO73" s="20"/>
      <c r="BDP73" s="20"/>
      <c r="BDQ73" s="20"/>
      <c r="BDR73" s="20"/>
      <c r="BDS73" s="20"/>
      <c r="BDT73" s="20"/>
      <c r="BDU73" s="20"/>
      <c r="BDV73" s="20"/>
      <c r="BDW73" s="20"/>
      <c r="BDX73" s="20"/>
      <c r="BDY73" s="20"/>
      <c r="BDZ73" s="20"/>
      <c r="BEA73" s="20"/>
      <c r="BEB73" s="20"/>
      <c r="BEC73" s="20"/>
      <c r="BED73" s="20"/>
      <c r="BEE73" s="20"/>
      <c r="BEF73" s="20"/>
      <c r="BEG73" s="20"/>
      <c r="BEH73" s="20"/>
      <c r="BEI73" s="20"/>
      <c r="BEJ73" s="20"/>
      <c r="BEK73" s="20"/>
      <c r="BEL73" s="20"/>
      <c r="BEM73" s="20"/>
      <c r="BEN73" s="20"/>
      <c r="BEO73" s="20"/>
      <c r="BEP73" s="20"/>
      <c r="BEQ73" s="20"/>
      <c r="BER73" s="20"/>
      <c r="BES73" s="20"/>
      <c r="BET73" s="20"/>
      <c r="BEU73" s="20"/>
      <c r="BEV73" s="20"/>
      <c r="BEW73" s="20"/>
      <c r="BEX73" s="20"/>
      <c r="BEY73" s="20"/>
      <c r="BEZ73" s="20"/>
      <c r="BFA73" s="20"/>
      <c r="BFB73" s="20"/>
      <c r="BFC73" s="20"/>
      <c r="BFD73" s="20"/>
      <c r="BFE73" s="20"/>
      <c r="BFF73" s="20"/>
      <c r="BFG73" s="20"/>
      <c r="BFH73" s="20"/>
      <c r="BFI73" s="20"/>
      <c r="BFJ73" s="20"/>
      <c r="BFK73" s="20"/>
      <c r="BFL73" s="20"/>
      <c r="BFM73" s="20"/>
      <c r="BFN73" s="20"/>
      <c r="BFO73" s="20"/>
      <c r="BFP73" s="20"/>
      <c r="BFQ73" s="20"/>
      <c r="BFR73" s="20"/>
      <c r="BFS73" s="20"/>
      <c r="BFT73" s="20"/>
      <c r="BFU73" s="20"/>
      <c r="BFV73" s="20"/>
      <c r="BFW73" s="20"/>
      <c r="BFX73" s="20"/>
      <c r="BFY73" s="20"/>
      <c r="BFZ73" s="20"/>
      <c r="BGA73" s="20"/>
      <c r="BGB73" s="20"/>
      <c r="BGC73" s="20"/>
      <c r="BGD73" s="20"/>
      <c r="BGE73" s="20"/>
      <c r="BGF73" s="20"/>
      <c r="BGG73" s="20"/>
      <c r="BGH73" s="20"/>
      <c r="BGI73" s="20"/>
      <c r="BGJ73" s="20"/>
      <c r="BGK73" s="20"/>
      <c r="BGL73" s="20"/>
      <c r="BGM73" s="20"/>
      <c r="BGN73" s="20"/>
      <c r="BGO73" s="20"/>
      <c r="BGP73" s="20"/>
      <c r="BGQ73" s="20"/>
      <c r="BGR73" s="20"/>
      <c r="BGS73" s="20"/>
      <c r="BGT73" s="20"/>
      <c r="BGU73" s="20"/>
      <c r="BGV73" s="20"/>
      <c r="BGW73" s="20"/>
      <c r="BGX73" s="20"/>
      <c r="BGY73" s="20"/>
      <c r="BGZ73" s="20"/>
      <c r="BHA73" s="20"/>
      <c r="BHB73" s="20"/>
      <c r="BHC73" s="20"/>
      <c r="BHD73" s="20"/>
      <c r="BHE73" s="20"/>
      <c r="BHF73" s="20"/>
      <c r="BHG73" s="20"/>
      <c r="BHH73" s="20"/>
      <c r="BHI73" s="20"/>
      <c r="BHJ73" s="20"/>
      <c r="BHK73" s="20"/>
      <c r="BHL73" s="20"/>
      <c r="BHM73" s="20"/>
      <c r="BHN73" s="20"/>
      <c r="BHO73" s="20"/>
      <c r="BHP73" s="20"/>
      <c r="BHQ73" s="20"/>
      <c r="BHR73" s="20"/>
      <c r="BHS73" s="20"/>
      <c r="BHT73" s="20"/>
      <c r="BHU73" s="20"/>
      <c r="BHV73" s="20"/>
      <c r="BHW73" s="20"/>
      <c r="BHX73" s="20"/>
      <c r="BHY73" s="20"/>
      <c r="BHZ73" s="20"/>
      <c r="BIA73" s="20"/>
      <c r="BIB73" s="20"/>
      <c r="BIC73" s="20"/>
      <c r="BID73" s="20"/>
      <c r="BIE73" s="20"/>
      <c r="BIF73" s="20"/>
      <c r="BIG73" s="20"/>
      <c r="BIH73" s="20"/>
      <c r="BII73" s="20"/>
      <c r="BIJ73" s="20"/>
      <c r="BIK73" s="20"/>
      <c r="BIL73" s="20"/>
      <c r="BIM73" s="20"/>
      <c r="BIN73" s="20"/>
      <c r="BIO73" s="20"/>
      <c r="BIP73" s="20"/>
      <c r="BIQ73" s="20"/>
      <c r="BIR73" s="20"/>
      <c r="BIS73" s="20"/>
      <c r="BIT73" s="20"/>
      <c r="BIU73" s="20"/>
      <c r="BIV73" s="20"/>
      <c r="BIW73" s="20"/>
      <c r="BIX73" s="20"/>
      <c r="BIY73" s="20"/>
      <c r="BIZ73" s="20"/>
      <c r="BJA73" s="20"/>
      <c r="BJB73" s="20"/>
      <c r="BJC73" s="20"/>
      <c r="BJD73" s="20"/>
      <c r="BJE73" s="20"/>
      <c r="BJF73" s="20"/>
      <c r="BJG73" s="20"/>
      <c r="BJH73" s="20"/>
      <c r="BJI73" s="20"/>
      <c r="BJJ73" s="20"/>
      <c r="BJK73" s="20"/>
      <c r="BJL73" s="20"/>
      <c r="BJM73" s="20"/>
      <c r="BJN73" s="20"/>
      <c r="BJO73" s="20"/>
      <c r="BJP73" s="20"/>
      <c r="BJQ73" s="20"/>
      <c r="BJR73" s="20"/>
      <c r="BJS73" s="20"/>
      <c r="BJT73" s="20"/>
      <c r="BJU73" s="20"/>
      <c r="BJV73" s="20"/>
      <c r="BJW73" s="20"/>
      <c r="BJX73" s="20"/>
      <c r="BJY73" s="20"/>
      <c r="BJZ73" s="20"/>
      <c r="BKA73" s="20"/>
      <c r="BKB73" s="20"/>
      <c r="BKC73" s="20"/>
      <c r="BKD73" s="20"/>
      <c r="BKE73" s="20"/>
      <c r="BKF73" s="20"/>
      <c r="BKG73" s="20"/>
      <c r="BKH73" s="20"/>
      <c r="BKI73" s="20"/>
      <c r="BKJ73" s="20"/>
      <c r="BKK73" s="20"/>
      <c r="BKL73" s="20"/>
      <c r="BKM73" s="20"/>
      <c r="BKN73" s="20"/>
      <c r="BKO73" s="20"/>
      <c r="BKP73" s="20"/>
      <c r="BKQ73" s="20"/>
      <c r="BKR73" s="20"/>
      <c r="BKS73" s="20"/>
      <c r="BKT73" s="20"/>
      <c r="BKU73" s="20"/>
      <c r="BKV73" s="20"/>
      <c r="BKW73" s="20"/>
      <c r="BKX73" s="20"/>
      <c r="BKY73" s="20"/>
      <c r="BKZ73" s="20"/>
      <c r="BLA73" s="20"/>
      <c r="BLB73" s="20"/>
      <c r="BLC73" s="20"/>
      <c r="BLD73" s="20"/>
      <c r="BLE73" s="20"/>
      <c r="BLF73" s="20"/>
      <c r="BLG73" s="20"/>
      <c r="BLH73" s="20"/>
      <c r="BLI73" s="20"/>
      <c r="BLJ73" s="20"/>
      <c r="BLK73" s="20"/>
      <c r="BLL73" s="20"/>
      <c r="BLM73" s="20"/>
      <c r="BLN73" s="20"/>
      <c r="BLO73" s="20"/>
      <c r="BLP73" s="20"/>
      <c r="BLQ73" s="20"/>
      <c r="BLR73" s="20"/>
      <c r="BLS73" s="20"/>
      <c r="BLT73" s="20"/>
      <c r="BLU73" s="20"/>
      <c r="BLV73" s="20"/>
      <c r="BLW73" s="20"/>
      <c r="BLX73" s="20"/>
      <c r="BLY73" s="20"/>
      <c r="BLZ73" s="20"/>
      <c r="BMA73" s="20"/>
      <c r="BMB73" s="20"/>
      <c r="BMC73" s="20"/>
      <c r="BMD73" s="20"/>
      <c r="BME73" s="20"/>
      <c r="BMF73" s="20"/>
      <c r="BMG73" s="20"/>
      <c r="BMH73" s="20"/>
      <c r="BMI73" s="20"/>
      <c r="BMJ73" s="20"/>
      <c r="BMK73" s="20"/>
      <c r="BML73" s="20"/>
      <c r="BMM73" s="20"/>
      <c r="BMN73" s="20"/>
      <c r="BMO73" s="20"/>
      <c r="BMP73" s="20"/>
      <c r="BMQ73" s="20"/>
      <c r="BMR73" s="20"/>
      <c r="BMS73" s="20"/>
      <c r="BMT73" s="20"/>
      <c r="BMU73" s="20"/>
      <c r="BMV73" s="20"/>
      <c r="BMW73" s="20"/>
      <c r="BMX73" s="20"/>
      <c r="BMY73" s="20"/>
      <c r="BMZ73" s="20"/>
      <c r="BNA73" s="20"/>
      <c r="BNB73" s="20"/>
      <c r="BNC73" s="20"/>
      <c r="BND73" s="20"/>
      <c r="BNE73" s="20"/>
      <c r="BNF73" s="20"/>
      <c r="BNG73" s="20"/>
      <c r="BNH73" s="20"/>
      <c r="BNI73" s="20"/>
      <c r="BNJ73" s="20"/>
      <c r="BNK73" s="20"/>
      <c r="BNL73" s="20"/>
      <c r="BNM73" s="20"/>
      <c r="BNN73" s="20"/>
      <c r="BNO73" s="20"/>
      <c r="BNP73" s="20"/>
      <c r="BNQ73" s="20"/>
      <c r="BNR73" s="20"/>
      <c r="BNS73" s="20"/>
      <c r="BNT73" s="20"/>
      <c r="BNU73" s="20"/>
      <c r="BNV73" s="20"/>
      <c r="BNW73" s="20"/>
      <c r="BNX73" s="20"/>
      <c r="BNY73" s="20"/>
      <c r="BNZ73" s="20"/>
      <c r="BOA73" s="20"/>
      <c r="BOB73" s="20"/>
      <c r="BOC73" s="20"/>
      <c r="BOD73" s="20"/>
      <c r="BOE73" s="20"/>
      <c r="BOF73" s="20"/>
      <c r="BOG73" s="20"/>
      <c r="BOH73" s="20"/>
      <c r="BOI73" s="20"/>
      <c r="BOJ73" s="20"/>
      <c r="BOK73" s="20"/>
      <c r="BOL73" s="20"/>
      <c r="BOM73" s="20"/>
      <c r="BON73" s="20"/>
      <c r="BOO73" s="20"/>
      <c r="BOP73" s="20"/>
      <c r="BOQ73" s="20"/>
      <c r="BOR73" s="20"/>
      <c r="BOS73" s="20"/>
      <c r="BOT73" s="20"/>
      <c r="BOU73" s="20"/>
      <c r="BOV73" s="20"/>
      <c r="BOW73" s="20"/>
      <c r="BOX73" s="20"/>
      <c r="BOY73" s="20"/>
      <c r="BOZ73" s="20"/>
      <c r="BPA73" s="20"/>
      <c r="BPB73" s="20"/>
      <c r="BPC73" s="20"/>
      <c r="BPD73" s="20"/>
      <c r="BPE73" s="20"/>
      <c r="BPF73" s="20"/>
      <c r="BPG73" s="20"/>
      <c r="BPH73" s="20"/>
      <c r="BPI73" s="20"/>
      <c r="BPJ73" s="20"/>
      <c r="BPK73" s="20"/>
      <c r="BPL73" s="20"/>
      <c r="BPM73" s="20"/>
      <c r="BPN73" s="20"/>
      <c r="BPO73" s="20"/>
      <c r="BPP73" s="20"/>
      <c r="BPQ73" s="20"/>
      <c r="BPR73" s="20"/>
      <c r="BPS73" s="20"/>
      <c r="BPT73" s="20"/>
      <c r="BPU73" s="20"/>
      <c r="BPV73" s="20"/>
      <c r="BPW73" s="20"/>
      <c r="BPX73" s="20"/>
      <c r="BPY73" s="20"/>
      <c r="BPZ73" s="20"/>
      <c r="BQA73" s="20"/>
      <c r="BQB73" s="20"/>
      <c r="BQC73" s="20"/>
      <c r="BQD73" s="20"/>
      <c r="BQE73" s="20"/>
      <c r="BQF73" s="20"/>
      <c r="BQG73" s="20"/>
      <c r="BQH73" s="20"/>
      <c r="BQI73" s="20"/>
      <c r="BQJ73" s="20"/>
      <c r="BQK73" s="20"/>
      <c r="BQL73" s="20"/>
      <c r="BQM73" s="20"/>
      <c r="BQN73" s="20"/>
      <c r="BQO73" s="20"/>
      <c r="BQP73" s="20"/>
      <c r="BQQ73" s="20"/>
      <c r="BQR73" s="20"/>
      <c r="BQS73" s="20"/>
      <c r="BQT73" s="20"/>
      <c r="BQU73" s="20"/>
      <c r="BQV73" s="20"/>
      <c r="BQW73" s="20"/>
      <c r="BQX73" s="20"/>
      <c r="BQY73" s="20"/>
      <c r="BQZ73" s="20"/>
      <c r="BRA73" s="20"/>
      <c r="BRB73" s="20"/>
      <c r="BRC73" s="20"/>
      <c r="BRD73" s="20"/>
      <c r="BRE73" s="20"/>
      <c r="BRF73" s="20"/>
      <c r="BRG73" s="20"/>
      <c r="BRH73" s="20"/>
      <c r="BRI73" s="20"/>
      <c r="BRJ73" s="20"/>
      <c r="BRK73" s="20"/>
      <c r="BRL73" s="20"/>
      <c r="BRM73" s="20"/>
      <c r="BRN73" s="20"/>
      <c r="BRO73" s="20"/>
      <c r="BRP73" s="20"/>
      <c r="BRQ73" s="20"/>
      <c r="BRR73" s="20"/>
      <c r="BRS73" s="20"/>
      <c r="BRT73" s="20"/>
      <c r="BRU73" s="20"/>
      <c r="BRV73" s="20"/>
      <c r="BRW73" s="20"/>
      <c r="BRX73" s="20"/>
      <c r="BRY73" s="20"/>
      <c r="BRZ73" s="20"/>
      <c r="BSA73" s="20"/>
      <c r="BSB73" s="20"/>
      <c r="BSC73" s="20"/>
      <c r="BSD73" s="20"/>
      <c r="BSE73" s="20"/>
      <c r="BSF73" s="20"/>
      <c r="BSG73" s="20"/>
      <c r="BSH73" s="20"/>
      <c r="BSI73" s="20"/>
      <c r="BSJ73" s="20"/>
      <c r="BSK73" s="20"/>
      <c r="BSL73" s="20"/>
      <c r="BSM73" s="20"/>
      <c r="BSN73" s="20"/>
      <c r="BSO73" s="20"/>
      <c r="BSP73" s="20"/>
      <c r="BSQ73" s="20"/>
      <c r="BSR73" s="20"/>
      <c r="BSS73" s="20"/>
      <c r="BST73" s="20"/>
      <c r="BSU73" s="20"/>
      <c r="BSV73" s="20"/>
      <c r="BSW73" s="20"/>
      <c r="BSX73" s="20"/>
      <c r="BSY73" s="20"/>
      <c r="BSZ73" s="20"/>
      <c r="BTA73" s="20"/>
      <c r="BTB73" s="20"/>
      <c r="BTC73" s="20"/>
      <c r="BTD73" s="20"/>
      <c r="BTE73" s="20"/>
      <c r="BTF73" s="20"/>
      <c r="BTG73" s="20"/>
      <c r="BTH73" s="20"/>
      <c r="BTI73" s="20"/>
      <c r="BTJ73" s="20"/>
      <c r="BTK73" s="20"/>
      <c r="BTL73" s="20"/>
      <c r="BTM73" s="20"/>
      <c r="BTN73" s="20"/>
      <c r="BTO73" s="20"/>
      <c r="BTP73" s="20"/>
      <c r="BTQ73" s="20"/>
      <c r="BTR73" s="20"/>
      <c r="BTS73" s="20"/>
      <c r="BTT73" s="20"/>
      <c r="BTU73" s="20"/>
      <c r="BTV73" s="20"/>
      <c r="BTW73" s="20"/>
      <c r="BTX73" s="20"/>
      <c r="BTY73" s="20"/>
      <c r="BTZ73" s="20"/>
      <c r="BUA73" s="20"/>
      <c r="BUB73" s="20"/>
      <c r="BUC73" s="20"/>
      <c r="BUD73" s="20"/>
      <c r="BUE73" s="20"/>
      <c r="BUF73" s="20"/>
      <c r="BUG73" s="20"/>
      <c r="BUH73" s="20"/>
      <c r="BUI73" s="20"/>
      <c r="BUJ73" s="20"/>
      <c r="BUK73" s="20"/>
      <c r="BUL73" s="20"/>
      <c r="BUM73" s="20"/>
      <c r="BUN73" s="20"/>
      <c r="BUO73" s="20"/>
      <c r="BUP73" s="20"/>
      <c r="BUQ73" s="20"/>
      <c r="BUR73" s="20"/>
      <c r="BUS73" s="20"/>
      <c r="BUT73" s="20"/>
      <c r="BUU73" s="20"/>
      <c r="BUV73" s="20"/>
      <c r="BUW73" s="20"/>
      <c r="BUX73" s="20"/>
      <c r="BUY73" s="20"/>
      <c r="BUZ73" s="20"/>
      <c r="BVA73" s="20"/>
      <c r="BVB73" s="20"/>
      <c r="BVC73" s="20"/>
      <c r="BVD73" s="20"/>
      <c r="BVE73" s="20"/>
      <c r="BVF73" s="20"/>
      <c r="BVG73" s="20"/>
      <c r="BVH73" s="20"/>
      <c r="BVI73" s="20"/>
      <c r="BVJ73" s="20"/>
      <c r="BVK73" s="20"/>
      <c r="BVL73" s="20"/>
      <c r="BVM73" s="20"/>
      <c r="BVN73" s="20"/>
      <c r="BVO73" s="20"/>
      <c r="BVP73" s="20"/>
      <c r="BVQ73" s="20"/>
      <c r="BVR73" s="20"/>
      <c r="BVS73" s="20"/>
      <c r="BVT73" s="20"/>
      <c r="BVU73" s="20"/>
      <c r="BVV73" s="20"/>
      <c r="BVW73" s="20"/>
      <c r="BVX73" s="20"/>
      <c r="BVY73" s="20"/>
      <c r="BVZ73" s="20"/>
      <c r="BWA73" s="20"/>
      <c r="BWB73" s="20"/>
      <c r="BWC73" s="20"/>
      <c r="BWD73" s="20"/>
      <c r="BWE73" s="20"/>
      <c r="BWF73" s="20"/>
      <c r="BWG73" s="20"/>
      <c r="BWH73" s="20"/>
      <c r="BWI73" s="20"/>
      <c r="BWJ73" s="20"/>
      <c r="BWK73" s="20"/>
      <c r="BWL73" s="20"/>
      <c r="BWM73" s="20"/>
      <c r="BWN73" s="20"/>
      <c r="BWO73" s="20"/>
      <c r="BWP73" s="20"/>
      <c r="BWQ73" s="20"/>
      <c r="BWR73" s="20"/>
      <c r="BWS73" s="20"/>
      <c r="BWT73" s="20"/>
      <c r="BWU73" s="20"/>
      <c r="BWV73" s="20"/>
      <c r="BWW73" s="20"/>
      <c r="BWX73" s="20"/>
      <c r="BWY73" s="20"/>
      <c r="BWZ73" s="20"/>
      <c r="BXA73" s="20"/>
      <c r="BXB73" s="20"/>
      <c r="BXC73" s="20"/>
      <c r="BXD73" s="20"/>
      <c r="BXE73" s="20"/>
      <c r="BXF73" s="20"/>
      <c r="BXG73" s="20"/>
      <c r="BXH73" s="20"/>
      <c r="BXI73" s="20"/>
      <c r="BXJ73" s="20"/>
      <c r="BXK73" s="20"/>
      <c r="BXL73" s="20"/>
      <c r="BXM73" s="20"/>
      <c r="BXN73" s="20"/>
      <c r="BXO73" s="20"/>
      <c r="BXP73" s="20"/>
      <c r="BXQ73" s="20"/>
      <c r="BXR73" s="20"/>
      <c r="BXS73" s="20"/>
      <c r="BXT73" s="20"/>
      <c r="BXU73" s="20"/>
      <c r="BXV73" s="20"/>
      <c r="BXW73" s="20"/>
      <c r="BXX73" s="20"/>
      <c r="BXY73" s="20"/>
      <c r="BXZ73" s="20"/>
      <c r="BYA73" s="20"/>
      <c r="BYB73" s="20"/>
      <c r="BYC73" s="20"/>
      <c r="BYD73" s="20"/>
      <c r="BYE73" s="20"/>
      <c r="BYF73" s="20"/>
      <c r="BYG73" s="20"/>
      <c r="BYH73" s="20"/>
      <c r="BYI73" s="20"/>
      <c r="BYJ73" s="20"/>
      <c r="BYK73" s="20"/>
      <c r="BYL73" s="20"/>
      <c r="BYM73" s="20"/>
      <c r="BYN73" s="20"/>
      <c r="BYO73" s="20"/>
      <c r="BYP73" s="20"/>
      <c r="BYQ73" s="20"/>
      <c r="BYR73" s="20"/>
      <c r="BYS73" s="20"/>
      <c r="BYT73" s="20"/>
      <c r="BYU73" s="20"/>
      <c r="BYV73" s="20"/>
      <c r="BYW73" s="20"/>
      <c r="BYX73" s="20"/>
      <c r="BYY73" s="20"/>
      <c r="BYZ73" s="20"/>
      <c r="BZA73" s="20"/>
      <c r="BZB73" s="20"/>
      <c r="BZC73" s="20"/>
      <c r="BZD73" s="20"/>
      <c r="BZE73" s="20"/>
      <c r="BZF73" s="20"/>
      <c r="BZG73" s="20"/>
      <c r="BZH73" s="20"/>
      <c r="BZI73" s="20"/>
      <c r="BZJ73" s="20"/>
      <c r="BZK73" s="20"/>
      <c r="BZL73" s="20"/>
      <c r="BZM73" s="20"/>
      <c r="BZN73" s="20"/>
      <c r="BZO73" s="20"/>
      <c r="BZP73" s="20"/>
      <c r="BZQ73" s="20"/>
      <c r="BZR73" s="20"/>
      <c r="BZS73" s="20"/>
      <c r="BZT73" s="20"/>
      <c r="BZU73" s="20"/>
      <c r="BZV73" s="20"/>
      <c r="BZW73" s="20"/>
      <c r="BZX73" s="20"/>
      <c r="BZY73" s="20"/>
      <c r="BZZ73" s="20"/>
      <c r="CAA73" s="20"/>
      <c r="CAB73" s="20"/>
      <c r="CAC73" s="20"/>
      <c r="CAD73" s="20"/>
      <c r="CAE73" s="20"/>
      <c r="CAF73" s="20"/>
      <c r="CAG73" s="20"/>
      <c r="CAH73" s="20"/>
      <c r="CAI73" s="20"/>
      <c r="CAJ73" s="20"/>
      <c r="CAK73" s="20"/>
      <c r="CAL73" s="20"/>
      <c r="CAM73" s="20"/>
      <c r="CAN73" s="20"/>
      <c r="CAO73" s="20"/>
      <c r="CAP73" s="20"/>
      <c r="CAQ73" s="20"/>
      <c r="CAR73" s="20"/>
      <c r="CAS73" s="20"/>
      <c r="CAT73" s="20"/>
      <c r="CAU73" s="20"/>
      <c r="CAV73" s="20"/>
      <c r="CAW73" s="20"/>
      <c r="CAX73" s="20"/>
      <c r="CAY73" s="20"/>
      <c r="CAZ73" s="20"/>
      <c r="CBA73" s="20"/>
      <c r="CBB73" s="20"/>
      <c r="CBC73" s="20"/>
      <c r="CBD73" s="20"/>
      <c r="CBE73" s="20"/>
      <c r="CBF73" s="20"/>
      <c r="CBG73" s="20"/>
      <c r="CBH73" s="20"/>
      <c r="CBI73" s="20"/>
      <c r="CBJ73" s="20"/>
      <c r="CBK73" s="20"/>
      <c r="CBL73" s="20"/>
      <c r="CBM73" s="20"/>
      <c r="CBN73" s="20"/>
      <c r="CBO73" s="20"/>
      <c r="CBP73" s="20"/>
      <c r="CBQ73" s="20"/>
      <c r="CBR73" s="20"/>
      <c r="CBS73" s="20"/>
      <c r="CBT73" s="20"/>
      <c r="CBU73" s="20"/>
      <c r="CBV73" s="20"/>
      <c r="CBW73" s="20"/>
      <c r="CBX73" s="20"/>
      <c r="CBY73" s="20"/>
      <c r="CBZ73" s="20"/>
      <c r="CCA73" s="20"/>
      <c r="CCB73" s="20"/>
      <c r="CCC73" s="20"/>
      <c r="CCD73" s="20"/>
      <c r="CCE73" s="20"/>
      <c r="CCF73" s="20"/>
      <c r="CCG73" s="20"/>
      <c r="CCH73" s="20"/>
      <c r="CCI73" s="20"/>
      <c r="CCJ73" s="20"/>
      <c r="CCK73" s="20"/>
      <c r="CCL73" s="20"/>
      <c r="CCM73" s="20"/>
      <c r="CCN73" s="20"/>
      <c r="CCO73" s="20"/>
      <c r="CCP73" s="20"/>
      <c r="CCQ73" s="20"/>
      <c r="CCR73" s="20"/>
      <c r="CCS73" s="20"/>
      <c r="CCT73" s="20"/>
      <c r="CCU73" s="20"/>
      <c r="CCV73" s="20"/>
      <c r="CCW73" s="20"/>
      <c r="CCX73" s="20"/>
      <c r="CCY73" s="20"/>
      <c r="CCZ73" s="20"/>
      <c r="CDA73" s="20"/>
      <c r="CDB73" s="20"/>
      <c r="CDC73" s="20"/>
      <c r="CDD73" s="20"/>
      <c r="CDE73" s="20"/>
      <c r="CDF73" s="20"/>
      <c r="CDG73" s="20"/>
      <c r="CDH73" s="20"/>
      <c r="CDI73" s="20"/>
      <c r="CDJ73" s="20"/>
      <c r="CDK73" s="20"/>
      <c r="CDL73" s="20"/>
      <c r="CDM73" s="20"/>
      <c r="CDN73" s="20"/>
      <c r="CDO73" s="20"/>
      <c r="CDP73" s="20"/>
      <c r="CDQ73" s="20"/>
      <c r="CDR73" s="20"/>
      <c r="CDS73" s="20"/>
      <c r="CDT73" s="20"/>
      <c r="CDU73" s="20"/>
      <c r="CDV73" s="20"/>
      <c r="CDW73" s="20"/>
      <c r="CDX73" s="20"/>
      <c r="CDY73" s="20"/>
      <c r="CDZ73" s="20"/>
      <c r="CEA73" s="20"/>
      <c r="CEB73" s="20"/>
      <c r="CEC73" s="20"/>
      <c r="CED73" s="20"/>
      <c r="CEE73" s="20"/>
      <c r="CEF73" s="20"/>
      <c r="CEG73" s="20"/>
      <c r="CEH73" s="20"/>
      <c r="CEI73" s="20"/>
      <c r="CEJ73" s="20"/>
      <c r="CEK73" s="20"/>
      <c r="CEL73" s="20"/>
      <c r="CEM73" s="20"/>
      <c r="CEN73" s="20"/>
      <c r="CEO73" s="20"/>
      <c r="CEP73" s="20"/>
      <c r="CEQ73" s="20"/>
      <c r="CER73" s="20"/>
      <c r="CES73" s="20"/>
      <c r="CET73" s="20"/>
      <c r="CEU73" s="20"/>
      <c r="CEV73" s="20"/>
      <c r="CEW73" s="20"/>
      <c r="CEX73" s="20"/>
      <c r="CEY73" s="20"/>
      <c r="CEZ73" s="20"/>
      <c r="CFA73" s="20"/>
      <c r="CFB73" s="20"/>
      <c r="CFC73" s="20"/>
      <c r="CFD73" s="20"/>
      <c r="CFE73" s="20"/>
      <c r="CFF73" s="20"/>
      <c r="CFG73" s="20"/>
      <c r="CFH73" s="20"/>
      <c r="CFI73" s="20"/>
      <c r="CFJ73" s="20"/>
      <c r="CFK73" s="20"/>
      <c r="CFL73" s="20"/>
      <c r="CFM73" s="20"/>
      <c r="CFN73" s="20"/>
      <c r="CFO73" s="20"/>
      <c r="CFP73" s="20"/>
      <c r="CFQ73" s="20"/>
      <c r="CFR73" s="20"/>
      <c r="CFS73" s="20"/>
      <c r="CFT73" s="20"/>
      <c r="CFU73" s="20"/>
      <c r="CFV73" s="20"/>
      <c r="CFW73" s="20"/>
      <c r="CFX73" s="20"/>
      <c r="CFY73" s="20"/>
      <c r="CFZ73" s="20"/>
      <c r="CGA73" s="20"/>
      <c r="CGB73" s="20"/>
      <c r="CGC73" s="20"/>
      <c r="CGD73" s="20"/>
      <c r="CGE73" s="20"/>
      <c r="CGF73" s="20"/>
      <c r="CGG73" s="20"/>
      <c r="CGH73" s="20"/>
      <c r="CGI73" s="20"/>
      <c r="CGJ73" s="20"/>
      <c r="CGK73" s="20"/>
      <c r="CGL73" s="20"/>
      <c r="CGM73" s="20"/>
      <c r="CGN73" s="20"/>
      <c r="CGO73" s="20"/>
      <c r="CGP73" s="20"/>
      <c r="CGQ73" s="20"/>
      <c r="CGR73" s="20"/>
      <c r="CGS73" s="20"/>
      <c r="CGT73" s="20"/>
      <c r="CGU73" s="20"/>
      <c r="CGV73" s="20"/>
      <c r="CGW73" s="20"/>
      <c r="CGX73" s="20"/>
      <c r="CGY73" s="20"/>
      <c r="CGZ73" s="20"/>
      <c r="CHA73" s="20"/>
      <c r="CHB73" s="20"/>
      <c r="CHC73" s="20"/>
      <c r="CHD73" s="20"/>
      <c r="CHE73" s="20"/>
      <c r="CHF73" s="20"/>
      <c r="CHG73" s="20"/>
      <c r="CHH73" s="20"/>
      <c r="CHI73" s="20"/>
      <c r="CHJ73" s="20"/>
      <c r="CHK73" s="20"/>
      <c r="CHL73" s="20"/>
      <c r="CHM73" s="20"/>
      <c r="CHN73" s="20"/>
      <c r="CHO73" s="20"/>
      <c r="CHP73" s="20"/>
      <c r="CHQ73" s="20"/>
      <c r="CHR73" s="20"/>
      <c r="CHS73" s="20"/>
      <c r="CHT73" s="20"/>
      <c r="CHU73" s="20"/>
      <c r="CHV73" s="20"/>
      <c r="CHW73" s="20"/>
      <c r="CHX73" s="20"/>
      <c r="CHY73" s="20"/>
      <c r="CHZ73" s="20"/>
      <c r="CIA73" s="20"/>
      <c r="CIB73" s="20"/>
      <c r="CIC73" s="20"/>
      <c r="CID73" s="20"/>
      <c r="CIE73" s="20"/>
      <c r="CIF73" s="20"/>
      <c r="CIG73" s="20"/>
      <c r="CIH73" s="20"/>
      <c r="CII73" s="20"/>
      <c r="CIJ73" s="20"/>
      <c r="CIK73" s="20"/>
      <c r="CIL73" s="20"/>
      <c r="CIM73" s="20"/>
      <c r="CIN73" s="20"/>
      <c r="CIO73" s="20"/>
      <c r="CIP73" s="20"/>
      <c r="CIQ73" s="20"/>
      <c r="CIR73" s="20"/>
      <c r="CIS73" s="20"/>
      <c r="CIT73" s="20"/>
      <c r="CIU73" s="20"/>
      <c r="CIV73" s="20"/>
      <c r="CIW73" s="20"/>
      <c r="CIX73" s="20"/>
      <c r="CIY73" s="20"/>
      <c r="CIZ73" s="20"/>
      <c r="CJA73" s="20"/>
      <c r="CJB73" s="20"/>
      <c r="CJC73" s="20"/>
      <c r="CJD73" s="20"/>
      <c r="CJE73" s="20"/>
      <c r="CJF73" s="20"/>
      <c r="CJG73" s="20"/>
      <c r="CJH73" s="20"/>
      <c r="CJI73" s="20"/>
      <c r="CJJ73" s="20"/>
      <c r="CJK73" s="20"/>
      <c r="CJL73" s="20"/>
      <c r="CJM73" s="20"/>
      <c r="CJN73" s="20"/>
      <c r="CJO73" s="20"/>
      <c r="CJP73" s="20"/>
      <c r="CJQ73" s="20"/>
      <c r="CJR73" s="20"/>
      <c r="CJS73" s="20"/>
      <c r="CJT73" s="20"/>
      <c r="CJU73" s="20"/>
      <c r="CJV73" s="20"/>
      <c r="CJW73" s="20"/>
      <c r="CJX73" s="20"/>
      <c r="CJY73" s="20"/>
      <c r="CJZ73" s="20"/>
      <c r="CKA73" s="20"/>
      <c r="CKB73" s="20"/>
      <c r="CKC73" s="20"/>
      <c r="CKD73" s="20"/>
      <c r="CKE73" s="20"/>
      <c r="CKF73" s="20"/>
      <c r="CKG73" s="20"/>
      <c r="CKH73" s="20"/>
      <c r="CKI73" s="20"/>
      <c r="CKJ73" s="20"/>
      <c r="CKK73" s="20"/>
      <c r="CKL73" s="20"/>
      <c r="CKM73" s="20"/>
      <c r="CKN73" s="20"/>
      <c r="CKO73" s="20"/>
      <c r="CKP73" s="20"/>
      <c r="CKQ73" s="20"/>
      <c r="CKR73" s="20"/>
      <c r="CKS73" s="20"/>
      <c r="CKT73" s="20"/>
      <c r="CKU73" s="20"/>
      <c r="CKV73" s="20"/>
      <c r="CKW73" s="20"/>
      <c r="CKX73" s="20"/>
      <c r="CKY73" s="20"/>
      <c r="CKZ73" s="20"/>
      <c r="CLA73" s="20"/>
      <c r="CLB73" s="20"/>
      <c r="CLC73" s="20"/>
      <c r="CLD73" s="20"/>
      <c r="CLE73" s="20"/>
      <c r="CLF73" s="20"/>
      <c r="CLG73" s="20"/>
      <c r="CLH73" s="20"/>
      <c r="CLI73" s="20"/>
      <c r="CLJ73" s="20"/>
      <c r="CLK73" s="20"/>
      <c r="CLL73" s="20"/>
      <c r="CLM73" s="20"/>
      <c r="CLN73" s="20"/>
      <c r="CLO73" s="20"/>
      <c r="CLP73" s="20"/>
      <c r="CLQ73" s="20"/>
      <c r="CLR73" s="20"/>
      <c r="CLS73" s="20"/>
      <c r="CLT73" s="20"/>
      <c r="CLU73" s="20"/>
      <c r="CLV73" s="20"/>
      <c r="CLW73" s="20"/>
      <c r="CLX73" s="20"/>
      <c r="CLY73" s="20"/>
      <c r="CLZ73" s="20"/>
      <c r="CMA73" s="20"/>
      <c r="CMB73" s="20"/>
      <c r="CMC73" s="20"/>
      <c r="CMD73" s="20"/>
      <c r="CME73" s="20"/>
      <c r="CMF73" s="20"/>
      <c r="CMG73" s="20"/>
      <c r="CMH73" s="20"/>
      <c r="CMI73" s="20"/>
      <c r="CMJ73" s="20"/>
      <c r="CMK73" s="20"/>
      <c r="CML73" s="20"/>
      <c r="CMM73" s="20"/>
      <c r="CMN73" s="20"/>
      <c r="CMO73" s="20"/>
      <c r="CMP73" s="20"/>
      <c r="CMQ73" s="20"/>
      <c r="CMR73" s="20"/>
      <c r="CMS73" s="20"/>
      <c r="CMT73" s="20"/>
      <c r="CMU73" s="20"/>
      <c r="CMV73" s="20"/>
      <c r="CMW73" s="20"/>
      <c r="CMX73" s="20"/>
      <c r="CMY73" s="20"/>
      <c r="CMZ73" s="20"/>
      <c r="CNA73" s="20"/>
      <c r="CNB73" s="20"/>
      <c r="CNC73" s="20"/>
      <c r="CND73" s="20"/>
      <c r="CNE73" s="20"/>
      <c r="CNF73" s="20"/>
      <c r="CNG73" s="20"/>
      <c r="CNH73" s="20"/>
      <c r="CNI73" s="20"/>
      <c r="CNJ73" s="20"/>
      <c r="CNK73" s="20"/>
      <c r="CNL73" s="20"/>
      <c r="CNM73" s="20"/>
      <c r="CNN73" s="20"/>
      <c r="CNO73" s="20"/>
      <c r="CNP73" s="20"/>
      <c r="CNQ73" s="20"/>
      <c r="CNR73" s="20"/>
      <c r="CNS73" s="20"/>
      <c r="CNT73" s="20"/>
      <c r="CNU73" s="20"/>
      <c r="CNV73" s="20"/>
      <c r="CNW73" s="20"/>
      <c r="CNX73" s="20"/>
      <c r="CNY73" s="20"/>
      <c r="CNZ73" s="20"/>
      <c r="COA73" s="20"/>
      <c r="COB73" s="20"/>
      <c r="COC73" s="20"/>
      <c r="COD73" s="20"/>
      <c r="COE73" s="20"/>
      <c r="COF73" s="20"/>
      <c r="COG73" s="20"/>
      <c r="COH73" s="20"/>
      <c r="COI73" s="20"/>
      <c r="COJ73" s="20"/>
      <c r="COK73" s="20"/>
      <c r="COL73" s="20"/>
      <c r="COM73" s="20"/>
      <c r="CON73" s="20"/>
      <c r="COO73" s="20"/>
      <c r="COP73" s="20"/>
      <c r="COQ73" s="20"/>
      <c r="COR73" s="20"/>
      <c r="COS73" s="20"/>
      <c r="COT73" s="20"/>
      <c r="COU73" s="20"/>
      <c r="COV73" s="20"/>
      <c r="COW73" s="20"/>
      <c r="COX73" s="20"/>
      <c r="COY73" s="20"/>
      <c r="COZ73" s="20"/>
      <c r="CPA73" s="20"/>
      <c r="CPB73" s="20"/>
      <c r="CPC73" s="20"/>
      <c r="CPD73" s="20"/>
      <c r="CPE73" s="20"/>
      <c r="CPF73" s="20"/>
      <c r="CPG73" s="20"/>
      <c r="CPH73" s="20"/>
      <c r="CPI73" s="20"/>
      <c r="CPJ73" s="20"/>
      <c r="CPK73" s="20"/>
      <c r="CPL73" s="20"/>
      <c r="CPM73" s="20"/>
      <c r="CPN73" s="20"/>
      <c r="CPO73" s="20"/>
      <c r="CPP73" s="20"/>
      <c r="CPQ73" s="20"/>
      <c r="CPR73" s="20"/>
      <c r="CPS73" s="20"/>
      <c r="CPT73" s="20"/>
      <c r="CPU73" s="20"/>
      <c r="CPV73" s="20"/>
      <c r="CPW73" s="20"/>
      <c r="CPX73" s="20"/>
      <c r="CPY73" s="20"/>
      <c r="CPZ73" s="20"/>
      <c r="CQA73" s="20"/>
      <c r="CQB73" s="20"/>
      <c r="CQC73" s="20"/>
      <c r="CQD73" s="20"/>
      <c r="CQE73" s="20"/>
      <c r="CQF73" s="20"/>
      <c r="CQG73" s="20"/>
      <c r="CQH73" s="20"/>
      <c r="CQI73" s="20"/>
      <c r="CQJ73" s="20"/>
      <c r="CQK73" s="20"/>
      <c r="CQL73" s="20"/>
      <c r="CQM73" s="20"/>
      <c r="CQN73" s="20"/>
      <c r="CQO73" s="20"/>
      <c r="CQP73" s="20"/>
      <c r="CQQ73" s="20"/>
      <c r="CQR73" s="20"/>
      <c r="CQS73" s="20"/>
      <c r="CQT73" s="20"/>
      <c r="CQU73" s="20"/>
      <c r="CQV73" s="20"/>
      <c r="CQW73" s="20"/>
      <c r="CQX73" s="20"/>
      <c r="CQY73" s="20"/>
      <c r="CQZ73" s="20"/>
      <c r="CRA73" s="20"/>
      <c r="CRB73" s="20"/>
      <c r="CRC73" s="20"/>
      <c r="CRD73" s="20"/>
      <c r="CRE73" s="20"/>
      <c r="CRF73" s="20"/>
      <c r="CRG73" s="20"/>
      <c r="CRH73" s="20"/>
      <c r="CRI73" s="20"/>
      <c r="CRJ73" s="20"/>
      <c r="CRK73" s="20"/>
      <c r="CRL73" s="20"/>
      <c r="CRM73" s="20"/>
      <c r="CRN73" s="20"/>
      <c r="CRO73" s="20"/>
      <c r="CRP73" s="20"/>
      <c r="CRQ73" s="20"/>
      <c r="CRR73" s="20"/>
      <c r="CRS73" s="20"/>
      <c r="CRT73" s="20"/>
      <c r="CRU73" s="20"/>
      <c r="CRV73" s="20"/>
      <c r="CRW73" s="20"/>
      <c r="CRX73" s="20"/>
      <c r="CRY73" s="20"/>
      <c r="CRZ73" s="20"/>
      <c r="CSA73" s="20"/>
      <c r="CSB73" s="20"/>
      <c r="CSC73" s="20"/>
      <c r="CSD73" s="20"/>
      <c r="CSE73" s="20"/>
      <c r="CSF73" s="20"/>
      <c r="CSG73" s="20"/>
      <c r="CSH73" s="20"/>
      <c r="CSI73" s="20"/>
      <c r="CSJ73" s="20"/>
      <c r="CSK73" s="20"/>
      <c r="CSL73" s="20"/>
      <c r="CSM73" s="20"/>
      <c r="CSN73" s="20"/>
      <c r="CSO73" s="20"/>
      <c r="CSP73" s="20"/>
      <c r="CSQ73" s="20"/>
      <c r="CSR73" s="20"/>
      <c r="CSS73" s="20"/>
      <c r="CST73" s="20"/>
      <c r="CSU73" s="20"/>
      <c r="CSV73" s="20"/>
      <c r="CSW73" s="20"/>
      <c r="CSX73" s="20"/>
      <c r="CSY73" s="20"/>
      <c r="CSZ73" s="20"/>
      <c r="CTA73" s="20"/>
      <c r="CTB73" s="20"/>
      <c r="CTC73" s="20"/>
      <c r="CTD73" s="20"/>
      <c r="CTE73" s="20"/>
      <c r="CTF73" s="20"/>
      <c r="CTG73" s="20"/>
      <c r="CTH73" s="20"/>
      <c r="CTI73" s="20"/>
      <c r="CTJ73" s="20"/>
      <c r="CTK73" s="20"/>
      <c r="CTL73" s="20"/>
      <c r="CTM73" s="20"/>
      <c r="CTN73" s="20"/>
      <c r="CTO73" s="20"/>
      <c r="CTP73" s="20"/>
      <c r="CTQ73" s="20"/>
      <c r="CTR73" s="20"/>
      <c r="CTS73" s="20"/>
      <c r="CTT73" s="20"/>
      <c r="CTU73" s="20"/>
      <c r="CTV73" s="20"/>
      <c r="CTW73" s="20"/>
      <c r="CTX73" s="20"/>
      <c r="CTY73" s="20"/>
      <c r="CTZ73" s="20"/>
      <c r="CUA73" s="20"/>
      <c r="CUB73" s="20"/>
      <c r="CUC73" s="20"/>
      <c r="CUD73" s="20"/>
      <c r="CUE73" s="20"/>
      <c r="CUF73" s="20"/>
      <c r="CUG73" s="20"/>
      <c r="CUH73" s="20"/>
      <c r="CUI73" s="20"/>
      <c r="CUJ73" s="20"/>
      <c r="CUK73" s="20"/>
      <c r="CUL73" s="20"/>
      <c r="CUM73" s="20"/>
      <c r="CUN73" s="20"/>
      <c r="CUO73" s="20"/>
      <c r="CUP73" s="20"/>
      <c r="CUQ73" s="20"/>
      <c r="CUR73" s="20"/>
      <c r="CUS73" s="20"/>
      <c r="CUT73" s="20"/>
      <c r="CUU73" s="20"/>
      <c r="CUV73" s="20"/>
      <c r="CUW73" s="20"/>
      <c r="CUX73" s="20"/>
      <c r="CUY73" s="20"/>
      <c r="CUZ73" s="20"/>
      <c r="CVA73" s="20"/>
      <c r="CVB73" s="20"/>
      <c r="CVC73" s="20"/>
      <c r="CVD73" s="20"/>
      <c r="CVE73" s="20"/>
      <c r="CVF73" s="20"/>
      <c r="CVG73" s="20"/>
      <c r="CVH73" s="20"/>
      <c r="CVI73" s="20"/>
      <c r="CVJ73" s="20"/>
      <c r="CVK73" s="20"/>
      <c r="CVL73" s="20"/>
      <c r="CVM73" s="20"/>
      <c r="CVN73" s="20"/>
      <c r="CVO73" s="20"/>
      <c r="CVP73" s="20"/>
      <c r="CVQ73" s="20"/>
      <c r="CVR73" s="20"/>
      <c r="CVS73" s="20"/>
      <c r="CVT73" s="20"/>
      <c r="CVU73" s="20"/>
      <c r="CVV73" s="20"/>
      <c r="CVW73" s="20"/>
      <c r="CVX73" s="20"/>
      <c r="CVY73" s="20"/>
      <c r="CVZ73" s="20"/>
      <c r="CWA73" s="20"/>
      <c r="CWB73" s="20"/>
      <c r="CWC73" s="20"/>
      <c r="CWD73" s="20"/>
      <c r="CWE73" s="20"/>
      <c r="CWF73" s="20"/>
      <c r="CWG73" s="20"/>
      <c r="CWH73" s="20"/>
      <c r="CWI73" s="20"/>
      <c r="CWJ73" s="20"/>
      <c r="CWK73" s="20"/>
      <c r="CWL73" s="20"/>
      <c r="CWM73" s="20"/>
      <c r="CWN73" s="20"/>
      <c r="CWO73" s="20"/>
      <c r="CWP73" s="20"/>
      <c r="CWQ73" s="20"/>
      <c r="CWR73" s="20"/>
      <c r="CWS73" s="20"/>
      <c r="CWT73" s="20"/>
      <c r="CWU73" s="20"/>
      <c r="CWV73" s="20"/>
      <c r="CWW73" s="20"/>
      <c r="CWX73" s="20"/>
      <c r="CWY73" s="20"/>
      <c r="CWZ73" s="20"/>
      <c r="CXA73" s="20"/>
      <c r="CXB73" s="20"/>
      <c r="CXC73" s="20"/>
      <c r="CXD73" s="20"/>
      <c r="CXE73" s="20"/>
      <c r="CXF73" s="20"/>
      <c r="CXG73" s="20"/>
      <c r="CXH73" s="20"/>
      <c r="CXI73" s="20"/>
      <c r="CXJ73" s="20"/>
      <c r="CXK73" s="20"/>
      <c r="CXL73" s="20"/>
      <c r="CXM73" s="20"/>
      <c r="CXN73" s="20"/>
      <c r="CXO73" s="20"/>
      <c r="CXP73" s="20"/>
      <c r="CXQ73" s="20"/>
      <c r="CXR73" s="20"/>
      <c r="CXS73" s="20"/>
      <c r="CXT73" s="20"/>
      <c r="CXU73" s="20"/>
      <c r="CXV73" s="20"/>
      <c r="CXW73" s="20"/>
      <c r="CXX73" s="20"/>
      <c r="CXY73" s="20"/>
      <c r="CXZ73" s="20"/>
      <c r="CYA73" s="20"/>
      <c r="CYB73" s="20"/>
      <c r="CYC73" s="20"/>
      <c r="CYD73" s="20"/>
      <c r="CYE73" s="20"/>
      <c r="CYF73" s="20"/>
      <c r="CYG73" s="20"/>
      <c r="CYH73" s="20"/>
      <c r="CYI73" s="20"/>
      <c r="CYJ73" s="20"/>
      <c r="CYK73" s="20"/>
      <c r="CYL73" s="20"/>
      <c r="CYM73" s="20"/>
      <c r="CYN73" s="20"/>
      <c r="CYO73" s="20"/>
      <c r="CYP73" s="20"/>
      <c r="CYQ73" s="20"/>
      <c r="CYR73" s="20"/>
      <c r="CYS73" s="20"/>
      <c r="CYT73" s="20"/>
      <c r="CYU73" s="20"/>
      <c r="CYV73" s="20"/>
      <c r="CYW73" s="20"/>
      <c r="CYX73" s="20"/>
      <c r="CYY73" s="20"/>
      <c r="CYZ73" s="20"/>
      <c r="CZA73" s="20"/>
      <c r="CZB73" s="20"/>
      <c r="CZC73" s="20"/>
      <c r="CZD73" s="20"/>
      <c r="CZE73" s="20"/>
      <c r="CZF73" s="20"/>
      <c r="CZG73" s="20"/>
      <c r="CZH73" s="20"/>
      <c r="CZI73" s="20"/>
      <c r="CZJ73" s="20"/>
      <c r="CZK73" s="20"/>
      <c r="CZL73" s="20"/>
      <c r="CZM73" s="20"/>
      <c r="CZN73" s="20"/>
      <c r="CZO73" s="20"/>
      <c r="CZP73" s="20"/>
      <c r="CZQ73" s="20"/>
      <c r="CZR73" s="20"/>
      <c r="CZS73" s="20"/>
      <c r="CZT73" s="20"/>
      <c r="CZU73" s="20"/>
      <c r="CZV73" s="20"/>
      <c r="CZW73" s="20"/>
      <c r="CZX73" s="20"/>
      <c r="CZY73" s="20"/>
      <c r="CZZ73" s="20"/>
      <c r="DAA73" s="20"/>
      <c r="DAB73" s="20"/>
      <c r="DAC73" s="20"/>
      <c r="DAD73" s="20"/>
      <c r="DAE73" s="20"/>
      <c r="DAF73" s="20"/>
      <c r="DAG73" s="20"/>
      <c r="DAH73" s="20"/>
      <c r="DAI73" s="20"/>
      <c r="DAJ73" s="20"/>
      <c r="DAK73" s="20"/>
      <c r="DAL73" s="20"/>
      <c r="DAM73" s="20"/>
      <c r="DAN73" s="20"/>
      <c r="DAO73" s="20"/>
      <c r="DAP73" s="20"/>
      <c r="DAQ73" s="20"/>
      <c r="DAR73" s="20"/>
      <c r="DAS73" s="20"/>
      <c r="DAT73" s="20"/>
      <c r="DAU73" s="20"/>
      <c r="DAV73" s="20"/>
      <c r="DAW73" s="20"/>
      <c r="DAX73" s="20"/>
      <c r="DAY73" s="20"/>
      <c r="DAZ73" s="20"/>
      <c r="DBA73" s="20"/>
      <c r="DBB73" s="20"/>
      <c r="DBC73" s="20"/>
      <c r="DBD73" s="20"/>
      <c r="DBE73" s="20"/>
      <c r="DBF73" s="20"/>
      <c r="DBG73" s="20"/>
      <c r="DBH73" s="20"/>
      <c r="DBI73" s="20"/>
      <c r="DBJ73" s="20"/>
      <c r="DBK73" s="20"/>
      <c r="DBL73" s="20"/>
      <c r="DBM73" s="20"/>
      <c r="DBN73" s="20"/>
      <c r="DBO73" s="20"/>
      <c r="DBP73" s="20"/>
      <c r="DBQ73" s="20"/>
      <c r="DBR73" s="20"/>
      <c r="DBS73" s="20"/>
      <c r="DBT73" s="20"/>
      <c r="DBU73" s="20"/>
      <c r="DBV73" s="20"/>
      <c r="DBW73" s="20"/>
      <c r="DBX73" s="20"/>
      <c r="DBY73" s="20"/>
      <c r="DBZ73" s="20"/>
      <c r="DCA73" s="20"/>
      <c r="DCB73" s="20"/>
      <c r="DCC73" s="20"/>
      <c r="DCD73" s="20"/>
      <c r="DCE73" s="20"/>
      <c r="DCF73" s="20"/>
      <c r="DCG73" s="20"/>
      <c r="DCH73" s="20"/>
      <c r="DCI73" s="20"/>
      <c r="DCJ73" s="20"/>
      <c r="DCK73" s="20"/>
      <c r="DCL73" s="20"/>
      <c r="DCM73" s="20"/>
      <c r="DCN73" s="20"/>
      <c r="DCO73" s="20"/>
      <c r="DCP73" s="20"/>
      <c r="DCQ73" s="20"/>
      <c r="DCR73" s="20"/>
      <c r="DCS73" s="20"/>
      <c r="DCT73" s="20"/>
      <c r="DCU73" s="20"/>
      <c r="DCV73" s="20"/>
      <c r="DCW73" s="20"/>
      <c r="DCX73" s="20"/>
      <c r="DCY73" s="20"/>
      <c r="DCZ73" s="20"/>
      <c r="DDA73" s="20"/>
      <c r="DDB73" s="20"/>
      <c r="DDC73" s="20"/>
      <c r="DDD73" s="20"/>
      <c r="DDE73" s="20"/>
      <c r="DDF73" s="20"/>
      <c r="DDG73" s="20"/>
      <c r="DDH73" s="20"/>
      <c r="DDI73" s="20"/>
      <c r="DDJ73" s="20"/>
      <c r="DDK73" s="20"/>
      <c r="DDL73" s="20"/>
      <c r="DDM73" s="20"/>
      <c r="DDN73" s="20"/>
      <c r="DDO73" s="20"/>
      <c r="DDP73" s="20"/>
      <c r="DDQ73" s="20"/>
      <c r="DDR73" s="20"/>
      <c r="DDS73" s="20"/>
      <c r="DDT73" s="20"/>
      <c r="DDU73" s="20"/>
      <c r="DDV73" s="20"/>
      <c r="DDW73" s="20"/>
      <c r="DDX73" s="20"/>
      <c r="DDY73" s="20"/>
      <c r="DDZ73" s="20"/>
      <c r="DEA73" s="20"/>
      <c r="DEB73" s="20"/>
      <c r="DEC73" s="20"/>
      <c r="DED73" s="20"/>
      <c r="DEE73" s="20"/>
      <c r="DEF73" s="20"/>
      <c r="DEG73" s="20"/>
      <c r="DEH73" s="20"/>
      <c r="DEI73" s="20"/>
      <c r="DEJ73" s="20"/>
      <c r="DEK73" s="20"/>
      <c r="DEL73" s="20"/>
      <c r="DEM73" s="20"/>
      <c r="DEN73" s="20"/>
      <c r="DEO73" s="20"/>
      <c r="DEP73" s="20"/>
      <c r="DEQ73" s="20"/>
      <c r="DER73" s="20"/>
      <c r="DES73" s="20"/>
      <c r="DET73" s="20"/>
      <c r="DEU73" s="20"/>
      <c r="DEV73" s="20"/>
      <c r="DEW73" s="20"/>
      <c r="DEX73" s="20"/>
      <c r="DEY73" s="20"/>
      <c r="DEZ73" s="20"/>
      <c r="DFA73" s="20"/>
      <c r="DFB73" s="20"/>
      <c r="DFC73" s="20"/>
      <c r="DFD73" s="20"/>
      <c r="DFE73" s="20"/>
      <c r="DFF73" s="20"/>
      <c r="DFG73" s="20"/>
      <c r="DFH73" s="20"/>
      <c r="DFI73" s="20"/>
      <c r="DFJ73" s="20"/>
      <c r="DFK73" s="20"/>
      <c r="DFL73" s="20"/>
      <c r="DFM73" s="20"/>
      <c r="DFN73" s="20"/>
      <c r="DFO73" s="20"/>
      <c r="DFP73" s="20"/>
      <c r="DFQ73" s="20"/>
      <c r="DFR73" s="20"/>
      <c r="DFS73" s="20"/>
      <c r="DFT73" s="20"/>
      <c r="DFU73" s="20"/>
      <c r="DFV73" s="20"/>
      <c r="DFW73" s="20"/>
      <c r="DFX73" s="20"/>
      <c r="DFY73" s="20"/>
      <c r="DFZ73" s="20"/>
      <c r="DGA73" s="20"/>
      <c r="DGB73" s="20"/>
      <c r="DGC73" s="20"/>
      <c r="DGD73" s="20"/>
      <c r="DGE73" s="20"/>
      <c r="DGF73" s="20"/>
      <c r="DGG73" s="20"/>
      <c r="DGH73" s="20"/>
      <c r="DGI73" s="20"/>
      <c r="DGJ73" s="20"/>
      <c r="DGK73" s="20"/>
      <c r="DGL73" s="20"/>
      <c r="DGM73" s="20"/>
      <c r="DGN73" s="20"/>
      <c r="DGO73" s="20"/>
      <c r="DGP73" s="20"/>
      <c r="DGQ73" s="20"/>
      <c r="DGR73" s="20"/>
      <c r="DGS73" s="20"/>
      <c r="DGT73" s="20"/>
      <c r="DGU73" s="20"/>
      <c r="DGV73" s="20"/>
      <c r="DGW73" s="20"/>
      <c r="DGX73" s="20"/>
      <c r="DGY73" s="20"/>
      <c r="DGZ73" s="20"/>
      <c r="DHA73" s="20"/>
      <c r="DHB73" s="20"/>
      <c r="DHC73" s="20"/>
      <c r="DHD73" s="20"/>
      <c r="DHE73" s="20"/>
      <c r="DHF73" s="20"/>
      <c r="DHG73" s="20"/>
      <c r="DHH73" s="20"/>
      <c r="DHI73" s="20"/>
      <c r="DHJ73" s="20"/>
      <c r="DHK73" s="20"/>
      <c r="DHL73" s="20"/>
      <c r="DHM73" s="20"/>
      <c r="DHN73" s="20"/>
      <c r="DHO73" s="20"/>
      <c r="DHP73" s="20"/>
      <c r="DHQ73" s="20"/>
      <c r="DHR73" s="20"/>
      <c r="DHS73" s="20"/>
      <c r="DHT73" s="20"/>
      <c r="DHU73" s="20"/>
      <c r="DHV73" s="20"/>
      <c r="DHW73" s="20"/>
      <c r="DHX73" s="20"/>
      <c r="DHY73" s="20"/>
      <c r="DHZ73" s="20"/>
      <c r="DIA73" s="20"/>
      <c r="DIB73" s="20"/>
      <c r="DIC73" s="20"/>
      <c r="DID73" s="20"/>
      <c r="DIE73" s="20"/>
      <c r="DIF73" s="20"/>
      <c r="DIG73" s="20"/>
      <c r="DIH73" s="20"/>
      <c r="DII73" s="20"/>
      <c r="DIJ73" s="20"/>
      <c r="DIK73" s="20"/>
      <c r="DIL73" s="20"/>
      <c r="DIM73" s="20"/>
      <c r="DIN73" s="20"/>
      <c r="DIO73" s="20"/>
      <c r="DIP73" s="20"/>
      <c r="DIQ73" s="20"/>
      <c r="DIR73" s="20"/>
      <c r="DIS73" s="20"/>
      <c r="DIT73" s="20"/>
      <c r="DIU73" s="20"/>
      <c r="DIV73" s="20"/>
      <c r="DIW73" s="20"/>
      <c r="DIX73" s="20"/>
      <c r="DIY73" s="20"/>
      <c r="DIZ73" s="20"/>
      <c r="DJA73" s="20"/>
      <c r="DJB73" s="20"/>
      <c r="DJC73" s="20"/>
      <c r="DJD73" s="20"/>
      <c r="DJE73" s="20"/>
      <c r="DJF73" s="20"/>
      <c r="DJG73" s="20"/>
      <c r="DJH73" s="20"/>
      <c r="DJI73" s="20"/>
      <c r="DJJ73" s="20"/>
      <c r="DJK73" s="20"/>
      <c r="DJL73" s="20"/>
      <c r="DJM73" s="20"/>
      <c r="DJN73" s="20"/>
      <c r="DJO73" s="20"/>
      <c r="DJP73" s="20"/>
      <c r="DJQ73" s="20"/>
      <c r="DJR73" s="20"/>
      <c r="DJS73" s="20"/>
      <c r="DJT73" s="20"/>
      <c r="DJU73" s="20"/>
      <c r="DJV73" s="20"/>
      <c r="DJW73" s="20"/>
      <c r="DJX73" s="20"/>
      <c r="DJY73" s="20"/>
      <c r="DJZ73" s="20"/>
      <c r="DKA73" s="20"/>
      <c r="DKB73" s="20"/>
      <c r="DKC73" s="20"/>
      <c r="DKD73" s="20"/>
      <c r="DKE73" s="20"/>
      <c r="DKF73" s="20"/>
      <c r="DKG73" s="20"/>
      <c r="DKH73" s="20"/>
      <c r="DKI73" s="20"/>
      <c r="DKJ73" s="20"/>
      <c r="DKK73" s="20"/>
      <c r="DKL73" s="20"/>
      <c r="DKM73" s="20"/>
      <c r="DKN73" s="20"/>
      <c r="DKO73" s="20"/>
      <c r="DKP73" s="20"/>
      <c r="DKQ73" s="20"/>
      <c r="DKR73" s="20"/>
      <c r="DKS73" s="20"/>
      <c r="DKT73" s="20"/>
      <c r="DKU73" s="20"/>
      <c r="DKV73" s="20"/>
      <c r="DKW73" s="20"/>
      <c r="DKX73" s="20"/>
      <c r="DKY73" s="20"/>
      <c r="DKZ73" s="20"/>
      <c r="DLA73" s="20"/>
      <c r="DLB73" s="20"/>
      <c r="DLC73" s="20"/>
      <c r="DLD73" s="20"/>
      <c r="DLE73" s="20"/>
      <c r="DLF73" s="20"/>
      <c r="DLG73" s="20"/>
      <c r="DLH73" s="20"/>
      <c r="DLI73" s="20"/>
      <c r="DLJ73" s="20"/>
      <c r="DLK73" s="20"/>
      <c r="DLL73" s="20"/>
      <c r="DLM73" s="20"/>
      <c r="DLN73" s="20"/>
      <c r="DLO73" s="20"/>
      <c r="DLP73" s="20"/>
      <c r="DLQ73" s="20"/>
      <c r="DLR73" s="20"/>
      <c r="DLS73" s="20"/>
      <c r="DLT73" s="20"/>
      <c r="DLU73" s="20"/>
      <c r="DLV73" s="20"/>
      <c r="DLW73" s="20"/>
      <c r="DLX73" s="20"/>
      <c r="DLY73" s="20"/>
      <c r="DLZ73" s="20"/>
      <c r="DMA73" s="20"/>
      <c r="DMB73" s="20"/>
      <c r="DMC73" s="20"/>
      <c r="DMD73" s="20"/>
      <c r="DME73" s="20"/>
      <c r="DMF73" s="20"/>
      <c r="DMG73" s="20"/>
      <c r="DMH73" s="20"/>
      <c r="DMI73" s="20"/>
      <c r="DMJ73" s="20"/>
      <c r="DMK73" s="20"/>
      <c r="DML73" s="20"/>
      <c r="DMM73" s="20"/>
      <c r="DMN73" s="20"/>
      <c r="DMO73" s="20"/>
      <c r="DMP73" s="20"/>
      <c r="DMQ73" s="20"/>
      <c r="DMR73" s="20"/>
      <c r="DMS73" s="20"/>
      <c r="DMT73" s="20"/>
      <c r="DMU73" s="20"/>
      <c r="DMV73" s="20"/>
      <c r="DMW73" s="20"/>
      <c r="DMX73" s="20"/>
      <c r="DMY73" s="20"/>
      <c r="DMZ73" s="20"/>
      <c r="DNA73" s="20"/>
      <c r="DNB73" s="20"/>
      <c r="DNC73" s="20"/>
      <c r="DND73" s="20"/>
      <c r="DNE73" s="20"/>
      <c r="DNF73" s="20"/>
      <c r="DNG73" s="20"/>
      <c r="DNH73" s="20"/>
      <c r="DNI73" s="20"/>
      <c r="DNJ73" s="20"/>
      <c r="DNK73" s="20"/>
      <c r="DNL73" s="20"/>
      <c r="DNM73" s="20"/>
      <c r="DNN73" s="20"/>
      <c r="DNO73" s="20"/>
      <c r="DNP73" s="20"/>
      <c r="DNQ73" s="20"/>
      <c r="DNR73" s="20"/>
      <c r="DNS73" s="20"/>
      <c r="DNT73" s="20"/>
      <c r="DNU73" s="20"/>
      <c r="DNV73" s="20"/>
      <c r="DNW73" s="20"/>
      <c r="DNX73" s="20"/>
      <c r="DNY73" s="20"/>
      <c r="DNZ73" s="20"/>
      <c r="DOA73" s="20"/>
      <c r="DOB73" s="20"/>
      <c r="DOC73" s="20"/>
      <c r="DOD73" s="20"/>
      <c r="DOE73" s="20"/>
      <c r="DOF73" s="20"/>
      <c r="DOG73" s="20"/>
      <c r="DOH73" s="20"/>
      <c r="DOI73" s="20"/>
      <c r="DOJ73" s="20"/>
      <c r="DOK73" s="20"/>
      <c r="DOL73" s="20"/>
      <c r="DOM73" s="20"/>
      <c r="DON73" s="20"/>
      <c r="DOO73" s="20"/>
      <c r="DOP73" s="20"/>
      <c r="DOQ73" s="20"/>
      <c r="DOR73" s="20"/>
      <c r="DOS73" s="20"/>
      <c r="DOT73" s="20"/>
      <c r="DOU73" s="20"/>
      <c r="DOV73" s="20"/>
      <c r="DOW73" s="20"/>
      <c r="DOX73" s="20"/>
      <c r="DOY73" s="20"/>
      <c r="DOZ73" s="20"/>
      <c r="DPA73" s="20"/>
      <c r="DPB73" s="20"/>
      <c r="DPC73" s="20"/>
      <c r="DPD73" s="20"/>
      <c r="DPE73" s="20"/>
      <c r="DPF73" s="20"/>
      <c r="DPG73" s="20"/>
      <c r="DPH73" s="20"/>
      <c r="DPI73" s="20"/>
      <c r="DPJ73" s="20"/>
      <c r="DPK73" s="20"/>
      <c r="DPL73" s="20"/>
      <c r="DPM73" s="20"/>
      <c r="DPN73" s="20"/>
      <c r="DPO73" s="20"/>
      <c r="DPP73" s="20"/>
      <c r="DPQ73" s="20"/>
      <c r="DPR73" s="20"/>
      <c r="DPS73" s="20"/>
      <c r="DPT73" s="20"/>
      <c r="DPU73" s="20"/>
      <c r="DPV73" s="20"/>
      <c r="DPW73" s="20"/>
      <c r="DPX73" s="20"/>
      <c r="DPY73" s="20"/>
      <c r="DPZ73" s="20"/>
      <c r="DQA73" s="20"/>
      <c r="DQB73" s="20"/>
      <c r="DQC73" s="20"/>
      <c r="DQD73" s="20"/>
      <c r="DQE73" s="20"/>
      <c r="DQF73" s="20"/>
      <c r="DQG73" s="20"/>
      <c r="DQH73" s="20"/>
      <c r="DQI73" s="20"/>
      <c r="DQJ73" s="20"/>
      <c r="DQK73" s="20"/>
      <c r="DQL73" s="20"/>
      <c r="DQM73" s="20"/>
      <c r="DQN73" s="20"/>
      <c r="DQO73" s="20"/>
      <c r="DQP73" s="20"/>
      <c r="DQQ73" s="20"/>
      <c r="DQR73" s="20"/>
      <c r="DQS73" s="20"/>
      <c r="DQT73" s="20"/>
      <c r="DQU73" s="20"/>
      <c r="DQV73" s="20"/>
      <c r="DQW73" s="20"/>
      <c r="DQX73" s="20"/>
      <c r="DQY73" s="20"/>
      <c r="DQZ73" s="20"/>
      <c r="DRA73" s="20"/>
      <c r="DRB73" s="20"/>
      <c r="DRC73" s="20"/>
      <c r="DRD73" s="20"/>
      <c r="DRE73" s="20"/>
      <c r="DRF73" s="20"/>
      <c r="DRG73" s="20"/>
      <c r="DRH73" s="20"/>
      <c r="DRI73" s="20"/>
      <c r="DRJ73" s="20"/>
      <c r="DRK73" s="20"/>
      <c r="DRL73" s="20"/>
      <c r="DRM73" s="20"/>
      <c r="DRN73" s="20"/>
      <c r="DRO73" s="20"/>
      <c r="DRP73" s="20"/>
      <c r="DRQ73" s="20"/>
      <c r="DRR73" s="20"/>
      <c r="DRS73" s="20"/>
      <c r="DRT73" s="20"/>
      <c r="DRU73" s="20"/>
      <c r="DRV73" s="20"/>
      <c r="DRW73" s="20"/>
      <c r="DRX73" s="20"/>
      <c r="DRY73" s="20"/>
      <c r="DRZ73" s="20"/>
      <c r="DSA73" s="20"/>
      <c r="DSB73" s="20"/>
      <c r="DSC73" s="20"/>
      <c r="DSD73" s="20"/>
      <c r="DSE73" s="20"/>
      <c r="DSF73" s="20"/>
      <c r="DSG73" s="20"/>
      <c r="DSH73" s="20"/>
      <c r="DSI73" s="20"/>
      <c r="DSJ73" s="20"/>
      <c r="DSK73" s="20"/>
      <c r="DSL73" s="20"/>
      <c r="DSM73" s="20"/>
      <c r="DSN73" s="20"/>
      <c r="DSO73" s="20"/>
      <c r="DSP73" s="20"/>
      <c r="DSQ73" s="20"/>
      <c r="DSR73" s="20"/>
      <c r="DSS73" s="20"/>
      <c r="DST73" s="20"/>
      <c r="DSU73" s="20"/>
      <c r="DSV73" s="20"/>
      <c r="DSW73" s="20"/>
      <c r="DSX73" s="20"/>
      <c r="DSY73" s="20"/>
      <c r="DSZ73" s="20"/>
      <c r="DTA73" s="20"/>
      <c r="DTB73" s="20"/>
      <c r="DTC73" s="20"/>
      <c r="DTD73" s="20"/>
      <c r="DTE73" s="20"/>
      <c r="DTF73" s="20"/>
      <c r="DTG73" s="20"/>
      <c r="DTH73" s="20"/>
      <c r="DTI73" s="20"/>
      <c r="DTJ73" s="20"/>
      <c r="DTK73" s="20"/>
      <c r="DTL73" s="20"/>
      <c r="DTM73" s="20"/>
      <c r="DTN73" s="20"/>
      <c r="DTO73" s="20"/>
      <c r="DTP73" s="20"/>
      <c r="DTQ73" s="20"/>
      <c r="DTR73" s="20"/>
      <c r="DTS73" s="20"/>
      <c r="DTT73" s="20"/>
      <c r="DTU73" s="20"/>
      <c r="DTV73" s="20"/>
      <c r="DTW73" s="20"/>
      <c r="DTX73" s="20"/>
      <c r="DTY73" s="20"/>
      <c r="DTZ73" s="20"/>
      <c r="DUA73" s="20"/>
      <c r="DUB73" s="20"/>
      <c r="DUC73" s="20"/>
      <c r="DUD73" s="20"/>
      <c r="DUE73" s="20"/>
      <c r="DUF73" s="20"/>
      <c r="DUG73" s="20"/>
      <c r="DUH73" s="20"/>
      <c r="DUI73" s="20"/>
      <c r="DUJ73" s="20"/>
      <c r="DUK73" s="20"/>
      <c r="DUL73" s="20"/>
      <c r="DUM73" s="20"/>
      <c r="DUN73" s="20"/>
      <c r="DUO73" s="20"/>
      <c r="DUP73" s="20"/>
      <c r="DUQ73" s="20"/>
      <c r="DUR73" s="20"/>
      <c r="DUS73" s="20"/>
      <c r="DUT73" s="20"/>
      <c r="DUU73" s="20"/>
      <c r="DUV73" s="20"/>
      <c r="DUW73" s="20"/>
      <c r="DUX73" s="20"/>
      <c r="DUY73" s="20"/>
      <c r="DUZ73" s="20"/>
      <c r="DVA73" s="20"/>
      <c r="DVB73" s="20"/>
      <c r="DVC73" s="20"/>
      <c r="DVD73" s="20"/>
      <c r="DVE73" s="20"/>
      <c r="DVF73" s="20"/>
      <c r="DVG73" s="20"/>
      <c r="DVH73" s="20"/>
      <c r="DVI73" s="20"/>
      <c r="DVJ73" s="20"/>
      <c r="DVK73" s="20"/>
      <c r="DVL73" s="20"/>
      <c r="DVM73" s="20"/>
      <c r="DVN73" s="20"/>
      <c r="DVO73" s="20"/>
      <c r="DVP73" s="20"/>
      <c r="DVQ73" s="20"/>
      <c r="DVR73" s="20"/>
      <c r="DVS73" s="20"/>
      <c r="DVT73" s="20"/>
      <c r="DVU73" s="20"/>
      <c r="DVV73" s="20"/>
      <c r="DVW73" s="20"/>
      <c r="DVX73" s="20"/>
      <c r="DVY73" s="20"/>
      <c r="DVZ73" s="20"/>
      <c r="DWA73" s="20"/>
      <c r="DWB73" s="20"/>
      <c r="DWC73" s="20"/>
      <c r="DWD73" s="20"/>
      <c r="DWE73" s="20"/>
      <c r="DWF73" s="20"/>
      <c r="DWG73" s="20"/>
      <c r="DWH73" s="20"/>
      <c r="DWI73" s="20"/>
      <c r="DWJ73" s="20"/>
      <c r="DWK73" s="20"/>
      <c r="DWL73" s="20"/>
      <c r="DWM73" s="20"/>
      <c r="DWN73" s="20"/>
      <c r="DWO73" s="20"/>
      <c r="DWP73" s="20"/>
      <c r="DWQ73" s="20"/>
      <c r="DWR73" s="20"/>
      <c r="DWS73" s="20"/>
      <c r="DWT73" s="20"/>
      <c r="DWU73" s="20"/>
      <c r="DWV73" s="20"/>
      <c r="DWW73" s="20"/>
      <c r="DWX73" s="20"/>
      <c r="DWY73" s="20"/>
      <c r="DWZ73" s="20"/>
      <c r="DXA73" s="20"/>
      <c r="DXB73" s="20"/>
      <c r="DXC73" s="20"/>
      <c r="DXD73" s="20"/>
      <c r="DXE73" s="20"/>
      <c r="DXF73" s="20"/>
      <c r="DXG73" s="20"/>
      <c r="DXH73" s="20"/>
      <c r="DXI73" s="20"/>
      <c r="DXJ73" s="20"/>
      <c r="DXK73" s="20"/>
      <c r="DXL73" s="20"/>
      <c r="DXM73" s="20"/>
      <c r="DXN73" s="20"/>
      <c r="DXO73" s="20"/>
      <c r="DXP73" s="20"/>
      <c r="DXQ73" s="20"/>
      <c r="DXR73" s="20"/>
      <c r="DXS73" s="20"/>
      <c r="DXT73" s="20"/>
      <c r="DXU73" s="20"/>
      <c r="DXV73" s="20"/>
      <c r="DXW73" s="20"/>
      <c r="DXX73" s="20"/>
      <c r="DXY73" s="20"/>
      <c r="DXZ73" s="20"/>
      <c r="DYA73" s="20"/>
      <c r="DYB73" s="20"/>
      <c r="DYC73" s="20"/>
      <c r="DYD73" s="20"/>
      <c r="DYE73" s="20"/>
      <c r="DYF73" s="20"/>
      <c r="DYG73" s="20"/>
      <c r="DYH73" s="20"/>
      <c r="DYI73" s="20"/>
      <c r="DYJ73" s="20"/>
      <c r="DYK73" s="20"/>
      <c r="DYL73" s="20"/>
      <c r="DYM73" s="20"/>
      <c r="DYN73" s="20"/>
      <c r="DYO73" s="20"/>
      <c r="DYP73" s="20"/>
      <c r="DYQ73" s="20"/>
      <c r="DYR73" s="20"/>
      <c r="DYS73" s="20"/>
      <c r="DYT73" s="20"/>
      <c r="DYU73" s="20"/>
      <c r="DYV73" s="20"/>
      <c r="DYW73" s="20"/>
      <c r="DYX73" s="20"/>
      <c r="DYY73" s="20"/>
      <c r="DYZ73" s="20"/>
      <c r="DZA73" s="20"/>
      <c r="DZB73" s="20"/>
      <c r="DZC73" s="20"/>
      <c r="DZD73" s="20"/>
      <c r="DZE73" s="20"/>
      <c r="DZF73" s="20"/>
      <c r="DZG73" s="20"/>
      <c r="DZH73" s="20"/>
      <c r="DZI73" s="20"/>
      <c r="DZJ73" s="20"/>
      <c r="DZK73" s="20"/>
      <c r="DZL73" s="20"/>
      <c r="DZM73" s="20"/>
      <c r="DZN73" s="20"/>
      <c r="DZO73" s="20"/>
      <c r="DZP73" s="20"/>
      <c r="DZQ73" s="20"/>
      <c r="DZR73" s="20"/>
      <c r="DZS73" s="20"/>
      <c r="DZT73" s="20"/>
      <c r="DZU73" s="20"/>
      <c r="DZV73" s="20"/>
      <c r="DZW73" s="20"/>
      <c r="DZX73" s="20"/>
      <c r="DZY73" s="20"/>
      <c r="DZZ73" s="20"/>
      <c r="EAA73" s="20"/>
      <c r="EAB73" s="20"/>
      <c r="EAC73" s="20"/>
      <c r="EAD73" s="20"/>
      <c r="EAE73" s="20"/>
      <c r="EAF73" s="20"/>
      <c r="EAG73" s="20"/>
      <c r="EAH73" s="20"/>
      <c r="EAI73" s="20"/>
      <c r="EAJ73" s="20"/>
      <c r="EAK73" s="20"/>
      <c r="EAL73" s="20"/>
      <c r="EAM73" s="20"/>
      <c r="EAN73" s="20"/>
      <c r="EAO73" s="20"/>
      <c r="EAP73" s="20"/>
      <c r="EAQ73" s="20"/>
      <c r="EAR73" s="20"/>
      <c r="EAS73" s="20"/>
      <c r="EAT73" s="20"/>
      <c r="EAU73" s="20"/>
      <c r="EAV73" s="20"/>
      <c r="EAW73" s="20"/>
      <c r="EAX73" s="20"/>
      <c r="EAY73" s="20"/>
      <c r="EAZ73" s="20"/>
      <c r="EBA73" s="20"/>
      <c r="EBB73" s="20"/>
      <c r="EBC73" s="20"/>
      <c r="EBD73" s="20"/>
      <c r="EBE73" s="20"/>
      <c r="EBF73" s="20"/>
      <c r="EBG73" s="20"/>
      <c r="EBH73" s="20"/>
      <c r="EBI73" s="20"/>
      <c r="EBJ73" s="20"/>
      <c r="EBK73" s="20"/>
      <c r="EBL73" s="20"/>
      <c r="EBM73" s="20"/>
      <c r="EBN73" s="20"/>
      <c r="EBO73" s="20"/>
      <c r="EBP73" s="20"/>
      <c r="EBQ73" s="20"/>
      <c r="EBR73" s="20"/>
      <c r="EBS73" s="20"/>
      <c r="EBT73" s="20"/>
      <c r="EBU73" s="20"/>
      <c r="EBV73" s="20"/>
      <c r="EBW73" s="20"/>
      <c r="EBX73" s="20"/>
      <c r="EBY73" s="20"/>
      <c r="EBZ73" s="20"/>
      <c r="ECA73" s="20"/>
      <c r="ECB73" s="20"/>
      <c r="ECC73" s="20"/>
      <c r="ECD73" s="20"/>
      <c r="ECE73" s="20"/>
      <c r="ECF73" s="20"/>
      <c r="ECG73" s="20"/>
      <c r="ECH73" s="20"/>
      <c r="ECI73" s="20"/>
      <c r="ECJ73" s="20"/>
      <c r="ECK73" s="20"/>
      <c r="ECL73" s="20"/>
      <c r="ECM73" s="20"/>
      <c r="ECN73" s="20"/>
      <c r="ECO73" s="20"/>
      <c r="ECP73" s="20"/>
      <c r="ECQ73" s="20"/>
      <c r="ECR73" s="20"/>
      <c r="ECS73" s="20"/>
      <c r="ECT73" s="20"/>
      <c r="ECU73" s="20"/>
      <c r="ECV73" s="20"/>
      <c r="ECW73" s="20"/>
      <c r="ECX73" s="20"/>
      <c r="ECY73" s="20"/>
      <c r="ECZ73" s="20"/>
      <c r="EDA73" s="20"/>
      <c r="EDB73" s="20"/>
      <c r="EDC73" s="20"/>
      <c r="EDD73" s="20"/>
      <c r="EDE73" s="20"/>
      <c r="EDF73" s="20"/>
      <c r="EDG73" s="20"/>
      <c r="EDH73" s="20"/>
      <c r="EDI73" s="20"/>
      <c r="EDJ73" s="20"/>
      <c r="EDK73" s="20"/>
      <c r="EDL73" s="20"/>
      <c r="EDM73" s="20"/>
      <c r="EDN73" s="20"/>
      <c r="EDO73" s="20"/>
      <c r="EDP73" s="20"/>
      <c r="EDQ73" s="20"/>
      <c r="EDR73" s="20"/>
      <c r="EDS73" s="20"/>
      <c r="EDT73" s="20"/>
      <c r="EDU73" s="20"/>
      <c r="EDV73" s="20"/>
      <c r="EDW73" s="20"/>
      <c r="EDX73" s="20"/>
      <c r="EDY73" s="20"/>
      <c r="EDZ73" s="20"/>
      <c r="EEA73" s="20"/>
      <c r="EEB73" s="20"/>
      <c r="EEC73" s="20"/>
      <c r="EED73" s="20"/>
      <c r="EEE73" s="20"/>
      <c r="EEF73" s="20"/>
      <c r="EEG73" s="20"/>
      <c r="EEH73" s="20"/>
      <c r="EEI73" s="20"/>
      <c r="EEJ73" s="20"/>
      <c r="EEK73" s="20"/>
      <c r="EEL73" s="20"/>
      <c r="EEM73" s="20"/>
      <c r="EEN73" s="20"/>
      <c r="EEO73" s="20"/>
      <c r="EEP73" s="20"/>
      <c r="EEQ73" s="20"/>
      <c r="EER73" s="20"/>
      <c r="EES73" s="20"/>
      <c r="EET73" s="20"/>
      <c r="EEU73" s="20"/>
      <c r="EEV73" s="20"/>
      <c r="EEW73" s="20"/>
      <c r="EEX73" s="20"/>
      <c r="EEY73" s="20"/>
      <c r="EEZ73" s="20"/>
      <c r="EFA73" s="20"/>
      <c r="EFB73" s="20"/>
      <c r="EFC73" s="20"/>
      <c r="EFD73" s="20"/>
      <c r="EFE73" s="20"/>
      <c r="EFF73" s="20"/>
      <c r="EFG73" s="20"/>
      <c r="EFH73" s="20"/>
      <c r="EFI73" s="20"/>
      <c r="EFJ73" s="20"/>
      <c r="EFK73" s="20"/>
      <c r="EFL73" s="20"/>
      <c r="EFM73" s="20"/>
      <c r="EFN73" s="20"/>
      <c r="EFO73" s="20"/>
      <c r="EFP73" s="20"/>
      <c r="EFQ73" s="20"/>
      <c r="EFR73" s="20"/>
      <c r="EFS73" s="20"/>
      <c r="EFT73" s="20"/>
      <c r="EFU73" s="20"/>
      <c r="EFV73" s="20"/>
      <c r="EFW73" s="20"/>
      <c r="EFX73" s="20"/>
      <c r="EFY73" s="20"/>
      <c r="EFZ73" s="20"/>
      <c r="EGA73" s="20"/>
      <c r="EGB73" s="20"/>
      <c r="EGC73" s="20"/>
      <c r="EGD73" s="20"/>
      <c r="EGE73" s="20"/>
      <c r="EGF73" s="20"/>
      <c r="EGG73" s="20"/>
      <c r="EGH73" s="20"/>
      <c r="EGI73" s="20"/>
      <c r="EGJ73" s="20"/>
      <c r="EGK73" s="20"/>
      <c r="EGL73" s="20"/>
      <c r="EGM73" s="20"/>
      <c r="EGN73" s="20"/>
      <c r="EGO73" s="20"/>
      <c r="EGP73" s="20"/>
      <c r="EGQ73" s="20"/>
      <c r="EGR73" s="20"/>
      <c r="EGS73" s="20"/>
      <c r="EGT73" s="20"/>
      <c r="EGU73" s="20"/>
      <c r="EGV73" s="20"/>
      <c r="EGW73" s="20"/>
      <c r="EGX73" s="20"/>
      <c r="EGY73" s="20"/>
      <c r="EGZ73" s="20"/>
      <c r="EHA73" s="20"/>
      <c r="EHB73" s="20"/>
      <c r="EHC73" s="20"/>
      <c r="EHD73" s="20"/>
      <c r="EHE73" s="20"/>
      <c r="EHF73" s="20"/>
      <c r="EHG73" s="20"/>
      <c r="EHH73" s="20"/>
      <c r="EHI73" s="20"/>
      <c r="EHJ73" s="20"/>
      <c r="EHK73" s="20"/>
      <c r="EHL73" s="20"/>
      <c r="EHM73" s="20"/>
      <c r="EHN73" s="20"/>
      <c r="EHO73" s="20"/>
      <c r="EHP73" s="20"/>
      <c r="EHQ73" s="20"/>
      <c r="EHR73" s="20"/>
      <c r="EHS73" s="20"/>
      <c r="EHT73" s="20"/>
      <c r="EHU73" s="20"/>
      <c r="EHV73" s="20"/>
      <c r="EHW73" s="20"/>
      <c r="EHX73" s="20"/>
      <c r="EHY73" s="20"/>
      <c r="EHZ73" s="20"/>
      <c r="EIA73" s="20"/>
      <c r="EIB73" s="20"/>
      <c r="EIC73" s="20"/>
      <c r="EID73" s="20"/>
      <c r="EIE73" s="20"/>
      <c r="EIF73" s="20"/>
      <c r="EIG73" s="20"/>
      <c r="EIH73" s="20"/>
      <c r="EII73" s="20"/>
      <c r="EIJ73" s="20"/>
      <c r="EIK73" s="20"/>
      <c r="EIL73" s="20"/>
      <c r="EIM73" s="20"/>
      <c r="EIN73" s="20"/>
      <c r="EIO73" s="20"/>
      <c r="EIP73" s="20"/>
      <c r="EIQ73" s="20"/>
      <c r="EIR73" s="20"/>
      <c r="EIS73" s="20"/>
      <c r="EIT73" s="20"/>
      <c r="EIU73" s="20"/>
      <c r="EIV73" s="20"/>
      <c r="EIW73" s="20"/>
      <c r="EIX73" s="20"/>
      <c r="EIY73" s="20"/>
      <c r="EIZ73" s="20"/>
      <c r="EJA73" s="20"/>
      <c r="EJB73" s="20"/>
      <c r="EJC73" s="20"/>
      <c r="EJD73" s="20"/>
      <c r="EJE73" s="20"/>
      <c r="EJF73" s="20"/>
      <c r="EJG73" s="20"/>
      <c r="EJH73" s="20"/>
      <c r="EJI73" s="20"/>
      <c r="EJJ73" s="20"/>
      <c r="EJK73" s="20"/>
      <c r="EJL73" s="20"/>
      <c r="EJM73" s="20"/>
      <c r="EJN73" s="20"/>
      <c r="EJO73" s="20"/>
      <c r="EJP73" s="20"/>
      <c r="EJQ73" s="20"/>
      <c r="EJR73" s="20"/>
      <c r="EJS73" s="20"/>
      <c r="EJT73" s="20"/>
      <c r="EJU73" s="20"/>
      <c r="EJV73" s="20"/>
      <c r="EJW73" s="20"/>
      <c r="EJX73" s="20"/>
      <c r="EJY73" s="20"/>
      <c r="EJZ73" s="20"/>
      <c r="EKA73" s="20"/>
      <c r="EKB73" s="20"/>
      <c r="EKC73" s="20"/>
      <c r="EKD73" s="20"/>
      <c r="EKE73" s="20"/>
      <c r="EKF73" s="20"/>
      <c r="EKG73" s="20"/>
      <c r="EKH73" s="20"/>
      <c r="EKI73" s="20"/>
      <c r="EKJ73" s="20"/>
      <c r="EKK73" s="20"/>
      <c r="EKL73" s="20"/>
      <c r="EKM73" s="20"/>
      <c r="EKN73" s="20"/>
      <c r="EKO73" s="20"/>
      <c r="EKP73" s="20"/>
      <c r="EKQ73" s="20"/>
      <c r="EKR73" s="20"/>
      <c r="EKS73" s="20"/>
      <c r="EKT73" s="20"/>
      <c r="EKU73" s="20"/>
      <c r="EKV73" s="20"/>
      <c r="EKW73" s="20"/>
      <c r="EKX73" s="20"/>
      <c r="EKY73" s="20"/>
      <c r="EKZ73" s="20"/>
      <c r="ELA73" s="20"/>
      <c r="ELB73" s="20"/>
      <c r="ELC73" s="20"/>
      <c r="ELD73" s="20"/>
      <c r="ELE73" s="20"/>
      <c r="ELF73" s="20"/>
      <c r="ELG73" s="20"/>
      <c r="ELH73" s="20"/>
      <c r="ELI73" s="20"/>
      <c r="ELJ73" s="20"/>
      <c r="ELK73" s="20"/>
      <c r="ELL73" s="20"/>
      <c r="ELM73" s="20"/>
      <c r="ELN73" s="20"/>
      <c r="ELO73" s="20"/>
      <c r="ELP73" s="20"/>
      <c r="ELQ73" s="20"/>
      <c r="ELR73" s="20"/>
      <c r="ELS73" s="20"/>
      <c r="ELT73" s="20"/>
      <c r="ELU73" s="20"/>
      <c r="ELV73" s="20"/>
      <c r="ELW73" s="20"/>
      <c r="ELX73" s="20"/>
      <c r="ELY73" s="20"/>
      <c r="ELZ73" s="20"/>
      <c r="EMA73" s="20"/>
      <c r="EMB73" s="20"/>
      <c r="EMC73" s="20"/>
      <c r="EMD73" s="20"/>
      <c r="EME73" s="20"/>
      <c r="EMF73" s="20"/>
      <c r="EMG73" s="20"/>
      <c r="EMH73" s="20"/>
      <c r="EMI73" s="20"/>
      <c r="EMJ73" s="20"/>
      <c r="EMK73" s="20"/>
      <c r="EML73" s="20"/>
      <c r="EMM73" s="20"/>
      <c r="EMN73" s="20"/>
      <c r="EMO73" s="20"/>
      <c r="EMP73" s="20"/>
      <c r="EMQ73" s="20"/>
      <c r="EMR73" s="20"/>
      <c r="EMS73" s="20"/>
      <c r="EMT73" s="20"/>
      <c r="EMU73" s="20"/>
      <c r="EMV73" s="20"/>
      <c r="EMW73" s="20"/>
      <c r="EMX73" s="20"/>
      <c r="EMY73" s="20"/>
      <c r="EMZ73" s="20"/>
      <c r="ENA73" s="20"/>
      <c r="ENB73" s="20"/>
      <c r="ENC73" s="20"/>
      <c r="END73" s="20"/>
      <c r="ENE73" s="20"/>
      <c r="ENF73" s="20"/>
      <c r="ENG73" s="20"/>
      <c r="ENH73" s="20"/>
      <c r="ENI73" s="20"/>
      <c r="ENJ73" s="20"/>
      <c r="ENK73" s="20"/>
      <c r="ENL73" s="20"/>
      <c r="ENM73" s="20"/>
      <c r="ENN73" s="20"/>
      <c r="ENO73" s="20"/>
      <c r="ENP73" s="20"/>
      <c r="ENQ73" s="20"/>
      <c r="ENR73" s="20"/>
      <c r="ENS73" s="20"/>
      <c r="ENT73" s="20"/>
      <c r="ENU73" s="20"/>
      <c r="ENV73" s="20"/>
      <c r="ENW73" s="20"/>
      <c r="ENX73" s="20"/>
      <c r="ENY73" s="20"/>
      <c r="ENZ73" s="20"/>
      <c r="EOA73" s="20"/>
      <c r="EOB73" s="20"/>
      <c r="EOC73" s="20"/>
      <c r="EOD73" s="20"/>
      <c r="EOE73" s="20"/>
      <c r="EOF73" s="20"/>
      <c r="EOG73" s="20"/>
      <c r="EOH73" s="20"/>
      <c r="EOI73" s="20"/>
      <c r="EOJ73" s="20"/>
      <c r="EOK73" s="20"/>
      <c r="EOL73" s="20"/>
      <c r="EOM73" s="20"/>
      <c r="EON73" s="20"/>
      <c r="EOO73" s="20"/>
      <c r="EOP73" s="20"/>
      <c r="EOQ73" s="20"/>
      <c r="EOR73" s="20"/>
      <c r="EOS73" s="20"/>
      <c r="EOT73" s="20"/>
      <c r="EOU73" s="20"/>
      <c r="EOV73" s="20"/>
      <c r="EOW73" s="20"/>
      <c r="EOX73" s="20"/>
      <c r="EOY73" s="20"/>
      <c r="EOZ73" s="20"/>
      <c r="EPA73" s="20"/>
      <c r="EPB73" s="20"/>
      <c r="EPC73" s="20"/>
      <c r="EPD73" s="20"/>
      <c r="EPE73" s="20"/>
      <c r="EPF73" s="20"/>
      <c r="EPG73" s="20"/>
      <c r="EPH73" s="20"/>
      <c r="EPI73" s="20"/>
      <c r="EPJ73" s="20"/>
      <c r="EPK73" s="20"/>
      <c r="EPL73" s="20"/>
      <c r="EPM73" s="20"/>
      <c r="EPN73" s="20"/>
      <c r="EPO73" s="20"/>
      <c r="EPP73" s="20"/>
      <c r="EPQ73" s="20"/>
      <c r="EPR73" s="20"/>
      <c r="EPS73" s="20"/>
      <c r="EPT73" s="20"/>
      <c r="EPU73" s="20"/>
      <c r="EPV73" s="20"/>
      <c r="EPW73" s="20"/>
      <c r="EPX73" s="20"/>
      <c r="EPY73" s="20"/>
      <c r="EPZ73" s="20"/>
      <c r="EQA73" s="20"/>
      <c r="EQB73" s="20"/>
      <c r="EQC73" s="20"/>
      <c r="EQD73" s="20"/>
      <c r="EQE73" s="20"/>
      <c r="EQF73" s="20"/>
      <c r="EQG73" s="20"/>
      <c r="EQH73" s="20"/>
      <c r="EQI73" s="20"/>
      <c r="EQJ73" s="20"/>
      <c r="EQK73" s="20"/>
      <c r="EQL73" s="20"/>
      <c r="EQM73" s="20"/>
      <c r="EQN73" s="20"/>
      <c r="EQO73" s="20"/>
      <c r="EQP73" s="20"/>
      <c r="EQQ73" s="20"/>
      <c r="EQR73" s="20"/>
      <c r="EQS73" s="20"/>
      <c r="EQT73" s="20"/>
      <c r="EQU73" s="20"/>
      <c r="EQV73" s="20"/>
      <c r="EQW73" s="20"/>
      <c r="EQX73" s="20"/>
      <c r="EQY73" s="20"/>
      <c r="EQZ73" s="20"/>
      <c r="ERA73" s="20"/>
      <c r="ERB73" s="20"/>
      <c r="ERC73" s="20"/>
      <c r="ERD73" s="20"/>
      <c r="ERE73" s="20"/>
      <c r="ERF73" s="20"/>
      <c r="ERG73" s="20"/>
      <c r="ERH73" s="20"/>
      <c r="ERI73" s="20"/>
      <c r="ERJ73" s="20"/>
      <c r="ERK73" s="20"/>
      <c r="ERL73" s="20"/>
      <c r="ERM73" s="20"/>
      <c r="ERN73" s="20"/>
      <c r="ERO73" s="20"/>
      <c r="ERP73" s="20"/>
      <c r="ERQ73" s="20"/>
      <c r="ERR73" s="20"/>
      <c r="ERS73" s="20"/>
      <c r="ERT73" s="20"/>
      <c r="ERU73" s="20"/>
      <c r="ERV73" s="20"/>
      <c r="ERW73" s="20"/>
      <c r="ERX73" s="20"/>
      <c r="ERY73" s="20"/>
      <c r="ERZ73" s="20"/>
      <c r="ESA73" s="20"/>
      <c r="ESB73" s="20"/>
      <c r="ESC73" s="20"/>
      <c r="ESD73" s="20"/>
      <c r="ESE73" s="20"/>
      <c r="ESF73" s="20"/>
      <c r="ESG73" s="20"/>
      <c r="ESH73" s="20"/>
      <c r="ESI73" s="20"/>
      <c r="ESJ73" s="20"/>
      <c r="ESK73" s="20"/>
      <c r="ESL73" s="20"/>
      <c r="ESM73" s="20"/>
      <c r="ESN73" s="20"/>
      <c r="ESO73" s="20"/>
      <c r="ESP73" s="20"/>
      <c r="ESQ73" s="20"/>
      <c r="ESR73" s="20"/>
      <c r="ESS73" s="20"/>
      <c r="EST73" s="20"/>
      <c r="ESU73" s="20"/>
      <c r="ESV73" s="20"/>
      <c r="ESW73" s="20"/>
      <c r="ESX73" s="20"/>
      <c r="ESY73" s="20"/>
      <c r="ESZ73" s="20"/>
      <c r="ETA73" s="20"/>
      <c r="ETB73" s="20"/>
      <c r="ETC73" s="20"/>
      <c r="ETD73" s="20"/>
      <c r="ETE73" s="20"/>
      <c r="ETF73" s="20"/>
      <c r="ETG73" s="20"/>
      <c r="ETH73" s="20"/>
      <c r="ETI73" s="20"/>
      <c r="ETJ73" s="20"/>
      <c r="ETK73" s="20"/>
      <c r="ETL73" s="20"/>
      <c r="ETM73" s="20"/>
      <c r="ETN73" s="20"/>
      <c r="ETO73" s="20"/>
      <c r="ETP73" s="20"/>
      <c r="ETQ73" s="20"/>
      <c r="ETR73" s="20"/>
      <c r="ETS73" s="20"/>
      <c r="ETT73" s="20"/>
      <c r="ETU73" s="20"/>
      <c r="ETV73" s="20"/>
      <c r="ETW73" s="20"/>
      <c r="ETX73" s="20"/>
      <c r="ETY73" s="20"/>
      <c r="ETZ73" s="20"/>
      <c r="EUA73" s="20"/>
      <c r="EUB73" s="20"/>
      <c r="EUC73" s="20"/>
      <c r="EUD73" s="20"/>
      <c r="EUE73" s="20"/>
      <c r="EUF73" s="20"/>
      <c r="EUG73" s="20"/>
      <c r="EUH73" s="20"/>
      <c r="EUI73" s="20"/>
      <c r="EUJ73" s="20"/>
      <c r="EUK73" s="20"/>
      <c r="EUL73" s="20"/>
      <c r="EUM73" s="20"/>
      <c r="EUN73" s="20"/>
      <c r="EUO73" s="20"/>
      <c r="EUP73" s="20"/>
      <c r="EUQ73" s="20"/>
      <c r="EUR73" s="20"/>
      <c r="EUS73" s="20"/>
      <c r="EUT73" s="20"/>
      <c r="EUU73" s="20"/>
      <c r="EUV73" s="20"/>
      <c r="EUW73" s="20"/>
      <c r="EUX73" s="20"/>
      <c r="EUY73" s="20"/>
      <c r="EUZ73" s="20"/>
      <c r="EVA73" s="20"/>
      <c r="EVB73" s="20"/>
      <c r="EVC73" s="20"/>
      <c r="EVD73" s="20"/>
      <c r="EVE73" s="20"/>
      <c r="EVF73" s="20"/>
      <c r="EVG73" s="20"/>
      <c r="EVH73" s="20"/>
      <c r="EVI73" s="20"/>
      <c r="EVJ73" s="20"/>
      <c r="EVK73" s="20"/>
      <c r="EVL73" s="20"/>
      <c r="EVM73" s="20"/>
      <c r="EVN73" s="20"/>
      <c r="EVO73" s="20"/>
      <c r="EVP73" s="20"/>
      <c r="EVQ73" s="20"/>
      <c r="EVR73" s="20"/>
      <c r="EVS73" s="20"/>
      <c r="EVT73" s="20"/>
      <c r="EVU73" s="20"/>
      <c r="EVV73" s="20"/>
      <c r="EVW73" s="20"/>
      <c r="EVX73" s="20"/>
      <c r="EVY73" s="20"/>
      <c r="EVZ73" s="20"/>
      <c r="EWA73" s="20"/>
      <c r="EWB73" s="20"/>
      <c r="EWC73" s="20"/>
      <c r="EWD73" s="20"/>
      <c r="EWE73" s="20"/>
      <c r="EWF73" s="20"/>
      <c r="EWG73" s="20"/>
      <c r="EWH73" s="20"/>
      <c r="EWI73" s="20"/>
      <c r="EWJ73" s="20"/>
      <c r="EWK73" s="20"/>
      <c r="EWL73" s="20"/>
      <c r="EWM73" s="20"/>
      <c r="EWN73" s="20"/>
      <c r="EWO73" s="20"/>
      <c r="EWP73" s="20"/>
      <c r="EWQ73" s="20"/>
      <c r="EWR73" s="20"/>
      <c r="EWS73" s="20"/>
      <c r="EWT73" s="20"/>
      <c r="EWU73" s="20"/>
      <c r="EWV73" s="20"/>
      <c r="EWW73" s="20"/>
      <c r="EWX73" s="20"/>
      <c r="EWY73" s="20"/>
      <c r="EWZ73" s="20"/>
      <c r="EXA73" s="20"/>
      <c r="EXB73" s="20"/>
      <c r="EXC73" s="20"/>
      <c r="EXD73" s="20"/>
      <c r="EXE73" s="20"/>
      <c r="EXF73" s="20"/>
      <c r="EXG73" s="20"/>
      <c r="EXH73" s="20"/>
      <c r="EXI73" s="20"/>
      <c r="EXJ73" s="20"/>
      <c r="EXK73" s="20"/>
      <c r="EXL73" s="20"/>
      <c r="EXM73" s="20"/>
      <c r="EXN73" s="20"/>
      <c r="EXO73" s="20"/>
      <c r="EXP73" s="20"/>
      <c r="EXQ73" s="20"/>
      <c r="EXR73" s="20"/>
      <c r="EXS73" s="20"/>
      <c r="EXT73" s="20"/>
      <c r="EXU73" s="20"/>
      <c r="EXV73" s="20"/>
      <c r="EXW73" s="20"/>
      <c r="EXX73" s="20"/>
      <c r="EXY73" s="20"/>
      <c r="EXZ73" s="20"/>
      <c r="EYA73" s="20"/>
      <c r="EYB73" s="20"/>
      <c r="EYC73" s="20"/>
      <c r="EYD73" s="20"/>
      <c r="EYE73" s="20"/>
      <c r="EYF73" s="20"/>
      <c r="EYG73" s="20"/>
      <c r="EYH73" s="20"/>
      <c r="EYI73" s="20"/>
      <c r="EYJ73" s="20"/>
      <c r="EYK73" s="20"/>
      <c r="EYL73" s="20"/>
      <c r="EYM73" s="20"/>
      <c r="EYN73" s="20"/>
      <c r="EYO73" s="20"/>
      <c r="EYP73" s="20"/>
      <c r="EYQ73" s="20"/>
      <c r="EYR73" s="20"/>
      <c r="EYS73" s="20"/>
      <c r="EYT73" s="20"/>
      <c r="EYU73" s="20"/>
      <c r="EYV73" s="20"/>
      <c r="EYW73" s="20"/>
      <c r="EYX73" s="20"/>
      <c r="EYY73" s="20"/>
      <c r="EYZ73" s="20"/>
      <c r="EZA73" s="20"/>
      <c r="EZB73" s="20"/>
      <c r="EZC73" s="20"/>
      <c r="EZD73" s="20"/>
      <c r="EZE73" s="20"/>
      <c r="EZF73" s="20"/>
      <c r="EZG73" s="20"/>
      <c r="EZH73" s="20"/>
      <c r="EZI73" s="20"/>
      <c r="EZJ73" s="20"/>
      <c r="EZK73" s="20"/>
      <c r="EZL73" s="20"/>
      <c r="EZM73" s="20"/>
      <c r="EZN73" s="20"/>
      <c r="EZO73" s="20"/>
      <c r="EZP73" s="20"/>
      <c r="EZQ73" s="20"/>
      <c r="EZR73" s="20"/>
      <c r="EZS73" s="20"/>
      <c r="EZT73" s="20"/>
      <c r="EZU73" s="20"/>
      <c r="EZV73" s="20"/>
      <c r="EZW73" s="20"/>
      <c r="EZX73" s="20"/>
      <c r="EZY73" s="20"/>
      <c r="EZZ73" s="20"/>
      <c r="FAA73" s="20"/>
      <c r="FAB73" s="20"/>
      <c r="FAC73" s="20"/>
      <c r="FAD73" s="20"/>
      <c r="FAE73" s="20"/>
      <c r="FAF73" s="20"/>
      <c r="FAG73" s="20"/>
      <c r="FAH73" s="20"/>
      <c r="FAI73" s="20"/>
      <c r="FAJ73" s="20"/>
      <c r="FAK73" s="20"/>
      <c r="FAL73" s="20"/>
      <c r="FAM73" s="20"/>
      <c r="FAN73" s="20"/>
      <c r="FAO73" s="20"/>
      <c r="FAP73" s="20"/>
      <c r="FAQ73" s="20"/>
      <c r="FAR73" s="20"/>
      <c r="FAS73" s="20"/>
      <c r="FAT73" s="20"/>
      <c r="FAU73" s="20"/>
      <c r="FAV73" s="20"/>
      <c r="FAW73" s="20"/>
      <c r="FAX73" s="20"/>
      <c r="FAY73" s="20"/>
      <c r="FAZ73" s="20"/>
      <c r="FBA73" s="20"/>
      <c r="FBB73" s="20"/>
      <c r="FBC73" s="20"/>
      <c r="FBD73" s="20"/>
      <c r="FBE73" s="20"/>
      <c r="FBF73" s="20"/>
      <c r="FBG73" s="20"/>
      <c r="FBH73" s="20"/>
      <c r="FBI73" s="20"/>
      <c r="FBJ73" s="20"/>
      <c r="FBK73" s="20"/>
      <c r="FBL73" s="20"/>
      <c r="FBM73" s="20"/>
      <c r="FBN73" s="20"/>
      <c r="FBO73" s="20"/>
      <c r="FBP73" s="20"/>
      <c r="FBQ73" s="20"/>
      <c r="FBR73" s="20"/>
      <c r="FBS73" s="20"/>
      <c r="FBT73" s="20"/>
      <c r="FBU73" s="20"/>
      <c r="FBV73" s="20"/>
      <c r="FBW73" s="20"/>
      <c r="FBX73" s="20"/>
      <c r="FBY73" s="20"/>
      <c r="FBZ73" s="20"/>
      <c r="FCA73" s="20"/>
      <c r="FCB73" s="20"/>
      <c r="FCC73" s="20"/>
      <c r="FCD73" s="20"/>
      <c r="FCE73" s="20"/>
      <c r="FCF73" s="20"/>
      <c r="FCG73" s="20"/>
      <c r="FCH73" s="20"/>
      <c r="FCI73" s="20"/>
      <c r="FCJ73" s="20"/>
      <c r="FCK73" s="20"/>
      <c r="FCL73" s="20"/>
      <c r="FCM73" s="20"/>
      <c r="FCN73" s="20"/>
      <c r="FCO73" s="20"/>
      <c r="FCP73" s="20"/>
      <c r="FCQ73" s="20"/>
      <c r="FCR73" s="20"/>
      <c r="FCS73" s="20"/>
      <c r="FCT73" s="20"/>
      <c r="FCU73" s="20"/>
      <c r="FCV73" s="20"/>
      <c r="FCW73" s="20"/>
      <c r="FCX73" s="20"/>
      <c r="FCY73" s="20"/>
      <c r="FCZ73" s="20"/>
      <c r="FDA73" s="20"/>
      <c r="FDB73" s="20"/>
      <c r="FDC73" s="20"/>
      <c r="FDD73" s="20"/>
      <c r="FDE73" s="20"/>
      <c r="FDF73" s="20"/>
      <c r="FDG73" s="20"/>
      <c r="FDH73" s="20"/>
      <c r="FDI73" s="20"/>
      <c r="FDJ73" s="20"/>
      <c r="FDK73" s="20"/>
      <c r="FDL73" s="20"/>
      <c r="FDM73" s="20"/>
      <c r="FDN73" s="20"/>
      <c r="FDO73" s="20"/>
      <c r="FDP73" s="20"/>
      <c r="FDQ73" s="20"/>
      <c r="FDR73" s="20"/>
      <c r="FDS73" s="20"/>
      <c r="FDT73" s="20"/>
      <c r="FDU73" s="20"/>
      <c r="FDV73" s="20"/>
      <c r="FDW73" s="20"/>
      <c r="FDX73" s="20"/>
      <c r="FDY73" s="20"/>
      <c r="FDZ73" s="20"/>
      <c r="FEA73" s="20"/>
      <c r="FEB73" s="20"/>
      <c r="FEC73" s="20"/>
      <c r="FED73" s="20"/>
      <c r="FEE73" s="20"/>
      <c r="FEF73" s="20"/>
      <c r="FEG73" s="20"/>
      <c r="FEH73" s="20"/>
      <c r="FEI73" s="20"/>
      <c r="FEJ73" s="20"/>
      <c r="FEK73" s="20"/>
      <c r="FEL73" s="20"/>
      <c r="FEM73" s="20"/>
      <c r="FEN73" s="20"/>
      <c r="FEO73" s="20"/>
      <c r="FEP73" s="20"/>
      <c r="FEQ73" s="20"/>
      <c r="FER73" s="20"/>
      <c r="FES73" s="20"/>
      <c r="FET73" s="20"/>
      <c r="FEU73" s="20"/>
      <c r="FEV73" s="20"/>
      <c r="FEW73" s="20"/>
      <c r="FEX73" s="20"/>
      <c r="FEY73" s="20"/>
      <c r="FEZ73" s="20"/>
      <c r="FFA73" s="20"/>
      <c r="FFB73" s="20"/>
      <c r="FFC73" s="20"/>
      <c r="FFD73" s="20"/>
      <c r="FFE73" s="20"/>
      <c r="FFF73" s="20"/>
      <c r="FFG73" s="20"/>
      <c r="FFH73" s="20"/>
      <c r="FFI73" s="20"/>
      <c r="FFJ73" s="20"/>
      <c r="FFK73" s="20"/>
      <c r="FFL73" s="20"/>
      <c r="FFM73" s="20"/>
      <c r="FFN73" s="20"/>
      <c r="FFO73" s="20"/>
      <c r="FFP73" s="20"/>
      <c r="FFQ73" s="20"/>
      <c r="FFR73" s="20"/>
      <c r="FFS73" s="20"/>
      <c r="FFT73" s="20"/>
      <c r="FFU73" s="20"/>
      <c r="FFV73" s="20"/>
      <c r="FFW73" s="20"/>
      <c r="FFX73" s="20"/>
      <c r="FFY73" s="20"/>
      <c r="FFZ73" s="20"/>
      <c r="FGA73" s="20"/>
      <c r="FGB73" s="20"/>
      <c r="FGC73" s="20"/>
      <c r="FGD73" s="20"/>
      <c r="FGE73" s="20"/>
      <c r="FGF73" s="20"/>
      <c r="FGG73" s="20"/>
      <c r="FGH73" s="20"/>
      <c r="FGI73" s="20"/>
      <c r="FGJ73" s="20"/>
      <c r="FGK73" s="20"/>
      <c r="FGL73" s="20"/>
      <c r="FGM73" s="20"/>
      <c r="FGN73" s="20"/>
      <c r="FGO73" s="20"/>
      <c r="FGP73" s="20"/>
      <c r="FGQ73" s="20"/>
      <c r="FGR73" s="20"/>
      <c r="FGS73" s="20"/>
      <c r="FGT73" s="20"/>
      <c r="FGU73" s="20"/>
      <c r="FGV73" s="20"/>
      <c r="FGW73" s="20"/>
      <c r="FGX73" s="20"/>
      <c r="FGY73" s="20"/>
      <c r="FGZ73" s="20"/>
      <c r="FHA73" s="20"/>
      <c r="FHB73" s="20"/>
      <c r="FHC73" s="20"/>
      <c r="FHD73" s="20"/>
      <c r="FHE73" s="20"/>
      <c r="FHF73" s="20"/>
      <c r="FHG73" s="20"/>
      <c r="FHH73" s="20"/>
      <c r="FHI73" s="20"/>
      <c r="FHJ73" s="20"/>
      <c r="FHK73" s="20"/>
      <c r="FHL73" s="20"/>
      <c r="FHM73" s="20"/>
      <c r="FHN73" s="20"/>
      <c r="FHO73" s="20"/>
      <c r="FHP73" s="20"/>
      <c r="FHQ73" s="20"/>
      <c r="FHR73" s="20"/>
      <c r="FHS73" s="20"/>
      <c r="FHT73" s="20"/>
      <c r="FHU73" s="20"/>
      <c r="FHV73" s="20"/>
      <c r="FHW73" s="20"/>
      <c r="FHX73" s="20"/>
      <c r="FHY73" s="20"/>
      <c r="FHZ73" s="20"/>
      <c r="FIA73" s="20"/>
      <c r="FIB73" s="20"/>
      <c r="FIC73" s="20"/>
      <c r="FID73" s="20"/>
      <c r="FIE73" s="20"/>
      <c r="FIF73" s="20"/>
      <c r="FIG73" s="20"/>
      <c r="FIH73" s="20"/>
      <c r="FII73" s="20"/>
      <c r="FIJ73" s="20"/>
      <c r="FIK73" s="20"/>
      <c r="FIL73" s="20"/>
      <c r="FIM73" s="20"/>
      <c r="FIN73" s="20"/>
      <c r="FIO73" s="20"/>
      <c r="FIP73" s="20"/>
      <c r="FIQ73" s="20"/>
      <c r="FIR73" s="20"/>
      <c r="FIS73" s="20"/>
      <c r="FIT73" s="20"/>
      <c r="FIU73" s="20"/>
      <c r="FIV73" s="20"/>
      <c r="FIW73" s="20"/>
      <c r="FIX73" s="20"/>
      <c r="FIY73" s="20"/>
      <c r="FIZ73" s="20"/>
      <c r="FJA73" s="20"/>
      <c r="FJB73" s="20"/>
      <c r="FJC73" s="20"/>
      <c r="FJD73" s="20"/>
      <c r="FJE73" s="20"/>
      <c r="FJF73" s="20"/>
      <c r="FJG73" s="20"/>
      <c r="FJH73" s="20"/>
      <c r="FJI73" s="20"/>
      <c r="FJJ73" s="20"/>
      <c r="FJK73" s="20"/>
      <c r="FJL73" s="20"/>
      <c r="FJM73" s="20"/>
      <c r="FJN73" s="20"/>
      <c r="FJO73" s="20"/>
      <c r="FJP73" s="20"/>
      <c r="FJQ73" s="20"/>
      <c r="FJR73" s="20"/>
      <c r="FJS73" s="20"/>
      <c r="FJT73" s="20"/>
      <c r="FJU73" s="20"/>
      <c r="FJV73" s="20"/>
      <c r="FJW73" s="20"/>
      <c r="FJX73" s="20"/>
      <c r="FJY73" s="20"/>
      <c r="FJZ73" s="20"/>
      <c r="FKA73" s="20"/>
      <c r="FKB73" s="20"/>
      <c r="FKC73" s="20"/>
      <c r="FKD73" s="20"/>
      <c r="FKE73" s="20"/>
      <c r="FKF73" s="20"/>
      <c r="FKG73" s="20"/>
      <c r="FKH73" s="20"/>
      <c r="FKI73" s="20"/>
      <c r="FKJ73" s="20"/>
      <c r="FKK73" s="20"/>
      <c r="FKL73" s="20"/>
      <c r="FKM73" s="20"/>
      <c r="FKN73" s="20"/>
      <c r="FKO73" s="20"/>
      <c r="FKP73" s="20"/>
      <c r="FKQ73" s="20"/>
      <c r="FKR73" s="20"/>
      <c r="FKS73" s="20"/>
      <c r="FKT73" s="20"/>
      <c r="FKU73" s="20"/>
      <c r="FKV73" s="20"/>
      <c r="FKW73" s="20"/>
      <c r="FKX73" s="20"/>
      <c r="FKY73" s="20"/>
      <c r="FKZ73" s="20"/>
      <c r="FLA73" s="20"/>
      <c r="FLB73" s="20"/>
      <c r="FLC73" s="20"/>
      <c r="FLD73" s="20"/>
      <c r="FLE73" s="20"/>
      <c r="FLF73" s="20"/>
      <c r="FLG73" s="20"/>
      <c r="FLH73" s="20"/>
      <c r="FLI73" s="20"/>
      <c r="FLJ73" s="20"/>
      <c r="FLK73" s="20"/>
      <c r="FLL73" s="20"/>
      <c r="FLM73" s="20"/>
      <c r="FLN73" s="20"/>
      <c r="FLO73" s="20"/>
      <c r="FLP73" s="20"/>
      <c r="FLQ73" s="20"/>
      <c r="FLR73" s="20"/>
      <c r="FLS73" s="20"/>
      <c r="FLT73" s="20"/>
      <c r="FLU73" s="20"/>
      <c r="FLV73" s="20"/>
      <c r="FLW73" s="20"/>
      <c r="FLX73" s="20"/>
      <c r="FLY73" s="20"/>
      <c r="FLZ73" s="20"/>
      <c r="FMA73" s="20"/>
      <c r="FMB73" s="20"/>
      <c r="FMC73" s="20"/>
      <c r="FMD73" s="20"/>
      <c r="FME73" s="20"/>
      <c r="FMF73" s="20"/>
      <c r="FMG73" s="20"/>
      <c r="FMH73" s="20"/>
      <c r="FMI73" s="20"/>
      <c r="FMJ73" s="20"/>
      <c r="FMK73" s="20"/>
      <c r="FML73" s="20"/>
      <c r="FMM73" s="20"/>
      <c r="FMN73" s="20"/>
      <c r="FMO73" s="20"/>
      <c r="FMP73" s="20"/>
      <c r="FMQ73" s="20"/>
      <c r="FMR73" s="20"/>
      <c r="FMS73" s="20"/>
      <c r="FMT73" s="20"/>
      <c r="FMU73" s="20"/>
      <c r="FMV73" s="20"/>
      <c r="FMW73" s="20"/>
      <c r="FMX73" s="20"/>
      <c r="FMY73" s="20"/>
      <c r="FMZ73" s="20"/>
      <c r="FNA73" s="20"/>
      <c r="FNB73" s="20"/>
      <c r="FNC73" s="20"/>
      <c r="FND73" s="20"/>
      <c r="FNE73" s="20"/>
      <c r="FNF73" s="20"/>
      <c r="FNG73" s="20"/>
      <c r="FNH73" s="20"/>
      <c r="FNI73" s="20"/>
      <c r="FNJ73" s="20"/>
      <c r="FNK73" s="20"/>
      <c r="FNL73" s="20"/>
      <c r="FNM73" s="20"/>
      <c r="FNN73" s="20"/>
      <c r="FNO73" s="20"/>
      <c r="FNP73" s="20"/>
      <c r="FNQ73" s="20"/>
      <c r="FNR73" s="20"/>
      <c r="FNS73" s="20"/>
      <c r="FNT73" s="20"/>
      <c r="FNU73" s="20"/>
      <c r="FNV73" s="20"/>
      <c r="FNW73" s="20"/>
      <c r="FNX73" s="20"/>
      <c r="FNY73" s="20"/>
      <c r="FNZ73" s="20"/>
      <c r="FOA73" s="20"/>
      <c r="FOB73" s="20"/>
      <c r="FOC73" s="20"/>
      <c r="FOD73" s="20"/>
      <c r="FOE73" s="20"/>
      <c r="FOF73" s="20"/>
      <c r="FOG73" s="20"/>
      <c r="FOH73" s="20"/>
      <c r="FOI73" s="20"/>
      <c r="FOJ73" s="20"/>
      <c r="FOK73" s="20"/>
      <c r="FOL73" s="20"/>
      <c r="FOM73" s="20"/>
      <c r="FON73" s="20"/>
      <c r="FOO73" s="20"/>
      <c r="FOP73" s="20"/>
      <c r="FOQ73" s="20"/>
      <c r="FOR73" s="20"/>
      <c r="FOS73" s="20"/>
      <c r="FOT73" s="20"/>
      <c r="FOU73" s="20"/>
      <c r="FOV73" s="20"/>
      <c r="FOW73" s="20"/>
      <c r="FOX73" s="20"/>
      <c r="FOY73" s="20"/>
      <c r="FOZ73" s="20"/>
      <c r="FPA73" s="20"/>
      <c r="FPB73" s="20"/>
      <c r="FPC73" s="20"/>
      <c r="FPD73" s="20"/>
      <c r="FPE73" s="20"/>
      <c r="FPF73" s="20"/>
      <c r="FPG73" s="20"/>
      <c r="FPH73" s="20"/>
      <c r="FPI73" s="20"/>
      <c r="FPJ73" s="20"/>
      <c r="FPK73" s="20"/>
      <c r="FPL73" s="20"/>
      <c r="FPM73" s="20"/>
      <c r="FPN73" s="20"/>
      <c r="FPO73" s="20"/>
      <c r="FPP73" s="20"/>
      <c r="FPQ73" s="20"/>
      <c r="FPR73" s="20"/>
      <c r="FPS73" s="20"/>
      <c r="FPT73" s="20"/>
      <c r="FPU73" s="20"/>
      <c r="FPV73" s="20"/>
      <c r="FPW73" s="20"/>
      <c r="FPX73" s="20"/>
      <c r="FPY73" s="20"/>
      <c r="FPZ73" s="20"/>
      <c r="FQA73" s="20"/>
      <c r="FQB73" s="20"/>
      <c r="FQC73" s="20"/>
      <c r="FQD73" s="20"/>
      <c r="FQE73" s="20"/>
      <c r="FQF73" s="20"/>
      <c r="FQG73" s="20"/>
      <c r="FQH73" s="20"/>
      <c r="FQI73" s="20"/>
      <c r="FQJ73" s="20"/>
      <c r="FQK73" s="20"/>
      <c r="FQL73" s="20"/>
      <c r="FQM73" s="20"/>
      <c r="FQN73" s="20"/>
      <c r="FQO73" s="20"/>
      <c r="FQP73" s="20"/>
      <c r="FQQ73" s="20"/>
      <c r="FQR73" s="20"/>
      <c r="FQS73" s="20"/>
      <c r="FQT73" s="20"/>
      <c r="FQU73" s="20"/>
      <c r="FQV73" s="20"/>
      <c r="FQW73" s="20"/>
      <c r="FQX73" s="20"/>
      <c r="FQY73" s="20"/>
      <c r="FQZ73" s="20"/>
      <c r="FRA73" s="20"/>
      <c r="FRB73" s="20"/>
      <c r="FRC73" s="20"/>
      <c r="FRD73" s="20"/>
      <c r="FRE73" s="20"/>
      <c r="FRF73" s="20"/>
      <c r="FRG73" s="20"/>
      <c r="FRH73" s="20"/>
      <c r="FRI73" s="20"/>
      <c r="FRJ73" s="20"/>
      <c r="FRK73" s="20"/>
      <c r="FRL73" s="20"/>
      <c r="FRM73" s="20"/>
      <c r="FRN73" s="20"/>
      <c r="FRO73" s="20"/>
      <c r="FRP73" s="20"/>
      <c r="FRQ73" s="20"/>
      <c r="FRR73" s="20"/>
      <c r="FRS73" s="20"/>
      <c r="FRT73" s="20"/>
      <c r="FRU73" s="20"/>
      <c r="FRV73" s="20"/>
      <c r="FRW73" s="20"/>
      <c r="FRX73" s="20"/>
      <c r="FRY73" s="20"/>
      <c r="FRZ73" s="20"/>
      <c r="FSA73" s="20"/>
      <c r="FSB73" s="20"/>
      <c r="FSC73" s="20"/>
      <c r="FSD73" s="20"/>
      <c r="FSE73" s="20"/>
      <c r="FSF73" s="20"/>
      <c r="FSG73" s="20"/>
      <c r="FSH73" s="20"/>
      <c r="FSI73" s="20"/>
      <c r="FSJ73" s="20"/>
      <c r="FSK73" s="20"/>
      <c r="FSL73" s="20"/>
      <c r="FSM73" s="20"/>
      <c r="FSN73" s="20"/>
      <c r="FSO73" s="20"/>
      <c r="FSP73" s="20"/>
      <c r="FSQ73" s="20"/>
      <c r="FSR73" s="20"/>
      <c r="FSS73" s="20"/>
      <c r="FST73" s="20"/>
      <c r="FSU73" s="20"/>
      <c r="FSV73" s="20"/>
      <c r="FSW73" s="20"/>
      <c r="FSX73" s="20"/>
      <c r="FSY73" s="20"/>
      <c r="FSZ73" s="20"/>
      <c r="FTA73" s="20"/>
      <c r="FTB73" s="20"/>
      <c r="FTC73" s="20"/>
      <c r="FTD73" s="20"/>
      <c r="FTE73" s="20"/>
      <c r="FTF73" s="20"/>
      <c r="FTG73" s="20"/>
      <c r="FTH73" s="20"/>
      <c r="FTI73" s="20"/>
      <c r="FTJ73" s="20"/>
      <c r="FTK73" s="20"/>
      <c r="FTL73" s="20"/>
      <c r="FTM73" s="20"/>
      <c r="FTN73" s="20"/>
      <c r="FTO73" s="20"/>
      <c r="FTP73" s="20"/>
      <c r="FTQ73" s="20"/>
      <c r="FTR73" s="20"/>
      <c r="FTS73" s="20"/>
      <c r="FTT73" s="20"/>
      <c r="FTU73" s="20"/>
      <c r="FTV73" s="20"/>
      <c r="FTW73" s="20"/>
      <c r="FTX73" s="20"/>
      <c r="FTY73" s="20"/>
      <c r="FTZ73" s="20"/>
      <c r="FUA73" s="20"/>
      <c r="FUB73" s="20"/>
      <c r="FUC73" s="20"/>
      <c r="FUD73" s="20"/>
      <c r="FUE73" s="20"/>
      <c r="FUF73" s="20"/>
      <c r="FUG73" s="20"/>
      <c r="FUH73" s="20"/>
      <c r="FUI73" s="20"/>
      <c r="FUJ73" s="20"/>
      <c r="FUK73" s="20"/>
      <c r="FUL73" s="20"/>
      <c r="FUM73" s="20"/>
      <c r="FUN73" s="20"/>
      <c r="FUO73" s="20"/>
      <c r="FUP73" s="20"/>
      <c r="FUQ73" s="20"/>
      <c r="FUR73" s="20"/>
      <c r="FUS73" s="20"/>
      <c r="FUT73" s="20"/>
      <c r="FUU73" s="20"/>
      <c r="FUV73" s="20"/>
      <c r="FUW73" s="20"/>
      <c r="FUX73" s="20"/>
      <c r="FUY73" s="20"/>
      <c r="FUZ73" s="20"/>
      <c r="FVA73" s="20"/>
      <c r="FVB73" s="20"/>
      <c r="FVC73" s="20"/>
      <c r="FVD73" s="20"/>
      <c r="FVE73" s="20"/>
      <c r="FVF73" s="20"/>
      <c r="FVG73" s="20"/>
      <c r="FVH73" s="20"/>
      <c r="FVI73" s="20"/>
      <c r="FVJ73" s="20"/>
      <c r="FVK73" s="20"/>
      <c r="FVL73" s="20"/>
      <c r="FVM73" s="20"/>
      <c r="FVN73" s="20"/>
      <c r="FVO73" s="20"/>
      <c r="FVP73" s="20"/>
      <c r="FVQ73" s="20"/>
      <c r="FVR73" s="20"/>
      <c r="FVS73" s="20"/>
      <c r="FVT73" s="20"/>
      <c r="FVU73" s="20"/>
      <c r="FVV73" s="20"/>
      <c r="FVW73" s="20"/>
      <c r="FVX73" s="20"/>
      <c r="FVY73" s="20"/>
      <c r="FVZ73" s="20"/>
      <c r="FWA73" s="20"/>
      <c r="FWB73" s="20"/>
      <c r="FWC73" s="20"/>
      <c r="FWD73" s="20"/>
      <c r="FWE73" s="20"/>
      <c r="FWF73" s="20"/>
      <c r="FWG73" s="20"/>
      <c r="FWH73" s="20"/>
      <c r="FWI73" s="20"/>
      <c r="FWJ73" s="20"/>
      <c r="FWK73" s="20"/>
      <c r="FWL73" s="20"/>
      <c r="FWM73" s="20"/>
      <c r="FWN73" s="20"/>
      <c r="FWO73" s="20"/>
      <c r="FWP73" s="20"/>
      <c r="FWQ73" s="20"/>
      <c r="FWR73" s="20"/>
      <c r="FWS73" s="20"/>
      <c r="FWT73" s="20"/>
      <c r="FWU73" s="20"/>
      <c r="FWV73" s="20"/>
      <c r="FWW73" s="20"/>
      <c r="FWX73" s="20"/>
      <c r="FWY73" s="20"/>
      <c r="FWZ73" s="20"/>
      <c r="FXA73" s="20"/>
      <c r="FXB73" s="20"/>
      <c r="FXC73" s="20"/>
      <c r="FXD73" s="20"/>
      <c r="FXE73" s="20"/>
      <c r="FXF73" s="20"/>
      <c r="FXG73" s="20"/>
      <c r="FXH73" s="20"/>
      <c r="FXI73" s="20"/>
      <c r="FXJ73" s="20"/>
      <c r="FXK73" s="20"/>
      <c r="FXL73" s="20"/>
      <c r="FXM73" s="20"/>
      <c r="FXN73" s="20"/>
      <c r="FXO73" s="20"/>
      <c r="FXP73" s="20"/>
      <c r="FXQ73" s="20"/>
      <c r="FXR73" s="20"/>
      <c r="FXS73" s="20"/>
      <c r="FXT73" s="20"/>
      <c r="FXU73" s="20"/>
      <c r="FXV73" s="20"/>
      <c r="FXW73" s="20"/>
      <c r="FXX73" s="20"/>
      <c r="FXY73" s="20"/>
      <c r="FXZ73" s="20"/>
      <c r="FYA73" s="20"/>
      <c r="FYB73" s="20"/>
      <c r="FYC73" s="20"/>
      <c r="FYD73" s="20"/>
      <c r="FYE73" s="20"/>
      <c r="FYF73" s="20"/>
      <c r="FYG73" s="20"/>
      <c r="FYH73" s="20"/>
      <c r="FYI73" s="20"/>
      <c r="FYJ73" s="20"/>
      <c r="FYK73" s="20"/>
      <c r="FYL73" s="20"/>
      <c r="FYM73" s="20"/>
      <c r="FYN73" s="20"/>
      <c r="FYO73" s="20"/>
      <c r="FYP73" s="20"/>
      <c r="FYQ73" s="20"/>
      <c r="FYR73" s="20"/>
      <c r="FYS73" s="20"/>
      <c r="FYT73" s="20"/>
      <c r="FYU73" s="20"/>
      <c r="FYV73" s="20"/>
      <c r="FYW73" s="20"/>
      <c r="FYX73" s="20"/>
      <c r="FYY73" s="20"/>
      <c r="FYZ73" s="20"/>
      <c r="FZA73" s="20"/>
      <c r="FZB73" s="20"/>
      <c r="FZC73" s="20"/>
      <c r="FZD73" s="20"/>
      <c r="FZE73" s="20"/>
      <c r="FZF73" s="20"/>
      <c r="FZG73" s="20"/>
      <c r="FZH73" s="20"/>
      <c r="FZI73" s="20"/>
      <c r="FZJ73" s="20"/>
      <c r="FZK73" s="20"/>
      <c r="FZL73" s="20"/>
      <c r="FZM73" s="20"/>
      <c r="FZN73" s="20"/>
      <c r="FZO73" s="20"/>
      <c r="FZP73" s="20"/>
      <c r="FZQ73" s="20"/>
      <c r="FZR73" s="20"/>
      <c r="FZS73" s="20"/>
      <c r="FZT73" s="20"/>
      <c r="FZU73" s="20"/>
      <c r="FZV73" s="20"/>
      <c r="FZW73" s="20"/>
      <c r="FZX73" s="20"/>
      <c r="FZY73" s="20"/>
      <c r="FZZ73" s="20"/>
      <c r="GAA73" s="20"/>
      <c r="GAB73" s="20"/>
      <c r="GAC73" s="20"/>
      <c r="GAD73" s="20"/>
      <c r="GAE73" s="20"/>
      <c r="GAF73" s="20"/>
      <c r="GAG73" s="20"/>
      <c r="GAH73" s="20"/>
      <c r="GAI73" s="20"/>
      <c r="GAJ73" s="20"/>
      <c r="GAK73" s="20"/>
      <c r="GAL73" s="20"/>
      <c r="GAM73" s="20"/>
      <c r="GAN73" s="20"/>
      <c r="GAO73" s="20"/>
      <c r="GAP73" s="20"/>
      <c r="GAQ73" s="20"/>
      <c r="GAR73" s="20"/>
      <c r="GAS73" s="20"/>
      <c r="GAT73" s="20"/>
      <c r="GAU73" s="20"/>
      <c r="GAV73" s="20"/>
      <c r="GAW73" s="20"/>
      <c r="GAX73" s="20"/>
      <c r="GAY73" s="20"/>
      <c r="GAZ73" s="20"/>
      <c r="GBA73" s="20"/>
      <c r="GBB73" s="20"/>
      <c r="GBC73" s="20"/>
      <c r="GBD73" s="20"/>
      <c r="GBE73" s="20"/>
      <c r="GBF73" s="20"/>
      <c r="GBG73" s="20"/>
      <c r="GBH73" s="20"/>
      <c r="GBI73" s="20"/>
      <c r="GBJ73" s="20"/>
      <c r="GBK73" s="20"/>
      <c r="GBL73" s="20"/>
      <c r="GBM73" s="20"/>
      <c r="GBN73" s="20"/>
      <c r="GBO73" s="20"/>
      <c r="GBP73" s="20"/>
      <c r="GBQ73" s="20"/>
      <c r="GBR73" s="20"/>
      <c r="GBS73" s="20"/>
      <c r="GBT73" s="20"/>
      <c r="GBU73" s="20"/>
      <c r="GBV73" s="20"/>
      <c r="GBW73" s="20"/>
      <c r="GBX73" s="20"/>
      <c r="GBY73" s="20"/>
      <c r="GBZ73" s="20"/>
      <c r="GCA73" s="20"/>
      <c r="GCB73" s="20"/>
      <c r="GCC73" s="20"/>
      <c r="GCD73" s="20"/>
      <c r="GCE73" s="20"/>
      <c r="GCF73" s="20"/>
      <c r="GCG73" s="20"/>
      <c r="GCH73" s="20"/>
      <c r="GCI73" s="20"/>
      <c r="GCJ73" s="20"/>
      <c r="GCK73" s="20"/>
      <c r="GCL73" s="20"/>
      <c r="GCM73" s="20"/>
      <c r="GCN73" s="20"/>
      <c r="GCO73" s="20"/>
      <c r="GCP73" s="20"/>
      <c r="GCQ73" s="20"/>
      <c r="GCR73" s="20"/>
      <c r="GCS73" s="20"/>
      <c r="GCT73" s="20"/>
      <c r="GCU73" s="20"/>
      <c r="GCV73" s="20"/>
      <c r="GCW73" s="20"/>
      <c r="GCX73" s="20"/>
      <c r="GCY73" s="20"/>
      <c r="GCZ73" s="20"/>
      <c r="GDA73" s="20"/>
      <c r="GDB73" s="20"/>
      <c r="GDC73" s="20"/>
      <c r="GDD73" s="20"/>
      <c r="GDE73" s="20"/>
      <c r="GDF73" s="20"/>
      <c r="GDG73" s="20"/>
      <c r="GDH73" s="20"/>
      <c r="GDI73" s="20"/>
      <c r="GDJ73" s="20"/>
      <c r="GDK73" s="20"/>
      <c r="GDL73" s="20"/>
      <c r="GDM73" s="20"/>
      <c r="GDN73" s="20"/>
      <c r="GDO73" s="20"/>
      <c r="GDP73" s="20"/>
      <c r="GDQ73" s="20"/>
      <c r="GDR73" s="20"/>
      <c r="GDS73" s="20"/>
      <c r="GDT73" s="20"/>
      <c r="GDU73" s="20"/>
      <c r="GDV73" s="20"/>
      <c r="GDW73" s="20"/>
      <c r="GDX73" s="20"/>
      <c r="GDY73" s="20"/>
      <c r="GDZ73" s="20"/>
      <c r="GEA73" s="20"/>
      <c r="GEB73" s="20"/>
      <c r="GEC73" s="20"/>
      <c r="GED73" s="20"/>
      <c r="GEE73" s="20"/>
      <c r="GEF73" s="20"/>
      <c r="GEG73" s="20"/>
      <c r="GEH73" s="20"/>
      <c r="GEI73" s="20"/>
      <c r="GEJ73" s="20"/>
      <c r="GEK73" s="20"/>
      <c r="GEL73" s="20"/>
      <c r="GEM73" s="20"/>
      <c r="GEN73" s="20"/>
      <c r="GEO73" s="20"/>
      <c r="GEP73" s="20"/>
      <c r="GEQ73" s="20"/>
      <c r="GER73" s="20"/>
      <c r="GES73" s="20"/>
      <c r="GET73" s="20"/>
      <c r="GEU73" s="20"/>
      <c r="GEV73" s="20"/>
      <c r="GEW73" s="20"/>
      <c r="GEX73" s="20"/>
      <c r="GEY73" s="20"/>
      <c r="GEZ73" s="20"/>
      <c r="GFA73" s="20"/>
      <c r="GFB73" s="20"/>
      <c r="GFC73" s="20"/>
      <c r="GFD73" s="20"/>
      <c r="GFE73" s="20"/>
      <c r="GFF73" s="20"/>
      <c r="GFG73" s="20"/>
      <c r="GFH73" s="20"/>
      <c r="GFI73" s="20"/>
      <c r="GFJ73" s="20"/>
      <c r="GFK73" s="20"/>
      <c r="GFL73" s="20"/>
      <c r="GFM73" s="20"/>
      <c r="GFN73" s="20"/>
      <c r="GFO73" s="20"/>
      <c r="GFP73" s="20"/>
      <c r="GFQ73" s="20"/>
      <c r="GFR73" s="20"/>
      <c r="GFS73" s="20"/>
      <c r="GFT73" s="20"/>
      <c r="GFU73" s="20"/>
      <c r="GFV73" s="20"/>
      <c r="GFW73" s="20"/>
      <c r="GFX73" s="20"/>
      <c r="GFY73" s="20"/>
      <c r="GFZ73" s="20"/>
      <c r="GGA73" s="20"/>
      <c r="GGB73" s="20"/>
      <c r="GGC73" s="20"/>
      <c r="GGD73" s="20"/>
      <c r="GGE73" s="20"/>
      <c r="GGF73" s="20"/>
      <c r="GGG73" s="20"/>
      <c r="GGH73" s="20"/>
      <c r="GGI73" s="20"/>
      <c r="GGJ73" s="20"/>
      <c r="GGK73" s="20"/>
      <c r="GGL73" s="20"/>
      <c r="GGM73" s="20"/>
      <c r="GGN73" s="20"/>
      <c r="GGO73" s="20"/>
      <c r="GGP73" s="20"/>
      <c r="GGQ73" s="20"/>
      <c r="GGR73" s="20"/>
      <c r="GGS73" s="20"/>
      <c r="GGT73" s="20"/>
      <c r="GGU73" s="20"/>
      <c r="GGV73" s="20"/>
      <c r="GGW73" s="20"/>
      <c r="GGX73" s="20"/>
      <c r="GGY73" s="20"/>
      <c r="GGZ73" s="20"/>
      <c r="GHA73" s="20"/>
      <c r="GHB73" s="20"/>
      <c r="GHC73" s="20"/>
      <c r="GHD73" s="20"/>
      <c r="GHE73" s="20"/>
      <c r="GHF73" s="20"/>
      <c r="GHG73" s="20"/>
      <c r="GHH73" s="20"/>
      <c r="GHI73" s="20"/>
      <c r="GHJ73" s="20"/>
      <c r="GHK73" s="20"/>
      <c r="GHL73" s="20"/>
      <c r="GHM73" s="20"/>
      <c r="GHN73" s="20"/>
      <c r="GHO73" s="20"/>
      <c r="GHP73" s="20"/>
      <c r="GHQ73" s="20"/>
      <c r="GHR73" s="20"/>
      <c r="GHS73" s="20"/>
      <c r="GHT73" s="20"/>
      <c r="GHU73" s="20"/>
      <c r="GHV73" s="20"/>
      <c r="GHW73" s="20"/>
      <c r="GHX73" s="20"/>
      <c r="GHY73" s="20"/>
      <c r="GHZ73" s="20"/>
      <c r="GIA73" s="20"/>
      <c r="GIB73" s="20"/>
      <c r="GIC73" s="20"/>
      <c r="GID73" s="20"/>
      <c r="GIE73" s="20"/>
      <c r="GIF73" s="20"/>
      <c r="GIG73" s="20"/>
      <c r="GIH73" s="20"/>
      <c r="GII73" s="20"/>
      <c r="GIJ73" s="20"/>
      <c r="GIK73" s="20"/>
      <c r="GIL73" s="20"/>
      <c r="GIM73" s="20"/>
      <c r="GIN73" s="20"/>
      <c r="GIO73" s="20"/>
      <c r="GIP73" s="20"/>
      <c r="GIQ73" s="20"/>
      <c r="GIR73" s="20"/>
      <c r="GIS73" s="20"/>
      <c r="GIT73" s="20"/>
      <c r="GIU73" s="20"/>
      <c r="GIV73" s="20"/>
      <c r="GIW73" s="20"/>
      <c r="GIX73" s="20"/>
      <c r="GIY73" s="20"/>
      <c r="GIZ73" s="20"/>
      <c r="GJA73" s="20"/>
      <c r="GJB73" s="20"/>
      <c r="GJC73" s="20"/>
      <c r="GJD73" s="20"/>
      <c r="GJE73" s="20"/>
      <c r="GJF73" s="20"/>
      <c r="GJG73" s="20"/>
      <c r="GJH73" s="20"/>
      <c r="GJI73" s="20"/>
      <c r="GJJ73" s="20"/>
      <c r="GJK73" s="20"/>
      <c r="GJL73" s="20"/>
      <c r="GJM73" s="20"/>
      <c r="GJN73" s="20"/>
      <c r="GJO73" s="20"/>
      <c r="GJP73" s="20"/>
      <c r="GJQ73" s="20"/>
      <c r="GJR73" s="20"/>
      <c r="GJS73" s="20"/>
      <c r="GJT73" s="20"/>
      <c r="GJU73" s="20"/>
      <c r="GJV73" s="20"/>
      <c r="GJW73" s="20"/>
      <c r="GJX73" s="20"/>
      <c r="GJY73" s="20"/>
      <c r="GJZ73" s="20"/>
      <c r="GKA73" s="20"/>
      <c r="GKB73" s="20"/>
      <c r="GKC73" s="20"/>
      <c r="GKD73" s="20"/>
      <c r="GKE73" s="20"/>
      <c r="GKF73" s="20"/>
      <c r="GKG73" s="20"/>
      <c r="GKH73" s="20"/>
      <c r="GKI73" s="20"/>
      <c r="GKJ73" s="20"/>
      <c r="GKK73" s="20"/>
      <c r="GKL73" s="20"/>
      <c r="GKM73" s="20"/>
      <c r="GKN73" s="20"/>
      <c r="GKO73" s="20"/>
      <c r="GKP73" s="20"/>
      <c r="GKQ73" s="20"/>
      <c r="GKR73" s="20"/>
      <c r="GKS73" s="20"/>
      <c r="GKT73" s="20"/>
      <c r="GKU73" s="20"/>
      <c r="GKV73" s="20"/>
      <c r="GKW73" s="20"/>
      <c r="GKX73" s="20"/>
      <c r="GKY73" s="20"/>
      <c r="GKZ73" s="20"/>
      <c r="GLA73" s="20"/>
      <c r="GLB73" s="20"/>
      <c r="GLC73" s="20"/>
      <c r="GLD73" s="20"/>
      <c r="GLE73" s="20"/>
      <c r="GLF73" s="20"/>
      <c r="GLG73" s="20"/>
      <c r="GLH73" s="20"/>
      <c r="GLI73" s="20"/>
      <c r="GLJ73" s="20"/>
      <c r="GLK73" s="20"/>
      <c r="GLL73" s="20"/>
      <c r="GLM73" s="20"/>
      <c r="GLN73" s="20"/>
      <c r="GLO73" s="20"/>
      <c r="GLP73" s="20"/>
      <c r="GLQ73" s="20"/>
      <c r="GLR73" s="20"/>
      <c r="GLS73" s="20"/>
      <c r="GLT73" s="20"/>
      <c r="GLU73" s="20"/>
      <c r="GLV73" s="20"/>
      <c r="GLW73" s="20"/>
      <c r="GLX73" s="20"/>
      <c r="GLY73" s="20"/>
      <c r="GLZ73" s="20"/>
      <c r="GMA73" s="20"/>
      <c r="GMB73" s="20"/>
      <c r="GMC73" s="20"/>
      <c r="GMD73" s="20"/>
      <c r="GME73" s="20"/>
      <c r="GMF73" s="20"/>
      <c r="GMG73" s="20"/>
      <c r="GMH73" s="20"/>
      <c r="GMI73" s="20"/>
      <c r="GMJ73" s="20"/>
      <c r="GMK73" s="20"/>
      <c r="GML73" s="20"/>
      <c r="GMM73" s="20"/>
      <c r="GMN73" s="20"/>
      <c r="GMO73" s="20"/>
      <c r="GMP73" s="20"/>
      <c r="GMQ73" s="20"/>
      <c r="GMR73" s="20"/>
      <c r="GMS73" s="20"/>
      <c r="GMT73" s="20"/>
      <c r="GMU73" s="20"/>
      <c r="GMV73" s="20"/>
      <c r="GMW73" s="20"/>
      <c r="GMX73" s="20"/>
      <c r="GMY73" s="20"/>
      <c r="GMZ73" s="20"/>
      <c r="GNA73" s="20"/>
      <c r="GNB73" s="20"/>
      <c r="GNC73" s="20"/>
      <c r="GND73" s="20"/>
      <c r="GNE73" s="20"/>
      <c r="GNF73" s="20"/>
      <c r="GNG73" s="20"/>
      <c r="GNH73" s="20"/>
      <c r="GNI73" s="20"/>
      <c r="GNJ73" s="20"/>
      <c r="GNK73" s="20"/>
      <c r="GNL73" s="20"/>
      <c r="GNM73" s="20"/>
      <c r="GNN73" s="20"/>
      <c r="GNO73" s="20"/>
      <c r="GNP73" s="20"/>
      <c r="GNQ73" s="20"/>
      <c r="GNR73" s="20"/>
      <c r="GNS73" s="20"/>
      <c r="GNT73" s="20"/>
      <c r="GNU73" s="20"/>
      <c r="GNV73" s="20"/>
      <c r="GNW73" s="20"/>
      <c r="GNX73" s="20"/>
      <c r="GNY73" s="20"/>
      <c r="GNZ73" s="20"/>
      <c r="GOA73" s="20"/>
      <c r="GOB73" s="20"/>
      <c r="GOC73" s="20"/>
      <c r="GOD73" s="20"/>
      <c r="GOE73" s="20"/>
      <c r="GOF73" s="20"/>
      <c r="GOG73" s="20"/>
      <c r="GOH73" s="20"/>
      <c r="GOI73" s="20"/>
      <c r="GOJ73" s="20"/>
      <c r="GOK73" s="20"/>
      <c r="GOL73" s="20"/>
      <c r="GOM73" s="20"/>
      <c r="GON73" s="20"/>
      <c r="GOO73" s="20"/>
      <c r="GOP73" s="20"/>
      <c r="GOQ73" s="20"/>
      <c r="GOR73" s="20"/>
      <c r="GOS73" s="20"/>
      <c r="GOT73" s="20"/>
      <c r="GOU73" s="20"/>
      <c r="GOV73" s="20"/>
      <c r="GOW73" s="20"/>
      <c r="GOX73" s="20"/>
      <c r="GOY73" s="20"/>
      <c r="GOZ73" s="20"/>
      <c r="GPA73" s="20"/>
      <c r="GPB73" s="20"/>
      <c r="GPC73" s="20"/>
      <c r="GPD73" s="20"/>
      <c r="GPE73" s="20"/>
      <c r="GPF73" s="20"/>
      <c r="GPG73" s="20"/>
      <c r="GPH73" s="20"/>
      <c r="GPI73" s="20"/>
      <c r="GPJ73" s="20"/>
      <c r="GPK73" s="20"/>
      <c r="GPL73" s="20"/>
      <c r="GPM73" s="20"/>
      <c r="GPN73" s="20"/>
      <c r="GPO73" s="20"/>
      <c r="GPP73" s="20"/>
      <c r="GPQ73" s="20"/>
      <c r="GPR73" s="20"/>
      <c r="GPS73" s="20"/>
      <c r="GPT73" s="20"/>
      <c r="GPU73" s="20"/>
      <c r="GPV73" s="20"/>
      <c r="GPW73" s="20"/>
      <c r="GPX73" s="20"/>
      <c r="GPY73" s="20"/>
      <c r="GPZ73" s="20"/>
      <c r="GQA73" s="20"/>
      <c r="GQB73" s="20"/>
      <c r="GQC73" s="20"/>
      <c r="GQD73" s="20"/>
      <c r="GQE73" s="20"/>
      <c r="GQF73" s="20"/>
      <c r="GQG73" s="20"/>
      <c r="GQH73" s="20"/>
      <c r="GQI73" s="20"/>
      <c r="GQJ73" s="20"/>
      <c r="GQK73" s="20"/>
      <c r="GQL73" s="20"/>
      <c r="GQM73" s="20"/>
      <c r="GQN73" s="20"/>
      <c r="GQO73" s="20"/>
      <c r="GQP73" s="20"/>
      <c r="GQQ73" s="20"/>
      <c r="GQR73" s="20"/>
      <c r="GQS73" s="20"/>
      <c r="GQT73" s="20"/>
      <c r="GQU73" s="20"/>
      <c r="GQV73" s="20"/>
      <c r="GQW73" s="20"/>
      <c r="GQX73" s="20"/>
      <c r="GQY73" s="20"/>
      <c r="GQZ73" s="20"/>
      <c r="GRA73" s="20"/>
      <c r="GRB73" s="20"/>
      <c r="GRC73" s="20"/>
      <c r="GRD73" s="20"/>
      <c r="GRE73" s="20"/>
      <c r="GRF73" s="20"/>
      <c r="GRG73" s="20"/>
      <c r="GRH73" s="20"/>
      <c r="GRI73" s="20"/>
      <c r="GRJ73" s="20"/>
      <c r="GRK73" s="20"/>
      <c r="GRL73" s="20"/>
      <c r="GRM73" s="20"/>
      <c r="GRN73" s="20"/>
      <c r="GRO73" s="20"/>
      <c r="GRP73" s="20"/>
      <c r="GRQ73" s="20"/>
      <c r="GRR73" s="20"/>
      <c r="GRS73" s="20"/>
      <c r="GRT73" s="20"/>
      <c r="GRU73" s="20"/>
      <c r="GRV73" s="20"/>
      <c r="GRW73" s="20"/>
      <c r="GRX73" s="20"/>
      <c r="GRY73" s="20"/>
      <c r="GRZ73" s="20"/>
      <c r="GSA73" s="20"/>
      <c r="GSB73" s="20"/>
      <c r="GSC73" s="20"/>
      <c r="GSD73" s="20"/>
      <c r="GSE73" s="20"/>
      <c r="GSF73" s="20"/>
      <c r="GSG73" s="20"/>
      <c r="GSH73" s="20"/>
      <c r="GSI73" s="20"/>
      <c r="GSJ73" s="20"/>
      <c r="GSK73" s="20"/>
      <c r="GSL73" s="20"/>
      <c r="GSM73" s="20"/>
      <c r="GSN73" s="20"/>
      <c r="GSO73" s="20"/>
      <c r="GSP73" s="20"/>
      <c r="GSQ73" s="20"/>
      <c r="GSR73" s="20"/>
      <c r="GSS73" s="20"/>
      <c r="GST73" s="20"/>
      <c r="GSU73" s="20"/>
      <c r="GSV73" s="20"/>
      <c r="GSW73" s="20"/>
      <c r="GSX73" s="20"/>
      <c r="GSY73" s="20"/>
      <c r="GSZ73" s="20"/>
      <c r="GTA73" s="20"/>
      <c r="GTB73" s="20"/>
      <c r="GTC73" s="20"/>
      <c r="GTD73" s="20"/>
      <c r="GTE73" s="20"/>
      <c r="GTF73" s="20"/>
      <c r="GTG73" s="20"/>
      <c r="GTH73" s="20"/>
      <c r="GTI73" s="20"/>
      <c r="GTJ73" s="20"/>
      <c r="GTK73" s="20"/>
      <c r="GTL73" s="20"/>
      <c r="GTM73" s="20"/>
      <c r="GTN73" s="20"/>
      <c r="GTO73" s="20"/>
      <c r="GTP73" s="20"/>
      <c r="GTQ73" s="20"/>
      <c r="GTR73" s="20"/>
      <c r="GTS73" s="20"/>
      <c r="GTT73" s="20"/>
      <c r="GTU73" s="20"/>
      <c r="GTV73" s="20"/>
      <c r="GTW73" s="20"/>
      <c r="GTX73" s="20"/>
      <c r="GTY73" s="20"/>
      <c r="GTZ73" s="20"/>
      <c r="GUA73" s="20"/>
      <c r="GUB73" s="20"/>
      <c r="GUC73" s="20"/>
      <c r="GUD73" s="20"/>
      <c r="GUE73" s="20"/>
      <c r="GUF73" s="20"/>
      <c r="GUG73" s="20"/>
      <c r="GUH73" s="20"/>
      <c r="GUI73" s="20"/>
      <c r="GUJ73" s="20"/>
      <c r="GUK73" s="20"/>
      <c r="GUL73" s="20"/>
      <c r="GUM73" s="20"/>
      <c r="GUN73" s="20"/>
      <c r="GUO73" s="20"/>
      <c r="GUP73" s="20"/>
      <c r="GUQ73" s="20"/>
      <c r="GUR73" s="20"/>
      <c r="GUS73" s="20"/>
      <c r="GUT73" s="20"/>
      <c r="GUU73" s="20"/>
      <c r="GUV73" s="20"/>
      <c r="GUW73" s="20"/>
      <c r="GUX73" s="20"/>
      <c r="GUY73" s="20"/>
      <c r="GUZ73" s="20"/>
      <c r="GVA73" s="20"/>
      <c r="GVB73" s="20"/>
      <c r="GVC73" s="20"/>
      <c r="GVD73" s="20"/>
      <c r="GVE73" s="20"/>
      <c r="GVF73" s="20"/>
      <c r="GVG73" s="20"/>
      <c r="GVH73" s="20"/>
      <c r="GVI73" s="20"/>
      <c r="GVJ73" s="20"/>
      <c r="GVK73" s="20"/>
      <c r="GVL73" s="20"/>
      <c r="GVM73" s="20"/>
      <c r="GVN73" s="20"/>
      <c r="GVO73" s="20"/>
      <c r="GVP73" s="20"/>
      <c r="GVQ73" s="20"/>
      <c r="GVR73" s="20"/>
      <c r="GVS73" s="20"/>
      <c r="GVT73" s="20"/>
      <c r="GVU73" s="20"/>
      <c r="GVV73" s="20"/>
      <c r="GVW73" s="20"/>
      <c r="GVX73" s="20"/>
      <c r="GVY73" s="20"/>
      <c r="GVZ73" s="20"/>
      <c r="GWA73" s="20"/>
      <c r="GWB73" s="20"/>
      <c r="GWC73" s="20"/>
      <c r="GWD73" s="20"/>
      <c r="GWE73" s="20"/>
      <c r="GWF73" s="20"/>
      <c r="GWG73" s="20"/>
      <c r="GWH73" s="20"/>
      <c r="GWI73" s="20"/>
      <c r="GWJ73" s="20"/>
      <c r="GWK73" s="20"/>
      <c r="GWL73" s="20"/>
      <c r="GWM73" s="20"/>
      <c r="GWN73" s="20"/>
      <c r="GWO73" s="20"/>
      <c r="GWP73" s="20"/>
      <c r="GWQ73" s="20"/>
      <c r="GWR73" s="20"/>
      <c r="GWS73" s="20"/>
      <c r="GWT73" s="20"/>
      <c r="GWU73" s="20"/>
      <c r="GWV73" s="20"/>
      <c r="GWW73" s="20"/>
      <c r="GWX73" s="20"/>
      <c r="GWY73" s="20"/>
      <c r="GWZ73" s="20"/>
      <c r="GXA73" s="20"/>
      <c r="GXB73" s="20"/>
      <c r="GXC73" s="20"/>
      <c r="GXD73" s="20"/>
      <c r="GXE73" s="20"/>
      <c r="GXF73" s="20"/>
      <c r="GXG73" s="20"/>
      <c r="GXH73" s="20"/>
      <c r="GXI73" s="20"/>
      <c r="GXJ73" s="20"/>
      <c r="GXK73" s="20"/>
      <c r="GXL73" s="20"/>
      <c r="GXM73" s="20"/>
      <c r="GXN73" s="20"/>
      <c r="GXO73" s="20"/>
      <c r="GXP73" s="20"/>
      <c r="GXQ73" s="20"/>
      <c r="GXR73" s="20"/>
      <c r="GXS73" s="20"/>
      <c r="GXT73" s="20"/>
      <c r="GXU73" s="20"/>
      <c r="GXV73" s="20"/>
      <c r="GXW73" s="20"/>
      <c r="GXX73" s="20"/>
      <c r="GXY73" s="20"/>
      <c r="GXZ73" s="20"/>
      <c r="GYA73" s="20"/>
      <c r="GYB73" s="20"/>
      <c r="GYC73" s="20"/>
      <c r="GYD73" s="20"/>
      <c r="GYE73" s="20"/>
      <c r="GYF73" s="20"/>
      <c r="GYG73" s="20"/>
      <c r="GYH73" s="20"/>
      <c r="GYI73" s="20"/>
      <c r="GYJ73" s="20"/>
      <c r="GYK73" s="20"/>
      <c r="GYL73" s="20"/>
      <c r="GYM73" s="20"/>
      <c r="GYN73" s="20"/>
      <c r="GYO73" s="20"/>
      <c r="GYP73" s="20"/>
      <c r="GYQ73" s="20"/>
      <c r="GYR73" s="20"/>
      <c r="GYS73" s="20"/>
      <c r="GYT73" s="20"/>
      <c r="GYU73" s="20"/>
      <c r="GYV73" s="20"/>
      <c r="GYW73" s="20"/>
      <c r="GYX73" s="20"/>
      <c r="GYY73" s="20"/>
      <c r="GYZ73" s="20"/>
      <c r="GZA73" s="20"/>
      <c r="GZB73" s="20"/>
      <c r="GZC73" s="20"/>
      <c r="GZD73" s="20"/>
      <c r="GZE73" s="20"/>
      <c r="GZF73" s="20"/>
      <c r="GZG73" s="20"/>
      <c r="GZH73" s="20"/>
      <c r="GZI73" s="20"/>
      <c r="GZJ73" s="20"/>
      <c r="GZK73" s="20"/>
      <c r="GZL73" s="20"/>
      <c r="GZM73" s="20"/>
      <c r="GZN73" s="20"/>
      <c r="GZO73" s="20"/>
      <c r="GZP73" s="20"/>
      <c r="GZQ73" s="20"/>
      <c r="GZR73" s="20"/>
      <c r="GZS73" s="20"/>
      <c r="GZT73" s="20"/>
      <c r="GZU73" s="20"/>
      <c r="GZV73" s="20"/>
      <c r="GZW73" s="20"/>
      <c r="GZX73" s="20"/>
      <c r="GZY73" s="20"/>
      <c r="GZZ73" s="20"/>
      <c r="HAA73" s="20"/>
      <c r="HAB73" s="20"/>
      <c r="HAC73" s="20"/>
      <c r="HAD73" s="20"/>
      <c r="HAE73" s="20"/>
      <c r="HAF73" s="20"/>
      <c r="HAG73" s="20"/>
      <c r="HAH73" s="20"/>
      <c r="HAI73" s="20"/>
      <c r="HAJ73" s="20"/>
      <c r="HAK73" s="20"/>
      <c r="HAL73" s="20"/>
      <c r="HAM73" s="20"/>
      <c r="HAN73" s="20"/>
      <c r="HAO73" s="20"/>
      <c r="HAP73" s="20"/>
      <c r="HAQ73" s="20"/>
      <c r="HAR73" s="20"/>
      <c r="HAS73" s="20"/>
      <c r="HAT73" s="20"/>
      <c r="HAU73" s="20"/>
      <c r="HAV73" s="20"/>
      <c r="HAW73" s="20"/>
      <c r="HAX73" s="20"/>
      <c r="HAY73" s="20"/>
      <c r="HAZ73" s="20"/>
      <c r="HBA73" s="20"/>
      <c r="HBB73" s="20"/>
      <c r="HBC73" s="20"/>
      <c r="HBD73" s="20"/>
      <c r="HBE73" s="20"/>
      <c r="HBF73" s="20"/>
      <c r="HBG73" s="20"/>
      <c r="HBH73" s="20"/>
      <c r="HBI73" s="20"/>
      <c r="HBJ73" s="20"/>
      <c r="HBK73" s="20"/>
      <c r="HBL73" s="20"/>
      <c r="HBM73" s="20"/>
      <c r="HBN73" s="20"/>
      <c r="HBO73" s="20"/>
      <c r="HBP73" s="20"/>
      <c r="HBQ73" s="20"/>
      <c r="HBR73" s="20"/>
      <c r="HBS73" s="20"/>
      <c r="HBT73" s="20"/>
      <c r="HBU73" s="20"/>
      <c r="HBV73" s="20"/>
      <c r="HBW73" s="20"/>
      <c r="HBX73" s="20"/>
      <c r="HBY73" s="20"/>
      <c r="HBZ73" s="20"/>
      <c r="HCA73" s="20"/>
      <c r="HCB73" s="20"/>
      <c r="HCC73" s="20"/>
      <c r="HCD73" s="20"/>
      <c r="HCE73" s="20"/>
      <c r="HCF73" s="20"/>
      <c r="HCG73" s="20"/>
      <c r="HCH73" s="20"/>
      <c r="HCI73" s="20"/>
      <c r="HCJ73" s="20"/>
      <c r="HCK73" s="20"/>
      <c r="HCL73" s="20"/>
      <c r="HCM73" s="20"/>
      <c r="HCN73" s="20"/>
      <c r="HCO73" s="20"/>
      <c r="HCP73" s="20"/>
      <c r="HCQ73" s="20"/>
      <c r="HCR73" s="20"/>
      <c r="HCS73" s="20"/>
      <c r="HCT73" s="20"/>
      <c r="HCU73" s="20"/>
      <c r="HCV73" s="20"/>
      <c r="HCW73" s="20"/>
      <c r="HCX73" s="20"/>
      <c r="HCY73" s="20"/>
      <c r="HCZ73" s="20"/>
      <c r="HDA73" s="20"/>
      <c r="HDB73" s="20"/>
      <c r="HDC73" s="20"/>
      <c r="HDD73" s="20"/>
      <c r="HDE73" s="20"/>
      <c r="HDF73" s="20"/>
      <c r="HDG73" s="20"/>
      <c r="HDH73" s="20"/>
      <c r="HDI73" s="20"/>
      <c r="HDJ73" s="20"/>
      <c r="HDK73" s="20"/>
      <c r="HDL73" s="20"/>
      <c r="HDM73" s="20"/>
      <c r="HDN73" s="20"/>
      <c r="HDO73" s="20"/>
      <c r="HDP73" s="20"/>
      <c r="HDQ73" s="20"/>
      <c r="HDR73" s="20"/>
      <c r="HDS73" s="20"/>
      <c r="HDT73" s="20"/>
      <c r="HDU73" s="20"/>
      <c r="HDV73" s="20"/>
      <c r="HDW73" s="20"/>
      <c r="HDX73" s="20"/>
      <c r="HDY73" s="20"/>
      <c r="HDZ73" s="20"/>
      <c r="HEA73" s="20"/>
      <c r="HEB73" s="20"/>
      <c r="HEC73" s="20"/>
      <c r="HED73" s="20"/>
      <c r="HEE73" s="20"/>
      <c r="HEF73" s="20"/>
      <c r="HEG73" s="20"/>
      <c r="HEH73" s="20"/>
      <c r="HEI73" s="20"/>
      <c r="HEJ73" s="20"/>
      <c r="HEK73" s="20"/>
      <c r="HEL73" s="20"/>
      <c r="HEM73" s="20"/>
      <c r="HEN73" s="20"/>
      <c r="HEO73" s="20"/>
      <c r="HEP73" s="20"/>
      <c r="HEQ73" s="20"/>
      <c r="HER73" s="20"/>
      <c r="HES73" s="20"/>
      <c r="HET73" s="20"/>
      <c r="HEU73" s="20"/>
      <c r="HEV73" s="20"/>
      <c r="HEW73" s="20"/>
      <c r="HEX73" s="20"/>
      <c r="HEY73" s="20"/>
      <c r="HEZ73" s="20"/>
      <c r="HFA73" s="20"/>
      <c r="HFB73" s="20"/>
      <c r="HFC73" s="20"/>
      <c r="HFD73" s="20"/>
      <c r="HFE73" s="20"/>
      <c r="HFF73" s="20"/>
      <c r="HFG73" s="20"/>
      <c r="HFH73" s="20"/>
      <c r="HFI73" s="20"/>
      <c r="HFJ73" s="20"/>
      <c r="HFK73" s="20"/>
      <c r="HFL73" s="20"/>
      <c r="HFM73" s="20"/>
      <c r="HFN73" s="20"/>
      <c r="HFO73" s="20"/>
      <c r="HFP73" s="20"/>
      <c r="HFQ73" s="20"/>
      <c r="HFR73" s="20"/>
      <c r="HFS73" s="20"/>
      <c r="HFT73" s="20"/>
      <c r="HFU73" s="20"/>
      <c r="HFV73" s="20"/>
      <c r="HFW73" s="20"/>
      <c r="HFX73" s="20"/>
      <c r="HFY73" s="20"/>
      <c r="HFZ73" s="20"/>
      <c r="HGA73" s="20"/>
      <c r="HGB73" s="20"/>
      <c r="HGC73" s="20"/>
      <c r="HGD73" s="20"/>
      <c r="HGE73" s="20"/>
      <c r="HGF73" s="20"/>
      <c r="HGG73" s="20"/>
      <c r="HGH73" s="20"/>
      <c r="HGI73" s="20"/>
      <c r="HGJ73" s="20"/>
      <c r="HGK73" s="20"/>
      <c r="HGL73" s="20"/>
      <c r="HGM73" s="20"/>
      <c r="HGN73" s="20"/>
      <c r="HGO73" s="20"/>
      <c r="HGP73" s="20"/>
      <c r="HGQ73" s="20"/>
      <c r="HGR73" s="20"/>
      <c r="HGS73" s="20"/>
      <c r="HGT73" s="20"/>
      <c r="HGU73" s="20"/>
      <c r="HGV73" s="20"/>
      <c r="HGW73" s="20"/>
      <c r="HGX73" s="20"/>
      <c r="HGY73" s="20"/>
      <c r="HGZ73" s="20"/>
      <c r="HHA73" s="20"/>
      <c r="HHB73" s="20"/>
      <c r="HHC73" s="20"/>
      <c r="HHD73" s="20"/>
      <c r="HHE73" s="20"/>
      <c r="HHF73" s="20"/>
      <c r="HHG73" s="20"/>
      <c r="HHH73" s="20"/>
      <c r="HHI73" s="20"/>
      <c r="HHJ73" s="20"/>
      <c r="HHK73" s="20"/>
      <c r="HHL73" s="20"/>
      <c r="HHM73" s="20"/>
      <c r="HHN73" s="20"/>
      <c r="HHO73" s="20"/>
      <c r="HHP73" s="20"/>
      <c r="HHQ73" s="20"/>
      <c r="HHR73" s="20"/>
      <c r="HHS73" s="20"/>
      <c r="HHT73" s="20"/>
      <c r="HHU73" s="20"/>
      <c r="HHV73" s="20"/>
      <c r="HHW73" s="20"/>
      <c r="HHX73" s="20"/>
      <c r="HHY73" s="20"/>
      <c r="HHZ73" s="20"/>
      <c r="HIA73" s="20"/>
      <c r="HIB73" s="20"/>
      <c r="HIC73" s="20"/>
      <c r="HID73" s="20"/>
      <c r="HIE73" s="20"/>
      <c r="HIF73" s="20"/>
      <c r="HIG73" s="20"/>
      <c r="HIH73" s="20"/>
      <c r="HII73" s="20"/>
      <c r="HIJ73" s="20"/>
      <c r="HIK73" s="20"/>
      <c r="HIL73" s="20"/>
      <c r="HIM73" s="20"/>
      <c r="HIN73" s="20"/>
      <c r="HIO73" s="20"/>
      <c r="HIP73" s="20"/>
      <c r="HIQ73" s="20"/>
      <c r="HIR73" s="20"/>
      <c r="HIS73" s="20"/>
      <c r="HIT73" s="20"/>
      <c r="HIU73" s="20"/>
      <c r="HIV73" s="20"/>
      <c r="HIW73" s="20"/>
      <c r="HIX73" s="20"/>
      <c r="HIY73" s="20"/>
      <c r="HIZ73" s="20"/>
      <c r="HJA73" s="20"/>
      <c r="HJB73" s="20"/>
      <c r="HJC73" s="20"/>
      <c r="HJD73" s="20"/>
      <c r="HJE73" s="20"/>
      <c r="HJF73" s="20"/>
      <c r="HJG73" s="20"/>
      <c r="HJH73" s="20"/>
      <c r="HJI73" s="20"/>
      <c r="HJJ73" s="20"/>
      <c r="HJK73" s="20"/>
      <c r="HJL73" s="20"/>
      <c r="HJM73" s="20"/>
      <c r="HJN73" s="20"/>
      <c r="HJO73" s="20"/>
      <c r="HJP73" s="20"/>
      <c r="HJQ73" s="20"/>
      <c r="HJR73" s="20"/>
      <c r="HJS73" s="20"/>
      <c r="HJT73" s="20"/>
      <c r="HJU73" s="20"/>
      <c r="HJV73" s="20"/>
      <c r="HJW73" s="20"/>
      <c r="HJX73" s="20"/>
      <c r="HJY73" s="20"/>
      <c r="HJZ73" s="20"/>
      <c r="HKA73" s="20"/>
      <c r="HKB73" s="20"/>
      <c r="HKC73" s="20"/>
      <c r="HKD73" s="20"/>
      <c r="HKE73" s="20"/>
      <c r="HKF73" s="20"/>
      <c r="HKG73" s="20"/>
      <c r="HKH73" s="20"/>
      <c r="HKI73" s="20"/>
      <c r="HKJ73" s="20"/>
      <c r="HKK73" s="20"/>
      <c r="HKL73" s="20"/>
      <c r="HKM73" s="20"/>
      <c r="HKN73" s="20"/>
      <c r="HKO73" s="20"/>
      <c r="HKP73" s="20"/>
      <c r="HKQ73" s="20"/>
      <c r="HKR73" s="20"/>
      <c r="HKS73" s="20"/>
      <c r="HKT73" s="20"/>
      <c r="HKU73" s="20"/>
      <c r="HKV73" s="20"/>
      <c r="HKW73" s="20"/>
      <c r="HKX73" s="20"/>
      <c r="HKY73" s="20"/>
      <c r="HKZ73" s="20"/>
      <c r="HLA73" s="20"/>
      <c r="HLB73" s="20"/>
      <c r="HLC73" s="20"/>
      <c r="HLD73" s="20"/>
      <c r="HLE73" s="20"/>
      <c r="HLF73" s="20"/>
      <c r="HLG73" s="20"/>
      <c r="HLH73" s="20"/>
      <c r="HLI73" s="20"/>
      <c r="HLJ73" s="20"/>
      <c r="HLK73" s="20"/>
      <c r="HLL73" s="20"/>
      <c r="HLM73" s="20"/>
      <c r="HLN73" s="20"/>
      <c r="HLO73" s="20"/>
      <c r="HLP73" s="20"/>
      <c r="HLQ73" s="20"/>
      <c r="HLR73" s="20"/>
      <c r="HLS73" s="20"/>
      <c r="HLT73" s="20"/>
      <c r="HLU73" s="20"/>
      <c r="HLV73" s="20"/>
      <c r="HLW73" s="20"/>
      <c r="HLX73" s="20"/>
      <c r="HLY73" s="20"/>
      <c r="HLZ73" s="20"/>
      <c r="HMA73" s="20"/>
      <c r="HMB73" s="20"/>
      <c r="HMC73" s="20"/>
      <c r="HMD73" s="20"/>
      <c r="HME73" s="20"/>
      <c r="HMF73" s="20"/>
      <c r="HMG73" s="20"/>
      <c r="HMH73" s="20"/>
      <c r="HMI73" s="20"/>
      <c r="HMJ73" s="20"/>
      <c r="HMK73" s="20"/>
      <c r="HML73" s="20"/>
      <c r="HMM73" s="20"/>
      <c r="HMN73" s="20"/>
      <c r="HMO73" s="20"/>
      <c r="HMP73" s="20"/>
      <c r="HMQ73" s="20"/>
      <c r="HMR73" s="20"/>
      <c r="HMS73" s="20"/>
      <c r="HMT73" s="20"/>
      <c r="HMU73" s="20"/>
      <c r="HMV73" s="20"/>
      <c r="HMW73" s="20"/>
      <c r="HMX73" s="20"/>
      <c r="HMY73" s="20"/>
      <c r="HMZ73" s="20"/>
      <c r="HNA73" s="20"/>
      <c r="HNB73" s="20"/>
      <c r="HNC73" s="20"/>
      <c r="HND73" s="20"/>
      <c r="HNE73" s="20"/>
      <c r="HNF73" s="20"/>
      <c r="HNG73" s="20"/>
      <c r="HNH73" s="20"/>
      <c r="HNI73" s="20"/>
      <c r="HNJ73" s="20"/>
      <c r="HNK73" s="20"/>
      <c r="HNL73" s="20"/>
      <c r="HNM73" s="20"/>
      <c r="HNN73" s="20"/>
      <c r="HNO73" s="20"/>
      <c r="HNP73" s="20"/>
      <c r="HNQ73" s="20"/>
      <c r="HNR73" s="20"/>
      <c r="HNS73" s="20"/>
      <c r="HNT73" s="20"/>
      <c r="HNU73" s="20"/>
      <c r="HNV73" s="20"/>
      <c r="HNW73" s="20"/>
      <c r="HNX73" s="20"/>
      <c r="HNY73" s="20"/>
      <c r="HNZ73" s="20"/>
      <c r="HOA73" s="20"/>
      <c r="HOB73" s="20"/>
      <c r="HOC73" s="20"/>
      <c r="HOD73" s="20"/>
      <c r="HOE73" s="20"/>
      <c r="HOF73" s="20"/>
      <c r="HOG73" s="20"/>
      <c r="HOH73" s="20"/>
      <c r="HOI73" s="20"/>
      <c r="HOJ73" s="20"/>
      <c r="HOK73" s="20"/>
      <c r="HOL73" s="20"/>
      <c r="HOM73" s="20"/>
      <c r="HON73" s="20"/>
      <c r="HOO73" s="20"/>
      <c r="HOP73" s="20"/>
      <c r="HOQ73" s="20"/>
      <c r="HOR73" s="20"/>
      <c r="HOS73" s="20"/>
      <c r="HOT73" s="20"/>
      <c r="HOU73" s="20"/>
      <c r="HOV73" s="20"/>
      <c r="HOW73" s="20"/>
      <c r="HOX73" s="20"/>
      <c r="HOY73" s="20"/>
      <c r="HOZ73" s="20"/>
      <c r="HPA73" s="20"/>
      <c r="HPB73" s="20"/>
      <c r="HPC73" s="20"/>
      <c r="HPD73" s="20"/>
      <c r="HPE73" s="20"/>
      <c r="HPF73" s="20"/>
      <c r="HPG73" s="20"/>
      <c r="HPH73" s="20"/>
      <c r="HPI73" s="20"/>
      <c r="HPJ73" s="20"/>
      <c r="HPK73" s="20"/>
      <c r="HPL73" s="20"/>
      <c r="HPM73" s="20"/>
      <c r="HPN73" s="20"/>
      <c r="HPO73" s="20"/>
      <c r="HPP73" s="20"/>
      <c r="HPQ73" s="20"/>
      <c r="HPR73" s="20"/>
      <c r="HPS73" s="20"/>
      <c r="HPT73" s="20"/>
      <c r="HPU73" s="20"/>
      <c r="HPV73" s="20"/>
      <c r="HPW73" s="20"/>
      <c r="HPX73" s="20"/>
      <c r="HPY73" s="20"/>
      <c r="HPZ73" s="20"/>
      <c r="HQA73" s="20"/>
      <c r="HQB73" s="20"/>
      <c r="HQC73" s="20"/>
      <c r="HQD73" s="20"/>
      <c r="HQE73" s="20"/>
      <c r="HQF73" s="20"/>
      <c r="HQG73" s="20"/>
      <c r="HQH73" s="20"/>
      <c r="HQI73" s="20"/>
      <c r="HQJ73" s="20"/>
      <c r="HQK73" s="20"/>
      <c r="HQL73" s="20"/>
      <c r="HQM73" s="20"/>
      <c r="HQN73" s="20"/>
      <c r="HQO73" s="20"/>
      <c r="HQP73" s="20"/>
      <c r="HQQ73" s="20"/>
      <c r="HQR73" s="20"/>
      <c r="HQS73" s="20"/>
      <c r="HQT73" s="20"/>
      <c r="HQU73" s="20"/>
      <c r="HQV73" s="20"/>
      <c r="HQW73" s="20"/>
      <c r="HQX73" s="20"/>
      <c r="HQY73" s="20"/>
      <c r="HQZ73" s="20"/>
      <c r="HRA73" s="20"/>
      <c r="HRB73" s="20"/>
      <c r="HRC73" s="20"/>
      <c r="HRD73" s="20"/>
      <c r="HRE73" s="20"/>
      <c r="HRF73" s="20"/>
      <c r="HRG73" s="20"/>
      <c r="HRH73" s="20"/>
      <c r="HRI73" s="20"/>
      <c r="HRJ73" s="20"/>
      <c r="HRK73" s="20"/>
      <c r="HRL73" s="20"/>
      <c r="HRM73" s="20"/>
      <c r="HRN73" s="20"/>
      <c r="HRO73" s="20"/>
      <c r="HRP73" s="20"/>
      <c r="HRQ73" s="20"/>
      <c r="HRR73" s="20"/>
      <c r="HRS73" s="20"/>
      <c r="HRT73" s="20"/>
      <c r="HRU73" s="20"/>
      <c r="HRV73" s="20"/>
      <c r="HRW73" s="20"/>
      <c r="HRX73" s="20"/>
      <c r="HRY73" s="20"/>
      <c r="HRZ73" s="20"/>
      <c r="HSA73" s="20"/>
      <c r="HSB73" s="20"/>
      <c r="HSC73" s="20"/>
      <c r="HSD73" s="20"/>
      <c r="HSE73" s="20"/>
      <c r="HSF73" s="20"/>
      <c r="HSG73" s="20"/>
      <c r="HSH73" s="20"/>
      <c r="HSI73" s="20"/>
      <c r="HSJ73" s="20"/>
      <c r="HSK73" s="20"/>
      <c r="HSL73" s="20"/>
      <c r="HSM73" s="20"/>
      <c r="HSN73" s="20"/>
      <c r="HSO73" s="20"/>
      <c r="HSP73" s="20"/>
      <c r="HSQ73" s="20"/>
      <c r="HSR73" s="20"/>
      <c r="HSS73" s="20"/>
      <c r="HST73" s="20"/>
      <c r="HSU73" s="20"/>
      <c r="HSV73" s="20"/>
      <c r="HSW73" s="20"/>
      <c r="HSX73" s="20"/>
      <c r="HSY73" s="20"/>
      <c r="HSZ73" s="20"/>
      <c r="HTA73" s="20"/>
      <c r="HTB73" s="20"/>
      <c r="HTC73" s="20"/>
      <c r="HTD73" s="20"/>
      <c r="HTE73" s="20"/>
      <c r="HTF73" s="20"/>
      <c r="HTG73" s="20"/>
      <c r="HTH73" s="20"/>
      <c r="HTI73" s="20"/>
      <c r="HTJ73" s="20"/>
      <c r="HTK73" s="20"/>
      <c r="HTL73" s="20"/>
      <c r="HTM73" s="20"/>
      <c r="HTN73" s="20"/>
      <c r="HTO73" s="20"/>
      <c r="HTP73" s="20"/>
      <c r="HTQ73" s="20"/>
      <c r="HTR73" s="20"/>
      <c r="HTS73" s="20"/>
      <c r="HTT73" s="20"/>
      <c r="HTU73" s="20"/>
      <c r="HTV73" s="20"/>
      <c r="HTW73" s="20"/>
      <c r="HTX73" s="20"/>
      <c r="HTY73" s="20"/>
      <c r="HTZ73" s="20"/>
      <c r="HUA73" s="20"/>
      <c r="HUB73" s="20"/>
      <c r="HUC73" s="20"/>
      <c r="HUD73" s="20"/>
      <c r="HUE73" s="20"/>
      <c r="HUF73" s="20"/>
      <c r="HUG73" s="20"/>
      <c r="HUH73" s="20"/>
      <c r="HUI73" s="20"/>
      <c r="HUJ73" s="20"/>
      <c r="HUK73" s="20"/>
      <c r="HUL73" s="20"/>
      <c r="HUM73" s="20"/>
      <c r="HUN73" s="20"/>
      <c r="HUO73" s="20"/>
      <c r="HUP73" s="20"/>
      <c r="HUQ73" s="20"/>
      <c r="HUR73" s="20"/>
      <c r="HUS73" s="20"/>
      <c r="HUT73" s="20"/>
      <c r="HUU73" s="20"/>
      <c r="HUV73" s="20"/>
      <c r="HUW73" s="20"/>
      <c r="HUX73" s="20"/>
      <c r="HUY73" s="20"/>
      <c r="HUZ73" s="20"/>
      <c r="HVA73" s="20"/>
      <c r="HVB73" s="20"/>
      <c r="HVC73" s="20"/>
      <c r="HVD73" s="20"/>
      <c r="HVE73" s="20"/>
      <c r="HVF73" s="20"/>
      <c r="HVG73" s="20"/>
      <c r="HVH73" s="20"/>
      <c r="HVI73" s="20"/>
      <c r="HVJ73" s="20"/>
      <c r="HVK73" s="20"/>
      <c r="HVL73" s="20"/>
      <c r="HVM73" s="20"/>
      <c r="HVN73" s="20"/>
      <c r="HVO73" s="20"/>
      <c r="HVP73" s="20"/>
      <c r="HVQ73" s="20"/>
      <c r="HVR73" s="20"/>
      <c r="HVS73" s="20"/>
      <c r="HVT73" s="20"/>
      <c r="HVU73" s="20"/>
      <c r="HVV73" s="20"/>
      <c r="HVW73" s="20"/>
      <c r="HVX73" s="20"/>
      <c r="HVY73" s="20"/>
      <c r="HVZ73" s="20"/>
      <c r="HWA73" s="20"/>
      <c r="HWB73" s="20"/>
      <c r="HWC73" s="20"/>
      <c r="HWD73" s="20"/>
      <c r="HWE73" s="20"/>
      <c r="HWF73" s="20"/>
      <c r="HWG73" s="20"/>
      <c r="HWH73" s="20"/>
      <c r="HWI73" s="20"/>
      <c r="HWJ73" s="20"/>
      <c r="HWK73" s="20"/>
      <c r="HWL73" s="20"/>
      <c r="HWM73" s="20"/>
      <c r="HWN73" s="20"/>
      <c r="HWO73" s="20"/>
      <c r="HWP73" s="20"/>
      <c r="HWQ73" s="20"/>
      <c r="HWR73" s="20"/>
      <c r="HWS73" s="20"/>
      <c r="HWT73" s="20"/>
      <c r="HWU73" s="20"/>
      <c r="HWV73" s="20"/>
      <c r="HWW73" s="20"/>
      <c r="HWX73" s="20"/>
      <c r="HWY73" s="20"/>
      <c r="HWZ73" s="20"/>
      <c r="HXA73" s="20"/>
      <c r="HXB73" s="20"/>
      <c r="HXC73" s="20"/>
      <c r="HXD73" s="20"/>
      <c r="HXE73" s="20"/>
      <c r="HXF73" s="20"/>
      <c r="HXG73" s="20"/>
      <c r="HXH73" s="20"/>
      <c r="HXI73" s="20"/>
      <c r="HXJ73" s="20"/>
      <c r="HXK73" s="20"/>
      <c r="HXL73" s="20"/>
      <c r="HXM73" s="20"/>
      <c r="HXN73" s="20"/>
      <c r="HXO73" s="20"/>
      <c r="HXP73" s="20"/>
      <c r="HXQ73" s="20"/>
      <c r="HXR73" s="20"/>
      <c r="HXS73" s="20"/>
      <c r="HXT73" s="20"/>
      <c r="HXU73" s="20"/>
      <c r="HXV73" s="20"/>
      <c r="HXW73" s="20"/>
      <c r="HXX73" s="20"/>
      <c r="HXY73" s="20"/>
      <c r="HXZ73" s="20"/>
      <c r="HYA73" s="20"/>
      <c r="HYB73" s="20"/>
      <c r="HYC73" s="20"/>
      <c r="HYD73" s="20"/>
      <c r="HYE73" s="20"/>
      <c r="HYF73" s="20"/>
      <c r="HYG73" s="20"/>
      <c r="HYH73" s="20"/>
      <c r="HYI73" s="20"/>
      <c r="HYJ73" s="20"/>
      <c r="HYK73" s="20"/>
      <c r="HYL73" s="20"/>
      <c r="HYM73" s="20"/>
      <c r="HYN73" s="20"/>
      <c r="HYO73" s="20"/>
      <c r="HYP73" s="20"/>
      <c r="HYQ73" s="20"/>
      <c r="HYR73" s="20"/>
      <c r="HYS73" s="20"/>
      <c r="HYT73" s="20"/>
      <c r="HYU73" s="20"/>
      <c r="HYV73" s="20"/>
      <c r="HYW73" s="20"/>
      <c r="HYX73" s="20"/>
      <c r="HYY73" s="20"/>
      <c r="HYZ73" s="20"/>
      <c r="HZA73" s="20"/>
      <c r="HZB73" s="20"/>
      <c r="HZC73" s="20"/>
      <c r="HZD73" s="20"/>
      <c r="HZE73" s="20"/>
      <c r="HZF73" s="20"/>
      <c r="HZG73" s="20"/>
      <c r="HZH73" s="20"/>
      <c r="HZI73" s="20"/>
      <c r="HZJ73" s="20"/>
      <c r="HZK73" s="20"/>
      <c r="HZL73" s="20"/>
      <c r="HZM73" s="20"/>
      <c r="HZN73" s="20"/>
      <c r="HZO73" s="20"/>
      <c r="HZP73" s="20"/>
      <c r="HZQ73" s="20"/>
      <c r="HZR73" s="20"/>
      <c r="HZS73" s="20"/>
      <c r="HZT73" s="20"/>
      <c r="HZU73" s="20"/>
      <c r="HZV73" s="20"/>
      <c r="HZW73" s="20"/>
      <c r="HZX73" s="20"/>
      <c r="HZY73" s="20"/>
      <c r="HZZ73" s="20"/>
      <c r="IAA73" s="20"/>
      <c r="IAB73" s="20"/>
      <c r="IAC73" s="20"/>
      <c r="IAD73" s="20"/>
      <c r="IAE73" s="20"/>
      <c r="IAF73" s="20"/>
      <c r="IAG73" s="20"/>
      <c r="IAH73" s="20"/>
      <c r="IAI73" s="20"/>
      <c r="IAJ73" s="20"/>
      <c r="IAK73" s="20"/>
      <c r="IAL73" s="20"/>
      <c r="IAM73" s="20"/>
      <c r="IAN73" s="20"/>
      <c r="IAO73" s="20"/>
      <c r="IAP73" s="20"/>
      <c r="IAQ73" s="20"/>
      <c r="IAR73" s="20"/>
      <c r="IAS73" s="20"/>
      <c r="IAT73" s="20"/>
      <c r="IAU73" s="20"/>
      <c r="IAV73" s="20"/>
      <c r="IAW73" s="20"/>
      <c r="IAX73" s="20"/>
      <c r="IAY73" s="20"/>
      <c r="IAZ73" s="20"/>
      <c r="IBA73" s="20"/>
      <c r="IBB73" s="20"/>
      <c r="IBC73" s="20"/>
      <c r="IBD73" s="20"/>
      <c r="IBE73" s="20"/>
      <c r="IBF73" s="20"/>
      <c r="IBG73" s="20"/>
      <c r="IBH73" s="20"/>
      <c r="IBI73" s="20"/>
      <c r="IBJ73" s="20"/>
      <c r="IBK73" s="20"/>
      <c r="IBL73" s="20"/>
      <c r="IBM73" s="20"/>
      <c r="IBN73" s="20"/>
      <c r="IBO73" s="20"/>
      <c r="IBP73" s="20"/>
      <c r="IBQ73" s="20"/>
      <c r="IBR73" s="20"/>
      <c r="IBS73" s="20"/>
      <c r="IBT73" s="20"/>
      <c r="IBU73" s="20"/>
      <c r="IBV73" s="20"/>
      <c r="IBW73" s="20"/>
      <c r="IBX73" s="20"/>
      <c r="IBY73" s="20"/>
      <c r="IBZ73" s="20"/>
      <c r="ICA73" s="20"/>
      <c r="ICB73" s="20"/>
      <c r="ICC73" s="20"/>
      <c r="ICD73" s="20"/>
      <c r="ICE73" s="20"/>
      <c r="ICF73" s="20"/>
      <c r="ICG73" s="20"/>
      <c r="ICH73" s="20"/>
      <c r="ICI73" s="20"/>
      <c r="ICJ73" s="20"/>
      <c r="ICK73" s="20"/>
      <c r="ICL73" s="20"/>
      <c r="ICM73" s="20"/>
      <c r="ICN73" s="20"/>
      <c r="ICO73" s="20"/>
      <c r="ICP73" s="20"/>
      <c r="ICQ73" s="20"/>
      <c r="ICR73" s="20"/>
      <c r="ICS73" s="20"/>
      <c r="ICT73" s="20"/>
      <c r="ICU73" s="20"/>
      <c r="ICV73" s="20"/>
      <c r="ICW73" s="20"/>
      <c r="ICX73" s="20"/>
      <c r="ICY73" s="20"/>
      <c r="ICZ73" s="20"/>
      <c r="IDA73" s="20"/>
      <c r="IDB73" s="20"/>
      <c r="IDC73" s="20"/>
      <c r="IDD73" s="20"/>
      <c r="IDE73" s="20"/>
      <c r="IDF73" s="20"/>
      <c r="IDG73" s="20"/>
      <c r="IDH73" s="20"/>
      <c r="IDI73" s="20"/>
      <c r="IDJ73" s="20"/>
      <c r="IDK73" s="20"/>
      <c r="IDL73" s="20"/>
      <c r="IDM73" s="20"/>
      <c r="IDN73" s="20"/>
      <c r="IDO73" s="20"/>
      <c r="IDP73" s="20"/>
      <c r="IDQ73" s="20"/>
      <c r="IDR73" s="20"/>
      <c r="IDS73" s="20"/>
      <c r="IDT73" s="20"/>
      <c r="IDU73" s="20"/>
      <c r="IDV73" s="20"/>
      <c r="IDW73" s="20"/>
      <c r="IDX73" s="20"/>
      <c r="IDY73" s="20"/>
      <c r="IDZ73" s="20"/>
      <c r="IEA73" s="20"/>
      <c r="IEB73" s="20"/>
      <c r="IEC73" s="20"/>
      <c r="IED73" s="20"/>
      <c r="IEE73" s="20"/>
      <c r="IEF73" s="20"/>
      <c r="IEG73" s="20"/>
      <c r="IEH73" s="20"/>
      <c r="IEI73" s="20"/>
      <c r="IEJ73" s="20"/>
      <c r="IEK73" s="20"/>
      <c r="IEL73" s="20"/>
      <c r="IEM73" s="20"/>
      <c r="IEN73" s="20"/>
      <c r="IEO73" s="20"/>
      <c r="IEP73" s="20"/>
      <c r="IEQ73" s="20"/>
      <c r="IER73" s="20"/>
      <c r="IES73" s="20"/>
      <c r="IET73" s="20"/>
      <c r="IEU73" s="20"/>
      <c r="IEV73" s="20"/>
      <c r="IEW73" s="20"/>
      <c r="IEX73" s="20"/>
      <c r="IEY73" s="20"/>
      <c r="IEZ73" s="20"/>
      <c r="IFA73" s="20"/>
      <c r="IFB73" s="20"/>
      <c r="IFC73" s="20"/>
      <c r="IFD73" s="20"/>
      <c r="IFE73" s="20"/>
      <c r="IFF73" s="20"/>
      <c r="IFG73" s="20"/>
      <c r="IFH73" s="20"/>
      <c r="IFI73" s="20"/>
      <c r="IFJ73" s="20"/>
      <c r="IFK73" s="20"/>
      <c r="IFL73" s="20"/>
      <c r="IFM73" s="20"/>
      <c r="IFN73" s="20"/>
      <c r="IFO73" s="20"/>
      <c r="IFP73" s="20"/>
      <c r="IFQ73" s="20"/>
      <c r="IFR73" s="20"/>
      <c r="IFS73" s="20"/>
      <c r="IFT73" s="20"/>
      <c r="IFU73" s="20"/>
      <c r="IFV73" s="20"/>
      <c r="IFW73" s="20"/>
      <c r="IFX73" s="20"/>
      <c r="IFY73" s="20"/>
      <c r="IFZ73" s="20"/>
      <c r="IGA73" s="20"/>
      <c r="IGB73" s="20"/>
      <c r="IGC73" s="20"/>
      <c r="IGD73" s="20"/>
      <c r="IGE73" s="20"/>
      <c r="IGF73" s="20"/>
      <c r="IGG73" s="20"/>
      <c r="IGH73" s="20"/>
      <c r="IGI73" s="20"/>
      <c r="IGJ73" s="20"/>
      <c r="IGK73" s="20"/>
      <c r="IGL73" s="20"/>
      <c r="IGM73" s="20"/>
      <c r="IGN73" s="20"/>
      <c r="IGO73" s="20"/>
      <c r="IGP73" s="20"/>
      <c r="IGQ73" s="20"/>
      <c r="IGR73" s="20"/>
      <c r="IGS73" s="20"/>
      <c r="IGT73" s="20"/>
      <c r="IGU73" s="20"/>
      <c r="IGV73" s="20"/>
      <c r="IGW73" s="20"/>
      <c r="IGX73" s="20"/>
      <c r="IGY73" s="20"/>
      <c r="IGZ73" s="20"/>
      <c r="IHA73" s="20"/>
      <c r="IHB73" s="20"/>
      <c r="IHC73" s="20"/>
      <c r="IHD73" s="20"/>
      <c r="IHE73" s="20"/>
      <c r="IHF73" s="20"/>
      <c r="IHG73" s="20"/>
      <c r="IHH73" s="20"/>
      <c r="IHI73" s="20"/>
      <c r="IHJ73" s="20"/>
      <c r="IHK73" s="20"/>
      <c r="IHL73" s="20"/>
      <c r="IHM73" s="20"/>
      <c r="IHN73" s="20"/>
      <c r="IHO73" s="20"/>
      <c r="IHP73" s="20"/>
      <c r="IHQ73" s="20"/>
      <c r="IHR73" s="20"/>
      <c r="IHS73" s="20"/>
      <c r="IHT73" s="20"/>
      <c r="IHU73" s="20"/>
      <c r="IHV73" s="20"/>
      <c r="IHW73" s="20"/>
      <c r="IHX73" s="20"/>
      <c r="IHY73" s="20"/>
      <c r="IHZ73" s="20"/>
      <c r="IIA73" s="20"/>
      <c r="IIB73" s="20"/>
      <c r="IIC73" s="20"/>
      <c r="IID73" s="20"/>
      <c r="IIE73" s="20"/>
      <c r="IIF73" s="20"/>
      <c r="IIG73" s="20"/>
      <c r="IIH73" s="20"/>
      <c r="III73" s="20"/>
      <c r="IIJ73" s="20"/>
      <c r="IIK73" s="20"/>
      <c r="IIL73" s="20"/>
      <c r="IIM73" s="20"/>
      <c r="IIN73" s="20"/>
      <c r="IIO73" s="20"/>
      <c r="IIP73" s="20"/>
      <c r="IIQ73" s="20"/>
      <c r="IIR73" s="20"/>
      <c r="IIS73" s="20"/>
      <c r="IIT73" s="20"/>
      <c r="IIU73" s="20"/>
      <c r="IIV73" s="20"/>
      <c r="IIW73" s="20"/>
      <c r="IIX73" s="20"/>
      <c r="IIY73" s="20"/>
      <c r="IIZ73" s="20"/>
      <c r="IJA73" s="20"/>
      <c r="IJB73" s="20"/>
      <c r="IJC73" s="20"/>
      <c r="IJD73" s="20"/>
      <c r="IJE73" s="20"/>
      <c r="IJF73" s="20"/>
      <c r="IJG73" s="20"/>
      <c r="IJH73" s="20"/>
      <c r="IJI73" s="20"/>
      <c r="IJJ73" s="20"/>
      <c r="IJK73" s="20"/>
      <c r="IJL73" s="20"/>
      <c r="IJM73" s="20"/>
      <c r="IJN73" s="20"/>
      <c r="IJO73" s="20"/>
      <c r="IJP73" s="20"/>
      <c r="IJQ73" s="20"/>
      <c r="IJR73" s="20"/>
      <c r="IJS73" s="20"/>
      <c r="IJT73" s="20"/>
      <c r="IJU73" s="20"/>
      <c r="IJV73" s="20"/>
      <c r="IJW73" s="20"/>
      <c r="IJX73" s="20"/>
      <c r="IJY73" s="20"/>
      <c r="IJZ73" s="20"/>
      <c r="IKA73" s="20"/>
      <c r="IKB73" s="20"/>
      <c r="IKC73" s="20"/>
      <c r="IKD73" s="20"/>
      <c r="IKE73" s="20"/>
      <c r="IKF73" s="20"/>
      <c r="IKG73" s="20"/>
      <c r="IKH73" s="20"/>
      <c r="IKI73" s="20"/>
      <c r="IKJ73" s="20"/>
      <c r="IKK73" s="20"/>
      <c r="IKL73" s="20"/>
      <c r="IKM73" s="20"/>
      <c r="IKN73" s="20"/>
      <c r="IKO73" s="20"/>
      <c r="IKP73" s="20"/>
      <c r="IKQ73" s="20"/>
      <c r="IKR73" s="20"/>
      <c r="IKS73" s="20"/>
      <c r="IKT73" s="20"/>
      <c r="IKU73" s="20"/>
      <c r="IKV73" s="20"/>
      <c r="IKW73" s="20"/>
      <c r="IKX73" s="20"/>
      <c r="IKY73" s="20"/>
      <c r="IKZ73" s="20"/>
      <c r="ILA73" s="20"/>
      <c r="ILB73" s="20"/>
      <c r="ILC73" s="20"/>
      <c r="ILD73" s="20"/>
      <c r="ILE73" s="20"/>
      <c r="ILF73" s="20"/>
      <c r="ILG73" s="20"/>
      <c r="ILH73" s="20"/>
      <c r="ILI73" s="20"/>
      <c r="ILJ73" s="20"/>
      <c r="ILK73" s="20"/>
      <c r="ILL73" s="20"/>
      <c r="ILM73" s="20"/>
      <c r="ILN73" s="20"/>
      <c r="ILO73" s="20"/>
      <c r="ILP73" s="20"/>
      <c r="ILQ73" s="20"/>
      <c r="ILR73" s="20"/>
      <c r="ILS73" s="20"/>
      <c r="ILT73" s="20"/>
      <c r="ILU73" s="20"/>
      <c r="ILV73" s="20"/>
      <c r="ILW73" s="20"/>
      <c r="ILX73" s="20"/>
      <c r="ILY73" s="20"/>
      <c r="ILZ73" s="20"/>
      <c r="IMA73" s="20"/>
      <c r="IMB73" s="20"/>
      <c r="IMC73" s="20"/>
      <c r="IMD73" s="20"/>
      <c r="IME73" s="20"/>
      <c r="IMF73" s="20"/>
      <c r="IMG73" s="20"/>
      <c r="IMH73" s="20"/>
      <c r="IMI73" s="20"/>
      <c r="IMJ73" s="20"/>
      <c r="IMK73" s="20"/>
      <c r="IML73" s="20"/>
      <c r="IMM73" s="20"/>
      <c r="IMN73" s="20"/>
      <c r="IMO73" s="20"/>
      <c r="IMP73" s="20"/>
      <c r="IMQ73" s="20"/>
      <c r="IMR73" s="20"/>
      <c r="IMS73" s="20"/>
      <c r="IMT73" s="20"/>
      <c r="IMU73" s="20"/>
      <c r="IMV73" s="20"/>
      <c r="IMW73" s="20"/>
      <c r="IMX73" s="20"/>
      <c r="IMY73" s="20"/>
      <c r="IMZ73" s="20"/>
      <c r="INA73" s="20"/>
      <c r="INB73" s="20"/>
      <c r="INC73" s="20"/>
      <c r="IND73" s="20"/>
      <c r="INE73" s="20"/>
      <c r="INF73" s="20"/>
      <c r="ING73" s="20"/>
      <c r="INH73" s="20"/>
      <c r="INI73" s="20"/>
      <c r="INJ73" s="20"/>
      <c r="INK73" s="20"/>
      <c r="INL73" s="20"/>
      <c r="INM73" s="20"/>
      <c r="INN73" s="20"/>
      <c r="INO73" s="20"/>
      <c r="INP73" s="20"/>
      <c r="INQ73" s="20"/>
      <c r="INR73" s="20"/>
      <c r="INS73" s="20"/>
      <c r="INT73" s="20"/>
      <c r="INU73" s="20"/>
      <c r="INV73" s="20"/>
      <c r="INW73" s="20"/>
      <c r="INX73" s="20"/>
      <c r="INY73" s="20"/>
      <c r="INZ73" s="20"/>
      <c r="IOA73" s="20"/>
      <c r="IOB73" s="20"/>
      <c r="IOC73" s="20"/>
      <c r="IOD73" s="20"/>
      <c r="IOE73" s="20"/>
      <c r="IOF73" s="20"/>
      <c r="IOG73" s="20"/>
      <c r="IOH73" s="20"/>
      <c r="IOI73" s="20"/>
      <c r="IOJ73" s="20"/>
      <c r="IOK73" s="20"/>
      <c r="IOL73" s="20"/>
      <c r="IOM73" s="20"/>
      <c r="ION73" s="20"/>
      <c r="IOO73" s="20"/>
      <c r="IOP73" s="20"/>
      <c r="IOQ73" s="20"/>
      <c r="IOR73" s="20"/>
      <c r="IOS73" s="20"/>
      <c r="IOT73" s="20"/>
      <c r="IOU73" s="20"/>
      <c r="IOV73" s="20"/>
      <c r="IOW73" s="20"/>
      <c r="IOX73" s="20"/>
      <c r="IOY73" s="20"/>
      <c r="IOZ73" s="20"/>
      <c r="IPA73" s="20"/>
      <c r="IPB73" s="20"/>
      <c r="IPC73" s="20"/>
      <c r="IPD73" s="20"/>
      <c r="IPE73" s="20"/>
      <c r="IPF73" s="20"/>
      <c r="IPG73" s="20"/>
      <c r="IPH73" s="20"/>
      <c r="IPI73" s="20"/>
      <c r="IPJ73" s="20"/>
      <c r="IPK73" s="20"/>
      <c r="IPL73" s="20"/>
      <c r="IPM73" s="20"/>
      <c r="IPN73" s="20"/>
      <c r="IPO73" s="20"/>
      <c r="IPP73" s="20"/>
      <c r="IPQ73" s="20"/>
      <c r="IPR73" s="20"/>
      <c r="IPS73" s="20"/>
      <c r="IPT73" s="20"/>
      <c r="IPU73" s="20"/>
      <c r="IPV73" s="20"/>
      <c r="IPW73" s="20"/>
      <c r="IPX73" s="20"/>
      <c r="IPY73" s="20"/>
      <c r="IPZ73" s="20"/>
      <c r="IQA73" s="20"/>
      <c r="IQB73" s="20"/>
      <c r="IQC73" s="20"/>
      <c r="IQD73" s="20"/>
      <c r="IQE73" s="20"/>
      <c r="IQF73" s="20"/>
      <c r="IQG73" s="20"/>
      <c r="IQH73" s="20"/>
      <c r="IQI73" s="20"/>
      <c r="IQJ73" s="20"/>
      <c r="IQK73" s="20"/>
      <c r="IQL73" s="20"/>
      <c r="IQM73" s="20"/>
      <c r="IQN73" s="20"/>
      <c r="IQO73" s="20"/>
      <c r="IQP73" s="20"/>
      <c r="IQQ73" s="20"/>
      <c r="IQR73" s="20"/>
      <c r="IQS73" s="20"/>
      <c r="IQT73" s="20"/>
      <c r="IQU73" s="20"/>
      <c r="IQV73" s="20"/>
      <c r="IQW73" s="20"/>
      <c r="IQX73" s="20"/>
      <c r="IQY73" s="20"/>
      <c r="IQZ73" s="20"/>
      <c r="IRA73" s="20"/>
      <c r="IRB73" s="20"/>
      <c r="IRC73" s="20"/>
      <c r="IRD73" s="20"/>
      <c r="IRE73" s="20"/>
      <c r="IRF73" s="20"/>
      <c r="IRG73" s="20"/>
      <c r="IRH73" s="20"/>
      <c r="IRI73" s="20"/>
      <c r="IRJ73" s="20"/>
      <c r="IRK73" s="20"/>
      <c r="IRL73" s="20"/>
      <c r="IRM73" s="20"/>
      <c r="IRN73" s="20"/>
      <c r="IRO73" s="20"/>
      <c r="IRP73" s="20"/>
      <c r="IRQ73" s="20"/>
      <c r="IRR73" s="20"/>
      <c r="IRS73" s="20"/>
      <c r="IRT73" s="20"/>
      <c r="IRU73" s="20"/>
      <c r="IRV73" s="20"/>
      <c r="IRW73" s="20"/>
      <c r="IRX73" s="20"/>
      <c r="IRY73" s="20"/>
      <c r="IRZ73" s="20"/>
      <c r="ISA73" s="20"/>
      <c r="ISB73" s="20"/>
      <c r="ISC73" s="20"/>
      <c r="ISD73" s="20"/>
      <c r="ISE73" s="20"/>
      <c r="ISF73" s="20"/>
      <c r="ISG73" s="20"/>
      <c r="ISH73" s="20"/>
      <c r="ISI73" s="20"/>
      <c r="ISJ73" s="20"/>
      <c r="ISK73" s="20"/>
      <c r="ISL73" s="20"/>
      <c r="ISM73" s="20"/>
      <c r="ISN73" s="20"/>
      <c r="ISO73" s="20"/>
      <c r="ISP73" s="20"/>
      <c r="ISQ73" s="20"/>
      <c r="ISR73" s="20"/>
      <c r="ISS73" s="20"/>
      <c r="IST73" s="20"/>
      <c r="ISU73" s="20"/>
      <c r="ISV73" s="20"/>
      <c r="ISW73" s="20"/>
      <c r="ISX73" s="20"/>
      <c r="ISY73" s="20"/>
      <c r="ISZ73" s="20"/>
      <c r="ITA73" s="20"/>
      <c r="ITB73" s="20"/>
      <c r="ITC73" s="20"/>
      <c r="ITD73" s="20"/>
      <c r="ITE73" s="20"/>
      <c r="ITF73" s="20"/>
      <c r="ITG73" s="20"/>
      <c r="ITH73" s="20"/>
      <c r="ITI73" s="20"/>
      <c r="ITJ73" s="20"/>
      <c r="ITK73" s="20"/>
      <c r="ITL73" s="20"/>
      <c r="ITM73" s="20"/>
      <c r="ITN73" s="20"/>
      <c r="ITO73" s="20"/>
      <c r="ITP73" s="20"/>
      <c r="ITQ73" s="20"/>
      <c r="ITR73" s="20"/>
      <c r="ITS73" s="20"/>
      <c r="ITT73" s="20"/>
      <c r="ITU73" s="20"/>
      <c r="ITV73" s="20"/>
      <c r="ITW73" s="20"/>
      <c r="ITX73" s="20"/>
      <c r="ITY73" s="20"/>
      <c r="ITZ73" s="20"/>
      <c r="IUA73" s="20"/>
      <c r="IUB73" s="20"/>
      <c r="IUC73" s="20"/>
      <c r="IUD73" s="20"/>
      <c r="IUE73" s="20"/>
      <c r="IUF73" s="20"/>
      <c r="IUG73" s="20"/>
      <c r="IUH73" s="20"/>
      <c r="IUI73" s="20"/>
      <c r="IUJ73" s="20"/>
      <c r="IUK73" s="20"/>
      <c r="IUL73" s="20"/>
      <c r="IUM73" s="20"/>
      <c r="IUN73" s="20"/>
      <c r="IUO73" s="20"/>
      <c r="IUP73" s="20"/>
      <c r="IUQ73" s="20"/>
      <c r="IUR73" s="20"/>
      <c r="IUS73" s="20"/>
      <c r="IUT73" s="20"/>
      <c r="IUU73" s="20"/>
      <c r="IUV73" s="20"/>
      <c r="IUW73" s="20"/>
      <c r="IUX73" s="20"/>
      <c r="IUY73" s="20"/>
      <c r="IUZ73" s="20"/>
      <c r="IVA73" s="20"/>
      <c r="IVB73" s="20"/>
      <c r="IVC73" s="20"/>
      <c r="IVD73" s="20"/>
      <c r="IVE73" s="20"/>
      <c r="IVF73" s="20"/>
      <c r="IVG73" s="20"/>
      <c r="IVH73" s="20"/>
      <c r="IVI73" s="20"/>
      <c r="IVJ73" s="20"/>
      <c r="IVK73" s="20"/>
      <c r="IVL73" s="20"/>
      <c r="IVM73" s="20"/>
      <c r="IVN73" s="20"/>
      <c r="IVO73" s="20"/>
      <c r="IVP73" s="20"/>
      <c r="IVQ73" s="20"/>
      <c r="IVR73" s="20"/>
      <c r="IVS73" s="20"/>
      <c r="IVT73" s="20"/>
      <c r="IVU73" s="20"/>
      <c r="IVV73" s="20"/>
      <c r="IVW73" s="20"/>
      <c r="IVX73" s="20"/>
      <c r="IVY73" s="20"/>
      <c r="IVZ73" s="20"/>
      <c r="IWA73" s="20"/>
      <c r="IWB73" s="20"/>
      <c r="IWC73" s="20"/>
      <c r="IWD73" s="20"/>
      <c r="IWE73" s="20"/>
      <c r="IWF73" s="20"/>
      <c r="IWG73" s="20"/>
      <c r="IWH73" s="20"/>
      <c r="IWI73" s="20"/>
      <c r="IWJ73" s="20"/>
      <c r="IWK73" s="20"/>
      <c r="IWL73" s="20"/>
      <c r="IWM73" s="20"/>
      <c r="IWN73" s="20"/>
      <c r="IWO73" s="20"/>
      <c r="IWP73" s="20"/>
      <c r="IWQ73" s="20"/>
      <c r="IWR73" s="20"/>
      <c r="IWS73" s="20"/>
      <c r="IWT73" s="20"/>
      <c r="IWU73" s="20"/>
      <c r="IWV73" s="20"/>
      <c r="IWW73" s="20"/>
      <c r="IWX73" s="20"/>
      <c r="IWY73" s="20"/>
      <c r="IWZ73" s="20"/>
      <c r="IXA73" s="20"/>
      <c r="IXB73" s="20"/>
      <c r="IXC73" s="20"/>
      <c r="IXD73" s="20"/>
      <c r="IXE73" s="20"/>
      <c r="IXF73" s="20"/>
      <c r="IXG73" s="20"/>
      <c r="IXH73" s="20"/>
      <c r="IXI73" s="20"/>
      <c r="IXJ73" s="20"/>
      <c r="IXK73" s="20"/>
      <c r="IXL73" s="20"/>
      <c r="IXM73" s="20"/>
      <c r="IXN73" s="20"/>
      <c r="IXO73" s="20"/>
      <c r="IXP73" s="20"/>
      <c r="IXQ73" s="20"/>
      <c r="IXR73" s="20"/>
      <c r="IXS73" s="20"/>
      <c r="IXT73" s="20"/>
      <c r="IXU73" s="20"/>
      <c r="IXV73" s="20"/>
      <c r="IXW73" s="20"/>
      <c r="IXX73" s="20"/>
      <c r="IXY73" s="20"/>
      <c r="IXZ73" s="20"/>
      <c r="IYA73" s="20"/>
      <c r="IYB73" s="20"/>
      <c r="IYC73" s="20"/>
      <c r="IYD73" s="20"/>
      <c r="IYE73" s="20"/>
      <c r="IYF73" s="20"/>
      <c r="IYG73" s="20"/>
      <c r="IYH73" s="20"/>
      <c r="IYI73" s="20"/>
      <c r="IYJ73" s="20"/>
      <c r="IYK73" s="20"/>
      <c r="IYL73" s="20"/>
      <c r="IYM73" s="20"/>
      <c r="IYN73" s="20"/>
      <c r="IYO73" s="20"/>
      <c r="IYP73" s="20"/>
      <c r="IYQ73" s="20"/>
      <c r="IYR73" s="20"/>
      <c r="IYS73" s="20"/>
      <c r="IYT73" s="20"/>
      <c r="IYU73" s="20"/>
      <c r="IYV73" s="20"/>
      <c r="IYW73" s="20"/>
      <c r="IYX73" s="20"/>
      <c r="IYY73" s="20"/>
      <c r="IYZ73" s="20"/>
      <c r="IZA73" s="20"/>
      <c r="IZB73" s="20"/>
      <c r="IZC73" s="20"/>
      <c r="IZD73" s="20"/>
      <c r="IZE73" s="20"/>
      <c r="IZF73" s="20"/>
      <c r="IZG73" s="20"/>
      <c r="IZH73" s="20"/>
      <c r="IZI73" s="20"/>
      <c r="IZJ73" s="20"/>
      <c r="IZK73" s="20"/>
      <c r="IZL73" s="20"/>
      <c r="IZM73" s="20"/>
      <c r="IZN73" s="20"/>
      <c r="IZO73" s="20"/>
      <c r="IZP73" s="20"/>
      <c r="IZQ73" s="20"/>
      <c r="IZR73" s="20"/>
      <c r="IZS73" s="20"/>
      <c r="IZT73" s="20"/>
      <c r="IZU73" s="20"/>
      <c r="IZV73" s="20"/>
      <c r="IZW73" s="20"/>
      <c r="IZX73" s="20"/>
      <c r="IZY73" s="20"/>
      <c r="IZZ73" s="20"/>
      <c r="JAA73" s="20"/>
      <c r="JAB73" s="20"/>
      <c r="JAC73" s="20"/>
      <c r="JAD73" s="20"/>
      <c r="JAE73" s="20"/>
      <c r="JAF73" s="20"/>
      <c r="JAG73" s="20"/>
      <c r="JAH73" s="20"/>
      <c r="JAI73" s="20"/>
      <c r="JAJ73" s="20"/>
      <c r="JAK73" s="20"/>
      <c r="JAL73" s="20"/>
      <c r="JAM73" s="20"/>
      <c r="JAN73" s="20"/>
      <c r="JAO73" s="20"/>
      <c r="JAP73" s="20"/>
      <c r="JAQ73" s="20"/>
      <c r="JAR73" s="20"/>
      <c r="JAS73" s="20"/>
      <c r="JAT73" s="20"/>
      <c r="JAU73" s="20"/>
      <c r="JAV73" s="20"/>
      <c r="JAW73" s="20"/>
      <c r="JAX73" s="20"/>
      <c r="JAY73" s="20"/>
      <c r="JAZ73" s="20"/>
      <c r="JBA73" s="20"/>
      <c r="JBB73" s="20"/>
      <c r="JBC73" s="20"/>
      <c r="JBD73" s="20"/>
      <c r="JBE73" s="20"/>
      <c r="JBF73" s="20"/>
      <c r="JBG73" s="20"/>
      <c r="JBH73" s="20"/>
      <c r="JBI73" s="20"/>
      <c r="JBJ73" s="20"/>
      <c r="JBK73" s="20"/>
      <c r="JBL73" s="20"/>
      <c r="JBM73" s="20"/>
      <c r="JBN73" s="20"/>
      <c r="JBO73" s="20"/>
      <c r="JBP73" s="20"/>
      <c r="JBQ73" s="20"/>
      <c r="JBR73" s="20"/>
      <c r="JBS73" s="20"/>
      <c r="JBT73" s="20"/>
      <c r="JBU73" s="20"/>
      <c r="JBV73" s="20"/>
      <c r="JBW73" s="20"/>
      <c r="JBX73" s="20"/>
      <c r="JBY73" s="20"/>
      <c r="JBZ73" s="20"/>
      <c r="JCA73" s="20"/>
      <c r="JCB73" s="20"/>
      <c r="JCC73" s="20"/>
      <c r="JCD73" s="20"/>
      <c r="JCE73" s="20"/>
      <c r="JCF73" s="20"/>
      <c r="JCG73" s="20"/>
      <c r="JCH73" s="20"/>
      <c r="JCI73" s="20"/>
      <c r="JCJ73" s="20"/>
      <c r="JCK73" s="20"/>
      <c r="JCL73" s="20"/>
      <c r="JCM73" s="20"/>
      <c r="JCN73" s="20"/>
      <c r="JCO73" s="20"/>
      <c r="JCP73" s="20"/>
      <c r="JCQ73" s="20"/>
      <c r="JCR73" s="20"/>
      <c r="JCS73" s="20"/>
      <c r="JCT73" s="20"/>
      <c r="JCU73" s="20"/>
      <c r="JCV73" s="20"/>
      <c r="JCW73" s="20"/>
      <c r="JCX73" s="20"/>
      <c r="JCY73" s="20"/>
      <c r="JCZ73" s="20"/>
      <c r="JDA73" s="20"/>
      <c r="JDB73" s="20"/>
      <c r="JDC73" s="20"/>
      <c r="JDD73" s="20"/>
      <c r="JDE73" s="20"/>
      <c r="JDF73" s="20"/>
      <c r="JDG73" s="20"/>
      <c r="JDH73" s="20"/>
      <c r="JDI73" s="20"/>
      <c r="JDJ73" s="20"/>
      <c r="JDK73" s="20"/>
      <c r="JDL73" s="20"/>
      <c r="JDM73" s="20"/>
      <c r="JDN73" s="20"/>
      <c r="JDO73" s="20"/>
      <c r="JDP73" s="20"/>
      <c r="JDQ73" s="20"/>
      <c r="JDR73" s="20"/>
      <c r="JDS73" s="20"/>
      <c r="JDT73" s="20"/>
      <c r="JDU73" s="20"/>
      <c r="JDV73" s="20"/>
      <c r="JDW73" s="20"/>
      <c r="JDX73" s="20"/>
      <c r="JDY73" s="20"/>
      <c r="JDZ73" s="20"/>
      <c r="JEA73" s="20"/>
      <c r="JEB73" s="20"/>
      <c r="JEC73" s="20"/>
      <c r="JED73" s="20"/>
      <c r="JEE73" s="20"/>
      <c r="JEF73" s="20"/>
      <c r="JEG73" s="20"/>
      <c r="JEH73" s="20"/>
      <c r="JEI73" s="20"/>
      <c r="JEJ73" s="20"/>
      <c r="JEK73" s="20"/>
      <c r="JEL73" s="20"/>
      <c r="JEM73" s="20"/>
      <c r="JEN73" s="20"/>
      <c r="JEO73" s="20"/>
      <c r="JEP73" s="20"/>
      <c r="JEQ73" s="20"/>
      <c r="JER73" s="20"/>
      <c r="JES73" s="20"/>
      <c r="JET73" s="20"/>
      <c r="JEU73" s="20"/>
      <c r="JEV73" s="20"/>
      <c r="JEW73" s="20"/>
      <c r="JEX73" s="20"/>
      <c r="JEY73" s="20"/>
      <c r="JEZ73" s="20"/>
      <c r="JFA73" s="20"/>
      <c r="JFB73" s="20"/>
      <c r="JFC73" s="20"/>
      <c r="JFD73" s="20"/>
      <c r="JFE73" s="20"/>
      <c r="JFF73" s="20"/>
      <c r="JFG73" s="20"/>
      <c r="JFH73" s="20"/>
      <c r="JFI73" s="20"/>
      <c r="JFJ73" s="20"/>
      <c r="JFK73" s="20"/>
      <c r="JFL73" s="20"/>
      <c r="JFM73" s="20"/>
      <c r="JFN73" s="20"/>
      <c r="JFO73" s="20"/>
      <c r="JFP73" s="20"/>
      <c r="JFQ73" s="20"/>
      <c r="JFR73" s="20"/>
      <c r="JFS73" s="20"/>
      <c r="JFT73" s="20"/>
      <c r="JFU73" s="20"/>
      <c r="JFV73" s="20"/>
      <c r="JFW73" s="20"/>
      <c r="JFX73" s="20"/>
      <c r="JFY73" s="20"/>
      <c r="JFZ73" s="20"/>
      <c r="JGA73" s="20"/>
      <c r="JGB73" s="20"/>
      <c r="JGC73" s="20"/>
      <c r="JGD73" s="20"/>
      <c r="JGE73" s="20"/>
      <c r="JGF73" s="20"/>
      <c r="JGG73" s="20"/>
      <c r="JGH73" s="20"/>
      <c r="JGI73" s="20"/>
      <c r="JGJ73" s="20"/>
      <c r="JGK73" s="20"/>
      <c r="JGL73" s="20"/>
      <c r="JGM73" s="20"/>
      <c r="JGN73" s="20"/>
      <c r="JGO73" s="20"/>
      <c r="JGP73" s="20"/>
      <c r="JGQ73" s="20"/>
      <c r="JGR73" s="20"/>
      <c r="JGS73" s="20"/>
      <c r="JGT73" s="20"/>
      <c r="JGU73" s="20"/>
      <c r="JGV73" s="20"/>
      <c r="JGW73" s="20"/>
      <c r="JGX73" s="20"/>
      <c r="JGY73" s="20"/>
      <c r="JGZ73" s="20"/>
      <c r="JHA73" s="20"/>
      <c r="JHB73" s="20"/>
      <c r="JHC73" s="20"/>
      <c r="JHD73" s="20"/>
      <c r="JHE73" s="20"/>
      <c r="JHF73" s="20"/>
      <c r="JHG73" s="20"/>
      <c r="JHH73" s="20"/>
      <c r="JHI73" s="20"/>
      <c r="JHJ73" s="20"/>
      <c r="JHK73" s="20"/>
      <c r="JHL73" s="20"/>
      <c r="JHM73" s="20"/>
      <c r="JHN73" s="20"/>
      <c r="JHO73" s="20"/>
      <c r="JHP73" s="20"/>
      <c r="JHQ73" s="20"/>
      <c r="JHR73" s="20"/>
      <c r="JHS73" s="20"/>
      <c r="JHT73" s="20"/>
      <c r="JHU73" s="20"/>
      <c r="JHV73" s="20"/>
      <c r="JHW73" s="20"/>
      <c r="JHX73" s="20"/>
      <c r="JHY73" s="20"/>
      <c r="JHZ73" s="20"/>
      <c r="JIA73" s="20"/>
      <c r="JIB73" s="20"/>
      <c r="JIC73" s="20"/>
      <c r="JID73" s="20"/>
      <c r="JIE73" s="20"/>
      <c r="JIF73" s="20"/>
      <c r="JIG73" s="20"/>
      <c r="JIH73" s="20"/>
      <c r="JII73" s="20"/>
      <c r="JIJ73" s="20"/>
      <c r="JIK73" s="20"/>
      <c r="JIL73" s="20"/>
      <c r="JIM73" s="20"/>
      <c r="JIN73" s="20"/>
      <c r="JIO73" s="20"/>
      <c r="JIP73" s="20"/>
      <c r="JIQ73" s="20"/>
      <c r="JIR73" s="20"/>
      <c r="JIS73" s="20"/>
      <c r="JIT73" s="20"/>
      <c r="JIU73" s="20"/>
      <c r="JIV73" s="20"/>
      <c r="JIW73" s="20"/>
      <c r="JIX73" s="20"/>
      <c r="JIY73" s="20"/>
      <c r="JIZ73" s="20"/>
      <c r="JJA73" s="20"/>
      <c r="JJB73" s="20"/>
      <c r="JJC73" s="20"/>
      <c r="JJD73" s="20"/>
      <c r="JJE73" s="20"/>
      <c r="JJF73" s="20"/>
      <c r="JJG73" s="20"/>
      <c r="JJH73" s="20"/>
      <c r="JJI73" s="20"/>
      <c r="JJJ73" s="20"/>
      <c r="JJK73" s="20"/>
      <c r="JJL73" s="20"/>
      <c r="JJM73" s="20"/>
      <c r="JJN73" s="20"/>
      <c r="JJO73" s="20"/>
      <c r="JJP73" s="20"/>
      <c r="JJQ73" s="20"/>
      <c r="JJR73" s="20"/>
      <c r="JJS73" s="20"/>
      <c r="JJT73" s="20"/>
      <c r="JJU73" s="20"/>
      <c r="JJV73" s="20"/>
      <c r="JJW73" s="20"/>
      <c r="JJX73" s="20"/>
      <c r="JJY73" s="20"/>
      <c r="JJZ73" s="20"/>
      <c r="JKA73" s="20"/>
      <c r="JKB73" s="20"/>
      <c r="JKC73" s="20"/>
      <c r="JKD73" s="20"/>
      <c r="JKE73" s="20"/>
      <c r="JKF73" s="20"/>
      <c r="JKG73" s="20"/>
      <c r="JKH73" s="20"/>
      <c r="JKI73" s="20"/>
      <c r="JKJ73" s="20"/>
      <c r="JKK73" s="20"/>
      <c r="JKL73" s="20"/>
      <c r="JKM73" s="20"/>
      <c r="JKN73" s="20"/>
      <c r="JKO73" s="20"/>
      <c r="JKP73" s="20"/>
      <c r="JKQ73" s="20"/>
      <c r="JKR73" s="20"/>
      <c r="JKS73" s="20"/>
      <c r="JKT73" s="20"/>
      <c r="JKU73" s="20"/>
      <c r="JKV73" s="20"/>
      <c r="JKW73" s="20"/>
      <c r="JKX73" s="20"/>
      <c r="JKY73" s="20"/>
      <c r="JKZ73" s="20"/>
      <c r="JLA73" s="20"/>
      <c r="JLB73" s="20"/>
      <c r="JLC73" s="20"/>
      <c r="JLD73" s="20"/>
      <c r="JLE73" s="20"/>
      <c r="JLF73" s="20"/>
      <c r="JLG73" s="20"/>
      <c r="JLH73" s="20"/>
      <c r="JLI73" s="20"/>
      <c r="JLJ73" s="20"/>
      <c r="JLK73" s="20"/>
      <c r="JLL73" s="20"/>
      <c r="JLM73" s="20"/>
      <c r="JLN73" s="20"/>
      <c r="JLO73" s="20"/>
      <c r="JLP73" s="20"/>
      <c r="JLQ73" s="20"/>
      <c r="JLR73" s="20"/>
      <c r="JLS73" s="20"/>
      <c r="JLT73" s="20"/>
      <c r="JLU73" s="20"/>
      <c r="JLV73" s="20"/>
      <c r="JLW73" s="20"/>
      <c r="JLX73" s="20"/>
      <c r="JLY73" s="20"/>
      <c r="JLZ73" s="20"/>
      <c r="JMA73" s="20"/>
      <c r="JMB73" s="20"/>
      <c r="JMC73" s="20"/>
      <c r="JMD73" s="20"/>
      <c r="JME73" s="20"/>
      <c r="JMF73" s="20"/>
      <c r="JMG73" s="20"/>
      <c r="JMH73" s="20"/>
      <c r="JMI73" s="20"/>
      <c r="JMJ73" s="20"/>
      <c r="JMK73" s="20"/>
      <c r="JML73" s="20"/>
      <c r="JMM73" s="20"/>
      <c r="JMN73" s="20"/>
      <c r="JMO73" s="20"/>
      <c r="JMP73" s="20"/>
      <c r="JMQ73" s="20"/>
      <c r="JMR73" s="20"/>
      <c r="JMS73" s="20"/>
      <c r="JMT73" s="20"/>
      <c r="JMU73" s="20"/>
      <c r="JMV73" s="20"/>
      <c r="JMW73" s="20"/>
      <c r="JMX73" s="20"/>
      <c r="JMY73" s="20"/>
      <c r="JMZ73" s="20"/>
      <c r="JNA73" s="20"/>
      <c r="JNB73" s="20"/>
      <c r="JNC73" s="20"/>
      <c r="JND73" s="20"/>
      <c r="JNE73" s="20"/>
      <c r="JNF73" s="20"/>
      <c r="JNG73" s="20"/>
      <c r="JNH73" s="20"/>
      <c r="JNI73" s="20"/>
      <c r="JNJ73" s="20"/>
      <c r="JNK73" s="20"/>
      <c r="JNL73" s="20"/>
      <c r="JNM73" s="20"/>
      <c r="JNN73" s="20"/>
      <c r="JNO73" s="20"/>
      <c r="JNP73" s="20"/>
      <c r="JNQ73" s="20"/>
      <c r="JNR73" s="20"/>
      <c r="JNS73" s="20"/>
      <c r="JNT73" s="20"/>
      <c r="JNU73" s="20"/>
      <c r="JNV73" s="20"/>
      <c r="JNW73" s="20"/>
      <c r="JNX73" s="20"/>
      <c r="JNY73" s="20"/>
      <c r="JNZ73" s="20"/>
      <c r="JOA73" s="20"/>
      <c r="JOB73" s="20"/>
      <c r="JOC73" s="20"/>
      <c r="JOD73" s="20"/>
      <c r="JOE73" s="20"/>
      <c r="JOF73" s="20"/>
      <c r="JOG73" s="20"/>
      <c r="JOH73" s="20"/>
      <c r="JOI73" s="20"/>
      <c r="JOJ73" s="20"/>
      <c r="JOK73" s="20"/>
      <c r="JOL73" s="20"/>
      <c r="JOM73" s="20"/>
      <c r="JON73" s="20"/>
      <c r="JOO73" s="20"/>
      <c r="JOP73" s="20"/>
      <c r="JOQ73" s="20"/>
      <c r="JOR73" s="20"/>
      <c r="JOS73" s="20"/>
      <c r="JOT73" s="20"/>
      <c r="JOU73" s="20"/>
      <c r="JOV73" s="20"/>
      <c r="JOW73" s="20"/>
      <c r="JOX73" s="20"/>
      <c r="JOY73" s="20"/>
      <c r="JOZ73" s="20"/>
      <c r="JPA73" s="20"/>
      <c r="JPB73" s="20"/>
      <c r="JPC73" s="20"/>
      <c r="JPD73" s="20"/>
      <c r="JPE73" s="20"/>
      <c r="JPF73" s="20"/>
      <c r="JPG73" s="20"/>
      <c r="JPH73" s="20"/>
      <c r="JPI73" s="20"/>
      <c r="JPJ73" s="20"/>
      <c r="JPK73" s="20"/>
      <c r="JPL73" s="20"/>
      <c r="JPM73" s="20"/>
      <c r="JPN73" s="20"/>
      <c r="JPO73" s="20"/>
      <c r="JPP73" s="20"/>
      <c r="JPQ73" s="20"/>
      <c r="JPR73" s="20"/>
      <c r="JPS73" s="20"/>
      <c r="JPT73" s="20"/>
      <c r="JPU73" s="20"/>
      <c r="JPV73" s="20"/>
      <c r="JPW73" s="20"/>
      <c r="JPX73" s="20"/>
      <c r="JPY73" s="20"/>
      <c r="JPZ73" s="20"/>
      <c r="JQA73" s="20"/>
      <c r="JQB73" s="20"/>
      <c r="JQC73" s="20"/>
      <c r="JQD73" s="20"/>
      <c r="JQE73" s="20"/>
      <c r="JQF73" s="20"/>
      <c r="JQG73" s="20"/>
      <c r="JQH73" s="20"/>
      <c r="JQI73" s="20"/>
      <c r="JQJ73" s="20"/>
      <c r="JQK73" s="20"/>
      <c r="JQL73" s="20"/>
      <c r="JQM73" s="20"/>
      <c r="JQN73" s="20"/>
      <c r="JQO73" s="20"/>
      <c r="JQP73" s="20"/>
      <c r="JQQ73" s="20"/>
      <c r="JQR73" s="20"/>
      <c r="JQS73" s="20"/>
      <c r="JQT73" s="20"/>
      <c r="JQU73" s="20"/>
      <c r="JQV73" s="20"/>
      <c r="JQW73" s="20"/>
      <c r="JQX73" s="20"/>
      <c r="JQY73" s="20"/>
      <c r="JQZ73" s="20"/>
      <c r="JRA73" s="20"/>
      <c r="JRB73" s="20"/>
      <c r="JRC73" s="20"/>
      <c r="JRD73" s="20"/>
      <c r="JRE73" s="20"/>
      <c r="JRF73" s="20"/>
      <c r="JRG73" s="20"/>
      <c r="JRH73" s="20"/>
      <c r="JRI73" s="20"/>
      <c r="JRJ73" s="20"/>
      <c r="JRK73" s="20"/>
      <c r="JRL73" s="20"/>
      <c r="JRM73" s="20"/>
      <c r="JRN73" s="20"/>
      <c r="JRO73" s="20"/>
      <c r="JRP73" s="20"/>
      <c r="JRQ73" s="20"/>
      <c r="JRR73" s="20"/>
      <c r="JRS73" s="20"/>
      <c r="JRT73" s="20"/>
      <c r="JRU73" s="20"/>
      <c r="JRV73" s="20"/>
      <c r="JRW73" s="20"/>
      <c r="JRX73" s="20"/>
      <c r="JRY73" s="20"/>
      <c r="JRZ73" s="20"/>
      <c r="JSA73" s="20"/>
      <c r="JSB73" s="20"/>
      <c r="JSC73" s="20"/>
      <c r="JSD73" s="20"/>
      <c r="JSE73" s="20"/>
      <c r="JSF73" s="20"/>
      <c r="JSG73" s="20"/>
      <c r="JSH73" s="20"/>
      <c r="JSI73" s="20"/>
      <c r="JSJ73" s="20"/>
      <c r="JSK73" s="20"/>
      <c r="JSL73" s="20"/>
      <c r="JSM73" s="20"/>
      <c r="JSN73" s="20"/>
      <c r="JSO73" s="20"/>
      <c r="JSP73" s="20"/>
      <c r="JSQ73" s="20"/>
      <c r="JSR73" s="20"/>
      <c r="JSS73" s="20"/>
      <c r="JST73" s="20"/>
      <c r="JSU73" s="20"/>
      <c r="JSV73" s="20"/>
      <c r="JSW73" s="20"/>
      <c r="JSX73" s="20"/>
      <c r="JSY73" s="20"/>
      <c r="JSZ73" s="20"/>
      <c r="JTA73" s="20"/>
      <c r="JTB73" s="20"/>
      <c r="JTC73" s="20"/>
      <c r="JTD73" s="20"/>
      <c r="JTE73" s="20"/>
      <c r="JTF73" s="20"/>
      <c r="JTG73" s="20"/>
      <c r="JTH73" s="20"/>
      <c r="JTI73" s="20"/>
      <c r="JTJ73" s="20"/>
      <c r="JTK73" s="20"/>
      <c r="JTL73" s="20"/>
      <c r="JTM73" s="20"/>
      <c r="JTN73" s="20"/>
      <c r="JTO73" s="20"/>
      <c r="JTP73" s="20"/>
      <c r="JTQ73" s="20"/>
      <c r="JTR73" s="20"/>
      <c r="JTS73" s="20"/>
      <c r="JTT73" s="20"/>
      <c r="JTU73" s="20"/>
      <c r="JTV73" s="20"/>
      <c r="JTW73" s="20"/>
      <c r="JTX73" s="20"/>
      <c r="JTY73" s="20"/>
      <c r="JTZ73" s="20"/>
      <c r="JUA73" s="20"/>
      <c r="JUB73" s="20"/>
      <c r="JUC73" s="20"/>
      <c r="JUD73" s="20"/>
      <c r="JUE73" s="20"/>
      <c r="JUF73" s="20"/>
      <c r="JUG73" s="20"/>
      <c r="JUH73" s="20"/>
      <c r="JUI73" s="20"/>
      <c r="JUJ73" s="20"/>
      <c r="JUK73" s="20"/>
      <c r="JUL73" s="20"/>
      <c r="JUM73" s="20"/>
      <c r="JUN73" s="20"/>
      <c r="JUO73" s="20"/>
      <c r="JUP73" s="20"/>
      <c r="JUQ73" s="20"/>
      <c r="JUR73" s="20"/>
      <c r="JUS73" s="20"/>
      <c r="JUT73" s="20"/>
      <c r="JUU73" s="20"/>
      <c r="JUV73" s="20"/>
      <c r="JUW73" s="20"/>
      <c r="JUX73" s="20"/>
      <c r="JUY73" s="20"/>
      <c r="JUZ73" s="20"/>
      <c r="JVA73" s="20"/>
      <c r="JVB73" s="20"/>
      <c r="JVC73" s="20"/>
      <c r="JVD73" s="20"/>
      <c r="JVE73" s="20"/>
      <c r="JVF73" s="20"/>
      <c r="JVG73" s="20"/>
      <c r="JVH73" s="20"/>
      <c r="JVI73" s="20"/>
      <c r="JVJ73" s="20"/>
      <c r="JVK73" s="20"/>
      <c r="JVL73" s="20"/>
      <c r="JVM73" s="20"/>
      <c r="JVN73" s="20"/>
      <c r="JVO73" s="20"/>
      <c r="JVP73" s="20"/>
      <c r="JVQ73" s="20"/>
      <c r="JVR73" s="20"/>
      <c r="JVS73" s="20"/>
      <c r="JVT73" s="20"/>
      <c r="JVU73" s="20"/>
      <c r="JVV73" s="20"/>
      <c r="JVW73" s="20"/>
      <c r="JVX73" s="20"/>
      <c r="JVY73" s="20"/>
      <c r="JVZ73" s="20"/>
      <c r="JWA73" s="20"/>
      <c r="JWB73" s="20"/>
      <c r="JWC73" s="20"/>
      <c r="JWD73" s="20"/>
      <c r="JWE73" s="20"/>
      <c r="JWF73" s="20"/>
      <c r="JWG73" s="20"/>
      <c r="JWH73" s="20"/>
      <c r="JWI73" s="20"/>
      <c r="JWJ73" s="20"/>
      <c r="JWK73" s="20"/>
      <c r="JWL73" s="20"/>
      <c r="JWM73" s="20"/>
      <c r="JWN73" s="20"/>
      <c r="JWO73" s="20"/>
      <c r="JWP73" s="20"/>
      <c r="JWQ73" s="20"/>
      <c r="JWR73" s="20"/>
      <c r="JWS73" s="20"/>
      <c r="JWT73" s="20"/>
      <c r="JWU73" s="20"/>
      <c r="JWV73" s="20"/>
      <c r="JWW73" s="20"/>
      <c r="JWX73" s="20"/>
      <c r="JWY73" s="20"/>
      <c r="JWZ73" s="20"/>
      <c r="JXA73" s="20"/>
      <c r="JXB73" s="20"/>
      <c r="JXC73" s="20"/>
      <c r="JXD73" s="20"/>
      <c r="JXE73" s="20"/>
      <c r="JXF73" s="20"/>
      <c r="JXG73" s="20"/>
      <c r="JXH73" s="20"/>
      <c r="JXI73" s="20"/>
      <c r="JXJ73" s="20"/>
      <c r="JXK73" s="20"/>
      <c r="JXL73" s="20"/>
      <c r="JXM73" s="20"/>
      <c r="JXN73" s="20"/>
      <c r="JXO73" s="20"/>
      <c r="JXP73" s="20"/>
      <c r="JXQ73" s="20"/>
      <c r="JXR73" s="20"/>
      <c r="JXS73" s="20"/>
      <c r="JXT73" s="20"/>
      <c r="JXU73" s="20"/>
      <c r="JXV73" s="20"/>
      <c r="JXW73" s="20"/>
      <c r="JXX73" s="20"/>
      <c r="JXY73" s="20"/>
      <c r="JXZ73" s="20"/>
      <c r="JYA73" s="20"/>
      <c r="JYB73" s="20"/>
      <c r="JYC73" s="20"/>
      <c r="JYD73" s="20"/>
      <c r="JYE73" s="20"/>
      <c r="JYF73" s="20"/>
      <c r="JYG73" s="20"/>
      <c r="JYH73" s="20"/>
      <c r="JYI73" s="20"/>
      <c r="JYJ73" s="20"/>
      <c r="JYK73" s="20"/>
      <c r="JYL73" s="20"/>
      <c r="JYM73" s="20"/>
      <c r="JYN73" s="20"/>
      <c r="JYO73" s="20"/>
      <c r="JYP73" s="20"/>
      <c r="JYQ73" s="20"/>
      <c r="JYR73" s="20"/>
      <c r="JYS73" s="20"/>
      <c r="JYT73" s="20"/>
      <c r="JYU73" s="20"/>
      <c r="JYV73" s="20"/>
      <c r="JYW73" s="20"/>
      <c r="JYX73" s="20"/>
      <c r="JYY73" s="20"/>
      <c r="JYZ73" s="20"/>
      <c r="JZA73" s="20"/>
      <c r="JZB73" s="20"/>
      <c r="JZC73" s="20"/>
      <c r="JZD73" s="20"/>
      <c r="JZE73" s="20"/>
      <c r="JZF73" s="20"/>
      <c r="JZG73" s="20"/>
      <c r="JZH73" s="20"/>
      <c r="JZI73" s="20"/>
      <c r="JZJ73" s="20"/>
      <c r="JZK73" s="20"/>
      <c r="JZL73" s="20"/>
      <c r="JZM73" s="20"/>
      <c r="JZN73" s="20"/>
      <c r="JZO73" s="20"/>
      <c r="JZP73" s="20"/>
      <c r="JZQ73" s="20"/>
      <c r="JZR73" s="20"/>
      <c r="JZS73" s="20"/>
      <c r="JZT73" s="20"/>
      <c r="JZU73" s="20"/>
      <c r="JZV73" s="20"/>
      <c r="JZW73" s="20"/>
      <c r="JZX73" s="20"/>
      <c r="JZY73" s="20"/>
      <c r="JZZ73" s="20"/>
      <c r="KAA73" s="20"/>
      <c r="KAB73" s="20"/>
      <c r="KAC73" s="20"/>
      <c r="KAD73" s="20"/>
      <c r="KAE73" s="20"/>
      <c r="KAF73" s="20"/>
      <c r="KAG73" s="20"/>
      <c r="KAH73" s="20"/>
      <c r="KAI73" s="20"/>
      <c r="KAJ73" s="20"/>
      <c r="KAK73" s="20"/>
      <c r="KAL73" s="20"/>
      <c r="KAM73" s="20"/>
      <c r="KAN73" s="20"/>
      <c r="KAO73" s="20"/>
      <c r="KAP73" s="20"/>
      <c r="KAQ73" s="20"/>
      <c r="KAR73" s="20"/>
      <c r="KAS73" s="20"/>
      <c r="KAT73" s="20"/>
      <c r="KAU73" s="20"/>
      <c r="KAV73" s="20"/>
      <c r="KAW73" s="20"/>
      <c r="KAX73" s="20"/>
      <c r="KAY73" s="20"/>
      <c r="KAZ73" s="20"/>
      <c r="KBA73" s="20"/>
      <c r="KBB73" s="20"/>
      <c r="KBC73" s="20"/>
      <c r="KBD73" s="20"/>
      <c r="KBE73" s="20"/>
      <c r="KBF73" s="20"/>
      <c r="KBG73" s="20"/>
      <c r="KBH73" s="20"/>
      <c r="KBI73" s="20"/>
      <c r="KBJ73" s="20"/>
      <c r="KBK73" s="20"/>
      <c r="KBL73" s="20"/>
      <c r="KBM73" s="20"/>
      <c r="KBN73" s="20"/>
      <c r="KBO73" s="20"/>
      <c r="KBP73" s="20"/>
      <c r="KBQ73" s="20"/>
      <c r="KBR73" s="20"/>
      <c r="KBS73" s="20"/>
      <c r="KBT73" s="20"/>
      <c r="KBU73" s="20"/>
      <c r="KBV73" s="20"/>
      <c r="KBW73" s="20"/>
      <c r="KBX73" s="20"/>
      <c r="KBY73" s="20"/>
      <c r="KBZ73" s="20"/>
      <c r="KCA73" s="20"/>
      <c r="KCB73" s="20"/>
      <c r="KCC73" s="20"/>
      <c r="KCD73" s="20"/>
      <c r="KCE73" s="20"/>
      <c r="KCF73" s="20"/>
      <c r="KCG73" s="20"/>
      <c r="KCH73" s="20"/>
      <c r="KCI73" s="20"/>
      <c r="KCJ73" s="20"/>
      <c r="KCK73" s="20"/>
      <c r="KCL73" s="20"/>
      <c r="KCM73" s="20"/>
      <c r="KCN73" s="20"/>
      <c r="KCO73" s="20"/>
      <c r="KCP73" s="20"/>
      <c r="KCQ73" s="20"/>
      <c r="KCR73" s="20"/>
      <c r="KCS73" s="20"/>
      <c r="KCT73" s="20"/>
      <c r="KCU73" s="20"/>
      <c r="KCV73" s="20"/>
      <c r="KCW73" s="20"/>
      <c r="KCX73" s="20"/>
      <c r="KCY73" s="20"/>
      <c r="KCZ73" s="20"/>
      <c r="KDA73" s="20"/>
      <c r="KDB73" s="20"/>
      <c r="KDC73" s="20"/>
      <c r="KDD73" s="20"/>
      <c r="KDE73" s="20"/>
      <c r="KDF73" s="20"/>
      <c r="KDG73" s="20"/>
      <c r="KDH73" s="20"/>
      <c r="KDI73" s="20"/>
      <c r="KDJ73" s="20"/>
      <c r="KDK73" s="20"/>
      <c r="KDL73" s="20"/>
      <c r="KDM73" s="20"/>
      <c r="KDN73" s="20"/>
      <c r="KDO73" s="20"/>
      <c r="KDP73" s="20"/>
      <c r="KDQ73" s="20"/>
      <c r="KDR73" s="20"/>
      <c r="KDS73" s="20"/>
      <c r="KDT73" s="20"/>
      <c r="KDU73" s="20"/>
      <c r="KDV73" s="20"/>
      <c r="KDW73" s="20"/>
      <c r="KDX73" s="20"/>
      <c r="KDY73" s="20"/>
      <c r="KDZ73" s="20"/>
      <c r="KEA73" s="20"/>
      <c r="KEB73" s="20"/>
      <c r="KEC73" s="20"/>
      <c r="KED73" s="20"/>
      <c r="KEE73" s="20"/>
      <c r="KEF73" s="20"/>
      <c r="KEG73" s="20"/>
      <c r="KEH73" s="20"/>
      <c r="KEI73" s="20"/>
      <c r="KEJ73" s="20"/>
      <c r="KEK73" s="20"/>
      <c r="KEL73" s="20"/>
      <c r="KEM73" s="20"/>
      <c r="KEN73" s="20"/>
      <c r="KEO73" s="20"/>
      <c r="KEP73" s="20"/>
      <c r="KEQ73" s="20"/>
      <c r="KER73" s="20"/>
      <c r="KES73" s="20"/>
      <c r="KET73" s="20"/>
      <c r="KEU73" s="20"/>
      <c r="KEV73" s="20"/>
      <c r="KEW73" s="20"/>
      <c r="KEX73" s="20"/>
      <c r="KEY73" s="20"/>
      <c r="KEZ73" s="20"/>
      <c r="KFA73" s="20"/>
      <c r="KFB73" s="20"/>
      <c r="KFC73" s="20"/>
      <c r="KFD73" s="20"/>
      <c r="KFE73" s="20"/>
      <c r="KFF73" s="20"/>
      <c r="KFG73" s="20"/>
      <c r="KFH73" s="20"/>
      <c r="KFI73" s="20"/>
      <c r="KFJ73" s="20"/>
      <c r="KFK73" s="20"/>
      <c r="KFL73" s="20"/>
      <c r="KFM73" s="20"/>
      <c r="KFN73" s="20"/>
      <c r="KFO73" s="20"/>
      <c r="KFP73" s="20"/>
      <c r="KFQ73" s="20"/>
      <c r="KFR73" s="20"/>
      <c r="KFS73" s="20"/>
      <c r="KFT73" s="20"/>
      <c r="KFU73" s="20"/>
      <c r="KFV73" s="20"/>
      <c r="KFW73" s="20"/>
      <c r="KFX73" s="20"/>
      <c r="KFY73" s="20"/>
      <c r="KFZ73" s="20"/>
      <c r="KGA73" s="20"/>
      <c r="KGB73" s="20"/>
      <c r="KGC73" s="20"/>
      <c r="KGD73" s="20"/>
      <c r="KGE73" s="20"/>
      <c r="KGF73" s="20"/>
      <c r="KGG73" s="20"/>
      <c r="KGH73" s="20"/>
      <c r="KGI73" s="20"/>
      <c r="KGJ73" s="20"/>
      <c r="KGK73" s="20"/>
      <c r="KGL73" s="20"/>
      <c r="KGM73" s="20"/>
      <c r="KGN73" s="20"/>
      <c r="KGO73" s="20"/>
      <c r="KGP73" s="20"/>
      <c r="KGQ73" s="20"/>
      <c r="KGR73" s="20"/>
      <c r="KGS73" s="20"/>
      <c r="KGT73" s="20"/>
      <c r="KGU73" s="20"/>
      <c r="KGV73" s="20"/>
      <c r="KGW73" s="20"/>
      <c r="KGX73" s="20"/>
      <c r="KGY73" s="20"/>
      <c r="KGZ73" s="20"/>
      <c r="KHA73" s="20"/>
      <c r="KHB73" s="20"/>
      <c r="KHC73" s="20"/>
      <c r="KHD73" s="20"/>
      <c r="KHE73" s="20"/>
      <c r="KHF73" s="20"/>
      <c r="KHG73" s="20"/>
      <c r="KHH73" s="20"/>
      <c r="KHI73" s="20"/>
      <c r="KHJ73" s="20"/>
      <c r="KHK73" s="20"/>
      <c r="KHL73" s="20"/>
      <c r="KHM73" s="20"/>
      <c r="KHN73" s="20"/>
      <c r="KHO73" s="20"/>
      <c r="KHP73" s="20"/>
      <c r="KHQ73" s="20"/>
      <c r="KHR73" s="20"/>
      <c r="KHS73" s="20"/>
      <c r="KHT73" s="20"/>
      <c r="KHU73" s="20"/>
      <c r="KHV73" s="20"/>
      <c r="KHW73" s="20"/>
      <c r="KHX73" s="20"/>
      <c r="KHY73" s="20"/>
      <c r="KHZ73" s="20"/>
      <c r="KIA73" s="20"/>
      <c r="KIB73" s="20"/>
      <c r="KIC73" s="20"/>
      <c r="KID73" s="20"/>
      <c r="KIE73" s="20"/>
      <c r="KIF73" s="20"/>
      <c r="KIG73" s="20"/>
      <c r="KIH73" s="20"/>
      <c r="KII73" s="20"/>
      <c r="KIJ73" s="20"/>
      <c r="KIK73" s="20"/>
      <c r="KIL73" s="20"/>
      <c r="KIM73" s="20"/>
      <c r="KIN73" s="20"/>
      <c r="KIO73" s="20"/>
      <c r="KIP73" s="20"/>
      <c r="KIQ73" s="20"/>
      <c r="KIR73" s="20"/>
      <c r="KIS73" s="20"/>
      <c r="KIT73" s="20"/>
      <c r="KIU73" s="20"/>
      <c r="KIV73" s="20"/>
      <c r="KIW73" s="20"/>
      <c r="KIX73" s="20"/>
      <c r="KIY73" s="20"/>
      <c r="KIZ73" s="20"/>
      <c r="KJA73" s="20"/>
      <c r="KJB73" s="20"/>
      <c r="KJC73" s="20"/>
      <c r="KJD73" s="20"/>
      <c r="KJE73" s="20"/>
      <c r="KJF73" s="20"/>
      <c r="KJG73" s="20"/>
      <c r="KJH73" s="20"/>
      <c r="KJI73" s="20"/>
      <c r="KJJ73" s="20"/>
      <c r="KJK73" s="20"/>
      <c r="KJL73" s="20"/>
      <c r="KJM73" s="20"/>
      <c r="KJN73" s="20"/>
      <c r="KJO73" s="20"/>
      <c r="KJP73" s="20"/>
      <c r="KJQ73" s="20"/>
      <c r="KJR73" s="20"/>
      <c r="KJS73" s="20"/>
      <c r="KJT73" s="20"/>
      <c r="KJU73" s="20"/>
      <c r="KJV73" s="20"/>
      <c r="KJW73" s="20"/>
      <c r="KJX73" s="20"/>
      <c r="KJY73" s="20"/>
      <c r="KJZ73" s="20"/>
      <c r="KKA73" s="20"/>
      <c r="KKB73" s="20"/>
      <c r="KKC73" s="20"/>
      <c r="KKD73" s="20"/>
      <c r="KKE73" s="20"/>
      <c r="KKF73" s="20"/>
      <c r="KKG73" s="20"/>
      <c r="KKH73" s="20"/>
      <c r="KKI73" s="20"/>
      <c r="KKJ73" s="20"/>
      <c r="KKK73" s="20"/>
      <c r="KKL73" s="20"/>
      <c r="KKM73" s="20"/>
      <c r="KKN73" s="20"/>
      <c r="KKO73" s="20"/>
      <c r="KKP73" s="20"/>
      <c r="KKQ73" s="20"/>
      <c r="KKR73" s="20"/>
      <c r="KKS73" s="20"/>
      <c r="KKT73" s="20"/>
      <c r="KKU73" s="20"/>
      <c r="KKV73" s="20"/>
      <c r="KKW73" s="20"/>
      <c r="KKX73" s="20"/>
      <c r="KKY73" s="20"/>
      <c r="KKZ73" s="20"/>
      <c r="KLA73" s="20"/>
      <c r="KLB73" s="20"/>
      <c r="KLC73" s="20"/>
      <c r="KLD73" s="20"/>
      <c r="KLE73" s="20"/>
      <c r="KLF73" s="20"/>
      <c r="KLG73" s="20"/>
      <c r="KLH73" s="20"/>
      <c r="KLI73" s="20"/>
      <c r="KLJ73" s="20"/>
      <c r="KLK73" s="20"/>
      <c r="KLL73" s="20"/>
      <c r="KLM73" s="20"/>
      <c r="KLN73" s="20"/>
      <c r="KLO73" s="20"/>
      <c r="KLP73" s="20"/>
      <c r="KLQ73" s="20"/>
      <c r="KLR73" s="20"/>
      <c r="KLS73" s="20"/>
      <c r="KLT73" s="20"/>
      <c r="KLU73" s="20"/>
      <c r="KLV73" s="20"/>
      <c r="KLW73" s="20"/>
      <c r="KLX73" s="20"/>
      <c r="KLY73" s="20"/>
      <c r="KLZ73" s="20"/>
      <c r="KMA73" s="20"/>
      <c r="KMB73" s="20"/>
      <c r="KMC73" s="20"/>
      <c r="KMD73" s="20"/>
      <c r="KME73" s="20"/>
      <c r="KMF73" s="20"/>
      <c r="KMG73" s="20"/>
      <c r="KMH73" s="20"/>
      <c r="KMI73" s="20"/>
      <c r="KMJ73" s="20"/>
      <c r="KMK73" s="20"/>
      <c r="KML73" s="20"/>
      <c r="KMM73" s="20"/>
      <c r="KMN73" s="20"/>
      <c r="KMO73" s="20"/>
      <c r="KMP73" s="20"/>
      <c r="KMQ73" s="20"/>
      <c r="KMR73" s="20"/>
      <c r="KMS73" s="20"/>
      <c r="KMT73" s="20"/>
      <c r="KMU73" s="20"/>
      <c r="KMV73" s="20"/>
      <c r="KMW73" s="20"/>
      <c r="KMX73" s="20"/>
      <c r="KMY73" s="20"/>
      <c r="KMZ73" s="20"/>
      <c r="KNA73" s="20"/>
      <c r="KNB73" s="20"/>
      <c r="KNC73" s="20"/>
      <c r="KND73" s="20"/>
      <c r="KNE73" s="20"/>
      <c r="KNF73" s="20"/>
      <c r="KNG73" s="20"/>
      <c r="KNH73" s="20"/>
      <c r="KNI73" s="20"/>
      <c r="KNJ73" s="20"/>
      <c r="KNK73" s="20"/>
      <c r="KNL73" s="20"/>
      <c r="KNM73" s="20"/>
      <c r="KNN73" s="20"/>
      <c r="KNO73" s="20"/>
      <c r="KNP73" s="20"/>
      <c r="KNQ73" s="20"/>
      <c r="KNR73" s="20"/>
      <c r="KNS73" s="20"/>
      <c r="KNT73" s="20"/>
      <c r="KNU73" s="20"/>
      <c r="KNV73" s="20"/>
      <c r="KNW73" s="20"/>
      <c r="KNX73" s="20"/>
      <c r="KNY73" s="20"/>
      <c r="KNZ73" s="20"/>
      <c r="KOA73" s="20"/>
      <c r="KOB73" s="20"/>
      <c r="KOC73" s="20"/>
      <c r="KOD73" s="20"/>
      <c r="KOE73" s="20"/>
      <c r="KOF73" s="20"/>
      <c r="KOG73" s="20"/>
      <c r="KOH73" s="20"/>
      <c r="KOI73" s="20"/>
      <c r="KOJ73" s="20"/>
      <c r="KOK73" s="20"/>
      <c r="KOL73" s="20"/>
      <c r="KOM73" s="20"/>
      <c r="KON73" s="20"/>
      <c r="KOO73" s="20"/>
      <c r="KOP73" s="20"/>
      <c r="KOQ73" s="20"/>
      <c r="KOR73" s="20"/>
      <c r="KOS73" s="20"/>
      <c r="KOT73" s="20"/>
      <c r="KOU73" s="20"/>
      <c r="KOV73" s="20"/>
      <c r="KOW73" s="20"/>
      <c r="KOX73" s="20"/>
      <c r="KOY73" s="20"/>
      <c r="KOZ73" s="20"/>
      <c r="KPA73" s="20"/>
      <c r="KPB73" s="20"/>
      <c r="KPC73" s="20"/>
      <c r="KPD73" s="20"/>
      <c r="KPE73" s="20"/>
      <c r="KPF73" s="20"/>
      <c r="KPG73" s="20"/>
      <c r="KPH73" s="20"/>
      <c r="KPI73" s="20"/>
      <c r="KPJ73" s="20"/>
      <c r="KPK73" s="20"/>
      <c r="KPL73" s="20"/>
      <c r="KPM73" s="20"/>
      <c r="KPN73" s="20"/>
      <c r="KPO73" s="20"/>
      <c r="KPP73" s="20"/>
      <c r="KPQ73" s="20"/>
      <c r="KPR73" s="20"/>
      <c r="KPS73" s="20"/>
      <c r="KPT73" s="20"/>
      <c r="KPU73" s="20"/>
      <c r="KPV73" s="20"/>
      <c r="KPW73" s="20"/>
      <c r="KPX73" s="20"/>
      <c r="KPY73" s="20"/>
      <c r="KPZ73" s="20"/>
      <c r="KQA73" s="20"/>
      <c r="KQB73" s="20"/>
      <c r="KQC73" s="20"/>
      <c r="KQD73" s="20"/>
      <c r="KQE73" s="20"/>
      <c r="KQF73" s="20"/>
      <c r="KQG73" s="20"/>
      <c r="KQH73" s="20"/>
      <c r="KQI73" s="20"/>
      <c r="KQJ73" s="20"/>
      <c r="KQK73" s="20"/>
      <c r="KQL73" s="20"/>
      <c r="KQM73" s="20"/>
      <c r="KQN73" s="20"/>
      <c r="KQO73" s="20"/>
      <c r="KQP73" s="20"/>
      <c r="KQQ73" s="20"/>
      <c r="KQR73" s="20"/>
      <c r="KQS73" s="20"/>
      <c r="KQT73" s="20"/>
      <c r="KQU73" s="20"/>
      <c r="KQV73" s="20"/>
      <c r="KQW73" s="20"/>
      <c r="KQX73" s="20"/>
      <c r="KQY73" s="20"/>
      <c r="KQZ73" s="20"/>
      <c r="KRA73" s="20"/>
      <c r="KRB73" s="20"/>
      <c r="KRC73" s="20"/>
      <c r="KRD73" s="20"/>
      <c r="KRE73" s="20"/>
      <c r="KRF73" s="20"/>
      <c r="KRG73" s="20"/>
      <c r="KRH73" s="20"/>
      <c r="KRI73" s="20"/>
      <c r="KRJ73" s="20"/>
      <c r="KRK73" s="20"/>
      <c r="KRL73" s="20"/>
      <c r="KRM73" s="20"/>
      <c r="KRN73" s="20"/>
      <c r="KRO73" s="20"/>
      <c r="KRP73" s="20"/>
      <c r="KRQ73" s="20"/>
      <c r="KRR73" s="20"/>
      <c r="KRS73" s="20"/>
      <c r="KRT73" s="20"/>
      <c r="KRU73" s="20"/>
      <c r="KRV73" s="20"/>
      <c r="KRW73" s="20"/>
      <c r="KRX73" s="20"/>
      <c r="KRY73" s="20"/>
      <c r="KRZ73" s="20"/>
      <c r="KSA73" s="20"/>
      <c r="KSB73" s="20"/>
      <c r="KSC73" s="20"/>
      <c r="KSD73" s="20"/>
      <c r="KSE73" s="20"/>
      <c r="KSF73" s="20"/>
      <c r="KSG73" s="20"/>
      <c r="KSH73" s="20"/>
      <c r="KSI73" s="20"/>
      <c r="KSJ73" s="20"/>
      <c r="KSK73" s="20"/>
      <c r="KSL73" s="20"/>
      <c r="KSM73" s="20"/>
      <c r="KSN73" s="20"/>
      <c r="KSO73" s="20"/>
      <c r="KSP73" s="20"/>
      <c r="KSQ73" s="20"/>
      <c r="KSR73" s="20"/>
      <c r="KSS73" s="20"/>
      <c r="KST73" s="20"/>
      <c r="KSU73" s="20"/>
      <c r="KSV73" s="20"/>
      <c r="KSW73" s="20"/>
      <c r="KSX73" s="20"/>
      <c r="KSY73" s="20"/>
      <c r="KSZ73" s="20"/>
      <c r="KTA73" s="20"/>
      <c r="KTB73" s="20"/>
      <c r="KTC73" s="20"/>
      <c r="KTD73" s="20"/>
      <c r="KTE73" s="20"/>
      <c r="KTF73" s="20"/>
      <c r="KTG73" s="20"/>
      <c r="KTH73" s="20"/>
      <c r="KTI73" s="20"/>
      <c r="KTJ73" s="20"/>
      <c r="KTK73" s="20"/>
      <c r="KTL73" s="20"/>
      <c r="KTM73" s="20"/>
      <c r="KTN73" s="20"/>
      <c r="KTO73" s="20"/>
      <c r="KTP73" s="20"/>
      <c r="KTQ73" s="20"/>
      <c r="KTR73" s="20"/>
      <c r="KTS73" s="20"/>
      <c r="KTT73" s="20"/>
      <c r="KTU73" s="20"/>
      <c r="KTV73" s="20"/>
      <c r="KTW73" s="20"/>
      <c r="KTX73" s="20"/>
      <c r="KTY73" s="20"/>
      <c r="KTZ73" s="20"/>
      <c r="KUA73" s="20"/>
      <c r="KUB73" s="20"/>
      <c r="KUC73" s="20"/>
      <c r="KUD73" s="20"/>
      <c r="KUE73" s="20"/>
      <c r="KUF73" s="20"/>
      <c r="KUG73" s="20"/>
      <c r="KUH73" s="20"/>
      <c r="KUI73" s="20"/>
      <c r="KUJ73" s="20"/>
      <c r="KUK73" s="20"/>
      <c r="KUL73" s="20"/>
      <c r="KUM73" s="20"/>
      <c r="KUN73" s="20"/>
      <c r="KUO73" s="20"/>
      <c r="KUP73" s="20"/>
      <c r="KUQ73" s="20"/>
      <c r="KUR73" s="20"/>
      <c r="KUS73" s="20"/>
      <c r="KUT73" s="20"/>
      <c r="KUU73" s="20"/>
      <c r="KUV73" s="20"/>
      <c r="KUW73" s="20"/>
      <c r="KUX73" s="20"/>
      <c r="KUY73" s="20"/>
      <c r="KUZ73" s="20"/>
      <c r="KVA73" s="20"/>
      <c r="KVB73" s="20"/>
      <c r="KVC73" s="20"/>
      <c r="KVD73" s="20"/>
      <c r="KVE73" s="20"/>
      <c r="KVF73" s="20"/>
      <c r="KVG73" s="20"/>
      <c r="KVH73" s="20"/>
      <c r="KVI73" s="20"/>
      <c r="KVJ73" s="20"/>
      <c r="KVK73" s="20"/>
      <c r="KVL73" s="20"/>
      <c r="KVM73" s="20"/>
      <c r="KVN73" s="20"/>
      <c r="KVO73" s="20"/>
      <c r="KVP73" s="20"/>
      <c r="KVQ73" s="20"/>
      <c r="KVR73" s="20"/>
      <c r="KVS73" s="20"/>
      <c r="KVT73" s="20"/>
      <c r="KVU73" s="20"/>
      <c r="KVV73" s="20"/>
      <c r="KVW73" s="20"/>
      <c r="KVX73" s="20"/>
      <c r="KVY73" s="20"/>
      <c r="KVZ73" s="20"/>
      <c r="KWA73" s="20"/>
      <c r="KWB73" s="20"/>
      <c r="KWC73" s="20"/>
      <c r="KWD73" s="20"/>
      <c r="KWE73" s="20"/>
      <c r="KWF73" s="20"/>
      <c r="KWG73" s="20"/>
      <c r="KWH73" s="20"/>
      <c r="KWI73" s="20"/>
      <c r="KWJ73" s="20"/>
      <c r="KWK73" s="20"/>
      <c r="KWL73" s="20"/>
      <c r="KWM73" s="20"/>
      <c r="KWN73" s="20"/>
      <c r="KWO73" s="20"/>
      <c r="KWP73" s="20"/>
      <c r="KWQ73" s="20"/>
      <c r="KWR73" s="20"/>
      <c r="KWS73" s="20"/>
      <c r="KWT73" s="20"/>
      <c r="KWU73" s="20"/>
      <c r="KWV73" s="20"/>
      <c r="KWW73" s="20"/>
      <c r="KWX73" s="20"/>
      <c r="KWY73" s="20"/>
      <c r="KWZ73" s="20"/>
      <c r="KXA73" s="20"/>
      <c r="KXB73" s="20"/>
      <c r="KXC73" s="20"/>
      <c r="KXD73" s="20"/>
      <c r="KXE73" s="20"/>
      <c r="KXF73" s="20"/>
      <c r="KXG73" s="20"/>
      <c r="KXH73" s="20"/>
      <c r="KXI73" s="20"/>
      <c r="KXJ73" s="20"/>
      <c r="KXK73" s="20"/>
      <c r="KXL73" s="20"/>
      <c r="KXM73" s="20"/>
      <c r="KXN73" s="20"/>
      <c r="KXO73" s="20"/>
      <c r="KXP73" s="20"/>
      <c r="KXQ73" s="20"/>
      <c r="KXR73" s="20"/>
      <c r="KXS73" s="20"/>
      <c r="KXT73" s="20"/>
      <c r="KXU73" s="20"/>
      <c r="KXV73" s="20"/>
      <c r="KXW73" s="20"/>
      <c r="KXX73" s="20"/>
      <c r="KXY73" s="20"/>
      <c r="KXZ73" s="20"/>
      <c r="KYA73" s="20"/>
      <c r="KYB73" s="20"/>
      <c r="KYC73" s="20"/>
      <c r="KYD73" s="20"/>
      <c r="KYE73" s="20"/>
      <c r="KYF73" s="20"/>
      <c r="KYG73" s="20"/>
      <c r="KYH73" s="20"/>
      <c r="KYI73" s="20"/>
      <c r="KYJ73" s="20"/>
      <c r="KYK73" s="20"/>
      <c r="KYL73" s="20"/>
      <c r="KYM73" s="20"/>
      <c r="KYN73" s="20"/>
      <c r="KYO73" s="20"/>
      <c r="KYP73" s="20"/>
      <c r="KYQ73" s="20"/>
      <c r="KYR73" s="20"/>
      <c r="KYS73" s="20"/>
      <c r="KYT73" s="20"/>
      <c r="KYU73" s="20"/>
      <c r="KYV73" s="20"/>
      <c r="KYW73" s="20"/>
      <c r="KYX73" s="20"/>
      <c r="KYY73" s="20"/>
      <c r="KYZ73" s="20"/>
      <c r="KZA73" s="20"/>
      <c r="KZB73" s="20"/>
      <c r="KZC73" s="20"/>
      <c r="KZD73" s="20"/>
      <c r="KZE73" s="20"/>
      <c r="KZF73" s="20"/>
      <c r="KZG73" s="20"/>
      <c r="KZH73" s="20"/>
      <c r="KZI73" s="20"/>
      <c r="KZJ73" s="20"/>
      <c r="KZK73" s="20"/>
      <c r="KZL73" s="20"/>
      <c r="KZM73" s="20"/>
      <c r="KZN73" s="20"/>
      <c r="KZO73" s="20"/>
      <c r="KZP73" s="20"/>
      <c r="KZQ73" s="20"/>
      <c r="KZR73" s="20"/>
      <c r="KZS73" s="20"/>
      <c r="KZT73" s="20"/>
      <c r="KZU73" s="20"/>
      <c r="KZV73" s="20"/>
      <c r="KZW73" s="20"/>
      <c r="KZX73" s="20"/>
      <c r="KZY73" s="20"/>
      <c r="KZZ73" s="20"/>
      <c r="LAA73" s="20"/>
      <c r="LAB73" s="20"/>
      <c r="LAC73" s="20"/>
      <c r="LAD73" s="20"/>
      <c r="LAE73" s="20"/>
      <c r="LAF73" s="20"/>
      <c r="LAG73" s="20"/>
      <c r="LAH73" s="20"/>
      <c r="LAI73" s="20"/>
      <c r="LAJ73" s="20"/>
      <c r="LAK73" s="20"/>
      <c r="LAL73" s="20"/>
      <c r="LAM73" s="20"/>
      <c r="LAN73" s="20"/>
      <c r="LAO73" s="20"/>
      <c r="LAP73" s="20"/>
      <c r="LAQ73" s="20"/>
      <c r="LAR73" s="20"/>
      <c r="LAS73" s="20"/>
      <c r="LAT73" s="20"/>
      <c r="LAU73" s="20"/>
      <c r="LAV73" s="20"/>
      <c r="LAW73" s="20"/>
      <c r="LAX73" s="20"/>
      <c r="LAY73" s="20"/>
      <c r="LAZ73" s="20"/>
      <c r="LBA73" s="20"/>
      <c r="LBB73" s="20"/>
      <c r="LBC73" s="20"/>
      <c r="LBD73" s="20"/>
      <c r="LBE73" s="20"/>
      <c r="LBF73" s="20"/>
      <c r="LBG73" s="20"/>
      <c r="LBH73" s="20"/>
      <c r="LBI73" s="20"/>
      <c r="LBJ73" s="20"/>
      <c r="LBK73" s="20"/>
      <c r="LBL73" s="20"/>
      <c r="LBM73" s="20"/>
      <c r="LBN73" s="20"/>
      <c r="LBO73" s="20"/>
      <c r="LBP73" s="20"/>
      <c r="LBQ73" s="20"/>
      <c r="LBR73" s="20"/>
      <c r="LBS73" s="20"/>
      <c r="LBT73" s="20"/>
      <c r="LBU73" s="20"/>
      <c r="LBV73" s="20"/>
      <c r="LBW73" s="20"/>
      <c r="LBX73" s="20"/>
      <c r="LBY73" s="20"/>
      <c r="LBZ73" s="20"/>
      <c r="LCA73" s="20"/>
      <c r="LCB73" s="20"/>
      <c r="LCC73" s="20"/>
      <c r="LCD73" s="20"/>
      <c r="LCE73" s="20"/>
      <c r="LCF73" s="20"/>
      <c r="LCG73" s="20"/>
      <c r="LCH73" s="20"/>
      <c r="LCI73" s="20"/>
      <c r="LCJ73" s="20"/>
      <c r="LCK73" s="20"/>
      <c r="LCL73" s="20"/>
      <c r="LCM73" s="20"/>
      <c r="LCN73" s="20"/>
      <c r="LCO73" s="20"/>
      <c r="LCP73" s="20"/>
      <c r="LCQ73" s="20"/>
      <c r="LCR73" s="20"/>
      <c r="LCS73" s="20"/>
      <c r="LCT73" s="20"/>
      <c r="LCU73" s="20"/>
      <c r="LCV73" s="20"/>
      <c r="LCW73" s="20"/>
      <c r="LCX73" s="20"/>
      <c r="LCY73" s="20"/>
      <c r="LCZ73" s="20"/>
      <c r="LDA73" s="20"/>
      <c r="LDB73" s="20"/>
      <c r="LDC73" s="20"/>
      <c r="LDD73" s="20"/>
      <c r="LDE73" s="20"/>
      <c r="LDF73" s="20"/>
      <c r="LDG73" s="20"/>
      <c r="LDH73" s="20"/>
      <c r="LDI73" s="20"/>
      <c r="LDJ73" s="20"/>
      <c r="LDK73" s="20"/>
      <c r="LDL73" s="20"/>
      <c r="LDM73" s="20"/>
      <c r="LDN73" s="20"/>
      <c r="LDO73" s="20"/>
      <c r="LDP73" s="20"/>
      <c r="LDQ73" s="20"/>
      <c r="LDR73" s="20"/>
      <c r="LDS73" s="20"/>
      <c r="LDT73" s="20"/>
      <c r="LDU73" s="20"/>
      <c r="LDV73" s="20"/>
      <c r="LDW73" s="20"/>
      <c r="LDX73" s="20"/>
      <c r="LDY73" s="20"/>
      <c r="LDZ73" s="20"/>
      <c r="LEA73" s="20"/>
      <c r="LEB73" s="20"/>
      <c r="LEC73" s="20"/>
      <c r="LED73" s="20"/>
      <c r="LEE73" s="20"/>
      <c r="LEF73" s="20"/>
      <c r="LEG73" s="20"/>
      <c r="LEH73" s="20"/>
      <c r="LEI73" s="20"/>
      <c r="LEJ73" s="20"/>
      <c r="LEK73" s="20"/>
      <c r="LEL73" s="20"/>
      <c r="LEM73" s="20"/>
      <c r="LEN73" s="20"/>
      <c r="LEO73" s="20"/>
      <c r="LEP73" s="20"/>
      <c r="LEQ73" s="20"/>
      <c r="LER73" s="20"/>
      <c r="LES73" s="20"/>
      <c r="LET73" s="20"/>
      <c r="LEU73" s="20"/>
      <c r="LEV73" s="20"/>
      <c r="LEW73" s="20"/>
      <c r="LEX73" s="20"/>
      <c r="LEY73" s="20"/>
      <c r="LEZ73" s="20"/>
      <c r="LFA73" s="20"/>
      <c r="LFB73" s="20"/>
      <c r="LFC73" s="20"/>
      <c r="LFD73" s="20"/>
      <c r="LFE73" s="20"/>
      <c r="LFF73" s="20"/>
      <c r="LFG73" s="20"/>
      <c r="LFH73" s="20"/>
      <c r="LFI73" s="20"/>
      <c r="LFJ73" s="20"/>
      <c r="LFK73" s="20"/>
      <c r="LFL73" s="20"/>
      <c r="LFM73" s="20"/>
      <c r="LFN73" s="20"/>
      <c r="LFO73" s="20"/>
      <c r="LFP73" s="20"/>
      <c r="LFQ73" s="20"/>
      <c r="LFR73" s="20"/>
      <c r="LFS73" s="20"/>
      <c r="LFT73" s="20"/>
      <c r="LFU73" s="20"/>
      <c r="LFV73" s="20"/>
      <c r="LFW73" s="20"/>
      <c r="LFX73" s="20"/>
      <c r="LFY73" s="20"/>
      <c r="LFZ73" s="20"/>
      <c r="LGA73" s="20"/>
      <c r="LGB73" s="20"/>
      <c r="LGC73" s="20"/>
      <c r="LGD73" s="20"/>
      <c r="LGE73" s="20"/>
      <c r="LGF73" s="20"/>
      <c r="LGG73" s="20"/>
      <c r="LGH73" s="20"/>
      <c r="LGI73" s="20"/>
      <c r="LGJ73" s="20"/>
      <c r="LGK73" s="20"/>
      <c r="LGL73" s="20"/>
      <c r="LGM73" s="20"/>
      <c r="LGN73" s="20"/>
      <c r="LGO73" s="20"/>
      <c r="LGP73" s="20"/>
      <c r="LGQ73" s="20"/>
      <c r="LGR73" s="20"/>
      <c r="LGS73" s="20"/>
      <c r="LGT73" s="20"/>
      <c r="LGU73" s="20"/>
      <c r="LGV73" s="20"/>
      <c r="LGW73" s="20"/>
      <c r="LGX73" s="20"/>
      <c r="LGY73" s="20"/>
      <c r="LGZ73" s="20"/>
      <c r="LHA73" s="20"/>
      <c r="LHB73" s="20"/>
      <c r="LHC73" s="20"/>
      <c r="LHD73" s="20"/>
      <c r="LHE73" s="20"/>
      <c r="LHF73" s="20"/>
      <c r="LHG73" s="20"/>
      <c r="LHH73" s="20"/>
      <c r="LHI73" s="20"/>
      <c r="LHJ73" s="20"/>
      <c r="LHK73" s="20"/>
      <c r="LHL73" s="20"/>
      <c r="LHM73" s="20"/>
      <c r="LHN73" s="20"/>
      <c r="LHO73" s="20"/>
      <c r="LHP73" s="20"/>
      <c r="LHQ73" s="20"/>
      <c r="LHR73" s="20"/>
      <c r="LHS73" s="20"/>
      <c r="LHT73" s="20"/>
      <c r="LHU73" s="20"/>
      <c r="LHV73" s="20"/>
      <c r="LHW73" s="20"/>
      <c r="LHX73" s="20"/>
      <c r="LHY73" s="20"/>
      <c r="LHZ73" s="20"/>
      <c r="LIA73" s="20"/>
      <c r="LIB73" s="20"/>
      <c r="LIC73" s="20"/>
      <c r="LID73" s="20"/>
      <c r="LIE73" s="20"/>
      <c r="LIF73" s="20"/>
      <c r="LIG73" s="20"/>
      <c r="LIH73" s="20"/>
      <c r="LII73" s="20"/>
      <c r="LIJ73" s="20"/>
      <c r="LIK73" s="20"/>
      <c r="LIL73" s="20"/>
      <c r="LIM73" s="20"/>
      <c r="LIN73" s="20"/>
      <c r="LIO73" s="20"/>
      <c r="LIP73" s="20"/>
      <c r="LIQ73" s="20"/>
      <c r="LIR73" s="20"/>
      <c r="LIS73" s="20"/>
      <c r="LIT73" s="20"/>
      <c r="LIU73" s="20"/>
      <c r="LIV73" s="20"/>
      <c r="LIW73" s="20"/>
      <c r="LIX73" s="20"/>
      <c r="LIY73" s="20"/>
      <c r="LIZ73" s="20"/>
      <c r="LJA73" s="20"/>
      <c r="LJB73" s="20"/>
      <c r="LJC73" s="20"/>
      <c r="LJD73" s="20"/>
      <c r="LJE73" s="20"/>
      <c r="LJF73" s="20"/>
      <c r="LJG73" s="20"/>
      <c r="LJH73" s="20"/>
      <c r="LJI73" s="20"/>
      <c r="LJJ73" s="20"/>
      <c r="LJK73" s="20"/>
      <c r="LJL73" s="20"/>
      <c r="LJM73" s="20"/>
      <c r="LJN73" s="20"/>
      <c r="LJO73" s="20"/>
      <c r="LJP73" s="20"/>
      <c r="LJQ73" s="20"/>
      <c r="LJR73" s="20"/>
      <c r="LJS73" s="20"/>
      <c r="LJT73" s="20"/>
      <c r="LJU73" s="20"/>
      <c r="LJV73" s="20"/>
      <c r="LJW73" s="20"/>
      <c r="LJX73" s="20"/>
      <c r="LJY73" s="20"/>
      <c r="LJZ73" s="20"/>
      <c r="LKA73" s="20"/>
      <c r="LKB73" s="20"/>
      <c r="LKC73" s="20"/>
      <c r="LKD73" s="20"/>
      <c r="LKE73" s="20"/>
      <c r="LKF73" s="20"/>
      <c r="LKG73" s="20"/>
      <c r="LKH73" s="20"/>
      <c r="LKI73" s="20"/>
      <c r="LKJ73" s="20"/>
      <c r="LKK73" s="20"/>
      <c r="LKL73" s="20"/>
      <c r="LKM73" s="20"/>
      <c r="LKN73" s="20"/>
      <c r="LKO73" s="20"/>
      <c r="LKP73" s="20"/>
      <c r="LKQ73" s="20"/>
      <c r="LKR73" s="20"/>
      <c r="LKS73" s="20"/>
      <c r="LKT73" s="20"/>
      <c r="LKU73" s="20"/>
      <c r="LKV73" s="20"/>
      <c r="LKW73" s="20"/>
      <c r="LKX73" s="20"/>
      <c r="LKY73" s="20"/>
      <c r="LKZ73" s="20"/>
      <c r="LLA73" s="20"/>
      <c r="LLB73" s="20"/>
      <c r="LLC73" s="20"/>
      <c r="LLD73" s="20"/>
      <c r="LLE73" s="20"/>
      <c r="LLF73" s="20"/>
      <c r="LLG73" s="20"/>
      <c r="LLH73" s="20"/>
      <c r="LLI73" s="20"/>
      <c r="LLJ73" s="20"/>
      <c r="LLK73" s="20"/>
      <c r="LLL73" s="20"/>
      <c r="LLM73" s="20"/>
      <c r="LLN73" s="20"/>
      <c r="LLO73" s="20"/>
      <c r="LLP73" s="20"/>
      <c r="LLQ73" s="20"/>
      <c r="LLR73" s="20"/>
      <c r="LLS73" s="20"/>
      <c r="LLT73" s="20"/>
      <c r="LLU73" s="20"/>
      <c r="LLV73" s="20"/>
      <c r="LLW73" s="20"/>
      <c r="LLX73" s="20"/>
      <c r="LLY73" s="20"/>
      <c r="LLZ73" s="20"/>
      <c r="LMA73" s="20"/>
      <c r="LMB73" s="20"/>
      <c r="LMC73" s="20"/>
      <c r="LMD73" s="20"/>
      <c r="LME73" s="20"/>
      <c r="LMF73" s="20"/>
      <c r="LMG73" s="20"/>
      <c r="LMH73" s="20"/>
      <c r="LMI73" s="20"/>
      <c r="LMJ73" s="20"/>
      <c r="LMK73" s="20"/>
      <c r="LML73" s="20"/>
      <c r="LMM73" s="20"/>
      <c r="LMN73" s="20"/>
      <c r="LMO73" s="20"/>
      <c r="LMP73" s="20"/>
      <c r="LMQ73" s="20"/>
      <c r="LMR73" s="20"/>
      <c r="LMS73" s="20"/>
      <c r="LMT73" s="20"/>
      <c r="LMU73" s="20"/>
      <c r="LMV73" s="20"/>
      <c r="LMW73" s="20"/>
      <c r="LMX73" s="20"/>
      <c r="LMY73" s="20"/>
      <c r="LMZ73" s="20"/>
      <c r="LNA73" s="20"/>
      <c r="LNB73" s="20"/>
      <c r="LNC73" s="20"/>
      <c r="LND73" s="20"/>
      <c r="LNE73" s="20"/>
      <c r="LNF73" s="20"/>
      <c r="LNG73" s="20"/>
      <c r="LNH73" s="20"/>
      <c r="LNI73" s="20"/>
      <c r="LNJ73" s="20"/>
      <c r="LNK73" s="20"/>
      <c r="LNL73" s="20"/>
      <c r="LNM73" s="20"/>
      <c r="LNN73" s="20"/>
      <c r="LNO73" s="20"/>
      <c r="LNP73" s="20"/>
      <c r="LNQ73" s="20"/>
      <c r="LNR73" s="20"/>
      <c r="LNS73" s="20"/>
      <c r="LNT73" s="20"/>
      <c r="LNU73" s="20"/>
      <c r="LNV73" s="20"/>
      <c r="LNW73" s="20"/>
      <c r="LNX73" s="20"/>
      <c r="LNY73" s="20"/>
      <c r="LNZ73" s="20"/>
      <c r="LOA73" s="20"/>
      <c r="LOB73" s="20"/>
      <c r="LOC73" s="20"/>
      <c r="LOD73" s="20"/>
      <c r="LOE73" s="20"/>
      <c r="LOF73" s="20"/>
      <c r="LOG73" s="20"/>
      <c r="LOH73" s="20"/>
      <c r="LOI73" s="20"/>
      <c r="LOJ73" s="20"/>
      <c r="LOK73" s="20"/>
      <c r="LOL73" s="20"/>
      <c r="LOM73" s="20"/>
      <c r="LON73" s="20"/>
      <c r="LOO73" s="20"/>
      <c r="LOP73" s="20"/>
      <c r="LOQ73" s="20"/>
      <c r="LOR73" s="20"/>
      <c r="LOS73" s="20"/>
      <c r="LOT73" s="20"/>
      <c r="LOU73" s="20"/>
      <c r="LOV73" s="20"/>
      <c r="LOW73" s="20"/>
      <c r="LOX73" s="20"/>
      <c r="LOY73" s="20"/>
      <c r="LOZ73" s="20"/>
      <c r="LPA73" s="20"/>
      <c r="LPB73" s="20"/>
      <c r="LPC73" s="20"/>
      <c r="LPD73" s="20"/>
      <c r="LPE73" s="20"/>
      <c r="LPF73" s="20"/>
      <c r="LPG73" s="20"/>
      <c r="LPH73" s="20"/>
      <c r="LPI73" s="20"/>
      <c r="LPJ73" s="20"/>
      <c r="LPK73" s="20"/>
      <c r="LPL73" s="20"/>
      <c r="LPM73" s="20"/>
      <c r="LPN73" s="20"/>
      <c r="LPO73" s="20"/>
      <c r="LPP73" s="20"/>
      <c r="LPQ73" s="20"/>
      <c r="LPR73" s="20"/>
      <c r="LPS73" s="20"/>
      <c r="LPT73" s="20"/>
      <c r="LPU73" s="20"/>
      <c r="LPV73" s="20"/>
      <c r="LPW73" s="20"/>
      <c r="LPX73" s="20"/>
      <c r="LPY73" s="20"/>
      <c r="LPZ73" s="20"/>
      <c r="LQA73" s="20"/>
      <c r="LQB73" s="20"/>
      <c r="LQC73" s="20"/>
      <c r="LQD73" s="20"/>
      <c r="LQE73" s="20"/>
      <c r="LQF73" s="20"/>
      <c r="LQG73" s="20"/>
      <c r="LQH73" s="20"/>
      <c r="LQI73" s="20"/>
      <c r="LQJ73" s="20"/>
      <c r="LQK73" s="20"/>
      <c r="LQL73" s="20"/>
      <c r="LQM73" s="20"/>
      <c r="LQN73" s="20"/>
      <c r="LQO73" s="20"/>
      <c r="LQP73" s="20"/>
      <c r="LQQ73" s="20"/>
      <c r="LQR73" s="20"/>
      <c r="LQS73" s="20"/>
      <c r="LQT73" s="20"/>
      <c r="LQU73" s="20"/>
      <c r="LQV73" s="20"/>
      <c r="LQW73" s="20"/>
      <c r="LQX73" s="20"/>
      <c r="LQY73" s="20"/>
      <c r="LQZ73" s="20"/>
      <c r="LRA73" s="20"/>
      <c r="LRB73" s="20"/>
      <c r="LRC73" s="20"/>
      <c r="LRD73" s="20"/>
      <c r="LRE73" s="20"/>
      <c r="LRF73" s="20"/>
      <c r="LRG73" s="20"/>
      <c r="LRH73" s="20"/>
      <c r="LRI73" s="20"/>
      <c r="LRJ73" s="20"/>
      <c r="LRK73" s="20"/>
      <c r="LRL73" s="20"/>
      <c r="LRM73" s="20"/>
      <c r="LRN73" s="20"/>
      <c r="LRO73" s="20"/>
      <c r="LRP73" s="20"/>
      <c r="LRQ73" s="20"/>
      <c r="LRR73" s="20"/>
      <c r="LRS73" s="20"/>
      <c r="LRT73" s="20"/>
      <c r="LRU73" s="20"/>
      <c r="LRV73" s="20"/>
      <c r="LRW73" s="20"/>
      <c r="LRX73" s="20"/>
      <c r="LRY73" s="20"/>
      <c r="LRZ73" s="20"/>
      <c r="LSA73" s="20"/>
      <c r="LSB73" s="20"/>
      <c r="LSC73" s="20"/>
      <c r="LSD73" s="20"/>
      <c r="LSE73" s="20"/>
      <c r="LSF73" s="20"/>
      <c r="LSG73" s="20"/>
      <c r="LSH73" s="20"/>
      <c r="LSI73" s="20"/>
      <c r="LSJ73" s="20"/>
      <c r="LSK73" s="20"/>
      <c r="LSL73" s="20"/>
      <c r="LSM73" s="20"/>
      <c r="LSN73" s="20"/>
      <c r="LSO73" s="20"/>
      <c r="LSP73" s="20"/>
      <c r="LSQ73" s="20"/>
      <c r="LSR73" s="20"/>
      <c r="LSS73" s="20"/>
      <c r="LST73" s="20"/>
      <c r="LSU73" s="20"/>
      <c r="LSV73" s="20"/>
      <c r="LSW73" s="20"/>
      <c r="LSX73" s="20"/>
      <c r="LSY73" s="20"/>
      <c r="LSZ73" s="20"/>
      <c r="LTA73" s="20"/>
      <c r="LTB73" s="20"/>
      <c r="LTC73" s="20"/>
      <c r="LTD73" s="20"/>
      <c r="LTE73" s="20"/>
      <c r="LTF73" s="20"/>
      <c r="LTG73" s="20"/>
      <c r="LTH73" s="20"/>
      <c r="LTI73" s="20"/>
      <c r="LTJ73" s="20"/>
      <c r="LTK73" s="20"/>
      <c r="LTL73" s="20"/>
      <c r="LTM73" s="20"/>
      <c r="LTN73" s="20"/>
      <c r="LTO73" s="20"/>
      <c r="LTP73" s="20"/>
      <c r="LTQ73" s="20"/>
      <c r="LTR73" s="20"/>
      <c r="LTS73" s="20"/>
      <c r="LTT73" s="20"/>
      <c r="LTU73" s="20"/>
      <c r="LTV73" s="20"/>
      <c r="LTW73" s="20"/>
      <c r="LTX73" s="20"/>
      <c r="LTY73" s="20"/>
      <c r="LTZ73" s="20"/>
      <c r="LUA73" s="20"/>
      <c r="LUB73" s="20"/>
      <c r="LUC73" s="20"/>
      <c r="LUD73" s="20"/>
      <c r="LUE73" s="20"/>
      <c r="LUF73" s="20"/>
      <c r="LUG73" s="20"/>
      <c r="LUH73" s="20"/>
      <c r="LUI73" s="20"/>
      <c r="LUJ73" s="20"/>
      <c r="LUK73" s="20"/>
      <c r="LUL73" s="20"/>
      <c r="LUM73" s="20"/>
      <c r="LUN73" s="20"/>
      <c r="LUO73" s="20"/>
      <c r="LUP73" s="20"/>
      <c r="LUQ73" s="20"/>
      <c r="LUR73" s="20"/>
      <c r="LUS73" s="20"/>
      <c r="LUT73" s="20"/>
      <c r="LUU73" s="20"/>
      <c r="LUV73" s="20"/>
      <c r="LUW73" s="20"/>
      <c r="LUX73" s="20"/>
      <c r="LUY73" s="20"/>
      <c r="LUZ73" s="20"/>
      <c r="LVA73" s="20"/>
      <c r="LVB73" s="20"/>
      <c r="LVC73" s="20"/>
      <c r="LVD73" s="20"/>
      <c r="LVE73" s="20"/>
      <c r="LVF73" s="20"/>
      <c r="LVG73" s="20"/>
      <c r="LVH73" s="20"/>
      <c r="LVI73" s="20"/>
      <c r="LVJ73" s="20"/>
      <c r="LVK73" s="20"/>
      <c r="LVL73" s="20"/>
      <c r="LVM73" s="20"/>
      <c r="LVN73" s="20"/>
      <c r="LVO73" s="20"/>
      <c r="LVP73" s="20"/>
      <c r="LVQ73" s="20"/>
      <c r="LVR73" s="20"/>
      <c r="LVS73" s="20"/>
      <c r="LVT73" s="20"/>
      <c r="LVU73" s="20"/>
      <c r="LVV73" s="20"/>
      <c r="LVW73" s="20"/>
      <c r="LVX73" s="20"/>
      <c r="LVY73" s="20"/>
      <c r="LVZ73" s="20"/>
      <c r="LWA73" s="20"/>
      <c r="LWB73" s="20"/>
      <c r="LWC73" s="20"/>
      <c r="LWD73" s="20"/>
      <c r="LWE73" s="20"/>
      <c r="LWF73" s="20"/>
      <c r="LWG73" s="20"/>
      <c r="LWH73" s="20"/>
      <c r="LWI73" s="20"/>
      <c r="LWJ73" s="20"/>
      <c r="LWK73" s="20"/>
      <c r="LWL73" s="20"/>
      <c r="LWM73" s="20"/>
      <c r="LWN73" s="20"/>
      <c r="LWO73" s="20"/>
      <c r="LWP73" s="20"/>
      <c r="LWQ73" s="20"/>
      <c r="LWR73" s="20"/>
      <c r="LWS73" s="20"/>
      <c r="LWT73" s="20"/>
      <c r="LWU73" s="20"/>
      <c r="LWV73" s="20"/>
      <c r="LWW73" s="20"/>
      <c r="LWX73" s="20"/>
      <c r="LWY73" s="20"/>
      <c r="LWZ73" s="20"/>
      <c r="LXA73" s="20"/>
      <c r="LXB73" s="20"/>
      <c r="LXC73" s="20"/>
      <c r="LXD73" s="20"/>
      <c r="LXE73" s="20"/>
      <c r="LXF73" s="20"/>
      <c r="LXG73" s="20"/>
      <c r="LXH73" s="20"/>
      <c r="LXI73" s="20"/>
      <c r="LXJ73" s="20"/>
      <c r="LXK73" s="20"/>
      <c r="LXL73" s="20"/>
      <c r="LXM73" s="20"/>
      <c r="LXN73" s="20"/>
      <c r="LXO73" s="20"/>
      <c r="LXP73" s="20"/>
      <c r="LXQ73" s="20"/>
      <c r="LXR73" s="20"/>
      <c r="LXS73" s="20"/>
      <c r="LXT73" s="20"/>
      <c r="LXU73" s="20"/>
      <c r="LXV73" s="20"/>
      <c r="LXW73" s="20"/>
      <c r="LXX73" s="20"/>
      <c r="LXY73" s="20"/>
      <c r="LXZ73" s="20"/>
      <c r="LYA73" s="20"/>
      <c r="LYB73" s="20"/>
      <c r="LYC73" s="20"/>
      <c r="LYD73" s="20"/>
      <c r="LYE73" s="20"/>
      <c r="LYF73" s="20"/>
      <c r="LYG73" s="20"/>
      <c r="LYH73" s="20"/>
      <c r="LYI73" s="20"/>
      <c r="LYJ73" s="20"/>
      <c r="LYK73" s="20"/>
      <c r="LYL73" s="20"/>
      <c r="LYM73" s="20"/>
      <c r="LYN73" s="20"/>
      <c r="LYO73" s="20"/>
      <c r="LYP73" s="20"/>
      <c r="LYQ73" s="20"/>
      <c r="LYR73" s="20"/>
      <c r="LYS73" s="20"/>
      <c r="LYT73" s="20"/>
      <c r="LYU73" s="20"/>
      <c r="LYV73" s="20"/>
      <c r="LYW73" s="20"/>
      <c r="LYX73" s="20"/>
      <c r="LYY73" s="20"/>
      <c r="LYZ73" s="20"/>
      <c r="LZA73" s="20"/>
      <c r="LZB73" s="20"/>
      <c r="LZC73" s="20"/>
      <c r="LZD73" s="20"/>
      <c r="LZE73" s="20"/>
      <c r="LZF73" s="20"/>
      <c r="LZG73" s="20"/>
      <c r="LZH73" s="20"/>
      <c r="LZI73" s="20"/>
      <c r="LZJ73" s="20"/>
      <c r="LZK73" s="20"/>
      <c r="LZL73" s="20"/>
      <c r="LZM73" s="20"/>
      <c r="LZN73" s="20"/>
      <c r="LZO73" s="20"/>
      <c r="LZP73" s="20"/>
      <c r="LZQ73" s="20"/>
      <c r="LZR73" s="20"/>
      <c r="LZS73" s="20"/>
      <c r="LZT73" s="20"/>
      <c r="LZU73" s="20"/>
      <c r="LZV73" s="20"/>
      <c r="LZW73" s="20"/>
      <c r="LZX73" s="20"/>
      <c r="LZY73" s="20"/>
      <c r="LZZ73" s="20"/>
      <c r="MAA73" s="20"/>
      <c r="MAB73" s="20"/>
      <c r="MAC73" s="20"/>
      <c r="MAD73" s="20"/>
      <c r="MAE73" s="20"/>
      <c r="MAF73" s="20"/>
      <c r="MAG73" s="20"/>
      <c r="MAH73" s="20"/>
      <c r="MAI73" s="20"/>
      <c r="MAJ73" s="20"/>
      <c r="MAK73" s="20"/>
      <c r="MAL73" s="20"/>
      <c r="MAM73" s="20"/>
      <c r="MAN73" s="20"/>
      <c r="MAO73" s="20"/>
      <c r="MAP73" s="20"/>
      <c r="MAQ73" s="20"/>
      <c r="MAR73" s="20"/>
      <c r="MAS73" s="20"/>
      <c r="MAT73" s="20"/>
      <c r="MAU73" s="20"/>
      <c r="MAV73" s="20"/>
      <c r="MAW73" s="20"/>
      <c r="MAX73" s="20"/>
      <c r="MAY73" s="20"/>
      <c r="MAZ73" s="20"/>
      <c r="MBA73" s="20"/>
      <c r="MBB73" s="20"/>
      <c r="MBC73" s="20"/>
      <c r="MBD73" s="20"/>
      <c r="MBE73" s="20"/>
      <c r="MBF73" s="20"/>
      <c r="MBG73" s="20"/>
      <c r="MBH73" s="20"/>
      <c r="MBI73" s="20"/>
      <c r="MBJ73" s="20"/>
      <c r="MBK73" s="20"/>
      <c r="MBL73" s="20"/>
      <c r="MBM73" s="20"/>
      <c r="MBN73" s="20"/>
      <c r="MBO73" s="20"/>
      <c r="MBP73" s="20"/>
      <c r="MBQ73" s="20"/>
      <c r="MBR73" s="20"/>
      <c r="MBS73" s="20"/>
      <c r="MBT73" s="20"/>
      <c r="MBU73" s="20"/>
      <c r="MBV73" s="20"/>
      <c r="MBW73" s="20"/>
      <c r="MBX73" s="20"/>
      <c r="MBY73" s="20"/>
      <c r="MBZ73" s="20"/>
      <c r="MCA73" s="20"/>
      <c r="MCB73" s="20"/>
      <c r="MCC73" s="20"/>
      <c r="MCD73" s="20"/>
      <c r="MCE73" s="20"/>
      <c r="MCF73" s="20"/>
      <c r="MCG73" s="20"/>
      <c r="MCH73" s="20"/>
      <c r="MCI73" s="20"/>
      <c r="MCJ73" s="20"/>
      <c r="MCK73" s="20"/>
      <c r="MCL73" s="20"/>
      <c r="MCM73" s="20"/>
      <c r="MCN73" s="20"/>
      <c r="MCO73" s="20"/>
      <c r="MCP73" s="20"/>
      <c r="MCQ73" s="20"/>
      <c r="MCR73" s="20"/>
      <c r="MCS73" s="20"/>
      <c r="MCT73" s="20"/>
      <c r="MCU73" s="20"/>
      <c r="MCV73" s="20"/>
      <c r="MCW73" s="20"/>
      <c r="MCX73" s="20"/>
      <c r="MCY73" s="20"/>
      <c r="MCZ73" s="20"/>
      <c r="MDA73" s="20"/>
      <c r="MDB73" s="20"/>
      <c r="MDC73" s="20"/>
      <c r="MDD73" s="20"/>
      <c r="MDE73" s="20"/>
      <c r="MDF73" s="20"/>
      <c r="MDG73" s="20"/>
      <c r="MDH73" s="20"/>
      <c r="MDI73" s="20"/>
      <c r="MDJ73" s="20"/>
      <c r="MDK73" s="20"/>
      <c r="MDL73" s="20"/>
      <c r="MDM73" s="20"/>
      <c r="MDN73" s="20"/>
      <c r="MDO73" s="20"/>
      <c r="MDP73" s="20"/>
      <c r="MDQ73" s="20"/>
      <c r="MDR73" s="20"/>
      <c r="MDS73" s="20"/>
      <c r="MDT73" s="20"/>
      <c r="MDU73" s="20"/>
      <c r="MDV73" s="20"/>
      <c r="MDW73" s="20"/>
      <c r="MDX73" s="20"/>
      <c r="MDY73" s="20"/>
      <c r="MDZ73" s="20"/>
      <c r="MEA73" s="20"/>
      <c r="MEB73" s="20"/>
      <c r="MEC73" s="20"/>
      <c r="MED73" s="20"/>
      <c r="MEE73" s="20"/>
      <c r="MEF73" s="20"/>
      <c r="MEG73" s="20"/>
      <c r="MEH73" s="20"/>
      <c r="MEI73" s="20"/>
      <c r="MEJ73" s="20"/>
      <c r="MEK73" s="20"/>
      <c r="MEL73" s="20"/>
      <c r="MEM73" s="20"/>
      <c r="MEN73" s="20"/>
      <c r="MEO73" s="20"/>
      <c r="MEP73" s="20"/>
      <c r="MEQ73" s="20"/>
      <c r="MER73" s="20"/>
      <c r="MES73" s="20"/>
      <c r="MET73" s="20"/>
      <c r="MEU73" s="20"/>
      <c r="MEV73" s="20"/>
      <c r="MEW73" s="20"/>
      <c r="MEX73" s="20"/>
      <c r="MEY73" s="20"/>
      <c r="MEZ73" s="20"/>
      <c r="MFA73" s="20"/>
      <c r="MFB73" s="20"/>
      <c r="MFC73" s="20"/>
      <c r="MFD73" s="20"/>
      <c r="MFE73" s="20"/>
      <c r="MFF73" s="20"/>
      <c r="MFG73" s="20"/>
      <c r="MFH73" s="20"/>
      <c r="MFI73" s="20"/>
      <c r="MFJ73" s="20"/>
      <c r="MFK73" s="20"/>
      <c r="MFL73" s="20"/>
      <c r="MFM73" s="20"/>
      <c r="MFN73" s="20"/>
      <c r="MFO73" s="20"/>
      <c r="MFP73" s="20"/>
      <c r="MFQ73" s="20"/>
      <c r="MFR73" s="20"/>
      <c r="MFS73" s="20"/>
      <c r="MFT73" s="20"/>
      <c r="MFU73" s="20"/>
      <c r="MFV73" s="20"/>
      <c r="MFW73" s="20"/>
      <c r="MFX73" s="20"/>
      <c r="MFY73" s="20"/>
      <c r="MFZ73" s="20"/>
      <c r="MGA73" s="20"/>
      <c r="MGB73" s="20"/>
      <c r="MGC73" s="20"/>
      <c r="MGD73" s="20"/>
      <c r="MGE73" s="20"/>
      <c r="MGF73" s="20"/>
      <c r="MGG73" s="20"/>
      <c r="MGH73" s="20"/>
      <c r="MGI73" s="20"/>
      <c r="MGJ73" s="20"/>
      <c r="MGK73" s="20"/>
      <c r="MGL73" s="20"/>
      <c r="MGM73" s="20"/>
      <c r="MGN73" s="20"/>
      <c r="MGO73" s="20"/>
      <c r="MGP73" s="20"/>
      <c r="MGQ73" s="20"/>
      <c r="MGR73" s="20"/>
      <c r="MGS73" s="20"/>
      <c r="MGT73" s="20"/>
      <c r="MGU73" s="20"/>
      <c r="MGV73" s="20"/>
      <c r="MGW73" s="20"/>
      <c r="MGX73" s="20"/>
      <c r="MGY73" s="20"/>
      <c r="MGZ73" s="20"/>
      <c r="MHA73" s="20"/>
      <c r="MHB73" s="20"/>
      <c r="MHC73" s="20"/>
      <c r="MHD73" s="20"/>
      <c r="MHE73" s="20"/>
      <c r="MHF73" s="20"/>
      <c r="MHG73" s="20"/>
      <c r="MHH73" s="20"/>
      <c r="MHI73" s="20"/>
      <c r="MHJ73" s="20"/>
      <c r="MHK73" s="20"/>
      <c r="MHL73" s="20"/>
      <c r="MHM73" s="20"/>
      <c r="MHN73" s="20"/>
      <c r="MHO73" s="20"/>
      <c r="MHP73" s="20"/>
      <c r="MHQ73" s="20"/>
      <c r="MHR73" s="20"/>
      <c r="MHS73" s="20"/>
      <c r="MHT73" s="20"/>
      <c r="MHU73" s="20"/>
      <c r="MHV73" s="20"/>
      <c r="MHW73" s="20"/>
      <c r="MHX73" s="20"/>
      <c r="MHY73" s="20"/>
      <c r="MHZ73" s="20"/>
      <c r="MIA73" s="20"/>
      <c r="MIB73" s="20"/>
      <c r="MIC73" s="20"/>
      <c r="MID73" s="20"/>
      <c r="MIE73" s="20"/>
      <c r="MIF73" s="20"/>
      <c r="MIG73" s="20"/>
      <c r="MIH73" s="20"/>
      <c r="MII73" s="20"/>
      <c r="MIJ73" s="20"/>
      <c r="MIK73" s="20"/>
      <c r="MIL73" s="20"/>
      <c r="MIM73" s="20"/>
      <c r="MIN73" s="20"/>
      <c r="MIO73" s="20"/>
      <c r="MIP73" s="20"/>
      <c r="MIQ73" s="20"/>
      <c r="MIR73" s="20"/>
      <c r="MIS73" s="20"/>
      <c r="MIT73" s="20"/>
      <c r="MIU73" s="20"/>
      <c r="MIV73" s="20"/>
      <c r="MIW73" s="20"/>
      <c r="MIX73" s="20"/>
      <c r="MIY73" s="20"/>
      <c r="MIZ73" s="20"/>
      <c r="MJA73" s="20"/>
      <c r="MJB73" s="20"/>
      <c r="MJC73" s="20"/>
      <c r="MJD73" s="20"/>
      <c r="MJE73" s="20"/>
      <c r="MJF73" s="20"/>
      <c r="MJG73" s="20"/>
      <c r="MJH73" s="20"/>
      <c r="MJI73" s="20"/>
      <c r="MJJ73" s="20"/>
      <c r="MJK73" s="20"/>
      <c r="MJL73" s="20"/>
      <c r="MJM73" s="20"/>
      <c r="MJN73" s="20"/>
      <c r="MJO73" s="20"/>
      <c r="MJP73" s="20"/>
      <c r="MJQ73" s="20"/>
      <c r="MJR73" s="20"/>
      <c r="MJS73" s="20"/>
      <c r="MJT73" s="20"/>
      <c r="MJU73" s="20"/>
      <c r="MJV73" s="20"/>
      <c r="MJW73" s="20"/>
      <c r="MJX73" s="20"/>
      <c r="MJY73" s="20"/>
      <c r="MJZ73" s="20"/>
      <c r="MKA73" s="20"/>
      <c r="MKB73" s="20"/>
      <c r="MKC73" s="20"/>
      <c r="MKD73" s="20"/>
      <c r="MKE73" s="20"/>
      <c r="MKF73" s="20"/>
      <c r="MKG73" s="20"/>
      <c r="MKH73" s="20"/>
      <c r="MKI73" s="20"/>
      <c r="MKJ73" s="20"/>
      <c r="MKK73" s="20"/>
      <c r="MKL73" s="20"/>
      <c r="MKM73" s="20"/>
      <c r="MKN73" s="20"/>
      <c r="MKO73" s="20"/>
      <c r="MKP73" s="20"/>
      <c r="MKQ73" s="20"/>
      <c r="MKR73" s="20"/>
      <c r="MKS73" s="20"/>
      <c r="MKT73" s="20"/>
      <c r="MKU73" s="20"/>
      <c r="MKV73" s="20"/>
      <c r="MKW73" s="20"/>
      <c r="MKX73" s="20"/>
      <c r="MKY73" s="20"/>
      <c r="MKZ73" s="20"/>
      <c r="MLA73" s="20"/>
      <c r="MLB73" s="20"/>
      <c r="MLC73" s="20"/>
      <c r="MLD73" s="20"/>
      <c r="MLE73" s="20"/>
      <c r="MLF73" s="20"/>
      <c r="MLG73" s="20"/>
      <c r="MLH73" s="20"/>
      <c r="MLI73" s="20"/>
      <c r="MLJ73" s="20"/>
      <c r="MLK73" s="20"/>
      <c r="MLL73" s="20"/>
      <c r="MLM73" s="20"/>
      <c r="MLN73" s="20"/>
      <c r="MLO73" s="20"/>
      <c r="MLP73" s="20"/>
      <c r="MLQ73" s="20"/>
      <c r="MLR73" s="20"/>
      <c r="MLS73" s="20"/>
      <c r="MLT73" s="20"/>
      <c r="MLU73" s="20"/>
      <c r="MLV73" s="20"/>
      <c r="MLW73" s="20"/>
      <c r="MLX73" s="20"/>
      <c r="MLY73" s="20"/>
      <c r="MLZ73" s="20"/>
      <c r="MMA73" s="20"/>
      <c r="MMB73" s="20"/>
      <c r="MMC73" s="20"/>
      <c r="MMD73" s="20"/>
      <c r="MME73" s="20"/>
      <c r="MMF73" s="20"/>
      <c r="MMG73" s="20"/>
      <c r="MMH73" s="20"/>
      <c r="MMI73" s="20"/>
      <c r="MMJ73" s="20"/>
      <c r="MMK73" s="20"/>
      <c r="MML73" s="20"/>
      <c r="MMM73" s="20"/>
      <c r="MMN73" s="20"/>
      <c r="MMO73" s="20"/>
      <c r="MMP73" s="20"/>
      <c r="MMQ73" s="20"/>
      <c r="MMR73" s="20"/>
      <c r="MMS73" s="20"/>
      <c r="MMT73" s="20"/>
      <c r="MMU73" s="20"/>
      <c r="MMV73" s="20"/>
      <c r="MMW73" s="20"/>
      <c r="MMX73" s="20"/>
      <c r="MMY73" s="20"/>
      <c r="MMZ73" s="20"/>
      <c r="MNA73" s="20"/>
      <c r="MNB73" s="20"/>
      <c r="MNC73" s="20"/>
      <c r="MND73" s="20"/>
      <c r="MNE73" s="20"/>
      <c r="MNF73" s="20"/>
      <c r="MNG73" s="20"/>
      <c r="MNH73" s="20"/>
      <c r="MNI73" s="20"/>
      <c r="MNJ73" s="20"/>
      <c r="MNK73" s="20"/>
      <c r="MNL73" s="20"/>
      <c r="MNM73" s="20"/>
      <c r="MNN73" s="20"/>
      <c r="MNO73" s="20"/>
      <c r="MNP73" s="20"/>
      <c r="MNQ73" s="20"/>
      <c r="MNR73" s="20"/>
      <c r="MNS73" s="20"/>
      <c r="MNT73" s="20"/>
      <c r="MNU73" s="20"/>
      <c r="MNV73" s="20"/>
      <c r="MNW73" s="20"/>
      <c r="MNX73" s="20"/>
      <c r="MNY73" s="20"/>
      <c r="MNZ73" s="20"/>
      <c r="MOA73" s="20"/>
      <c r="MOB73" s="20"/>
      <c r="MOC73" s="20"/>
      <c r="MOD73" s="20"/>
      <c r="MOE73" s="20"/>
      <c r="MOF73" s="20"/>
      <c r="MOG73" s="20"/>
      <c r="MOH73" s="20"/>
      <c r="MOI73" s="20"/>
      <c r="MOJ73" s="20"/>
      <c r="MOK73" s="20"/>
      <c r="MOL73" s="20"/>
      <c r="MOM73" s="20"/>
      <c r="MON73" s="20"/>
      <c r="MOO73" s="20"/>
      <c r="MOP73" s="20"/>
      <c r="MOQ73" s="20"/>
      <c r="MOR73" s="20"/>
      <c r="MOS73" s="20"/>
      <c r="MOT73" s="20"/>
      <c r="MOU73" s="20"/>
      <c r="MOV73" s="20"/>
      <c r="MOW73" s="20"/>
      <c r="MOX73" s="20"/>
      <c r="MOY73" s="20"/>
      <c r="MOZ73" s="20"/>
      <c r="MPA73" s="20"/>
      <c r="MPB73" s="20"/>
      <c r="MPC73" s="20"/>
      <c r="MPD73" s="20"/>
      <c r="MPE73" s="20"/>
      <c r="MPF73" s="20"/>
      <c r="MPG73" s="20"/>
      <c r="MPH73" s="20"/>
      <c r="MPI73" s="20"/>
      <c r="MPJ73" s="20"/>
      <c r="MPK73" s="20"/>
      <c r="MPL73" s="20"/>
      <c r="MPM73" s="20"/>
      <c r="MPN73" s="20"/>
      <c r="MPO73" s="20"/>
      <c r="MPP73" s="20"/>
      <c r="MPQ73" s="20"/>
      <c r="MPR73" s="20"/>
      <c r="MPS73" s="20"/>
      <c r="MPT73" s="20"/>
      <c r="MPU73" s="20"/>
      <c r="MPV73" s="20"/>
      <c r="MPW73" s="20"/>
      <c r="MPX73" s="20"/>
      <c r="MPY73" s="20"/>
      <c r="MPZ73" s="20"/>
      <c r="MQA73" s="20"/>
      <c r="MQB73" s="20"/>
      <c r="MQC73" s="20"/>
      <c r="MQD73" s="20"/>
      <c r="MQE73" s="20"/>
      <c r="MQF73" s="20"/>
      <c r="MQG73" s="20"/>
      <c r="MQH73" s="20"/>
      <c r="MQI73" s="20"/>
      <c r="MQJ73" s="20"/>
      <c r="MQK73" s="20"/>
      <c r="MQL73" s="20"/>
      <c r="MQM73" s="20"/>
      <c r="MQN73" s="20"/>
      <c r="MQO73" s="20"/>
      <c r="MQP73" s="20"/>
      <c r="MQQ73" s="20"/>
      <c r="MQR73" s="20"/>
      <c r="MQS73" s="20"/>
      <c r="MQT73" s="20"/>
      <c r="MQU73" s="20"/>
      <c r="MQV73" s="20"/>
      <c r="MQW73" s="20"/>
      <c r="MQX73" s="20"/>
      <c r="MQY73" s="20"/>
      <c r="MQZ73" s="20"/>
      <c r="MRA73" s="20"/>
      <c r="MRB73" s="20"/>
      <c r="MRC73" s="20"/>
      <c r="MRD73" s="20"/>
      <c r="MRE73" s="20"/>
      <c r="MRF73" s="20"/>
      <c r="MRG73" s="20"/>
      <c r="MRH73" s="20"/>
      <c r="MRI73" s="20"/>
      <c r="MRJ73" s="20"/>
      <c r="MRK73" s="20"/>
      <c r="MRL73" s="20"/>
      <c r="MRM73" s="20"/>
      <c r="MRN73" s="20"/>
      <c r="MRO73" s="20"/>
      <c r="MRP73" s="20"/>
      <c r="MRQ73" s="20"/>
      <c r="MRR73" s="20"/>
      <c r="MRS73" s="20"/>
      <c r="MRT73" s="20"/>
      <c r="MRU73" s="20"/>
      <c r="MRV73" s="20"/>
      <c r="MRW73" s="20"/>
      <c r="MRX73" s="20"/>
      <c r="MRY73" s="20"/>
      <c r="MRZ73" s="20"/>
      <c r="MSA73" s="20"/>
      <c r="MSB73" s="20"/>
      <c r="MSC73" s="20"/>
      <c r="MSD73" s="20"/>
      <c r="MSE73" s="20"/>
      <c r="MSF73" s="20"/>
      <c r="MSG73" s="20"/>
      <c r="MSH73" s="20"/>
      <c r="MSI73" s="20"/>
      <c r="MSJ73" s="20"/>
      <c r="MSK73" s="20"/>
      <c r="MSL73" s="20"/>
      <c r="MSM73" s="20"/>
      <c r="MSN73" s="20"/>
      <c r="MSO73" s="20"/>
      <c r="MSP73" s="20"/>
      <c r="MSQ73" s="20"/>
      <c r="MSR73" s="20"/>
      <c r="MSS73" s="20"/>
      <c r="MST73" s="20"/>
      <c r="MSU73" s="20"/>
      <c r="MSV73" s="20"/>
      <c r="MSW73" s="20"/>
      <c r="MSX73" s="20"/>
      <c r="MSY73" s="20"/>
      <c r="MSZ73" s="20"/>
      <c r="MTA73" s="20"/>
      <c r="MTB73" s="20"/>
      <c r="MTC73" s="20"/>
      <c r="MTD73" s="20"/>
      <c r="MTE73" s="20"/>
      <c r="MTF73" s="20"/>
      <c r="MTG73" s="20"/>
      <c r="MTH73" s="20"/>
      <c r="MTI73" s="20"/>
      <c r="MTJ73" s="20"/>
      <c r="MTK73" s="20"/>
      <c r="MTL73" s="20"/>
      <c r="MTM73" s="20"/>
      <c r="MTN73" s="20"/>
      <c r="MTO73" s="20"/>
      <c r="MTP73" s="20"/>
      <c r="MTQ73" s="20"/>
      <c r="MTR73" s="20"/>
      <c r="MTS73" s="20"/>
      <c r="MTT73" s="20"/>
      <c r="MTU73" s="20"/>
      <c r="MTV73" s="20"/>
      <c r="MTW73" s="20"/>
      <c r="MTX73" s="20"/>
      <c r="MTY73" s="20"/>
      <c r="MTZ73" s="20"/>
      <c r="MUA73" s="20"/>
      <c r="MUB73" s="20"/>
      <c r="MUC73" s="20"/>
      <c r="MUD73" s="20"/>
      <c r="MUE73" s="20"/>
      <c r="MUF73" s="20"/>
      <c r="MUG73" s="20"/>
      <c r="MUH73" s="20"/>
      <c r="MUI73" s="20"/>
      <c r="MUJ73" s="20"/>
      <c r="MUK73" s="20"/>
      <c r="MUL73" s="20"/>
      <c r="MUM73" s="20"/>
      <c r="MUN73" s="20"/>
      <c r="MUO73" s="20"/>
      <c r="MUP73" s="20"/>
      <c r="MUQ73" s="20"/>
      <c r="MUR73" s="20"/>
      <c r="MUS73" s="20"/>
      <c r="MUT73" s="20"/>
      <c r="MUU73" s="20"/>
      <c r="MUV73" s="20"/>
      <c r="MUW73" s="20"/>
      <c r="MUX73" s="20"/>
      <c r="MUY73" s="20"/>
      <c r="MUZ73" s="20"/>
      <c r="MVA73" s="20"/>
      <c r="MVB73" s="20"/>
      <c r="MVC73" s="20"/>
      <c r="MVD73" s="20"/>
      <c r="MVE73" s="20"/>
      <c r="MVF73" s="20"/>
      <c r="MVG73" s="20"/>
      <c r="MVH73" s="20"/>
      <c r="MVI73" s="20"/>
      <c r="MVJ73" s="20"/>
      <c r="MVK73" s="20"/>
      <c r="MVL73" s="20"/>
      <c r="MVM73" s="20"/>
      <c r="MVN73" s="20"/>
      <c r="MVO73" s="20"/>
      <c r="MVP73" s="20"/>
      <c r="MVQ73" s="20"/>
      <c r="MVR73" s="20"/>
      <c r="MVS73" s="20"/>
      <c r="MVT73" s="20"/>
      <c r="MVU73" s="20"/>
      <c r="MVV73" s="20"/>
      <c r="MVW73" s="20"/>
      <c r="MVX73" s="20"/>
      <c r="MVY73" s="20"/>
      <c r="MVZ73" s="20"/>
      <c r="MWA73" s="20"/>
      <c r="MWB73" s="20"/>
      <c r="MWC73" s="20"/>
      <c r="MWD73" s="20"/>
      <c r="MWE73" s="20"/>
      <c r="MWF73" s="20"/>
      <c r="MWG73" s="20"/>
      <c r="MWH73" s="20"/>
      <c r="MWI73" s="20"/>
      <c r="MWJ73" s="20"/>
      <c r="MWK73" s="20"/>
      <c r="MWL73" s="20"/>
      <c r="MWM73" s="20"/>
      <c r="MWN73" s="20"/>
      <c r="MWO73" s="20"/>
      <c r="MWP73" s="20"/>
      <c r="MWQ73" s="20"/>
      <c r="MWR73" s="20"/>
      <c r="MWS73" s="20"/>
      <c r="MWT73" s="20"/>
      <c r="MWU73" s="20"/>
      <c r="MWV73" s="20"/>
      <c r="MWW73" s="20"/>
      <c r="MWX73" s="20"/>
      <c r="MWY73" s="20"/>
      <c r="MWZ73" s="20"/>
      <c r="MXA73" s="20"/>
      <c r="MXB73" s="20"/>
      <c r="MXC73" s="20"/>
      <c r="MXD73" s="20"/>
      <c r="MXE73" s="20"/>
      <c r="MXF73" s="20"/>
      <c r="MXG73" s="20"/>
      <c r="MXH73" s="20"/>
      <c r="MXI73" s="20"/>
      <c r="MXJ73" s="20"/>
      <c r="MXK73" s="20"/>
      <c r="MXL73" s="20"/>
      <c r="MXM73" s="20"/>
      <c r="MXN73" s="20"/>
      <c r="MXO73" s="20"/>
      <c r="MXP73" s="20"/>
      <c r="MXQ73" s="20"/>
      <c r="MXR73" s="20"/>
      <c r="MXS73" s="20"/>
      <c r="MXT73" s="20"/>
      <c r="MXU73" s="20"/>
      <c r="MXV73" s="20"/>
      <c r="MXW73" s="20"/>
      <c r="MXX73" s="20"/>
      <c r="MXY73" s="20"/>
      <c r="MXZ73" s="20"/>
      <c r="MYA73" s="20"/>
      <c r="MYB73" s="20"/>
      <c r="MYC73" s="20"/>
      <c r="MYD73" s="20"/>
      <c r="MYE73" s="20"/>
      <c r="MYF73" s="20"/>
      <c r="MYG73" s="20"/>
      <c r="MYH73" s="20"/>
      <c r="MYI73" s="20"/>
      <c r="MYJ73" s="20"/>
      <c r="MYK73" s="20"/>
      <c r="MYL73" s="20"/>
      <c r="MYM73" s="20"/>
      <c r="MYN73" s="20"/>
      <c r="MYO73" s="20"/>
      <c r="MYP73" s="20"/>
      <c r="MYQ73" s="20"/>
      <c r="MYR73" s="20"/>
      <c r="MYS73" s="20"/>
      <c r="MYT73" s="20"/>
      <c r="MYU73" s="20"/>
      <c r="MYV73" s="20"/>
      <c r="MYW73" s="20"/>
      <c r="MYX73" s="20"/>
      <c r="MYY73" s="20"/>
      <c r="MYZ73" s="20"/>
      <c r="MZA73" s="20"/>
      <c r="MZB73" s="20"/>
      <c r="MZC73" s="20"/>
      <c r="MZD73" s="20"/>
      <c r="MZE73" s="20"/>
      <c r="MZF73" s="20"/>
      <c r="MZG73" s="20"/>
      <c r="MZH73" s="20"/>
      <c r="MZI73" s="20"/>
      <c r="MZJ73" s="20"/>
      <c r="MZK73" s="20"/>
      <c r="MZL73" s="20"/>
      <c r="MZM73" s="20"/>
      <c r="MZN73" s="20"/>
      <c r="MZO73" s="20"/>
      <c r="MZP73" s="20"/>
      <c r="MZQ73" s="20"/>
      <c r="MZR73" s="20"/>
      <c r="MZS73" s="20"/>
      <c r="MZT73" s="20"/>
      <c r="MZU73" s="20"/>
      <c r="MZV73" s="20"/>
      <c r="MZW73" s="20"/>
      <c r="MZX73" s="20"/>
      <c r="MZY73" s="20"/>
      <c r="MZZ73" s="20"/>
      <c r="NAA73" s="20"/>
      <c r="NAB73" s="20"/>
      <c r="NAC73" s="20"/>
      <c r="NAD73" s="20"/>
      <c r="NAE73" s="20"/>
      <c r="NAF73" s="20"/>
      <c r="NAG73" s="20"/>
      <c r="NAH73" s="20"/>
      <c r="NAI73" s="20"/>
      <c r="NAJ73" s="20"/>
      <c r="NAK73" s="20"/>
      <c r="NAL73" s="20"/>
      <c r="NAM73" s="20"/>
      <c r="NAN73" s="20"/>
      <c r="NAO73" s="20"/>
      <c r="NAP73" s="20"/>
      <c r="NAQ73" s="20"/>
      <c r="NAR73" s="20"/>
      <c r="NAS73" s="20"/>
      <c r="NAT73" s="20"/>
      <c r="NAU73" s="20"/>
      <c r="NAV73" s="20"/>
      <c r="NAW73" s="20"/>
      <c r="NAX73" s="20"/>
      <c r="NAY73" s="20"/>
      <c r="NAZ73" s="20"/>
      <c r="NBA73" s="20"/>
      <c r="NBB73" s="20"/>
      <c r="NBC73" s="20"/>
      <c r="NBD73" s="20"/>
      <c r="NBE73" s="20"/>
      <c r="NBF73" s="20"/>
      <c r="NBG73" s="20"/>
      <c r="NBH73" s="20"/>
      <c r="NBI73" s="20"/>
      <c r="NBJ73" s="20"/>
      <c r="NBK73" s="20"/>
      <c r="NBL73" s="20"/>
      <c r="NBM73" s="20"/>
      <c r="NBN73" s="20"/>
      <c r="NBO73" s="20"/>
      <c r="NBP73" s="20"/>
      <c r="NBQ73" s="20"/>
      <c r="NBR73" s="20"/>
      <c r="NBS73" s="20"/>
      <c r="NBT73" s="20"/>
      <c r="NBU73" s="20"/>
      <c r="NBV73" s="20"/>
      <c r="NBW73" s="20"/>
      <c r="NBX73" s="20"/>
      <c r="NBY73" s="20"/>
      <c r="NBZ73" s="20"/>
      <c r="NCA73" s="20"/>
      <c r="NCB73" s="20"/>
      <c r="NCC73" s="20"/>
      <c r="NCD73" s="20"/>
      <c r="NCE73" s="20"/>
      <c r="NCF73" s="20"/>
      <c r="NCG73" s="20"/>
      <c r="NCH73" s="20"/>
      <c r="NCI73" s="20"/>
      <c r="NCJ73" s="20"/>
      <c r="NCK73" s="20"/>
      <c r="NCL73" s="20"/>
      <c r="NCM73" s="20"/>
      <c r="NCN73" s="20"/>
      <c r="NCO73" s="20"/>
      <c r="NCP73" s="20"/>
      <c r="NCQ73" s="20"/>
      <c r="NCR73" s="20"/>
      <c r="NCS73" s="20"/>
      <c r="NCT73" s="20"/>
      <c r="NCU73" s="20"/>
      <c r="NCV73" s="20"/>
      <c r="NCW73" s="20"/>
      <c r="NCX73" s="20"/>
      <c r="NCY73" s="20"/>
      <c r="NCZ73" s="20"/>
      <c r="NDA73" s="20"/>
      <c r="NDB73" s="20"/>
      <c r="NDC73" s="20"/>
      <c r="NDD73" s="20"/>
      <c r="NDE73" s="20"/>
      <c r="NDF73" s="20"/>
      <c r="NDG73" s="20"/>
      <c r="NDH73" s="20"/>
      <c r="NDI73" s="20"/>
      <c r="NDJ73" s="20"/>
      <c r="NDK73" s="20"/>
      <c r="NDL73" s="20"/>
      <c r="NDM73" s="20"/>
      <c r="NDN73" s="20"/>
      <c r="NDO73" s="20"/>
      <c r="NDP73" s="20"/>
      <c r="NDQ73" s="20"/>
      <c r="NDR73" s="20"/>
      <c r="NDS73" s="20"/>
      <c r="NDT73" s="20"/>
      <c r="NDU73" s="20"/>
      <c r="NDV73" s="20"/>
      <c r="NDW73" s="20"/>
      <c r="NDX73" s="20"/>
      <c r="NDY73" s="20"/>
      <c r="NDZ73" s="20"/>
      <c r="NEA73" s="20"/>
      <c r="NEB73" s="20"/>
      <c r="NEC73" s="20"/>
      <c r="NED73" s="20"/>
      <c r="NEE73" s="20"/>
      <c r="NEF73" s="20"/>
      <c r="NEG73" s="20"/>
      <c r="NEH73" s="20"/>
      <c r="NEI73" s="20"/>
      <c r="NEJ73" s="20"/>
      <c r="NEK73" s="20"/>
      <c r="NEL73" s="20"/>
      <c r="NEM73" s="20"/>
      <c r="NEN73" s="20"/>
      <c r="NEO73" s="20"/>
      <c r="NEP73" s="20"/>
      <c r="NEQ73" s="20"/>
      <c r="NER73" s="20"/>
      <c r="NES73" s="20"/>
      <c r="NET73" s="20"/>
      <c r="NEU73" s="20"/>
      <c r="NEV73" s="20"/>
      <c r="NEW73" s="20"/>
      <c r="NEX73" s="20"/>
      <c r="NEY73" s="20"/>
      <c r="NEZ73" s="20"/>
      <c r="NFA73" s="20"/>
      <c r="NFB73" s="20"/>
      <c r="NFC73" s="20"/>
      <c r="NFD73" s="20"/>
      <c r="NFE73" s="20"/>
      <c r="NFF73" s="20"/>
      <c r="NFG73" s="20"/>
      <c r="NFH73" s="20"/>
      <c r="NFI73" s="20"/>
      <c r="NFJ73" s="20"/>
      <c r="NFK73" s="20"/>
      <c r="NFL73" s="20"/>
      <c r="NFM73" s="20"/>
      <c r="NFN73" s="20"/>
      <c r="NFO73" s="20"/>
      <c r="NFP73" s="20"/>
      <c r="NFQ73" s="20"/>
      <c r="NFR73" s="20"/>
      <c r="NFS73" s="20"/>
      <c r="NFT73" s="20"/>
      <c r="NFU73" s="20"/>
      <c r="NFV73" s="20"/>
      <c r="NFW73" s="20"/>
      <c r="NFX73" s="20"/>
      <c r="NFY73" s="20"/>
      <c r="NFZ73" s="20"/>
      <c r="NGA73" s="20"/>
      <c r="NGB73" s="20"/>
      <c r="NGC73" s="20"/>
      <c r="NGD73" s="20"/>
      <c r="NGE73" s="20"/>
      <c r="NGF73" s="20"/>
      <c r="NGG73" s="20"/>
      <c r="NGH73" s="20"/>
      <c r="NGI73" s="20"/>
      <c r="NGJ73" s="20"/>
      <c r="NGK73" s="20"/>
      <c r="NGL73" s="20"/>
      <c r="NGM73" s="20"/>
      <c r="NGN73" s="20"/>
      <c r="NGO73" s="20"/>
      <c r="NGP73" s="20"/>
      <c r="NGQ73" s="20"/>
      <c r="NGR73" s="20"/>
      <c r="NGS73" s="20"/>
      <c r="NGT73" s="20"/>
      <c r="NGU73" s="20"/>
      <c r="NGV73" s="20"/>
      <c r="NGW73" s="20"/>
      <c r="NGX73" s="20"/>
      <c r="NGY73" s="20"/>
      <c r="NGZ73" s="20"/>
      <c r="NHA73" s="20"/>
      <c r="NHB73" s="20"/>
      <c r="NHC73" s="20"/>
      <c r="NHD73" s="20"/>
      <c r="NHE73" s="20"/>
      <c r="NHF73" s="20"/>
      <c r="NHG73" s="20"/>
      <c r="NHH73" s="20"/>
      <c r="NHI73" s="20"/>
      <c r="NHJ73" s="20"/>
      <c r="NHK73" s="20"/>
      <c r="NHL73" s="20"/>
      <c r="NHM73" s="20"/>
      <c r="NHN73" s="20"/>
      <c r="NHO73" s="20"/>
      <c r="NHP73" s="20"/>
      <c r="NHQ73" s="20"/>
      <c r="NHR73" s="20"/>
      <c r="NHS73" s="20"/>
      <c r="NHT73" s="20"/>
      <c r="NHU73" s="20"/>
      <c r="NHV73" s="20"/>
      <c r="NHW73" s="20"/>
      <c r="NHX73" s="20"/>
      <c r="NHY73" s="20"/>
      <c r="NHZ73" s="20"/>
      <c r="NIA73" s="20"/>
      <c r="NIB73" s="20"/>
      <c r="NIC73" s="20"/>
      <c r="NID73" s="20"/>
      <c r="NIE73" s="20"/>
      <c r="NIF73" s="20"/>
      <c r="NIG73" s="20"/>
      <c r="NIH73" s="20"/>
      <c r="NII73" s="20"/>
      <c r="NIJ73" s="20"/>
      <c r="NIK73" s="20"/>
      <c r="NIL73" s="20"/>
      <c r="NIM73" s="20"/>
      <c r="NIN73" s="20"/>
      <c r="NIO73" s="20"/>
      <c r="NIP73" s="20"/>
      <c r="NIQ73" s="20"/>
      <c r="NIR73" s="20"/>
      <c r="NIS73" s="20"/>
      <c r="NIT73" s="20"/>
      <c r="NIU73" s="20"/>
      <c r="NIV73" s="20"/>
      <c r="NIW73" s="20"/>
      <c r="NIX73" s="20"/>
      <c r="NIY73" s="20"/>
      <c r="NIZ73" s="20"/>
      <c r="NJA73" s="20"/>
      <c r="NJB73" s="20"/>
      <c r="NJC73" s="20"/>
      <c r="NJD73" s="20"/>
      <c r="NJE73" s="20"/>
      <c r="NJF73" s="20"/>
      <c r="NJG73" s="20"/>
      <c r="NJH73" s="20"/>
      <c r="NJI73" s="20"/>
      <c r="NJJ73" s="20"/>
      <c r="NJK73" s="20"/>
      <c r="NJL73" s="20"/>
      <c r="NJM73" s="20"/>
      <c r="NJN73" s="20"/>
      <c r="NJO73" s="20"/>
      <c r="NJP73" s="20"/>
      <c r="NJQ73" s="20"/>
      <c r="NJR73" s="20"/>
      <c r="NJS73" s="20"/>
      <c r="NJT73" s="20"/>
      <c r="NJU73" s="20"/>
      <c r="NJV73" s="20"/>
      <c r="NJW73" s="20"/>
      <c r="NJX73" s="20"/>
      <c r="NJY73" s="20"/>
      <c r="NJZ73" s="20"/>
      <c r="NKA73" s="20"/>
      <c r="NKB73" s="20"/>
      <c r="NKC73" s="20"/>
      <c r="NKD73" s="20"/>
      <c r="NKE73" s="20"/>
      <c r="NKF73" s="20"/>
      <c r="NKG73" s="20"/>
      <c r="NKH73" s="20"/>
      <c r="NKI73" s="20"/>
      <c r="NKJ73" s="20"/>
      <c r="NKK73" s="20"/>
      <c r="NKL73" s="20"/>
      <c r="NKM73" s="20"/>
      <c r="NKN73" s="20"/>
      <c r="NKO73" s="20"/>
      <c r="NKP73" s="20"/>
      <c r="NKQ73" s="20"/>
      <c r="NKR73" s="20"/>
      <c r="NKS73" s="20"/>
      <c r="NKT73" s="20"/>
      <c r="NKU73" s="20"/>
      <c r="NKV73" s="20"/>
      <c r="NKW73" s="20"/>
      <c r="NKX73" s="20"/>
      <c r="NKY73" s="20"/>
      <c r="NKZ73" s="20"/>
      <c r="NLA73" s="20"/>
      <c r="NLB73" s="20"/>
      <c r="NLC73" s="20"/>
      <c r="NLD73" s="20"/>
      <c r="NLE73" s="20"/>
      <c r="NLF73" s="20"/>
      <c r="NLG73" s="20"/>
      <c r="NLH73" s="20"/>
      <c r="NLI73" s="20"/>
      <c r="NLJ73" s="20"/>
      <c r="NLK73" s="20"/>
      <c r="NLL73" s="20"/>
      <c r="NLM73" s="20"/>
      <c r="NLN73" s="20"/>
      <c r="NLO73" s="20"/>
      <c r="NLP73" s="20"/>
      <c r="NLQ73" s="20"/>
      <c r="NLR73" s="20"/>
      <c r="NLS73" s="20"/>
      <c r="NLT73" s="20"/>
      <c r="NLU73" s="20"/>
      <c r="NLV73" s="20"/>
      <c r="NLW73" s="20"/>
      <c r="NLX73" s="20"/>
      <c r="NLY73" s="20"/>
      <c r="NLZ73" s="20"/>
      <c r="NMA73" s="20"/>
      <c r="NMB73" s="20"/>
      <c r="NMC73" s="20"/>
      <c r="NMD73" s="20"/>
      <c r="NME73" s="20"/>
      <c r="NMF73" s="20"/>
      <c r="NMG73" s="20"/>
      <c r="NMH73" s="20"/>
      <c r="NMI73" s="20"/>
      <c r="NMJ73" s="20"/>
      <c r="NMK73" s="20"/>
      <c r="NML73" s="20"/>
      <c r="NMM73" s="20"/>
      <c r="NMN73" s="20"/>
      <c r="NMO73" s="20"/>
      <c r="NMP73" s="20"/>
      <c r="NMQ73" s="20"/>
      <c r="NMR73" s="20"/>
      <c r="NMS73" s="20"/>
      <c r="NMT73" s="20"/>
      <c r="NMU73" s="20"/>
      <c r="NMV73" s="20"/>
      <c r="NMW73" s="20"/>
      <c r="NMX73" s="20"/>
      <c r="NMY73" s="20"/>
      <c r="NMZ73" s="20"/>
      <c r="NNA73" s="20"/>
      <c r="NNB73" s="20"/>
      <c r="NNC73" s="20"/>
      <c r="NND73" s="20"/>
      <c r="NNE73" s="20"/>
      <c r="NNF73" s="20"/>
      <c r="NNG73" s="20"/>
      <c r="NNH73" s="20"/>
      <c r="NNI73" s="20"/>
      <c r="NNJ73" s="20"/>
      <c r="NNK73" s="20"/>
      <c r="NNL73" s="20"/>
      <c r="NNM73" s="20"/>
      <c r="NNN73" s="20"/>
      <c r="NNO73" s="20"/>
      <c r="NNP73" s="20"/>
      <c r="NNQ73" s="20"/>
      <c r="NNR73" s="20"/>
      <c r="NNS73" s="20"/>
      <c r="NNT73" s="20"/>
      <c r="NNU73" s="20"/>
      <c r="NNV73" s="20"/>
      <c r="NNW73" s="20"/>
      <c r="NNX73" s="20"/>
      <c r="NNY73" s="20"/>
      <c r="NNZ73" s="20"/>
      <c r="NOA73" s="20"/>
      <c r="NOB73" s="20"/>
      <c r="NOC73" s="20"/>
      <c r="NOD73" s="20"/>
      <c r="NOE73" s="20"/>
      <c r="NOF73" s="20"/>
      <c r="NOG73" s="20"/>
      <c r="NOH73" s="20"/>
      <c r="NOI73" s="20"/>
      <c r="NOJ73" s="20"/>
      <c r="NOK73" s="20"/>
      <c r="NOL73" s="20"/>
      <c r="NOM73" s="20"/>
      <c r="NON73" s="20"/>
      <c r="NOO73" s="20"/>
      <c r="NOP73" s="20"/>
      <c r="NOQ73" s="20"/>
      <c r="NOR73" s="20"/>
      <c r="NOS73" s="20"/>
      <c r="NOT73" s="20"/>
      <c r="NOU73" s="20"/>
      <c r="NOV73" s="20"/>
      <c r="NOW73" s="20"/>
      <c r="NOX73" s="20"/>
      <c r="NOY73" s="20"/>
      <c r="NOZ73" s="20"/>
      <c r="NPA73" s="20"/>
      <c r="NPB73" s="20"/>
      <c r="NPC73" s="20"/>
      <c r="NPD73" s="20"/>
      <c r="NPE73" s="20"/>
      <c r="NPF73" s="20"/>
      <c r="NPG73" s="20"/>
      <c r="NPH73" s="20"/>
      <c r="NPI73" s="20"/>
      <c r="NPJ73" s="20"/>
      <c r="NPK73" s="20"/>
      <c r="NPL73" s="20"/>
      <c r="NPM73" s="20"/>
      <c r="NPN73" s="20"/>
      <c r="NPO73" s="20"/>
      <c r="NPP73" s="20"/>
      <c r="NPQ73" s="20"/>
      <c r="NPR73" s="20"/>
      <c r="NPS73" s="20"/>
      <c r="NPT73" s="20"/>
      <c r="NPU73" s="20"/>
      <c r="NPV73" s="20"/>
      <c r="NPW73" s="20"/>
      <c r="NPX73" s="20"/>
      <c r="NPY73" s="20"/>
      <c r="NPZ73" s="20"/>
      <c r="NQA73" s="20"/>
      <c r="NQB73" s="20"/>
      <c r="NQC73" s="20"/>
      <c r="NQD73" s="20"/>
      <c r="NQE73" s="20"/>
      <c r="NQF73" s="20"/>
      <c r="NQG73" s="20"/>
      <c r="NQH73" s="20"/>
      <c r="NQI73" s="20"/>
      <c r="NQJ73" s="20"/>
      <c r="NQK73" s="20"/>
      <c r="NQL73" s="20"/>
      <c r="NQM73" s="20"/>
      <c r="NQN73" s="20"/>
      <c r="NQO73" s="20"/>
      <c r="NQP73" s="20"/>
      <c r="NQQ73" s="20"/>
      <c r="NQR73" s="20"/>
      <c r="NQS73" s="20"/>
      <c r="NQT73" s="20"/>
      <c r="NQU73" s="20"/>
      <c r="NQV73" s="20"/>
      <c r="NQW73" s="20"/>
      <c r="NQX73" s="20"/>
      <c r="NQY73" s="20"/>
      <c r="NQZ73" s="20"/>
      <c r="NRA73" s="20"/>
      <c r="NRB73" s="20"/>
      <c r="NRC73" s="20"/>
      <c r="NRD73" s="20"/>
      <c r="NRE73" s="20"/>
      <c r="NRF73" s="20"/>
      <c r="NRG73" s="20"/>
      <c r="NRH73" s="20"/>
      <c r="NRI73" s="20"/>
      <c r="NRJ73" s="20"/>
      <c r="NRK73" s="20"/>
      <c r="NRL73" s="20"/>
      <c r="NRM73" s="20"/>
      <c r="NRN73" s="20"/>
      <c r="NRO73" s="20"/>
      <c r="NRP73" s="20"/>
      <c r="NRQ73" s="20"/>
      <c r="NRR73" s="20"/>
      <c r="NRS73" s="20"/>
      <c r="NRT73" s="20"/>
      <c r="NRU73" s="20"/>
      <c r="NRV73" s="20"/>
      <c r="NRW73" s="20"/>
      <c r="NRX73" s="20"/>
      <c r="NRY73" s="20"/>
      <c r="NRZ73" s="20"/>
      <c r="NSA73" s="20"/>
      <c r="NSB73" s="20"/>
      <c r="NSC73" s="20"/>
      <c r="NSD73" s="20"/>
      <c r="NSE73" s="20"/>
      <c r="NSF73" s="20"/>
      <c r="NSG73" s="20"/>
      <c r="NSH73" s="20"/>
      <c r="NSI73" s="20"/>
      <c r="NSJ73" s="20"/>
      <c r="NSK73" s="20"/>
      <c r="NSL73" s="20"/>
      <c r="NSM73" s="20"/>
      <c r="NSN73" s="20"/>
      <c r="NSO73" s="20"/>
      <c r="NSP73" s="20"/>
      <c r="NSQ73" s="20"/>
      <c r="NSR73" s="20"/>
      <c r="NSS73" s="20"/>
      <c r="NST73" s="20"/>
      <c r="NSU73" s="20"/>
      <c r="NSV73" s="20"/>
      <c r="NSW73" s="20"/>
      <c r="NSX73" s="20"/>
      <c r="NSY73" s="20"/>
      <c r="NSZ73" s="20"/>
      <c r="NTA73" s="20"/>
      <c r="NTB73" s="20"/>
      <c r="NTC73" s="20"/>
      <c r="NTD73" s="20"/>
      <c r="NTE73" s="20"/>
      <c r="NTF73" s="20"/>
      <c r="NTG73" s="20"/>
      <c r="NTH73" s="20"/>
      <c r="NTI73" s="20"/>
      <c r="NTJ73" s="20"/>
      <c r="NTK73" s="20"/>
      <c r="NTL73" s="20"/>
      <c r="NTM73" s="20"/>
      <c r="NTN73" s="20"/>
      <c r="NTO73" s="20"/>
      <c r="NTP73" s="20"/>
      <c r="NTQ73" s="20"/>
      <c r="NTR73" s="20"/>
      <c r="NTS73" s="20"/>
      <c r="NTT73" s="20"/>
      <c r="NTU73" s="20"/>
      <c r="NTV73" s="20"/>
      <c r="NTW73" s="20"/>
      <c r="NTX73" s="20"/>
      <c r="NTY73" s="20"/>
      <c r="NTZ73" s="20"/>
      <c r="NUA73" s="20"/>
      <c r="NUB73" s="20"/>
      <c r="NUC73" s="20"/>
      <c r="NUD73" s="20"/>
      <c r="NUE73" s="20"/>
      <c r="NUF73" s="20"/>
      <c r="NUG73" s="20"/>
      <c r="NUH73" s="20"/>
      <c r="NUI73" s="20"/>
      <c r="NUJ73" s="20"/>
      <c r="NUK73" s="20"/>
      <c r="NUL73" s="20"/>
      <c r="NUM73" s="20"/>
      <c r="NUN73" s="20"/>
      <c r="NUO73" s="20"/>
      <c r="NUP73" s="20"/>
      <c r="NUQ73" s="20"/>
      <c r="NUR73" s="20"/>
      <c r="NUS73" s="20"/>
      <c r="NUT73" s="20"/>
      <c r="NUU73" s="20"/>
      <c r="NUV73" s="20"/>
      <c r="NUW73" s="20"/>
      <c r="NUX73" s="20"/>
      <c r="NUY73" s="20"/>
      <c r="NUZ73" s="20"/>
      <c r="NVA73" s="20"/>
      <c r="NVB73" s="20"/>
      <c r="NVC73" s="20"/>
      <c r="NVD73" s="20"/>
      <c r="NVE73" s="20"/>
      <c r="NVF73" s="20"/>
      <c r="NVG73" s="20"/>
      <c r="NVH73" s="20"/>
      <c r="NVI73" s="20"/>
      <c r="NVJ73" s="20"/>
      <c r="NVK73" s="20"/>
      <c r="NVL73" s="20"/>
      <c r="NVM73" s="20"/>
      <c r="NVN73" s="20"/>
      <c r="NVO73" s="20"/>
      <c r="NVP73" s="20"/>
      <c r="NVQ73" s="20"/>
      <c r="NVR73" s="20"/>
      <c r="NVS73" s="20"/>
      <c r="NVT73" s="20"/>
      <c r="NVU73" s="20"/>
      <c r="NVV73" s="20"/>
      <c r="NVW73" s="20"/>
      <c r="NVX73" s="20"/>
      <c r="NVY73" s="20"/>
      <c r="NVZ73" s="20"/>
      <c r="NWA73" s="20"/>
      <c r="NWB73" s="20"/>
      <c r="NWC73" s="20"/>
      <c r="NWD73" s="20"/>
      <c r="NWE73" s="20"/>
      <c r="NWF73" s="20"/>
      <c r="NWG73" s="20"/>
      <c r="NWH73" s="20"/>
      <c r="NWI73" s="20"/>
      <c r="NWJ73" s="20"/>
      <c r="NWK73" s="20"/>
      <c r="NWL73" s="20"/>
      <c r="NWM73" s="20"/>
      <c r="NWN73" s="20"/>
      <c r="NWO73" s="20"/>
      <c r="NWP73" s="20"/>
      <c r="NWQ73" s="20"/>
      <c r="NWR73" s="20"/>
      <c r="NWS73" s="20"/>
      <c r="NWT73" s="20"/>
      <c r="NWU73" s="20"/>
      <c r="NWV73" s="20"/>
      <c r="NWW73" s="20"/>
      <c r="NWX73" s="20"/>
      <c r="NWY73" s="20"/>
      <c r="NWZ73" s="20"/>
      <c r="NXA73" s="20"/>
      <c r="NXB73" s="20"/>
      <c r="NXC73" s="20"/>
      <c r="NXD73" s="20"/>
      <c r="NXE73" s="20"/>
      <c r="NXF73" s="20"/>
      <c r="NXG73" s="20"/>
      <c r="NXH73" s="20"/>
      <c r="NXI73" s="20"/>
      <c r="NXJ73" s="20"/>
      <c r="NXK73" s="20"/>
      <c r="NXL73" s="20"/>
      <c r="NXM73" s="20"/>
      <c r="NXN73" s="20"/>
      <c r="NXO73" s="20"/>
      <c r="NXP73" s="20"/>
      <c r="NXQ73" s="20"/>
      <c r="NXR73" s="20"/>
      <c r="NXS73" s="20"/>
      <c r="NXT73" s="20"/>
      <c r="NXU73" s="20"/>
      <c r="NXV73" s="20"/>
      <c r="NXW73" s="20"/>
      <c r="NXX73" s="20"/>
      <c r="NXY73" s="20"/>
      <c r="NXZ73" s="20"/>
      <c r="NYA73" s="20"/>
      <c r="NYB73" s="20"/>
      <c r="NYC73" s="20"/>
      <c r="NYD73" s="20"/>
      <c r="NYE73" s="20"/>
      <c r="NYF73" s="20"/>
      <c r="NYG73" s="20"/>
      <c r="NYH73" s="20"/>
      <c r="NYI73" s="20"/>
      <c r="NYJ73" s="20"/>
      <c r="NYK73" s="20"/>
      <c r="NYL73" s="20"/>
      <c r="NYM73" s="20"/>
      <c r="NYN73" s="20"/>
      <c r="NYO73" s="20"/>
      <c r="NYP73" s="20"/>
      <c r="NYQ73" s="20"/>
      <c r="NYR73" s="20"/>
      <c r="NYS73" s="20"/>
      <c r="NYT73" s="20"/>
      <c r="NYU73" s="20"/>
      <c r="NYV73" s="20"/>
      <c r="NYW73" s="20"/>
      <c r="NYX73" s="20"/>
      <c r="NYY73" s="20"/>
      <c r="NYZ73" s="20"/>
      <c r="NZA73" s="20"/>
      <c r="NZB73" s="20"/>
      <c r="NZC73" s="20"/>
      <c r="NZD73" s="20"/>
      <c r="NZE73" s="20"/>
      <c r="NZF73" s="20"/>
      <c r="NZG73" s="20"/>
      <c r="NZH73" s="20"/>
      <c r="NZI73" s="20"/>
      <c r="NZJ73" s="20"/>
      <c r="NZK73" s="20"/>
      <c r="NZL73" s="20"/>
      <c r="NZM73" s="20"/>
      <c r="NZN73" s="20"/>
      <c r="NZO73" s="20"/>
      <c r="NZP73" s="20"/>
      <c r="NZQ73" s="20"/>
      <c r="NZR73" s="20"/>
      <c r="NZS73" s="20"/>
      <c r="NZT73" s="20"/>
      <c r="NZU73" s="20"/>
      <c r="NZV73" s="20"/>
      <c r="NZW73" s="20"/>
      <c r="NZX73" s="20"/>
      <c r="NZY73" s="20"/>
      <c r="NZZ73" s="20"/>
      <c r="OAA73" s="20"/>
      <c r="OAB73" s="20"/>
      <c r="OAC73" s="20"/>
      <c r="OAD73" s="20"/>
      <c r="OAE73" s="20"/>
      <c r="OAF73" s="20"/>
      <c r="OAG73" s="20"/>
      <c r="OAH73" s="20"/>
      <c r="OAI73" s="20"/>
      <c r="OAJ73" s="20"/>
      <c r="OAK73" s="20"/>
      <c r="OAL73" s="20"/>
      <c r="OAM73" s="20"/>
      <c r="OAN73" s="20"/>
      <c r="OAO73" s="20"/>
      <c r="OAP73" s="20"/>
      <c r="OAQ73" s="20"/>
      <c r="OAR73" s="20"/>
      <c r="OAS73" s="20"/>
      <c r="OAT73" s="20"/>
      <c r="OAU73" s="20"/>
      <c r="OAV73" s="20"/>
      <c r="OAW73" s="20"/>
      <c r="OAX73" s="20"/>
      <c r="OAY73" s="20"/>
      <c r="OAZ73" s="20"/>
      <c r="OBA73" s="20"/>
      <c r="OBB73" s="20"/>
      <c r="OBC73" s="20"/>
      <c r="OBD73" s="20"/>
      <c r="OBE73" s="20"/>
      <c r="OBF73" s="20"/>
      <c r="OBG73" s="20"/>
      <c r="OBH73" s="20"/>
      <c r="OBI73" s="20"/>
      <c r="OBJ73" s="20"/>
      <c r="OBK73" s="20"/>
      <c r="OBL73" s="20"/>
      <c r="OBM73" s="20"/>
      <c r="OBN73" s="20"/>
      <c r="OBO73" s="20"/>
      <c r="OBP73" s="20"/>
      <c r="OBQ73" s="20"/>
      <c r="OBR73" s="20"/>
      <c r="OBS73" s="20"/>
      <c r="OBT73" s="20"/>
      <c r="OBU73" s="20"/>
      <c r="OBV73" s="20"/>
      <c r="OBW73" s="20"/>
      <c r="OBX73" s="20"/>
      <c r="OBY73" s="20"/>
      <c r="OBZ73" s="20"/>
      <c r="OCA73" s="20"/>
      <c r="OCB73" s="20"/>
      <c r="OCC73" s="20"/>
      <c r="OCD73" s="20"/>
      <c r="OCE73" s="20"/>
      <c r="OCF73" s="20"/>
      <c r="OCG73" s="20"/>
      <c r="OCH73" s="20"/>
      <c r="OCI73" s="20"/>
      <c r="OCJ73" s="20"/>
      <c r="OCK73" s="20"/>
      <c r="OCL73" s="20"/>
      <c r="OCM73" s="20"/>
      <c r="OCN73" s="20"/>
      <c r="OCO73" s="20"/>
      <c r="OCP73" s="20"/>
      <c r="OCQ73" s="20"/>
      <c r="OCR73" s="20"/>
      <c r="OCS73" s="20"/>
      <c r="OCT73" s="20"/>
      <c r="OCU73" s="20"/>
      <c r="OCV73" s="20"/>
      <c r="OCW73" s="20"/>
      <c r="OCX73" s="20"/>
      <c r="OCY73" s="20"/>
      <c r="OCZ73" s="20"/>
      <c r="ODA73" s="20"/>
      <c r="ODB73" s="20"/>
      <c r="ODC73" s="20"/>
      <c r="ODD73" s="20"/>
      <c r="ODE73" s="20"/>
      <c r="ODF73" s="20"/>
      <c r="ODG73" s="20"/>
      <c r="ODH73" s="20"/>
      <c r="ODI73" s="20"/>
      <c r="ODJ73" s="20"/>
      <c r="ODK73" s="20"/>
      <c r="ODL73" s="20"/>
      <c r="ODM73" s="20"/>
      <c r="ODN73" s="20"/>
      <c r="ODO73" s="20"/>
      <c r="ODP73" s="20"/>
      <c r="ODQ73" s="20"/>
      <c r="ODR73" s="20"/>
      <c r="ODS73" s="20"/>
      <c r="ODT73" s="20"/>
      <c r="ODU73" s="20"/>
      <c r="ODV73" s="20"/>
      <c r="ODW73" s="20"/>
      <c r="ODX73" s="20"/>
      <c r="ODY73" s="20"/>
      <c r="ODZ73" s="20"/>
      <c r="OEA73" s="20"/>
      <c r="OEB73" s="20"/>
      <c r="OEC73" s="20"/>
      <c r="OED73" s="20"/>
      <c r="OEE73" s="20"/>
      <c r="OEF73" s="20"/>
      <c r="OEG73" s="20"/>
      <c r="OEH73" s="20"/>
      <c r="OEI73" s="20"/>
      <c r="OEJ73" s="20"/>
      <c r="OEK73" s="20"/>
      <c r="OEL73" s="20"/>
      <c r="OEM73" s="20"/>
      <c r="OEN73" s="20"/>
      <c r="OEO73" s="20"/>
      <c r="OEP73" s="20"/>
      <c r="OEQ73" s="20"/>
      <c r="OER73" s="20"/>
      <c r="OES73" s="20"/>
      <c r="OET73" s="20"/>
      <c r="OEU73" s="20"/>
      <c r="OEV73" s="20"/>
      <c r="OEW73" s="20"/>
      <c r="OEX73" s="20"/>
      <c r="OEY73" s="20"/>
      <c r="OEZ73" s="20"/>
      <c r="OFA73" s="20"/>
      <c r="OFB73" s="20"/>
      <c r="OFC73" s="20"/>
      <c r="OFD73" s="20"/>
      <c r="OFE73" s="20"/>
      <c r="OFF73" s="20"/>
      <c r="OFG73" s="20"/>
      <c r="OFH73" s="20"/>
      <c r="OFI73" s="20"/>
      <c r="OFJ73" s="20"/>
      <c r="OFK73" s="20"/>
      <c r="OFL73" s="20"/>
      <c r="OFM73" s="20"/>
      <c r="OFN73" s="20"/>
      <c r="OFO73" s="20"/>
      <c r="OFP73" s="20"/>
      <c r="OFQ73" s="20"/>
      <c r="OFR73" s="20"/>
      <c r="OFS73" s="20"/>
      <c r="OFT73" s="20"/>
      <c r="OFU73" s="20"/>
      <c r="OFV73" s="20"/>
      <c r="OFW73" s="20"/>
      <c r="OFX73" s="20"/>
      <c r="OFY73" s="20"/>
      <c r="OFZ73" s="20"/>
      <c r="OGA73" s="20"/>
      <c r="OGB73" s="20"/>
      <c r="OGC73" s="20"/>
      <c r="OGD73" s="20"/>
      <c r="OGE73" s="20"/>
      <c r="OGF73" s="20"/>
      <c r="OGG73" s="20"/>
      <c r="OGH73" s="20"/>
      <c r="OGI73" s="20"/>
      <c r="OGJ73" s="20"/>
      <c r="OGK73" s="20"/>
      <c r="OGL73" s="20"/>
      <c r="OGM73" s="20"/>
      <c r="OGN73" s="20"/>
      <c r="OGO73" s="20"/>
      <c r="OGP73" s="20"/>
      <c r="OGQ73" s="20"/>
      <c r="OGR73" s="20"/>
      <c r="OGS73" s="20"/>
      <c r="OGT73" s="20"/>
      <c r="OGU73" s="20"/>
      <c r="OGV73" s="20"/>
      <c r="OGW73" s="20"/>
      <c r="OGX73" s="20"/>
      <c r="OGY73" s="20"/>
      <c r="OGZ73" s="20"/>
      <c r="OHA73" s="20"/>
      <c r="OHB73" s="20"/>
      <c r="OHC73" s="20"/>
      <c r="OHD73" s="20"/>
      <c r="OHE73" s="20"/>
      <c r="OHF73" s="20"/>
      <c r="OHG73" s="20"/>
      <c r="OHH73" s="20"/>
      <c r="OHI73" s="20"/>
      <c r="OHJ73" s="20"/>
      <c r="OHK73" s="20"/>
      <c r="OHL73" s="20"/>
      <c r="OHM73" s="20"/>
      <c r="OHN73" s="20"/>
      <c r="OHO73" s="20"/>
      <c r="OHP73" s="20"/>
      <c r="OHQ73" s="20"/>
      <c r="OHR73" s="20"/>
      <c r="OHS73" s="20"/>
      <c r="OHT73" s="20"/>
      <c r="OHU73" s="20"/>
      <c r="OHV73" s="20"/>
      <c r="OHW73" s="20"/>
      <c r="OHX73" s="20"/>
      <c r="OHY73" s="20"/>
      <c r="OHZ73" s="20"/>
      <c r="OIA73" s="20"/>
      <c r="OIB73" s="20"/>
      <c r="OIC73" s="20"/>
      <c r="OID73" s="20"/>
      <c r="OIE73" s="20"/>
      <c r="OIF73" s="20"/>
      <c r="OIG73" s="20"/>
      <c r="OIH73" s="20"/>
      <c r="OII73" s="20"/>
      <c r="OIJ73" s="20"/>
      <c r="OIK73" s="20"/>
      <c r="OIL73" s="20"/>
      <c r="OIM73" s="20"/>
      <c r="OIN73" s="20"/>
      <c r="OIO73" s="20"/>
      <c r="OIP73" s="20"/>
      <c r="OIQ73" s="20"/>
      <c r="OIR73" s="20"/>
      <c r="OIS73" s="20"/>
      <c r="OIT73" s="20"/>
      <c r="OIU73" s="20"/>
      <c r="OIV73" s="20"/>
      <c r="OIW73" s="20"/>
      <c r="OIX73" s="20"/>
      <c r="OIY73" s="20"/>
      <c r="OIZ73" s="20"/>
      <c r="OJA73" s="20"/>
      <c r="OJB73" s="20"/>
      <c r="OJC73" s="20"/>
      <c r="OJD73" s="20"/>
      <c r="OJE73" s="20"/>
      <c r="OJF73" s="20"/>
      <c r="OJG73" s="20"/>
      <c r="OJH73" s="20"/>
      <c r="OJI73" s="20"/>
      <c r="OJJ73" s="20"/>
      <c r="OJK73" s="20"/>
      <c r="OJL73" s="20"/>
      <c r="OJM73" s="20"/>
      <c r="OJN73" s="20"/>
      <c r="OJO73" s="20"/>
      <c r="OJP73" s="20"/>
      <c r="OJQ73" s="20"/>
      <c r="OJR73" s="20"/>
      <c r="OJS73" s="20"/>
      <c r="OJT73" s="20"/>
      <c r="OJU73" s="20"/>
      <c r="OJV73" s="20"/>
      <c r="OJW73" s="20"/>
      <c r="OJX73" s="20"/>
      <c r="OJY73" s="20"/>
      <c r="OJZ73" s="20"/>
      <c r="OKA73" s="20"/>
      <c r="OKB73" s="20"/>
      <c r="OKC73" s="20"/>
      <c r="OKD73" s="20"/>
      <c r="OKE73" s="20"/>
      <c r="OKF73" s="20"/>
      <c r="OKG73" s="20"/>
      <c r="OKH73" s="20"/>
      <c r="OKI73" s="20"/>
      <c r="OKJ73" s="20"/>
      <c r="OKK73" s="20"/>
      <c r="OKL73" s="20"/>
      <c r="OKM73" s="20"/>
      <c r="OKN73" s="20"/>
      <c r="OKO73" s="20"/>
      <c r="OKP73" s="20"/>
      <c r="OKQ73" s="20"/>
      <c r="OKR73" s="20"/>
      <c r="OKS73" s="20"/>
      <c r="OKT73" s="20"/>
      <c r="OKU73" s="20"/>
      <c r="OKV73" s="20"/>
      <c r="OKW73" s="20"/>
      <c r="OKX73" s="20"/>
      <c r="OKY73" s="20"/>
      <c r="OKZ73" s="20"/>
      <c r="OLA73" s="20"/>
      <c r="OLB73" s="20"/>
      <c r="OLC73" s="20"/>
      <c r="OLD73" s="20"/>
      <c r="OLE73" s="20"/>
      <c r="OLF73" s="20"/>
      <c r="OLG73" s="20"/>
      <c r="OLH73" s="20"/>
      <c r="OLI73" s="20"/>
      <c r="OLJ73" s="20"/>
      <c r="OLK73" s="20"/>
      <c r="OLL73" s="20"/>
      <c r="OLM73" s="20"/>
      <c r="OLN73" s="20"/>
      <c r="OLO73" s="20"/>
      <c r="OLP73" s="20"/>
      <c r="OLQ73" s="20"/>
      <c r="OLR73" s="20"/>
      <c r="OLS73" s="20"/>
      <c r="OLT73" s="20"/>
      <c r="OLU73" s="20"/>
      <c r="OLV73" s="20"/>
      <c r="OLW73" s="20"/>
      <c r="OLX73" s="20"/>
      <c r="OLY73" s="20"/>
      <c r="OLZ73" s="20"/>
      <c r="OMA73" s="20"/>
      <c r="OMB73" s="20"/>
      <c r="OMC73" s="20"/>
      <c r="OMD73" s="20"/>
      <c r="OME73" s="20"/>
      <c r="OMF73" s="20"/>
      <c r="OMG73" s="20"/>
      <c r="OMH73" s="20"/>
      <c r="OMI73" s="20"/>
      <c r="OMJ73" s="20"/>
      <c r="OMK73" s="20"/>
      <c r="OML73" s="20"/>
      <c r="OMM73" s="20"/>
      <c r="OMN73" s="20"/>
      <c r="OMO73" s="20"/>
      <c r="OMP73" s="20"/>
      <c r="OMQ73" s="20"/>
      <c r="OMR73" s="20"/>
      <c r="OMS73" s="20"/>
      <c r="OMT73" s="20"/>
      <c r="OMU73" s="20"/>
      <c r="OMV73" s="20"/>
      <c r="OMW73" s="20"/>
      <c r="OMX73" s="20"/>
      <c r="OMY73" s="20"/>
      <c r="OMZ73" s="20"/>
      <c r="ONA73" s="20"/>
      <c r="ONB73" s="20"/>
      <c r="ONC73" s="20"/>
      <c r="OND73" s="20"/>
      <c r="ONE73" s="20"/>
      <c r="ONF73" s="20"/>
      <c r="ONG73" s="20"/>
      <c r="ONH73" s="20"/>
      <c r="ONI73" s="20"/>
      <c r="ONJ73" s="20"/>
      <c r="ONK73" s="20"/>
      <c r="ONL73" s="20"/>
      <c r="ONM73" s="20"/>
      <c r="ONN73" s="20"/>
      <c r="ONO73" s="20"/>
      <c r="ONP73" s="20"/>
      <c r="ONQ73" s="20"/>
      <c r="ONR73" s="20"/>
      <c r="ONS73" s="20"/>
      <c r="ONT73" s="20"/>
      <c r="ONU73" s="20"/>
      <c r="ONV73" s="20"/>
      <c r="ONW73" s="20"/>
      <c r="ONX73" s="20"/>
      <c r="ONY73" s="20"/>
      <c r="ONZ73" s="20"/>
      <c r="OOA73" s="20"/>
      <c r="OOB73" s="20"/>
      <c r="OOC73" s="20"/>
      <c r="OOD73" s="20"/>
      <c r="OOE73" s="20"/>
      <c r="OOF73" s="20"/>
      <c r="OOG73" s="20"/>
      <c r="OOH73" s="20"/>
      <c r="OOI73" s="20"/>
      <c r="OOJ73" s="20"/>
      <c r="OOK73" s="20"/>
      <c r="OOL73" s="20"/>
      <c r="OOM73" s="20"/>
      <c r="OON73" s="20"/>
      <c r="OOO73" s="20"/>
      <c r="OOP73" s="20"/>
      <c r="OOQ73" s="20"/>
      <c r="OOR73" s="20"/>
      <c r="OOS73" s="20"/>
      <c r="OOT73" s="20"/>
      <c r="OOU73" s="20"/>
      <c r="OOV73" s="20"/>
      <c r="OOW73" s="20"/>
      <c r="OOX73" s="20"/>
      <c r="OOY73" s="20"/>
      <c r="OOZ73" s="20"/>
      <c r="OPA73" s="20"/>
      <c r="OPB73" s="20"/>
      <c r="OPC73" s="20"/>
      <c r="OPD73" s="20"/>
      <c r="OPE73" s="20"/>
      <c r="OPF73" s="20"/>
      <c r="OPG73" s="20"/>
      <c r="OPH73" s="20"/>
      <c r="OPI73" s="20"/>
      <c r="OPJ73" s="20"/>
      <c r="OPK73" s="20"/>
      <c r="OPL73" s="20"/>
      <c r="OPM73" s="20"/>
      <c r="OPN73" s="20"/>
      <c r="OPO73" s="20"/>
      <c r="OPP73" s="20"/>
      <c r="OPQ73" s="20"/>
      <c r="OPR73" s="20"/>
      <c r="OPS73" s="20"/>
      <c r="OPT73" s="20"/>
      <c r="OPU73" s="20"/>
      <c r="OPV73" s="20"/>
      <c r="OPW73" s="20"/>
      <c r="OPX73" s="20"/>
      <c r="OPY73" s="20"/>
      <c r="OPZ73" s="20"/>
      <c r="OQA73" s="20"/>
      <c r="OQB73" s="20"/>
      <c r="OQC73" s="20"/>
      <c r="OQD73" s="20"/>
      <c r="OQE73" s="20"/>
      <c r="OQF73" s="20"/>
      <c r="OQG73" s="20"/>
      <c r="OQH73" s="20"/>
      <c r="OQI73" s="20"/>
      <c r="OQJ73" s="20"/>
      <c r="OQK73" s="20"/>
      <c r="OQL73" s="20"/>
      <c r="OQM73" s="20"/>
      <c r="OQN73" s="20"/>
      <c r="OQO73" s="20"/>
      <c r="OQP73" s="20"/>
      <c r="OQQ73" s="20"/>
      <c r="OQR73" s="20"/>
      <c r="OQS73" s="20"/>
      <c r="OQT73" s="20"/>
      <c r="OQU73" s="20"/>
      <c r="OQV73" s="20"/>
      <c r="OQW73" s="20"/>
      <c r="OQX73" s="20"/>
      <c r="OQY73" s="20"/>
      <c r="OQZ73" s="20"/>
      <c r="ORA73" s="20"/>
      <c r="ORB73" s="20"/>
      <c r="ORC73" s="20"/>
      <c r="ORD73" s="20"/>
      <c r="ORE73" s="20"/>
      <c r="ORF73" s="20"/>
      <c r="ORG73" s="20"/>
      <c r="ORH73" s="20"/>
      <c r="ORI73" s="20"/>
      <c r="ORJ73" s="20"/>
      <c r="ORK73" s="20"/>
      <c r="ORL73" s="20"/>
      <c r="ORM73" s="20"/>
      <c r="ORN73" s="20"/>
      <c r="ORO73" s="20"/>
      <c r="ORP73" s="20"/>
      <c r="ORQ73" s="20"/>
      <c r="ORR73" s="20"/>
      <c r="ORS73" s="20"/>
      <c r="ORT73" s="20"/>
      <c r="ORU73" s="20"/>
      <c r="ORV73" s="20"/>
      <c r="ORW73" s="20"/>
      <c r="ORX73" s="20"/>
      <c r="ORY73" s="20"/>
      <c r="ORZ73" s="20"/>
      <c r="OSA73" s="20"/>
      <c r="OSB73" s="20"/>
      <c r="OSC73" s="20"/>
      <c r="OSD73" s="20"/>
      <c r="OSE73" s="20"/>
      <c r="OSF73" s="20"/>
      <c r="OSG73" s="20"/>
      <c r="OSH73" s="20"/>
      <c r="OSI73" s="20"/>
      <c r="OSJ73" s="20"/>
      <c r="OSK73" s="20"/>
      <c r="OSL73" s="20"/>
      <c r="OSM73" s="20"/>
      <c r="OSN73" s="20"/>
      <c r="OSO73" s="20"/>
      <c r="OSP73" s="20"/>
      <c r="OSQ73" s="20"/>
      <c r="OSR73" s="20"/>
      <c r="OSS73" s="20"/>
      <c r="OST73" s="20"/>
      <c r="OSU73" s="20"/>
      <c r="OSV73" s="20"/>
      <c r="OSW73" s="20"/>
      <c r="OSX73" s="20"/>
      <c r="OSY73" s="20"/>
      <c r="OSZ73" s="20"/>
      <c r="OTA73" s="20"/>
      <c r="OTB73" s="20"/>
      <c r="OTC73" s="20"/>
      <c r="OTD73" s="20"/>
      <c r="OTE73" s="20"/>
      <c r="OTF73" s="20"/>
      <c r="OTG73" s="20"/>
      <c r="OTH73" s="20"/>
      <c r="OTI73" s="20"/>
      <c r="OTJ73" s="20"/>
      <c r="OTK73" s="20"/>
      <c r="OTL73" s="20"/>
      <c r="OTM73" s="20"/>
      <c r="OTN73" s="20"/>
      <c r="OTO73" s="20"/>
      <c r="OTP73" s="20"/>
      <c r="OTQ73" s="20"/>
      <c r="OTR73" s="20"/>
      <c r="OTS73" s="20"/>
      <c r="OTT73" s="20"/>
      <c r="OTU73" s="20"/>
      <c r="OTV73" s="20"/>
      <c r="OTW73" s="20"/>
      <c r="OTX73" s="20"/>
      <c r="OTY73" s="20"/>
      <c r="OTZ73" s="20"/>
      <c r="OUA73" s="20"/>
      <c r="OUB73" s="20"/>
      <c r="OUC73" s="20"/>
      <c r="OUD73" s="20"/>
      <c r="OUE73" s="20"/>
      <c r="OUF73" s="20"/>
      <c r="OUG73" s="20"/>
      <c r="OUH73" s="20"/>
      <c r="OUI73" s="20"/>
      <c r="OUJ73" s="20"/>
      <c r="OUK73" s="20"/>
      <c r="OUL73" s="20"/>
      <c r="OUM73" s="20"/>
      <c r="OUN73" s="20"/>
      <c r="OUO73" s="20"/>
      <c r="OUP73" s="20"/>
      <c r="OUQ73" s="20"/>
      <c r="OUR73" s="20"/>
      <c r="OUS73" s="20"/>
      <c r="OUT73" s="20"/>
      <c r="OUU73" s="20"/>
      <c r="OUV73" s="20"/>
      <c r="OUW73" s="20"/>
      <c r="OUX73" s="20"/>
      <c r="OUY73" s="20"/>
      <c r="OUZ73" s="20"/>
      <c r="OVA73" s="20"/>
      <c r="OVB73" s="20"/>
      <c r="OVC73" s="20"/>
      <c r="OVD73" s="20"/>
      <c r="OVE73" s="20"/>
      <c r="OVF73" s="20"/>
      <c r="OVG73" s="20"/>
      <c r="OVH73" s="20"/>
      <c r="OVI73" s="20"/>
      <c r="OVJ73" s="20"/>
      <c r="OVK73" s="20"/>
      <c r="OVL73" s="20"/>
      <c r="OVM73" s="20"/>
      <c r="OVN73" s="20"/>
      <c r="OVO73" s="20"/>
      <c r="OVP73" s="20"/>
      <c r="OVQ73" s="20"/>
      <c r="OVR73" s="20"/>
      <c r="OVS73" s="20"/>
      <c r="OVT73" s="20"/>
      <c r="OVU73" s="20"/>
      <c r="OVV73" s="20"/>
      <c r="OVW73" s="20"/>
      <c r="OVX73" s="20"/>
      <c r="OVY73" s="20"/>
      <c r="OVZ73" s="20"/>
      <c r="OWA73" s="20"/>
      <c r="OWB73" s="20"/>
      <c r="OWC73" s="20"/>
      <c r="OWD73" s="20"/>
      <c r="OWE73" s="20"/>
      <c r="OWF73" s="20"/>
      <c r="OWG73" s="20"/>
      <c r="OWH73" s="20"/>
      <c r="OWI73" s="20"/>
      <c r="OWJ73" s="20"/>
      <c r="OWK73" s="20"/>
      <c r="OWL73" s="20"/>
      <c r="OWM73" s="20"/>
      <c r="OWN73" s="20"/>
      <c r="OWO73" s="20"/>
      <c r="OWP73" s="20"/>
      <c r="OWQ73" s="20"/>
      <c r="OWR73" s="20"/>
      <c r="OWS73" s="20"/>
      <c r="OWT73" s="20"/>
      <c r="OWU73" s="20"/>
      <c r="OWV73" s="20"/>
      <c r="OWW73" s="20"/>
      <c r="OWX73" s="20"/>
      <c r="OWY73" s="20"/>
      <c r="OWZ73" s="20"/>
      <c r="OXA73" s="20"/>
      <c r="OXB73" s="20"/>
      <c r="OXC73" s="20"/>
      <c r="OXD73" s="20"/>
      <c r="OXE73" s="20"/>
      <c r="OXF73" s="20"/>
      <c r="OXG73" s="20"/>
      <c r="OXH73" s="20"/>
      <c r="OXI73" s="20"/>
      <c r="OXJ73" s="20"/>
      <c r="OXK73" s="20"/>
      <c r="OXL73" s="20"/>
      <c r="OXM73" s="20"/>
      <c r="OXN73" s="20"/>
      <c r="OXO73" s="20"/>
      <c r="OXP73" s="20"/>
      <c r="OXQ73" s="20"/>
      <c r="OXR73" s="20"/>
      <c r="OXS73" s="20"/>
      <c r="OXT73" s="20"/>
      <c r="OXU73" s="20"/>
      <c r="OXV73" s="20"/>
      <c r="OXW73" s="20"/>
      <c r="OXX73" s="20"/>
      <c r="OXY73" s="20"/>
      <c r="OXZ73" s="20"/>
      <c r="OYA73" s="20"/>
      <c r="OYB73" s="20"/>
      <c r="OYC73" s="20"/>
      <c r="OYD73" s="20"/>
      <c r="OYE73" s="20"/>
      <c r="OYF73" s="20"/>
      <c r="OYG73" s="20"/>
      <c r="OYH73" s="20"/>
      <c r="OYI73" s="20"/>
      <c r="OYJ73" s="20"/>
      <c r="OYK73" s="20"/>
      <c r="OYL73" s="20"/>
      <c r="OYM73" s="20"/>
      <c r="OYN73" s="20"/>
      <c r="OYO73" s="20"/>
      <c r="OYP73" s="20"/>
      <c r="OYQ73" s="20"/>
      <c r="OYR73" s="20"/>
      <c r="OYS73" s="20"/>
      <c r="OYT73" s="20"/>
      <c r="OYU73" s="20"/>
      <c r="OYV73" s="20"/>
      <c r="OYW73" s="20"/>
      <c r="OYX73" s="20"/>
      <c r="OYY73" s="20"/>
      <c r="OYZ73" s="20"/>
      <c r="OZA73" s="20"/>
      <c r="OZB73" s="20"/>
      <c r="OZC73" s="20"/>
      <c r="OZD73" s="20"/>
      <c r="OZE73" s="20"/>
      <c r="OZF73" s="20"/>
      <c r="OZG73" s="20"/>
      <c r="OZH73" s="20"/>
      <c r="OZI73" s="20"/>
      <c r="OZJ73" s="20"/>
      <c r="OZK73" s="20"/>
      <c r="OZL73" s="20"/>
      <c r="OZM73" s="20"/>
      <c r="OZN73" s="20"/>
      <c r="OZO73" s="20"/>
      <c r="OZP73" s="20"/>
      <c r="OZQ73" s="20"/>
      <c r="OZR73" s="20"/>
      <c r="OZS73" s="20"/>
      <c r="OZT73" s="20"/>
      <c r="OZU73" s="20"/>
      <c r="OZV73" s="20"/>
      <c r="OZW73" s="20"/>
      <c r="OZX73" s="20"/>
      <c r="OZY73" s="20"/>
      <c r="OZZ73" s="20"/>
      <c r="PAA73" s="20"/>
      <c r="PAB73" s="20"/>
      <c r="PAC73" s="20"/>
      <c r="PAD73" s="20"/>
      <c r="PAE73" s="20"/>
      <c r="PAF73" s="20"/>
      <c r="PAG73" s="20"/>
      <c r="PAH73" s="20"/>
      <c r="PAI73" s="20"/>
      <c r="PAJ73" s="20"/>
      <c r="PAK73" s="20"/>
      <c r="PAL73" s="20"/>
      <c r="PAM73" s="20"/>
      <c r="PAN73" s="20"/>
      <c r="PAO73" s="20"/>
      <c r="PAP73" s="20"/>
      <c r="PAQ73" s="20"/>
      <c r="PAR73" s="20"/>
      <c r="PAS73" s="20"/>
      <c r="PAT73" s="20"/>
      <c r="PAU73" s="20"/>
      <c r="PAV73" s="20"/>
      <c r="PAW73" s="20"/>
      <c r="PAX73" s="20"/>
      <c r="PAY73" s="20"/>
      <c r="PAZ73" s="20"/>
      <c r="PBA73" s="20"/>
      <c r="PBB73" s="20"/>
      <c r="PBC73" s="20"/>
      <c r="PBD73" s="20"/>
      <c r="PBE73" s="20"/>
      <c r="PBF73" s="20"/>
      <c r="PBG73" s="20"/>
      <c r="PBH73" s="20"/>
      <c r="PBI73" s="20"/>
      <c r="PBJ73" s="20"/>
      <c r="PBK73" s="20"/>
      <c r="PBL73" s="20"/>
      <c r="PBM73" s="20"/>
      <c r="PBN73" s="20"/>
      <c r="PBO73" s="20"/>
      <c r="PBP73" s="20"/>
      <c r="PBQ73" s="20"/>
      <c r="PBR73" s="20"/>
      <c r="PBS73" s="20"/>
      <c r="PBT73" s="20"/>
      <c r="PBU73" s="20"/>
      <c r="PBV73" s="20"/>
      <c r="PBW73" s="20"/>
      <c r="PBX73" s="20"/>
      <c r="PBY73" s="20"/>
      <c r="PBZ73" s="20"/>
      <c r="PCA73" s="20"/>
      <c r="PCB73" s="20"/>
      <c r="PCC73" s="20"/>
      <c r="PCD73" s="20"/>
      <c r="PCE73" s="20"/>
      <c r="PCF73" s="20"/>
      <c r="PCG73" s="20"/>
      <c r="PCH73" s="20"/>
      <c r="PCI73" s="20"/>
      <c r="PCJ73" s="20"/>
      <c r="PCK73" s="20"/>
      <c r="PCL73" s="20"/>
      <c r="PCM73" s="20"/>
      <c r="PCN73" s="20"/>
      <c r="PCO73" s="20"/>
      <c r="PCP73" s="20"/>
      <c r="PCQ73" s="20"/>
      <c r="PCR73" s="20"/>
      <c r="PCS73" s="20"/>
      <c r="PCT73" s="20"/>
      <c r="PCU73" s="20"/>
      <c r="PCV73" s="20"/>
      <c r="PCW73" s="20"/>
      <c r="PCX73" s="20"/>
      <c r="PCY73" s="20"/>
      <c r="PCZ73" s="20"/>
      <c r="PDA73" s="20"/>
      <c r="PDB73" s="20"/>
      <c r="PDC73" s="20"/>
      <c r="PDD73" s="20"/>
      <c r="PDE73" s="20"/>
      <c r="PDF73" s="20"/>
      <c r="PDG73" s="20"/>
      <c r="PDH73" s="20"/>
      <c r="PDI73" s="20"/>
      <c r="PDJ73" s="20"/>
      <c r="PDK73" s="20"/>
      <c r="PDL73" s="20"/>
      <c r="PDM73" s="20"/>
      <c r="PDN73" s="20"/>
      <c r="PDO73" s="20"/>
      <c r="PDP73" s="20"/>
      <c r="PDQ73" s="20"/>
      <c r="PDR73" s="20"/>
      <c r="PDS73" s="20"/>
      <c r="PDT73" s="20"/>
      <c r="PDU73" s="20"/>
      <c r="PDV73" s="20"/>
      <c r="PDW73" s="20"/>
      <c r="PDX73" s="20"/>
      <c r="PDY73" s="20"/>
      <c r="PDZ73" s="20"/>
      <c r="PEA73" s="20"/>
      <c r="PEB73" s="20"/>
      <c r="PEC73" s="20"/>
      <c r="PED73" s="20"/>
      <c r="PEE73" s="20"/>
      <c r="PEF73" s="20"/>
      <c r="PEG73" s="20"/>
      <c r="PEH73" s="20"/>
      <c r="PEI73" s="20"/>
      <c r="PEJ73" s="20"/>
      <c r="PEK73" s="20"/>
      <c r="PEL73" s="20"/>
      <c r="PEM73" s="20"/>
      <c r="PEN73" s="20"/>
      <c r="PEO73" s="20"/>
      <c r="PEP73" s="20"/>
      <c r="PEQ73" s="20"/>
      <c r="PER73" s="20"/>
      <c r="PES73" s="20"/>
      <c r="PET73" s="20"/>
      <c r="PEU73" s="20"/>
      <c r="PEV73" s="20"/>
      <c r="PEW73" s="20"/>
      <c r="PEX73" s="20"/>
      <c r="PEY73" s="20"/>
      <c r="PEZ73" s="20"/>
      <c r="PFA73" s="20"/>
      <c r="PFB73" s="20"/>
      <c r="PFC73" s="20"/>
      <c r="PFD73" s="20"/>
      <c r="PFE73" s="20"/>
      <c r="PFF73" s="20"/>
      <c r="PFG73" s="20"/>
      <c r="PFH73" s="20"/>
      <c r="PFI73" s="20"/>
      <c r="PFJ73" s="20"/>
      <c r="PFK73" s="20"/>
      <c r="PFL73" s="20"/>
      <c r="PFM73" s="20"/>
      <c r="PFN73" s="20"/>
      <c r="PFO73" s="20"/>
      <c r="PFP73" s="20"/>
      <c r="PFQ73" s="20"/>
      <c r="PFR73" s="20"/>
      <c r="PFS73" s="20"/>
      <c r="PFT73" s="20"/>
      <c r="PFU73" s="20"/>
      <c r="PFV73" s="20"/>
      <c r="PFW73" s="20"/>
      <c r="PFX73" s="20"/>
      <c r="PFY73" s="20"/>
      <c r="PFZ73" s="20"/>
      <c r="PGA73" s="20"/>
      <c r="PGB73" s="20"/>
      <c r="PGC73" s="20"/>
      <c r="PGD73" s="20"/>
      <c r="PGE73" s="20"/>
      <c r="PGF73" s="20"/>
      <c r="PGG73" s="20"/>
      <c r="PGH73" s="20"/>
      <c r="PGI73" s="20"/>
      <c r="PGJ73" s="20"/>
      <c r="PGK73" s="20"/>
      <c r="PGL73" s="20"/>
      <c r="PGM73" s="20"/>
      <c r="PGN73" s="20"/>
      <c r="PGO73" s="20"/>
      <c r="PGP73" s="20"/>
      <c r="PGQ73" s="20"/>
      <c r="PGR73" s="20"/>
      <c r="PGS73" s="20"/>
      <c r="PGT73" s="20"/>
      <c r="PGU73" s="20"/>
      <c r="PGV73" s="20"/>
      <c r="PGW73" s="20"/>
      <c r="PGX73" s="20"/>
      <c r="PGY73" s="20"/>
      <c r="PGZ73" s="20"/>
      <c r="PHA73" s="20"/>
      <c r="PHB73" s="20"/>
      <c r="PHC73" s="20"/>
      <c r="PHD73" s="20"/>
      <c r="PHE73" s="20"/>
      <c r="PHF73" s="20"/>
      <c r="PHG73" s="20"/>
      <c r="PHH73" s="20"/>
      <c r="PHI73" s="20"/>
      <c r="PHJ73" s="20"/>
      <c r="PHK73" s="20"/>
      <c r="PHL73" s="20"/>
      <c r="PHM73" s="20"/>
      <c r="PHN73" s="20"/>
      <c r="PHO73" s="20"/>
      <c r="PHP73" s="20"/>
      <c r="PHQ73" s="20"/>
      <c r="PHR73" s="20"/>
      <c r="PHS73" s="20"/>
      <c r="PHT73" s="20"/>
      <c r="PHU73" s="20"/>
      <c r="PHV73" s="20"/>
      <c r="PHW73" s="20"/>
      <c r="PHX73" s="20"/>
      <c r="PHY73" s="20"/>
      <c r="PHZ73" s="20"/>
      <c r="PIA73" s="20"/>
      <c r="PIB73" s="20"/>
      <c r="PIC73" s="20"/>
      <c r="PID73" s="20"/>
      <c r="PIE73" s="20"/>
      <c r="PIF73" s="20"/>
      <c r="PIG73" s="20"/>
      <c r="PIH73" s="20"/>
      <c r="PII73" s="20"/>
      <c r="PIJ73" s="20"/>
      <c r="PIK73" s="20"/>
      <c r="PIL73" s="20"/>
      <c r="PIM73" s="20"/>
      <c r="PIN73" s="20"/>
      <c r="PIO73" s="20"/>
      <c r="PIP73" s="20"/>
      <c r="PIQ73" s="20"/>
      <c r="PIR73" s="20"/>
      <c r="PIS73" s="20"/>
      <c r="PIT73" s="20"/>
      <c r="PIU73" s="20"/>
      <c r="PIV73" s="20"/>
      <c r="PIW73" s="20"/>
      <c r="PIX73" s="20"/>
      <c r="PIY73" s="20"/>
      <c r="PIZ73" s="20"/>
      <c r="PJA73" s="20"/>
      <c r="PJB73" s="20"/>
      <c r="PJC73" s="20"/>
      <c r="PJD73" s="20"/>
      <c r="PJE73" s="20"/>
      <c r="PJF73" s="20"/>
      <c r="PJG73" s="20"/>
      <c r="PJH73" s="20"/>
      <c r="PJI73" s="20"/>
      <c r="PJJ73" s="20"/>
      <c r="PJK73" s="20"/>
      <c r="PJL73" s="20"/>
      <c r="PJM73" s="20"/>
      <c r="PJN73" s="20"/>
      <c r="PJO73" s="20"/>
      <c r="PJP73" s="20"/>
      <c r="PJQ73" s="20"/>
      <c r="PJR73" s="20"/>
      <c r="PJS73" s="20"/>
      <c r="PJT73" s="20"/>
      <c r="PJU73" s="20"/>
      <c r="PJV73" s="20"/>
      <c r="PJW73" s="20"/>
      <c r="PJX73" s="20"/>
      <c r="PJY73" s="20"/>
      <c r="PJZ73" s="20"/>
      <c r="PKA73" s="20"/>
      <c r="PKB73" s="20"/>
      <c r="PKC73" s="20"/>
      <c r="PKD73" s="20"/>
      <c r="PKE73" s="20"/>
      <c r="PKF73" s="20"/>
      <c r="PKG73" s="20"/>
      <c r="PKH73" s="20"/>
      <c r="PKI73" s="20"/>
      <c r="PKJ73" s="20"/>
      <c r="PKK73" s="20"/>
      <c r="PKL73" s="20"/>
      <c r="PKM73" s="20"/>
      <c r="PKN73" s="20"/>
      <c r="PKO73" s="20"/>
      <c r="PKP73" s="20"/>
      <c r="PKQ73" s="20"/>
      <c r="PKR73" s="20"/>
      <c r="PKS73" s="20"/>
      <c r="PKT73" s="20"/>
      <c r="PKU73" s="20"/>
      <c r="PKV73" s="20"/>
      <c r="PKW73" s="20"/>
      <c r="PKX73" s="20"/>
      <c r="PKY73" s="20"/>
      <c r="PKZ73" s="20"/>
      <c r="PLA73" s="20"/>
      <c r="PLB73" s="20"/>
      <c r="PLC73" s="20"/>
      <c r="PLD73" s="20"/>
      <c r="PLE73" s="20"/>
      <c r="PLF73" s="20"/>
      <c r="PLG73" s="20"/>
      <c r="PLH73" s="20"/>
      <c r="PLI73" s="20"/>
      <c r="PLJ73" s="20"/>
      <c r="PLK73" s="20"/>
      <c r="PLL73" s="20"/>
      <c r="PLM73" s="20"/>
      <c r="PLN73" s="20"/>
      <c r="PLO73" s="20"/>
      <c r="PLP73" s="20"/>
      <c r="PLQ73" s="20"/>
      <c r="PLR73" s="20"/>
      <c r="PLS73" s="20"/>
      <c r="PLT73" s="20"/>
      <c r="PLU73" s="20"/>
      <c r="PLV73" s="20"/>
      <c r="PLW73" s="20"/>
      <c r="PLX73" s="20"/>
      <c r="PLY73" s="20"/>
      <c r="PLZ73" s="20"/>
      <c r="PMA73" s="20"/>
      <c r="PMB73" s="20"/>
      <c r="PMC73" s="20"/>
      <c r="PMD73" s="20"/>
      <c r="PME73" s="20"/>
      <c r="PMF73" s="20"/>
      <c r="PMG73" s="20"/>
      <c r="PMH73" s="20"/>
      <c r="PMI73" s="20"/>
      <c r="PMJ73" s="20"/>
      <c r="PMK73" s="20"/>
      <c r="PML73" s="20"/>
      <c r="PMM73" s="20"/>
      <c r="PMN73" s="20"/>
      <c r="PMO73" s="20"/>
      <c r="PMP73" s="20"/>
      <c r="PMQ73" s="20"/>
      <c r="PMR73" s="20"/>
      <c r="PMS73" s="20"/>
      <c r="PMT73" s="20"/>
      <c r="PMU73" s="20"/>
      <c r="PMV73" s="20"/>
      <c r="PMW73" s="20"/>
      <c r="PMX73" s="20"/>
      <c r="PMY73" s="20"/>
      <c r="PMZ73" s="20"/>
      <c r="PNA73" s="20"/>
      <c r="PNB73" s="20"/>
      <c r="PNC73" s="20"/>
      <c r="PND73" s="20"/>
      <c r="PNE73" s="20"/>
      <c r="PNF73" s="20"/>
      <c r="PNG73" s="20"/>
      <c r="PNH73" s="20"/>
      <c r="PNI73" s="20"/>
      <c r="PNJ73" s="20"/>
      <c r="PNK73" s="20"/>
      <c r="PNL73" s="20"/>
      <c r="PNM73" s="20"/>
      <c r="PNN73" s="20"/>
      <c r="PNO73" s="20"/>
      <c r="PNP73" s="20"/>
      <c r="PNQ73" s="20"/>
      <c r="PNR73" s="20"/>
      <c r="PNS73" s="20"/>
      <c r="PNT73" s="20"/>
      <c r="PNU73" s="20"/>
      <c r="PNV73" s="20"/>
      <c r="PNW73" s="20"/>
      <c r="PNX73" s="20"/>
      <c r="PNY73" s="20"/>
      <c r="PNZ73" s="20"/>
      <c r="POA73" s="20"/>
      <c r="POB73" s="20"/>
      <c r="POC73" s="20"/>
      <c r="POD73" s="20"/>
      <c r="POE73" s="20"/>
      <c r="POF73" s="20"/>
      <c r="POG73" s="20"/>
      <c r="POH73" s="20"/>
      <c r="POI73" s="20"/>
      <c r="POJ73" s="20"/>
      <c r="POK73" s="20"/>
      <c r="POL73" s="20"/>
      <c r="POM73" s="20"/>
      <c r="PON73" s="20"/>
      <c r="POO73" s="20"/>
      <c r="POP73" s="20"/>
      <c r="POQ73" s="20"/>
      <c r="POR73" s="20"/>
      <c r="POS73" s="20"/>
      <c r="POT73" s="20"/>
      <c r="POU73" s="20"/>
      <c r="POV73" s="20"/>
      <c r="POW73" s="20"/>
      <c r="POX73" s="20"/>
      <c r="POY73" s="20"/>
      <c r="POZ73" s="20"/>
      <c r="PPA73" s="20"/>
      <c r="PPB73" s="20"/>
      <c r="PPC73" s="20"/>
      <c r="PPD73" s="20"/>
      <c r="PPE73" s="20"/>
      <c r="PPF73" s="20"/>
      <c r="PPG73" s="20"/>
      <c r="PPH73" s="20"/>
      <c r="PPI73" s="20"/>
      <c r="PPJ73" s="20"/>
      <c r="PPK73" s="20"/>
      <c r="PPL73" s="20"/>
      <c r="PPM73" s="20"/>
      <c r="PPN73" s="20"/>
      <c r="PPO73" s="20"/>
      <c r="PPP73" s="20"/>
      <c r="PPQ73" s="20"/>
      <c r="PPR73" s="20"/>
      <c r="PPS73" s="20"/>
      <c r="PPT73" s="20"/>
      <c r="PPU73" s="20"/>
      <c r="PPV73" s="20"/>
      <c r="PPW73" s="20"/>
      <c r="PPX73" s="20"/>
      <c r="PPY73" s="20"/>
      <c r="PPZ73" s="20"/>
      <c r="PQA73" s="20"/>
      <c r="PQB73" s="20"/>
      <c r="PQC73" s="20"/>
      <c r="PQD73" s="20"/>
      <c r="PQE73" s="20"/>
      <c r="PQF73" s="20"/>
      <c r="PQG73" s="20"/>
      <c r="PQH73" s="20"/>
      <c r="PQI73" s="20"/>
      <c r="PQJ73" s="20"/>
      <c r="PQK73" s="20"/>
      <c r="PQL73" s="20"/>
      <c r="PQM73" s="20"/>
      <c r="PQN73" s="20"/>
      <c r="PQO73" s="20"/>
      <c r="PQP73" s="20"/>
      <c r="PQQ73" s="20"/>
      <c r="PQR73" s="20"/>
      <c r="PQS73" s="20"/>
      <c r="PQT73" s="20"/>
      <c r="PQU73" s="20"/>
      <c r="PQV73" s="20"/>
      <c r="PQW73" s="20"/>
      <c r="PQX73" s="20"/>
      <c r="PQY73" s="20"/>
      <c r="PQZ73" s="20"/>
      <c r="PRA73" s="20"/>
      <c r="PRB73" s="20"/>
      <c r="PRC73" s="20"/>
      <c r="PRD73" s="20"/>
      <c r="PRE73" s="20"/>
      <c r="PRF73" s="20"/>
      <c r="PRG73" s="20"/>
      <c r="PRH73" s="20"/>
      <c r="PRI73" s="20"/>
      <c r="PRJ73" s="20"/>
      <c r="PRK73" s="20"/>
      <c r="PRL73" s="20"/>
      <c r="PRM73" s="20"/>
      <c r="PRN73" s="20"/>
      <c r="PRO73" s="20"/>
      <c r="PRP73" s="20"/>
      <c r="PRQ73" s="20"/>
      <c r="PRR73" s="20"/>
      <c r="PRS73" s="20"/>
      <c r="PRT73" s="20"/>
      <c r="PRU73" s="20"/>
      <c r="PRV73" s="20"/>
      <c r="PRW73" s="20"/>
      <c r="PRX73" s="20"/>
      <c r="PRY73" s="20"/>
      <c r="PRZ73" s="20"/>
      <c r="PSA73" s="20"/>
      <c r="PSB73" s="20"/>
      <c r="PSC73" s="20"/>
      <c r="PSD73" s="20"/>
      <c r="PSE73" s="20"/>
      <c r="PSF73" s="20"/>
      <c r="PSG73" s="20"/>
      <c r="PSH73" s="20"/>
      <c r="PSI73" s="20"/>
      <c r="PSJ73" s="20"/>
      <c r="PSK73" s="20"/>
      <c r="PSL73" s="20"/>
      <c r="PSM73" s="20"/>
      <c r="PSN73" s="20"/>
      <c r="PSO73" s="20"/>
      <c r="PSP73" s="20"/>
      <c r="PSQ73" s="20"/>
      <c r="PSR73" s="20"/>
      <c r="PSS73" s="20"/>
      <c r="PST73" s="20"/>
      <c r="PSU73" s="20"/>
      <c r="PSV73" s="20"/>
      <c r="PSW73" s="20"/>
      <c r="PSX73" s="20"/>
      <c r="PSY73" s="20"/>
      <c r="PSZ73" s="20"/>
      <c r="PTA73" s="20"/>
      <c r="PTB73" s="20"/>
      <c r="PTC73" s="20"/>
      <c r="PTD73" s="20"/>
      <c r="PTE73" s="20"/>
      <c r="PTF73" s="20"/>
      <c r="PTG73" s="20"/>
      <c r="PTH73" s="20"/>
      <c r="PTI73" s="20"/>
      <c r="PTJ73" s="20"/>
      <c r="PTK73" s="20"/>
      <c r="PTL73" s="20"/>
      <c r="PTM73" s="20"/>
      <c r="PTN73" s="20"/>
      <c r="PTO73" s="20"/>
      <c r="PTP73" s="20"/>
      <c r="PTQ73" s="20"/>
      <c r="PTR73" s="20"/>
      <c r="PTS73" s="20"/>
      <c r="PTT73" s="20"/>
      <c r="PTU73" s="20"/>
      <c r="PTV73" s="20"/>
      <c r="PTW73" s="20"/>
      <c r="PTX73" s="20"/>
      <c r="PTY73" s="20"/>
      <c r="PTZ73" s="20"/>
      <c r="PUA73" s="20"/>
      <c r="PUB73" s="20"/>
      <c r="PUC73" s="20"/>
      <c r="PUD73" s="20"/>
      <c r="PUE73" s="20"/>
      <c r="PUF73" s="20"/>
      <c r="PUG73" s="20"/>
      <c r="PUH73" s="20"/>
      <c r="PUI73" s="20"/>
      <c r="PUJ73" s="20"/>
      <c r="PUK73" s="20"/>
      <c r="PUL73" s="20"/>
      <c r="PUM73" s="20"/>
      <c r="PUN73" s="20"/>
      <c r="PUO73" s="20"/>
      <c r="PUP73" s="20"/>
      <c r="PUQ73" s="20"/>
      <c r="PUR73" s="20"/>
      <c r="PUS73" s="20"/>
      <c r="PUT73" s="20"/>
      <c r="PUU73" s="20"/>
      <c r="PUV73" s="20"/>
      <c r="PUW73" s="20"/>
      <c r="PUX73" s="20"/>
      <c r="PUY73" s="20"/>
      <c r="PUZ73" s="20"/>
      <c r="PVA73" s="20"/>
      <c r="PVB73" s="20"/>
      <c r="PVC73" s="20"/>
      <c r="PVD73" s="20"/>
      <c r="PVE73" s="20"/>
      <c r="PVF73" s="20"/>
      <c r="PVG73" s="20"/>
      <c r="PVH73" s="20"/>
      <c r="PVI73" s="20"/>
      <c r="PVJ73" s="20"/>
      <c r="PVK73" s="20"/>
      <c r="PVL73" s="20"/>
      <c r="PVM73" s="20"/>
      <c r="PVN73" s="20"/>
      <c r="PVO73" s="20"/>
      <c r="PVP73" s="20"/>
      <c r="PVQ73" s="20"/>
      <c r="PVR73" s="20"/>
      <c r="PVS73" s="20"/>
      <c r="PVT73" s="20"/>
      <c r="PVU73" s="20"/>
      <c r="PVV73" s="20"/>
      <c r="PVW73" s="20"/>
      <c r="PVX73" s="20"/>
      <c r="PVY73" s="20"/>
      <c r="PVZ73" s="20"/>
      <c r="PWA73" s="20"/>
      <c r="PWB73" s="20"/>
      <c r="PWC73" s="20"/>
      <c r="PWD73" s="20"/>
      <c r="PWE73" s="20"/>
      <c r="PWF73" s="20"/>
      <c r="PWG73" s="20"/>
      <c r="PWH73" s="20"/>
      <c r="PWI73" s="20"/>
      <c r="PWJ73" s="20"/>
      <c r="PWK73" s="20"/>
      <c r="PWL73" s="20"/>
      <c r="PWM73" s="20"/>
      <c r="PWN73" s="20"/>
      <c r="PWO73" s="20"/>
      <c r="PWP73" s="20"/>
      <c r="PWQ73" s="20"/>
      <c r="PWR73" s="20"/>
      <c r="PWS73" s="20"/>
      <c r="PWT73" s="20"/>
      <c r="PWU73" s="20"/>
      <c r="PWV73" s="20"/>
      <c r="PWW73" s="20"/>
      <c r="PWX73" s="20"/>
      <c r="PWY73" s="20"/>
      <c r="PWZ73" s="20"/>
      <c r="PXA73" s="20"/>
      <c r="PXB73" s="20"/>
      <c r="PXC73" s="20"/>
      <c r="PXD73" s="20"/>
      <c r="PXE73" s="20"/>
      <c r="PXF73" s="20"/>
      <c r="PXG73" s="20"/>
      <c r="PXH73" s="20"/>
      <c r="PXI73" s="20"/>
      <c r="PXJ73" s="20"/>
      <c r="PXK73" s="20"/>
      <c r="PXL73" s="20"/>
      <c r="PXM73" s="20"/>
      <c r="PXN73" s="20"/>
      <c r="PXO73" s="20"/>
      <c r="PXP73" s="20"/>
      <c r="PXQ73" s="20"/>
      <c r="PXR73" s="20"/>
      <c r="PXS73" s="20"/>
      <c r="PXT73" s="20"/>
      <c r="PXU73" s="20"/>
      <c r="PXV73" s="20"/>
      <c r="PXW73" s="20"/>
      <c r="PXX73" s="20"/>
      <c r="PXY73" s="20"/>
      <c r="PXZ73" s="20"/>
      <c r="PYA73" s="20"/>
      <c r="PYB73" s="20"/>
      <c r="PYC73" s="20"/>
      <c r="PYD73" s="20"/>
      <c r="PYE73" s="20"/>
      <c r="PYF73" s="20"/>
      <c r="PYG73" s="20"/>
      <c r="PYH73" s="20"/>
      <c r="PYI73" s="20"/>
      <c r="PYJ73" s="20"/>
      <c r="PYK73" s="20"/>
      <c r="PYL73" s="20"/>
      <c r="PYM73" s="20"/>
      <c r="PYN73" s="20"/>
      <c r="PYO73" s="20"/>
      <c r="PYP73" s="20"/>
      <c r="PYQ73" s="20"/>
      <c r="PYR73" s="20"/>
      <c r="PYS73" s="20"/>
      <c r="PYT73" s="20"/>
      <c r="PYU73" s="20"/>
      <c r="PYV73" s="20"/>
      <c r="PYW73" s="20"/>
      <c r="PYX73" s="20"/>
      <c r="PYY73" s="20"/>
      <c r="PYZ73" s="20"/>
      <c r="PZA73" s="20"/>
      <c r="PZB73" s="20"/>
      <c r="PZC73" s="20"/>
      <c r="PZD73" s="20"/>
      <c r="PZE73" s="20"/>
      <c r="PZF73" s="20"/>
      <c r="PZG73" s="20"/>
      <c r="PZH73" s="20"/>
      <c r="PZI73" s="20"/>
      <c r="PZJ73" s="20"/>
      <c r="PZK73" s="20"/>
      <c r="PZL73" s="20"/>
      <c r="PZM73" s="20"/>
      <c r="PZN73" s="20"/>
      <c r="PZO73" s="20"/>
      <c r="PZP73" s="20"/>
      <c r="PZQ73" s="20"/>
      <c r="PZR73" s="20"/>
      <c r="PZS73" s="20"/>
      <c r="PZT73" s="20"/>
      <c r="PZU73" s="20"/>
      <c r="PZV73" s="20"/>
      <c r="PZW73" s="20"/>
      <c r="PZX73" s="20"/>
      <c r="PZY73" s="20"/>
      <c r="PZZ73" s="20"/>
      <c r="QAA73" s="20"/>
      <c r="QAB73" s="20"/>
      <c r="QAC73" s="20"/>
      <c r="QAD73" s="20"/>
      <c r="QAE73" s="20"/>
      <c r="QAF73" s="20"/>
      <c r="QAG73" s="20"/>
      <c r="QAH73" s="20"/>
      <c r="QAI73" s="20"/>
      <c r="QAJ73" s="20"/>
      <c r="QAK73" s="20"/>
      <c r="QAL73" s="20"/>
      <c r="QAM73" s="20"/>
      <c r="QAN73" s="20"/>
      <c r="QAO73" s="20"/>
      <c r="QAP73" s="20"/>
      <c r="QAQ73" s="20"/>
      <c r="QAR73" s="20"/>
      <c r="QAS73" s="20"/>
      <c r="QAT73" s="20"/>
      <c r="QAU73" s="20"/>
      <c r="QAV73" s="20"/>
      <c r="QAW73" s="20"/>
      <c r="QAX73" s="20"/>
      <c r="QAY73" s="20"/>
      <c r="QAZ73" s="20"/>
      <c r="QBA73" s="20"/>
      <c r="QBB73" s="20"/>
      <c r="QBC73" s="20"/>
      <c r="QBD73" s="20"/>
      <c r="QBE73" s="20"/>
      <c r="QBF73" s="20"/>
      <c r="QBG73" s="20"/>
      <c r="QBH73" s="20"/>
      <c r="QBI73" s="20"/>
      <c r="QBJ73" s="20"/>
      <c r="QBK73" s="20"/>
      <c r="QBL73" s="20"/>
      <c r="QBM73" s="20"/>
      <c r="QBN73" s="20"/>
      <c r="QBO73" s="20"/>
      <c r="QBP73" s="20"/>
      <c r="QBQ73" s="20"/>
      <c r="QBR73" s="20"/>
      <c r="QBS73" s="20"/>
      <c r="QBT73" s="20"/>
      <c r="QBU73" s="20"/>
      <c r="QBV73" s="20"/>
      <c r="QBW73" s="20"/>
      <c r="QBX73" s="20"/>
      <c r="QBY73" s="20"/>
      <c r="QBZ73" s="20"/>
      <c r="QCA73" s="20"/>
      <c r="QCB73" s="20"/>
      <c r="QCC73" s="20"/>
      <c r="QCD73" s="20"/>
      <c r="QCE73" s="20"/>
      <c r="QCF73" s="20"/>
      <c r="QCG73" s="20"/>
      <c r="QCH73" s="20"/>
      <c r="QCI73" s="20"/>
      <c r="QCJ73" s="20"/>
      <c r="QCK73" s="20"/>
      <c r="QCL73" s="20"/>
      <c r="QCM73" s="20"/>
      <c r="QCN73" s="20"/>
      <c r="QCO73" s="20"/>
      <c r="QCP73" s="20"/>
      <c r="QCQ73" s="20"/>
      <c r="QCR73" s="20"/>
      <c r="QCS73" s="20"/>
      <c r="QCT73" s="20"/>
      <c r="QCU73" s="20"/>
      <c r="QCV73" s="20"/>
      <c r="QCW73" s="20"/>
      <c r="QCX73" s="20"/>
      <c r="QCY73" s="20"/>
      <c r="QCZ73" s="20"/>
      <c r="QDA73" s="20"/>
      <c r="QDB73" s="20"/>
      <c r="QDC73" s="20"/>
      <c r="QDD73" s="20"/>
      <c r="QDE73" s="20"/>
      <c r="QDF73" s="20"/>
      <c r="QDG73" s="20"/>
      <c r="QDH73" s="20"/>
      <c r="QDI73" s="20"/>
      <c r="QDJ73" s="20"/>
      <c r="QDK73" s="20"/>
      <c r="QDL73" s="20"/>
      <c r="QDM73" s="20"/>
      <c r="QDN73" s="20"/>
      <c r="QDO73" s="20"/>
      <c r="QDP73" s="20"/>
      <c r="QDQ73" s="20"/>
      <c r="QDR73" s="20"/>
      <c r="QDS73" s="20"/>
      <c r="QDT73" s="20"/>
      <c r="QDU73" s="20"/>
      <c r="QDV73" s="20"/>
      <c r="QDW73" s="20"/>
      <c r="QDX73" s="20"/>
      <c r="QDY73" s="20"/>
      <c r="QDZ73" s="20"/>
      <c r="QEA73" s="20"/>
      <c r="QEB73" s="20"/>
      <c r="QEC73" s="20"/>
      <c r="QED73" s="20"/>
      <c r="QEE73" s="20"/>
      <c r="QEF73" s="20"/>
      <c r="QEG73" s="20"/>
      <c r="QEH73" s="20"/>
      <c r="QEI73" s="20"/>
      <c r="QEJ73" s="20"/>
      <c r="QEK73" s="20"/>
      <c r="QEL73" s="20"/>
      <c r="QEM73" s="20"/>
      <c r="QEN73" s="20"/>
      <c r="QEO73" s="20"/>
      <c r="QEP73" s="20"/>
      <c r="QEQ73" s="20"/>
      <c r="QER73" s="20"/>
      <c r="QES73" s="20"/>
      <c r="QET73" s="20"/>
      <c r="QEU73" s="20"/>
      <c r="QEV73" s="20"/>
      <c r="QEW73" s="20"/>
      <c r="QEX73" s="20"/>
      <c r="QEY73" s="20"/>
      <c r="QEZ73" s="20"/>
      <c r="QFA73" s="20"/>
      <c r="QFB73" s="20"/>
      <c r="QFC73" s="20"/>
      <c r="QFD73" s="20"/>
      <c r="QFE73" s="20"/>
      <c r="QFF73" s="20"/>
      <c r="QFG73" s="20"/>
      <c r="QFH73" s="20"/>
      <c r="QFI73" s="20"/>
      <c r="QFJ73" s="20"/>
      <c r="QFK73" s="20"/>
      <c r="QFL73" s="20"/>
      <c r="QFM73" s="20"/>
      <c r="QFN73" s="20"/>
      <c r="QFO73" s="20"/>
      <c r="QFP73" s="20"/>
      <c r="QFQ73" s="20"/>
      <c r="QFR73" s="20"/>
      <c r="QFS73" s="20"/>
      <c r="QFT73" s="20"/>
      <c r="QFU73" s="20"/>
      <c r="QFV73" s="20"/>
      <c r="QFW73" s="20"/>
      <c r="QFX73" s="20"/>
      <c r="QFY73" s="20"/>
      <c r="QFZ73" s="20"/>
      <c r="QGA73" s="20"/>
      <c r="QGB73" s="20"/>
      <c r="QGC73" s="20"/>
      <c r="QGD73" s="20"/>
      <c r="QGE73" s="20"/>
      <c r="QGF73" s="20"/>
      <c r="QGG73" s="20"/>
      <c r="QGH73" s="20"/>
      <c r="QGI73" s="20"/>
      <c r="QGJ73" s="20"/>
      <c r="QGK73" s="20"/>
      <c r="QGL73" s="20"/>
      <c r="QGM73" s="20"/>
      <c r="QGN73" s="20"/>
      <c r="QGO73" s="20"/>
      <c r="QGP73" s="20"/>
      <c r="QGQ73" s="20"/>
      <c r="QGR73" s="20"/>
      <c r="QGS73" s="20"/>
      <c r="QGT73" s="20"/>
      <c r="QGU73" s="20"/>
      <c r="QGV73" s="20"/>
      <c r="QGW73" s="20"/>
      <c r="QGX73" s="20"/>
      <c r="QGY73" s="20"/>
      <c r="QGZ73" s="20"/>
      <c r="QHA73" s="20"/>
      <c r="QHB73" s="20"/>
      <c r="QHC73" s="20"/>
      <c r="QHD73" s="20"/>
      <c r="QHE73" s="20"/>
      <c r="QHF73" s="20"/>
      <c r="QHG73" s="20"/>
      <c r="QHH73" s="20"/>
      <c r="QHI73" s="20"/>
      <c r="QHJ73" s="20"/>
      <c r="QHK73" s="20"/>
      <c r="QHL73" s="20"/>
      <c r="QHM73" s="20"/>
      <c r="QHN73" s="20"/>
      <c r="QHO73" s="20"/>
      <c r="QHP73" s="20"/>
      <c r="QHQ73" s="20"/>
      <c r="QHR73" s="20"/>
      <c r="QHS73" s="20"/>
      <c r="QHT73" s="20"/>
      <c r="QHU73" s="20"/>
      <c r="QHV73" s="20"/>
      <c r="QHW73" s="20"/>
      <c r="QHX73" s="20"/>
      <c r="QHY73" s="20"/>
      <c r="QHZ73" s="20"/>
      <c r="QIA73" s="20"/>
      <c r="QIB73" s="20"/>
      <c r="QIC73" s="20"/>
      <c r="QID73" s="20"/>
      <c r="QIE73" s="20"/>
      <c r="QIF73" s="20"/>
      <c r="QIG73" s="20"/>
      <c r="QIH73" s="20"/>
      <c r="QII73" s="20"/>
      <c r="QIJ73" s="20"/>
      <c r="QIK73" s="20"/>
      <c r="QIL73" s="20"/>
      <c r="QIM73" s="20"/>
      <c r="QIN73" s="20"/>
      <c r="QIO73" s="20"/>
      <c r="QIP73" s="20"/>
      <c r="QIQ73" s="20"/>
      <c r="QIR73" s="20"/>
      <c r="QIS73" s="20"/>
      <c r="QIT73" s="20"/>
      <c r="QIU73" s="20"/>
      <c r="QIV73" s="20"/>
      <c r="QIW73" s="20"/>
      <c r="QIX73" s="20"/>
      <c r="QIY73" s="20"/>
      <c r="QIZ73" s="20"/>
      <c r="QJA73" s="20"/>
      <c r="QJB73" s="20"/>
      <c r="QJC73" s="20"/>
      <c r="QJD73" s="20"/>
      <c r="QJE73" s="20"/>
      <c r="QJF73" s="20"/>
      <c r="QJG73" s="20"/>
      <c r="QJH73" s="20"/>
      <c r="QJI73" s="20"/>
      <c r="QJJ73" s="20"/>
      <c r="QJK73" s="20"/>
      <c r="QJL73" s="20"/>
      <c r="QJM73" s="20"/>
      <c r="QJN73" s="20"/>
      <c r="QJO73" s="20"/>
      <c r="QJP73" s="20"/>
      <c r="QJQ73" s="20"/>
      <c r="QJR73" s="20"/>
      <c r="QJS73" s="20"/>
      <c r="QJT73" s="20"/>
      <c r="QJU73" s="20"/>
      <c r="QJV73" s="20"/>
      <c r="QJW73" s="20"/>
      <c r="QJX73" s="20"/>
      <c r="QJY73" s="20"/>
      <c r="QJZ73" s="20"/>
      <c r="QKA73" s="20"/>
      <c r="QKB73" s="20"/>
      <c r="QKC73" s="20"/>
      <c r="QKD73" s="20"/>
      <c r="QKE73" s="20"/>
      <c r="QKF73" s="20"/>
      <c r="QKG73" s="20"/>
      <c r="QKH73" s="20"/>
      <c r="QKI73" s="20"/>
      <c r="QKJ73" s="20"/>
      <c r="QKK73" s="20"/>
      <c r="QKL73" s="20"/>
      <c r="QKM73" s="20"/>
      <c r="QKN73" s="20"/>
      <c r="QKO73" s="20"/>
      <c r="QKP73" s="20"/>
      <c r="QKQ73" s="20"/>
      <c r="QKR73" s="20"/>
      <c r="QKS73" s="20"/>
      <c r="QKT73" s="20"/>
      <c r="QKU73" s="20"/>
      <c r="QKV73" s="20"/>
      <c r="QKW73" s="20"/>
      <c r="QKX73" s="20"/>
      <c r="QKY73" s="20"/>
      <c r="QKZ73" s="20"/>
      <c r="QLA73" s="20"/>
      <c r="QLB73" s="20"/>
      <c r="QLC73" s="20"/>
      <c r="QLD73" s="20"/>
      <c r="QLE73" s="20"/>
      <c r="QLF73" s="20"/>
      <c r="QLG73" s="20"/>
      <c r="QLH73" s="20"/>
      <c r="QLI73" s="20"/>
      <c r="QLJ73" s="20"/>
      <c r="QLK73" s="20"/>
      <c r="QLL73" s="20"/>
      <c r="QLM73" s="20"/>
      <c r="QLN73" s="20"/>
      <c r="QLO73" s="20"/>
      <c r="QLP73" s="20"/>
      <c r="QLQ73" s="20"/>
      <c r="QLR73" s="20"/>
      <c r="QLS73" s="20"/>
      <c r="QLT73" s="20"/>
      <c r="QLU73" s="20"/>
      <c r="QLV73" s="20"/>
      <c r="QLW73" s="20"/>
      <c r="QLX73" s="20"/>
      <c r="QLY73" s="20"/>
      <c r="QLZ73" s="20"/>
      <c r="QMA73" s="20"/>
      <c r="QMB73" s="20"/>
      <c r="QMC73" s="20"/>
      <c r="QMD73" s="20"/>
      <c r="QME73" s="20"/>
      <c r="QMF73" s="20"/>
      <c r="QMG73" s="20"/>
      <c r="QMH73" s="20"/>
      <c r="QMI73" s="20"/>
      <c r="QMJ73" s="20"/>
      <c r="QMK73" s="20"/>
      <c r="QML73" s="20"/>
      <c r="QMM73" s="20"/>
      <c r="QMN73" s="20"/>
      <c r="QMO73" s="20"/>
      <c r="QMP73" s="20"/>
      <c r="QMQ73" s="20"/>
      <c r="QMR73" s="20"/>
      <c r="QMS73" s="20"/>
      <c r="QMT73" s="20"/>
      <c r="QMU73" s="20"/>
      <c r="QMV73" s="20"/>
      <c r="QMW73" s="20"/>
      <c r="QMX73" s="20"/>
      <c r="QMY73" s="20"/>
      <c r="QMZ73" s="20"/>
      <c r="QNA73" s="20"/>
      <c r="QNB73" s="20"/>
      <c r="QNC73" s="20"/>
      <c r="QND73" s="20"/>
      <c r="QNE73" s="20"/>
      <c r="QNF73" s="20"/>
      <c r="QNG73" s="20"/>
      <c r="QNH73" s="20"/>
      <c r="QNI73" s="20"/>
      <c r="QNJ73" s="20"/>
      <c r="QNK73" s="20"/>
      <c r="QNL73" s="20"/>
      <c r="QNM73" s="20"/>
      <c r="QNN73" s="20"/>
      <c r="QNO73" s="20"/>
      <c r="QNP73" s="20"/>
      <c r="QNQ73" s="20"/>
      <c r="QNR73" s="20"/>
      <c r="QNS73" s="20"/>
      <c r="QNT73" s="20"/>
      <c r="QNU73" s="20"/>
      <c r="QNV73" s="20"/>
      <c r="QNW73" s="20"/>
      <c r="QNX73" s="20"/>
      <c r="QNY73" s="20"/>
      <c r="QNZ73" s="20"/>
      <c r="QOA73" s="20"/>
      <c r="QOB73" s="20"/>
      <c r="QOC73" s="20"/>
      <c r="QOD73" s="20"/>
      <c r="QOE73" s="20"/>
      <c r="QOF73" s="20"/>
      <c r="QOG73" s="20"/>
      <c r="QOH73" s="20"/>
      <c r="QOI73" s="20"/>
      <c r="QOJ73" s="20"/>
      <c r="QOK73" s="20"/>
      <c r="QOL73" s="20"/>
      <c r="QOM73" s="20"/>
      <c r="QON73" s="20"/>
      <c r="QOO73" s="20"/>
      <c r="QOP73" s="20"/>
      <c r="QOQ73" s="20"/>
      <c r="QOR73" s="20"/>
      <c r="QOS73" s="20"/>
      <c r="QOT73" s="20"/>
      <c r="QOU73" s="20"/>
      <c r="QOV73" s="20"/>
      <c r="QOW73" s="20"/>
      <c r="QOX73" s="20"/>
      <c r="QOY73" s="20"/>
      <c r="QOZ73" s="20"/>
      <c r="QPA73" s="20"/>
      <c r="QPB73" s="20"/>
      <c r="QPC73" s="20"/>
      <c r="QPD73" s="20"/>
      <c r="QPE73" s="20"/>
      <c r="QPF73" s="20"/>
      <c r="QPG73" s="20"/>
      <c r="QPH73" s="20"/>
      <c r="QPI73" s="20"/>
      <c r="QPJ73" s="20"/>
      <c r="QPK73" s="20"/>
      <c r="QPL73" s="20"/>
      <c r="QPM73" s="20"/>
      <c r="QPN73" s="20"/>
      <c r="QPO73" s="20"/>
      <c r="QPP73" s="20"/>
      <c r="QPQ73" s="20"/>
      <c r="QPR73" s="20"/>
      <c r="QPS73" s="20"/>
      <c r="QPT73" s="20"/>
      <c r="QPU73" s="20"/>
      <c r="QPV73" s="20"/>
      <c r="QPW73" s="20"/>
      <c r="QPX73" s="20"/>
      <c r="QPY73" s="20"/>
      <c r="QPZ73" s="20"/>
      <c r="QQA73" s="20"/>
      <c r="QQB73" s="20"/>
      <c r="QQC73" s="20"/>
      <c r="QQD73" s="20"/>
      <c r="QQE73" s="20"/>
      <c r="QQF73" s="20"/>
      <c r="QQG73" s="20"/>
      <c r="QQH73" s="20"/>
      <c r="QQI73" s="20"/>
      <c r="QQJ73" s="20"/>
      <c r="QQK73" s="20"/>
      <c r="QQL73" s="20"/>
      <c r="QQM73" s="20"/>
      <c r="QQN73" s="20"/>
      <c r="QQO73" s="20"/>
      <c r="QQP73" s="20"/>
      <c r="QQQ73" s="20"/>
      <c r="QQR73" s="20"/>
      <c r="QQS73" s="20"/>
      <c r="QQT73" s="20"/>
      <c r="QQU73" s="20"/>
      <c r="QQV73" s="20"/>
      <c r="QQW73" s="20"/>
      <c r="QQX73" s="20"/>
      <c r="QQY73" s="20"/>
      <c r="QQZ73" s="20"/>
      <c r="QRA73" s="20"/>
      <c r="QRB73" s="20"/>
      <c r="QRC73" s="20"/>
      <c r="QRD73" s="20"/>
      <c r="QRE73" s="20"/>
      <c r="QRF73" s="20"/>
      <c r="QRG73" s="20"/>
      <c r="QRH73" s="20"/>
      <c r="QRI73" s="20"/>
      <c r="QRJ73" s="20"/>
      <c r="QRK73" s="20"/>
      <c r="QRL73" s="20"/>
      <c r="QRM73" s="20"/>
      <c r="QRN73" s="20"/>
      <c r="QRO73" s="20"/>
      <c r="QRP73" s="20"/>
      <c r="QRQ73" s="20"/>
      <c r="QRR73" s="20"/>
      <c r="QRS73" s="20"/>
      <c r="QRT73" s="20"/>
      <c r="QRU73" s="20"/>
      <c r="QRV73" s="20"/>
      <c r="QRW73" s="20"/>
      <c r="QRX73" s="20"/>
      <c r="QRY73" s="20"/>
      <c r="QRZ73" s="20"/>
      <c r="QSA73" s="20"/>
      <c r="QSB73" s="20"/>
      <c r="QSC73" s="20"/>
      <c r="QSD73" s="20"/>
      <c r="QSE73" s="20"/>
      <c r="QSF73" s="20"/>
      <c r="QSG73" s="20"/>
      <c r="QSH73" s="20"/>
      <c r="QSI73" s="20"/>
      <c r="QSJ73" s="20"/>
      <c r="QSK73" s="20"/>
      <c r="QSL73" s="20"/>
      <c r="QSM73" s="20"/>
      <c r="QSN73" s="20"/>
      <c r="QSO73" s="20"/>
      <c r="QSP73" s="20"/>
      <c r="QSQ73" s="20"/>
      <c r="QSR73" s="20"/>
      <c r="QSS73" s="20"/>
      <c r="QST73" s="20"/>
      <c r="QSU73" s="20"/>
      <c r="QSV73" s="20"/>
      <c r="QSW73" s="20"/>
      <c r="QSX73" s="20"/>
      <c r="QSY73" s="20"/>
      <c r="QSZ73" s="20"/>
      <c r="QTA73" s="20"/>
      <c r="QTB73" s="20"/>
      <c r="QTC73" s="20"/>
      <c r="QTD73" s="20"/>
      <c r="QTE73" s="20"/>
      <c r="QTF73" s="20"/>
      <c r="QTG73" s="20"/>
      <c r="QTH73" s="20"/>
      <c r="QTI73" s="20"/>
      <c r="QTJ73" s="20"/>
      <c r="QTK73" s="20"/>
      <c r="QTL73" s="20"/>
      <c r="QTM73" s="20"/>
      <c r="QTN73" s="20"/>
      <c r="QTO73" s="20"/>
      <c r="QTP73" s="20"/>
      <c r="QTQ73" s="20"/>
      <c r="QTR73" s="20"/>
      <c r="QTS73" s="20"/>
      <c r="QTT73" s="20"/>
      <c r="QTU73" s="20"/>
      <c r="QTV73" s="20"/>
      <c r="QTW73" s="20"/>
      <c r="QTX73" s="20"/>
      <c r="QTY73" s="20"/>
      <c r="QTZ73" s="20"/>
      <c r="QUA73" s="20"/>
      <c r="QUB73" s="20"/>
      <c r="QUC73" s="20"/>
      <c r="QUD73" s="20"/>
      <c r="QUE73" s="20"/>
      <c r="QUF73" s="20"/>
      <c r="QUG73" s="20"/>
      <c r="QUH73" s="20"/>
      <c r="QUI73" s="20"/>
      <c r="QUJ73" s="20"/>
      <c r="QUK73" s="20"/>
      <c r="QUL73" s="20"/>
      <c r="QUM73" s="20"/>
      <c r="QUN73" s="20"/>
      <c r="QUO73" s="20"/>
      <c r="QUP73" s="20"/>
      <c r="QUQ73" s="20"/>
      <c r="QUR73" s="20"/>
      <c r="QUS73" s="20"/>
      <c r="QUT73" s="20"/>
      <c r="QUU73" s="20"/>
      <c r="QUV73" s="20"/>
      <c r="QUW73" s="20"/>
      <c r="QUX73" s="20"/>
      <c r="QUY73" s="20"/>
      <c r="QUZ73" s="20"/>
      <c r="QVA73" s="20"/>
      <c r="QVB73" s="20"/>
      <c r="QVC73" s="20"/>
      <c r="QVD73" s="20"/>
      <c r="QVE73" s="20"/>
      <c r="QVF73" s="20"/>
      <c r="QVG73" s="20"/>
      <c r="QVH73" s="20"/>
      <c r="QVI73" s="20"/>
      <c r="QVJ73" s="20"/>
      <c r="QVK73" s="20"/>
      <c r="QVL73" s="20"/>
      <c r="QVM73" s="20"/>
      <c r="QVN73" s="20"/>
      <c r="QVO73" s="20"/>
      <c r="QVP73" s="20"/>
      <c r="QVQ73" s="20"/>
      <c r="QVR73" s="20"/>
      <c r="QVS73" s="20"/>
      <c r="QVT73" s="20"/>
      <c r="QVU73" s="20"/>
      <c r="QVV73" s="20"/>
      <c r="QVW73" s="20"/>
      <c r="QVX73" s="20"/>
      <c r="QVY73" s="20"/>
      <c r="QVZ73" s="20"/>
      <c r="QWA73" s="20"/>
      <c r="QWB73" s="20"/>
      <c r="QWC73" s="20"/>
      <c r="QWD73" s="20"/>
      <c r="QWE73" s="20"/>
      <c r="QWF73" s="20"/>
      <c r="QWG73" s="20"/>
      <c r="QWH73" s="20"/>
      <c r="QWI73" s="20"/>
      <c r="QWJ73" s="20"/>
      <c r="QWK73" s="20"/>
      <c r="QWL73" s="20"/>
      <c r="QWM73" s="20"/>
      <c r="QWN73" s="20"/>
      <c r="QWO73" s="20"/>
      <c r="QWP73" s="20"/>
      <c r="QWQ73" s="20"/>
      <c r="QWR73" s="20"/>
      <c r="QWS73" s="20"/>
      <c r="QWT73" s="20"/>
      <c r="QWU73" s="20"/>
      <c r="QWV73" s="20"/>
      <c r="QWW73" s="20"/>
      <c r="QWX73" s="20"/>
      <c r="QWY73" s="20"/>
      <c r="QWZ73" s="20"/>
      <c r="QXA73" s="20"/>
      <c r="QXB73" s="20"/>
      <c r="QXC73" s="20"/>
      <c r="QXD73" s="20"/>
      <c r="QXE73" s="20"/>
      <c r="QXF73" s="20"/>
      <c r="QXG73" s="20"/>
      <c r="QXH73" s="20"/>
      <c r="QXI73" s="20"/>
      <c r="QXJ73" s="20"/>
      <c r="QXK73" s="20"/>
      <c r="QXL73" s="20"/>
      <c r="QXM73" s="20"/>
      <c r="QXN73" s="20"/>
      <c r="QXO73" s="20"/>
      <c r="QXP73" s="20"/>
      <c r="QXQ73" s="20"/>
      <c r="QXR73" s="20"/>
      <c r="QXS73" s="20"/>
      <c r="QXT73" s="20"/>
      <c r="QXU73" s="20"/>
      <c r="QXV73" s="20"/>
      <c r="QXW73" s="20"/>
      <c r="QXX73" s="20"/>
      <c r="QXY73" s="20"/>
      <c r="QXZ73" s="20"/>
      <c r="QYA73" s="20"/>
      <c r="QYB73" s="20"/>
      <c r="QYC73" s="20"/>
      <c r="QYD73" s="20"/>
      <c r="QYE73" s="20"/>
      <c r="QYF73" s="20"/>
      <c r="QYG73" s="20"/>
      <c r="QYH73" s="20"/>
      <c r="QYI73" s="20"/>
      <c r="QYJ73" s="20"/>
      <c r="QYK73" s="20"/>
      <c r="QYL73" s="20"/>
      <c r="QYM73" s="20"/>
      <c r="QYN73" s="20"/>
      <c r="QYO73" s="20"/>
      <c r="QYP73" s="20"/>
      <c r="QYQ73" s="20"/>
      <c r="QYR73" s="20"/>
      <c r="QYS73" s="20"/>
      <c r="QYT73" s="20"/>
      <c r="QYU73" s="20"/>
      <c r="QYV73" s="20"/>
      <c r="QYW73" s="20"/>
      <c r="QYX73" s="20"/>
      <c r="QYY73" s="20"/>
      <c r="QYZ73" s="20"/>
      <c r="QZA73" s="20"/>
      <c r="QZB73" s="20"/>
      <c r="QZC73" s="20"/>
      <c r="QZD73" s="20"/>
      <c r="QZE73" s="20"/>
      <c r="QZF73" s="20"/>
      <c r="QZG73" s="20"/>
      <c r="QZH73" s="20"/>
      <c r="QZI73" s="20"/>
      <c r="QZJ73" s="20"/>
      <c r="QZK73" s="20"/>
      <c r="QZL73" s="20"/>
      <c r="QZM73" s="20"/>
      <c r="QZN73" s="20"/>
      <c r="QZO73" s="20"/>
      <c r="QZP73" s="20"/>
      <c r="QZQ73" s="20"/>
      <c r="QZR73" s="20"/>
      <c r="QZS73" s="20"/>
      <c r="QZT73" s="20"/>
      <c r="QZU73" s="20"/>
      <c r="QZV73" s="20"/>
      <c r="QZW73" s="20"/>
      <c r="QZX73" s="20"/>
      <c r="QZY73" s="20"/>
      <c r="QZZ73" s="20"/>
      <c r="RAA73" s="20"/>
      <c r="RAB73" s="20"/>
      <c r="RAC73" s="20"/>
      <c r="RAD73" s="20"/>
      <c r="RAE73" s="20"/>
      <c r="RAF73" s="20"/>
      <c r="RAG73" s="20"/>
      <c r="RAH73" s="20"/>
      <c r="RAI73" s="20"/>
      <c r="RAJ73" s="20"/>
      <c r="RAK73" s="20"/>
      <c r="RAL73" s="20"/>
      <c r="RAM73" s="20"/>
      <c r="RAN73" s="20"/>
      <c r="RAO73" s="20"/>
      <c r="RAP73" s="20"/>
      <c r="RAQ73" s="20"/>
      <c r="RAR73" s="20"/>
      <c r="RAS73" s="20"/>
      <c r="RAT73" s="20"/>
      <c r="RAU73" s="20"/>
      <c r="RAV73" s="20"/>
      <c r="RAW73" s="20"/>
      <c r="RAX73" s="20"/>
      <c r="RAY73" s="20"/>
      <c r="RAZ73" s="20"/>
      <c r="RBA73" s="20"/>
      <c r="RBB73" s="20"/>
      <c r="RBC73" s="20"/>
      <c r="RBD73" s="20"/>
      <c r="RBE73" s="20"/>
      <c r="RBF73" s="20"/>
      <c r="RBG73" s="20"/>
      <c r="RBH73" s="20"/>
      <c r="RBI73" s="20"/>
      <c r="RBJ73" s="20"/>
      <c r="RBK73" s="20"/>
      <c r="RBL73" s="20"/>
      <c r="RBM73" s="20"/>
      <c r="RBN73" s="20"/>
      <c r="RBO73" s="20"/>
      <c r="RBP73" s="20"/>
      <c r="RBQ73" s="20"/>
      <c r="RBR73" s="20"/>
      <c r="RBS73" s="20"/>
      <c r="RBT73" s="20"/>
      <c r="RBU73" s="20"/>
      <c r="RBV73" s="20"/>
      <c r="RBW73" s="20"/>
      <c r="RBX73" s="20"/>
      <c r="RBY73" s="20"/>
      <c r="RBZ73" s="20"/>
      <c r="RCA73" s="20"/>
      <c r="RCB73" s="20"/>
      <c r="RCC73" s="20"/>
      <c r="RCD73" s="20"/>
      <c r="RCE73" s="20"/>
      <c r="RCF73" s="20"/>
      <c r="RCG73" s="20"/>
      <c r="RCH73" s="20"/>
      <c r="RCI73" s="20"/>
      <c r="RCJ73" s="20"/>
      <c r="RCK73" s="20"/>
      <c r="RCL73" s="20"/>
      <c r="RCM73" s="20"/>
      <c r="RCN73" s="20"/>
      <c r="RCO73" s="20"/>
      <c r="RCP73" s="20"/>
      <c r="RCQ73" s="20"/>
      <c r="RCR73" s="20"/>
      <c r="RCS73" s="20"/>
      <c r="RCT73" s="20"/>
      <c r="RCU73" s="20"/>
      <c r="RCV73" s="20"/>
      <c r="RCW73" s="20"/>
      <c r="RCX73" s="20"/>
      <c r="RCY73" s="20"/>
      <c r="RCZ73" s="20"/>
      <c r="RDA73" s="20"/>
      <c r="RDB73" s="20"/>
      <c r="RDC73" s="20"/>
      <c r="RDD73" s="20"/>
      <c r="RDE73" s="20"/>
      <c r="RDF73" s="20"/>
      <c r="RDG73" s="20"/>
      <c r="RDH73" s="20"/>
      <c r="RDI73" s="20"/>
      <c r="RDJ73" s="20"/>
      <c r="RDK73" s="20"/>
      <c r="RDL73" s="20"/>
      <c r="RDM73" s="20"/>
      <c r="RDN73" s="20"/>
      <c r="RDO73" s="20"/>
      <c r="RDP73" s="20"/>
      <c r="RDQ73" s="20"/>
      <c r="RDR73" s="20"/>
      <c r="RDS73" s="20"/>
      <c r="RDT73" s="20"/>
      <c r="RDU73" s="20"/>
      <c r="RDV73" s="20"/>
      <c r="RDW73" s="20"/>
      <c r="RDX73" s="20"/>
      <c r="RDY73" s="20"/>
      <c r="RDZ73" s="20"/>
      <c r="REA73" s="20"/>
      <c r="REB73" s="20"/>
      <c r="REC73" s="20"/>
      <c r="RED73" s="20"/>
      <c r="REE73" s="20"/>
      <c r="REF73" s="20"/>
      <c r="REG73" s="20"/>
      <c r="REH73" s="20"/>
      <c r="REI73" s="20"/>
      <c r="REJ73" s="20"/>
      <c r="REK73" s="20"/>
      <c r="REL73" s="20"/>
      <c r="REM73" s="20"/>
      <c r="REN73" s="20"/>
      <c r="REO73" s="20"/>
      <c r="REP73" s="20"/>
      <c r="REQ73" s="20"/>
      <c r="RER73" s="20"/>
      <c r="RES73" s="20"/>
      <c r="RET73" s="20"/>
      <c r="REU73" s="20"/>
      <c r="REV73" s="20"/>
      <c r="REW73" s="20"/>
      <c r="REX73" s="20"/>
      <c r="REY73" s="20"/>
      <c r="REZ73" s="20"/>
      <c r="RFA73" s="20"/>
      <c r="RFB73" s="20"/>
      <c r="RFC73" s="20"/>
      <c r="RFD73" s="20"/>
      <c r="RFE73" s="20"/>
      <c r="RFF73" s="20"/>
      <c r="RFG73" s="20"/>
      <c r="RFH73" s="20"/>
      <c r="RFI73" s="20"/>
      <c r="RFJ73" s="20"/>
      <c r="RFK73" s="20"/>
      <c r="RFL73" s="20"/>
      <c r="RFM73" s="20"/>
      <c r="RFN73" s="20"/>
      <c r="RFO73" s="20"/>
      <c r="RFP73" s="20"/>
      <c r="RFQ73" s="20"/>
      <c r="RFR73" s="20"/>
      <c r="RFS73" s="20"/>
      <c r="RFT73" s="20"/>
      <c r="RFU73" s="20"/>
      <c r="RFV73" s="20"/>
      <c r="RFW73" s="20"/>
      <c r="RFX73" s="20"/>
      <c r="RFY73" s="20"/>
      <c r="RFZ73" s="20"/>
      <c r="RGA73" s="20"/>
      <c r="RGB73" s="20"/>
      <c r="RGC73" s="20"/>
      <c r="RGD73" s="20"/>
      <c r="RGE73" s="20"/>
      <c r="RGF73" s="20"/>
      <c r="RGG73" s="20"/>
      <c r="RGH73" s="20"/>
      <c r="RGI73" s="20"/>
      <c r="RGJ73" s="20"/>
      <c r="RGK73" s="20"/>
      <c r="RGL73" s="20"/>
      <c r="RGM73" s="20"/>
      <c r="RGN73" s="20"/>
      <c r="RGO73" s="20"/>
      <c r="RGP73" s="20"/>
      <c r="RGQ73" s="20"/>
      <c r="RGR73" s="20"/>
      <c r="RGS73" s="20"/>
      <c r="RGT73" s="20"/>
      <c r="RGU73" s="20"/>
      <c r="RGV73" s="20"/>
      <c r="RGW73" s="20"/>
      <c r="RGX73" s="20"/>
      <c r="RGY73" s="20"/>
      <c r="RGZ73" s="20"/>
      <c r="RHA73" s="20"/>
      <c r="RHB73" s="20"/>
      <c r="RHC73" s="20"/>
      <c r="RHD73" s="20"/>
      <c r="RHE73" s="20"/>
      <c r="RHF73" s="20"/>
      <c r="RHG73" s="20"/>
      <c r="RHH73" s="20"/>
      <c r="RHI73" s="20"/>
      <c r="RHJ73" s="20"/>
      <c r="RHK73" s="20"/>
      <c r="RHL73" s="20"/>
      <c r="RHM73" s="20"/>
      <c r="RHN73" s="20"/>
      <c r="RHO73" s="20"/>
      <c r="RHP73" s="20"/>
      <c r="RHQ73" s="20"/>
      <c r="RHR73" s="20"/>
      <c r="RHS73" s="20"/>
      <c r="RHT73" s="20"/>
      <c r="RHU73" s="20"/>
      <c r="RHV73" s="20"/>
      <c r="RHW73" s="20"/>
      <c r="RHX73" s="20"/>
      <c r="RHY73" s="20"/>
      <c r="RHZ73" s="20"/>
      <c r="RIA73" s="20"/>
      <c r="RIB73" s="20"/>
      <c r="RIC73" s="20"/>
      <c r="RID73" s="20"/>
      <c r="RIE73" s="20"/>
      <c r="RIF73" s="20"/>
      <c r="RIG73" s="20"/>
      <c r="RIH73" s="20"/>
      <c r="RII73" s="20"/>
      <c r="RIJ73" s="20"/>
      <c r="RIK73" s="20"/>
      <c r="RIL73" s="20"/>
      <c r="RIM73" s="20"/>
      <c r="RIN73" s="20"/>
      <c r="RIO73" s="20"/>
      <c r="RIP73" s="20"/>
      <c r="RIQ73" s="20"/>
      <c r="RIR73" s="20"/>
      <c r="RIS73" s="20"/>
      <c r="RIT73" s="20"/>
      <c r="RIU73" s="20"/>
      <c r="RIV73" s="20"/>
      <c r="RIW73" s="20"/>
      <c r="RIX73" s="20"/>
      <c r="RIY73" s="20"/>
      <c r="RIZ73" s="20"/>
      <c r="RJA73" s="20"/>
      <c r="RJB73" s="20"/>
      <c r="RJC73" s="20"/>
      <c r="RJD73" s="20"/>
      <c r="RJE73" s="20"/>
      <c r="RJF73" s="20"/>
      <c r="RJG73" s="20"/>
      <c r="RJH73" s="20"/>
      <c r="RJI73" s="20"/>
      <c r="RJJ73" s="20"/>
      <c r="RJK73" s="20"/>
      <c r="RJL73" s="20"/>
      <c r="RJM73" s="20"/>
      <c r="RJN73" s="20"/>
      <c r="RJO73" s="20"/>
      <c r="RJP73" s="20"/>
      <c r="RJQ73" s="20"/>
      <c r="RJR73" s="20"/>
      <c r="RJS73" s="20"/>
      <c r="RJT73" s="20"/>
      <c r="RJU73" s="20"/>
      <c r="RJV73" s="20"/>
      <c r="RJW73" s="20"/>
      <c r="RJX73" s="20"/>
      <c r="RJY73" s="20"/>
      <c r="RJZ73" s="20"/>
      <c r="RKA73" s="20"/>
      <c r="RKB73" s="20"/>
      <c r="RKC73" s="20"/>
      <c r="RKD73" s="20"/>
      <c r="RKE73" s="20"/>
      <c r="RKF73" s="20"/>
      <c r="RKG73" s="20"/>
      <c r="RKH73" s="20"/>
      <c r="RKI73" s="20"/>
      <c r="RKJ73" s="20"/>
      <c r="RKK73" s="20"/>
      <c r="RKL73" s="20"/>
      <c r="RKM73" s="20"/>
      <c r="RKN73" s="20"/>
      <c r="RKO73" s="20"/>
      <c r="RKP73" s="20"/>
      <c r="RKQ73" s="20"/>
      <c r="RKR73" s="20"/>
      <c r="RKS73" s="20"/>
      <c r="RKT73" s="20"/>
      <c r="RKU73" s="20"/>
      <c r="RKV73" s="20"/>
      <c r="RKW73" s="20"/>
      <c r="RKX73" s="20"/>
      <c r="RKY73" s="20"/>
      <c r="RKZ73" s="20"/>
      <c r="RLA73" s="20"/>
      <c r="RLB73" s="20"/>
      <c r="RLC73" s="20"/>
      <c r="RLD73" s="20"/>
      <c r="RLE73" s="20"/>
      <c r="RLF73" s="20"/>
      <c r="RLG73" s="20"/>
      <c r="RLH73" s="20"/>
      <c r="RLI73" s="20"/>
      <c r="RLJ73" s="20"/>
      <c r="RLK73" s="20"/>
      <c r="RLL73" s="20"/>
      <c r="RLM73" s="20"/>
      <c r="RLN73" s="20"/>
      <c r="RLO73" s="20"/>
      <c r="RLP73" s="20"/>
      <c r="RLQ73" s="20"/>
      <c r="RLR73" s="20"/>
      <c r="RLS73" s="20"/>
      <c r="RLT73" s="20"/>
      <c r="RLU73" s="20"/>
      <c r="RLV73" s="20"/>
      <c r="RLW73" s="20"/>
      <c r="RLX73" s="20"/>
      <c r="RLY73" s="20"/>
      <c r="RLZ73" s="20"/>
      <c r="RMA73" s="20"/>
      <c r="RMB73" s="20"/>
      <c r="RMC73" s="20"/>
      <c r="RMD73" s="20"/>
      <c r="RME73" s="20"/>
      <c r="RMF73" s="20"/>
      <c r="RMG73" s="20"/>
      <c r="RMH73" s="20"/>
      <c r="RMI73" s="20"/>
      <c r="RMJ73" s="20"/>
      <c r="RMK73" s="20"/>
      <c r="RML73" s="20"/>
      <c r="RMM73" s="20"/>
      <c r="RMN73" s="20"/>
      <c r="RMO73" s="20"/>
      <c r="RMP73" s="20"/>
      <c r="RMQ73" s="20"/>
      <c r="RMR73" s="20"/>
      <c r="RMS73" s="20"/>
      <c r="RMT73" s="20"/>
      <c r="RMU73" s="20"/>
      <c r="RMV73" s="20"/>
      <c r="RMW73" s="20"/>
      <c r="RMX73" s="20"/>
      <c r="RMY73" s="20"/>
      <c r="RMZ73" s="20"/>
      <c r="RNA73" s="20"/>
      <c r="RNB73" s="20"/>
      <c r="RNC73" s="20"/>
      <c r="RND73" s="20"/>
      <c r="RNE73" s="20"/>
      <c r="RNF73" s="20"/>
      <c r="RNG73" s="20"/>
      <c r="RNH73" s="20"/>
      <c r="RNI73" s="20"/>
      <c r="RNJ73" s="20"/>
      <c r="RNK73" s="20"/>
      <c r="RNL73" s="20"/>
      <c r="RNM73" s="20"/>
      <c r="RNN73" s="20"/>
      <c r="RNO73" s="20"/>
      <c r="RNP73" s="20"/>
      <c r="RNQ73" s="20"/>
      <c r="RNR73" s="20"/>
      <c r="RNS73" s="20"/>
      <c r="RNT73" s="20"/>
      <c r="RNU73" s="20"/>
      <c r="RNV73" s="20"/>
      <c r="RNW73" s="20"/>
      <c r="RNX73" s="20"/>
      <c r="RNY73" s="20"/>
      <c r="RNZ73" s="20"/>
      <c r="ROA73" s="20"/>
      <c r="ROB73" s="20"/>
      <c r="ROC73" s="20"/>
      <c r="ROD73" s="20"/>
      <c r="ROE73" s="20"/>
      <c r="ROF73" s="20"/>
      <c r="ROG73" s="20"/>
      <c r="ROH73" s="20"/>
      <c r="ROI73" s="20"/>
      <c r="ROJ73" s="20"/>
      <c r="ROK73" s="20"/>
      <c r="ROL73" s="20"/>
      <c r="ROM73" s="20"/>
      <c r="RON73" s="20"/>
      <c r="ROO73" s="20"/>
      <c r="ROP73" s="20"/>
      <c r="ROQ73" s="20"/>
      <c r="ROR73" s="20"/>
      <c r="ROS73" s="20"/>
      <c r="ROT73" s="20"/>
      <c r="ROU73" s="20"/>
      <c r="ROV73" s="20"/>
      <c r="ROW73" s="20"/>
      <c r="ROX73" s="20"/>
      <c r="ROY73" s="20"/>
      <c r="ROZ73" s="20"/>
      <c r="RPA73" s="20"/>
      <c r="RPB73" s="20"/>
      <c r="RPC73" s="20"/>
      <c r="RPD73" s="20"/>
      <c r="RPE73" s="20"/>
      <c r="RPF73" s="20"/>
      <c r="RPG73" s="20"/>
      <c r="RPH73" s="20"/>
      <c r="RPI73" s="20"/>
      <c r="RPJ73" s="20"/>
      <c r="RPK73" s="20"/>
      <c r="RPL73" s="20"/>
      <c r="RPM73" s="20"/>
      <c r="RPN73" s="20"/>
      <c r="RPO73" s="20"/>
      <c r="RPP73" s="20"/>
      <c r="RPQ73" s="20"/>
      <c r="RPR73" s="20"/>
      <c r="RPS73" s="20"/>
      <c r="RPT73" s="20"/>
      <c r="RPU73" s="20"/>
      <c r="RPV73" s="20"/>
      <c r="RPW73" s="20"/>
      <c r="RPX73" s="20"/>
      <c r="RPY73" s="20"/>
      <c r="RPZ73" s="20"/>
      <c r="RQA73" s="20"/>
      <c r="RQB73" s="20"/>
      <c r="RQC73" s="20"/>
      <c r="RQD73" s="20"/>
      <c r="RQE73" s="20"/>
      <c r="RQF73" s="20"/>
      <c r="RQG73" s="20"/>
      <c r="RQH73" s="20"/>
      <c r="RQI73" s="20"/>
      <c r="RQJ73" s="20"/>
      <c r="RQK73" s="20"/>
      <c r="RQL73" s="20"/>
      <c r="RQM73" s="20"/>
      <c r="RQN73" s="20"/>
      <c r="RQO73" s="20"/>
      <c r="RQP73" s="20"/>
      <c r="RQQ73" s="20"/>
      <c r="RQR73" s="20"/>
      <c r="RQS73" s="20"/>
      <c r="RQT73" s="20"/>
      <c r="RQU73" s="20"/>
      <c r="RQV73" s="20"/>
      <c r="RQW73" s="20"/>
      <c r="RQX73" s="20"/>
      <c r="RQY73" s="20"/>
      <c r="RQZ73" s="20"/>
      <c r="RRA73" s="20"/>
      <c r="RRB73" s="20"/>
      <c r="RRC73" s="20"/>
      <c r="RRD73" s="20"/>
      <c r="RRE73" s="20"/>
      <c r="RRF73" s="20"/>
      <c r="RRG73" s="20"/>
      <c r="RRH73" s="20"/>
      <c r="RRI73" s="20"/>
      <c r="RRJ73" s="20"/>
      <c r="RRK73" s="20"/>
      <c r="RRL73" s="20"/>
      <c r="RRM73" s="20"/>
      <c r="RRN73" s="20"/>
      <c r="RRO73" s="20"/>
      <c r="RRP73" s="20"/>
      <c r="RRQ73" s="20"/>
      <c r="RRR73" s="20"/>
      <c r="RRS73" s="20"/>
      <c r="RRT73" s="20"/>
      <c r="RRU73" s="20"/>
      <c r="RRV73" s="20"/>
      <c r="RRW73" s="20"/>
      <c r="RRX73" s="20"/>
      <c r="RRY73" s="20"/>
      <c r="RRZ73" s="20"/>
      <c r="RSA73" s="20"/>
      <c r="RSB73" s="20"/>
      <c r="RSC73" s="20"/>
      <c r="RSD73" s="20"/>
      <c r="RSE73" s="20"/>
      <c r="RSF73" s="20"/>
      <c r="RSG73" s="20"/>
      <c r="RSH73" s="20"/>
      <c r="RSI73" s="20"/>
      <c r="RSJ73" s="20"/>
      <c r="RSK73" s="20"/>
      <c r="RSL73" s="20"/>
      <c r="RSM73" s="20"/>
      <c r="RSN73" s="20"/>
      <c r="RSO73" s="20"/>
      <c r="RSP73" s="20"/>
      <c r="RSQ73" s="20"/>
      <c r="RSR73" s="20"/>
      <c r="RSS73" s="20"/>
      <c r="RST73" s="20"/>
      <c r="RSU73" s="20"/>
      <c r="RSV73" s="20"/>
      <c r="RSW73" s="20"/>
      <c r="RSX73" s="20"/>
      <c r="RSY73" s="20"/>
      <c r="RSZ73" s="20"/>
      <c r="RTA73" s="20"/>
      <c r="RTB73" s="20"/>
      <c r="RTC73" s="20"/>
      <c r="RTD73" s="20"/>
      <c r="RTE73" s="20"/>
      <c r="RTF73" s="20"/>
      <c r="RTG73" s="20"/>
      <c r="RTH73" s="20"/>
      <c r="RTI73" s="20"/>
      <c r="RTJ73" s="20"/>
      <c r="RTK73" s="20"/>
      <c r="RTL73" s="20"/>
      <c r="RTM73" s="20"/>
      <c r="RTN73" s="20"/>
      <c r="RTO73" s="20"/>
      <c r="RTP73" s="20"/>
      <c r="RTQ73" s="20"/>
      <c r="RTR73" s="20"/>
      <c r="RTS73" s="20"/>
      <c r="RTT73" s="20"/>
      <c r="RTU73" s="20"/>
      <c r="RTV73" s="20"/>
      <c r="RTW73" s="20"/>
      <c r="RTX73" s="20"/>
      <c r="RTY73" s="20"/>
      <c r="RTZ73" s="20"/>
      <c r="RUA73" s="20"/>
      <c r="RUB73" s="20"/>
      <c r="RUC73" s="20"/>
      <c r="RUD73" s="20"/>
      <c r="RUE73" s="20"/>
      <c r="RUF73" s="20"/>
      <c r="RUG73" s="20"/>
      <c r="RUH73" s="20"/>
      <c r="RUI73" s="20"/>
      <c r="RUJ73" s="20"/>
      <c r="RUK73" s="20"/>
      <c r="RUL73" s="20"/>
      <c r="RUM73" s="20"/>
      <c r="RUN73" s="20"/>
      <c r="RUO73" s="20"/>
      <c r="RUP73" s="20"/>
      <c r="RUQ73" s="20"/>
      <c r="RUR73" s="20"/>
      <c r="RUS73" s="20"/>
      <c r="RUT73" s="20"/>
      <c r="RUU73" s="20"/>
      <c r="RUV73" s="20"/>
      <c r="RUW73" s="20"/>
      <c r="RUX73" s="20"/>
      <c r="RUY73" s="20"/>
      <c r="RUZ73" s="20"/>
      <c r="RVA73" s="20"/>
      <c r="RVB73" s="20"/>
      <c r="RVC73" s="20"/>
      <c r="RVD73" s="20"/>
      <c r="RVE73" s="20"/>
      <c r="RVF73" s="20"/>
      <c r="RVG73" s="20"/>
      <c r="RVH73" s="20"/>
      <c r="RVI73" s="20"/>
      <c r="RVJ73" s="20"/>
      <c r="RVK73" s="20"/>
      <c r="RVL73" s="20"/>
      <c r="RVM73" s="20"/>
      <c r="RVN73" s="20"/>
      <c r="RVO73" s="20"/>
      <c r="RVP73" s="20"/>
      <c r="RVQ73" s="20"/>
      <c r="RVR73" s="20"/>
      <c r="RVS73" s="20"/>
      <c r="RVT73" s="20"/>
      <c r="RVU73" s="20"/>
      <c r="RVV73" s="20"/>
      <c r="RVW73" s="20"/>
      <c r="RVX73" s="20"/>
      <c r="RVY73" s="20"/>
      <c r="RVZ73" s="20"/>
      <c r="RWA73" s="20"/>
      <c r="RWB73" s="20"/>
      <c r="RWC73" s="20"/>
      <c r="RWD73" s="20"/>
      <c r="RWE73" s="20"/>
      <c r="RWF73" s="20"/>
      <c r="RWG73" s="20"/>
      <c r="RWH73" s="20"/>
      <c r="RWI73" s="20"/>
      <c r="RWJ73" s="20"/>
      <c r="RWK73" s="20"/>
      <c r="RWL73" s="20"/>
      <c r="RWM73" s="20"/>
      <c r="RWN73" s="20"/>
      <c r="RWO73" s="20"/>
      <c r="RWP73" s="20"/>
      <c r="RWQ73" s="20"/>
      <c r="RWR73" s="20"/>
      <c r="RWS73" s="20"/>
      <c r="RWT73" s="20"/>
      <c r="RWU73" s="20"/>
      <c r="RWV73" s="20"/>
      <c r="RWW73" s="20"/>
      <c r="RWX73" s="20"/>
      <c r="RWY73" s="20"/>
      <c r="RWZ73" s="20"/>
      <c r="RXA73" s="20"/>
      <c r="RXB73" s="20"/>
      <c r="RXC73" s="20"/>
      <c r="RXD73" s="20"/>
      <c r="RXE73" s="20"/>
      <c r="RXF73" s="20"/>
      <c r="RXG73" s="20"/>
      <c r="RXH73" s="20"/>
      <c r="RXI73" s="20"/>
      <c r="RXJ73" s="20"/>
      <c r="RXK73" s="20"/>
      <c r="RXL73" s="20"/>
      <c r="RXM73" s="20"/>
      <c r="RXN73" s="20"/>
      <c r="RXO73" s="20"/>
      <c r="RXP73" s="20"/>
      <c r="RXQ73" s="20"/>
      <c r="RXR73" s="20"/>
      <c r="RXS73" s="20"/>
      <c r="RXT73" s="20"/>
      <c r="RXU73" s="20"/>
      <c r="RXV73" s="20"/>
      <c r="RXW73" s="20"/>
      <c r="RXX73" s="20"/>
      <c r="RXY73" s="20"/>
      <c r="RXZ73" s="20"/>
      <c r="RYA73" s="20"/>
      <c r="RYB73" s="20"/>
      <c r="RYC73" s="20"/>
      <c r="RYD73" s="20"/>
      <c r="RYE73" s="20"/>
      <c r="RYF73" s="20"/>
      <c r="RYG73" s="20"/>
      <c r="RYH73" s="20"/>
      <c r="RYI73" s="20"/>
      <c r="RYJ73" s="20"/>
      <c r="RYK73" s="20"/>
      <c r="RYL73" s="20"/>
      <c r="RYM73" s="20"/>
      <c r="RYN73" s="20"/>
      <c r="RYO73" s="20"/>
      <c r="RYP73" s="20"/>
      <c r="RYQ73" s="20"/>
      <c r="RYR73" s="20"/>
      <c r="RYS73" s="20"/>
      <c r="RYT73" s="20"/>
      <c r="RYU73" s="20"/>
      <c r="RYV73" s="20"/>
      <c r="RYW73" s="20"/>
      <c r="RYX73" s="20"/>
      <c r="RYY73" s="20"/>
      <c r="RYZ73" s="20"/>
      <c r="RZA73" s="20"/>
      <c r="RZB73" s="20"/>
      <c r="RZC73" s="20"/>
      <c r="RZD73" s="20"/>
      <c r="RZE73" s="20"/>
      <c r="RZF73" s="20"/>
      <c r="RZG73" s="20"/>
      <c r="RZH73" s="20"/>
      <c r="RZI73" s="20"/>
      <c r="RZJ73" s="20"/>
      <c r="RZK73" s="20"/>
      <c r="RZL73" s="20"/>
      <c r="RZM73" s="20"/>
      <c r="RZN73" s="20"/>
      <c r="RZO73" s="20"/>
      <c r="RZP73" s="20"/>
      <c r="RZQ73" s="20"/>
      <c r="RZR73" s="20"/>
      <c r="RZS73" s="20"/>
      <c r="RZT73" s="20"/>
      <c r="RZU73" s="20"/>
      <c r="RZV73" s="20"/>
      <c r="RZW73" s="20"/>
      <c r="RZX73" s="20"/>
      <c r="RZY73" s="20"/>
      <c r="RZZ73" s="20"/>
      <c r="SAA73" s="20"/>
      <c r="SAB73" s="20"/>
      <c r="SAC73" s="20"/>
      <c r="SAD73" s="20"/>
      <c r="SAE73" s="20"/>
      <c r="SAF73" s="20"/>
      <c r="SAG73" s="20"/>
      <c r="SAH73" s="20"/>
      <c r="SAI73" s="20"/>
      <c r="SAJ73" s="20"/>
      <c r="SAK73" s="20"/>
      <c r="SAL73" s="20"/>
      <c r="SAM73" s="20"/>
      <c r="SAN73" s="20"/>
      <c r="SAO73" s="20"/>
      <c r="SAP73" s="20"/>
      <c r="SAQ73" s="20"/>
      <c r="SAR73" s="20"/>
      <c r="SAS73" s="20"/>
      <c r="SAT73" s="20"/>
      <c r="SAU73" s="20"/>
      <c r="SAV73" s="20"/>
      <c r="SAW73" s="20"/>
      <c r="SAX73" s="20"/>
      <c r="SAY73" s="20"/>
      <c r="SAZ73" s="20"/>
      <c r="SBA73" s="20"/>
      <c r="SBB73" s="20"/>
      <c r="SBC73" s="20"/>
      <c r="SBD73" s="20"/>
      <c r="SBE73" s="20"/>
      <c r="SBF73" s="20"/>
      <c r="SBG73" s="20"/>
      <c r="SBH73" s="20"/>
      <c r="SBI73" s="20"/>
      <c r="SBJ73" s="20"/>
      <c r="SBK73" s="20"/>
      <c r="SBL73" s="20"/>
      <c r="SBM73" s="20"/>
      <c r="SBN73" s="20"/>
      <c r="SBO73" s="20"/>
      <c r="SBP73" s="20"/>
      <c r="SBQ73" s="20"/>
      <c r="SBR73" s="20"/>
      <c r="SBS73" s="20"/>
      <c r="SBT73" s="20"/>
      <c r="SBU73" s="20"/>
      <c r="SBV73" s="20"/>
      <c r="SBW73" s="20"/>
      <c r="SBX73" s="20"/>
      <c r="SBY73" s="20"/>
      <c r="SBZ73" s="20"/>
      <c r="SCA73" s="20"/>
      <c r="SCB73" s="20"/>
      <c r="SCC73" s="20"/>
      <c r="SCD73" s="20"/>
      <c r="SCE73" s="20"/>
      <c r="SCF73" s="20"/>
      <c r="SCG73" s="20"/>
      <c r="SCH73" s="20"/>
      <c r="SCI73" s="20"/>
      <c r="SCJ73" s="20"/>
      <c r="SCK73" s="20"/>
      <c r="SCL73" s="20"/>
      <c r="SCM73" s="20"/>
      <c r="SCN73" s="20"/>
      <c r="SCO73" s="20"/>
      <c r="SCP73" s="20"/>
      <c r="SCQ73" s="20"/>
      <c r="SCR73" s="20"/>
      <c r="SCS73" s="20"/>
      <c r="SCT73" s="20"/>
      <c r="SCU73" s="20"/>
      <c r="SCV73" s="20"/>
      <c r="SCW73" s="20"/>
      <c r="SCX73" s="20"/>
      <c r="SCY73" s="20"/>
      <c r="SCZ73" s="20"/>
      <c r="SDA73" s="20"/>
      <c r="SDB73" s="20"/>
      <c r="SDC73" s="20"/>
      <c r="SDD73" s="20"/>
      <c r="SDE73" s="20"/>
      <c r="SDF73" s="20"/>
      <c r="SDG73" s="20"/>
      <c r="SDH73" s="20"/>
      <c r="SDI73" s="20"/>
      <c r="SDJ73" s="20"/>
      <c r="SDK73" s="20"/>
      <c r="SDL73" s="20"/>
      <c r="SDM73" s="20"/>
      <c r="SDN73" s="20"/>
      <c r="SDO73" s="20"/>
      <c r="SDP73" s="20"/>
      <c r="SDQ73" s="20"/>
      <c r="SDR73" s="20"/>
      <c r="SDS73" s="20"/>
      <c r="SDT73" s="20"/>
      <c r="SDU73" s="20"/>
      <c r="SDV73" s="20"/>
      <c r="SDW73" s="20"/>
      <c r="SDX73" s="20"/>
      <c r="SDY73" s="20"/>
      <c r="SDZ73" s="20"/>
      <c r="SEA73" s="20"/>
      <c r="SEB73" s="20"/>
      <c r="SEC73" s="20"/>
      <c r="SED73" s="20"/>
      <c r="SEE73" s="20"/>
      <c r="SEF73" s="20"/>
      <c r="SEG73" s="20"/>
      <c r="SEH73" s="20"/>
      <c r="SEI73" s="20"/>
      <c r="SEJ73" s="20"/>
      <c r="SEK73" s="20"/>
      <c r="SEL73" s="20"/>
      <c r="SEM73" s="20"/>
      <c r="SEN73" s="20"/>
      <c r="SEO73" s="20"/>
      <c r="SEP73" s="20"/>
      <c r="SEQ73" s="20"/>
      <c r="SER73" s="20"/>
      <c r="SES73" s="20"/>
      <c r="SET73" s="20"/>
      <c r="SEU73" s="20"/>
      <c r="SEV73" s="20"/>
      <c r="SEW73" s="20"/>
      <c r="SEX73" s="20"/>
      <c r="SEY73" s="20"/>
      <c r="SEZ73" s="20"/>
      <c r="SFA73" s="20"/>
      <c r="SFB73" s="20"/>
      <c r="SFC73" s="20"/>
      <c r="SFD73" s="20"/>
      <c r="SFE73" s="20"/>
      <c r="SFF73" s="20"/>
      <c r="SFG73" s="20"/>
      <c r="SFH73" s="20"/>
      <c r="SFI73" s="20"/>
      <c r="SFJ73" s="20"/>
      <c r="SFK73" s="20"/>
      <c r="SFL73" s="20"/>
      <c r="SFM73" s="20"/>
      <c r="SFN73" s="20"/>
      <c r="SFO73" s="20"/>
      <c r="SFP73" s="20"/>
      <c r="SFQ73" s="20"/>
      <c r="SFR73" s="20"/>
      <c r="SFS73" s="20"/>
      <c r="SFT73" s="20"/>
      <c r="SFU73" s="20"/>
      <c r="SFV73" s="20"/>
      <c r="SFW73" s="20"/>
      <c r="SFX73" s="20"/>
      <c r="SFY73" s="20"/>
      <c r="SFZ73" s="20"/>
      <c r="SGA73" s="20"/>
      <c r="SGB73" s="20"/>
      <c r="SGC73" s="20"/>
      <c r="SGD73" s="20"/>
      <c r="SGE73" s="20"/>
      <c r="SGF73" s="20"/>
      <c r="SGG73" s="20"/>
      <c r="SGH73" s="20"/>
      <c r="SGI73" s="20"/>
      <c r="SGJ73" s="20"/>
      <c r="SGK73" s="20"/>
      <c r="SGL73" s="20"/>
      <c r="SGM73" s="20"/>
      <c r="SGN73" s="20"/>
      <c r="SGO73" s="20"/>
      <c r="SGP73" s="20"/>
      <c r="SGQ73" s="20"/>
      <c r="SGR73" s="20"/>
      <c r="SGS73" s="20"/>
      <c r="SGT73" s="20"/>
      <c r="SGU73" s="20"/>
      <c r="SGV73" s="20"/>
      <c r="SGW73" s="20"/>
      <c r="SGX73" s="20"/>
      <c r="SGY73" s="20"/>
      <c r="SGZ73" s="20"/>
      <c r="SHA73" s="20"/>
      <c r="SHB73" s="20"/>
      <c r="SHC73" s="20"/>
      <c r="SHD73" s="20"/>
      <c r="SHE73" s="20"/>
      <c r="SHF73" s="20"/>
      <c r="SHG73" s="20"/>
      <c r="SHH73" s="20"/>
      <c r="SHI73" s="20"/>
      <c r="SHJ73" s="20"/>
      <c r="SHK73" s="20"/>
      <c r="SHL73" s="20"/>
      <c r="SHM73" s="20"/>
      <c r="SHN73" s="20"/>
      <c r="SHO73" s="20"/>
      <c r="SHP73" s="20"/>
      <c r="SHQ73" s="20"/>
      <c r="SHR73" s="20"/>
      <c r="SHS73" s="20"/>
      <c r="SHT73" s="20"/>
      <c r="SHU73" s="20"/>
      <c r="SHV73" s="20"/>
      <c r="SHW73" s="20"/>
      <c r="SHX73" s="20"/>
      <c r="SHY73" s="20"/>
      <c r="SHZ73" s="20"/>
      <c r="SIA73" s="20"/>
      <c r="SIB73" s="20"/>
      <c r="SIC73" s="20"/>
      <c r="SID73" s="20"/>
      <c r="SIE73" s="20"/>
      <c r="SIF73" s="20"/>
      <c r="SIG73" s="20"/>
      <c r="SIH73" s="20"/>
      <c r="SII73" s="20"/>
      <c r="SIJ73" s="20"/>
      <c r="SIK73" s="20"/>
      <c r="SIL73" s="20"/>
      <c r="SIM73" s="20"/>
      <c r="SIN73" s="20"/>
      <c r="SIO73" s="20"/>
      <c r="SIP73" s="20"/>
      <c r="SIQ73" s="20"/>
      <c r="SIR73" s="20"/>
      <c r="SIS73" s="20"/>
      <c r="SIT73" s="20"/>
      <c r="SIU73" s="20"/>
      <c r="SIV73" s="20"/>
      <c r="SIW73" s="20"/>
      <c r="SIX73" s="20"/>
      <c r="SIY73" s="20"/>
      <c r="SIZ73" s="20"/>
      <c r="SJA73" s="20"/>
      <c r="SJB73" s="20"/>
      <c r="SJC73" s="20"/>
      <c r="SJD73" s="20"/>
      <c r="SJE73" s="20"/>
      <c r="SJF73" s="20"/>
      <c r="SJG73" s="20"/>
      <c r="SJH73" s="20"/>
      <c r="SJI73" s="20"/>
      <c r="SJJ73" s="20"/>
      <c r="SJK73" s="20"/>
      <c r="SJL73" s="20"/>
      <c r="SJM73" s="20"/>
      <c r="SJN73" s="20"/>
      <c r="SJO73" s="20"/>
      <c r="SJP73" s="20"/>
      <c r="SJQ73" s="20"/>
      <c r="SJR73" s="20"/>
      <c r="SJS73" s="20"/>
      <c r="SJT73" s="20"/>
      <c r="SJU73" s="20"/>
      <c r="SJV73" s="20"/>
      <c r="SJW73" s="20"/>
      <c r="SJX73" s="20"/>
      <c r="SJY73" s="20"/>
      <c r="SJZ73" s="20"/>
      <c r="SKA73" s="20"/>
      <c r="SKB73" s="20"/>
      <c r="SKC73" s="20"/>
      <c r="SKD73" s="20"/>
      <c r="SKE73" s="20"/>
      <c r="SKF73" s="20"/>
      <c r="SKG73" s="20"/>
      <c r="SKH73" s="20"/>
      <c r="SKI73" s="20"/>
      <c r="SKJ73" s="20"/>
      <c r="SKK73" s="20"/>
      <c r="SKL73" s="20"/>
      <c r="SKM73" s="20"/>
      <c r="SKN73" s="20"/>
      <c r="SKO73" s="20"/>
      <c r="SKP73" s="20"/>
      <c r="SKQ73" s="20"/>
      <c r="SKR73" s="20"/>
      <c r="SKS73" s="20"/>
      <c r="SKT73" s="20"/>
      <c r="SKU73" s="20"/>
      <c r="SKV73" s="20"/>
      <c r="SKW73" s="20"/>
      <c r="SKX73" s="20"/>
      <c r="SKY73" s="20"/>
      <c r="SKZ73" s="20"/>
      <c r="SLA73" s="20"/>
      <c r="SLB73" s="20"/>
      <c r="SLC73" s="20"/>
      <c r="SLD73" s="20"/>
      <c r="SLE73" s="20"/>
      <c r="SLF73" s="20"/>
      <c r="SLG73" s="20"/>
      <c r="SLH73" s="20"/>
      <c r="SLI73" s="20"/>
      <c r="SLJ73" s="20"/>
      <c r="SLK73" s="20"/>
      <c r="SLL73" s="20"/>
      <c r="SLM73" s="20"/>
      <c r="SLN73" s="20"/>
      <c r="SLO73" s="20"/>
      <c r="SLP73" s="20"/>
      <c r="SLQ73" s="20"/>
      <c r="SLR73" s="20"/>
      <c r="SLS73" s="20"/>
      <c r="SLT73" s="20"/>
      <c r="SLU73" s="20"/>
      <c r="SLV73" s="20"/>
      <c r="SLW73" s="20"/>
      <c r="SLX73" s="20"/>
      <c r="SLY73" s="20"/>
      <c r="SLZ73" s="20"/>
      <c r="SMA73" s="20"/>
      <c r="SMB73" s="20"/>
      <c r="SMC73" s="20"/>
      <c r="SMD73" s="20"/>
      <c r="SME73" s="20"/>
      <c r="SMF73" s="20"/>
      <c r="SMG73" s="20"/>
      <c r="SMH73" s="20"/>
      <c r="SMI73" s="20"/>
      <c r="SMJ73" s="20"/>
      <c r="SMK73" s="20"/>
      <c r="SML73" s="20"/>
      <c r="SMM73" s="20"/>
      <c r="SMN73" s="20"/>
      <c r="SMO73" s="20"/>
      <c r="SMP73" s="20"/>
      <c r="SMQ73" s="20"/>
      <c r="SMR73" s="20"/>
      <c r="SMS73" s="20"/>
      <c r="SMT73" s="20"/>
      <c r="SMU73" s="20"/>
      <c r="SMV73" s="20"/>
      <c r="SMW73" s="20"/>
      <c r="SMX73" s="20"/>
      <c r="SMY73" s="20"/>
      <c r="SMZ73" s="20"/>
      <c r="SNA73" s="20"/>
      <c r="SNB73" s="20"/>
      <c r="SNC73" s="20"/>
      <c r="SND73" s="20"/>
      <c r="SNE73" s="20"/>
      <c r="SNF73" s="20"/>
      <c r="SNG73" s="20"/>
      <c r="SNH73" s="20"/>
      <c r="SNI73" s="20"/>
      <c r="SNJ73" s="20"/>
      <c r="SNK73" s="20"/>
      <c r="SNL73" s="20"/>
      <c r="SNM73" s="20"/>
      <c r="SNN73" s="20"/>
      <c r="SNO73" s="20"/>
      <c r="SNP73" s="20"/>
      <c r="SNQ73" s="20"/>
      <c r="SNR73" s="20"/>
      <c r="SNS73" s="20"/>
      <c r="SNT73" s="20"/>
      <c r="SNU73" s="20"/>
      <c r="SNV73" s="20"/>
      <c r="SNW73" s="20"/>
      <c r="SNX73" s="20"/>
      <c r="SNY73" s="20"/>
      <c r="SNZ73" s="20"/>
      <c r="SOA73" s="20"/>
      <c r="SOB73" s="20"/>
      <c r="SOC73" s="20"/>
      <c r="SOD73" s="20"/>
      <c r="SOE73" s="20"/>
      <c r="SOF73" s="20"/>
      <c r="SOG73" s="20"/>
      <c r="SOH73" s="20"/>
      <c r="SOI73" s="20"/>
      <c r="SOJ73" s="20"/>
      <c r="SOK73" s="20"/>
      <c r="SOL73" s="20"/>
      <c r="SOM73" s="20"/>
      <c r="SON73" s="20"/>
      <c r="SOO73" s="20"/>
      <c r="SOP73" s="20"/>
      <c r="SOQ73" s="20"/>
      <c r="SOR73" s="20"/>
      <c r="SOS73" s="20"/>
      <c r="SOT73" s="20"/>
      <c r="SOU73" s="20"/>
      <c r="SOV73" s="20"/>
      <c r="SOW73" s="20"/>
      <c r="SOX73" s="20"/>
      <c r="SOY73" s="20"/>
      <c r="SOZ73" s="20"/>
      <c r="SPA73" s="20"/>
      <c r="SPB73" s="20"/>
      <c r="SPC73" s="20"/>
      <c r="SPD73" s="20"/>
      <c r="SPE73" s="20"/>
      <c r="SPF73" s="20"/>
      <c r="SPG73" s="20"/>
      <c r="SPH73" s="20"/>
      <c r="SPI73" s="20"/>
      <c r="SPJ73" s="20"/>
      <c r="SPK73" s="20"/>
      <c r="SPL73" s="20"/>
      <c r="SPM73" s="20"/>
      <c r="SPN73" s="20"/>
      <c r="SPO73" s="20"/>
      <c r="SPP73" s="20"/>
      <c r="SPQ73" s="20"/>
      <c r="SPR73" s="20"/>
      <c r="SPS73" s="20"/>
      <c r="SPT73" s="20"/>
      <c r="SPU73" s="20"/>
      <c r="SPV73" s="20"/>
      <c r="SPW73" s="20"/>
      <c r="SPX73" s="20"/>
      <c r="SPY73" s="20"/>
      <c r="SPZ73" s="20"/>
      <c r="SQA73" s="20"/>
      <c r="SQB73" s="20"/>
      <c r="SQC73" s="20"/>
      <c r="SQD73" s="20"/>
      <c r="SQE73" s="20"/>
      <c r="SQF73" s="20"/>
      <c r="SQG73" s="20"/>
      <c r="SQH73" s="20"/>
      <c r="SQI73" s="20"/>
      <c r="SQJ73" s="20"/>
      <c r="SQK73" s="20"/>
      <c r="SQL73" s="20"/>
      <c r="SQM73" s="20"/>
      <c r="SQN73" s="20"/>
      <c r="SQO73" s="20"/>
      <c r="SQP73" s="20"/>
      <c r="SQQ73" s="20"/>
      <c r="SQR73" s="20"/>
      <c r="SQS73" s="20"/>
      <c r="SQT73" s="20"/>
      <c r="SQU73" s="20"/>
      <c r="SQV73" s="20"/>
      <c r="SQW73" s="20"/>
      <c r="SQX73" s="20"/>
      <c r="SQY73" s="20"/>
      <c r="SQZ73" s="20"/>
      <c r="SRA73" s="20"/>
      <c r="SRB73" s="20"/>
      <c r="SRC73" s="20"/>
      <c r="SRD73" s="20"/>
      <c r="SRE73" s="20"/>
      <c r="SRF73" s="20"/>
      <c r="SRG73" s="20"/>
      <c r="SRH73" s="20"/>
      <c r="SRI73" s="20"/>
      <c r="SRJ73" s="20"/>
      <c r="SRK73" s="20"/>
      <c r="SRL73" s="20"/>
      <c r="SRM73" s="20"/>
      <c r="SRN73" s="20"/>
      <c r="SRO73" s="20"/>
      <c r="SRP73" s="20"/>
      <c r="SRQ73" s="20"/>
      <c r="SRR73" s="20"/>
      <c r="SRS73" s="20"/>
      <c r="SRT73" s="20"/>
      <c r="SRU73" s="20"/>
      <c r="SRV73" s="20"/>
      <c r="SRW73" s="20"/>
      <c r="SRX73" s="20"/>
      <c r="SRY73" s="20"/>
      <c r="SRZ73" s="20"/>
      <c r="SSA73" s="20"/>
      <c r="SSB73" s="20"/>
      <c r="SSC73" s="20"/>
      <c r="SSD73" s="20"/>
      <c r="SSE73" s="20"/>
      <c r="SSF73" s="20"/>
      <c r="SSG73" s="20"/>
      <c r="SSH73" s="20"/>
      <c r="SSI73" s="20"/>
      <c r="SSJ73" s="20"/>
      <c r="SSK73" s="20"/>
      <c r="SSL73" s="20"/>
      <c r="SSM73" s="20"/>
      <c r="SSN73" s="20"/>
      <c r="SSO73" s="20"/>
      <c r="SSP73" s="20"/>
      <c r="SSQ73" s="20"/>
      <c r="SSR73" s="20"/>
      <c r="SSS73" s="20"/>
      <c r="SST73" s="20"/>
      <c r="SSU73" s="20"/>
      <c r="SSV73" s="20"/>
      <c r="SSW73" s="20"/>
      <c r="SSX73" s="20"/>
      <c r="SSY73" s="20"/>
      <c r="SSZ73" s="20"/>
      <c r="STA73" s="20"/>
      <c r="STB73" s="20"/>
      <c r="STC73" s="20"/>
      <c r="STD73" s="20"/>
      <c r="STE73" s="20"/>
      <c r="STF73" s="20"/>
      <c r="STG73" s="20"/>
      <c r="STH73" s="20"/>
      <c r="STI73" s="20"/>
      <c r="STJ73" s="20"/>
      <c r="STK73" s="20"/>
      <c r="STL73" s="20"/>
      <c r="STM73" s="20"/>
      <c r="STN73" s="20"/>
      <c r="STO73" s="20"/>
      <c r="STP73" s="20"/>
      <c r="STQ73" s="20"/>
      <c r="STR73" s="20"/>
      <c r="STS73" s="20"/>
      <c r="STT73" s="20"/>
      <c r="STU73" s="20"/>
      <c r="STV73" s="20"/>
      <c r="STW73" s="20"/>
      <c r="STX73" s="20"/>
      <c r="STY73" s="20"/>
      <c r="STZ73" s="20"/>
      <c r="SUA73" s="20"/>
      <c r="SUB73" s="20"/>
      <c r="SUC73" s="20"/>
      <c r="SUD73" s="20"/>
      <c r="SUE73" s="20"/>
      <c r="SUF73" s="20"/>
      <c r="SUG73" s="20"/>
      <c r="SUH73" s="20"/>
      <c r="SUI73" s="20"/>
      <c r="SUJ73" s="20"/>
      <c r="SUK73" s="20"/>
      <c r="SUL73" s="20"/>
      <c r="SUM73" s="20"/>
      <c r="SUN73" s="20"/>
      <c r="SUO73" s="20"/>
      <c r="SUP73" s="20"/>
      <c r="SUQ73" s="20"/>
      <c r="SUR73" s="20"/>
      <c r="SUS73" s="20"/>
      <c r="SUT73" s="20"/>
      <c r="SUU73" s="20"/>
      <c r="SUV73" s="20"/>
      <c r="SUW73" s="20"/>
      <c r="SUX73" s="20"/>
      <c r="SUY73" s="20"/>
      <c r="SUZ73" s="20"/>
      <c r="SVA73" s="20"/>
      <c r="SVB73" s="20"/>
      <c r="SVC73" s="20"/>
      <c r="SVD73" s="20"/>
      <c r="SVE73" s="20"/>
      <c r="SVF73" s="20"/>
      <c r="SVG73" s="20"/>
      <c r="SVH73" s="20"/>
      <c r="SVI73" s="20"/>
      <c r="SVJ73" s="20"/>
      <c r="SVK73" s="20"/>
      <c r="SVL73" s="20"/>
      <c r="SVM73" s="20"/>
      <c r="SVN73" s="20"/>
      <c r="SVO73" s="20"/>
      <c r="SVP73" s="20"/>
      <c r="SVQ73" s="20"/>
      <c r="SVR73" s="20"/>
      <c r="SVS73" s="20"/>
      <c r="SVT73" s="20"/>
      <c r="SVU73" s="20"/>
      <c r="SVV73" s="20"/>
      <c r="SVW73" s="20"/>
      <c r="SVX73" s="20"/>
      <c r="SVY73" s="20"/>
      <c r="SVZ73" s="20"/>
      <c r="SWA73" s="20"/>
      <c r="SWB73" s="20"/>
      <c r="SWC73" s="20"/>
      <c r="SWD73" s="20"/>
      <c r="SWE73" s="20"/>
      <c r="SWF73" s="20"/>
      <c r="SWG73" s="20"/>
      <c r="SWH73" s="20"/>
      <c r="SWI73" s="20"/>
      <c r="SWJ73" s="20"/>
      <c r="SWK73" s="20"/>
      <c r="SWL73" s="20"/>
      <c r="SWM73" s="20"/>
      <c r="SWN73" s="20"/>
      <c r="SWO73" s="20"/>
      <c r="SWP73" s="20"/>
      <c r="SWQ73" s="20"/>
      <c r="SWR73" s="20"/>
      <c r="SWS73" s="20"/>
      <c r="SWT73" s="20"/>
      <c r="SWU73" s="20"/>
      <c r="SWV73" s="20"/>
      <c r="SWW73" s="20"/>
      <c r="SWX73" s="20"/>
      <c r="SWY73" s="20"/>
      <c r="SWZ73" s="20"/>
      <c r="SXA73" s="20"/>
      <c r="SXB73" s="20"/>
      <c r="SXC73" s="20"/>
      <c r="SXD73" s="20"/>
      <c r="SXE73" s="20"/>
      <c r="SXF73" s="20"/>
      <c r="SXG73" s="20"/>
      <c r="SXH73" s="20"/>
      <c r="SXI73" s="20"/>
      <c r="SXJ73" s="20"/>
      <c r="SXK73" s="20"/>
      <c r="SXL73" s="20"/>
      <c r="SXM73" s="20"/>
      <c r="SXN73" s="20"/>
      <c r="SXO73" s="20"/>
      <c r="SXP73" s="20"/>
      <c r="SXQ73" s="20"/>
      <c r="SXR73" s="20"/>
      <c r="SXS73" s="20"/>
      <c r="SXT73" s="20"/>
      <c r="SXU73" s="20"/>
      <c r="SXV73" s="20"/>
      <c r="SXW73" s="20"/>
      <c r="SXX73" s="20"/>
      <c r="SXY73" s="20"/>
      <c r="SXZ73" s="20"/>
      <c r="SYA73" s="20"/>
      <c r="SYB73" s="20"/>
      <c r="SYC73" s="20"/>
      <c r="SYD73" s="20"/>
      <c r="SYE73" s="20"/>
      <c r="SYF73" s="20"/>
      <c r="SYG73" s="20"/>
      <c r="SYH73" s="20"/>
      <c r="SYI73" s="20"/>
      <c r="SYJ73" s="20"/>
      <c r="SYK73" s="20"/>
      <c r="SYL73" s="20"/>
      <c r="SYM73" s="20"/>
      <c r="SYN73" s="20"/>
      <c r="SYO73" s="20"/>
      <c r="SYP73" s="20"/>
      <c r="SYQ73" s="20"/>
      <c r="SYR73" s="20"/>
      <c r="SYS73" s="20"/>
      <c r="SYT73" s="20"/>
      <c r="SYU73" s="20"/>
      <c r="SYV73" s="20"/>
      <c r="SYW73" s="20"/>
      <c r="SYX73" s="20"/>
      <c r="SYY73" s="20"/>
      <c r="SYZ73" s="20"/>
      <c r="SZA73" s="20"/>
      <c r="SZB73" s="20"/>
      <c r="SZC73" s="20"/>
      <c r="SZD73" s="20"/>
      <c r="SZE73" s="20"/>
      <c r="SZF73" s="20"/>
      <c r="SZG73" s="20"/>
      <c r="SZH73" s="20"/>
      <c r="SZI73" s="20"/>
      <c r="SZJ73" s="20"/>
      <c r="SZK73" s="20"/>
      <c r="SZL73" s="20"/>
      <c r="SZM73" s="20"/>
      <c r="SZN73" s="20"/>
      <c r="SZO73" s="20"/>
      <c r="SZP73" s="20"/>
      <c r="SZQ73" s="20"/>
      <c r="SZR73" s="20"/>
      <c r="SZS73" s="20"/>
      <c r="SZT73" s="20"/>
      <c r="SZU73" s="20"/>
      <c r="SZV73" s="20"/>
      <c r="SZW73" s="20"/>
      <c r="SZX73" s="20"/>
      <c r="SZY73" s="20"/>
      <c r="SZZ73" s="20"/>
      <c r="TAA73" s="20"/>
      <c r="TAB73" s="20"/>
      <c r="TAC73" s="20"/>
      <c r="TAD73" s="20"/>
      <c r="TAE73" s="20"/>
      <c r="TAF73" s="20"/>
      <c r="TAG73" s="20"/>
      <c r="TAH73" s="20"/>
      <c r="TAI73" s="20"/>
      <c r="TAJ73" s="20"/>
      <c r="TAK73" s="20"/>
      <c r="TAL73" s="20"/>
      <c r="TAM73" s="20"/>
      <c r="TAN73" s="20"/>
      <c r="TAO73" s="20"/>
      <c r="TAP73" s="20"/>
      <c r="TAQ73" s="20"/>
      <c r="TAR73" s="20"/>
      <c r="TAS73" s="20"/>
      <c r="TAT73" s="20"/>
      <c r="TAU73" s="20"/>
      <c r="TAV73" s="20"/>
      <c r="TAW73" s="20"/>
      <c r="TAX73" s="20"/>
      <c r="TAY73" s="20"/>
      <c r="TAZ73" s="20"/>
      <c r="TBA73" s="20"/>
      <c r="TBB73" s="20"/>
      <c r="TBC73" s="20"/>
      <c r="TBD73" s="20"/>
      <c r="TBE73" s="20"/>
      <c r="TBF73" s="20"/>
      <c r="TBG73" s="20"/>
      <c r="TBH73" s="20"/>
      <c r="TBI73" s="20"/>
      <c r="TBJ73" s="20"/>
      <c r="TBK73" s="20"/>
      <c r="TBL73" s="20"/>
      <c r="TBM73" s="20"/>
      <c r="TBN73" s="20"/>
      <c r="TBO73" s="20"/>
      <c r="TBP73" s="20"/>
      <c r="TBQ73" s="20"/>
      <c r="TBR73" s="20"/>
      <c r="TBS73" s="20"/>
      <c r="TBT73" s="20"/>
      <c r="TBU73" s="20"/>
      <c r="TBV73" s="20"/>
      <c r="TBW73" s="20"/>
      <c r="TBX73" s="20"/>
      <c r="TBY73" s="20"/>
      <c r="TBZ73" s="20"/>
      <c r="TCA73" s="20"/>
      <c r="TCB73" s="20"/>
      <c r="TCC73" s="20"/>
      <c r="TCD73" s="20"/>
      <c r="TCE73" s="20"/>
      <c r="TCF73" s="20"/>
      <c r="TCG73" s="20"/>
      <c r="TCH73" s="20"/>
      <c r="TCI73" s="20"/>
      <c r="TCJ73" s="20"/>
      <c r="TCK73" s="20"/>
      <c r="TCL73" s="20"/>
      <c r="TCM73" s="20"/>
      <c r="TCN73" s="20"/>
      <c r="TCO73" s="20"/>
      <c r="TCP73" s="20"/>
      <c r="TCQ73" s="20"/>
      <c r="TCR73" s="20"/>
      <c r="TCS73" s="20"/>
      <c r="TCT73" s="20"/>
      <c r="TCU73" s="20"/>
      <c r="TCV73" s="20"/>
      <c r="TCW73" s="20"/>
      <c r="TCX73" s="20"/>
      <c r="TCY73" s="20"/>
      <c r="TCZ73" s="20"/>
      <c r="TDA73" s="20"/>
      <c r="TDB73" s="20"/>
      <c r="TDC73" s="20"/>
      <c r="TDD73" s="20"/>
      <c r="TDE73" s="20"/>
      <c r="TDF73" s="20"/>
      <c r="TDG73" s="20"/>
      <c r="TDH73" s="20"/>
      <c r="TDI73" s="20"/>
      <c r="TDJ73" s="20"/>
      <c r="TDK73" s="20"/>
      <c r="TDL73" s="20"/>
      <c r="TDM73" s="20"/>
      <c r="TDN73" s="20"/>
      <c r="TDO73" s="20"/>
      <c r="TDP73" s="20"/>
      <c r="TDQ73" s="20"/>
      <c r="TDR73" s="20"/>
      <c r="TDS73" s="20"/>
      <c r="TDT73" s="20"/>
      <c r="TDU73" s="20"/>
      <c r="TDV73" s="20"/>
      <c r="TDW73" s="20"/>
      <c r="TDX73" s="20"/>
      <c r="TDY73" s="20"/>
      <c r="TDZ73" s="20"/>
      <c r="TEA73" s="20"/>
      <c r="TEB73" s="20"/>
      <c r="TEC73" s="20"/>
      <c r="TED73" s="20"/>
      <c r="TEE73" s="20"/>
      <c r="TEF73" s="20"/>
      <c r="TEG73" s="20"/>
      <c r="TEH73" s="20"/>
      <c r="TEI73" s="20"/>
      <c r="TEJ73" s="20"/>
      <c r="TEK73" s="20"/>
      <c r="TEL73" s="20"/>
      <c r="TEM73" s="20"/>
      <c r="TEN73" s="20"/>
      <c r="TEO73" s="20"/>
      <c r="TEP73" s="20"/>
      <c r="TEQ73" s="20"/>
      <c r="TER73" s="20"/>
      <c r="TES73" s="20"/>
      <c r="TET73" s="20"/>
      <c r="TEU73" s="20"/>
      <c r="TEV73" s="20"/>
      <c r="TEW73" s="20"/>
      <c r="TEX73" s="20"/>
      <c r="TEY73" s="20"/>
      <c r="TEZ73" s="20"/>
      <c r="TFA73" s="20"/>
      <c r="TFB73" s="20"/>
      <c r="TFC73" s="20"/>
      <c r="TFD73" s="20"/>
      <c r="TFE73" s="20"/>
      <c r="TFF73" s="20"/>
      <c r="TFG73" s="20"/>
      <c r="TFH73" s="20"/>
      <c r="TFI73" s="20"/>
      <c r="TFJ73" s="20"/>
      <c r="TFK73" s="20"/>
      <c r="TFL73" s="20"/>
      <c r="TFM73" s="20"/>
      <c r="TFN73" s="20"/>
      <c r="TFO73" s="20"/>
      <c r="TFP73" s="20"/>
      <c r="TFQ73" s="20"/>
      <c r="TFR73" s="20"/>
      <c r="TFS73" s="20"/>
      <c r="TFT73" s="20"/>
      <c r="TFU73" s="20"/>
      <c r="TFV73" s="20"/>
      <c r="TFW73" s="20"/>
      <c r="TFX73" s="20"/>
      <c r="TFY73" s="20"/>
      <c r="TFZ73" s="20"/>
      <c r="TGA73" s="20"/>
      <c r="TGB73" s="20"/>
      <c r="TGC73" s="20"/>
      <c r="TGD73" s="20"/>
      <c r="TGE73" s="20"/>
      <c r="TGF73" s="20"/>
      <c r="TGG73" s="20"/>
      <c r="TGH73" s="20"/>
      <c r="TGI73" s="20"/>
      <c r="TGJ73" s="20"/>
      <c r="TGK73" s="20"/>
      <c r="TGL73" s="20"/>
      <c r="TGM73" s="20"/>
      <c r="TGN73" s="20"/>
      <c r="TGO73" s="20"/>
      <c r="TGP73" s="20"/>
      <c r="TGQ73" s="20"/>
      <c r="TGR73" s="20"/>
      <c r="TGS73" s="20"/>
      <c r="TGT73" s="20"/>
      <c r="TGU73" s="20"/>
      <c r="TGV73" s="20"/>
      <c r="TGW73" s="20"/>
      <c r="TGX73" s="20"/>
      <c r="TGY73" s="20"/>
      <c r="TGZ73" s="20"/>
      <c r="THA73" s="20"/>
      <c r="THB73" s="20"/>
      <c r="THC73" s="20"/>
      <c r="THD73" s="20"/>
      <c r="THE73" s="20"/>
      <c r="THF73" s="20"/>
      <c r="THG73" s="20"/>
      <c r="THH73" s="20"/>
      <c r="THI73" s="20"/>
      <c r="THJ73" s="20"/>
      <c r="THK73" s="20"/>
      <c r="THL73" s="20"/>
      <c r="THM73" s="20"/>
      <c r="THN73" s="20"/>
      <c r="THO73" s="20"/>
      <c r="THP73" s="20"/>
      <c r="THQ73" s="20"/>
      <c r="THR73" s="20"/>
      <c r="THS73" s="20"/>
      <c r="THT73" s="20"/>
      <c r="THU73" s="20"/>
      <c r="THV73" s="20"/>
      <c r="THW73" s="20"/>
      <c r="THX73" s="20"/>
      <c r="THY73" s="20"/>
      <c r="THZ73" s="20"/>
      <c r="TIA73" s="20"/>
      <c r="TIB73" s="20"/>
      <c r="TIC73" s="20"/>
      <c r="TID73" s="20"/>
      <c r="TIE73" s="20"/>
      <c r="TIF73" s="20"/>
      <c r="TIG73" s="20"/>
      <c r="TIH73" s="20"/>
      <c r="TII73" s="20"/>
      <c r="TIJ73" s="20"/>
      <c r="TIK73" s="20"/>
      <c r="TIL73" s="20"/>
      <c r="TIM73" s="20"/>
      <c r="TIN73" s="20"/>
      <c r="TIO73" s="20"/>
      <c r="TIP73" s="20"/>
      <c r="TIQ73" s="20"/>
      <c r="TIR73" s="20"/>
      <c r="TIS73" s="20"/>
      <c r="TIT73" s="20"/>
      <c r="TIU73" s="20"/>
      <c r="TIV73" s="20"/>
      <c r="TIW73" s="20"/>
      <c r="TIX73" s="20"/>
      <c r="TIY73" s="20"/>
      <c r="TIZ73" s="20"/>
      <c r="TJA73" s="20"/>
      <c r="TJB73" s="20"/>
      <c r="TJC73" s="20"/>
      <c r="TJD73" s="20"/>
      <c r="TJE73" s="20"/>
      <c r="TJF73" s="20"/>
      <c r="TJG73" s="20"/>
      <c r="TJH73" s="20"/>
      <c r="TJI73" s="20"/>
      <c r="TJJ73" s="20"/>
      <c r="TJK73" s="20"/>
      <c r="TJL73" s="20"/>
      <c r="TJM73" s="20"/>
      <c r="TJN73" s="20"/>
      <c r="TJO73" s="20"/>
      <c r="TJP73" s="20"/>
      <c r="TJQ73" s="20"/>
      <c r="TJR73" s="20"/>
      <c r="TJS73" s="20"/>
      <c r="TJT73" s="20"/>
      <c r="TJU73" s="20"/>
      <c r="TJV73" s="20"/>
      <c r="TJW73" s="20"/>
      <c r="TJX73" s="20"/>
      <c r="TJY73" s="20"/>
      <c r="TJZ73" s="20"/>
      <c r="TKA73" s="20"/>
      <c r="TKB73" s="20"/>
      <c r="TKC73" s="20"/>
      <c r="TKD73" s="20"/>
      <c r="TKE73" s="20"/>
      <c r="TKF73" s="20"/>
      <c r="TKG73" s="20"/>
      <c r="TKH73" s="20"/>
      <c r="TKI73" s="20"/>
      <c r="TKJ73" s="20"/>
      <c r="TKK73" s="20"/>
      <c r="TKL73" s="20"/>
      <c r="TKM73" s="20"/>
      <c r="TKN73" s="20"/>
      <c r="TKO73" s="20"/>
      <c r="TKP73" s="20"/>
      <c r="TKQ73" s="20"/>
      <c r="TKR73" s="20"/>
      <c r="TKS73" s="20"/>
      <c r="TKT73" s="20"/>
      <c r="TKU73" s="20"/>
      <c r="TKV73" s="20"/>
      <c r="TKW73" s="20"/>
      <c r="TKX73" s="20"/>
      <c r="TKY73" s="20"/>
      <c r="TKZ73" s="20"/>
      <c r="TLA73" s="20"/>
      <c r="TLB73" s="20"/>
      <c r="TLC73" s="20"/>
      <c r="TLD73" s="20"/>
      <c r="TLE73" s="20"/>
      <c r="TLF73" s="20"/>
      <c r="TLG73" s="20"/>
      <c r="TLH73" s="20"/>
      <c r="TLI73" s="20"/>
      <c r="TLJ73" s="20"/>
      <c r="TLK73" s="20"/>
      <c r="TLL73" s="20"/>
      <c r="TLM73" s="20"/>
      <c r="TLN73" s="20"/>
      <c r="TLO73" s="20"/>
      <c r="TLP73" s="20"/>
      <c r="TLQ73" s="20"/>
      <c r="TLR73" s="20"/>
      <c r="TLS73" s="20"/>
      <c r="TLT73" s="20"/>
      <c r="TLU73" s="20"/>
      <c r="TLV73" s="20"/>
      <c r="TLW73" s="20"/>
      <c r="TLX73" s="20"/>
      <c r="TLY73" s="20"/>
      <c r="TLZ73" s="20"/>
      <c r="TMA73" s="20"/>
      <c r="TMB73" s="20"/>
      <c r="TMC73" s="20"/>
      <c r="TMD73" s="20"/>
      <c r="TME73" s="20"/>
      <c r="TMF73" s="20"/>
      <c r="TMG73" s="20"/>
      <c r="TMH73" s="20"/>
      <c r="TMI73" s="20"/>
      <c r="TMJ73" s="20"/>
      <c r="TMK73" s="20"/>
      <c r="TML73" s="20"/>
      <c r="TMM73" s="20"/>
      <c r="TMN73" s="20"/>
      <c r="TMO73" s="20"/>
      <c r="TMP73" s="20"/>
      <c r="TMQ73" s="20"/>
      <c r="TMR73" s="20"/>
      <c r="TMS73" s="20"/>
      <c r="TMT73" s="20"/>
      <c r="TMU73" s="20"/>
      <c r="TMV73" s="20"/>
      <c r="TMW73" s="20"/>
      <c r="TMX73" s="20"/>
      <c r="TMY73" s="20"/>
      <c r="TMZ73" s="20"/>
      <c r="TNA73" s="20"/>
      <c r="TNB73" s="20"/>
      <c r="TNC73" s="20"/>
      <c r="TND73" s="20"/>
      <c r="TNE73" s="20"/>
      <c r="TNF73" s="20"/>
      <c r="TNG73" s="20"/>
      <c r="TNH73" s="20"/>
      <c r="TNI73" s="20"/>
      <c r="TNJ73" s="20"/>
      <c r="TNK73" s="20"/>
      <c r="TNL73" s="20"/>
      <c r="TNM73" s="20"/>
      <c r="TNN73" s="20"/>
      <c r="TNO73" s="20"/>
      <c r="TNP73" s="20"/>
      <c r="TNQ73" s="20"/>
      <c r="TNR73" s="20"/>
      <c r="TNS73" s="20"/>
      <c r="TNT73" s="20"/>
      <c r="TNU73" s="20"/>
      <c r="TNV73" s="20"/>
      <c r="TNW73" s="20"/>
      <c r="TNX73" s="20"/>
      <c r="TNY73" s="20"/>
      <c r="TNZ73" s="20"/>
      <c r="TOA73" s="20"/>
      <c r="TOB73" s="20"/>
      <c r="TOC73" s="20"/>
      <c r="TOD73" s="20"/>
      <c r="TOE73" s="20"/>
      <c r="TOF73" s="20"/>
      <c r="TOG73" s="20"/>
      <c r="TOH73" s="20"/>
      <c r="TOI73" s="20"/>
      <c r="TOJ73" s="20"/>
      <c r="TOK73" s="20"/>
      <c r="TOL73" s="20"/>
      <c r="TOM73" s="20"/>
      <c r="TON73" s="20"/>
      <c r="TOO73" s="20"/>
      <c r="TOP73" s="20"/>
      <c r="TOQ73" s="20"/>
      <c r="TOR73" s="20"/>
      <c r="TOS73" s="20"/>
      <c r="TOT73" s="20"/>
      <c r="TOU73" s="20"/>
      <c r="TOV73" s="20"/>
      <c r="TOW73" s="20"/>
      <c r="TOX73" s="20"/>
      <c r="TOY73" s="20"/>
      <c r="TOZ73" s="20"/>
      <c r="TPA73" s="20"/>
      <c r="TPB73" s="20"/>
      <c r="TPC73" s="20"/>
      <c r="TPD73" s="20"/>
      <c r="TPE73" s="20"/>
      <c r="TPF73" s="20"/>
      <c r="TPG73" s="20"/>
      <c r="TPH73" s="20"/>
      <c r="TPI73" s="20"/>
      <c r="TPJ73" s="20"/>
      <c r="TPK73" s="20"/>
      <c r="TPL73" s="20"/>
      <c r="TPM73" s="20"/>
      <c r="TPN73" s="20"/>
      <c r="TPO73" s="20"/>
      <c r="TPP73" s="20"/>
      <c r="TPQ73" s="20"/>
      <c r="TPR73" s="20"/>
      <c r="TPS73" s="20"/>
      <c r="TPT73" s="20"/>
      <c r="TPU73" s="20"/>
      <c r="TPV73" s="20"/>
      <c r="TPW73" s="20"/>
      <c r="TPX73" s="20"/>
      <c r="TPY73" s="20"/>
      <c r="TPZ73" s="20"/>
      <c r="TQA73" s="20"/>
      <c r="TQB73" s="20"/>
      <c r="TQC73" s="20"/>
      <c r="TQD73" s="20"/>
      <c r="TQE73" s="20"/>
      <c r="TQF73" s="20"/>
      <c r="TQG73" s="20"/>
      <c r="TQH73" s="20"/>
      <c r="TQI73" s="20"/>
      <c r="TQJ73" s="20"/>
      <c r="TQK73" s="20"/>
      <c r="TQL73" s="20"/>
      <c r="TQM73" s="20"/>
      <c r="TQN73" s="20"/>
      <c r="TQO73" s="20"/>
      <c r="TQP73" s="20"/>
      <c r="TQQ73" s="20"/>
      <c r="TQR73" s="20"/>
      <c r="TQS73" s="20"/>
      <c r="TQT73" s="20"/>
      <c r="TQU73" s="20"/>
      <c r="TQV73" s="20"/>
      <c r="TQW73" s="20"/>
      <c r="TQX73" s="20"/>
      <c r="TQY73" s="20"/>
      <c r="TQZ73" s="20"/>
      <c r="TRA73" s="20"/>
      <c r="TRB73" s="20"/>
      <c r="TRC73" s="20"/>
      <c r="TRD73" s="20"/>
      <c r="TRE73" s="20"/>
      <c r="TRF73" s="20"/>
      <c r="TRG73" s="20"/>
      <c r="TRH73" s="20"/>
      <c r="TRI73" s="20"/>
      <c r="TRJ73" s="20"/>
      <c r="TRK73" s="20"/>
      <c r="TRL73" s="20"/>
      <c r="TRM73" s="20"/>
      <c r="TRN73" s="20"/>
      <c r="TRO73" s="20"/>
      <c r="TRP73" s="20"/>
      <c r="TRQ73" s="20"/>
      <c r="TRR73" s="20"/>
      <c r="TRS73" s="20"/>
      <c r="TRT73" s="20"/>
      <c r="TRU73" s="20"/>
      <c r="TRV73" s="20"/>
      <c r="TRW73" s="20"/>
      <c r="TRX73" s="20"/>
      <c r="TRY73" s="20"/>
      <c r="TRZ73" s="20"/>
      <c r="TSA73" s="20"/>
      <c r="TSB73" s="20"/>
      <c r="TSC73" s="20"/>
      <c r="TSD73" s="20"/>
      <c r="TSE73" s="20"/>
      <c r="TSF73" s="20"/>
      <c r="TSG73" s="20"/>
      <c r="TSH73" s="20"/>
      <c r="TSI73" s="20"/>
      <c r="TSJ73" s="20"/>
      <c r="TSK73" s="20"/>
      <c r="TSL73" s="20"/>
      <c r="TSM73" s="20"/>
      <c r="TSN73" s="20"/>
      <c r="TSO73" s="20"/>
      <c r="TSP73" s="20"/>
      <c r="TSQ73" s="20"/>
      <c r="TSR73" s="20"/>
      <c r="TSS73" s="20"/>
      <c r="TST73" s="20"/>
      <c r="TSU73" s="20"/>
      <c r="TSV73" s="20"/>
      <c r="TSW73" s="20"/>
      <c r="TSX73" s="20"/>
      <c r="TSY73" s="20"/>
      <c r="TSZ73" s="20"/>
      <c r="TTA73" s="20"/>
      <c r="TTB73" s="20"/>
      <c r="TTC73" s="20"/>
      <c r="TTD73" s="20"/>
      <c r="TTE73" s="20"/>
      <c r="TTF73" s="20"/>
      <c r="TTG73" s="20"/>
      <c r="TTH73" s="20"/>
      <c r="TTI73" s="20"/>
      <c r="TTJ73" s="20"/>
      <c r="TTK73" s="20"/>
      <c r="TTL73" s="20"/>
      <c r="TTM73" s="20"/>
      <c r="TTN73" s="20"/>
      <c r="TTO73" s="20"/>
      <c r="TTP73" s="20"/>
      <c r="TTQ73" s="20"/>
      <c r="TTR73" s="20"/>
      <c r="TTS73" s="20"/>
      <c r="TTT73" s="20"/>
      <c r="TTU73" s="20"/>
      <c r="TTV73" s="20"/>
      <c r="TTW73" s="20"/>
      <c r="TTX73" s="20"/>
      <c r="TTY73" s="20"/>
      <c r="TTZ73" s="20"/>
      <c r="TUA73" s="20"/>
      <c r="TUB73" s="20"/>
      <c r="TUC73" s="20"/>
      <c r="TUD73" s="20"/>
      <c r="TUE73" s="20"/>
      <c r="TUF73" s="20"/>
      <c r="TUG73" s="20"/>
      <c r="TUH73" s="20"/>
      <c r="TUI73" s="20"/>
      <c r="TUJ73" s="20"/>
      <c r="TUK73" s="20"/>
      <c r="TUL73" s="20"/>
      <c r="TUM73" s="20"/>
      <c r="TUN73" s="20"/>
      <c r="TUO73" s="20"/>
      <c r="TUP73" s="20"/>
      <c r="TUQ73" s="20"/>
      <c r="TUR73" s="20"/>
      <c r="TUS73" s="20"/>
      <c r="TUT73" s="20"/>
      <c r="TUU73" s="20"/>
      <c r="TUV73" s="20"/>
      <c r="TUW73" s="20"/>
      <c r="TUX73" s="20"/>
      <c r="TUY73" s="20"/>
      <c r="TUZ73" s="20"/>
      <c r="TVA73" s="20"/>
      <c r="TVB73" s="20"/>
      <c r="TVC73" s="20"/>
      <c r="TVD73" s="20"/>
      <c r="TVE73" s="20"/>
      <c r="TVF73" s="20"/>
      <c r="TVG73" s="20"/>
      <c r="TVH73" s="20"/>
      <c r="TVI73" s="20"/>
      <c r="TVJ73" s="20"/>
      <c r="TVK73" s="20"/>
      <c r="TVL73" s="20"/>
      <c r="TVM73" s="20"/>
      <c r="TVN73" s="20"/>
      <c r="TVO73" s="20"/>
      <c r="TVP73" s="20"/>
      <c r="TVQ73" s="20"/>
      <c r="TVR73" s="20"/>
      <c r="TVS73" s="20"/>
      <c r="TVT73" s="20"/>
      <c r="TVU73" s="20"/>
      <c r="TVV73" s="20"/>
      <c r="TVW73" s="20"/>
      <c r="TVX73" s="20"/>
      <c r="TVY73" s="20"/>
      <c r="TVZ73" s="20"/>
      <c r="TWA73" s="20"/>
      <c r="TWB73" s="20"/>
      <c r="TWC73" s="20"/>
      <c r="TWD73" s="20"/>
      <c r="TWE73" s="20"/>
      <c r="TWF73" s="20"/>
      <c r="TWG73" s="20"/>
      <c r="TWH73" s="20"/>
      <c r="TWI73" s="20"/>
      <c r="TWJ73" s="20"/>
      <c r="TWK73" s="20"/>
      <c r="TWL73" s="20"/>
      <c r="TWM73" s="20"/>
      <c r="TWN73" s="20"/>
      <c r="TWO73" s="20"/>
      <c r="TWP73" s="20"/>
      <c r="TWQ73" s="20"/>
      <c r="TWR73" s="20"/>
      <c r="TWS73" s="20"/>
      <c r="TWT73" s="20"/>
      <c r="TWU73" s="20"/>
      <c r="TWV73" s="20"/>
      <c r="TWW73" s="20"/>
      <c r="TWX73" s="20"/>
      <c r="TWY73" s="20"/>
      <c r="TWZ73" s="20"/>
      <c r="TXA73" s="20"/>
      <c r="TXB73" s="20"/>
      <c r="TXC73" s="20"/>
      <c r="TXD73" s="20"/>
      <c r="TXE73" s="20"/>
      <c r="TXF73" s="20"/>
      <c r="TXG73" s="20"/>
      <c r="TXH73" s="20"/>
      <c r="TXI73" s="20"/>
      <c r="TXJ73" s="20"/>
      <c r="TXK73" s="20"/>
      <c r="TXL73" s="20"/>
      <c r="TXM73" s="20"/>
      <c r="TXN73" s="20"/>
      <c r="TXO73" s="20"/>
      <c r="TXP73" s="20"/>
      <c r="TXQ73" s="20"/>
      <c r="TXR73" s="20"/>
      <c r="TXS73" s="20"/>
      <c r="TXT73" s="20"/>
      <c r="TXU73" s="20"/>
      <c r="TXV73" s="20"/>
      <c r="TXW73" s="20"/>
      <c r="TXX73" s="20"/>
      <c r="TXY73" s="20"/>
      <c r="TXZ73" s="20"/>
      <c r="TYA73" s="20"/>
      <c r="TYB73" s="20"/>
      <c r="TYC73" s="20"/>
      <c r="TYD73" s="20"/>
      <c r="TYE73" s="20"/>
      <c r="TYF73" s="20"/>
      <c r="TYG73" s="20"/>
      <c r="TYH73" s="20"/>
      <c r="TYI73" s="20"/>
      <c r="TYJ73" s="20"/>
      <c r="TYK73" s="20"/>
      <c r="TYL73" s="20"/>
      <c r="TYM73" s="20"/>
      <c r="TYN73" s="20"/>
      <c r="TYO73" s="20"/>
      <c r="TYP73" s="20"/>
      <c r="TYQ73" s="20"/>
      <c r="TYR73" s="20"/>
      <c r="TYS73" s="20"/>
      <c r="TYT73" s="20"/>
      <c r="TYU73" s="20"/>
      <c r="TYV73" s="20"/>
      <c r="TYW73" s="20"/>
      <c r="TYX73" s="20"/>
      <c r="TYY73" s="20"/>
      <c r="TYZ73" s="20"/>
      <c r="TZA73" s="20"/>
      <c r="TZB73" s="20"/>
      <c r="TZC73" s="20"/>
      <c r="TZD73" s="20"/>
      <c r="TZE73" s="20"/>
      <c r="TZF73" s="20"/>
      <c r="TZG73" s="20"/>
      <c r="TZH73" s="20"/>
      <c r="TZI73" s="20"/>
      <c r="TZJ73" s="20"/>
      <c r="TZK73" s="20"/>
      <c r="TZL73" s="20"/>
      <c r="TZM73" s="20"/>
      <c r="TZN73" s="20"/>
      <c r="TZO73" s="20"/>
      <c r="TZP73" s="20"/>
      <c r="TZQ73" s="20"/>
      <c r="TZR73" s="20"/>
      <c r="TZS73" s="20"/>
      <c r="TZT73" s="20"/>
      <c r="TZU73" s="20"/>
      <c r="TZV73" s="20"/>
      <c r="TZW73" s="20"/>
      <c r="TZX73" s="20"/>
      <c r="TZY73" s="20"/>
      <c r="TZZ73" s="20"/>
      <c r="UAA73" s="20"/>
      <c r="UAB73" s="20"/>
      <c r="UAC73" s="20"/>
      <c r="UAD73" s="20"/>
      <c r="UAE73" s="20"/>
      <c r="UAF73" s="20"/>
      <c r="UAG73" s="20"/>
      <c r="UAH73" s="20"/>
      <c r="UAI73" s="20"/>
      <c r="UAJ73" s="20"/>
      <c r="UAK73" s="20"/>
      <c r="UAL73" s="20"/>
      <c r="UAM73" s="20"/>
      <c r="UAN73" s="20"/>
      <c r="UAO73" s="20"/>
      <c r="UAP73" s="20"/>
      <c r="UAQ73" s="20"/>
      <c r="UAR73" s="20"/>
      <c r="UAS73" s="20"/>
      <c r="UAT73" s="20"/>
      <c r="UAU73" s="20"/>
      <c r="UAV73" s="20"/>
      <c r="UAW73" s="20"/>
      <c r="UAX73" s="20"/>
      <c r="UAY73" s="20"/>
      <c r="UAZ73" s="20"/>
      <c r="UBA73" s="20"/>
      <c r="UBB73" s="20"/>
      <c r="UBC73" s="20"/>
      <c r="UBD73" s="20"/>
      <c r="UBE73" s="20"/>
      <c r="UBF73" s="20"/>
      <c r="UBG73" s="20"/>
      <c r="UBH73" s="20"/>
      <c r="UBI73" s="20"/>
      <c r="UBJ73" s="20"/>
      <c r="UBK73" s="20"/>
      <c r="UBL73" s="20"/>
      <c r="UBM73" s="20"/>
      <c r="UBN73" s="20"/>
      <c r="UBO73" s="20"/>
      <c r="UBP73" s="20"/>
      <c r="UBQ73" s="20"/>
      <c r="UBR73" s="20"/>
      <c r="UBS73" s="20"/>
      <c r="UBT73" s="20"/>
      <c r="UBU73" s="20"/>
      <c r="UBV73" s="20"/>
      <c r="UBW73" s="20"/>
      <c r="UBX73" s="20"/>
      <c r="UBY73" s="20"/>
      <c r="UBZ73" s="20"/>
      <c r="UCA73" s="20"/>
      <c r="UCB73" s="20"/>
      <c r="UCC73" s="20"/>
      <c r="UCD73" s="20"/>
      <c r="UCE73" s="20"/>
      <c r="UCF73" s="20"/>
      <c r="UCG73" s="20"/>
      <c r="UCH73" s="20"/>
      <c r="UCI73" s="20"/>
      <c r="UCJ73" s="20"/>
      <c r="UCK73" s="20"/>
      <c r="UCL73" s="20"/>
      <c r="UCM73" s="20"/>
      <c r="UCN73" s="20"/>
      <c r="UCO73" s="20"/>
      <c r="UCP73" s="20"/>
      <c r="UCQ73" s="20"/>
      <c r="UCR73" s="20"/>
      <c r="UCS73" s="20"/>
      <c r="UCT73" s="20"/>
      <c r="UCU73" s="20"/>
      <c r="UCV73" s="20"/>
      <c r="UCW73" s="20"/>
      <c r="UCX73" s="20"/>
      <c r="UCY73" s="20"/>
      <c r="UCZ73" s="20"/>
      <c r="UDA73" s="20"/>
      <c r="UDB73" s="20"/>
      <c r="UDC73" s="20"/>
      <c r="UDD73" s="20"/>
      <c r="UDE73" s="20"/>
      <c r="UDF73" s="20"/>
      <c r="UDG73" s="20"/>
      <c r="UDH73" s="20"/>
      <c r="UDI73" s="20"/>
      <c r="UDJ73" s="20"/>
      <c r="UDK73" s="20"/>
      <c r="UDL73" s="20"/>
      <c r="UDM73" s="20"/>
      <c r="UDN73" s="20"/>
      <c r="UDO73" s="20"/>
      <c r="UDP73" s="20"/>
      <c r="UDQ73" s="20"/>
      <c r="UDR73" s="20"/>
      <c r="UDS73" s="20"/>
      <c r="UDT73" s="20"/>
      <c r="UDU73" s="20"/>
      <c r="UDV73" s="20"/>
      <c r="UDW73" s="20"/>
      <c r="UDX73" s="20"/>
      <c r="UDY73" s="20"/>
      <c r="UDZ73" s="20"/>
      <c r="UEA73" s="20"/>
      <c r="UEB73" s="20"/>
      <c r="UEC73" s="20"/>
      <c r="UED73" s="20"/>
      <c r="UEE73" s="20"/>
      <c r="UEF73" s="20"/>
      <c r="UEG73" s="20"/>
      <c r="UEH73" s="20"/>
      <c r="UEI73" s="20"/>
      <c r="UEJ73" s="20"/>
      <c r="UEK73" s="20"/>
      <c r="UEL73" s="20"/>
      <c r="UEM73" s="20"/>
      <c r="UEN73" s="20"/>
      <c r="UEO73" s="20"/>
      <c r="UEP73" s="20"/>
      <c r="UEQ73" s="20"/>
      <c r="UER73" s="20"/>
      <c r="UES73" s="20"/>
      <c r="UET73" s="20"/>
      <c r="UEU73" s="20"/>
      <c r="UEV73" s="20"/>
      <c r="UEW73" s="20"/>
      <c r="UEX73" s="20"/>
      <c r="UEY73" s="20"/>
      <c r="UEZ73" s="20"/>
      <c r="UFA73" s="20"/>
      <c r="UFB73" s="20"/>
      <c r="UFC73" s="20"/>
      <c r="UFD73" s="20"/>
      <c r="UFE73" s="20"/>
      <c r="UFF73" s="20"/>
      <c r="UFG73" s="20"/>
      <c r="UFH73" s="20"/>
      <c r="UFI73" s="20"/>
      <c r="UFJ73" s="20"/>
      <c r="UFK73" s="20"/>
      <c r="UFL73" s="20"/>
      <c r="UFM73" s="20"/>
      <c r="UFN73" s="20"/>
      <c r="UFO73" s="20"/>
      <c r="UFP73" s="20"/>
      <c r="UFQ73" s="20"/>
      <c r="UFR73" s="20"/>
      <c r="UFS73" s="20"/>
      <c r="UFT73" s="20"/>
      <c r="UFU73" s="20"/>
      <c r="UFV73" s="20"/>
      <c r="UFW73" s="20"/>
      <c r="UFX73" s="20"/>
      <c r="UFY73" s="20"/>
      <c r="UFZ73" s="20"/>
      <c r="UGA73" s="20"/>
      <c r="UGB73" s="20"/>
      <c r="UGC73" s="20"/>
      <c r="UGD73" s="20"/>
      <c r="UGE73" s="20"/>
      <c r="UGF73" s="20"/>
      <c r="UGG73" s="20"/>
      <c r="UGH73" s="20"/>
      <c r="UGI73" s="20"/>
      <c r="UGJ73" s="20"/>
      <c r="UGK73" s="20"/>
      <c r="UGL73" s="20"/>
      <c r="UGM73" s="20"/>
      <c r="UGN73" s="20"/>
      <c r="UGO73" s="20"/>
      <c r="UGP73" s="20"/>
      <c r="UGQ73" s="20"/>
      <c r="UGR73" s="20"/>
      <c r="UGS73" s="20"/>
      <c r="UGT73" s="20"/>
      <c r="UGU73" s="20"/>
      <c r="UGV73" s="20"/>
      <c r="UGW73" s="20"/>
      <c r="UGX73" s="20"/>
      <c r="UGY73" s="20"/>
      <c r="UGZ73" s="20"/>
      <c r="UHA73" s="20"/>
      <c r="UHB73" s="20"/>
      <c r="UHC73" s="20"/>
      <c r="UHD73" s="20"/>
      <c r="UHE73" s="20"/>
      <c r="UHF73" s="20"/>
      <c r="UHG73" s="20"/>
      <c r="UHH73" s="20"/>
      <c r="UHI73" s="20"/>
      <c r="UHJ73" s="20"/>
      <c r="UHK73" s="20"/>
      <c r="UHL73" s="20"/>
      <c r="UHM73" s="20"/>
      <c r="UHN73" s="20"/>
      <c r="UHO73" s="20"/>
      <c r="UHP73" s="20"/>
      <c r="UHQ73" s="20"/>
      <c r="UHR73" s="20"/>
      <c r="UHS73" s="20"/>
      <c r="UHT73" s="20"/>
      <c r="UHU73" s="20"/>
      <c r="UHV73" s="20"/>
      <c r="UHW73" s="20"/>
      <c r="UHX73" s="20"/>
      <c r="UHY73" s="20"/>
      <c r="UHZ73" s="20"/>
      <c r="UIA73" s="20"/>
      <c r="UIB73" s="20"/>
      <c r="UIC73" s="20"/>
      <c r="UID73" s="20"/>
      <c r="UIE73" s="20"/>
      <c r="UIF73" s="20"/>
      <c r="UIG73" s="20"/>
      <c r="UIH73" s="20"/>
      <c r="UII73" s="20"/>
      <c r="UIJ73" s="20"/>
      <c r="UIK73" s="20"/>
      <c r="UIL73" s="20"/>
      <c r="UIM73" s="20"/>
      <c r="UIN73" s="20"/>
      <c r="UIO73" s="20"/>
      <c r="UIP73" s="20"/>
      <c r="UIQ73" s="20"/>
      <c r="UIR73" s="20"/>
      <c r="UIS73" s="20"/>
      <c r="UIT73" s="20"/>
      <c r="UIU73" s="20"/>
      <c r="UIV73" s="20"/>
      <c r="UIW73" s="20"/>
      <c r="UIX73" s="20"/>
      <c r="UIY73" s="20"/>
      <c r="UIZ73" s="20"/>
      <c r="UJA73" s="20"/>
      <c r="UJB73" s="20"/>
      <c r="UJC73" s="20"/>
      <c r="UJD73" s="20"/>
      <c r="UJE73" s="20"/>
      <c r="UJF73" s="20"/>
      <c r="UJG73" s="20"/>
      <c r="UJH73" s="20"/>
      <c r="UJI73" s="20"/>
      <c r="UJJ73" s="20"/>
      <c r="UJK73" s="20"/>
      <c r="UJL73" s="20"/>
      <c r="UJM73" s="20"/>
      <c r="UJN73" s="20"/>
      <c r="UJO73" s="20"/>
      <c r="UJP73" s="20"/>
      <c r="UJQ73" s="20"/>
      <c r="UJR73" s="20"/>
      <c r="UJS73" s="20"/>
      <c r="UJT73" s="20"/>
      <c r="UJU73" s="20"/>
      <c r="UJV73" s="20"/>
      <c r="UJW73" s="20"/>
      <c r="UJX73" s="20"/>
      <c r="UJY73" s="20"/>
      <c r="UJZ73" s="20"/>
      <c r="UKA73" s="20"/>
      <c r="UKB73" s="20"/>
      <c r="UKC73" s="20"/>
      <c r="UKD73" s="20"/>
      <c r="UKE73" s="20"/>
      <c r="UKF73" s="20"/>
      <c r="UKG73" s="20"/>
      <c r="UKH73" s="20"/>
      <c r="UKI73" s="20"/>
      <c r="UKJ73" s="20"/>
      <c r="UKK73" s="20"/>
      <c r="UKL73" s="20"/>
      <c r="UKM73" s="20"/>
      <c r="UKN73" s="20"/>
      <c r="UKO73" s="20"/>
      <c r="UKP73" s="20"/>
      <c r="UKQ73" s="20"/>
      <c r="UKR73" s="20"/>
      <c r="UKS73" s="20"/>
      <c r="UKT73" s="20"/>
      <c r="UKU73" s="20"/>
      <c r="UKV73" s="20"/>
      <c r="UKW73" s="20"/>
      <c r="UKX73" s="20"/>
      <c r="UKY73" s="20"/>
      <c r="UKZ73" s="20"/>
      <c r="ULA73" s="20"/>
      <c r="ULB73" s="20"/>
      <c r="ULC73" s="20"/>
      <c r="ULD73" s="20"/>
      <c r="ULE73" s="20"/>
      <c r="ULF73" s="20"/>
      <c r="ULG73" s="20"/>
      <c r="ULH73" s="20"/>
      <c r="ULI73" s="20"/>
      <c r="ULJ73" s="20"/>
      <c r="ULK73" s="20"/>
      <c r="ULL73" s="20"/>
      <c r="ULM73" s="20"/>
      <c r="ULN73" s="20"/>
      <c r="ULO73" s="20"/>
      <c r="ULP73" s="20"/>
      <c r="ULQ73" s="20"/>
      <c r="ULR73" s="20"/>
      <c r="ULS73" s="20"/>
      <c r="ULT73" s="20"/>
      <c r="ULU73" s="20"/>
      <c r="ULV73" s="20"/>
      <c r="ULW73" s="20"/>
      <c r="ULX73" s="20"/>
      <c r="ULY73" s="20"/>
      <c r="ULZ73" s="20"/>
      <c r="UMA73" s="20"/>
      <c r="UMB73" s="20"/>
      <c r="UMC73" s="20"/>
      <c r="UMD73" s="20"/>
      <c r="UME73" s="20"/>
      <c r="UMF73" s="20"/>
      <c r="UMG73" s="20"/>
      <c r="UMH73" s="20"/>
      <c r="UMI73" s="20"/>
      <c r="UMJ73" s="20"/>
      <c r="UMK73" s="20"/>
      <c r="UML73" s="20"/>
      <c r="UMM73" s="20"/>
      <c r="UMN73" s="20"/>
      <c r="UMO73" s="20"/>
      <c r="UMP73" s="20"/>
      <c r="UMQ73" s="20"/>
      <c r="UMR73" s="20"/>
      <c r="UMS73" s="20"/>
      <c r="UMT73" s="20"/>
      <c r="UMU73" s="20"/>
      <c r="UMV73" s="20"/>
      <c r="UMW73" s="20"/>
      <c r="UMX73" s="20"/>
      <c r="UMY73" s="20"/>
      <c r="UMZ73" s="20"/>
      <c r="UNA73" s="20"/>
      <c r="UNB73" s="20"/>
      <c r="UNC73" s="20"/>
      <c r="UND73" s="20"/>
      <c r="UNE73" s="20"/>
      <c r="UNF73" s="20"/>
      <c r="UNG73" s="20"/>
      <c r="UNH73" s="20"/>
      <c r="UNI73" s="20"/>
      <c r="UNJ73" s="20"/>
      <c r="UNK73" s="20"/>
      <c r="UNL73" s="20"/>
      <c r="UNM73" s="20"/>
      <c r="UNN73" s="20"/>
      <c r="UNO73" s="20"/>
      <c r="UNP73" s="20"/>
      <c r="UNQ73" s="20"/>
      <c r="UNR73" s="20"/>
      <c r="UNS73" s="20"/>
      <c r="UNT73" s="20"/>
      <c r="UNU73" s="20"/>
      <c r="UNV73" s="20"/>
      <c r="UNW73" s="20"/>
      <c r="UNX73" s="20"/>
      <c r="UNY73" s="20"/>
      <c r="UNZ73" s="20"/>
      <c r="UOA73" s="20"/>
      <c r="UOB73" s="20"/>
      <c r="UOC73" s="20"/>
      <c r="UOD73" s="20"/>
      <c r="UOE73" s="20"/>
      <c r="UOF73" s="20"/>
      <c r="UOG73" s="20"/>
      <c r="UOH73" s="20"/>
      <c r="UOI73" s="20"/>
      <c r="UOJ73" s="20"/>
      <c r="UOK73" s="20"/>
      <c r="UOL73" s="20"/>
      <c r="UOM73" s="20"/>
      <c r="UON73" s="20"/>
      <c r="UOO73" s="20"/>
      <c r="UOP73" s="20"/>
      <c r="UOQ73" s="20"/>
      <c r="UOR73" s="20"/>
      <c r="UOS73" s="20"/>
      <c r="UOT73" s="20"/>
      <c r="UOU73" s="20"/>
      <c r="UOV73" s="20"/>
      <c r="UOW73" s="20"/>
      <c r="UOX73" s="20"/>
      <c r="UOY73" s="20"/>
      <c r="UOZ73" s="20"/>
      <c r="UPA73" s="20"/>
      <c r="UPB73" s="20"/>
      <c r="UPC73" s="20"/>
      <c r="UPD73" s="20"/>
      <c r="UPE73" s="20"/>
      <c r="UPF73" s="20"/>
      <c r="UPG73" s="20"/>
      <c r="UPH73" s="20"/>
      <c r="UPI73" s="20"/>
      <c r="UPJ73" s="20"/>
      <c r="UPK73" s="20"/>
      <c r="UPL73" s="20"/>
      <c r="UPM73" s="20"/>
      <c r="UPN73" s="20"/>
      <c r="UPO73" s="20"/>
      <c r="UPP73" s="20"/>
      <c r="UPQ73" s="20"/>
      <c r="UPR73" s="20"/>
      <c r="UPS73" s="20"/>
      <c r="UPT73" s="20"/>
      <c r="UPU73" s="20"/>
      <c r="UPV73" s="20"/>
      <c r="UPW73" s="20"/>
      <c r="UPX73" s="20"/>
      <c r="UPY73" s="20"/>
      <c r="UPZ73" s="20"/>
      <c r="UQA73" s="20"/>
      <c r="UQB73" s="20"/>
      <c r="UQC73" s="20"/>
      <c r="UQD73" s="20"/>
      <c r="UQE73" s="20"/>
      <c r="UQF73" s="20"/>
      <c r="UQG73" s="20"/>
      <c r="UQH73" s="20"/>
      <c r="UQI73" s="20"/>
      <c r="UQJ73" s="20"/>
      <c r="UQK73" s="20"/>
      <c r="UQL73" s="20"/>
      <c r="UQM73" s="20"/>
      <c r="UQN73" s="20"/>
      <c r="UQO73" s="20"/>
      <c r="UQP73" s="20"/>
      <c r="UQQ73" s="20"/>
      <c r="UQR73" s="20"/>
      <c r="UQS73" s="20"/>
      <c r="UQT73" s="20"/>
      <c r="UQU73" s="20"/>
      <c r="UQV73" s="20"/>
      <c r="UQW73" s="20"/>
      <c r="UQX73" s="20"/>
      <c r="UQY73" s="20"/>
      <c r="UQZ73" s="20"/>
      <c r="URA73" s="20"/>
      <c r="URB73" s="20"/>
      <c r="URC73" s="20"/>
      <c r="URD73" s="20"/>
      <c r="URE73" s="20"/>
      <c r="URF73" s="20"/>
      <c r="URG73" s="20"/>
      <c r="URH73" s="20"/>
      <c r="URI73" s="20"/>
      <c r="URJ73" s="20"/>
      <c r="URK73" s="20"/>
      <c r="URL73" s="20"/>
      <c r="URM73" s="20"/>
      <c r="URN73" s="20"/>
      <c r="URO73" s="20"/>
      <c r="URP73" s="20"/>
      <c r="URQ73" s="20"/>
      <c r="URR73" s="20"/>
      <c r="URS73" s="20"/>
      <c r="URT73" s="20"/>
      <c r="URU73" s="20"/>
      <c r="URV73" s="20"/>
      <c r="URW73" s="20"/>
      <c r="URX73" s="20"/>
      <c r="URY73" s="20"/>
      <c r="URZ73" s="20"/>
      <c r="USA73" s="20"/>
      <c r="USB73" s="20"/>
      <c r="USC73" s="20"/>
      <c r="USD73" s="20"/>
      <c r="USE73" s="20"/>
      <c r="USF73" s="20"/>
      <c r="USG73" s="20"/>
      <c r="USH73" s="20"/>
      <c r="USI73" s="20"/>
      <c r="USJ73" s="20"/>
      <c r="USK73" s="20"/>
      <c r="USL73" s="20"/>
      <c r="USM73" s="20"/>
      <c r="USN73" s="20"/>
      <c r="USO73" s="20"/>
      <c r="USP73" s="20"/>
      <c r="USQ73" s="20"/>
      <c r="USR73" s="20"/>
      <c r="USS73" s="20"/>
      <c r="UST73" s="20"/>
      <c r="USU73" s="20"/>
      <c r="USV73" s="20"/>
      <c r="USW73" s="20"/>
      <c r="USX73" s="20"/>
      <c r="USY73" s="20"/>
      <c r="USZ73" s="20"/>
      <c r="UTA73" s="20"/>
      <c r="UTB73" s="20"/>
      <c r="UTC73" s="20"/>
      <c r="UTD73" s="20"/>
      <c r="UTE73" s="20"/>
      <c r="UTF73" s="20"/>
      <c r="UTG73" s="20"/>
      <c r="UTH73" s="20"/>
      <c r="UTI73" s="20"/>
      <c r="UTJ73" s="20"/>
      <c r="UTK73" s="20"/>
      <c r="UTL73" s="20"/>
      <c r="UTM73" s="20"/>
      <c r="UTN73" s="20"/>
      <c r="UTO73" s="20"/>
      <c r="UTP73" s="20"/>
      <c r="UTQ73" s="20"/>
      <c r="UTR73" s="20"/>
      <c r="UTS73" s="20"/>
      <c r="UTT73" s="20"/>
      <c r="UTU73" s="20"/>
      <c r="UTV73" s="20"/>
      <c r="UTW73" s="20"/>
      <c r="UTX73" s="20"/>
      <c r="UTY73" s="20"/>
      <c r="UTZ73" s="20"/>
      <c r="UUA73" s="20"/>
      <c r="UUB73" s="20"/>
      <c r="UUC73" s="20"/>
      <c r="UUD73" s="20"/>
      <c r="UUE73" s="20"/>
      <c r="UUF73" s="20"/>
      <c r="UUG73" s="20"/>
      <c r="UUH73" s="20"/>
      <c r="UUI73" s="20"/>
      <c r="UUJ73" s="20"/>
      <c r="UUK73" s="20"/>
      <c r="UUL73" s="20"/>
      <c r="UUM73" s="20"/>
      <c r="UUN73" s="20"/>
      <c r="UUO73" s="20"/>
      <c r="UUP73" s="20"/>
      <c r="UUQ73" s="20"/>
      <c r="UUR73" s="20"/>
      <c r="UUS73" s="20"/>
      <c r="UUT73" s="20"/>
      <c r="UUU73" s="20"/>
      <c r="UUV73" s="20"/>
      <c r="UUW73" s="20"/>
      <c r="UUX73" s="20"/>
      <c r="UUY73" s="20"/>
      <c r="UUZ73" s="20"/>
      <c r="UVA73" s="20"/>
      <c r="UVB73" s="20"/>
      <c r="UVC73" s="20"/>
      <c r="UVD73" s="20"/>
      <c r="UVE73" s="20"/>
      <c r="UVF73" s="20"/>
      <c r="UVG73" s="20"/>
      <c r="UVH73" s="20"/>
      <c r="UVI73" s="20"/>
      <c r="UVJ73" s="20"/>
      <c r="UVK73" s="20"/>
      <c r="UVL73" s="20"/>
      <c r="UVM73" s="20"/>
      <c r="UVN73" s="20"/>
      <c r="UVO73" s="20"/>
      <c r="UVP73" s="20"/>
      <c r="UVQ73" s="20"/>
      <c r="UVR73" s="20"/>
      <c r="UVS73" s="20"/>
      <c r="UVT73" s="20"/>
      <c r="UVU73" s="20"/>
      <c r="UVV73" s="20"/>
      <c r="UVW73" s="20"/>
      <c r="UVX73" s="20"/>
      <c r="UVY73" s="20"/>
      <c r="UVZ73" s="20"/>
      <c r="UWA73" s="20"/>
      <c r="UWB73" s="20"/>
      <c r="UWC73" s="20"/>
      <c r="UWD73" s="20"/>
      <c r="UWE73" s="20"/>
      <c r="UWF73" s="20"/>
      <c r="UWG73" s="20"/>
      <c r="UWH73" s="20"/>
      <c r="UWI73" s="20"/>
      <c r="UWJ73" s="20"/>
      <c r="UWK73" s="20"/>
      <c r="UWL73" s="20"/>
      <c r="UWM73" s="20"/>
      <c r="UWN73" s="20"/>
      <c r="UWO73" s="20"/>
      <c r="UWP73" s="20"/>
      <c r="UWQ73" s="20"/>
      <c r="UWR73" s="20"/>
      <c r="UWS73" s="20"/>
      <c r="UWT73" s="20"/>
      <c r="UWU73" s="20"/>
      <c r="UWV73" s="20"/>
      <c r="UWW73" s="20"/>
      <c r="UWX73" s="20"/>
      <c r="UWY73" s="20"/>
      <c r="UWZ73" s="20"/>
      <c r="UXA73" s="20"/>
      <c r="UXB73" s="20"/>
      <c r="UXC73" s="20"/>
      <c r="UXD73" s="20"/>
      <c r="UXE73" s="20"/>
      <c r="UXF73" s="20"/>
      <c r="UXG73" s="20"/>
      <c r="UXH73" s="20"/>
      <c r="UXI73" s="20"/>
      <c r="UXJ73" s="20"/>
      <c r="UXK73" s="20"/>
      <c r="UXL73" s="20"/>
      <c r="UXM73" s="20"/>
      <c r="UXN73" s="20"/>
      <c r="UXO73" s="20"/>
      <c r="UXP73" s="20"/>
      <c r="UXQ73" s="20"/>
      <c r="UXR73" s="20"/>
      <c r="UXS73" s="20"/>
      <c r="UXT73" s="20"/>
      <c r="UXU73" s="20"/>
      <c r="UXV73" s="20"/>
      <c r="UXW73" s="20"/>
      <c r="UXX73" s="20"/>
      <c r="UXY73" s="20"/>
      <c r="UXZ73" s="20"/>
      <c r="UYA73" s="20"/>
      <c r="UYB73" s="20"/>
      <c r="UYC73" s="20"/>
      <c r="UYD73" s="20"/>
      <c r="UYE73" s="20"/>
      <c r="UYF73" s="20"/>
      <c r="UYG73" s="20"/>
      <c r="UYH73" s="20"/>
      <c r="UYI73" s="20"/>
      <c r="UYJ73" s="20"/>
      <c r="UYK73" s="20"/>
      <c r="UYL73" s="20"/>
      <c r="UYM73" s="20"/>
      <c r="UYN73" s="20"/>
      <c r="UYO73" s="20"/>
      <c r="UYP73" s="20"/>
      <c r="UYQ73" s="20"/>
      <c r="UYR73" s="20"/>
      <c r="UYS73" s="20"/>
      <c r="UYT73" s="20"/>
      <c r="UYU73" s="20"/>
      <c r="UYV73" s="20"/>
      <c r="UYW73" s="20"/>
      <c r="UYX73" s="20"/>
      <c r="UYY73" s="20"/>
      <c r="UYZ73" s="20"/>
      <c r="UZA73" s="20"/>
      <c r="UZB73" s="20"/>
      <c r="UZC73" s="20"/>
      <c r="UZD73" s="20"/>
      <c r="UZE73" s="20"/>
      <c r="UZF73" s="20"/>
      <c r="UZG73" s="20"/>
      <c r="UZH73" s="20"/>
      <c r="UZI73" s="20"/>
      <c r="UZJ73" s="20"/>
      <c r="UZK73" s="20"/>
      <c r="UZL73" s="20"/>
      <c r="UZM73" s="20"/>
      <c r="UZN73" s="20"/>
      <c r="UZO73" s="20"/>
      <c r="UZP73" s="20"/>
      <c r="UZQ73" s="20"/>
      <c r="UZR73" s="20"/>
      <c r="UZS73" s="20"/>
      <c r="UZT73" s="20"/>
      <c r="UZU73" s="20"/>
      <c r="UZV73" s="20"/>
      <c r="UZW73" s="20"/>
      <c r="UZX73" s="20"/>
      <c r="UZY73" s="20"/>
      <c r="UZZ73" s="20"/>
      <c r="VAA73" s="20"/>
      <c r="VAB73" s="20"/>
      <c r="VAC73" s="20"/>
      <c r="VAD73" s="20"/>
      <c r="VAE73" s="20"/>
      <c r="VAF73" s="20"/>
      <c r="VAG73" s="20"/>
      <c r="VAH73" s="20"/>
      <c r="VAI73" s="20"/>
      <c r="VAJ73" s="20"/>
      <c r="VAK73" s="20"/>
      <c r="VAL73" s="20"/>
      <c r="VAM73" s="20"/>
      <c r="VAN73" s="20"/>
      <c r="VAO73" s="20"/>
      <c r="VAP73" s="20"/>
      <c r="VAQ73" s="20"/>
      <c r="VAR73" s="20"/>
      <c r="VAS73" s="20"/>
      <c r="VAT73" s="20"/>
      <c r="VAU73" s="20"/>
      <c r="VAV73" s="20"/>
      <c r="VAW73" s="20"/>
      <c r="VAX73" s="20"/>
      <c r="VAY73" s="20"/>
      <c r="VAZ73" s="20"/>
      <c r="VBA73" s="20"/>
      <c r="VBB73" s="20"/>
      <c r="VBC73" s="20"/>
      <c r="VBD73" s="20"/>
      <c r="VBE73" s="20"/>
      <c r="VBF73" s="20"/>
      <c r="VBG73" s="20"/>
      <c r="VBH73" s="20"/>
      <c r="VBI73" s="20"/>
      <c r="VBJ73" s="20"/>
      <c r="VBK73" s="20"/>
      <c r="VBL73" s="20"/>
      <c r="VBM73" s="20"/>
      <c r="VBN73" s="20"/>
      <c r="VBO73" s="20"/>
      <c r="VBP73" s="20"/>
      <c r="VBQ73" s="20"/>
      <c r="VBR73" s="20"/>
      <c r="VBS73" s="20"/>
      <c r="VBT73" s="20"/>
      <c r="VBU73" s="20"/>
      <c r="VBV73" s="20"/>
      <c r="VBW73" s="20"/>
      <c r="VBX73" s="20"/>
      <c r="VBY73" s="20"/>
      <c r="VBZ73" s="20"/>
      <c r="VCA73" s="20"/>
      <c r="VCB73" s="20"/>
      <c r="VCC73" s="20"/>
      <c r="VCD73" s="20"/>
      <c r="VCE73" s="20"/>
      <c r="VCF73" s="20"/>
      <c r="VCG73" s="20"/>
      <c r="VCH73" s="20"/>
      <c r="VCI73" s="20"/>
      <c r="VCJ73" s="20"/>
      <c r="VCK73" s="20"/>
      <c r="VCL73" s="20"/>
      <c r="VCM73" s="20"/>
      <c r="VCN73" s="20"/>
      <c r="VCO73" s="20"/>
      <c r="VCP73" s="20"/>
      <c r="VCQ73" s="20"/>
      <c r="VCR73" s="20"/>
      <c r="VCS73" s="20"/>
      <c r="VCT73" s="20"/>
      <c r="VCU73" s="20"/>
      <c r="VCV73" s="20"/>
      <c r="VCW73" s="20"/>
      <c r="VCX73" s="20"/>
      <c r="VCY73" s="20"/>
      <c r="VCZ73" s="20"/>
      <c r="VDA73" s="20"/>
      <c r="VDB73" s="20"/>
      <c r="VDC73" s="20"/>
      <c r="VDD73" s="20"/>
      <c r="VDE73" s="20"/>
      <c r="VDF73" s="20"/>
      <c r="VDG73" s="20"/>
      <c r="VDH73" s="20"/>
      <c r="VDI73" s="20"/>
      <c r="VDJ73" s="20"/>
      <c r="VDK73" s="20"/>
      <c r="VDL73" s="20"/>
      <c r="VDM73" s="20"/>
      <c r="VDN73" s="20"/>
      <c r="VDO73" s="20"/>
      <c r="VDP73" s="20"/>
      <c r="VDQ73" s="20"/>
      <c r="VDR73" s="20"/>
      <c r="VDS73" s="20"/>
      <c r="VDT73" s="20"/>
      <c r="VDU73" s="20"/>
      <c r="VDV73" s="20"/>
      <c r="VDW73" s="20"/>
      <c r="VDX73" s="20"/>
      <c r="VDY73" s="20"/>
      <c r="VDZ73" s="20"/>
      <c r="VEA73" s="20"/>
      <c r="VEB73" s="20"/>
      <c r="VEC73" s="20"/>
      <c r="VED73" s="20"/>
      <c r="VEE73" s="20"/>
      <c r="VEF73" s="20"/>
      <c r="VEG73" s="20"/>
      <c r="VEH73" s="20"/>
      <c r="VEI73" s="20"/>
      <c r="VEJ73" s="20"/>
      <c r="VEK73" s="20"/>
      <c r="VEL73" s="20"/>
      <c r="VEM73" s="20"/>
      <c r="VEN73" s="20"/>
      <c r="VEO73" s="20"/>
      <c r="VEP73" s="20"/>
      <c r="VEQ73" s="20"/>
      <c r="VER73" s="20"/>
      <c r="VES73" s="20"/>
      <c r="VET73" s="20"/>
      <c r="VEU73" s="20"/>
      <c r="VEV73" s="20"/>
      <c r="VEW73" s="20"/>
      <c r="VEX73" s="20"/>
      <c r="VEY73" s="20"/>
      <c r="VEZ73" s="20"/>
      <c r="VFA73" s="20"/>
      <c r="VFB73" s="20"/>
      <c r="VFC73" s="20"/>
      <c r="VFD73" s="20"/>
      <c r="VFE73" s="20"/>
      <c r="VFF73" s="20"/>
      <c r="VFG73" s="20"/>
      <c r="VFH73" s="20"/>
      <c r="VFI73" s="20"/>
      <c r="VFJ73" s="20"/>
      <c r="VFK73" s="20"/>
      <c r="VFL73" s="20"/>
      <c r="VFM73" s="20"/>
      <c r="VFN73" s="20"/>
      <c r="VFO73" s="20"/>
      <c r="VFP73" s="20"/>
      <c r="VFQ73" s="20"/>
      <c r="VFR73" s="20"/>
      <c r="VFS73" s="20"/>
      <c r="VFT73" s="20"/>
      <c r="VFU73" s="20"/>
      <c r="VFV73" s="20"/>
      <c r="VFW73" s="20"/>
      <c r="VFX73" s="20"/>
      <c r="VFY73" s="20"/>
      <c r="VFZ73" s="20"/>
      <c r="VGA73" s="20"/>
      <c r="VGB73" s="20"/>
      <c r="VGC73" s="20"/>
      <c r="VGD73" s="20"/>
      <c r="VGE73" s="20"/>
      <c r="VGF73" s="20"/>
      <c r="VGG73" s="20"/>
      <c r="VGH73" s="20"/>
      <c r="VGI73" s="20"/>
      <c r="VGJ73" s="20"/>
      <c r="VGK73" s="20"/>
      <c r="VGL73" s="20"/>
      <c r="VGM73" s="20"/>
      <c r="VGN73" s="20"/>
      <c r="VGO73" s="20"/>
      <c r="VGP73" s="20"/>
      <c r="VGQ73" s="20"/>
      <c r="VGR73" s="20"/>
      <c r="VGS73" s="20"/>
      <c r="VGT73" s="20"/>
      <c r="VGU73" s="20"/>
      <c r="VGV73" s="20"/>
      <c r="VGW73" s="20"/>
      <c r="VGX73" s="20"/>
      <c r="VGY73" s="20"/>
      <c r="VGZ73" s="20"/>
      <c r="VHA73" s="20"/>
      <c r="VHB73" s="20"/>
      <c r="VHC73" s="20"/>
      <c r="VHD73" s="20"/>
      <c r="VHE73" s="20"/>
      <c r="VHF73" s="20"/>
      <c r="VHG73" s="20"/>
      <c r="VHH73" s="20"/>
      <c r="VHI73" s="20"/>
      <c r="VHJ73" s="20"/>
      <c r="VHK73" s="20"/>
      <c r="VHL73" s="20"/>
      <c r="VHM73" s="20"/>
      <c r="VHN73" s="20"/>
      <c r="VHO73" s="20"/>
      <c r="VHP73" s="20"/>
      <c r="VHQ73" s="20"/>
      <c r="VHR73" s="20"/>
      <c r="VHS73" s="20"/>
      <c r="VHT73" s="20"/>
      <c r="VHU73" s="20"/>
      <c r="VHV73" s="20"/>
      <c r="VHW73" s="20"/>
      <c r="VHX73" s="20"/>
      <c r="VHY73" s="20"/>
      <c r="VHZ73" s="20"/>
      <c r="VIA73" s="20"/>
      <c r="VIB73" s="20"/>
      <c r="VIC73" s="20"/>
      <c r="VID73" s="20"/>
      <c r="VIE73" s="20"/>
      <c r="VIF73" s="20"/>
      <c r="VIG73" s="20"/>
      <c r="VIH73" s="20"/>
      <c r="VII73" s="20"/>
      <c r="VIJ73" s="20"/>
      <c r="VIK73" s="20"/>
      <c r="VIL73" s="20"/>
      <c r="VIM73" s="20"/>
      <c r="VIN73" s="20"/>
      <c r="VIO73" s="20"/>
      <c r="VIP73" s="20"/>
      <c r="VIQ73" s="20"/>
      <c r="VIR73" s="20"/>
      <c r="VIS73" s="20"/>
      <c r="VIT73" s="20"/>
      <c r="VIU73" s="20"/>
      <c r="VIV73" s="20"/>
      <c r="VIW73" s="20"/>
      <c r="VIX73" s="20"/>
      <c r="VIY73" s="20"/>
      <c r="VIZ73" s="20"/>
      <c r="VJA73" s="20"/>
      <c r="VJB73" s="20"/>
      <c r="VJC73" s="20"/>
      <c r="VJD73" s="20"/>
      <c r="VJE73" s="20"/>
      <c r="VJF73" s="20"/>
      <c r="VJG73" s="20"/>
      <c r="VJH73" s="20"/>
      <c r="VJI73" s="20"/>
      <c r="VJJ73" s="20"/>
      <c r="VJK73" s="20"/>
      <c r="VJL73" s="20"/>
      <c r="VJM73" s="20"/>
      <c r="VJN73" s="20"/>
      <c r="VJO73" s="20"/>
      <c r="VJP73" s="20"/>
      <c r="VJQ73" s="20"/>
      <c r="VJR73" s="20"/>
      <c r="VJS73" s="20"/>
      <c r="VJT73" s="20"/>
      <c r="VJU73" s="20"/>
      <c r="VJV73" s="20"/>
      <c r="VJW73" s="20"/>
      <c r="VJX73" s="20"/>
      <c r="VJY73" s="20"/>
      <c r="VJZ73" s="20"/>
      <c r="VKA73" s="20"/>
      <c r="VKB73" s="20"/>
      <c r="VKC73" s="20"/>
      <c r="VKD73" s="20"/>
      <c r="VKE73" s="20"/>
      <c r="VKF73" s="20"/>
      <c r="VKG73" s="20"/>
      <c r="VKH73" s="20"/>
      <c r="VKI73" s="20"/>
      <c r="VKJ73" s="20"/>
      <c r="VKK73" s="20"/>
      <c r="VKL73" s="20"/>
      <c r="VKM73" s="20"/>
      <c r="VKN73" s="20"/>
      <c r="VKO73" s="20"/>
      <c r="VKP73" s="20"/>
      <c r="VKQ73" s="20"/>
      <c r="VKR73" s="20"/>
      <c r="VKS73" s="20"/>
      <c r="VKT73" s="20"/>
      <c r="VKU73" s="20"/>
      <c r="VKV73" s="20"/>
      <c r="VKW73" s="20"/>
      <c r="VKX73" s="20"/>
      <c r="VKY73" s="20"/>
      <c r="VKZ73" s="20"/>
      <c r="VLA73" s="20"/>
      <c r="VLB73" s="20"/>
      <c r="VLC73" s="20"/>
      <c r="VLD73" s="20"/>
      <c r="VLE73" s="20"/>
      <c r="VLF73" s="20"/>
      <c r="VLG73" s="20"/>
      <c r="VLH73" s="20"/>
      <c r="VLI73" s="20"/>
      <c r="VLJ73" s="20"/>
      <c r="VLK73" s="20"/>
      <c r="VLL73" s="20"/>
      <c r="VLM73" s="20"/>
      <c r="VLN73" s="20"/>
      <c r="VLO73" s="20"/>
      <c r="VLP73" s="20"/>
      <c r="VLQ73" s="20"/>
      <c r="VLR73" s="20"/>
      <c r="VLS73" s="20"/>
      <c r="VLT73" s="20"/>
      <c r="VLU73" s="20"/>
      <c r="VLV73" s="20"/>
      <c r="VLW73" s="20"/>
      <c r="VLX73" s="20"/>
      <c r="VLY73" s="20"/>
      <c r="VLZ73" s="20"/>
      <c r="VMA73" s="20"/>
      <c r="VMB73" s="20"/>
      <c r="VMC73" s="20"/>
      <c r="VMD73" s="20"/>
      <c r="VME73" s="20"/>
      <c r="VMF73" s="20"/>
      <c r="VMG73" s="20"/>
      <c r="VMH73" s="20"/>
      <c r="VMI73" s="20"/>
      <c r="VMJ73" s="20"/>
      <c r="VMK73" s="20"/>
      <c r="VML73" s="20"/>
      <c r="VMM73" s="20"/>
      <c r="VMN73" s="20"/>
      <c r="VMO73" s="20"/>
      <c r="VMP73" s="20"/>
      <c r="VMQ73" s="20"/>
      <c r="VMR73" s="20"/>
      <c r="VMS73" s="20"/>
      <c r="VMT73" s="20"/>
      <c r="VMU73" s="20"/>
      <c r="VMV73" s="20"/>
      <c r="VMW73" s="20"/>
      <c r="VMX73" s="20"/>
      <c r="VMY73" s="20"/>
      <c r="VMZ73" s="20"/>
      <c r="VNA73" s="20"/>
      <c r="VNB73" s="20"/>
      <c r="VNC73" s="20"/>
      <c r="VND73" s="20"/>
      <c r="VNE73" s="20"/>
      <c r="VNF73" s="20"/>
      <c r="VNG73" s="20"/>
      <c r="VNH73" s="20"/>
      <c r="VNI73" s="20"/>
      <c r="VNJ73" s="20"/>
      <c r="VNK73" s="20"/>
      <c r="VNL73" s="20"/>
      <c r="VNM73" s="20"/>
      <c r="VNN73" s="20"/>
      <c r="VNO73" s="20"/>
      <c r="VNP73" s="20"/>
      <c r="VNQ73" s="20"/>
      <c r="VNR73" s="20"/>
      <c r="VNS73" s="20"/>
      <c r="VNT73" s="20"/>
      <c r="VNU73" s="20"/>
      <c r="VNV73" s="20"/>
      <c r="VNW73" s="20"/>
      <c r="VNX73" s="20"/>
      <c r="VNY73" s="20"/>
      <c r="VNZ73" s="20"/>
      <c r="VOA73" s="20"/>
      <c r="VOB73" s="20"/>
      <c r="VOC73" s="20"/>
      <c r="VOD73" s="20"/>
      <c r="VOE73" s="20"/>
      <c r="VOF73" s="20"/>
      <c r="VOG73" s="20"/>
      <c r="VOH73" s="20"/>
      <c r="VOI73" s="20"/>
      <c r="VOJ73" s="20"/>
      <c r="VOK73" s="20"/>
      <c r="VOL73" s="20"/>
      <c r="VOM73" s="20"/>
      <c r="VON73" s="20"/>
      <c r="VOO73" s="20"/>
      <c r="VOP73" s="20"/>
      <c r="VOQ73" s="20"/>
      <c r="VOR73" s="20"/>
      <c r="VOS73" s="20"/>
      <c r="VOT73" s="20"/>
      <c r="VOU73" s="20"/>
      <c r="VOV73" s="20"/>
      <c r="VOW73" s="20"/>
      <c r="VOX73" s="20"/>
      <c r="VOY73" s="20"/>
      <c r="VOZ73" s="20"/>
      <c r="VPA73" s="20"/>
      <c r="VPB73" s="20"/>
      <c r="VPC73" s="20"/>
      <c r="VPD73" s="20"/>
      <c r="VPE73" s="20"/>
      <c r="VPF73" s="20"/>
      <c r="VPG73" s="20"/>
      <c r="VPH73" s="20"/>
      <c r="VPI73" s="20"/>
      <c r="VPJ73" s="20"/>
      <c r="VPK73" s="20"/>
      <c r="VPL73" s="20"/>
      <c r="VPM73" s="20"/>
      <c r="VPN73" s="20"/>
      <c r="VPO73" s="20"/>
      <c r="VPP73" s="20"/>
      <c r="VPQ73" s="20"/>
      <c r="VPR73" s="20"/>
      <c r="VPS73" s="20"/>
      <c r="VPT73" s="20"/>
      <c r="VPU73" s="20"/>
      <c r="VPV73" s="20"/>
      <c r="VPW73" s="20"/>
      <c r="VPX73" s="20"/>
      <c r="VPY73" s="20"/>
      <c r="VPZ73" s="20"/>
      <c r="VQA73" s="20"/>
      <c r="VQB73" s="20"/>
      <c r="VQC73" s="20"/>
      <c r="VQD73" s="20"/>
      <c r="VQE73" s="20"/>
      <c r="VQF73" s="20"/>
      <c r="VQG73" s="20"/>
      <c r="VQH73" s="20"/>
      <c r="VQI73" s="20"/>
      <c r="VQJ73" s="20"/>
      <c r="VQK73" s="20"/>
      <c r="VQL73" s="20"/>
      <c r="VQM73" s="20"/>
      <c r="VQN73" s="20"/>
      <c r="VQO73" s="20"/>
      <c r="VQP73" s="20"/>
      <c r="VQQ73" s="20"/>
      <c r="VQR73" s="20"/>
      <c r="VQS73" s="20"/>
      <c r="VQT73" s="20"/>
      <c r="VQU73" s="20"/>
      <c r="VQV73" s="20"/>
      <c r="VQW73" s="20"/>
      <c r="VQX73" s="20"/>
      <c r="VQY73" s="20"/>
      <c r="VQZ73" s="20"/>
      <c r="VRA73" s="20"/>
      <c r="VRB73" s="20"/>
      <c r="VRC73" s="20"/>
      <c r="VRD73" s="20"/>
      <c r="VRE73" s="20"/>
      <c r="VRF73" s="20"/>
      <c r="VRG73" s="20"/>
      <c r="VRH73" s="20"/>
      <c r="VRI73" s="20"/>
      <c r="VRJ73" s="20"/>
      <c r="VRK73" s="20"/>
      <c r="VRL73" s="20"/>
      <c r="VRM73" s="20"/>
      <c r="VRN73" s="20"/>
      <c r="VRO73" s="20"/>
      <c r="VRP73" s="20"/>
      <c r="VRQ73" s="20"/>
      <c r="VRR73" s="20"/>
      <c r="VRS73" s="20"/>
      <c r="VRT73" s="20"/>
      <c r="VRU73" s="20"/>
      <c r="VRV73" s="20"/>
      <c r="VRW73" s="20"/>
      <c r="VRX73" s="20"/>
      <c r="VRY73" s="20"/>
      <c r="VRZ73" s="20"/>
      <c r="VSA73" s="20"/>
      <c r="VSB73" s="20"/>
      <c r="VSC73" s="20"/>
      <c r="VSD73" s="20"/>
      <c r="VSE73" s="20"/>
      <c r="VSF73" s="20"/>
      <c r="VSG73" s="20"/>
      <c r="VSH73" s="20"/>
      <c r="VSI73" s="20"/>
      <c r="VSJ73" s="20"/>
      <c r="VSK73" s="20"/>
      <c r="VSL73" s="20"/>
      <c r="VSM73" s="20"/>
      <c r="VSN73" s="20"/>
      <c r="VSO73" s="20"/>
      <c r="VSP73" s="20"/>
      <c r="VSQ73" s="20"/>
      <c r="VSR73" s="20"/>
      <c r="VSS73" s="20"/>
      <c r="VST73" s="20"/>
      <c r="VSU73" s="20"/>
      <c r="VSV73" s="20"/>
      <c r="VSW73" s="20"/>
      <c r="VSX73" s="20"/>
      <c r="VSY73" s="20"/>
      <c r="VSZ73" s="20"/>
      <c r="VTA73" s="20"/>
      <c r="VTB73" s="20"/>
      <c r="VTC73" s="20"/>
      <c r="VTD73" s="20"/>
      <c r="VTE73" s="20"/>
      <c r="VTF73" s="20"/>
      <c r="VTG73" s="20"/>
      <c r="VTH73" s="20"/>
      <c r="VTI73" s="20"/>
      <c r="VTJ73" s="20"/>
      <c r="VTK73" s="20"/>
      <c r="VTL73" s="20"/>
      <c r="VTM73" s="20"/>
      <c r="VTN73" s="20"/>
      <c r="VTO73" s="20"/>
      <c r="VTP73" s="20"/>
      <c r="VTQ73" s="20"/>
      <c r="VTR73" s="20"/>
      <c r="VTS73" s="20"/>
      <c r="VTT73" s="20"/>
      <c r="VTU73" s="20"/>
      <c r="VTV73" s="20"/>
      <c r="VTW73" s="20"/>
      <c r="VTX73" s="20"/>
      <c r="VTY73" s="20"/>
      <c r="VTZ73" s="20"/>
      <c r="VUA73" s="20"/>
      <c r="VUB73" s="20"/>
      <c r="VUC73" s="20"/>
      <c r="VUD73" s="20"/>
      <c r="VUE73" s="20"/>
      <c r="VUF73" s="20"/>
      <c r="VUG73" s="20"/>
      <c r="VUH73" s="20"/>
      <c r="VUI73" s="20"/>
      <c r="VUJ73" s="20"/>
      <c r="VUK73" s="20"/>
      <c r="VUL73" s="20"/>
      <c r="VUM73" s="20"/>
      <c r="VUN73" s="20"/>
      <c r="VUO73" s="20"/>
      <c r="VUP73" s="20"/>
      <c r="VUQ73" s="20"/>
      <c r="VUR73" s="20"/>
      <c r="VUS73" s="20"/>
      <c r="VUT73" s="20"/>
      <c r="VUU73" s="20"/>
      <c r="VUV73" s="20"/>
      <c r="VUW73" s="20"/>
      <c r="VUX73" s="20"/>
      <c r="VUY73" s="20"/>
      <c r="VUZ73" s="20"/>
      <c r="VVA73" s="20"/>
      <c r="VVB73" s="20"/>
      <c r="VVC73" s="20"/>
      <c r="VVD73" s="20"/>
      <c r="VVE73" s="20"/>
      <c r="VVF73" s="20"/>
      <c r="VVG73" s="20"/>
      <c r="VVH73" s="20"/>
      <c r="VVI73" s="20"/>
      <c r="VVJ73" s="20"/>
      <c r="VVK73" s="20"/>
      <c r="VVL73" s="20"/>
      <c r="VVM73" s="20"/>
      <c r="VVN73" s="20"/>
      <c r="VVO73" s="20"/>
      <c r="VVP73" s="20"/>
      <c r="VVQ73" s="20"/>
      <c r="VVR73" s="20"/>
      <c r="VVS73" s="20"/>
      <c r="VVT73" s="20"/>
      <c r="VVU73" s="20"/>
      <c r="VVV73" s="20"/>
      <c r="VVW73" s="20"/>
      <c r="VVX73" s="20"/>
      <c r="VVY73" s="20"/>
      <c r="VVZ73" s="20"/>
      <c r="VWA73" s="20"/>
      <c r="VWB73" s="20"/>
      <c r="VWC73" s="20"/>
      <c r="VWD73" s="20"/>
      <c r="VWE73" s="20"/>
      <c r="VWF73" s="20"/>
      <c r="VWG73" s="20"/>
      <c r="VWH73" s="20"/>
      <c r="VWI73" s="20"/>
      <c r="VWJ73" s="20"/>
      <c r="VWK73" s="20"/>
      <c r="VWL73" s="20"/>
      <c r="VWM73" s="20"/>
      <c r="VWN73" s="20"/>
      <c r="VWO73" s="20"/>
      <c r="VWP73" s="20"/>
      <c r="VWQ73" s="20"/>
      <c r="VWR73" s="20"/>
      <c r="VWS73" s="20"/>
      <c r="VWT73" s="20"/>
      <c r="VWU73" s="20"/>
      <c r="VWV73" s="20"/>
      <c r="VWW73" s="20"/>
      <c r="VWX73" s="20"/>
      <c r="VWY73" s="20"/>
      <c r="VWZ73" s="20"/>
      <c r="VXA73" s="20"/>
      <c r="VXB73" s="20"/>
      <c r="VXC73" s="20"/>
      <c r="VXD73" s="20"/>
      <c r="VXE73" s="20"/>
      <c r="VXF73" s="20"/>
      <c r="VXG73" s="20"/>
      <c r="VXH73" s="20"/>
      <c r="VXI73" s="20"/>
      <c r="VXJ73" s="20"/>
      <c r="VXK73" s="20"/>
      <c r="VXL73" s="20"/>
      <c r="VXM73" s="20"/>
      <c r="VXN73" s="20"/>
      <c r="VXO73" s="20"/>
      <c r="VXP73" s="20"/>
      <c r="VXQ73" s="20"/>
      <c r="VXR73" s="20"/>
      <c r="VXS73" s="20"/>
      <c r="VXT73" s="20"/>
      <c r="VXU73" s="20"/>
      <c r="VXV73" s="20"/>
      <c r="VXW73" s="20"/>
      <c r="VXX73" s="20"/>
      <c r="VXY73" s="20"/>
      <c r="VXZ73" s="20"/>
      <c r="VYA73" s="20"/>
      <c r="VYB73" s="20"/>
      <c r="VYC73" s="20"/>
      <c r="VYD73" s="20"/>
      <c r="VYE73" s="20"/>
      <c r="VYF73" s="20"/>
      <c r="VYG73" s="20"/>
      <c r="VYH73" s="20"/>
      <c r="VYI73" s="20"/>
      <c r="VYJ73" s="20"/>
      <c r="VYK73" s="20"/>
      <c r="VYL73" s="20"/>
      <c r="VYM73" s="20"/>
      <c r="VYN73" s="20"/>
      <c r="VYO73" s="20"/>
      <c r="VYP73" s="20"/>
      <c r="VYQ73" s="20"/>
      <c r="VYR73" s="20"/>
      <c r="VYS73" s="20"/>
      <c r="VYT73" s="20"/>
      <c r="VYU73" s="20"/>
      <c r="VYV73" s="20"/>
      <c r="VYW73" s="20"/>
      <c r="VYX73" s="20"/>
      <c r="VYY73" s="20"/>
      <c r="VYZ73" s="20"/>
      <c r="VZA73" s="20"/>
      <c r="VZB73" s="20"/>
      <c r="VZC73" s="20"/>
      <c r="VZD73" s="20"/>
      <c r="VZE73" s="20"/>
      <c r="VZF73" s="20"/>
      <c r="VZG73" s="20"/>
      <c r="VZH73" s="20"/>
      <c r="VZI73" s="20"/>
      <c r="VZJ73" s="20"/>
      <c r="VZK73" s="20"/>
      <c r="VZL73" s="20"/>
      <c r="VZM73" s="20"/>
      <c r="VZN73" s="20"/>
      <c r="VZO73" s="20"/>
      <c r="VZP73" s="20"/>
      <c r="VZQ73" s="20"/>
      <c r="VZR73" s="20"/>
      <c r="VZS73" s="20"/>
      <c r="VZT73" s="20"/>
      <c r="VZU73" s="20"/>
      <c r="VZV73" s="20"/>
      <c r="VZW73" s="20"/>
      <c r="VZX73" s="20"/>
      <c r="VZY73" s="20"/>
      <c r="VZZ73" s="20"/>
      <c r="WAA73" s="20"/>
      <c r="WAB73" s="20"/>
      <c r="WAC73" s="20"/>
      <c r="WAD73" s="20"/>
      <c r="WAE73" s="20"/>
      <c r="WAF73" s="20"/>
      <c r="WAG73" s="20"/>
      <c r="WAH73" s="20"/>
      <c r="WAI73" s="20"/>
      <c r="WAJ73" s="20"/>
      <c r="WAK73" s="20"/>
      <c r="WAL73" s="20"/>
      <c r="WAM73" s="20"/>
      <c r="WAN73" s="20"/>
      <c r="WAO73" s="20"/>
      <c r="WAP73" s="20"/>
      <c r="WAQ73" s="20"/>
      <c r="WAR73" s="20"/>
      <c r="WAS73" s="20"/>
      <c r="WAT73" s="20"/>
      <c r="WAU73" s="20"/>
      <c r="WAV73" s="20"/>
      <c r="WAW73" s="20"/>
      <c r="WAX73" s="20"/>
      <c r="WAY73" s="20"/>
      <c r="WAZ73" s="20"/>
      <c r="WBA73" s="20"/>
      <c r="WBB73" s="20"/>
      <c r="WBC73" s="20"/>
      <c r="WBD73" s="20"/>
      <c r="WBE73" s="20"/>
      <c r="WBF73" s="20"/>
      <c r="WBG73" s="20"/>
      <c r="WBH73" s="20"/>
      <c r="WBI73" s="20"/>
      <c r="WBJ73" s="20"/>
      <c r="WBK73" s="20"/>
      <c r="WBL73" s="20"/>
      <c r="WBM73" s="20"/>
      <c r="WBN73" s="20"/>
      <c r="WBO73" s="20"/>
      <c r="WBP73" s="20"/>
      <c r="WBQ73" s="20"/>
      <c r="WBR73" s="20"/>
      <c r="WBS73" s="20"/>
      <c r="WBT73" s="20"/>
      <c r="WBU73" s="20"/>
      <c r="WBV73" s="20"/>
      <c r="WBW73" s="20"/>
      <c r="WBX73" s="20"/>
      <c r="WBY73" s="20"/>
      <c r="WBZ73" s="20"/>
      <c r="WCA73" s="20"/>
      <c r="WCB73" s="20"/>
      <c r="WCC73" s="20"/>
      <c r="WCD73" s="20"/>
      <c r="WCE73" s="20"/>
      <c r="WCF73" s="20"/>
      <c r="WCG73" s="20"/>
      <c r="WCH73" s="20"/>
      <c r="WCI73" s="20"/>
      <c r="WCJ73" s="20"/>
      <c r="WCK73" s="20"/>
      <c r="WCL73" s="20"/>
      <c r="WCM73" s="20"/>
      <c r="WCN73" s="20"/>
      <c r="WCO73" s="20"/>
      <c r="WCP73" s="20"/>
      <c r="WCQ73" s="20"/>
      <c r="WCR73" s="20"/>
      <c r="WCS73" s="20"/>
      <c r="WCT73" s="20"/>
      <c r="WCU73" s="20"/>
      <c r="WCV73" s="20"/>
      <c r="WCW73" s="20"/>
      <c r="WCX73" s="20"/>
      <c r="WCY73" s="20"/>
      <c r="WCZ73" s="20"/>
      <c r="WDA73" s="20"/>
      <c r="WDB73" s="20"/>
      <c r="WDC73" s="20"/>
      <c r="WDD73" s="20"/>
      <c r="WDE73" s="20"/>
      <c r="WDF73" s="20"/>
      <c r="WDG73" s="20"/>
      <c r="WDH73" s="20"/>
      <c r="WDI73" s="20"/>
      <c r="WDJ73" s="20"/>
      <c r="WDK73" s="20"/>
      <c r="WDL73" s="20"/>
      <c r="WDM73" s="20"/>
      <c r="WDN73" s="20"/>
      <c r="WDO73" s="20"/>
      <c r="WDP73" s="20"/>
      <c r="WDQ73" s="20"/>
      <c r="WDR73" s="20"/>
      <c r="WDS73" s="20"/>
      <c r="WDT73" s="20"/>
      <c r="WDU73" s="20"/>
      <c r="WDV73" s="20"/>
      <c r="WDW73" s="20"/>
      <c r="WDX73" s="20"/>
      <c r="WDY73" s="20"/>
      <c r="WDZ73" s="20"/>
      <c r="WEA73" s="20"/>
      <c r="WEB73" s="20"/>
      <c r="WEC73" s="20"/>
      <c r="WED73" s="20"/>
      <c r="WEE73" s="20"/>
      <c r="WEF73" s="20"/>
      <c r="WEG73" s="20"/>
      <c r="WEH73" s="20"/>
      <c r="WEI73" s="20"/>
      <c r="WEJ73" s="20"/>
      <c r="WEK73" s="20"/>
      <c r="WEL73" s="20"/>
      <c r="WEM73" s="20"/>
      <c r="WEN73" s="20"/>
      <c r="WEO73" s="20"/>
      <c r="WEP73" s="20"/>
      <c r="WEQ73" s="20"/>
      <c r="WER73" s="20"/>
      <c r="WES73" s="20"/>
      <c r="WET73" s="20"/>
      <c r="WEU73" s="20"/>
      <c r="WEV73" s="20"/>
      <c r="WEW73" s="20"/>
      <c r="WEX73" s="20"/>
      <c r="WEY73" s="20"/>
      <c r="WEZ73" s="20"/>
      <c r="WFA73" s="20"/>
      <c r="WFB73" s="20"/>
      <c r="WFC73" s="20"/>
      <c r="WFD73" s="20"/>
      <c r="WFE73" s="20"/>
      <c r="WFF73" s="20"/>
      <c r="WFG73" s="20"/>
      <c r="WFH73" s="20"/>
      <c r="WFI73" s="20"/>
      <c r="WFJ73" s="20"/>
      <c r="WFK73" s="20"/>
      <c r="WFL73" s="20"/>
      <c r="WFM73" s="20"/>
      <c r="WFN73" s="20"/>
      <c r="WFO73" s="20"/>
      <c r="WFP73" s="20"/>
      <c r="WFQ73" s="20"/>
      <c r="WFR73" s="20"/>
      <c r="WFS73" s="20"/>
      <c r="WFT73" s="20"/>
      <c r="WFU73" s="20"/>
      <c r="WFV73" s="20"/>
      <c r="WFW73" s="20"/>
      <c r="WFX73" s="20"/>
      <c r="WFY73" s="20"/>
      <c r="WFZ73" s="20"/>
      <c r="WGA73" s="20"/>
      <c r="WGB73" s="20"/>
      <c r="WGC73" s="20"/>
      <c r="WGD73" s="20"/>
      <c r="WGE73" s="20"/>
      <c r="WGF73" s="20"/>
      <c r="WGG73" s="20"/>
      <c r="WGH73" s="20"/>
      <c r="WGI73" s="20"/>
      <c r="WGJ73" s="20"/>
      <c r="WGK73" s="20"/>
      <c r="WGL73" s="20"/>
      <c r="WGM73" s="20"/>
      <c r="WGN73" s="20"/>
      <c r="WGO73" s="20"/>
      <c r="WGP73" s="20"/>
      <c r="WGQ73" s="20"/>
      <c r="WGR73" s="20"/>
      <c r="WGS73" s="20"/>
      <c r="WGT73" s="20"/>
      <c r="WGU73" s="20"/>
      <c r="WGV73" s="20"/>
      <c r="WGW73" s="20"/>
      <c r="WGX73" s="20"/>
      <c r="WGY73" s="20"/>
      <c r="WGZ73" s="20"/>
      <c r="WHA73" s="20"/>
      <c r="WHB73" s="20"/>
      <c r="WHC73" s="20"/>
      <c r="WHD73" s="20"/>
      <c r="WHE73" s="20"/>
      <c r="WHF73" s="20"/>
      <c r="WHG73" s="20"/>
      <c r="WHH73" s="20"/>
      <c r="WHI73" s="20"/>
      <c r="WHJ73" s="20"/>
      <c r="WHK73" s="20"/>
      <c r="WHL73" s="20"/>
      <c r="WHM73" s="20"/>
      <c r="WHN73" s="20"/>
      <c r="WHO73" s="20"/>
      <c r="WHP73" s="20"/>
      <c r="WHQ73" s="20"/>
      <c r="WHR73" s="20"/>
      <c r="WHS73" s="20"/>
      <c r="WHT73" s="20"/>
      <c r="WHU73" s="20"/>
      <c r="WHV73" s="20"/>
      <c r="WHW73" s="20"/>
      <c r="WHX73" s="20"/>
      <c r="WHY73" s="20"/>
      <c r="WHZ73" s="20"/>
      <c r="WIA73" s="20"/>
      <c r="WIB73" s="20"/>
      <c r="WIC73" s="20"/>
      <c r="WID73" s="20"/>
      <c r="WIE73" s="20"/>
      <c r="WIF73" s="20"/>
      <c r="WIG73" s="20"/>
      <c r="WIH73" s="20"/>
      <c r="WII73" s="20"/>
      <c r="WIJ73" s="20"/>
      <c r="WIK73" s="20"/>
      <c r="WIL73" s="20"/>
      <c r="WIM73" s="20"/>
      <c r="WIN73" s="20"/>
      <c r="WIO73" s="20"/>
      <c r="WIP73" s="20"/>
      <c r="WIQ73" s="20"/>
      <c r="WIR73" s="20"/>
      <c r="WIS73" s="20"/>
      <c r="WIT73" s="20"/>
      <c r="WIU73" s="20"/>
      <c r="WIV73" s="20"/>
      <c r="WIW73" s="20"/>
      <c r="WIX73" s="20"/>
      <c r="WIY73" s="20"/>
      <c r="WIZ73" s="20"/>
      <c r="WJA73" s="20"/>
      <c r="WJB73" s="20"/>
      <c r="WJC73" s="20"/>
      <c r="WJD73" s="20"/>
      <c r="WJE73" s="20"/>
      <c r="WJF73" s="20"/>
      <c r="WJG73" s="20"/>
      <c r="WJH73" s="20"/>
      <c r="WJI73" s="20"/>
      <c r="WJJ73" s="20"/>
      <c r="WJK73" s="20"/>
      <c r="WJL73" s="20"/>
      <c r="WJM73" s="20"/>
      <c r="WJN73" s="20"/>
      <c r="WJO73" s="20"/>
      <c r="WJP73" s="20"/>
      <c r="WJQ73" s="20"/>
      <c r="WJR73" s="20"/>
      <c r="WJS73" s="20"/>
      <c r="WJT73" s="20"/>
      <c r="WJU73" s="20"/>
      <c r="WJV73" s="20"/>
      <c r="WJW73" s="20"/>
      <c r="WJX73" s="20"/>
      <c r="WJY73" s="20"/>
      <c r="WJZ73" s="20"/>
      <c r="WKA73" s="20"/>
      <c r="WKB73" s="20"/>
      <c r="WKC73" s="20"/>
      <c r="WKD73" s="20"/>
      <c r="WKE73" s="20"/>
      <c r="WKF73" s="20"/>
      <c r="WKG73" s="20"/>
      <c r="WKH73" s="20"/>
      <c r="WKI73" s="20"/>
      <c r="WKJ73" s="20"/>
      <c r="WKK73" s="20"/>
      <c r="WKL73" s="20"/>
      <c r="WKM73" s="20"/>
      <c r="WKN73" s="20"/>
      <c r="WKO73" s="20"/>
      <c r="WKP73" s="20"/>
      <c r="WKQ73" s="20"/>
      <c r="WKR73" s="20"/>
      <c r="WKS73" s="20"/>
      <c r="WKT73" s="20"/>
      <c r="WKU73" s="20"/>
      <c r="WKV73" s="20"/>
      <c r="WKW73" s="20"/>
      <c r="WKX73" s="20"/>
      <c r="WKY73" s="20"/>
      <c r="WKZ73" s="20"/>
      <c r="WLA73" s="20"/>
      <c r="WLB73" s="20"/>
      <c r="WLC73" s="20"/>
      <c r="WLD73" s="20"/>
      <c r="WLE73" s="20"/>
      <c r="WLF73" s="20"/>
      <c r="WLG73" s="20"/>
      <c r="WLH73" s="20"/>
      <c r="WLI73" s="20"/>
      <c r="WLJ73" s="20"/>
      <c r="WLK73" s="20"/>
      <c r="WLL73" s="20"/>
      <c r="WLM73" s="20"/>
      <c r="WLN73" s="20"/>
      <c r="WLO73" s="20"/>
      <c r="WLP73" s="20"/>
      <c r="WLQ73" s="20"/>
      <c r="WLR73" s="20"/>
      <c r="WLS73" s="20"/>
      <c r="WLT73" s="20"/>
      <c r="WLU73" s="20"/>
      <c r="WLV73" s="20"/>
      <c r="WLW73" s="20"/>
      <c r="WLX73" s="20"/>
      <c r="WLY73" s="20"/>
      <c r="WLZ73" s="20"/>
      <c r="WMA73" s="20"/>
      <c r="WMB73" s="20"/>
      <c r="WMC73" s="20"/>
      <c r="WMD73" s="20"/>
      <c r="WME73" s="20"/>
      <c r="WMF73" s="20"/>
      <c r="WMG73" s="20"/>
      <c r="WMH73" s="20"/>
      <c r="WMI73" s="20"/>
      <c r="WMJ73" s="20"/>
      <c r="WMK73" s="20"/>
      <c r="WML73" s="20"/>
      <c r="WMM73" s="20"/>
      <c r="WMN73" s="20"/>
      <c r="WMO73" s="20"/>
      <c r="WMP73" s="20"/>
      <c r="WMQ73" s="20"/>
      <c r="WMR73" s="20"/>
      <c r="WMS73" s="20"/>
      <c r="WMT73" s="20"/>
      <c r="WMU73" s="20"/>
      <c r="WMV73" s="20"/>
      <c r="WMW73" s="20"/>
      <c r="WMX73" s="20"/>
      <c r="WMY73" s="20"/>
      <c r="WMZ73" s="20"/>
      <c r="WNA73" s="20"/>
      <c r="WNB73" s="20"/>
      <c r="WNC73" s="20"/>
      <c r="WND73" s="20"/>
      <c r="WNE73" s="20"/>
      <c r="WNF73" s="20"/>
      <c r="WNG73" s="20"/>
      <c r="WNH73" s="20"/>
      <c r="WNI73" s="20"/>
      <c r="WNJ73" s="20"/>
      <c r="WNK73" s="20"/>
      <c r="WNL73" s="20"/>
      <c r="WNM73" s="20"/>
      <c r="WNN73" s="20"/>
      <c r="WNO73" s="20"/>
      <c r="WNP73" s="20"/>
      <c r="WNQ73" s="20"/>
      <c r="WNR73" s="20"/>
      <c r="WNS73" s="20"/>
      <c r="WNT73" s="20"/>
      <c r="WNU73" s="20"/>
      <c r="WNV73" s="20"/>
      <c r="WNW73" s="20"/>
      <c r="WNX73" s="20"/>
      <c r="WNY73" s="20"/>
      <c r="WNZ73" s="20"/>
      <c r="WOA73" s="20"/>
      <c r="WOB73" s="20"/>
      <c r="WOC73" s="20"/>
      <c r="WOD73" s="20"/>
      <c r="WOE73" s="20"/>
      <c r="WOF73" s="20"/>
      <c r="WOG73" s="20"/>
      <c r="WOH73" s="20"/>
      <c r="WOI73" s="20"/>
      <c r="WOJ73" s="20"/>
      <c r="WOK73" s="20"/>
      <c r="WOL73" s="20"/>
      <c r="WOM73" s="20"/>
      <c r="WON73" s="20"/>
      <c r="WOO73" s="20"/>
      <c r="WOP73" s="20"/>
      <c r="WOQ73" s="20"/>
      <c r="WOR73" s="20"/>
      <c r="WOS73" s="20"/>
      <c r="WOT73" s="20"/>
      <c r="WOU73" s="20"/>
      <c r="WOV73" s="20"/>
      <c r="WOW73" s="20"/>
      <c r="WOX73" s="20"/>
      <c r="WOY73" s="20"/>
      <c r="WOZ73" s="20"/>
      <c r="WPA73" s="20"/>
      <c r="WPB73" s="20"/>
      <c r="WPC73" s="20"/>
      <c r="WPD73" s="20"/>
      <c r="WPE73" s="20"/>
      <c r="WPF73" s="20"/>
      <c r="WPG73" s="20"/>
      <c r="WPH73" s="20"/>
      <c r="WPI73" s="20"/>
      <c r="WPJ73" s="20"/>
      <c r="WPK73" s="20"/>
      <c r="WPL73" s="20"/>
      <c r="WPM73" s="20"/>
      <c r="WPN73" s="20"/>
      <c r="WPO73" s="20"/>
      <c r="WPP73" s="20"/>
      <c r="WPQ73" s="20"/>
      <c r="WPR73" s="20"/>
      <c r="WPS73" s="20"/>
      <c r="WPT73" s="20"/>
      <c r="WPU73" s="20"/>
      <c r="WPV73" s="20"/>
      <c r="WPW73" s="20"/>
      <c r="WPX73" s="20"/>
      <c r="WPY73" s="20"/>
      <c r="WPZ73" s="20"/>
      <c r="WQA73" s="20"/>
      <c r="WQB73" s="20"/>
      <c r="WQC73" s="20"/>
      <c r="WQD73" s="20"/>
      <c r="WQE73" s="20"/>
      <c r="WQF73" s="20"/>
      <c r="WQG73" s="20"/>
      <c r="WQH73" s="20"/>
      <c r="WQI73" s="20"/>
      <c r="WQJ73" s="20"/>
      <c r="WQK73" s="20"/>
      <c r="WQL73" s="20"/>
      <c r="WQM73" s="20"/>
      <c r="WQN73" s="20"/>
      <c r="WQO73" s="20"/>
      <c r="WQP73" s="20"/>
      <c r="WQQ73" s="20"/>
      <c r="WQR73" s="20"/>
      <c r="WQS73" s="20"/>
      <c r="WQT73" s="20"/>
      <c r="WQU73" s="20"/>
      <c r="WQV73" s="20"/>
      <c r="WQW73" s="20"/>
      <c r="WQX73" s="20"/>
      <c r="WQY73" s="20"/>
      <c r="WQZ73" s="20"/>
      <c r="WRA73" s="20"/>
      <c r="WRB73" s="20"/>
      <c r="WRC73" s="20"/>
      <c r="WRD73" s="20"/>
      <c r="WRE73" s="20"/>
      <c r="WRF73" s="20"/>
      <c r="WRG73" s="20"/>
      <c r="WRH73" s="20"/>
      <c r="WRI73" s="20"/>
      <c r="WRJ73" s="20"/>
      <c r="WRK73" s="20"/>
      <c r="WRL73" s="20"/>
      <c r="WRM73" s="20"/>
      <c r="WRN73" s="20"/>
      <c r="WRO73" s="20"/>
      <c r="WRP73" s="20"/>
      <c r="WRQ73" s="20"/>
      <c r="WRR73" s="20"/>
      <c r="WRS73" s="20"/>
      <c r="WRT73" s="20"/>
      <c r="WRU73" s="20"/>
      <c r="WRV73" s="20"/>
      <c r="WRW73" s="20"/>
      <c r="WRX73" s="20"/>
      <c r="WRY73" s="20"/>
      <c r="WRZ73" s="20"/>
      <c r="WSA73" s="20"/>
      <c r="WSB73" s="20"/>
      <c r="WSC73" s="20"/>
      <c r="WSD73" s="20"/>
      <c r="WSE73" s="20"/>
      <c r="WSF73" s="20"/>
      <c r="WSG73" s="20"/>
      <c r="WSH73" s="20"/>
      <c r="WSI73" s="20"/>
      <c r="WSJ73" s="20"/>
      <c r="WSK73" s="20"/>
      <c r="WSL73" s="20"/>
      <c r="WSM73" s="20"/>
      <c r="WSN73" s="20"/>
      <c r="WSO73" s="20"/>
      <c r="WSP73" s="20"/>
      <c r="WSQ73" s="20"/>
      <c r="WSR73" s="20"/>
      <c r="WSS73" s="20"/>
      <c r="WST73" s="20"/>
      <c r="WSU73" s="20"/>
      <c r="WSV73" s="20"/>
      <c r="WSW73" s="20"/>
      <c r="WSX73" s="20"/>
      <c r="WSY73" s="20"/>
      <c r="WSZ73" s="20"/>
      <c r="WTA73" s="20"/>
      <c r="WTB73" s="20"/>
      <c r="WTC73" s="20"/>
      <c r="WTD73" s="20"/>
      <c r="WTE73" s="20"/>
      <c r="WTF73" s="20"/>
      <c r="WTG73" s="20"/>
      <c r="WTH73" s="20"/>
      <c r="WTI73" s="20"/>
      <c r="WTJ73" s="20"/>
      <c r="WTK73" s="20"/>
      <c r="WTL73" s="20"/>
      <c r="WTM73" s="20"/>
      <c r="WTN73" s="20"/>
      <c r="WTO73" s="20"/>
      <c r="WTP73" s="20"/>
      <c r="WTQ73" s="20"/>
      <c r="WTR73" s="20"/>
      <c r="WTS73" s="20"/>
      <c r="WTT73" s="20"/>
      <c r="WTU73" s="20"/>
      <c r="WTV73" s="20"/>
      <c r="WTW73" s="20"/>
      <c r="WTX73" s="20"/>
      <c r="WTY73" s="20"/>
      <c r="WTZ73" s="20"/>
      <c r="WUA73" s="20"/>
      <c r="WUB73" s="20"/>
      <c r="WUC73" s="20"/>
      <c r="WUD73" s="20"/>
      <c r="WUE73" s="20"/>
      <c r="WUF73" s="20"/>
      <c r="WUG73" s="20"/>
      <c r="WUH73" s="20"/>
      <c r="WUI73" s="20"/>
      <c r="WUJ73" s="20"/>
      <c r="WUK73" s="20"/>
      <c r="WUL73" s="20"/>
      <c r="WUM73" s="20"/>
      <c r="WUN73" s="20"/>
      <c r="WUO73" s="20"/>
      <c r="WUP73" s="20"/>
      <c r="WUQ73" s="20"/>
      <c r="WUR73" s="20"/>
      <c r="WUS73" s="20"/>
      <c r="WUT73" s="20"/>
      <c r="WUU73" s="20"/>
      <c r="WUV73" s="20"/>
      <c r="WUW73" s="20"/>
      <c r="WUX73" s="20"/>
      <c r="WUY73" s="20"/>
      <c r="WUZ73" s="20"/>
      <c r="WVA73" s="20"/>
      <c r="WVB73" s="20"/>
      <c r="WVC73" s="20"/>
      <c r="WVD73" s="20"/>
      <c r="WVE73" s="20"/>
      <c r="WVF73" s="20"/>
      <c r="WVG73" s="20"/>
      <c r="WVH73" s="20"/>
      <c r="WVI73" s="20"/>
      <c r="WVJ73" s="20"/>
      <c r="WVK73" s="20"/>
      <c r="WVL73" s="20"/>
      <c r="WVM73" s="20"/>
      <c r="WVN73" s="20"/>
      <c r="WVO73" s="20"/>
      <c r="WVP73" s="20"/>
      <c r="WVQ73" s="20"/>
      <c r="WVR73" s="20"/>
      <c r="WVS73" s="20"/>
      <c r="WVT73" s="20"/>
      <c r="WVU73" s="20"/>
      <c r="WVV73" s="20"/>
      <c r="WVW73" s="20"/>
      <c r="WVX73" s="20"/>
      <c r="WVY73" s="20"/>
      <c r="WVZ73" s="20"/>
      <c r="WWA73" s="20"/>
      <c r="WWB73" s="20"/>
      <c r="WWC73" s="20"/>
      <c r="WWD73" s="20"/>
      <c r="WWE73" s="20"/>
      <c r="WWF73" s="20"/>
      <c r="WWG73" s="20"/>
      <c r="WWH73" s="20"/>
      <c r="WWI73" s="20"/>
      <c r="WWJ73" s="20"/>
      <c r="WWK73" s="20"/>
      <c r="WWL73" s="20"/>
      <c r="WWM73" s="20"/>
      <c r="WWN73" s="20"/>
      <c r="WWO73" s="20"/>
      <c r="WWP73" s="20"/>
      <c r="WWQ73" s="20"/>
      <c r="WWR73" s="20"/>
      <c r="WWS73" s="20"/>
      <c r="WWT73" s="20"/>
      <c r="WWU73" s="20"/>
      <c r="WWV73" s="20"/>
      <c r="WWW73" s="20"/>
      <c r="WWX73" s="20"/>
      <c r="WWY73" s="20"/>
      <c r="WWZ73" s="20"/>
      <c r="WXA73" s="20"/>
      <c r="WXB73" s="20"/>
      <c r="WXC73" s="20"/>
      <c r="WXD73" s="20"/>
      <c r="WXE73" s="20"/>
      <c r="WXF73" s="20"/>
      <c r="WXG73" s="20"/>
      <c r="WXH73" s="20"/>
      <c r="WXI73" s="20"/>
      <c r="WXJ73" s="20"/>
      <c r="WXK73" s="20"/>
      <c r="WXL73" s="20"/>
      <c r="WXM73" s="20"/>
      <c r="WXN73" s="20"/>
      <c r="WXO73" s="20"/>
      <c r="WXP73" s="20"/>
      <c r="WXQ73" s="20"/>
      <c r="WXR73" s="20"/>
      <c r="WXS73" s="20"/>
      <c r="WXT73" s="20"/>
      <c r="WXU73" s="20"/>
      <c r="WXV73" s="20"/>
      <c r="WXW73" s="20"/>
      <c r="WXX73" s="20"/>
      <c r="WXY73" s="20"/>
      <c r="WXZ73" s="20"/>
      <c r="WYA73" s="20"/>
      <c r="WYB73" s="20"/>
      <c r="WYC73" s="20"/>
      <c r="WYD73" s="20"/>
      <c r="WYE73" s="20"/>
      <c r="WYF73" s="20"/>
      <c r="WYG73" s="20"/>
      <c r="WYH73" s="20"/>
      <c r="WYI73" s="20"/>
      <c r="WYJ73" s="20"/>
      <c r="WYK73" s="20"/>
      <c r="WYL73" s="20"/>
      <c r="WYM73" s="20"/>
      <c r="WYN73" s="20"/>
      <c r="WYO73" s="20"/>
      <c r="WYP73" s="20"/>
      <c r="WYQ73" s="20"/>
      <c r="WYR73" s="20"/>
      <c r="WYS73" s="20"/>
      <c r="WYT73" s="20"/>
      <c r="WYU73" s="20"/>
      <c r="WYV73" s="20"/>
      <c r="WYW73" s="20"/>
      <c r="WYX73" s="20"/>
      <c r="WYY73" s="20"/>
      <c r="WYZ73" s="20"/>
      <c r="WZA73" s="20"/>
      <c r="WZB73" s="20"/>
      <c r="WZC73" s="20"/>
      <c r="WZD73" s="20"/>
      <c r="WZE73" s="20"/>
      <c r="WZF73" s="20"/>
      <c r="WZG73" s="20"/>
      <c r="WZH73" s="20"/>
      <c r="WZI73" s="20"/>
      <c r="WZJ73" s="20"/>
      <c r="WZK73" s="20"/>
      <c r="WZL73" s="20"/>
      <c r="WZM73" s="20"/>
      <c r="WZN73" s="20"/>
      <c r="WZO73" s="20"/>
      <c r="WZP73" s="20"/>
      <c r="WZQ73" s="20"/>
      <c r="WZR73" s="20"/>
      <c r="WZS73" s="20"/>
      <c r="WZT73" s="20"/>
      <c r="WZU73" s="20"/>
      <c r="WZV73" s="20"/>
      <c r="WZW73" s="20"/>
      <c r="WZX73" s="20"/>
      <c r="WZY73" s="20"/>
      <c r="WZZ73" s="20"/>
      <c r="XAA73" s="20"/>
      <c r="XAB73" s="20"/>
      <c r="XAC73" s="20"/>
      <c r="XAD73" s="20"/>
      <c r="XAE73" s="20"/>
      <c r="XAF73" s="20"/>
      <c r="XAG73" s="20"/>
      <c r="XAH73" s="20"/>
      <c r="XAI73" s="20"/>
      <c r="XAJ73" s="20"/>
      <c r="XAK73" s="20"/>
      <c r="XAL73" s="20"/>
      <c r="XAM73" s="20"/>
      <c r="XAN73" s="20"/>
      <c r="XAO73" s="20"/>
      <c r="XAP73" s="20"/>
      <c r="XAQ73" s="20"/>
      <c r="XAR73" s="20"/>
      <c r="XAS73" s="20"/>
      <c r="XAT73" s="20"/>
      <c r="XAU73" s="20"/>
      <c r="XAV73" s="20"/>
      <c r="XAW73" s="20"/>
      <c r="XAX73" s="20"/>
      <c r="XAY73" s="20"/>
      <c r="XAZ73" s="20"/>
      <c r="XBA73" s="20"/>
      <c r="XBB73" s="20"/>
      <c r="XBC73" s="20"/>
      <c r="XBD73" s="20"/>
      <c r="XBE73" s="20"/>
      <c r="XBF73" s="20"/>
      <c r="XBG73" s="20"/>
      <c r="XBH73" s="20"/>
      <c r="XBI73" s="20"/>
      <c r="XBJ73" s="20"/>
      <c r="XBK73" s="20"/>
      <c r="XBL73" s="20"/>
      <c r="XBM73" s="20"/>
      <c r="XBN73" s="20"/>
      <c r="XBO73" s="20"/>
      <c r="XBP73" s="20"/>
      <c r="XBQ73" s="20"/>
      <c r="XBR73" s="20"/>
      <c r="XBS73" s="20"/>
      <c r="XBT73" s="20"/>
      <c r="XBU73" s="20"/>
      <c r="XBV73" s="20"/>
      <c r="XBW73" s="20"/>
      <c r="XBX73" s="20"/>
      <c r="XBY73" s="20"/>
      <c r="XBZ73" s="20"/>
      <c r="XCA73" s="20"/>
      <c r="XCB73" s="20"/>
      <c r="XCC73" s="20"/>
      <c r="XCD73" s="20"/>
      <c r="XCE73" s="20"/>
      <c r="XCF73" s="20"/>
      <c r="XCG73" s="20"/>
      <c r="XCH73" s="20"/>
      <c r="XCI73" s="20"/>
      <c r="XCJ73" s="20"/>
      <c r="XCK73" s="20"/>
      <c r="XCL73" s="20"/>
      <c r="XCM73" s="20"/>
      <c r="XCN73" s="20"/>
      <c r="XCO73" s="20"/>
      <c r="XCP73" s="20"/>
      <c r="XCQ73" s="20"/>
      <c r="XCR73" s="20"/>
      <c r="XCS73" s="20"/>
      <c r="XCT73" s="20"/>
      <c r="XCU73" s="20"/>
      <c r="XCV73" s="20"/>
      <c r="XCW73" s="20"/>
      <c r="XCX73" s="20"/>
      <c r="XCY73" s="20"/>
      <c r="XCZ73" s="20"/>
      <c r="XDA73" s="20"/>
      <c r="XDB73" s="20"/>
      <c r="XDC73" s="20"/>
      <c r="XDD73" s="20"/>
      <c r="XDE73" s="20"/>
      <c r="XDF73" s="20"/>
      <c r="XDG73" s="20"/>
      <c r="XDH73" s="20"/>
      <c r="XDI73" s="20"/>
      <c r="XDJ73" s="20"/>
      <c r="XDK73" s="20"/>
      <c r="XDL73" s="20"/>
      <c r="XDM73" s="20"/>
      <c r="XDN73" s="20"/>
      <c r="XDO73" s="20"/>
      <c r="XDP73" s="20"/>
      <c r="XDQ73" s="20"/>
      <c r="XDR73" s="20"/>
      <c r="XDS73" s="20"/>
      <c r="XDT73" s="20"/>
      <c r="XDU73" s="20"/>
      <c r="XDV73" s="20"/>
      <c r="XDW73" s="20"/>
      <c r="XDX73" s="20"/>
      <c r="XDY73" s="20"/>
      <c r="XDZ73" s="20"/>
      <c r="XEA73" s="20"/>
      <c r="XEB73" s="20"/>
      <c r="XEC73" s="20"/>
      <c r="XED73" s="20"/>
      <c r="XEE73" s="20"/>
      <c r="XEF73" s="20"/>
      <c r="XEG73" s="20"/>
      <c r="XEH73" s="20"/>
      <c r="XEI73" s="20"/>
      <c r="XEJ73" s="20"/>
      <c r="XEK73" s="20"/>
      <c r="XEL73" s="20"/>
      <c r="XEM73" s="20"/>
      <c r="XEN73" s="20"/>
      <c r="XEO73" s="20"/>
      <c r="XEP73" s="20"/>
      <c r="XEQ73" s="20"/>
      <c r="XER73" s="20"/>
      <c r="XES73" s="20"/>
    </row>
    <row r="74" spans="1:16373" s="20" customFormat="1" ht="204.75" customHeight="1" x14ac:dyDescent="0.25">
      <c r="A74" s="86" t="s">
        <v>716</v>
      </c>
      <c r="B74" s="93"/>
      <c r="C74" s="104"/>
      <c r="D74" s="89" t="s">
        <v>717</v>
      </c>
      <c r="E74" s="13" t="s">
        <v>171</v>
      </c>
      <c r="F74" s="150" t="s">
        <v>718</v>
      </c>
      <c r="G74" s="12" t="s">
        <v>719</v>
      </c>
      <c r="H74" s="13" t="s">
        <v>720</v>
      </c>
      <c r="I74" s="134" t="s">
        <v>721</v>
      </c>
      <c r="J74" s="12">
        <v>22</v>
      </c>
      <c r="K74" s="8" t="s">
        <v>722</v>
      </c>
      <c r="L74" s="105">
        <v>1</v>
      </c>
      <c r="M74" s="217" t="s">
        <v>722</v>
      </c>
      <c r="N74" s="204"/>
      <c r="O74" s="211"/>
      <c r="P74" s="205"/>
      <c r="Q74" s="223" t="s">
        <v>723</v>
      </c>
      <c r="R74" s="224">
        <v>2201001</v>
      </c>
      <c r="S74" s="100" t="s">
        <v>117</v>
      </c>
      <c r="T74" s="8" t="s">
        <v>724</v>
      </c>
      <c r="U74" s="43">
        <v>220100100</v>
      </c>
      <c r="V74" s="13" t="s">
        <v>725</v>
      </c>
      <c r="W74" s="381" t="s">
        <v>10</v>
      </c>
      <c r="X74" s="12">
        <v>5</v>
      </c>
      <c r="Y74" s="12" t="s">
        <v>1674</v>
      </c>
      <c r="Z74" s="12">
        <v>5</v>
      </c>
      <c r="AA74" s="12">
        <v>5</v>
      </c>
      <c r="AB74" s="12">
        <v>5</v>
      </c>
      <c r="AC74" s="15">
        <f t="shared" ref="AC74:AC107" si="42">AG74+AK74+AO74+AS74+AW74+BA74+BE74+BI74+BM74+BQ74</f>
        <v>0</v>
      </c>
      <c r="AD74" s="15">
        <f t="shared" ref="AD74:AD107" si="43">AH74+AL74+AP74+AT74+AX74+BB74+BF74+BJ74+BN74+BR74</f>
        <v>0</v>
      </c>
      <c r="AE74" s="15">
        <f t="shared" ref="AE74:AE107" si="44">AI74+AM74+AQ74+AU74+AY74+BC74+BG74+BK74+BO74+BS74</f>
        <v>0</v>
      </c>
      <c r="AF74" s="15">
        <f t="shared" ref="AF74:AF107" si="45">AJ74+AN74+AR74+AV74+AZ74+BD74+BH74+BL74+BP74+BT74</f>
        <v>0</v>
      </c>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f t="shared" ref="BU74:BU107" si="46">BV74+BW74+BX74+BY74+BZ74+CA74+CB74+CC74+CD74+CE74</f>
        <v>949640</v>
      </c>
      <c r="BV74" s="17">
        <v>949640</v>
      </c>
      <c r="BW74" s="17"/>
      <c r="BX74" s="17"/>
      <c r="BY74" s="17"/>
      <c r="BZ74" s="17"/>
      <c r="CA74" s="17"/>
      <c r="CB74" s="17"/>
      <c r="CC74" s="17"/>
      <c r="CD74" s="17"/>
      <c r="CE74" s="17"/>
      <c r="CF74" s="17">
        <f t="shared" ref="CF74:CF107" si="47">CG74+CH74+CI74+CJ74+CK74+CL74+CM74+CN74+CO74+CP74</f>
        <v>1930200</v>
      </c>
      <c r="CG74" s="17">
        <v>1930200</v>
      </c>
      <c r="CH74" s="17"/>
      <c r="CI74" s="17"/>
      <c r="CJ74" s="17"/>
      <c r="CK74" s="17"/>
      <c r="CL74" s="17"/>
      <c r="CM74" s="17"/>
      <c r="CN74" s="17"/>
      <c r="CO74" s="17"/>
      <c r="CP74" s="17"/>
      <c r="CQ74" s="17">
        <f t="shared" ref="CQ74:CQ107" si="48">CR74+CS74+CT74+CU74+CV74+CW74+CX74+CY74+CZ74+DA74</f>
        <v>1946600</v>
      </c>
      <c r="CR74" s="17">
        <v>1946600</v>
      </c>
      <c r="CS74" s="17"/>
      <c r="CT74" s="17"/>
      <c r="CU74" s="17"/>
      <c r="CV74" s="17"/>
      <c r="CW74" s="17"/>
      <c r="CX74" s="17"/>
      <c r="CY74" s="17"/>
      <c r="CZ74" s="17"/>
      <c r="DA74" s="361"/>
      <c r="DB74" s="371">
        <f t="shared" ref="DB74:DB107" si="49">AC74+BU74+CF74+CQ74</f>
        <v>4826440</v>
      </c>
      <c r="DC74" s="18"/>
      <c r="DD74" s="18"/>
      <c r="DE74" s="18"/>
      <c r="DF74" s="18"/>
      <c r="DG74" s="18"/>
      <c r="DH74" s="18"/>
      <c r="DI74" s="18"/>
      <c r="DJ74" s="18"/>
      <c r="DK74" s="18"/>
      <c r="DL74" s="18"/>
      <c r="DM74" s="18"/>
      <c r="DN74" s="18"/>
      <c r="DO74" s="18"/>
      <c r="DP74" s="18"/>
      <c r="DQ74" s="18"/>
      <c r="DR74" s="18"/>
      <c r="DS74" s="18"/>
      <c r="DT74" s="19"/>
    </row>
    <row r="75" spans="1:16373" s="20" customFormat="1" ht="184.5" customHeight="1" x14ac:dyDescent="0.25">
      <c r="A75" s="86" t="s">
        <v>716</v>
      </c>
      <c r="B75" s="93"/>
      <c r="C75" s="104"/>
      <c r="D75" s="89" t="s">
        <v>717</v>
      </c>
      <c r="E75" s="10" t="s">
        <v>171</v>
      </c>
      <c r="F75" s="148" t="s">
        <v>718</v>
      </c>
      <c r="G75" s="8" t="s">
        <v>719</v>
      </c>
      <c r="H75" s="10" t="s">
        <v>720</v>
      </c>
      <c r="I75" s="142" t="s">
        <v>721</v>
      </c>
      <c r="J75" s="12">
        <v>22</v>
      </c>
      <c r="K75" s="8" t="s">
        <v>722</v>
      </c>
      <c r="L75" s="105">
        <v>1</v>
      </c>
      <c r="M75" s="217" t="s">
        <v>722</v>
      </c>
      <c r="N75" s="199"/>
      <c r="O75" s="214"/>
      <c r="P75" s="194"/>
      <c r="Q75" s="191" t="s">
        <v>726</v>
      </c>
      <c r="R75" s="218">
        <v>2201006</v>
      </c>
      <c r="S75" s="100" t="s">
        <v>172</v>
      </c>
      <c r="T75" s="12" t="s">
        <v>727</v>
      </c>
      <c r="U75" s="43">
        <v>220100600</v>
      </c>
      <c r="V75" s="13" t="s">
        <v>728</v>
      </c>
      <c r="W75" s="381" t="s">
        <v>10</v>
      </c>
      <c r="X75" s="12">
        <v>54</v>
      </c>
      <c r="Y75" s="12">
        <v>54</v>
      </c>
      <c r="Z75" s="12">
        <v>54</v>
      </c>
      <c r="AA75" s="12">
        <v>54</v>
      </c>
      <c r="AB75" s="12">
        <v>54</v>
      </c>
      <c r="AC75" s="15">
        <f t="shared" si="42"/>
        <v>81600000</v>
      </c>
      <c r="AD75" s="15">
        <f t="shared" si="43"/>
        <v>39200000</v>
      </c>
      <c r="AE75" s="15">
        <f t="shared" si="44"/>
        <v>32800000</v>
      </c>
      <c r="AF75" s="15">
        <f t="shared" si="45"/>
        <v>0</v>
      </c>
      <c r="AG75" s="17">
        <v>81600000</v>
      </c>
      <c r="AH75" s="17">
        <f>20000000+19200000</f>
        <v>39200000</v>
      </c>
      <c r="AI75" s="17">
        <f>20000000+12800000</f>
        <v>32800000</v>
      </c>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f t="shared" si="46"/>
        <v>4748200</v>
      </c>
      <c r="BV75" s="17">
        <v>4748200</v>
      </c>
      <c r="BW75" s="17"/>
      <c r="BX75" s="17"/>
      <c r="BY75" s="17"/>
      <c r="BZ75" s="17"/>
      <c r="CA75" s="17"/>
      <c r="CB75" s="17"/>
      <c r="CC75" s="17"/>
      <c r="CD75" s="17"/>
      <c r="CE75" s="17"/>
      <c r="CF75" s="17">
        <f t="shared" si="47"/>
        <v>28953000</v>
      </c>
      <c r="CG75" s="17">
        <v>28953000</v>
      </c>
      <c r="CH75" s="17"/>
      <c r="CI75" s="17"/>
      <c r="CJ75" s="17"/>
      <c r="CK75" s="17"/>
      <c r="CL75" s="17"/>
      <c r="CM75" s="17"/>
      <c r="CN75" s="17"/>
      <c r="CO75" s="17"/>
      <c r="CP75" s="17"/>
      <c r="CQ75" s="17">
        <f t="shared" si="48"/>
        <v>29199000</v>
      </c>
      <c r="CR75" s="17">
        <v>29199000</v>
      </c>
      <c r="CS75" s="17"/>
      <c r="CT75" s="17"/>
      <c r="CU75" s="17"/>
      <c r="CV75" s="17"/>
      <c r="CW75" s="17"/>
      <c r="CX75" s="17"/>
      <c r="CY75" s="17"/>
      <c r="CZ75" s="17"/>
      <c r="DA75" s="361"/>
      <c r="DB75" s="371">
        <f t="shared" si="49"/>
        <v>144500200</v>
      </c>
      <c r="DC75" s="18"/>
      <c r="DD75" s="18"/>
      <c r="DE75" s="18"/>
      <c r="DF75" s="18"/>
      <c r="DG75" s="18"/>
      <c r="DH75" s="18"/>
      <c r="DI75" s="18"/>
      <c r="DJ75" s="18"/>
      <c r="DK75" s="18"/>
      <c r="DL75" s="18"/>
      <c r="DM75" s="18"/>
      <c r="DN75" s="18"/>
      <c r="DO75" s="18"/>
      <c r="DP75" s="18"/>
      <c r="DQ75" s="18"/>
      <c r="DR75" s="18"/>
      <c r="DS75" s="18"/>
      <c r="DT75" s="19"/>
    </row>
    <row r="76" spans="1:16373" s="20" customFormat="1" ht="107.25" customHeight="1" x14ac:dyDescent="0.25">
      <c r="A76" s="86" t="s">
        <v>716</v>
      </c>
      <c r="B76" s="93"/>
      <c r="C76" s="104"/>
      <c r="D76" s="89" t="s">
        <v>717</v>
      </c>
      <c r="E76" s="13" t="s">
        <v>729</v>
      </c>
      <c r="F76" s="148" t="s">
        <v>730</v>
      </c>
      <c r="G76" s="12" t="s">
        <v>731</v>
      </c>
      <c r="H76" s="10" t="s">
        <v>732</v>
      </c>
      <c r="I76" s="142" t="s">
        <v>733</v>
      </c>
      <c r="J76" s="12">
        <v>22</v>
      </c>
      <c r="K76" s="8" t="s">
        <v>722</v>
      </c>
      <c r="L76" s="105">
        <v>1</v>
      </c>
      <c r="M76" s="217" t="s">
        <v>722</v>
      </c>
      <c r="N76" s="199"/>
      <c r="O76" s="214"/>
      <c r="P76" s="194"/>
      <c r="Q76" s="191" t="s">
        <v>734</v>
      </c>
      <c r="R76" s="218">
        <v>2201007</v>
      </c>
      <c r="S76" s="100" t="s">
        <v>735</v>
      </c>
      <c r="T76" s="12" t="s">
        <v>736</v>
      </c>
      <c r="U76" s="43">
        <v>220100700</v>
      </c>
      <c r="V76" s="13" t="s">
        <v>737</v>
      </c>
      <c r="W76" s="381" t="s">
        <v>11</v>
      </c>
      <c r="X76" s="12">
        <v>23662</v>
      </c>
      <c r="Y76" s="12">
        <v>0</v>
      </c>
      <c r="Z76" s="12">
        <v>7774</v>
      </c>
      <c r="AA76" s="12">
        <v>7915</v>
      </c>
      <c r="AB76" s="12">
        <v>7973</v>
      </c>
      <c r="AC76" s="15">
        <f t="shared" si="42"/>
        <v>0</v>
      </c>
      <c r="AD76" s="15">
        <f t="shared" si="43"/>
        <v>0</v>
      </c>
      <c r="AE76" s="15">
        <f t="shared" si="44"/>
        <v>0</v>
      </c>
      <c r="AF76" s="15">
        <f t="shared" si="45"/>
        <v>0</v>
      </c>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f t="shared" si="46"/>
        <v>20075837</v>
      </c>
      <c r="BV76" s="17"/>
      <c r="BW76" s="17"/>
      <c r="BX76" s="17">
        <v>20075837</v>
      </c>
      <c r="BY76" s="17"/>
      <c r="BZ76" s="17"/>
      <c r="CA76" s="17"/>
      <c r="CB76" s="17"/>
      <c r="CC76" s="17"/>
      <c r="CD76" s="17"/>
      <c r="CE76" s="17"/>
      <c r="CF76" s="17">
        <f t="shared" si="47"/>
        <v>39377837</v>
      </c>
      <c r="CG76" s="17">
        <v>19302000</v>
      </c>
      <c r="CH76" s="17"/>
      <c r="CI76" s="17">
        <v>20075837</v>
      </c>
      <c r="CJ76" s="17"/>
      <c r="CK76" s="17"/>
      <c r="CL76" s="17"/>
      <c r="CM76" s="17"/>
      <c r="CN76" s="17"/>
      <c r="CO76" s="17"/>
      <c r="CP76" s="17"/>
      <c r="CQ76" s="17">
        <f t="shared" si="48"/>
        <v>39541837</v>
      </c>
      <c r="CR76" s="17">
        <v>19466000</v>
      </c>
      <c r="CS76" s="17"/>
      <c r="CT76" s="17">
        <v>20075837</v>
      </c>
      <c r="CU76" s="17"/>
      <c r="CV76" s="17"/>
      <c r="CW76" s="17"/>
      <c r="CX76" s="17"/>
      <c r="CY76" s="17"/>
      <c r="CZ76" s="17"/>
      <c r="DA76" s="361"/>
      <c r="DB76" s="371">
        <f t="shared" si="49"/>
        <v>98995511</v>
      </c>
      <c r="DC76" s="18"/>
      <c r="DD76" s="18"/>
      <c r="DE76" s="18"/>
      <c r="DF76" s="18"/>
      <c r="DG76" s="18"/>
      <c r="DH76" s="18"/>
      <c r="DI76" s="18"/>
      <c r="DJ76" s="18"/>
      <c r="DK76" s="18"/>
      <c r="DL76" s="18"/>
      <c r="DM76" s="18"/>
      <c r="DN76" s="18"/>
      <c r="DO76" s="18"/>
      <c r="DP76" s="18"/>
      <c r="DQ76" s="18"/>
      <c r="DR76" s="18"/>
      <c r="DS76" s="18"/>
      <c r="DT76" s="19"/>
    </row>
    <row r="77" spans="1:16373" s="20" customFormat="1" ht="99.75" customHeight="1" x14ac:dyDescent="0.25">
      <c r="A77" s="86" t="s">
        <v>716</v>
      </c>
      <c r="B77" s="93"/>
      <c r="C77" s="104"/>
      <c r="D77" s="89" t="s">
        <v>717</v>
      </c>
      <c r="E77" s="10" t="s">
        <v>729</v>
      </c>
      <c r="F77" s="148" t="s">
        <v>730</v>
      </c>
      <c r="G77" s="8" t="s">
        <v>731</v>
      </c>
      <c r="H77" s="10" t="s">
        <v>732</v>
      </c>
      <c r="I77" s="142" t="s">
        <v>733</v>
      </c>
      <c r="J77" s="12">
        <v>22</v>
      </c>
      <c r="K77" s="8" t="s">
        <v>722</v>
      </c>
      <c r="L77" s="105">
        <v>1</v>
      </c>
      <c r="M77" s="217" t="s">
        <v>722</v>
      </c>
      <c r="N77" s="199"/>
      <c r="O77" s="214"/>
      <c r="P77" s="194"/>
      <c r="Q77" s="191" t="s">
        <v>738</v>
      </c>
      <c r="R77" s="218">
        <v>2201009</v>
      </c>
      <c r="S77" s="100" t="s">
        <v>739</v>
      </c>
      <c r="T77" s="12" t="s">
        <v>740</v>
      </c>
      <c r="U77" s="43">
        <v>220100900</v>
      </c>
      <c r="V77" s="13" t="s">
        <v>741</v>
      </c>
      <c r="W77" s="381" t="s">
        <v>11</v>
      </c>
      <c r="X77" s="12">
        <v>1814</v>
      </c>
      <c r="Y77" s="12">
        <v>0</v>
      </c>
      <c r="Z77" s="12">
        <v>606</v>
      </c>
      <c r="AA77" s="12">
        <v>604</v>
      </c>
      <c r="AB77" s="12">
        <v>604</v>
      </c>
      <c r="AC77" s="15">
        <f t="shared" si="42"/>
        <v>0</v>
      </c>
      <c r="AD77" s="15">
        <f t="shared" si="43"/>
        <v>0</v>
      </c>
      <c r="AE77" s="15">
        <f t="shared" si="44"/>
        <v>0</v>
      </c>
      <c r="AF77" s="15">
        <f t="shared" si="45"/>
        <v>0</v>
      </c>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f t="shared" si="46"/>
        <v>10000000</v>
      </c>
      <c r="BV77" s="17"/>
      <c r="BW77" s="17"/>
      <c r="BX77" s="17">
        <v>10000000</v>
      </c>
      <c r="BY77" s="17"/>
      <c r="BZ77" s="17"/>
      <c r="CA77" s="17"/>
      <c r="CB77" s="17"/>
      <c r="CC77" s="17"/>
      <c r="CD77" s="17"/>
      <c r="CE77" s="17"/>
      <c r="CF77" s="17">
        <f t="shared" si="47"/>
        <v>29302000</v>
      </c>
      <c r="CG77" s="17">
        <v>19302000</v>
      </c>
      <c r="CH77" s="17"/>
      <c r="CI77" s="17">
        <v>10000000</v>
      </c>
      <c r="CJ77" s="17"/>
      <c r="CK77" s="17"/>
      <c r="CL77" s="17"/>
      <c r="CM77" s="17"/>
      <c r="CN77" s="17"/>
      <c r="CO77" s="17"/>
      <c r="CP77" s="17"/>
      <c r="CQ77" s="17">
        <f t="shared" si="48"/>
        <v>29466000</v>
      </c>
      <c r="CR77" s="17">
        <v>19466000</v>
      </c>
      <c r="CS77" s="17"/>
      <c r="CT77" s="17">
        <v>10000000</v>
      </c>
      <c r="CU77" s="17"/>
      <c r="CV77" s="17"/>
      <c r="CW77" s="17"/>
      <c r="CX77" s="17"/>
      <c r="CY77" s="17"/>
      <c r="CZ77" s="17"/>
      <c r="DA77" s="361"/>
      <c r="DB77" s="371">
        <f t="shared" si="49"/>
        <v>68768000</v>
      </c>
      <c r="DC77" s="18"/>
      <c r="DD77" s="18"/>
      <c r="DE77" s="18"/>
      <c r="DF77" s="18"/>
      <c r="DG77" s="18"/>
      <c r="DH77" s="18"/>
      <c r="DI77" s="18"/>
      <c r="DJ77" s="18"/>
      <c r="DK77" s="18"/>
      <c r="DL77" s="18"/>
      <c r="DM77" s="18"/>
      <c r="DN77" s="18"/>
      <c r="DO77" s="18"/>
      <c r="DP77" s="18"/>
      <c r="DQ77" s="18"/>
      <c r="DR77" s="18"/>
      <c r="DS77" s="18"/>
      <c r="DT77" s="19"/>
    </row>
    <row r="78" spans="1:16373" s="20" customFormat="1" ht="103.5" customHeight="1" x14ac:dyDescent="0.25">
      <c r="A78" s="86" t="s">
        <v>716</v>
      </c>
      <c r="B78" s="93"/>
      <c r="C78" s="104"/>
      <c r="D78" s="89" t="s">
        <v>717</v>
      </c>
      <c r="E78" s="10" t="s">
        <v>729</v>
      </c>
      <c r="F78" s="148" t="s">
        <v>730</v>
      </c>
      <c r="G78" s="8" t="s">
        <v>731</v>
      </c>
      <c r="H78" s="10" t="s">
        <v>732</v>
      </c>
      <c r="I78" s="142" t="s">
        <v>733</v>
      </c>
      <c r="J78" s="12">
        <v>22</v>
      </c>
      <c r="K78" s="8" t="s">
        <v>722</v>
      </c>
      <c r="L78" s="105">
        <v>1</v>
      </c>
      <c r="M78" s="217" t="s">
        <v>722</v>
      </c>
      <c r="N78" s="199"/>
      <c r="O78" s="214"/>
      <c r="P78" s="194"/>
      <c r="Q78" s="191" t="s">
        <v>742</v>
      </c>
      <c r="R78" s="218">
        <v>2201010</v>
      </c>
      <c r="S78" s="100" t="s">
        <v>743</v>
      </c>
      <c r="T78" s="12" t="s">
        <v>744</v>
      </c>
      <c r="U78" s="43">
        <v>220101000</v>
      </c>
      <c r="V78" s="13" t="s">
        <v>745</v>
      </c>
      <c r="W78" s="381" t="s">
        <v>10</v>
      </c>
      <c r="X78" s="12">
        <v>94</v>
      </c>
      <c r="Y78" s="12">
        <v>0</v>
      </c>
      <c r="Z78" s="12">
        <v>94</v>
      </c>
      <c r="AA78" s="12">
        <v>94</v>
      </c>
      <c r="AB78" s="12">
        <v>94</v>
      </c>
      <c r="AC78" s="15">
        <f t="shared" si="42"/>
        <v>0</v>
      </c>
      <c r="AD78" s="15">
        <f t="shared" si="43"/>
        <v>0</v>
      </c>
      <c r="AE78" s="15">
        <f t="shared" si="44"/>
        <v>0</v>
      </c>
      <c r="AF78" s="15">
        <f t="shared" si="45"/>
        <v>0</v>
      </c>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f t="shared" si="46"/>
        <v>5000000</v>
      </c>
      <c r="BV78" s="17"/>
      <c r="BW78" s="17"/>
      <c r="BX78" s="17">
        <v>5000000</v>
      </c>
      <c r="BY78" s="17"/>
      <c r="BZ78" s="17"/>
      <c r="CA78" s="17"/>
      <c r="CB78" s="17"/>
      <c r="CC78" s="17"/>
      <c r="CD78" s="17"/>
      <c r="CE78" s="17"/>
      <c r="CF78" s="17">
        <f t="shared" si="47"/>
        <v>27304276</v>
      </c>
      <c r="CG78" s="17">
        <v>19302000</v>
      </c>
      <c r="CH78" s="17"/>
      <c r="CI78" s="17">
        <v>8002276</v>
      </c>
      <c r="CJ78" s="17"/>
      <c r="CK78" s="17"/>
      <c r="CL78" s="17"/>
      <c r="CM78" s="17"/>
      <c r="CN78" s="17"/>
      <c r="CO78" s="17"/>
      <c r="CP78" s="17"/>
      <c r="CQ78" s="17">
        <f t="shared" si="48"/>
        <v>27468276</v>
      </c>
      <c r="CR78" s="17">
        <v>19466000</v>
      </c>
      <c r="CS78" s="17"/>
      <c r="CT78" s="17">
        <v>8002276</v>
      </c>
      <c r="CU78" s="17"/>
      <c r="CV78" s="17"/>
      <c r="CW78" s="17"/>
      <c r="CX78" s="17"/>
      <c r="CY78" s="17"/>
      <c r="CZ78" s="17"/>
      <c r="DA78" s="361"/>
      <c r="DB78" s="371">
        <f t="shared" si="49"/>
        <v>59772552</v>
      </c>
      <c r="DC78" s="18"/>
      <c r="DD78" s="18"/>
      <c r="DE78" s="18"/>
      <c r="DF78" s="18"/>
      <c r="DG78" s="18"/>
      <c r="DH78" s="18"/>
      <c r="DI78" s="18"/>
      <c r="DJ78" s="18"/>
      <c r="DK78" s="18"/>
      <c r="DL78" s="18"/>
      <c r="DM78" s="18"/>
      <c r="DN78" s="18"/>
      <c r="DO78" s="18"/>
      <c r="DP78" s="18"/>
      <c r="DQ78" s="18"/>
      <c r="DR78" s="18"/>
      <c r="DS78" s="18"/>
      <c r="DT78" s="19"/>
    </row>
    <row r="79" spans="1:16373" s="20" customFormat="1" ht="204.75" customHeight="1" x14ac:dyDescent="0.25">
      <c r="A79" s="86" t="s">
        <v>716</v>
      </c>
      <c r="B79" s="93"/>
      <c r="C79" s="104"/>
      <c r="D79" s="89" t="s">
        <v>717</v>
      </c>
      <c r="E79" s="10" t="s">
        <v>171</v>
      </c>
      <c r="F79" s="148" t="s">
        <v>718</v>
      </c>
      <c r="G79" s="8" t="s">
        <v>719</v>
      </c>
      <c r="H79" s="10" t="s">
        <v>720</v>
      </c>
      <c r="I79" s="142" t="s">
        <v>721</v>
      </c>
      <c r="J79" s="12">
        <v>22</v>
      </c>
      <c r="K79" s="8" t="s">
        <v>722</v>
      </c>
      <c r="L79" s="105">
        <v>1</v>
      </c>
      <c r="M79" s="217" t="s">
        <v>722</v>
      </c>
      <c r="N79" s="199"/>
      <c r="O79" s="214"/>
      <c r="P79" s="194"/>
      <c r="Q79" s="191" t="s">
        <v>746</v>
      </c>
      <c r="R79" s="218">
        <v>2201015</v>
      </c>
      <c r="S79" s="100" t="s">
        <v>182</v>
      </c>
      <c r="T79" s="12" t="s">
        <v>747</v>
      </c>
      <c r="U79" s="43">
        <v>220101500</v>
      </c>
      <c r="V79" s="44" t="s">
        <v>748</v>
      </c>
      <c r="W79" s="381" t="s">
        <v>10</v>
      </c>
      <c r="X79" s="12">
        <v>11</v>
      </c>
      <c r="Y79" s="12">
        <v>11</v>
      </c>
      <c r="Z79" s="12">
        <v>11</v>
      </c>
      <c r="AA79" s="12">
        <v>11</v>
      </c>
      <c r="AB79" s="12">
        <v>11</v>
      </c>
      <c r="AC79" s="15">
        <f t="shared" si="42"/>
        <v>10000000</v>
      </c>
      <c r="AD79" s="15">
        <f t="shared" si="43"/>
        <v>0</v>
      </c>
      <c r="AE79" s="15">
        <f t="shared" si="44"/>
        <v>0</v>
      </c>
      <c r="AF79" s="15">
        <f t="shared" si="45"/>
        <v>0</v>
      </c>
      <c r="AG79" s="17">
        <v>10000000</v>
      </c>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f t="shared" si="46"/>
        <v>11395680</v>
      </c>
      <c r="BV79" s="17">
        <v>11395680</v>
      </c>
      <c r="BW79" s="17"/>
      <c r="BX79" s="17"/>
      <c r="BY79" s="17"/>
      <c r="BZ79" s="17"/>
      <c r="CA79" s="17"/>
      <c r="CB79" s="17"/>
      <c r="CC79" s="17"/>
      <c r="CD79" s="17"/>
      <c r="CE79" s="17"/>
      <c r="CF79" s="17">
        <f t="shared" si="47"/>
        <v>14476500</v>
      </c>
      <c r="CG79" s="17">
        <v>14476500</v>
      </c>
      <c r="CH79" s="17"/>
      <c r="CI79" s="17"/>
      <c r="CJ79" s="17"/>
      <c r="CK79" s="17"/>
      <c r="CL79" s="17"/>
      <c r="CM79" s="17"/>
      <c r="CN79" s="17"/>
      <c r="CO79" s="17"/>
      <c r="CP79" s="17"/>
      <c r="CQ79" s="17">
        <f t="shared" si="48"/>
        <v>14599500</v>
      </c>
      <c r="CR79" s="17">
        <v>14599500</v>
      </c>
      <c r="CS79" s="17"/>
      <c r="CT79" s="17"/>
      <c r="CU79" s="17"/>
      <c r="CV79" s="17"/>
      <c r="CW79" s="17"/>
      <c r="CX79" s="17"/>
      <c r="CY79" s="17"/>
      <c r="CZ79" s="17"/>
      <c r="DA79" s="361"/>
      <c r="DB79" s="371">
        <f t="shared" si="49"/>
        <v>50471680</v>
      </c>
      <c r="DC79" s="18"/>
      <c r="DD79" s="18"/>
      <c r="DE79" s="18"/>
      <c r="DF79" s="18"/>
      <c r="DG79" s="18"/>
      <c r="DH79" s="18"/>
      <c r="DI79" s="18"/>
      <c r="DJ79" s="18"/>
      <c r="DK79" s="18"/>
      <c r="DL79" s="18"/>
      <c r="DM79" s="18"/>
      <c r="DN79" s="18"/>
      <c r="DO79" s="18"/>
      <c r="DP79" s="18"/>
      <c r="DQ79" s="18"/>
      <c r="DR79" s="18"/>
      <c r="DS79" s="18"/>
      <c r="DT79" s="19"/>
    </row>
    <row r="80" spans="1:16373" s="20" customFormat="1" ht="174" customHeight="1" x14ac:dyDescent="0.25">
      <c r="A80" s="86" t="s">
        <v>716</v>
      </c>
      <c r="B80" s="93"/>
      <c r="C80" s="104"/>
      <c r="D80" s="89" t="s">
        <v>717</v>
      </c>
      <c r="E80" s="13" t="s">
        <v>749</v>
      </c>
      <c r="F80" s="142" t="s">
        <v>750</v>
      </c>
      <c r="G80" s="31" t="s">
        <v>750</v>
      </c>
      <c r="H80" s="10" t="s">
        <v>751</v>
      </c>
      <c r="I80" s="146">
        <v>0.5</v>
      </c>
      <c r="J80" s="12">
        <v>22</v>
      </c>
      <c r="K80" s="8" t="s">
        <v>722</v>
      </c>
      <c r="L80" s="105">
        <v>1</v>
      </c>
      <c r="M80" s="217" t="s">
        <v>722</v>
      </c>
      <c r="N80" s="199"/>
      <c r="O80" s="214"/>
      <c r="P80" s="194"/>
      <c r="Q80" s="191" t="s">
        <v>752</v>
      </c>
      <c r="R80" s="218">
        <v>2201018</v>
      </c>
      <c r="S80" s="100" t="s">
        <v>753</v>
      </c>
      <c r="T80" s="12" t="s">
        <v>754</v>
      </c>
      <c r="U80" s="43">
        <v>220101802</v>
      </c>
      <c r="V80" s="13" t="s">
        <v>755</v>
      </c>
      <c r="W80" s="381" t="s">
        <v>10</v>
      </c>
      <c r="X80" s="12">
        <v>1</v>
      </c>
      <c r="Y80" s="12"/>
      <c r="Z80" s="12">
        <v>1</v>
      </c>
      <c r="AA80" s="12">
        <v>1</v>
      </c>
      <c r="AB80" s="12">
        <v>1</v>
      </c>
      <c r="AC80" s="15">
        <f t="shared" si="42"/>
        <v>0</v>
      </c>
      <c r="AD80" s="15">
        <f t="shared" si="43"/>
        <v>0</v>
      </c>
      <c r="AE80" s="15">
        <f t="shared" si="44"/>
        <v>0</v>
      </c>
      <c r="AF80" s="15">
        <f t="shared" si="45"/>
        <v>0</v>
      </c>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f t="shared" si="46"/>
        <v>500000</v>
      </c>
      <c r="BV80" s="17"/>
      <c r="BW80" s="17"/>
      <c r="BX80" s="17">
        <v>500000</v>
      </c>
      <c r="BY80" s="17"/>
      <c r="BZ80" s="17"/>
      <c r="CA80" s="17"/>
      <c r="CB80" s="17"/>
      <c r="CC80" s="17"/>
      <c r="CD80" s="17"/>
      <c r="CE80" s="17"/>
      <c r="CF80" s="17">
        <f t="shared" si="47"/>
        <v>500000</v>
      </c>
      <c r="CG80" s="17"/>
      <c r="CH80" s="17"/>
      <c r="CI80" s="17">
        <v>500000</v>
      </c>
      <c r="CJ80" s="17"/>
      <c r="CK80" s="17"/>
      <c r="CL80" s="17"/>
      <c r="CM80" s="17"/>
      <c r="CN80" s="17"/>
      <c r="CO80" s="17"/>
      <c r="CP80" s="17"/>
      <c r="CQ80" s="17">
        <f t="shared" si="48"/>
        <v>500000</v>
      </c>
      <c r="CR80" s="17"/>
      <c r="CS80" s="17"/>
      <c r="CT80" s="17">
        <v>500000</v>
      </c>
      <c r="CU80" s="17"/>
      <c r="CV80" s="17"/>
      <c r="CW80" s="17"/>
      <c r="CX80" s="17"/>
      <c r="CY80" s="17"/>
      <c r="CZ80" s="17"/>
      <c r="DA80" s="361"/>
      <c r="DB80" s="371">
        <f t="shared" si="49"/>
        <v>1500000</v>
      </c>
      <c r="DC80" s="18"/>
      <c r="DD80" s="18"/>
      <c r="DE80" s="18"/>
      <c r="DF80" s="18"/>
      <c r="DG80" s="18"/>
      <c r="DH80" s="18"/>
      <c r="DI80" s="18"/>
      <c r="DJ80" s="18"/>
      <c r="DK80" s="18"/>
      <c r="DL80" s="18"/>
      <c r="DM80" s="18"/>
      <c r="DN80" s="18"/>
      <c r="DO80" s="18"/>
      <c r="DP80" s="18"/>
      <c r="DQ80" s="18"/>
      <c r="DR80" s="18"/>
      <c r="DS80" s="18"/>
      <c r="DT80" s="19"/>
    </row>
    <row r="81" spans="1:124" s="20" customFormat="1" ht="145.5" customHeight="1" x14ac:dyDescent="0.25">
      <c r="A81" s="86" t="s">
        <v>716</v>
      </c>
      <c r="B81" s="93"/>
      <c r="C81" s="104"/>
      <c r="D81" s="89" t="s">
        <v>717</v>
      </c>
      <c r="E81" s="10" t="s">
        <v>175</v>
      </c>
      <c r="F81" s="142" t="s">
        <v>756</v>
      </c>
      <c r="G81" s="8" t="s">
        <v>620</v>
      </c>
      <c r="H81" s="10" t="s">
        <v>757</v>
      </c>
      <c r="I81" s="142" t="s">
        <v>758</v>
      </c>
      <c r="J81" s="12">
        <v>22</v>
      </c>
      <c r="K81" s="8" t="s">
        <v>722</v>
      </c>
      <c r="L81" s="105">
        <v>1</v>
      </c>
      <c r="M81" s="217" t="s">
        <v>722</v>
      </c>
      <c r="N81" s="199"/>
      <c r="O81" s="214"/>
      <c r="P81" s="194"/>
      <c r="Q81" s="191" t="s">
        <v>759</v>
      </c>
      <c r="R81" s="218">
        <v>2201026</v>
      </c>
      <c r="S81" s="100" t="s">
        <v>176</v>
      </c>
      <c r="T81" s="12" t="s">
        <v>760</v>
      </c>
      <c r="U81" s="43">
        <v>220102600</v>
      </c>
      <c r="V81" s="13" t="s">
        <v>761</v>
      </c>
      <c r="W81" s="381" t="s">
        <v>11</v>
      </c>
      <c r="X81" s="12">
        <v>54</v>
      </c>
      <c r="Y81" s="12">
        <v>5</v>
      </c>
      <c r="Z81" s="12">
        <v>17</v>
      </c>
      <c r="AA81" s="12">
        <v>22</v>
      </c>
      <c r="AB81" s="12">
        <v>10</v>
      </c>
      <c r="AC81" s="15">
        <f t="shared" si="42"/>
        <v>307617446.78999996</v>
      </c>
      <c r="AD81" s="15">
        <f t="shared" si="43"/>
        <v>0</v>
      </c>
      <c r="AE81" s="15">
        <f t="shared" si="44"/>
        <v>0</v>
      </c>
      <c r="AF81" s="15">
        <f t="shared" si="45"/>
        <v>0</v>
      </c>
      <c r="AG81" s="17">
        <v>90161500</v>
      </c>
      <c r="AH81" s="17"/>
      <c r="AI81" s="17"/>
      <c r="AJ81" s="17"/>
      <c r="AK81" s="17">
        <v>174455946.78999999</v>
      </c>
      <c r="AL81" s="17"/>
      <c r="AM81" s="17"/>
      <c r="AN81" s="17"/>
      <c r="AO81" s="17">
        <v>43000000</v>
      </c>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f t="shared" si="46"/>
        <v>10000000</v>
      </c>
      <c r="BV81" s="17"/>
      <c r="BW81" s="17"/>
      <c r="BX81" s="17">
        <v>10000000</v>
      </c>
      <c r="BY81" s="17"/>
      <c r="BZ81" s="17"/>
      <c r="CA81" s="17"/>
      <c r="CB81" s="17"/>
      <c r="CC81" s="17"/>
      <c r="CD81" s="17"/>
      <c r="CE81" s="17"/>
      <c r="CF81" s="17">
        <f t="shared" si="47"/>
        <v>135463000</v>
      </c>
      <c r="CG81" s="17">
        <v>125463000</v>
      </c>
      <c r="CH81" s="17"/>
      <c r="CI81" s="17">
        <v>10000000</v>
      </c>
      <c r="CJ81" s="17"/>
      <c r="CK81" s="17"/>
      <c r="CL81" s="17"/>
      <c r="CM81" s="17"/>
      <c r="CN81" s="17"/>
      <c r="CO81" s="17"/>
      <c r="CP81" s="17"/>
      <c r="CQ81" s="17">
        <f t="shared" si="48"/>
        <v>139621343</v>
      </c>
      <c r="CR81" s="17">
        <v>126529000</v>
      </c>
      <c r="CS81" s="17"/>
      <c r="CT81" s="17">
        <v>13092343</v>
      </c>
      <c r="CU81" s="17"/>
      <c r="CV81" s="17"/>
      <c r="CW81" s="17"/>
      <c r="CX81" s="17"/>
      <c r="CY81" s="17"/>
      <c r="CZ81" s="17"/>
      <c r="DA81" s="361"/>
      <c r="DB81" s="371">
        <f t="shared" si="49"/>
        <v>592701789.78999996</v>
      </c>
      <c r="DC81" s="18"/>
      <c r="DD81" s="18"/>
      <c r="DE81" s="18"/>
      <c r="DF81" s="18"/>
      <c r="DG81" s="18"/>
      <c r="DH81" s="18"/>
      <c r="DI81" s="18"/>
      <c r="DJ81" s="18"/>
      <c r="DK81" s="18"/>
      <c r="DL81" s="18"/>
      <c r="DM81" s="18"/>
      <c r="DN81" s="18"/>
      <c r="DO81" s="18"/>
      <c r="DP81" s="18"/>
      <c r="DQ81" s="18"/>
      <c r="DR81" s="18"/>
      <c r="DS81" s="18"/>
      <c r="DT81" s="19"/>
    </row>
    <row r="82" spans="1:124" s="20" customFormat="1" ht="145.5" customHeight="1" x14ac:dyDescent="0.25">
      <c r="A82" s="86" t="s">
        <v>716</v>
      </c>
      <c r="B82" s="93"/>
      <c r="C82" s="104"/>
      <c r="D82" s="89" t="s">
        <v>717</v>
      </c>
      <c r="E82" s="10" t="s">
        <v>162</v>
      </c>
      <c r="F82" s="148" t="s">
        <v>762</v>
      </c>
      <c r="G82" s="8" t="s">
        <v>763</v>
      </c>
      <c r="H82" s="10" t="s">
        <v>764</v>
      </c>
      <c r="I82" s="142" t="s">
        <v>765</v>
      </c>
      <c r="J82" s="12">
        <v>22</v>
      </c>
      <c r="K82" s="8" t="s">
        <v>722</v>
      </c>
      <c r="L82" s="105">
        <v>1</v>
      </c>
      <c r="M82" s="217" t="s">
        <v>722</v>
      </c>
      <c r="N82" s="199"/>
      <c r="O82" s="214"/>
      <c r="P82" s="194"/>
      <c r="Q82" s="191" t="s">
        <v>766</v>
      </c>
      <c r="R82" s="218">
        <v>2201028</v>
      </c>
      <c r="S82" s="100" t="s">
        <v>163</v>
      </c>
      <c r="T82" s="12" t="s">
        <v>767</v>
      </c>
      <c r="U82" s="43">
        <v>220102801</v>
      </c>
      <c r="V82" s="13" t="s">
        <v>768</v>
      </c>
      <c r="W82" s="381" t="s">
        <v>11</v>
      </c>
      <c r="X82" s="12">
        <v>36000</v>
      </c>
      <c r="Y82" s="12">
        <v>9000</v>
      </c>
      <c r="Z82" s="12">
        <v>9000</v>
      </c>
      <c r="AA82" s="12">
        <v>9000</v>
      </c>
      <c r="AB82" s="12">
        <v>9000</v>
      </c>
      <c r="AC82" s="15">
        <f t="shared" si="42"/>
        <v>12853465113.83</v>
      </c>
      <c r="AD82" s="15">
        <f t="shared" si="43"/>
        <v>10426303712</v>
      </c>
      <c r="AE82" s="15">
        <f t="shared" si="44"/>
        <v>2067318737</v>
      </c>
      <c r="AF82" s="15">
        <f t="shared" si="45"/>
        <v>453069319</v>
      </c>
      <c r="AG82" s="17">
        <v>286000000</v>
      </c>
      <c r="AH82" s="17">
        <v>286000000</v>
      </c>
      <c r="AI82" s="17">
        <v>286000000</v>
      </c>
      <c r="AJ82" s="17"/>
      <c r="AK82" s="17"/>
      <c r="AL82" s="17"/>
      <c r="AM82" s="17"/>
      <c r="AN82" s="17"/>
      <c r="AO82" s="17">
        <v>394351422</v>
      </c>
      <c r="AP82" s="17"/>
      <c r="AQ82" s="17"/>
      <c r="AR82" s="17"/>
      <c r="AS82" s="17"/>
      <c r="AT82" s="17"/>
      <c r="AU82" s="17"/>
      <c r="AV82" s="17"/>
      <c r="AW82" s="17"/>
      <c r="AX82" s="17"/>
      <c r="AY82" s="17"/>
      <c r="AZ82" s="17"/>
      <c r="BA82" s="17">
        <v>12173030541.870001</v>
      </c>
      <c r="BB82" s="17">
        <v>10140303712</v>
      </c>
      <c r="BC82" s="17">
        <v>1781318737</v>
      </c>
      <c r="BD82" s="386">
        <v>453069319</v>
      </c>
      <c r="BE82" s="17"/>
      <c r="BF82" s="17"/>
      <c r="BG82" s="17"/>
      <c r="BH82" s="17"/>
      <c r="BI82" s="17"/>
      <c r="BJ82" s="17"/>
      <c r="BK82" s="17"/>
      <c r="BL82" s="17"/>
      <c r="BM82" s="17"/>
      <c r="BN82" s="17"/>
      <c r="BO82" s="17"/>
      <c r="BP82" s="17"/>
      <c r="BQ82" s="17">
        <v>83149.960000000006</v>
      </c>
      <c r="BR82" s="17"/>
      <c r="BS82" s="17"/>
      <c r="BT82" s="17"/>
      <c r="BU82" s="17">
        <f t="shared" si="46"/>
        <v>12209698141.98</v>
      </c>
      <c r="BV82" s="17"/>
      <c r="BW82" s="17"/>
      <c r="BX82" s="17"/>
      <c r="BY82" s="17"/>
      <c r="BZ82" s="17"/>
      <c r="CA82" s="17">
        <v>12209698141.98</v>
      </c>
      <c r="CB82" s="17"/>
      <c r="CC82" s="17"/>
      <c r="CD82" s="17"/>
      <c r="CE82" s="17"/>
      <c r="CF82" s="17">
        <f t="shared" si="47"/>
        <v>12575989086</v>
      </c>
      <c r="CG82" s="17"/>
      <c r="CH82" s="17"/>
      <c r="CI82" s="17"/>
      <c r="CJ82" s="17"/>
      <c r="CK82" s="17"/>
      <c r="CL82" s="17">
        <v>12575989086</v>
      </c>
      <c r="CM82" s="17"/>
      <c r="CN82" s="17"/>
      <c r="CO82" s="17"/>
      <c r="CP82" s="17"/>
      <c r="CQ82" s="17">
        <f t="shared" si="48"/>
        <v>13087166755.4018</v>
      </c>
      <c r="CR82" s="17">
        <v>133897996.40180001</v>
      </c>
      <c r="CS82" s="17"/>
      <c r="CT82" s="17"/>
      <c r="CU82" s="17"/>
      <c r="CV82" s="17"/>
      <c r="CW82" s="17">
        <v>12953268759</v>
      </c>
      <c r="CX82" s="17"/>
      <c r="CY82" s="17"/>
      <c r="CZ82" s="17"/>
      <c r="DA82" s="361"/>
      <c r="DB82" s="371">
        <f t="shared" si="49"/>
        <v>50726319097.2118</v>
      </c>
      <c r="DC82" s="18"/>
      <c r="DD82" s="18"/>
      <c r="DE82" s="18"/>
      <c r="DF82" s="18"/>
      <c r="DG82" s="18"/>
      <c r="DH82" s="18"/>
      <c r="DI82" s="18"/>
      <c r="DJ82" s="18"/>
      <c r="DK82" s="18"/>
      <c r="DL82" s="18"/>
      <c r="DM82" s="18"/>
      <c r="DN82" s="18"/>
      <c r="DO82" s="18"/>
      <c r="DP82" s="18"/>
      <c r="DQ82" s="18"/>
      <c r="DR82" s="18"/>
      <c r="DS82" s="18"/>
      <c r="DT82" s="19"/>
    </row>
    <row r="83" spans="1:124" s="20" customFormat="1" ht="147.75" customHeight="1" x14ac:dyDescent="0.25">
      <c r="A83" s="86" t="s">
        <v>716</v>
      </c>
      <c r="B83" s="93"/>
      <c r="C83" s="104"/>
      <c r="D83" s="89" t="s">
        <v>717</v>
      </c>
      <c r="E83" s="10" t="s">
        <v>162</v>
      </c>
      <c r="F83" s="148" t="s">
        <v>762</v>
      </c>
      <c r="G83" s="8" t="s">
        <v>763</v>
      </c>
      <c r="H83" s="10" t="s">
        <v>764</v>
      </c>
      <c r="I83" s="142" t="s">
        <v>765</v>
      </c>
      <c r="J83" s="12">
        <v>22</v>
      </c>
      <c r="K83" s="8" t="s">
        <v>722</v>
      </c>
      <c r="L83" s="105">
        <v>1</v>
      </c>
      <c r="M83" s="217" t="s">
        <v>722</v>
      </c>
      <c r="N83" s="199"/>
      <c r="O83" s="214"/>
      <c r="P83" s="194"/>
      <c r="Q83" s="191" t="s">
        <v>769</v>
      </c>
      <c r="R83" s="352">
        <v>2201029</v>
      </c>
      <c r="S83" s="100" t="s">
        <v>164</v>
      </c>
      <c r="T83" s="12" t="s">
        <v>770</v>
      </c>
      <c r="U83" s="45">
        <v>220102900</v>
      </c>
      <c r="V83" s="13" t="s">
        <v>771</v>
      </c>
      <c r="W83" s="381" t="s">
        <v>11</v>
      </c>
      <c r="X83" s="12">
        <v>4000</v>
      </c>
      <c r="Y83" s="12">
        <v>300</v>
      </c>
      <c r="Z83" s="12">
        <v>1000</v>
      </c>
      <c r="AA83" s="12">
        <v>1332</v>
      </c>
      <c r="AB83" s="12">
        <v>1332</v>
      </c>
      <c r="AC83" s="15">
        <f t="shared" si="42"/>
        <v>482906493.21831596</v>
      </c>
      <c r="AD83" s="15">
        <f t="shared" si="43"/>
        <v>0</v>
      </c>
      <c r="AE83" s="15">
        <f t="shared" si="44"/>
        <v>0</v>
      </c>
      <c r="AF83" s="15">
        <f t="shared" si="45"/>
        <v>0</v>
      </c>
      <c r="AG83" s="412">
        <f>860000000+40000000-400000000-317093240.421684-266.36</f>
        <v>182906493.21831596</v>
      </c>
      <c r="AH83" s="412"/>
      <c r="AI83" s="412"/>
      <c r="AJ83" s="412"/>
      <c r="AK83" s="17">
        <v>300000000</v>
      </c>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f t="shared" si="46"/>
        <v>379856000</v>
      </c>
      <c r="BV83" s="17">
        <v>379856000</v>
      </c>
      <c r="BW83" s="17"/>
      <c r="BX83" s="17"/>
      <c r="BY83" s="17"/>
      <c r="BZ83" s="17"/>
      <c r="CA83" s="17"/>
      <c r="CB83" s="17"/>
      <c r="CC83" s="17"/>
      <c r="CD83" s="17"/>
      <c r="CE83" s="17"/>
      <c r="CF83" s="17">
        <f t="shared" si="47"/>
        <v>937258795.20000005</v>
      </c>
      <c r="CG83" s="17">
        <v>937258795.20000005</v>
      </c>
      <c r="CH83" s="17"/>
      <c r="CI83" s="17"/>
      <c r="CJ83" s="17"/>
      <c r="CK83" s="17"/>
      <c r="CL83" s="17"/>
      <c r="CM83" s="17"/>
      <c r="CN83" s="17"/>
      <c r="CO83" s="17"/>
      <c r="CP83" s="17"/>
      <c r="CQ83" s="17">
        <f t="shared" si="48"/>
        <v>1070630000</v>
      </c>
      <c r="CR83" s="17">
        <v>1070630000</v>
      </c>
      <c r="CS83" s="17"/>
      <c r="CT83" s="17"/>
      <c r="CU83" s="17"/>
      <c r="CV83" s="17"/>
      <c r="CW83" s="17"/>
      <c r="CX83" s="17"/>
      <c r="CY83" s="17"/>
      <c r="CZ83" s="17"/>
      <c r="DA83" s="361"/>
      <c r="DB83" s="371">
        <f t="shared" si="49"/>
        <v>2870651288.4183159</v>
      </c>
      <c r="DC83" s="18"/>
      <c r="DD83" s="18"/>
      <c r="DE83" s="18"/>
      <c r="DF83" s="18"/>
      <c r="DG83" s="18"/>
      <c r="DH83" s="18"/>
      <c r="DI83" s="18"/>
      <c r="DJ83" s="18"/>
      <c r="DK83" s="18"/>
      <c r="DL83" s="18"/>
      <c r="DM83" s="18"/>
      <c r="DN83" s="18"/>
      <c r="DO83" s="18"/>
      <c r="DP83" s="18"/>
      <c r="DQ83" s="18"/>
      <c r="DR83" s="18"/>
      <c r="DS83" s="18"/>
      <c r="DT83" s="19"/>
    </row>
    <row r="84" spans="1:124" s="20" customFormat="1" ht="173.25" customHeight="1" x14ac:dyDescent="0.25">
      <c r="A84" s="86" t="s">
        <v>716</v>
      </c>
      <c r="B84" s="93"/>
      <c r="C84" s="104"/>
      <c r="D84" s="89" t="s">
        <v>717</v>
      </c>
      <c r="E84" s="10" t="s">
        <v>167</v>
      </c>
      <c r="F84" s="148" t="s">
        <v>772</v>
      </c>
      <c r="G84" s="8" t="s">
        <v>773</v>
      </c>
      <c r="H84" s="10" t="s">
        <v>774</v>
      </c>
      <c r="I84" s="142" t="s">
        <v>775</v>
      </c>
      <c r="J84" s="12">
        <v>22</v>
      </c>
      <c r="K84" s="8" t="s">
        <v>722</v>
      </c>
      <c r="L84" s="105">
        <v>1</v>
      </c>
      <c r="M84" s="217" t="s">
        <v>722</v>
      </c>
      <c r="N84" s="199"/>
      <c r="O84" s="214"/>
      <c r="P84" s="194"/>
      <c r="Q84" s="219" t="s">
        <v>776</v>
      </c>
      <c r="R84" s="218">
        <v>2201030</v>
      </c>
      <c r="S84" s="100" t="s">
        <v>168</v>
      </c>
      <c r="T84" s="24" t="s">
        <v>777</v>
      </c>
      <c r="U84" s="43">
        <v>220103000</v>
      </c>
      <c r="V84" s="13" t="s">
        <v>778</v>
      </c>
      <c r="W84" s="381" t="s">
        <v>10</v>
      </c>
      <c r="X84" s="12">
        <v>2500</v>
      </c>
      <c r="Y84" s="12">
        <v>2500</v>
      </c>
      <c r="Z84" s="12">
        <v>2500</v>
      </c>
      <c r="AA84" s="12">
        <v>2500</v>
      </c>
      <c r="AB84" s="12">
        <v>2500</v>
      </c>
      <c r="AC84" s="15">
        <f t="shared" si="42"/>
        <v>1580000000</v>
      </c>
      <c r="AD84" s="15">
        <f t="shared" si="43"/>
        <v>1187277568</v>
      </c>
      <c r="AE84" s="15">
        <f t="shared" si="44"/>
        <v>474613150</v>
      </c>
      <c r="AF84" s="15">
        <f t="shared" si="45"/>
        <v>0</v>
      </c>
      <c r="AG84" s="17"/>
      <c r="AH84" s="17"/>
      <c r="AI84" s="17"/>
      <c r="AJ84" s="17"/>
      <c r="AK84" s="17"/>
      <c r="AL84" s="17"/>
      <c r="AM84" s="17"/>
      <c r="AN84" s="17"/>
      <c r="AO84" s="17">
        <v>1580000000</v>
      </c>
      <c r="AP84" s="17">
        <v>1187277568</v>
      </c>
      <c r="AQ84" s="17">
        <v>474613150</v>
      </c>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f t="shared" si="46"/>
        <v>1131907412.9024</v>
      </c>
      <c r="BV84" s="17"/>
      <c r="BW84" s="17"/>
      <c r="BX84" s="17">
        <v>1131907412.9024</v>
      </c>
      <c r="BY84" s="17"/>
      <c r="BZ84" s="17"/>
      <c r="CA84" s="17"/>
      <c r="CB84" s="17"/>
      <c r="CC84" s="17"/>
      <c r="CD84" s="17"/>
      <c r="CE84" s="17"/>
      <c r="CF84" s="17">
        <f t="shared" si="47"/>
        <v>1191642134</v>
      </c>
      <c r="CG84" s="17">
        <v>24127500</v>
      </c>
      <c r="CH84" s="17"/>
      <c r="CI84" s="17">
        <v>1167514634</v>
      </c>
      <c r="CJ84" s="17"/>
      <c r="CK84" s="17"/>
      <c r="CL84" s="17"/>
      <c r="CM84" s="17"/>
      <c r="CN84" s="17"/>
      <c r="CO84" s="17"/>
      <c r="CP84" s="17"/>
      <c r="CQ84" s="17">
        <f t="shared" si="48"/>
        <v>1228522574</v>
      </c>
      <c r="CR84" s="17">
        <v>24332500</v>
      </c>
      <c r="CS84" s="17"/>
      <c r="CT84" s="17">
        <v>1204190074</v>
      </c>
      <c r="CU84" s="17"/>
      <c r="CV84" s="17"/>
      <c r="CW84" s="17"/>
      <c r="CX84" s="17"/>
      <c r="CY84" s="17"/>
      <c r="CZ84" s="17"/>
      <c r="DA84" s="361"/>
      <c r="DB84" s="371">
        <f t="shared" si="49"/>
        <v>5132072120.9024</v>
      </c>
      <c r="DC84" s="18"/>
      <c r="DD84" s="18"/>
      <c r="DE84" s="18"/>
      <c r="DF84" s="18"/>
      <c r="DG84" s="18"/>
      <c r="DH84" s="18"/>
      <c r="DI84" s="18"/>
      <c r="DJ84" s="18"/>
      <c r="DK84" s="18"/>
      <c r="DL84" s="18"/>
      <c r="DM84" s="18"/>
      <c r="DN84" s="18"/>
      <c r="DO84" s="18"/>
      <c r="DP84" s="18"/>
      <c r="DQ84" s="18"/>
      <c r="DR84" s="18"/>
      <c r="DS84" s="18"/>
      <c r="DT84" s="19"/>
    </row>
    <row r="85" spans="1:124" s="20" customFormat="1" ht="73.5" customHeight="1" x14ac:dyDescent="0.25">
      <c r="A85" s="86" t="s">
        <v>716</v>
      </c>
      <c r="B85" s="93"/>
      <c r="C85" s="104"/>
      <c r="D85" s="89" t="s">
        <v>717</v>
      </c>
      <c r="E85" s="10" t="s">
        <v>779</v>
      </c>
      <c r="F85" s="147">
        <v>4.3999999999999997E-2</v>
      </c>
      <c r="G85" s="8">
        <v>2018</v>
      </c>
      <c r="H85" s="10" t="s">
        <v>780</v>
      </c>
      <c r="I85" s="147">
        <v>4.2000000000000003E-2</v>
      </c>
      <c r="J85" s="12">
        <v>22</v>
      </c>
      <c r="K85" s="8" t="s">
        <v>722</v>
      </c>
      <c r="L85" s="105">
        <v>1</v>
      </c>
      <c r="M85" s="217" t="s">
        <v>722</v>
      </c>
      <c r="N85" s="199"/>
      <c r="O85" s="214"/>
      <c r="P85" s="194"/>
      <c r="Q85" s="219" t="s">
        <v>781</v>
      </c>
      <c r="R85" s="218">
        <v>2201032</v>
      </c>
      <c r="S85" s="100" t="s">
        <v>782</v>
      </c>
      <c r="T85" s="24" t="s">
        <v>783</v>
      </c>
      <c r="U85" s="43">
        <v>220103200</v>
      </c>
      <c r="V85" s="13" t="s">
        <v>784</v>
      </c>
      <c r="W85" s="381" t="s">
        <v>11</v>
      </c>
      <c r="X85" s="12">
        <v>600</v>
      </c>
      <c r="Y85" s="13"/>
      <c r="Z85" s="12">
        <v>200</v>
      </c>
      <c r="AA85" s="12">
        <v>200</v>
      </c>
      <c r="AB85" s="12">
        <v>200</v>
      </c>
      <c r="AC85" s="15">
        <f t="shared" si="42"/>
        <v>0</v>
      </c>
      <c r="AD85" s="15">
        <f t="shared" si="43"/>
        <v>0</v>
      </c>
      <c r="AE85" s="15">
        <f t="shared" si="44"/>
        <v>0</v>
      </c>
      <c r="AF85" s="15">
        <f t="shared" si="45"/>
        <v>0</v>
      </c>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f t="shared" si="46"/>
        <v>9496400</v>
      </c>
      <c r="BV85" s="17">
        <v>9496400</v>
      </c>
      <c r="BW85" s="17"/>
      <c r="BX85" s="17"/>
      <c r="BY85" s="17"/>
      <c r="BZ85" s="17"/>
      <c r="CA85" s="17"/>
      <c r="CB85" s="17"/>
      <c r="CC85" s="17"/>
      <c r="CD85" s="17"/>
      <c r="CE85" s="17"/>
      <c r="CF85" s="17">
        <f t="shared" si="47"/>
        <v>24127500</v>
      </c>
      <c r="CG85" s="17">
        <v>24127500</v>
      </c>
      <c r="CH85" s="17"/>
      <c r="CI85" s="17"/>
      <c r="CJ85" s="17"/>
      <c r="CK85" s="17"/>
      <c r="CL85" s="17"/>
      <c r="CM85" s="17"/>
      <c r="CN85" s="17"/>
      <c r="CO85" s="17"/>
      <c r="CP85" s="17"/>
      <c r="CQ85" s="17">
        <f t="shared" si="48"/>
        <v>24332500</v>
      </c>
      <c r="CR85" s="17">
        <v>24332500</v>
      </c>
      <c r="CS85" s="17"/>
      <c r="CT85" s="17"/>
      <c r="CU85" s="17"/>
      <c r="CV85" s="17"/>
      <c r="CW85" s="17"/>
      <c r="CX85" s="17"/>
      <c r="CY85" s="17"/>
      <c r="CZ85" s="17"/>
      <c r="DA85" s="361"/>
      <c r="DB85" s="371">
        <f t="shared" si="49"/>
        <v>57956400</v>
      </c>
      <c r="DC85" s="18"/>
      <c r="DD85" s="18"/>
      <c r="DE85" s="18"/>
      <c r="DF85" s="18"/>
      <c r="DG85" s="18"/>
      <c r="DH85" s="18"/>
      <c r="DI85" s="18"/>
      <c r="DJ85" s="18"/>
      <c r="DK85" s="18"/>
      <c r="DL85" s="18"/>
      <c r="DM85" s="18"/>
      <c r="DN85" s="18"/>
      <c r="DO85" s="18"/>
      <c r="DP85" s="18"/>
      <c r="DQ85" s="18"/>
      <c r="DR85" s="18"/>
      <c r="DS85" s="18"/>
      <c r="DT85" s="19"/>
    </row>
    <row r="86" spans="1:124" s="20" customFormat="1" ht="87" customHeight="1" x14ac:dyDescent="0.25">
      <c r="A86" s="86" t="s">
        <v>716</v>
      </c>
      <c r="B86" s="93"/>
      <c r="C86" s="104"/>
      <c r="D86" s="89" t="s">
        <v>717</v>
      </c>
      <c r="E86" s="10" t="s">
        <v>160</v>
      </c>
      <c r="F86" s="148" t="s">
        <v>785</v>
      </c>
      <c r="G86" s="8">
        <v>2018</v>
      </c>
      <c r="H86" s="10" t="s">
        <v>786</v>
      </c>
      <c r="I86" s="147">
        <v>3.5000000000000003E-2</v>
      </c>
      <c r="J86" s="12">
        <v>22</v>
      </c>
      <c r="K86" s="8" t="s">
        <v>722</v>
      </c>
      <c r="L86" s="105">
        <v>1</v>
      </c>
      <c r="M86" s="217" t="s">
        <v>722</v>
      </c>
      <c r="N86" s="200"/>
      <c r="O86" s="210"/>
      <c r="P86" s="168"/>
      <c r="Q86" s="219" t="s">
        <v>787</v>
      </c>
      <c r="R86" s="218">
        <v>2201033</v>
      </c>
      <c r="S86" s="100" t="s">
        <v>161</v>
      </c>
      <c r="T86" s="24" t="s">
        <v>788</v>
      </c>
      <c r="U86" s="43">
        <v>220103300</v>
      </c>
      <c r="V86" s="13" t="s">
        <v>789</v>
      </c>
      <c r="W86" s="381" t="s">
        <v>11</v>
      </c>
      <c r="X86" s="12">
        <v>36000</v>
      </c>
      <c r="Y86" s="12">
        <v>9000</v>
      </c>
      <c r="Z86" s="12">
        <v>9000</v>
      </c>
      <c r="AA86" s="12">
        <v>9000</v>
      </c>
      <c r="AB86" s="12">
        <v>9000</v>
      </c>
      <c r="AC86" s="15">
        <f t="shared" si="42"/>
        <v>3985452042</v>
      </c>
      <c r="AD86" s="15">
        <f t="shared" si="43"/>
        <v>2719803408.9999962</v>
      </c>
      <c r="AE86" s="15">
        <f t="shared" si="44"/>
        <v>1073220249.9999959</v>
      </c>
      <c r="AF86" s="15">
        <f t="shared" si="45"/>
        <v>0</v>
      </c>
      <c r="AG86" s="17">
        <v>1670863000</v>
      </c>
      <c r="AH86" s="17">
        <v>1442284358.9999959</v>
      </c>
      <c r="AI86" s="17">
        <v>1073220249.9999959</v>
      </c>
      <c r="AJ86" s="17"/>
      <c r="AK86" s="17">
        <v>2289589042</v>
      </c>
      <c r="AL86" s="17">
        <v>1277519050</v>
      </c>
      <c r="AM86" s="17"/>
      <c r="AN86" s="17"/>
      <c r="AO86" s="17">
        <v>25000000</v>
      </c>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f t="shared" si="46"/>
        <v>1229483.8585779001</v>
      </c>
      <c r="BV86" s="17">
        <v>1229483.8585779001</v>
      </c>
      <c r="BW86" s="17"/>
      <c r="BX86" s="17"/>
      <c r="BY86" s="17"/>
      <c r="BZ86" s="17"/>
      <c r="CA86" s="17"/>
      <c r="CB86" s="17"/>
      <c r="CC86" s="17"/>
      <c r="CD86" s="17"/>
      <c r="CE86" s="17"/>
      <c r="CF86" s="17">
        <f t="shared" si="47"/>
        <v>9651000</v>
      </c>
      <c r="CG86" s="17">
        <v>9651000</v>
      </c>
      <c r="CH86" s="17"/>
      <c r="CI86" s="17"/>
      <c r="CJ86" s="17"/>
      <c r="CK86" s="17"/>
      <c r="CL86" s="17"/>
      <c r="CM86" s="17"/>
      <c r="CN86" s="17"/>
      <c r="CO86" s="17"/>
      <c r="CP86" s="17"/>
      <c r="CQ86" s="17">
        <f t="shared" si="48"/>
        <v>9733000</v>
      </c>
      <c r="CR86" s="17">
        <v>9733000</v>
      </c>
      <c r="CS86" s="17"/>
      <c r="CT86" s="17"/>
      <c r="CU86" s="17"/>
      <c r="CV86" s="17"/>
      <c r="CW86" s="17"/>
      <c r="CX86" s="17"/>
      <c r="CY86" s="17"/>
      <c r="CZ86" s="17"/>
      <c r="DA86" s="361"/>
      <c r="DB86" s="371">
        <f t="shared" si="49"/>
        <v>4006065525.8585777</v>
      </c>
      <c r="DC86" s="18"/>
      <c r="DD86" s="18"/>
      <c r="DE86" s="18"/>
      <c r="DF86" s="18"/>
      <c r="DG86" s="18"/>
      <c r="DH86" s="18"/>
      <c r="DI86" s="18"/>
      <c r="DJ86" s="18"/>
      <c r="DK86" s="18"/>
      <c r="DL86" s="18"/>
      <c r="DM86" s="18"/>
      <c r="DN86" s="18"/>
      <c r="DO86" s="18"/>
      <c r="DP86" s="18"/>
      <c r="DQ86" s="18"/>
      <c r="DR86" s="18"/>
      <c r="DS86" s="18"/>
      <c r="DT86" s="19"/>
    </row>
    <row r="87" spans="1:124" s="20" customFormat="1" ht="123.75" customHeight="1" x14ac:dyDescent="0.25">
      <c r="A87" s="86" t="s">
        <v>716</v>
      </c>
      <c r="B87" s="93"/>
      <c r="C87" s="104"/>
      <c r="D87" s="89" t="s">
        <v>717</v>
      </c>
      <c r="E87" s="10" t="s">
        <v>180</v>
      </c>
      <c r="F87" s="148">
        <v>0.05</v>
      </c>
      <c r="G87" s="8">
        <v>2019</v>
      </c>
      <c r="H87" s="10" t="s">
        <v>790</v>
      </c>
      <c r="I87" s="148">
        <v>7.0000000000000007E-2</v>
      </c>
      <c r="J87" s="12">
        <v>22</v>
      </c>
      <c r="K87" s="8" t="s">
        <v>722</v>
      </c>
      <c r="L87" s="105">
        <v>1</v>
      </c>
      <c r="M87" s="217" t="s">
        <v>722</v>
      </c>
      <c r="N87" s="199"/>
      <c r="O87" s="214"/>
      <c r="P87" s="194"/>
      <c r="Q87" s="219" t="s">
        <v>791</v>
      </c>
      <c r="R87" s="218">
        <v>2201034</v>
      </c>
      <c r="S87" s="100" t="s">
        <v>792</v>
      </c>
      <c r="T87" s="24" t="s">
        <v>793</v>
      </c>
      <c r="U87" s="43">
        <v>220103400</v>
      </c>
      <c r="V87" s="13" t="s">
        <v>794</v>
      </c>
      <c r="W87" s="381" t="s">
        <v>11</v>
      </c>
      <c r="X87" s="12">
        <v>15000</v>
      </c>
      <c r="Y87" s="12">
        <v>100</v>
      </c>
      <c r="Z87" s="12">
        <v>5500</v>
      </c>
      <c r="AA87" s="12">
        <v>5000</v>
      </c>
      <c r="AB87" s="12">
        <v>4400</v>
      </c>
      <c r="AC87" s="15">
        <f t="shared" si="42"/>
        <v>5000000</v>
      </c>
      <c r="AD87" s="15">
        <f t="shared" si="43"/>
        <v>0</v>
      </c>
      <c r="AE87" s="15">
        <f t="shared" si="44"/>
        <v>0</v>
      </c>
      <c r="AF87" s="15">
        <f t="shared" si="45"/>
        <v>0</v>
      </c>
      <c r="AG87" s="17">
        <v>5000000</v>
      </c>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f t="shared" si="46"/>
        <v>9496400</v>
      </c>
      <c r="BV87" s="17">
        <v>9496400</v>
      </c>
      <c r="BW87" s="17"/>
      <c r="BX87" s="17"/>
      <c r="BY87" s="17"/>
      <c r="BZ87" s="17"/>
      <c r="CA87" s="17"/>
      <c r="CB87" s="17"/>
      <c r="CC87" s="17"/>
      <c r="CD87" s="17"/>
      <c r="CE87" s="17"/>
      <c r="CF87" s="17">
        <f t="shared" si="47"/>
        <v>19302000</v>
      </c>
      <c r="CG87" s="17">
        <v>19302000</v>
      </c>
      <c r="CH87" s="17"/>
      <c r="CI87" s="17"/>
      <c r="CJ87" s="17"/>
      <c r="CK87" s="17"/>
      <c r="CL87" s="17"/>
      <c r="CM87" s="17"/>
      <c r="CN87" s="17"/>
      <c r="CO87" s="17"/>
      <c r="CP87" s="17"/>
      <c r="CQ87" s="17">
        <f t="shared" si="48"/>
        <v>19466000</v>
      </c>
      <c r="CR87" s="17">
        <v>19466000</v>
      </c>
      <c r="CS87" s="17"/>
      <c r="CT87" s="17"/>
      <c r="CU87" s="17"/>
      <c r="CV87" s="17"/>
      <c r="CW87" s="17"/>
      <c r="CX87" s="17"/>
      <c r="CY87" s="17"/>
      <c r="CZ87" s="17"/>
      <c r="DA87" s="361"/>
      <c r="DB87" s="371">
        <f t="shared" si="49"/>
        <v>53264400</v>
      </c>
      <c r="DC87" s="18"/>
      <c r="DD87" s="18"/>
      <c r="DE87" s="18"/>
      <c r="DF87" s="18"/>
      <c r="DG87" s="18"/>
      <c r="DH87" s="18"/>
      <c r="DI87" s="18"/>
      <c r="DJ87" s="18"/>
      <c r="DK87" s="18"/>
      <c r="DL87" s="18"/>
      <c r="DM87" s="18"/>
      <c r="DN87" s="18"/>
      <c r="DO87" s="18"/>
      <c r="DP87" s="18"/>
      <c r="DQ87" s="18"/>
      <c r="DR87" s="18"/>
      <c r="DS87" s="18"/>
      <c r="DT87" s="19"/>
    </row>
    <row r="88" spans="1:124" s="20" customFormat="1" ht="105.75" customHeight="1" x14ac:dyDescent="0.25">
      <c r="A88" s="86" t="s">
        <v>716</v>
      </c>
      <c r="B88" s="93"/>
      <c r="C88" s="104"/>
      <c r="D88" s="89" t="s">
        <v>717</v>
      </c>
      <c r="E88" s="13" t="s">
        <v>180</v>
      </c>
      <c r="F88" s="148">
        <v>0.05</v>
      </c>
      <c r="G88" s="8">
        <v>2019</v>
      </c>
      <c r="H88" s="10" t="s">
        <v>790</v>
      </c>
      <c r="I88" s="148">
        <v>7.0000000000000007E-2</v>
      </c>
      <c r="J88" s="12">
        <v>22</v>
      </c>
      <c r="K88" s="8" t="s">
        <v>722</v>
      </c>
      <c r="L88" s="105">
        <v>1</v>
      </c>
      <c r="M88" s="217" t="s">
        <v>722</v>
      </c>
      <c r="N88" s="199"/>
      <c r="O88" s="214"/>
      <c r="P88" s="194"/>
      <c r="Q88" s="219" t="s">
        <v>791</v>
      </c>
      <c r="R88" s="218">
        <v>2201034</v>
      </c>
      <c r="S88" s="100" t="s">
        <v>792</v>
      </c>
      <c r="T88" s="24" t="s">
        <v>795</v>
      </c>
      <c r="U88" s="43">
        <v>220103401</v>
      </c>
      <c r="V88" s="13" t="s">
        <v>796</v>
      </c>
      <c r="W88" s="381" t="s">
        <v>10</v>
      </c>
      <c r="X88" s="12">
        <v>54</v>
      </c>
      <c r="Y88" s="12">
        <v>54</v>
      </c>
      <c r="Z88" s="12">
        <v>54</v>
      </c>
      <c r="AA88" s="12">
        <v>54</v>
      </c>
      <c r="AB88" s="12">
        <v>54</v>
      </c>
      <c r="AC88" s="15">
        <f t="shared" si="42"/>
        <v>12643190827</v>
      </c>
      <c r="AD88" s="15">
        <f t="shared" si="43"/>
        <v>0</v>
      </c>
      <c r="AE88" s="15">
        <f t="shared" si="44"/>
        <v>0</v>
      </c>
      <c r="AF88" s="15">
        <f t="shared" si="45"/>
        <v>0</v>
      </c>
      <c r="AG88" s="17">
        <v>10000000</v>
      </c>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v>12633190827</v>
      </c>
      <c r="BF88" s="17"/>
      <c r="BG88" s="17"/>
      <c r="BH88" s="17"/>
      <c r="BI88" s="17"/>
      <c r="BJ88" s="17"/>
      <c r="BK88" s="17"/>
      <c r="BL88" s="17"/>
      <c r="BM88" s="17"/>
      <c r="BN88" s="17"/>
      <c r="BO88" s="17"/>
      <c r="BP88" s="17"/>
      <c r="BQ88" s="17"/>
      <c r="BR88" s="17"/>
      <c r="BS88" s="17"/>
      <c r="BT88" s="17"/>
      <c r="BU88" s="17">
        <f t="shared" si="46"/>
        <v>4748200</v>
      </c>
      <c r="BV88" s="17">
        <v>4748200</v>
      </c>
      <c r="BW88" s="17"/>
      <c r="BX88" s="17"/>
      <c r="BY88" s="17"/>
      <c r="BZ88" s="17"/>
      <c r="CA88" s="17"/>
      <c r="CB88" s="17"/>
      <c r="CC88" s="17"/>
      <c r="CD88" s="17"/>
      <c r="CE88" s="17"/>
      <c r="CF88" s="17">
        <f t="shared" si="47"/>
        <v>14476500</v>
      </c>
      <c r="CG88" s="17">
        <v>14476500</v>
      </c>
      <c r="CH88" s="17"/>
      <c r="CI88" s="17"/>
      <c r="CJ88" s="17"/>
      <c r="CK88" s="17"/>
      <c r="CL88" s="17"/>
      <c r="CM88" s="17"/>
      <c r="CN88" s="17"/>
      <c r="CO88" s="17"/>
      <c r="CP88" s="17"/>
      <c r="CQ88" s="17">
        <f t="shared" si="48"/>
        <v>14599500</v>
      </c>
      <c r="CR88" s="17">
        <v>14599500</v>
      </c>
      <c r="CS88" s="17"/>
      <c r="CT88" s="17"/>
      <c r="CU88" s="17"/>
      <c r="CV88" s="17"/>
      <c r="CW88" s="17"/>
      <c r="CX88" s="17"/>
      <c r="CY88" s="17"/>
      <c r="CZ88" s="17"/>
      <c r="DA88" s="361"/>
      <c r="DB88" s="371">
        <f t="shared" si="49"/>
        <v>12677015027</v>
      </c>
      <c r="DC88" s="18"/>
      <c r="DD88" s="18"/>
      <c r="DE88" s="18"/>
      <c r="DF88" s="18"/>
      <c r="DG88" s="18"/>
      <c r="DH88" s="18"/>
      <c r="DI88" s="18"/>
      <c r="DJ88" s="18"/>
      <c r="DK88" s="18"/>
      <c r="DL88" s="18"/>
      <c r="DM88" s="18"/>
      <c r="DN88" s="18"/>
      <c r="DO88" s="18"/>
      <c r="DP88" s="18"/>
      <c r="DQ88" s="18"/>
      <c r="DR88" s="18"/>
      <c r="DS88" s="18"/>
      <c r="DT88" s="19"/>
    </row>
    <row r="89" spans="1:124" s="20" customFormat="1" ht="93" customHeight="1" x14ac:dyDescent="0.25">
      <c r="A89" s="86" t="s">
        <v>716</v>
      </c>
      <c r="B89" s="93"/>
      <c r="C89" s="104"/>
      <c r="D89" s="89" t="s">
        <v>717</v>
      </c>
      <c r="E89" s="13" t="s">
        <v>797</v>
      </c>
      <c r="F89" s="147" t="s">
        <v>798</v>
      </c>
      <c r="G89" s="8" t="s">
        <v>799</v>
      </c>
      <c r="H89" s="10" t="s">
        <v>800</v>
      </c>
      <c r="I89" s="148" t="s">
        <v>801</v>
      </c>
      <c r="J89" s="12">
        <v>22</v>
      </c>
      <c r="K89" s="8" t="s">
        <v>722</v>
      </c>
      <c r="L89" s="105">
        <v>1</v>
      </c>
      <c r="M89" s="217" t="s">
        <v>722</v>
      </c>
      <c r="N89" s="199"/>
      <c r="O89" s="214"/>
      <c r="P89" s="194"/>
      <c r="Q89" s="219" t="s">
        <v>802</v>
      </c>
      <c r="R89" s="218">
        <v>2201035</v>
      </c>
      <c r="S89" s="100" t="s">
        <v>803</v>
      </c>
      <c r="T89" s="24" t="s">
        <v>804</v>
      </c>
      <c r="U89" s="43">
        <v>220103500</v>
      </c>
      <c r="V89" s="13" t="s">
        <v>805</v>
      </c>
      <c r="W89" s="381" t="s">
        <v>11</v>
      </c>
      <c r="X89" s="12">
        <v>25</v>
      </c>
      <c r="Y89" s="12">
        <v>0</v>
      </c>
      <c r="Z89" s="12">
        <v>8</v>
      </c>
      <c r="AA89" s="12">
        <v>9</v>
      </c>
      <c r="AB89" s="12">
        <v>8</v>
      </c>
      <c r="AC89" s="15">
        <f t="shared" si="42"/>
        <v>0</v>
      </c>
      <c r="AD89" s="15">
        <f t="shared" si="43"/>
        <v>0</v>
      </c>
      <c r="AE89" s="15">
        <f t="shared" si="44"/>
        <v>0</v>
      </c>
      <c r="AF89" s="15">
        <f t="shared" si="45"/>
        <v>0</v>
      </c>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f t="shared" si="46"/>
        <v>10000000</v>
      </c>
      <c r="BV89" s="17"/>
      <c r="BW89" s="17"/>
      <c r="BX89" s="17">
        <v>10000000</v>
      </c>
      <c r="BY89" s="17"/>
      <c r="BZ89" s="17"/>
      <c r="CA89" s="17"/>
      <c r="CB89" s="17"/>
      <c r="CC89" s="17"/>
      <c r="CD89" s="17"/>
      <c r="CE89" s="17"/>
      <c r="CF89" s="17">
        <f t="shared" si="47"/>
        <v>29302000</v>
      </c>
      <c r="CG89" s="17">
        <v>19302000</v>
      </c>
      <c r="CH89" s="17"/>
      <c r="CI89" s="17">
        <v>10000000</v>
      </c>
      <c r="CJ89" s="17"/>
      <c r="CK89" s="17"/>
      <c r="CL89" s="17"/>
      <c r="CM89" s="17"/>
      <c r="CN89" s="17"/>
      <c r="CO89" s="17"/>
      <c r="CP89" s="17"/>
      <c r="CQ89" s="17">
        <f t="shared" si="48"/>
        <v>29466000</v>
      </c>
      <c r="CR89" s="17">
        <v>19466000</v>
      </c>
      <c r="CS89" s="17"/>
      <c r="CT89" s="17">
        <v>10000000</v>
      </c>
      <c r="CU89" s="17"/>
      <c r="CV89" s="17"/>
      <c r="CW89" s="17"/>
      <c r="CX89" s="17"/>
      <c r="CY89" s="17"/>
      <c r="CZ89" s="17"/>
      <c r="DA89" s="361"/>
      <c r="DB89" s="371">
        <f t="shared" si="49"/>
        <v>68768000</v>
      </c>
      <c r="DC89" s="18"/>
      <c r="DD89" s="18"/>
      <c r="DE89" s="18"/>
      <c r="DF89" s="18"/>
      <c r="DG89" s="18"/>
      <c r="DH89" s="18"/>
      <c r="DI89" s="18"/>
      <c r="DJ89" s="18"/>
      <c r="DK89" s="18"/>
      <c r="DL89" s="18"/>
      <c r="DM89" s="18"/>
      <c r="DN89" s="18"/>
      <c r="DO89" s="18"/>
      <c r="DP89" s="18"/>
      <c r="DQ89" s="18"/>
      <c r="DR89" s="18"/>
      <c r="DS89" s="18"/>
      <c r="DT89" s="19"/>
    </row>
    <row r="90" spans="1:124" s="20" customFormat="1" ht="105.75" customHeight="1" x14ac:dyDescent="0.25">
      <c r="A90" s="86" t="s">
        <v>716</v>
      </c>
      <c r="B90" s="93"/>
      <c r="C90" s="104"/>
      <c r="D90" s="89" t="s">
        <v>717</v>
      </c>
      <c r="E90" s="10" t="s">
        <v>177</v>
      </c>
      <c r="F90" s="147">
        <v>0.61960000000000004</v>
      </c>
      <c r="G90" s="8">
        <v>2018</v>
      </c>
      <c r="H90" s="10" t="s">
        <v>786</v>
      </c>
      <c r="I90" s="148">
        <v>0.64</v>
      </c>
      <c r="J90" s="12">
        <v>22</v>
      </c>
      <c r="K90" s="8" t="s">
        <v>722</v>
      </c>
      <c r="L90" s="105">
        <v>1</v>
      </c>
      <c r="M90" s="217" t="s">
        <v>722</v>
      </c>
      <c r="N90" s="200"/>
      <c r="O90" s="210"/>
      <c r="P90" s="168"/>
      <c r="Q90" s="219" t="s">
        <v>806</v>
      </c>
      <c r="R90" s="218">
        <v>2201037</v>
      </c>
      <c r="S90" s="100" t="s">
        <v>178</v>
      </c>
      <c r="T90" s="24" t="s">
        <v>807</v>
      </c>
      <c r="U90" s="43">
        <v>220103700</v>
      </c>
      <c r="V90" s="13" t="s">
        <v>808</v>
      </c>
      <c r="W90" s="381" t="s">
        <v>10</v>
      </c>
      <c r="X90" s="12">
        <v>54</v>
      </c>
      <c r="Y90" s="12">
        <v>54</v>
      </c>
      <c r="Z90" s="12">
        <v>54</v>
      </c>
      <c r="AA90" s="12">
        <v>54</v>
      </c>
      <c r="AB90" s="12">
        <v>54</v>
      </c>
      <c r="AC90" s="15">
        <f t="shared" si="42"/>
        <v>40000000</v>
      </c>
      <c r="AD90" s="15">
        <f t="shared" si="43"/>
        <v>15680000</v>
      </c>
      <c r="AE90" s="15">
        <f t="shared" si="44"/>
        <v>15680000</v>
      </c>
      <c r="AF90" s="15">
        <f t="shared" si="45"/>
        <v>0</v>
      </c>
      <c r="AG90" s="17">
        <v>40000000</v>
      </c>
      <c r="AH90" s="17">
        <v>15680000</v>
      </c>
      <c r="AI90" s="17">
        <v>15680000</v>
      </c>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f t="shared" si="46"/>
        <v>9500000</v>
      </c>
      <c r="BV90" s="17"/>
      <c r="BW90" s="17"/>
      <c r="BX90" s="17">
        <v>9500000</v>
      </c>
      <c r="BY90" s="17"/>
      <c r="BZ90" s="17"/>
      <c r="CA90" s="17"/>
      <c r="CB90" s="17"/>
      <c r="CC90" s="17"/>
      <c r="CD90" s="17"/>
      <c r="CE90" s="17"/>
      <c r="CF90" s="17">
        <f t="shared" si="47"/>
        <v>19151000</v>
      </c>
      <c r="CG90" s="17">
        <v>9651000</v>
      </c>
      <c r="CH90" s="17"/>
      <c r="CI90" s="17">
        <v>9500000</v>
      </c>
      <c r="CJ90" s="17"/>
      <c r="CK90" s="17"/>
      <c r="CL90" s="17"/>
      <c r="CM90" s="17"/>
      <c r="CN90" s="17"/>
      <c r="CO90" s="17"/>
      <c r="CP90" s="17"/>
      <c r="CQ90" s="17">
        <f t="shared" si="48"/>
        <v>19233000</v>
      </c>
      <c r="CR90" s="17">
        <v>9733000</v>
      </c>
      <c r="CS90" s="17"/>
      <c r="CT90" s="17">
        <v>9500000</v>
      </c>
      <c r="CU90" s="17"/>
      <c r="CV90" s="17"/>
      <c r="CW90" s="17"/>
      <c r="CX90" s="17"/>
      <c r="CY90" s="17"/>
      <c r="CZ90" s="17"/>
      <c r="DA90" s="361"/>
      <c r="DB90" s="371">
        <f t="shared" si="49"/>
        <v>87884000</v>
      </c>
      <c r="DC90" s="18"/>
      <c r="DD90" s="18"/>
      <c r="DE90" s="18"/>
      <c r="DF90" s="18"/>
      <c r="DG90" s="18"/>
      <c r="DH90" s="18"/>
      <c r="DI90" s="18"/>
      <c r="DJ90" s="18"/>
      <c r="DK90" s="18"/>
      <c r="DL90" s="18"/>
      <c r="DM90" s="18"/>
      <c r="DN90" s="18"/>
      <c r="DO90" s="18"/>
      <c r="DP90" s="18"/>
      <c r="DQ90" s="18"/>
      <c r="DR90" s="18"/>
      <c r="DS90" s="18"/>
      <c r="DT90" s="19"/>
    </row>
    <row r="91" spans="1:124" s="20" customFormat="1" ht="97.5" customHeight="1" x14ac:dyDescent="0.25">
      <c r="A91" s="86" t="s">
        <v>716</v>
      </c>
      <c r="B91" s="93"/>
      <c r="C91" s="104"/>
      <c r="D91" s="89" t="s">
        <v>717</v>
      </c>
      <c r="E91" s="10" t="s">
        <v>162</v>
      </c>
      <c r="F91" s="148" t="s">
        <v>762</v>
      </c>
      <c r="G91" s="8" t="s">
        <v>763</v>
      </c>
      <c r="H91" s="10" t="s">
        <v>764</v>
      </c>
      <c r="I91" s="142" t="s">
        <v>765</v>
      </c>
      <c r="J91" s="12">
        <v>22</v>
      </c>
      <c r="K91" s="8" t="s">
        <v>722</v>
      </c>
      <c r="L91" s="105">
        <v>1</v>
      </c>
      <c r="M91" s="217" t="s">
        <v>722</v>
      </c>
      <c r="N91" s="199"/>
      <c r="O91" s="214"/>
      <c r="P91" s="194"/>
      <c r="Q91" s="219" t="s">
        <v>809</v>
      </c>
      <c r="R91" s="218">
        <v>2201042</v>
      </c>
      <c r="S91" s="100" t="s">
        <v>810</v>
      </c>
      <c r="T91" s="24" t="s">
        <v>811</v>
      </c>
      <c r="U91" s="43">
        <v>220104200</v>
      </c>
      <c r="V91" s="13" t="s">
        <v>812</v>
      </c>
      <c r="W91" s="381" t="s">
        <v>11</v>
      </c>
      <c r="X91" s="12">
        <v>18000</v>
      </c>
      <c r="Y91" s="12">
        <v>0</v>
      </c>
      <c r="Z91" s="12">
        <v>6000</v>
      </c>
      <c r="AA91" s="12">
        <v>6000</v>
      </c>
      <c r="AB91" s="12">
        <v>6000</v>
      </c>
      <c r="AC91" s="15">
        <f t="shared" si="42"/>
        <v>0</v>
      </c>
      <c r="AD91" s="15">
        <f t="shared" si="43"/>
        <v>0</v>
      </c>
      <c r="AE91" s="15">
        <f t="shared" si="44"/>
        <v>0</v>
      </c>
      <c r="AF91" s="15">
        <f t="shared" si="45"/>
        <v>0</v>
      </c>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f t="shared" si="46"/>
        <v>9496400</v>
      </c>
      <c r="BV91" s="17">
        <v>9496400</v>
      </c>
      <c r="BW91" s="17"/>
      <c r="BX91" s="17"/>
      <c r="BY91" s="17"/>
      <c r="BZ91" s="17"/>
      <c r="CA91" s="17"/>
      <c r="CB91" s="17"/>
      <c r="CC91" s="17"/>
      <c r="CD91" s="17"/>
      <c r="CE91" s="17"/>
      <c r="CF91" s="17">
        <f t="shared" si="47"/>
        <v>38604000</v>
      </c>
      <c r="CG91" s="17">
        <v>38604000</v>
      </c>
      <c r="CH91" s="17"/>
      <c r="CI91" s="17"/>
      <c r="CJ91" s="17"/>
      <c r="CK91" s="17"/>
      <c r="CL91" s="17"/>
      <c r="CM91" s="17"/>
      <c r="CN91" s="17"/>
      <c r="CO91" s="17"/>
      <c r="CP91" s="17"/>
      <c r="CQ91" s="17">
        <f t="shared" si="48"/>
        <v>38932000</v>
      </c>
      <c r="CR91" s="17">
        <v>38932000</v>
      </c>
      <c r="CS91" s="17"/>
      <c r="CT91" s="17"/>
      <c r="CU91" s="17"/>
      <c r="CV91" s="17"/>
      <c r="CW91" s="17"/>
      <c r="CX91" s="17"/>
      <c r="CY91" s="17"/>
      <c r="CZ91" s="17"/>
      <c r="DA91" s="361"/>
      <c r="DB91" s="371">
        <f t="shared" si="49"/>
        <v>87032400</v>
      </c>
      <c r="DC91" s="18"/>
      <c r="DD91" s="18"/>
      <c r="DE91" s="18"/>
      <c r="DF91" s="18"/>
      <c r="DG91" s="18"/>
      <c r="DH91" s="18"/>
      <c r="DI91" s="18"/>
      <c r="DJ91" s="18"/>
      <c r="DK91" s="18"/>
      <c r="DL91" s="18"/>
      <c r="DM91" s="18"/>
      <c r="DN91" s="18"/>
      <c r="DO91" s="18"/>
      <c r="DP91" s="18"/>
      <c r="DQ91" s="18"/>
      <c r="DR91" s="18"/>
      <c r="DS91" s="18"/>
      <c r="DT91" s="19"/>
    </row>
    <row r="92" spans="1:124" s="20" customFormat="1" ht="142.5" customHeight="1" x14ac:dyDescent="0.25">
      <c r="A92" s="86" t="s">
        <v>716</v>
      </c>
      <c r="B92" s="93"/>
      <c r="C92" s="104"/>
      <c r="D92" s="89" t="s">
        <v>717</v>
      </c>
      <c r="E92" s="10" t="s">
        <v>162</v>
      </c>
      <c r="F92" s="148" t="s">
        <v>762</v>
      </c>
      <c r="G92" s="8" t="s">
        <v>763</v>
      </c>
      <c r="H92" s="10" t="s">
        <v>764</v>
      </c>
      <c r="I92" s="142" t="s">
        <v>765</v>
      </c>
      <c r="J92" s="12">
        <v>22</v>
      </c>
      <c r="K92" s="8" t="s">
        <v>722</v>
      </c>
      <c r="L92" s="105">
        <v>1</v>
      </c>
      <c r="M92" s="217" t="s">
        <v>722</v>
      </c>
      <c r="N92" s="199"/>
      <c r="O92" s="214"/>
      <c r="P92" s="194"/>
      <c r="Q92" s="219" t="s">
        <v>813</v>
      </c>
      <c r="R92" s="218">
        <v>2201046</v>
      </c>
      <c r="S92" s="100" t="s">
        <v>173</v>
      </c>
      <c r="T92" s="24" t="s">
        <v>814</v>
      </c>
      <c r="U92" s="43">
        <v>220104602</v>
      </c>
      <c r="V92" s="13" t="s">
        <v>815</v>
      </c>
      <c r="W92" s="381" t="s">
        <v>11</v>
      </c>
      <c r="X92" s="12">
        <v>54</v>
      </c>
      <c r="Y92" s="12">
        <v>5</v>
      </c>
      <c r="Z92" s="12">
        <v>13</v>
      </c>
      <c r="AA92" s="12">
        <v>18</v>
      </c>
      <c r="AB92" s="12">
        <v>18</v>
      </c>
      <c r="AC92" s="15">
        <f t="shared" si="42"/>
        <v>81400000</v>
      </c>
      <c r="AD92" s="15">
        <f t="shared" si="43"/>
        <v>12513333</v>
      </c>
      <c r="AE92" s="15">
        <f t="shared" si="44"/>
        <v>12513333</v>
      </c>
      <c r="AF92" s="15">
        <f t="shared" si="45"/>
        <v>0</v>
      </c>
      <c r="AG92" s="17">
        <v>81400000</v>
      </c>
      <c r="AH92" s="17">
        <v>12513333</v>
      </c>
      <c r="AI92" s="17">
        <v>12513333</v>
      </c>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f t="shared" si="46"/>
        <v>5000000</v>
      </c>
      <c r="BV92" s="17"/>
      <c r="BW92" s="17"/>
      <c r="BX92" s="17">
        <v>5000000</v>
      </c>
      <c r="BY92" s="17"/>
      <c r="BZ92" s="17"/>
      <c r="CA92" s="17"/>
      <c r="CB92" s="17"/>
      <c r="CC92" s="17"/>
      <c r="CD92" s="17"/>
      <c r="CE92" s="17"/>
      <c r="CF92" s="17">
        <f t="shared" si="47"/>
        <v>53255000</v>
      </c>
      <c r="CG92" s="17">
        <v>48255000</v>
      </c>
      <c r="CH92" s="17"/>
      <c r="CI92" s="17">
        <v>5000000</v>
      </c>
      <c r="CJ92" s="17"/>
      <c r="CK92" s="17"/>
      <c r="CL92" s="17"/>
      <c r="CM92" s="17"/>
      <c r="CN92" s="17"/>
      <c r="CO92" s="17"/>
      <c r="CP92" s="17"/>
      <c r="CQ92" s="17">
        <f t="shared" si="48"/>
        <v>53665000</v>
      </c>
      <c r="CR92" s="17">
        <v>48665000</v>
      </c>
      <c r="CS92" s="17"/>
      <c r="CT92" s="17">
        <v>5000000</v>
      </c>
      <c r="CU92" s="17"/>
      <c r="CV92" s="17"/>
      <c r="CW92" s="17"/>
      <c r="CX92" s="17"/>
      <c r="CY92" s="17"/>
      <c r="CZ92" s="17"/>
      <c r="DA92" s="361"/>
      <c r="DB92" s="371">
        <f t="shared" si="49"/>
        <v>193320000</v>
      </c>
      <c r="DC92" s="18"/>
      <c r="DD92" s="18"/>
      <c r="DE92" s="18"/>
      <c r="DF92" s="18"/>
      <c r="DG92" s="18"/>
      <c r="DH92" s="18"/>
      <c r="DI92" s="18"/>
      <c r="DJ92" s="18"/>
      <c r="DK92" s="18"/>
      <c r="DL92" s="18"/>
      <c r="DM92" s="18"/>
      <c r="DN92" s="18"/>
      <c r="DO92" s="18"/>
      <c r="DP92" s="18"/>
      <c r="DQ92" s="18"/>
      <c r="DR92" s="18"/>
      <c r="DS92" s="18"/>
      <c r="DT92" s="19"/>
    </row>
    <row r="93" spans="1:124" s="20" customFormat="1" ht="159.75" customHeight="1" x14ac:dyDescent="0.25">
      <c r="A93" s="86" t="s">
        <v>716</v>
      </c>
      <c r="B93" s="93"/>
      <c r="C93" s="104"/>
      <c r="D93" s="89" t="s">
        <v>717</v>
      </c>
      <c r="E93" s="10" t="s">
        <v>162</v>
      </c>
      <c r="F93" s="148" t="s">
        <v>762</v>
      </c>
      <c r="G93" s="8" t="s">
        <v>763</v>
      </c>
      <c r="H93" s="10" t="s">
        <v>764</v>
      </c>
      <c r="I93" s="142" t="s">
        <v>765</v>
      </c>
      <c r="J93" s="12">
        <v>22</v>
      </c>
      <c r="K93" s="8" t="s">
        <v>722</v>
      </c>
      <c r="L93" s="105">
        <v>1</v>
      </c>
      <c r="M93" s="217" t="s">
        <v>722</v>
      </c>
      <c r="N93" s="204"/>
      <c r="O93" s="215"/>
      <c r="P93" s="173"/>
      <c r="Q93" s="219" t="s">
        <v>816</v>
      </c>
      <c r="R93" s="218">
        <v>2201048</v>
      </c>
      <c r="S93" s="100" t="s">
        <v>817</v>
      </c>
      <c r="T93" s="24" t="s">
        <v>818</v>
      </c>
      <c r="U93" s="43">
        <v>220104801</v>
      </c>
      <c r="V93" s="13" t="s">
        <v>819</v>
      </c>
      <c r="W93" s="381" t="s">
        <v>10</v>
      </c>
      <c r="X93" s="12">
        <v>1</v>
      </c>
      <c r="Y93" s="12"/>
      <c r="Z93" s="12">
        <v>1</v>
      </c>
      <c r="AA93" s="12">
        <v>1</v>
      </c>
      <c r="AB93" s="12">
        <v>1</v>
      </c>
      <c r="AC93" s="15">
        <f t="shared" si="42"/>
        <v>0</v>
      </c>
      <c r="AD93" s="15">
        <f t="shared" si="43"/>
        <v>0</v>
      </c>
      <c r="AE93" s="15">
        <f t="shared" si="44"/>
        <v>0</v>
      </c>
      <c r="AF93" s="15">
        <f t="shared" si="45"/>
        <v>0</v>
      </c>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f t="shared" si="46"/>
        <v>9496400</v>
      </c>
      <c r="BV93" s="17">
        <v>9496400</v>
      </c>
      <c r="BW93" s="17"/>
      <c r="BX93" s="17"/>
      <c r="BY93" s="17"/>
      <c r="BZ93" s="17"/>
      <c r="CA93" s="17"/>
      <c r="CB93" s="17"/>
      <c r="CC93" s="17"/>
      <c r="CD93" s="17"/>
      <c r="CE93" s="17"/>
      <c r="CF93" s="17">
        <f t="shared" si="47"/>
        <v>24127500</v>
      </c>
      <c r="CG93" s="17">
        <v>24127500</v>
      </c>
      <c r="CH93" s="17"/>
      <c r="CI93" s="17"/>
      <c r="CJ93" s="17"/>
      <c r="CK93" s="17"/>
      <c r="CL93" s="17"/>
      <c r="CM93" s="17"/>
      <c r="CN93" s="17"/>
      <c r="CO93" s="17"/>
      <c r="CP93" s="17"/>
      <c r="CQ93" s="17">
        <f t="shared" si="48"/>
        <v>24332500</v>
      </c>
      <c r="CR93" s="17">
        <v>24332500</v>
      </c>
      <c r="CS93" s="17"/>
      <c r="CT93" s="17"/>
      <c r="CU93" s="17"/>
      <c r="CV93" s="17"/>
      <c r="CW93" s="17"/>
      <c r="CX93" s="17"/>
      <c r="CY93" s="17"/>
      <c r="CZ93" s="17"/>
      <c r="DA93" s="361"/>
      <c r="DB93" s="371">
        <f t="shared" si="49"/>
        <v>57956400</v>
      </c>
      <c r="DC93" s="18"/>
      <c r="DD93" s="18"/>
      <c r="DE93" s="18"/>
      <c r="DF93" s="18"/>
      <c r="DG93" s="18"/>
      <c r="DH93" s="18"/>
      <c r="DI93" s="18"/>
      <c r="DJ93" s="18"/>
      <c r="DK93" s="18"/>
      <c r="DL93" s="18"/>
      <c r="DM93" s="18"/>
      <c r="DN93" s="18"/>
      <c r="DO93" s="18"/>
      <c r="DP93" s="18"/>
      <c r="DQ93" s="18"/>
      <c r="DR93" s="18"/>
      <c r="DS93" s="18"/>
      <c r="DT93" s="19"/>
    </row>
    <row r="94" spans="1:124" s="20" customFormat="1" ht="97.5" customHeight="1" x14ac:dyDescent="0.25">
      <c r="A94" s="86" t="s">
        <v>716</v>
      </c>
      <c r="B94" s="93"/>
      <c r="C94" s="104"/>
      <c r="D94" s="89" t="s">
        <v>717</v>
      </c>
      <c r="E94" s="10" t="s">
        <v>162</v>
      </c>
      <c r="F94" s="148" t="s">
        <v>762</v>
      </c>
      <c r="G94" s="8" t="s">
        <v>763</v>
      </c>
      <c r="H94" s="10" t="s">
        <v>764</v>
      </c>
      <c r="I94" s="142" t="s">
        <v>765</v>
      </c>
      <c r="J94" s="12">
        <v>22</v>
      </c>
      <c r="K94" s="8" t="s">
        <v>722</v>
      </c>
      <c r="L94" s="105">
        <v>1</v>
      </c>
      <c r="M94" s="217" t="s">
        <v>722</v>
      </c>
      <c r="N94" s="199"/>
      <c r="O94" s="214"/>
      <c r="P94" s="194"/>
      <c r="Q94" s="219" t="s">
        <v>820</v>
      </c>
      <c r="R94" s="218">
        <v>2201050</v>
      </c>
      <c r="S94" s="100" t="s">
        <v>179</v>
      </c>
      <c r="T94" s="24" t="s">
        <v>821</v>
      </c>
      <c r="U94" s="43">
        <v>220105000</v>
      </c>
      <c r="V94" s="388" t="s">
        <v>822</v>
      </c>
      <c r="W94" s="381" t="s">
        <v>11</v>
      </c>
      <c r="X94" s="12">
        <v>33000</v>
      </c>
      <c r="Y94" s="12">
        <v>10000</v>
      </c>
      <c r="Z94" s="12">
        <v>8000</v>
      </c>
      <c r="AA94" s="12">
        <v>8000</v>
      </c>
      <c r="AB94" s="12">
        <v>7000</v>
      </c>
      <c r="AC94" s="15">
        <f t="shared" si="42"/>
        <v>0</v>
      </c>
      <c r="AD94" s="15">
        <f t="shared" si="43"/>
        <v>0</v>
      </c>
      <c r="AE94" s="15">
        <f t="shared" si="44"/>
        <v>0</v>
      </c>
      <c r="AF94" s="15">
        <f t="shared" si="45"/>
        <v>0</v>
      </c>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f t="shared" si="46"/>
        <v>9496400</v>
      </c>
      <c r="BV94" s="17">
        <v>9496400</v>
      </c>
      <c r="BW94" s="17"/>
      <c r="BX94" s="17"/>
      <c r="BY94" s="17"/>
      <c r="BZ94" s="17"/>
      <c r="CA94" s="17"/>
      <c r="CB94" s="17"/>
      <c r="CC94" s="17"/>
      <c r="CD94" s="17"/>
      <c r="CE94" s="17"/>
      <c r="CF94" s="17">
        <f t="shared" si="47"/>
        <v>19302000</v>
      </c>
      <c r="CG94" s="17">
        <v>19302000</v>
      </c>
      <c r="CH94" s="17"/>
      <c r="CI94" s="17"/>
      <c r="CJ94" s="17"/>
      <c r="CK94" s="17"/>
      <c r="CL94" s="17"/>
      <c r="CM94" s="17"/>
      <c r="CN94" s="17"/>
      <c r="CO94" s="17"/>
      <c r="CP94" s="17"/>
      <c r="CQ94" s="17">
        <f t="shared" si="48"/>
        <v>19466000</v>
      </c>
      <c r="CR94" s="17">
        <v>19466000</v>
      </c>
      <c r="CS94" s="17"/>
      <c r="CT94" s="17"/>
      <c r="CU94" s="17"/>
      <c r="CV94" s="17"/>
      <c r="CW94" s="17"/>
      <c r="CX94" s="17"/>
      <c r="CY94" s="17"/>
      <c r="CZ94" s="17"/>
      <c r="DA94" s="361"/>
      <c r="DB94" s="371">
        <f t="shared" si="49"/>
        <v>48264400</v>
      </c>
      <c r="DC94" s="18"/>
      <c r="DD94" s="18"/>
      <c r="DE94" s="18"/>
      <c r="DF94" s="18"/>
      <c r="DG94" s="18"/>
      <c r="DH94" s="18"/>
      <c r="DI94" s="18"/>
      <c r="DJ94" s="18"/>
      <c r="DK94" s="18"/>
      <c r="DL94" s="18"/>
      <c r="DM94" s="18"/>
      <c r="DN94" s="18"/>
      <c r="DO94" s="18"/>
      <c r="DP94" s="18"/>
      <c r="DQ94" s="18"/>
      <c r="DR94" s="18"/>
      <c r="DS94" s="18"/>
      <c r="DT94" s="19"/>
    </row>
    <row r="95" spans="1:124" s="20" customFormat="1" ht="142.5" customHeight="1" x14ac:dyDescent="0.25">
      <c r="A95" s="86" t="s">
        <v>716</v>
      </c>
      <c r="B95" s="93"/>
      <c r="C95" s="104"/>
      <c r="D95" s="89" t="s">
        <v>717</v>
      </c>
      <c r="E95" s="10" t="s">
        <v>162</v>
      </c>
      <c r="F95" s="148" t="s">
        <v>762</v>
      </c>
      <c r="G95" s="8" t="s">
        <v>763</v>
      </c>
      <c r="H95" s="10" t="s">
        <v>764</v>
      </c>
      <c r="I95" s="142" t="s">
        <v>765</v>
      </c>
      <c r="J95" s="12">
        <v>22</v>
      </c>
      <c r="K95" s="8" t="s">
        <v>722</v>
      </c>
      <c r="L95" s="105">
        <v>1</v>
      </c>
      <c r="M95" s="217" t="s">
        <v>722</v>
      </c>
      <c r="N95" s="199"/>
      <c r="O95" s="214"/>
      <c r="P95" s="194"/>
      <c r="Q95" s="219" t="s">
        <v>820</v>
      </c>
      <c r="R95" s="218">
        <v>2201050</v>
      </c>
      <c r="S95" s="100" t="s">
        <v>179</v>
      </c>
      <c r="T95" s="24" t="s">
        <v>823</v>
      </c>
      <c r="U95" s="43">
        <v>220105001</v>
      </c>
      <c r="V95" s="13" t="s">
        <v>824</v>
      </c>
      <c r="W95" s="381" t="s">
        <v>10</v>
      </c>
      <c r="X95" s="12">
        <v>150</v>
      </c>
      <c r="Y95" s="12">
        <v>150</v>
      </c>
      <c r="Z95" s="12">
        <v>150</v>
      </c>
      <c r="AA95" s="12">
        <v>150</v>
      </c>
      <c r="AB95" s="12">
        <v>150</v>
      </c>
      <c r="AC95" s="15">
        <f t="shared" si="42"/>
        <v>700000000</v>
      </c>
      <c r="AD95" s="15">
        <f t="shared" si="43"/>
        <v>0</v>
      </c>
      <c r="AE95" s="15">
        <f t="shared" si="44"/>
        <v>0</v>
      </c>
      <c r="AF95" s="15">
        <f t="shared" si="45"/>
        <v>0</v>
      </c>
      <c r="AG95" s="17"/>
      <c r="AH95" s="17"/>
      <c r="AI95" s="17"/>
      <c r="AJ95" s="17"/>
      <c r="AK95" s="17"/>
      <c r="AL95" s="17"/>
      <c r="AM95" s="17"/>
      <c r="AN95" s="17"/>
      <c r="AO95" s="17">
        <v>700000000</v>
      </c>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f t="shared" si="46"/>
        <v>215043553</v>
      </c>
      <c r="BV95" s="17"/>
      <c r="BW95" s="17"/>
      <c r="BX95" s="17">
        <v>215043553</v>
      </c>
      <c r="BY95" s="17"/>
      <c r="BZ95" s="17"/>
      <c r="CA95" s="17"/>
      <c r="CB95" s="17"/>
      <c r="CC95" s="17"/>
      <c r="CD95" s="17"/>
      <c r="CE95" s="17"/>
      <c r="CF95" s="17">
        <f t="shared" si="47"/>
        <v>289051860</v>
      </c>
      <c r="CG95" s="17">
        <v>67557000</v>
      </c>
      <c r="CH95" s="17"/>
      <c r="CI95" s="17">
        <v>221494860</v>
      </c>
      <c r="CJ95" s="17"/>
      <c r="CK95" s="17"/>
      <c r="CL95" s="17"/>
      <c r="CM95" s="17"/>
      <c r="CN95" s="17"/>
      <c r="CO95" s="17"/>
      <c r="CP95" s="17"/>
      <c r="CQ95" s="17">
        <f t="shared" si="48"/>
        <v>296270706</v>
      </c>
      <c r="CR95" s="17">
        <v>68131000</v>
      </c>
      <c r="CS95" s="17"/>
      <c r="CT95" s="17">
        <v>228139706</v>
      </c>
      <c r="CU95" s="17"/>
      <c r="CV95" s="17"/>
      <c r="CW95" s="17"/>
      <c r="CX95" s="17"/>
      <c r="CY95" s="17"/>
      <c r="CZ95" s="17"/>
      <c r="DA95" s="361"/>
      <c r="DB95" s="371">
        <f t="shared" si="49"/>
        <v>1500366119</v>
      </c>
      <c r="DC95" s="18"/>
      <c r="DD95" s="18"/>
      <c r="DE95" s="18"/>
      <c r="DF95" s="18"/>
      <c r="DG95" s="18"/>
      <c r="DH95" s="18"/>
      <c r="DI95" s="18"/>
      <c r="DJ95" s="18"/>
      <c r="DK95" s="18"/>
      <c r="DL95" s="18"/>
      <c r="DM95" s="18"/>
      <c r="DN95" s="18"/>
      <c r="DO95" s="18"/>
      <c r="DP95" s="18"/>
      <c r="DQ95" s="18"/>
      <c r="DR95" s="18"/>
      <c r="DS95" s="18"/>
      <c r="DT95" s="19"/>
    </row>
    <row r="96" spans="1:124" s="20" customFormat="1" ht="140.25" customHeight="1" x14ac:dyDescent="0.25">
      <c r="A96" s="86" t="s">
        <v>716</v>
      </c>
      <c r="B96" s="93"/>
      <c r="C96" s="104"/>
      <c r="D96" s="89" t="s">
        <v>717</v>
      </c>
      <c r="E96" s="10" t="s">
        <v>162</v>
      </c>
      <c r="F96" s="148" t="s">
        <v>762</v>
      </c>
      <c r="G96" s="8" t="s">
        <v>763</v>
      </c>
      <c r="H96" s="10" t="s">
        <v>764</v>
      </c>
      <c r="I96" s="142" t="s">
        <v>765</v>
      </c>
      <c r="J96" s="12">
        <v>22</v>
      </c>
      <c r="K96" s="8" t="s">
        <v>722</v>
      </c>
      <c r="L96" s="105">
        <v>1</v>
      </c>
      <c r="M96" s="217" t="s">
        <v>722</v>
      </c>
      <c r="N96" s="199"/>
      <c r="O96" s="214"/>
      <c r="P96" s="194"/>
      <c r="Q96" s="219" t="s">
        <v>825</v>
      </c>
      <c r="R96" s="218">
        <v>2201054</v>
      </c>
      <c r="S96" s="100" t="s">
        <v>826</v>
      </c>
      <c r="T96" s="24" t="s">
        <v>827</v>
      </c>
      <c r="U96" s="43">
        <v>220105400</v>
      </c>
      <c r="V96" s="13" t="s">
        <v>828</v>
      </c>
      <c r="W96" s="381" t="s">
        <v>10</v>
      </c>
      <c r="X96" s="12">
        <v>11</v>
      </c>
      <c r="Y96" s="13"/>
      <c r="Z96" s="12">
        <v>11</v>
      </c>
      <c r="AA96" s="12">
        <v>11</v>
      </c>
      <c r="AB96" s="12">
        <v>11</v>
      </c>
      <c r="AC96" s="15">
        <f t="shared" si="42"/>
        <v>0</v>
      </c>
      <c r="AD96" s="15">
        <f t="shared" si="43"/>
        <v>0</v>
      </c>
      <c r="AE96" s="15">
        <f t="shared" si="44"/>
        <v>0</v>
      </c>
      <c r="AF96" s="15">
        <f t="shared" si="45"/>
        <v>0</v>
      </c>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f t="shared" si="46"/>
        <v>10000000</v>
      </c>
      <c r="BV96" s="17"/>
      <c r="BW96" s="17"/>
      <c r="BX96" s="17">
        <v>10000000</v>
      </c>
      <c r="BY96" s="17"/>
      <c r="BZ96" s="17"/>
      <c r="CA96" s="17"/>
      <c r="CB96" s="17"/>
      <c r="CC96" s="17"/>
      <c r="CD96" s="17"/>
      <c r="CE96" s="17"/>
      <c r="CF96" s="17">
        <f t="shared" si="47"/>
        <v>29302000</v>
      </c>
      <c r="CG96" s="17">
        <v>19302000</v>
      </c>
      <c r="CH96" s="17"/>
      <c r="CI96" s="17">
        <v>10000000</v>
      </c>
      <c r="CJ96" s="17"/>
      <c r="CK96" s="17"/>
      <c r="CL96" s="17"/>
      <c r="CM96" s="17"/>
      <c r="CN96" s="17"/>
      <c r="CO96" s="17"/>
      <c r="CP96" s="17"/>
      <c r="CQ96" s="17">
        <f t="shared" si="48"/>
        <v>29466000</v>
      </c>
      <c r="CR96" s="17">
        <v>19466000</v>
      </c>
      <c r="CS96" s="17"/>
      <c r="CT96" s="17">
        <v>10000000</v>
      </c>
      <c r="CU96" s="17"/>
      <c r="CV96" s="17"/>
      <c r="CW96" s="17"/>
      <c r="CX96" s="17"/>
      <c r="CY96" s="17"/>
      <c r="CZ96" s="17"/>
      <c r="DA96" s="361"/>
      <c r="DB96" s="371">
        <f t="shared" si="49"/>
        <v>68768000</v>
      </c>
      <c r="DC96" s="18"/>
      <c r="DD96" s="18"/>
      <c r="DE96" s="18"/>
      <c r="DF96" s="18"/>
      <c r="DG96" s="18"/>
      <c r="DH96" s="18"/>
      <c r="DI96" s="18"/>
      <c r="DJ96" s="18"/>
      <c r="DK96" s="18"/>
      <c r="DL96" s="18"/>
      <c r="DM96" s="18"/>
      <c r="DN96" s="18"/>
      <c r="DO96" s="18"/>
      <c r="DP96" s="18"/>
      <c r="DQ96" s="18"/>
      <c r="DR96" s="18"/>
      <c r="DS96" s="18"/>
      <c r="DT96" s="19"/>
    </row>
    <row r="97" spans="1:16373" s="20" customFormat="1" ht="108.75" customHeight="1" x14ac:dyDescent="0.25">
      <c r="A97" s="86" t="s">
        <v>716</v>
      </c>
      <c r="B97" s="93"/>
      <c r="C97" s="104"/>
      <c r="D97" s="89" t="s">
        <v>717</v>
      </c>
      <c r="E97" s="10" t="s">
        <v>165</v>
      </c>
      <c r="F97" s="148" t="s">
        <v>829</v>
      </c>
      <c r="G97" s="8" t="s">
        <v>799</v>
      </c>
      <c r="H97" s="10" t="s">
        <v>830</v>
      </c>
      <c r="I97" s="142" t="s">
        <v>831</v>
      </c>
      <c r="J97" s="12">
        <v>22</v>
      </c>
      <c r="K97" s="8" t="s">
        <v>722</v>
      </c>
      <c r="L97" s="105">
        <v>1</v>
      </c>
      <c r="M97" s="217" t="s">
        <v>722</v>
      </c>
      <c r="N97" s="199"/>
      <c r="O97" s="214"/>
      <c r="P97" s="194"/>
      <c r="Q97" s="219" t="s">
        <v>832</v>
      </c>
      <c r="R97" s="218">
        <v>2201055</v>
      </c>
      <c r="S97" s="100" t="s">
        <v>166</v>
      </c>
      <c r="T97" s="24" t="s">
        <v>833</v>
      </c>
      <c r="U97" s="43">
        <v>220105500</v>
      </c>
      <c r="V97" s="13" t="s">
        <v>834</v>
      </c>
      <c r="W97" s="381" t="s">
        <v>10</v>
      </c>
      <c r="X97" s="12">
        <v>1</v>
      </c>
      <c r="Y97" s="12">
        <v>1</v>
      </c>
      <c r="Z97" s="12">
        <v>1</v>
      </c>
      <c r="AA97" s="12">
        <v>1</v>
      </c>
      <c r="AB97" s="12">
        <v>1</v>
      </c>
      <c r="AC97" s="15">
        <f t="shared" si="42"/>
        <v>52000000</v>
      </c>
      <c r="AD97" s="15">
        <f t="shared" si="43"/>
        <v>0</v>
      </c>
      <c r="AE97" s="15">
        <f t="shared" si="44"/>
        <v>0</v>
      </c>
      <c r="AF97" s="15">
        <f t="shared" si="45"/>
        <v>0</v>
      </c>
      <c r="AG97" s="17"/>
      <c r="AH97" s="17"/>
      <c r="AI97" s="17"/>
      <c r="AJ97" s="17"/>
      <c r="AK97" s="17"/>
      <c r="AL97" s="17"/>
      <c r="AM97" s="17"/>
      <c r="AN97" s="17"/>
      <c r="AO97" s="17">
        <v>52000000</v>
      </c>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f t="shared" si="46"/>
        <v>55000000</v>
      </c>
      <c r="BV97" s="17"/>
      <c r="BW97" s="17"/>
      <c r="BX97" s="17">
        <v>55000000</v>
      </c>
      <c r="BY97" s="17"/>
      <c r="BZ97" s="17"/>
      <c r="CA97" s="17"/>
      <c r="CB97" s="17"/>
      <c r="CC97" s="17"/>
      <c r="CD97" s="17"/>
      <c r="CE97" s="17"/>
      <c r="CF97" s="17">
        <f t="shared" si="47"/>
        <v>55000000</v>
      </c>
      <c r="CG97" s="17"/>
      <c r="CH97" s="17"/>
      <c r="CI97" s="17">
        <v>55000000</v>
      </c>
      <c r="CJ97" s="17"/>
      <c r="CK97" s="17"/>
      <c r="CL97" s="17"/>
      <c r="CM97" s="17"/>
      <c r="CN97" s="17"/>
      <c r="CO97" s="17"/>
      <c r="CP97" s="17"/>
      <c r="CQ97" s="17">
        <f t="shared" si="48"/>
        <v>55000000</v>
      </c>
      <c r="CR97" s="17"/>
      <c r="CS97" s="17"/>
      <c r="CT97" s="17">
        <v>55000000</v>
      </c>
      <c r="CU97" s="17"/>
      <c r="CV97" s="17"/>
      <c r="CW97" s="17"/>
      <c r="CX97" s="17"/>
      <c r="CY97" s="17"/>
      <c r="CZ97" s="17"/>
      <c r="DA97" s="361"/>
      <c r="DB97" s="371">
        <f t="shared" si="49"/>
        <v>217000000</v>
      </c>
      <c r="DC97" s="18"/>
      <c r="DD97" s="18"/>
      <c r="DE97" s="18"/>
      <c r="DF97" s="18"/>
      <c r="DG97" s="18"/>
      <c r="DH97" s="18"/>
      <c r="DI97" s="18"/>
      <c r="DJ97" s="18"/>
      <c r="DK97" s="18"/>
      <c r="DL97" s="18"/>
      <c r="DM97" s="18"/>
      <c r="DN97" s="18"/>
      <c r="DO97" s="18"/>
      <c r="DP97" s="18"/>
      <c r="DQ97" s="18"/>
      <c r="DR97" s="18"/>
      <c r="DS97" s="18"/>
      <c r="DT97" s="19"/>
    </row>
    <row r="98" spans="1:16373" s="20" customFormat="1" ht="75.75" customHeight="1" x14ac:dyDescent="0.25">
      <c r="A98" s="86" t="s">
        <v>716</v>
      </c>
      <c r="B98" s="93"/>
      <c r="C98" s="104"/>
      <c r="D98" s="89" t="s">
        <v>717</v>
      </c>
      <c r="E98" s="10" t="s">
        <v>180</v>
      </c>
      <c r="F98" s="148">
        <v>0.05</v>
      </c>
      <c r="G98" s="8">
        <v>2019</v>
      </c>
      <c r="H98" s="10" t="s">
        <v>790</v>
      </c>
      <c r="I98" s="148">
        <v>7.0000000000000007E-2</v>
      </c>
      <c r="J98" s="12">
        <v>22</v>
      </c>
      <c r="K98" s="8" t="s">
        <v>722</v>
      </c>
      <c r="L98" s="105">
        <v>1</v>
      </c>
      <c r="M98" s="217" t="s">
        <v>722</v>
      </c>
      <c r="N98" s="199"/>
      <c r="O98" s="214"/>
      <c r="P98" s="194"/>
      <c r="Q98" s="219" t="s">
        <v>835</v>
      </c>
      <c r="R98" s="218">
        <v>2201060</v>
      </c>
      <c r="S98" s="100" t="s">
        <v>181</v>
      </c>
      <c r="T98" s="24" t="s">
        <v>836</v>
      </c>
      <c r="U98" s="43">
        <v>220106000</v>
      </c>
      <c r="V98" s="13" t="s">
        <v>837</v>
      </c>
      <c r="W98" s="381" t="s">
        <v>11</v>
      </c>
      <c r="X98" s="12">
        <v>500</v>
      </c>
      <c r="Y98" s="12">
        <v>50</v>
      </c>
      <c r="Z98" s="12">
        <v>200</v>
      </c>
      <c r="AA98" s="12">
        <v>150</v>
      </c>
      <c r="AB98" s="12">
        <v>100</v>
      </c>
      <c r="AC98" s="15">
        <f t="shared" si="42"/>
        <v>5000000</v>
      </c>
      <c r="AD98" s="15">
        <f t="shared" si="43"/>
        <v>0</v>
      </c>
      <c r="AE98" s="15">
        <f t="shared" si="44"/>
        <v>0</v>
      </c>
      <c r="AF98" s="15">
        <f t="shared" si="45"/>
        <v>0</v>
      </c>
      <c r="AG98" s="17">
        <v>5000000</v>
      </c>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f t="shared" si="46"/>
        <v>4748200</v>
      </c>
      <c r="BV98" s="17">
        <v>4748200</v>
      </c>
      <c r="BW98" s="17"/>
      <c r="BX98" s="17"/>
      <c r="BY98" s="17"/>
      <c r="BZ98" s="17"/>
      <c r="CA98" s="17"/>
      <c r="CB98" s="17"/>
      <c r="CC98" s="17"/>
      <c r="CD98" s="17"/>
      <c r="CE98" s="17"/>
      <c r="CF98" s="17">
        <f t="shared" si="47"/>
        <v>14476500</v>
      </c>
      <c r="CG98" s="17">
        <v>14476500</v>
      </c>
      <c r="CH98" s="17"/>
      <c r="CI98" s="17"/>
      <c r="CJ98" s="17"/>
      <c r="CK98" s="17"/>
      <c r="CL98" s="17"/>
      <c r="CM98" s="17"/>
      <c r="CN98" s="17"/>
      <c r="CO98" s="17"/>
      <c r="CP98" s="17"/>
      <c r="CQ98" s="17">
        <f t="shared" si="48"/>
        <v>14599500</v>
      </c>
      <c r="CR98" s="17">
        <v>14599500</v>
      </c>
      <c r="CS98" s="17"/>
      <c r="CT98" s="17"/>
      <c r="CU98" s="17"/>
      <c r="CV98" s="17"/>
      <c r="CW98" s="17"/>
      <c r="CX98" s="17"/>
      <c r="CY98" s="17"/>
      <c r="CZ98" s="17"/>
      <c r="DA98" s="361"/>
      <c r="DB98" s="371">
        <f t="shared" si="49"/>
        <v>38824200</v>
      </c>
      <c r="DC98" s="18"/>
      <c r="DD98" s="18"/>
      <c r="DE98" s="18"/>
      <c r="DF98" s="18"/>
      <c r="DG98" s="18"/>
      <c r="DH98" s="18"/>
      <c r="DI98" s="18"/>
      <c r="DJ98" s="18"/>
      <c r="DK98" s="18"/>
      <c r="DL98" s="18"/>
      <c r="DM98" s="18"/>
      <c r="DN98" s="18"/>
      <c r="DO98" s="18"/>
      <c r="DP98" s="18"/>
      <c r="DQ98" s="18"/>
      <c r="DR98" s="18"/>
      <c r="DS98" s="18"/>
      <c r="DT98" s="19"/>
    </row>
    <row r="99" spans="1:16373" s="20" customFormat="1" ht="87.75" customHeight="1" x14ac:dyDescent="0.25">
      <c r="A99" s="86" t="s">
        <v>716</v>
      </c>
      <c r="B99" s="93"/>
      <c r="C99" s="104"/>
      <c r="D99" s="89" t="s">
        <v>717</v>
      </c>
      <c r="E99" s="10" t="s">
        <v>165</v>
      </c>
      <c r="F99" s="148" t="s">
        <v>838</v>
      </c>
      <c r="G99" s="8" t="s">
        <v>799</v>
      </c>
      <c r="H99" s="10" t="s">
        <v>830</v>
      </c>
      <c r="I99" s="142" t="s">
        <v>831</v>
      </c>
      <c r="J99" s="12">
        <v>22</v>
      </c>
      <c r="K99" s="8" t="s">
        <v>722</v>
      </c>
      <c r="L99" s="105">
        <v>1</v>
      </c>
      <c r="M99" s="217" t="s">
        <v>722</v>
      </c>
      <c r="N99" s="199"/>
      <c r="O99" s="214"/>
      <c r="P99" s="194"/>
      <c r="Q99" s="219" t="s">
        <v>839</v>
      </c>
      <c r="R99" s="218">
        <v>2201061</v>
      </c>
      <c r="S99" s="100" t="s">
        <v>840</v>
      </c>
      <c r="T99" s="24" t="s">
        <v>841</v>
      </c>
      <c r="U99" s="43">
        <v>220106102</v>
      </c>
      <c r="V99" s="13" t="s">
        <v>842</v>
      </c>
      <c r="W99" s="381" t="s">
        <v>11</v>
      </c>
      <c r="X99" s="12">
        <v>40</v>
      </c>
      <c r="Y99" s="12">
        <v>0</v>
      </c>
      <c r="Z99" s="12">
        <v>12</v>
      </c>
      <c r="AA99" s="12">
        <v>14</v>
      </c>
      <c r="AB99" s="12">
        <v>14</v>
      </c>
      <c r="AC99" s="15">
        <f t="shared" si="42"/>
        <v>0</v>
      </c>
      <c r="AD99" s="15">
        <f t="shared" si="43"/>
        <v>0</v>
      </c>
      <c r="AE99" s="15">
        <f t="shared" si="44"/>
        <v>0</v>
      </c>
      <c r="AF99" s="15">
        <f t="shared" si="45"/>
        <v>0</v>
      </c>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f t="shared" si="46"/>
        <v>9496400</v>
      </c>
      <c r="BV99" s="17">
        <v>9496400</v>
      </c>
      <c r="BW99" s="17"/>
      <c r="BX99" s="17"/>
      <c r="BY99" s="17"/>
      <c r="BZ99" s="17"/>
      <c r="CA99" s="17"/>
      <c r="CB99" s="17"/>
      <c r="CC99" s="17"/>
      <c r="CD99" s="17"/>
      <c r="CE99" s="17"/>
      <c r="CF99" s="17">
        <f t="shared" si="47"/>
        <v>28953000</v>
      </c>
      <c r="CG99" s="17">
        <v>28953000</v>
      </c>
      <c r="CH99" s="17"/>
      <c r="CI99" s="17"/>
      <c r="CJ99" s="17"/>
      <c r="CK99" s="17"/>
      <c r="CL99" s="17"/>
      <c r="CM99" s="17"/>
      <c r="CN99" s="17"/>
      <c r="CO99" s="17"/>
      <c r="CP99" s="17"/>
      <c r="CQ99" s="17">
        <f t="shared" si="48"/>
        <v>29199000</v>
      </c>
      <c r="CR99" s="17">
        <v>29199000</v>
      </c>
      <c r="CS99" s="17"/>
      <c r="CT99" s="17"/>
      <c r="CU99" s="17"/>
      <c r="CV99" s="17"/>
      <c r="CW99" s="17"/>
      <c r="CX99" s="17"/>
      <c r="CY99" s="17"/>
      <c r="CZ99" s="17"/>
      <c r="DA99" s="361"/>
      <c r="DB99" s="371">
        <f t="shared" si="49"/>
        <v>67648400</v>
      </c>
      <c r="DC99" s="18"/>
      <c r="DD99" s="18"/>
      <c r="DE99" s="18"/>
      <c r="DF99" s="18"/>
      <c r="DG99" s="18"/>
      <c r="DH99" s="18"/>
      <c r="DI99" s="18"/>
      <c r="DJ99" s="18"/>
      <c r="DK99" s="18"/>
      <c r="DL99" s="18"/>
      <c r="DM99" s="18"/>
      <c r="DN99" s="18"/>
      <c r="DO99" s="18"/>
      <c r="DP99" s="18"/>
      <c r="DQ99" s="18"/>
      <c r="DR99" s="18"/>
      <c r="DS99" s="18"/>
      <c r="DT99" s="19"/>
    </row>
    <row r="100" spans="1:16373" s="20" customFormat="1" ht="79.5" customHeight="1" x14ac:dyDescent="0.25">
      <c r="A100" s="86" t="s">
        <v>716</v>
      </c>
      <c r="B100" s="93"/>
      <c r="C100" s="104"/>
      <c r="D100" s="89" t="s">
        <v>717</v>
      </c>
      <c r="E100" s="10" t="s">
        <v>175</v>
      </c>
      <c r="F100" s="142" t="s">
        <v>756</v>
      </c>
      <c r="G100" s="8" t="s">
        <v>620</v>
      </c>
      <c r="H100" s="10" t="s">
        <v>757</v>
      </c>
      <c r="I100" s="142" t="s">
        <v>758</v>
      </c>
      <c r="J100" s="12">
        <v>22</v>
      </c>
      <c r="K100" s="8" t="s">
        <v>722</v>
      </c>
      <c r="L100" s="105">
        <v>1</v>
      </c>
      <c r="M100" s="221" t="s">
        <v>722</v>
      </c>
      <c r="N100" s="199"/>
      <c r="O100" s="214"/>
      <c r="P100" s="194"/>
      <c r="Q100" s="219" t="s">
        <v>843</v>
      </c>
      <c r="R100" s="218">
        <v>2201063</v>
      </c>
      <c r="S100" s="100" t="s">
        <v>844</v>
      </c>
      <c r="T100" s="24" t="s">
        <v>845</v>
      </c>
      <c r="U100" s="43">
        <v>220106300</v>
      </c>
      <c r="V100" s="13" t="s">
        <v>846</v>
      </c>
      <c r="W100" s="381" t="s">
        <v>11</v>
      </c>
      <c r="X100" s="12">
        <v>5</v>
      </c>
      <c r="Y100" s="13"/>
      <c r="Z100" s="12">
        <v>2</v>
      </c>
      <c r="AA100" s="12">
        <v>2</v>
      </c>
      <c r="AB100" s="12">
        <v>1</v>
      </c>
      <c r="AC100" s="15">
        <f t="shared" si="42"/>
        <v>0</v>
      </c>
      <c r="AD100" s="15">
        <f t="shared" si="43"/>
        <v>0</v>
      </c>
      <c r="AE100" s="15">
        <f t="shared" si="44"/>
        <v>0</v>
      </c>
      <c r="AF100" s="15">
        <f t="shared" si="45"/>
        <v>0</v>
      </c>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f t="shared" si="46"/>
        <v>949640</v>
      </c>
      <c r="BV100" s="17">
        <v>949640</v>
      </c>
      <c r="BW100" s="17"/>
      <c r="BX100" s="17"/>
      <c r="BY100" s="17"/>
      <c r="BZ100" s="17"/>
      <c r="CA100" s="17"/>
      <c r="CB100" s="17"/>
      <c r="CC100" s="17"/>
      <c r="CD100" s="17"/>
      <c r="CE100" s="17"/>
      <c r="CF100" s="17">
        <f t="shared" si="47"/>
        <v>9651000</v>
      </c>
      <c r="CG100" s="17">
        <v>9651000</v>
      </c>
      <c r="CH100" s="17"/>
      <c r="CI100" s="17"/>
      <c r="CJ100" s="17"/>
      <c r="CK100" s="17"/>
      <c r="CL100" s="17"/>
      <c r="CM100" s="17"/>
      <c r="CN100" s="17"/>
      <c r="CO100" s="17"/>
      <c r="CP100" s="17"/>
      <c r="CQ100" s="17">
        <f t="shared" si="48"/>
        <v>9733000</v>
      </c>
      <c r="CR100" s="17">
        <v>9733000</v>
      </c>
      <c r="CS100" s="17"/>
      <c r="CT100" s="17"/>
      <c r="CU100" s="17"/>
      <c r="CV100" s="17"/>
      <c r="CW100" s="17"/>
      <c r="CX100" s="17"/>
      <c r="CY100" s="17"/>
      <c r="CZ100" s="17"/>
      <c r="DA100" s="361"/>
      <c r="DB100" s="371">
        <f t="shared" si="49"/>
        <v>20333640</v>
      </c>
      <c r="DC100" s="18"/>
      <c r="DD100" s="18"/>
      <c r="DE100" s="18"/>
      <c r="DF100" s="18"/>
      <c r="DG100" s="18"/>
      <c r="DH100" s="18"/>
      <c r="DI100" s="18"/>
      <c r="DJ100" s="18"/>
      <c r="DK100" s="18"/>
      <c r="DL100" s="18"/>
      <c r="DM100" s="18"/>
      <c r="DN100" s="18"/>
      <c r="DO100" s="18"/>
      <c r="DP100" s="18"/>
      <c r="DQ100" s="18"/>
      <c r="DR100" s="18"/>
      <c r="DS100" s="18"/>
      <c r="DT100" s="19"/>
    </row>
    <row r="101" spans="1:16373" s="20" customFormat="1" ht="102" customHeight="1" x14ac:dyDescent="0.25">
      <c r="A101" s="86" t="s">
        <v>716</v>
      </c>
      <c r="B101" s="93"/>
      <c r="C101" s="104"/>
      <c r="D101" s="89" t="s">
        <v>717</v>
      </c>
      <c r="E101" s="13" t="s">
        <v>184</v>
      </c>
      <c r="F101" s="162">
        <v>0.623</v>
      </c>
      <c r="G101" s="8">
        <v>2018</v>
      </c>
      <c r="H101" s="10" t="s">
        <v>847</v>
      </c>
      <c r="I101" s="148">
        <v>0.65</v>
      </c>
      <c r="J101" s="12">
        <v>22</v>
      </c>
      <c r="K101" s="8" t="s">
        <v>722</v>
      </c>
      <c r="L101" s="105">
        <v>1</v>
      </c>
      <c r="M101" s="221" t="s">
        <v>722</v>
      </c>
      <c r="N101" s="199"/>
      <c r="O101" s="214"/>
      <c r="P101" s="194"/>
      <c r="Q101" s="219" t="s">
        <v>848</v>
      </c>
      <c r="R101" s="218">
        <v>2201066</v>
      </c>
      <c r="S101" s="100" t="s">
        <v>849</v>
      </c>
      <c r="T101" s="24" t="s">
        <v>850</v>
      </c>
      <c r="U101" s="43">
        <v>220106600</v>
      </c>
      <c r="V101" s="13" t="s">
        <v>851</v>
      </c>
      <c r="W101" s="381" t="s">
        <v>11</v>
      </c>
      <c r="X101" s="12">
        <v>29496</v>
      </c>
      <c r="Y101" s="13"/>
      <c r="Z101" s="12">
        <v>10000</v>
      </c>
      <c r="AA101" s="12">
        <v>10000</v>
      </c>
      <c r="AB101" s="12">
        <v>9496</v>
      </c>
      <c r="AC101" s="15">
        <f t="shared" si="42"/>
        <v>0</v>
      </c>
      <c r="AD101" s="15">
        <f t="shared" si="43"/>
        <v>0</v>
      </c>
      <c r="AE101" s="15">
        <f t="shared" si="44"/>
        <v>0</v>
      </c>
      <c r="AF101" s="15">
        <f t="shared" si="45"/>
        <v>0</v>
      </c>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f t="shared" si="46"/>
        <v>9496400</v>
      </c>
      <c r="BV101" s="17">
        <v>9496400</v>
      </c>
      <c r="BW101" s="17"/>
      <c r="BX101" s="17"/>
      <c r="BY101" s="17"/>
      <c r="BZ101" s="17"/>
      <c r="CA101" s="17"/>
      <c r="CB101" s="17"/>
      <c r="CC101" s="17"/>
      <c r="CD101" s="17"/>
      <c r="CE101" s="17"/>
      <c r="CF101" s="17">
        <f t="shared" si="47"/>
        <v>24127500</v>
      </c>
      <c r="CG101" s="17">
        <v>24127500</v>
      </c>
      <c r="CH101" s="17"/>
      <c r="CI101" s="17"/>
      <c r="CJ101" s="17"/>
      <c r="CK101" s="17"/>
      <c r="CL101" s="17"/>
      <c r="CM101" s="17"/>
      <c r="CN101" s="17"/>
      <c r="CO101" s="17"/>
      <c r="CP101" s="17"/>
      <c r="CQ101" s="17">
        <f t="shared" si="48"/>
        <v>24332500</v>
      </c>
      <c r="CR101" s="17">
        <v>24332500</v>
      </c>
      <c r="CS101" s="17"/>
      <c r="CT101" s="17"/>
      <c r="CU101" s="17"/>
      <c r="CV101" s="17"/>
      <c r="CW101" s="17"/>
      <c r="CX101" s="17"/>
      <c r="CY101" s="17"/>
      <c r="CZ101" s="17"/>
      <c r="DA101" s="361"/>
      <c r="DB101" s="371">
        <f t="shared" si="49"/>
        <v>57956400</v>
      </c>
      <c r="DC101" s="18"/>
      <c r="DD101" s="18"/>
      <c r="DE101" s="18"/>
      <c r="DF101" s="18"/>
      <c r="DG101" s="18"/>
      <c r="DH101" s="18"/>
      <c r="DI101" s="18"/>
      <c r="DJ101" s="18"/>
      <c r="DK101" s="18"/>
      <c r="DL101" s="18"/>
      <c r="DM101" s="18"/>
      <c r="DN101" s="18"/>
      <c r="DO101" s="18"/>
      <c r="DP101" s="18"/>
      <c r="DQ101" s="18"/>
      <c r="DR101" s="18"/>
      <c r="DS101" s="18"/>
      <c r="DT101" s="19"/>
    </row>
    <row r="102" spans="1:16373" s="20" customFormat="1" ht="159" customHeight="1" x14ac:dyDescent="0.25">
      <c r="A102" s="86" t="s">
        <v>716</v>
      </c>
      <c r="B102" s="93"/>
      <c r="C102" s="104"/>
      <c r="D102" s="89" t="s">
        <v>717</v>
      </c>
      <c r="E102" s="10" t="s">
        <v>162</v>
      </c>
      <c r="F102" s="148" t="s">
        <v>762</v>
      </c>
      <c r="G102" s="8" t="s">
        <v>763</v>
      </c>
      <c r="H102" s="10" t="s">
        <v>764</v>
      </c>
      <c r="I102" s="142" t="s">
        <v>765</v>
      </c>
      <c r="J102" s="12">
        <v>22</v>
      </c>
      <c r="K102" s="8" t="s">
        <v>722</v>
      </c>
      <c r="L102" s="105">
        <v>1</v>
      </c>
      <c r="M102" s="472" t="s">
        <v>722</v>
      </c>
      <c r="N102" s="302"/>
      <c r="O102" s="212"/>
      <c r="P102" s="299"/>
      <c r="Q102" s="470" t="s">
        <v>852</v>
      </c>
      <c r="R102" s="218">
        <v>2201067</v>
      </c>
      <c r="S102" s="100" t="s">
        <v>853</v>
      </c>
      <c r="T102" s="24" t="s">
        <v>854</v>
      </c>
      <c r="U102" s="43">
        <v>220106700</v>
      </c>
      <c r="V102" s="13" t="s">
        <v>855</v>
      </c>
      <c r="W102" s="381" t="s">
        <v>10</v>
      </c>
      <c r="X102" s="12">
        <v>54</v>
      </c>
      <c r="Y102" s="13"/>
      <c r="Z102" s="12">
        <v>54</v>
      </c>
      <c r="AA102" s="12">
        <v>54</v>
      </c>
      <c r="AB102" s="12">
        <v>54</v>
      </c>
      <c r="AC102" s="15">
        <f t="shared" si="42"/>
        <v>0</v>
      </c>
      <c r="AD102" s="15">
        <f t="shared" si="43"/>
        <v>0</v>
      </c>
      <c r="AE102" s="15">
        <f t="shared" si="44"/>
        <v>0</v>
      </c>
      <c r="AF102" s="15">
        <f t="shared" si="45"/>
        <v>0</v>
      </c>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f t="shared" si="46"/>
        <v>9496400</v>
      </c>
      <c r="BV102" s="17">
        <v>9496400</v>
      </c>
      <c r="BW102" s="17"/>
      <c r="BX102" s="17"/>
      <c r="BY102" s="17"/>
      <c r="BZ102" s="17"/>
      <c r="CA102" s="17"/>
      <c r="CB102" s="17"/>
      <c r="CC102" s="17"/>
      <c r="CD102" s="17"/>
      <c r="CE102" s="17"/>
      <c r="CF102" s="17">
        <f t="shared" si="47"/>
        <v>19302000</v>
      </c>
      <c r="CG102" s="17">
        <v>19302000</v>
      </c>
      <c r="CH102" s="17"/>
      <c r="CI102" s="17"/>
      <c r="CJ102" s="17"/>
      <c r="CK102" s="17"/>
      <c r="CL102" s="17"/>
      <c r="CM102" s="17"/>
      <c r="CN102" s="17"/>
      <c r="CO102" s="17"/>
      <c r="CP102" s="17"/>
      <c r="CQ102" s="17">
        <f t="shared" si="48"/>
        <v>19466000</v>
      </c>
      <c r="CR102" s="17">
        <v>19466000</v>
      </c>
      <c r="CS102" s="17"/>
      <c r="CT102" s="17"/>
      <c r="CU102" s="17"/>
      <c r="CV102" s="17"/>
      <c r="CW102" s="17"/>
      <c r="CX102" s="17"/>
      <c r="CY102" s="17"/>
      <c r="CZ102" s="17"/>
      <c r="DA102" s="361"/>
      <c r="DB102" s="371">
        <f t="shared" si="49"/>
        <v>48264400</v>
      </c>
      <c r="DC102" s="18"/>
      <c r="DD102" s="18"/>
      <c r="DE102" s="18"/>
      <c r="DF102" s="18"/>
      <c r="DG102" s="18"/>
      <c r="DH102" s="18"/>
      <c r="DI102" s="18"/>
      <c r="DJ102" s="18"/>
      <c r="DK102" s="18"/>
      <c r="DL102" s="18"/>
      <c r="DM102" s="18"/>
      <c r="DN102" s="18"/>
      <c r="DO102" s="18"/>
      <c r="DP102" s="18"/>
      <c r="DQ102" s="18"/>
      <c r="DR102" s="18"/>
      <c r="DS102" s="18"/>
      <c r="DT102" s="19"/>
    </row>
    <row r="103" spans="1:16373" s="20" customFormat="1" ht="129.75" customHeight="1" x14ac:dyDescent="0.25">
      <c r="A103" s="86" t="s">
        <v>1676</v>
      </c>
      <c r="B103" s="93"/>
      <c r="C103" s="104"/>
      <c r="D103" s="89" t="s">
        <v>717</v>
      </c>
      <c r="E103" s="10" t="s">
        <v>1702</v>
      </c>
      <c r="F103" s="147">
        <v>0.75939999999999996</v>
      </c>
      <c r="G103" s="8">
        <v>2019</v>
      </c>
      <c r="H103" s="10" t="s">
        <v>1703</v>
      </c>
      <c r="I103" s="147">
        <v>3.5000000000000003E-2</v>
      </c>
      <c r="J103" s="12">
        <v>22</v>
      </c>
      <c r="K103" s="8" t="s">
        <v>722</v>
      </c>
      <c r="L103" s="105">
        <v>1</v>
      </c>
      <c r="M103" s="8" t="s">
        <v>722</v>
      </c>
      <c r="N103" s="200"/>
      <c r="O103" s="468"/>
      <c r="P103" s="168"/>
      <c r="Q103" s="24" t="s">
        <v>856</v>
      </c>
      <c r="R103" s="469">
        <v>2201068</v>
      </c>
      <c r="S103" s="100" t="s">
        <v>72</v>
      </c>
      <c r="T103" s="24" t="s">
        <v>857</v>
      </c>
      <c r="U103" s="43">
        <v>220106800</v>
      </c>
      <c r="V103" s="13" t="s">
        <v>858</v>
      </c>
      <c r="W103" s="381" t="s">
        <v>11</v>
      </c>
      <c r="X103" s="12">
        <v>266</v>
      </c>
      <c r="Y103" s="12">
        <v>40</v>
      </c>
      <c r="Z103" s="12">
        <v>70</v>
      </c>
      <c r="AA103" s="12">
        <v>76</v>
      </c>
      <c r="AB103" s="12">
        <v>80</v>
      </c>
      <c r="AC103" s="15">
        <f t="shared" si="42"/>
        <v>56644667</v>
      </c>
      <c r="AD103" s="15">
        <f t="shared" si="43"/>
        <v>0</v>
      </c>
      <c r="AE103" s="15">
        <f t="shared" si="44"/>
        <v>0</v>
      </c>
      <c r="AF103" s="15">
        <f t="shared" si="45"/>
        <v>0</v>
      </c>
      <c r="AG103" s="17">
        <f>21866667+34778000</f>
        <v>56644667</v>
      </c>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f t="shared" si="46"/>
        <v>29571893.649999999</v>
      </c>
      <c r="BV103" s="17">
        <f>20773333.65+3798560</f>
        <v>24571893.649999999</v>
      </c>
      <c r="BW103" s="17"/>
      <c r="BX103" s="17">
        <v>5000000</v>
      </c>
      <c r="BY103" s="17"/>
      <c r="BZ103" s="17"/>
      <c r="CA103" s="17"/>
      <c r="CB103" s="17"/>
      <c r="CC103" s="17"/>
      <c r="CD103" s="17"/>
      <c r="CE103" s="17"/>
      <c r="CF103" s="17">
        <f t="shared" si="47"/>
        <v>73346418.986599997</v>
      </c>
      <c r="CG103" s="17">
        <f>21103520.3217+47242898.6649</f>
        <v>68346418.986599997</v>
      </c>
      <c r="CH103" s="17"/>
      <c r="CI103" s="17">
        <v>5000000</v>
      </c>
      <c r="CJ103" s="17"/>
      <c r="CK103" s="17"/>
      <c r="CL103" s="17"/>
      <c r="CM103" s="17"/>
      <c r="CN103" s="17"/>
      <c r="CO103" s="17"/>
      <c r="CP103" s="17"/>
      <c r="CQ103" s="17">
        <f t="shared" si="48"/>
        <v>76976799.316699997</v>
      </c>
      <c r="CR103" s="17">
        <f>24332500+47644299.3167</f>
        <v>71976799.316699997</v>
      </c>
      <c r="CS103" s="17"/>
      <c r="CT103" s="17">
        <v>5000000</v>
      </c>
      <c r="CU103" s="17"/>
      <c r="CV103" s="17"/>
      <c r="CW103" s="17"/>
      <c r="CX103" s="17"/>
      <c r="CY103" s="17"/>
      <c r="CZ103" s="17"/>
      <c r="DA103" s="361"/>
      <c r="DB103" s="371">
        <f t="shared" si="49"/>
        <v>236539778.9533</v>
      </c>
      <c r="DC103" s="18"/>
      <c r="DD103" s="18"/>
      <c r="DE103" s="18"/>
      <c r="DF103" s="18"/>
      <c r="DG103" s="18"/>
      <c r="DH103" s="18"/>
      <c r="DI103" s="18"/>
      <c r="DJ103" s="18"/>
      <c r="DK103" s="18"/>
      <c r="DL103" s="18"/>
      <c r="DM103" s="18"/>
      <c r="DN103" s="18"/>
      <c r="DO103" s="18"/>
      <c r="DP103" s="18"/>
      <c r="DQ103" s="18"/>
      <c r="DR103" s="18"/>
      <c r="DS103" s="18"/>
      <c r="DT103" s="19"/>
    </row>
    <row r="104" spans="1:16373" s="20" customFormat="1" ht="104.25" customHeight="1" x14ac:dyDescent="0.25">
      <c r="A104" s="86" t="s">
        <v>716</v>
      </c>
      <c r="B104" s="93"/>
      <c r="C104" s="104"/>
      <c r="D104" s="89" t="s">
        <v>717</v>
      </c>
      <c r="E104" s="10" t="s">
        <v>175</v>
      </c>
      <c r="F104" s="142" t="s">
        <v>756</v>
      </c>
      <c r="G104" s="8" t="s">
        <v>620</v>
      </c>
      <c r="H104" s="10" t="s">
        <v>859</v>
      </c>
      <c r="I104" s="142" t="s">
        <v>860</v>
      </c>
      <c r="J104" s="12">
        <v>22</v>
      </c>
      <c r="K104" s="8" t="s">
        <v>722</v>
      </c>
      <c r="L104" s="105">
        <v>1</v>
      </c>
      <c r="M104" s="473" t="s">
        <v>722</v>
      </c>
      <c r="N104" s="204"/>
      <c r="O104" s="211"/>
      <c r="P104" s="205"/>
      <c r="Q104" s="471" t="s">
        <v>861</v>
      </c>
      <c r="R104" s="218">
        <v>2201069</v>
      </c>
      <c r="S104" s="100" t="s">
        <v>862</v>
      </c>
      <c r="T104" s="24" t="s">
        <v>863</v>
      </c>
      <c r="U104" s="43">
        <v>220106900</v>
      </c>
      <c r="V104" s="13" t="s">
        <v>864</v>
      </c>
      <c r="W104" s="381" t="s">
        <v>11</v>
      </c>
      <c r="X104" s="12">
        <v>12</v>
      </c>
      <c r="Y104" s="12">
        <v>0</v>
      </c>
      <c r="Z104" s="12">
        <v>3</v>
      </c>
      <c r="AA104" s="12">
        <v>5</v>
      </c>
      <c r="AB104" s="12">
        <v>4</v>
      </c>
      <c r="AC104" s="15">
        <f t="shared" si="42"/>
        <v>0</v>
      </c>
      <c r="AD104" s="15">
        <f t="shared" si="43"/>
        <v>0</v>
      </c>
      <c r="AE104" s="15">
        <f t="shared" si="44"/>
        <v>0</v>
      </c>
      <c r="AF104" s="15">
        <f t="shared" si="45"/>
        <v>0</v>
      </c>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f t="shared" si="46"/>
        <v>4748200</v>
      </c>
      <c r="BV104" s="17">
        <v>4748200</v>
      </c>
      <c r="BW104" s="17"/>
      <c r="BX104" s="17"/>
      <c r="BY104" s="17"/>
      <c r="BZ104" s="17"/>
      <c r="CA104" s="17"/>
      <c r="CB104" s="17"/>
      <c r="CC104" s="17"/>
      <c r="CD104" s="17"/>
      <c r="CE104" s="17"/>
      <c r="CF104" s="17">
        <f t="shared" si="47"/>
        <v>48255000</v>
      </c>
      <c r="CG104" s="17">
        <v>48255000</v>
      </c>
      <c r="CH104" s="17"/>
      <c r="CI104" s="17"/>
      <c r="CJ104" s="17"/>
      <c r="CK104" s="17"/>
      <c r="CL104" s="17"/>
      <c r="CM104" s="17"/>
      <c r="CN104" s="17"/>
      <c r="CO104" s="17"/>
      <c r="CP104" s="17"/>
      <c r="CQ104" s="17">
        <f t="shared" si="48"/>
        <v>48665000</v>
      </c>
      <c r="CR104" s="17">
        <v>48665000</v>
      </c>
      <c r="CS104" s="17"/>
      <c r="CT104" s="17"/>
      <c r="CU104" s="17"/>
      <c r="CV104" s="17"/>
      <c r="CW104" s="17"/>
      <c r="CX104" s="17"/>
      <c r="CY104" s="17"/>
      <c r="CZ104" s="17"/>
      <c r="DA104" s="361"/>
      <c r="DB104" s="371">
        <f t="shared" si="49"/>
        <v>101668200</v>
      </c>
      <c r="DC104" s="18"/>
      <c r="DD104" s="18"/>
      <c r="DE104" s="18"/>
      <c r="DF104" s="18"/>
      <c r="DG104" s="18"/>
      <c r="DH104" s="18"/>
      <c r="DI104" s="18"/>
      <c r="DJ104" s="18"/>
      <c r="DK104" s="18"/>
      <c r="DL104" s="18"/>
      <c r="DM104" s="18"/>
      <c r="DN104" s="18"/>
      <c r="DO104" s="18"/>
      <c r="DP104" s="18"/>
      <c r="DQ104" s="18"/>
      <c r="DR104" s="18"/>
      <c r="DS104" s="18"/>
      <c r="DT104" s="19"/>
    </row>
    <row r="105" spans="1:16373" s="20" customFormat="1" ht="80.25" customHeight="1" x14ac:dyDescent="0.25">
      <c r="A105" s="86" t="s">
        <v>716</v>
      </c>
      <c r="B105" s="93"/>
      <c r="C105" s="104"/>
      <c r="D105" s="89" t="s">
        <v>365</v>
      </c>
      <c r="E105" s="10" t="s">
        <v>169</v>
      </c>
      <c r="F105" s="148" t="s">
        <v>873</v>
      </c>
      <c r="G105" s="8" t="s">
        <v>524</v>
      </c>
      <c r="H105" s="10" t="s">
        <v>874</v>
      </c>
      <c r="I105" s="142" t="s">
        <v>875</v>
      </c>
      <c r="J105" s="12">
        <v>22</v>
      </c>
      <c r="K105" s="8" t="s">
        <v>722</v>
      </c>
      <c r="L105" s="105">
        <v>1</v>
      </c>
      <c r="M105" s="217" t="s">
        <v>722</v>
      </c>
      <c r="N105" s="199"/>
      <c r="O105" s="214"/>
      <c r="P105" s="194"/>
      <c r="Q105" s="219" t="s">
        <v>876</v>
      </c>
      <c r="R105" s="218">
        <v>2201071</v>
      </c>
      <c r="S105" s="353" t="s">
        <v>170</v>
      </c>
      <c r="T105" s="24" t="s">
        <v>877</v>
      </c>
      <c r="U105" s="43">
        <v>220107100</v>
      </c>
      <c r="V105" s="13" t="s">
        <v>878</v>
      </c>
      <c r="W105" s="381" t="s">
        <v>10</v>
      </c>
      <c r="X105" s="12">
        <v>54</v>
      </c>
      <c r="Y105" s="12">
        <v>54</v>
      </c>
      <c r="Z105" s="12">
        <v>54</v>
      </c>
      <c r="AA105" s="12">
        <v>54</v>
      </c>
      <c r="AB105" s="12">
        <v>54</v>
      </c>
      <c r="AC105" s="15">
        <f t="shared" si="42"/>
        <v>155683135464.94</v>
      </c>
      <c r="AD105" s="15">
        <f t="shared" ref="AD105" si="50">AH105+AL105+AP105+AT105+AX105+BB105+BF105+BJ105+BN105+BR105</f>
        <v>69629382142</v>
      </c>
      <c r="AE105" s="15">
        <f t="shared" si="44"/>
        <v>69249916014</v>
      </c>
      <c r="AF105" s="15">
        <f t="shared" si="45"/>
        <v>0</v>
      </c>
      <c r="AG105" s="17"/>
      <c r="AH105" s="17"/>
      <c r="AI105" s="17"/>
      <c r="AJ105" s="17"/>
      <c r="AK105" s="17"/>
      <c r="AL105" s="17"/>
      <c r="AM105" s="17"/>
      <c r="AN105" s="17"/>
      <c r="AO105" s="17">
        <v>155683135464.94</v>
      </c>
      <c r="AP105" s="15">
        <v>69629382142</v>
      </c>
      <c r="AQ105" s="15">
        <v>69249916014</v>
      </c>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f t="shared" si="46"/>
        <v>170778569599.94519</v>
      </c>
      <c r="BV105" s="17">
        <v>1134768979.9452</v>
      </c>
      <c r="BW105" s="17">
        <v>2367749820</v>
      </c>
      <c r="BX105" s="17">
        <v>167276050800</v>
      </c>
      <c r="BY105" s="17"/>
      <c r="BZ105" s="17"/>
      <c r="CA105" s="17"/>
      <c r="CB105" s="17"/>
      <c r="CC105" s="17"/>
      <c r="CD105" s="17"/>
      <c r="CE105" s="17"/>
      <c r="CF105" s="17">
        <f t="shared" si="47"/>
        <v>184327685864</v>
      </c>
      <c r="CG105" s="17">
        <v>974751000</v>
      </c>
      <c r="CH105" s="17">
        <v>2696000000</v>
      </c>
      <c r="CI105" s="17">
        <v>180656934864</v>
      </c>
      <c r="CJ105" s="17"/>
      <c r="CK105" s="17"/>
      <c r="CL105" s="17"/>
      <c r="CM105" s="17"/>
      <c r="CN105" s="17"/>
      <c r="CO105" s="17"/>
      <c r="CP105" s="17"/>
      <c r="CQ105" s="17">
        <f t="shared" si="48"/>
        <v>200557515104</v>
      </c>
      <c r="CR105" s="17">
        <v>2354412700</v>
      </c>
      <c r="CS105" s="17">
        <v>3094812751</v>
      </c>
      <c r="CT105" s="17">
        <v>195108289653</v>
      </c>
      <c r="CU105" s="17"/>
      <c r="CV105" s="17"/>
      <c r="CW105" s="17"/>
      <c r="CX105" s="17"/>
      <c r="CY105" s="17"/>
      <c r="CZ105" s="17"/>
      <c r="DA105" s="361"/>
      <c r="DB105" s="371">
        <f t="shared" si="49"/>
        <v>711346906032.88525</v>
      </c>
      <c r="DC105" s="18"/>
      <c r="DD105" s="18"/>
      <c r="DE105" s="18"/>
      <c r="DF105" s="18"/>
      <c r="DG105" s="18"/>
      <c r="DH105" s="18"/>
      <c r="DI105" s="18"/>
      <c r="DJ105" s="18"/>
      <c r="DK105" s="18"/>
      <c r="DL105" s="18"/>
      <c r="DM105" s="18"/>
      <c r="DN105" s="18"/>
      <c r="DO105" s="18"/>
      <c r="DP105" s="18"/>
      <c r="DQ105" s="18"/>
      <c r="DR105" s="18"/>
      <c r="DS105" s="18"/>
      <c r="DT105" s="19"/>
    </row>
    <row r="106" spans="1:16373" s="20" customFormat="1" ht="144.75" customHeight="1" x14ac:dyDescent="0.25">
      <c r="A106" s="86" t="s">
        <v>716</v>
      </c>
      <c r="B106" s="93"/>
      <c r="C106" s="104"/>
      <c r="D106" s="89" t="s">
        <v>717</v>
      </c>
      <c r="E106" s="10" t="s">
        <v>175</v>
      </c>
      <c r="F106" s="142" t="s">
        <v>756</v>
      </c>
      <c r="G106" s="8" t="s">
        <v>620</v>
      </c>
      <c r="H106" s="10" t="s">
        <v>757</v>
      </c>
      <c r="I106" s="142" t="s">
        <v>758</v>
      </c>
      <c r="J106" s="12">
        <v>22</v>
      </c>
      <c r="K106" s="8" t="s">
        <v>722</v>
      </c>
      <c r="L106" s="105">
        <v>1</v>
      </c>
      <c r="M106" s="472" t="s">
        <v>722</v>
      </c>
      <c r="N106" s="302"/>
      <c r="O106" s="212"/>
      <c r="P106" s="299"/>
      <c r="Q106" s="470" t="s">
        <v>865</v>
      </c>
      <c r="R106" s="217" t="s">
        <v>84</v>
      </c>
      <c r="S106" s="100" t="s">
        <v>866</v>
      </c>
      <c r="T106" s="24" t="s">
        <v>867</v>
      </c>
      <c r="U106" s="8" t="s">
        <v>84</v>
      </c>
      <c r="V106" s="13" t="s">
        <v>868</v>
      </c>
      <c r="W106" s="381" t="s">
        <v>10</v>
      </c>
      <c r="X106" s="12">
        <v>2</v>
      </c>
      <c r="Y106" s="12">
        <v>0</v>
      </c>
      <c r="Z106" s="12">
        <v>2</v>
      </c>
      <c r="AA106" s="12">
        <v>2</v>
      </c>
      <c r="AB106" s="12">
        <v>2</v>
      </c>
      <c r="AC106" s="15">
        <f t="shared" si="42"/>
        <v>0</v>
      </c>
      <c r="AD106" s="15">
        <f t="shared" si="43"/>
        <v>0</v>
      </c>
      <c r="AE106" s="15">
        <f t="shared" si="44"/>
        <v>0</v>
      </c>
      <c r="AF106" s="15">
        <f t="shared" si="45"/>
        <v>0</v>
      </c>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f t="shared" si="46"/>
        <v>9496400</v>
      </c>
      <c r="BV106" s="17">
        <v>9496400</v>
      </c>
      <c r="BW106" s="17"/>
      <c r="BX106" s="17"/>
      <c r="BY106" s="17"/>
      <c r="BZ106" s="17"/>
      <c r="CA106" s="17"/>
      <c r="CB106" s="17"/>
      <c r="CC106" s="17"/>
      <c r="CD106" s="17"/>
      <c r="CE106" s="17"/>
      <c r="CF106" s="17">
        <f t="shared" si="47"/>
        <v>48255000</v>
      </c>
      <c r="CG106" s="17">
        <v>48255000</v>
      </c>
      <c r="CH106" s="17"/>
      <c r="CI106" s="17"/>
      <c r="CJ106" s="17"/>
      <c r="CK106" s="17"/>
      <c r="CL106" s="17"/>
      <c r="CM106" s="17"/>
      <c r="CN106" s="17"/>
      <c r="CO106" s="17"/>
      <c r="CP106" s="17"/>
      <c r="CQ106" s="17">
        <f t="shared" si="48"/>
        <v>48665000</v>
      </c>
      <c r="CR106" s="17">
        <v>48665000</v>
      </c>
      <c r="CS106" s="17"/>
      <c r="CT106" s="17"/>
      <c r="CU106" s="17"/>
      <c r="CV106" s="17"/>
      <c r="CW106" s="17"/>
      <c r="CX106" s="17"/>
      <c r="CY106" s="17"/>
      <c r="CZ106" s="17"/>
      <c r="DA106" s="361"/>
      <c r="DB106" s="371">
        <f t="shared" si="49"/>
        <v>106416400</v>
      </c>
      <c r="DC106" s="18"/>
      <c r="DD106" s="18"/>
      <c r="DE106" s="18"/>
      <c r="DF106" s="18"/>
      <c r="DG106" s="18"/>
      <c r="DH106" s="18"/>
      <c r="DI106" s="18"/>
      <c r="DJ106" s="18"/>
      <c r="DK106" s="18"/>
      <c r="DL106" s="18"/>
      <c r="DM106" s="18"/>
      <c r="DN106" s="18"/>
      <c r="DO106" s="18"/>
      <c r="DP106" s="18"/>
      <c r="DQ106" s="18"/>
      <c r="DR106" s="18"/>
      <c r="DS106" s="18"/>
      <c r="DT106" s="19"/>
    </row>
    <row r="107" spans="1:16373" s="20" customFormat="1" ht="105.75" customHeight="1" x14ac:dyDescent="0.25">
      <c r="A107" s="86" t="s">
        <v>1677</v>
      </c>
      <c r="B107" s="93"/>
      <c r="C107" s="104"/>
      <c r="D107" s="89" t="s">
        <v>717</v>
      </c>
      <c r="E107" s="10" t="s">
        <v>28</v>
      </c>
      <c r="F107" s="148" t="s">
        <v>756</v>
      </c>
      <c r="G107" s="8" t="s">
        <v>620</v>
      </c>
      <c r="H107" s="10" t="s">
        <v>869</v>
      </c>
      <c r="I107" s="142" t="s">
        <v>758</v>
      </c>
      <c r="J107" s="12">
        <v>22</v>
      </c>
      <c r="K107" s="8" t="s">
        <v>722</v>
      </c>
      <c r="L107" s="105">
        <v>1</v>
      </c>
      <c r="M107" s="8" t="s">
        <v>722</v>
      </c>
      <c r="N107" s="200"/>
      <c r="O107" s="474"/>
      <c r="P107" s="168"/>
      <c r="Q107" s="24" t="s">
        <v>870</v>
      </c>
      <c r="R107" s="475" t="s">
        <v>84</v>
      </c>
      <c r="S107" s="100" t="s">
        <v>29</v>
      </c>
      <c r="T107" s="24" t="s">
        <v>871</v>
      </c>
      <c r="U107" s="8" t="s">
        <v>84</v>
      </c>
      <c r="V107" s="47" t="s">
        <v>174</v>
      </c>
      <c r="W107" s="381" t="s">
        <v>11</v>
      </c>
      <c r="X107" s="382">
        <v>54</v>
      </c>
      <c r="Y107" s="382">
        <v>9</v>
      </c>
      <c r="Z107" s="382">
        <v>15</v>
      </c>
      <c r="AA107" s="382">
        <v>15</v>
      </c>
      <c r="AB107" s="382">
        <v>15</v>
      </c>
      <c r="AC107" s="15">
        <f t="shared" si="42"/>
        <v>3174263958.52</v>
      </c>
      <c r="AD107" s="15">
        <f t="shared" si="43"/>
        <v>358900041.33000004</v>
      </c>
      <c r="AE107" s="15">
        <f t="shared" si="44"/>
        <v>279125483.33333302</v>
      </c>
      <c r="AF107" s="15">
        <f t="shared" si="45"/>
        <v>313485448.30000001</v>
      </c>
      <c r="AG107" s="17">
        <v>25000000</v>
      </c>
      <c r="AH107" s="17">
        <v>18960000</v>
      </c>
      <c r="AI107" s="17">
        <v>18960000</v>
      </c>
      <c r="AJ107" s="17"/>
      <c r="AK107" s="17">
        <f>2575091000+372570330</f>
        <v>2947661330</v>
      </c>
      <c r="AL107" s="17">
        <f>159888333+141813333.33</f>
        <v>301701666.33000004</v>
      </c>
      <c r="AM107" s="17">
        <f>126110325+106733333.333333</f>
        <v>232843658.33333302</v>
      </c>
      <c r="AN107" s="17">
        <v>313485448.30000001</v>
      </c>
      <c r="AO107" s="17">
        <v>12426628.52</v>
      </c>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v>189176000</v>
      </c>
      <c r="BR107" s="17">
        <v>38238375</v>
      </c>
      <c r="BS107" s="17">
        <v>27321825</v>
      </c>
      <c r="BT107" s="17"/>
      <c r="BU107" s="17">
        <f t="shared" si="46"/>
        <v>2285619460.1879649</v>
      </c>
      <c r="BV107" s="17">
        <v>3798560</v>
      </c>
      <c r="BW107" s="17">
        <f>1700000000+581820900.187965</f>
        <v>2281820900.1879649</v>
      </c>
      <c r="BX107" s="17"/>
      <c r="BY107" s="17"/>
      <c r="BZ107" s="17"/>
      <c r="CA107" s="17"/>
      <c r="CB107" s="17"/>
      <c r="CC107" s="17"/>
      <c r="CD107" s="17"/>
      <c r="CE107" s="17"/>
      <c r="CF107" s="17">
        <f t="shared" si="47"/>
        <v>3407963467.666667</v>
      </c>
      <c r="CG107" s="17">
        <v>33778500</v>
      </c>
      <c r="CH107" s="17">
        <f>2700000000+674184967.666667</f>
        <v>3374184967.666667</v>
      </c>
      <c r="CI107" s="17"/>
      <c r="CJ107" s="17"/>
      <c r="CK107" s="17"/>
      <c r="CL107" s="17"/>
      <c r="CM107" s="17"/>
      <c r="CN107" s="17"/>
      <c r="CO107" s="17"/>
      <c r="CP107" s="17"/>
      <c r="CQ107" s="17">
        <f t="shared" si="48"/>
        <v>2805632741.0335488</v>
      </c>
      <c r="CR107" s="17">
        <v>34065500</v>
      </c>
      <c r="CS107" s="17">
        <f>2000000000+771567241.033549</f>
        <v>2771567241.0335488</v>
      </c>
      <c r="CT107" s="17"/>
      <c r="CU107" s="17"/>
      <c r="CV107" s="17"/>
      <c r="CW107" s="17"/>
      <c r="CX107" s="17"/>
      <c r="CY107" s="17"/>
      <c r="CZ107" s="17"/>
      <c r="DA107" s="361"/>
      <c r="DB107" s="371">
        <f t="shared" si="49"/>
        <v>11673479627.40818</v>
      </c>
      <c r="DC107" s="18"/>
      <c r="DD107" s="18"/>
      <c r="DE107" s="18"/>
      <c r="DF107" s="18"/>
      <c r="DG107" s="18"/>
      <c r="DH107" s="18"/>
      <c r="DI107" s="18"/>
      <c r="DJ107" s="18"/>
      <c r="DK107" s="18"/>
      <c r="DL107" s="18"/>
      <c r="DM107" s="18"/>
      <c r="DN107" s="18"/>
      <c r="DO107" s="18"/>
      <c r="DP107" s="18"/>
      <c r="DQ107" s="18"/>
      <c r="DR107" s="18"/>
      <c r="DS107" s="18"/>
      <c r="DT107" s="19"/>
    </row>
    <row r="108" spans="1:16373" s="4" customFormat="1" ht="30.75" customHeight="1" x14ac:dyDescent="0.25">
      <c r="A108" s="86"/>
      <c r="B108" s="93"/>
      <c r="C108" s="94"/>
      <c r="D108" s="95"/>
      <c r="E108" s="11"/>
      <c r="F108" s="142"/>
      <c r="G108" s="12"/>
      <c r="H108" s="13"/>
      <c r="I108" s="134"/>
      <c r="J108" s="12"/>
      <c r="K108" s="12"/>
      <c r="L108" s="14"/>
      <c r="M108" s="96"/>
      <c r="N108" s="477">
        <v>16</v>
      </c>
      <c r="O108" s="477">
        <v>2301</v>
      </c>
      <c r="P108" s="478" t="s">
        <v>299</v>
      </c>
      <c r="Q108" s="476"/>
      <c r="R108" s="446"/>
      <c r="S108" s="420"/>
      <c r="T108" s="420"/>
      <c r="U108" s="420"/>
      <c r="V108" s="420"/>
      <c r="W108" s="414"/>
      <c r="X108" s="414"/>
      <c r="Y108" s="414"/>
      <c r="Z108" s="414"/>
      <c r="AA108" s="414"/>
      <c r="AB108" s="109"/>
      <c r="AC108" s="101">
        <f>SUM(AC109:AC117)</f>
        <v>200000000</v>
      </c>
      <c r="AD108" s="101">
        <f t="shared" ref="AD108:BT108" si="51">SUM(AD109:AD117)</f>
        <v>0</v>
      </c>
      <c r="AE108" s="101">
        <f t="shared" si="51"/>
        <v>0</v>
      </c>
      <c r="AF108" s="101">
        <f t="shared" si="51"/>
        <v>0</v>
      </c>
      <c r="AG108" s="101">
        <f t="shared" si="51"/>
        <v>200000000</v>
      </c>
      <c r="AH108" s="101">
        <f t="shared" si="51"/>
        <v>0</v>
      </c>
      <c r="AI108" s="101">
        <f t="shared" si="51"/>
        <v>0</v>
      </c>
      <c r="AJ108" s="101">
        <f t="shared" si="51"/>
        <v>0</v>
      </c>
      <c r="AK108" s="101">
        <f t="shared" si="51"/>
        <v>0</v>
      </c>
      <c r="AL108" s="101">
        <f t="shared" si="51"/>
        <v>0</v>
      </c>
      <c r="AM108" s="101">
        <f t="shared" si="51"/>
        <v>0</v>
      </c>
      <c r="AN108" s="101">
        <f t="shared" si="51"/>
        <v>0</v>
      </c>
      <c r="AO108" s="101">
        <f t="shared" si="51"/>
        <v>0</v>
      </c>
      <c r="AP108" s="101">
        <f t="shared" si="51"/>
        <v>0</v>
      </c>
      <c r="AQ108" s="101">
        <f t="shared" si="51"/>
        <v>0</v>
      </c>
      <c r="AR108" s="101">
        <f t="shared" si="51"/>
        <v>0</v>
      </c>
      <c r="AS108" s="101">
        <f t="shared" si="51"/>
        <v>0</v>
      </c>
      <c r="AT108" s="101">
        <f t="shared" si="51"/>
        <v>0</v>
      </c>
      <c r="AU108" s="101">
        <f t="shared" si="51"/>
        <v>0</v>
      </c>
      <c r="AV108" s="101">
        <f t="shared" si="51"/>
        <v>0</v>
      </c>
      <c r="AW108" s="101">
        <f t="shared" si="51"/>
        <v>0</v>
      </c>
      <c r="AX108" s="101">
        <f t="shared" si="51"/>
        <v>0</v>
      </c>
      <c r="AY108" s="101">
        <f t="shared" si="51"/>
        <v>0</v>
      </c>
      <c r="AZ108" s="101">
        <f t="shared" si="51"/>
        <v>0</v>
      </c>
      <c r="BA108" s="101">
        <f t="shared" si="51"/>
        <v>0</v>
      </c>
      <c r="BB108" s="101">
        <f t="shared" si="51"/>
        <v>0</v>
      </c>
      <c r="BC108" s="101">
        <f t="shared" si="51"/>
        <v>0</v>
      </c>
      <c r="BD108" s="101">
        <f t="shared" si="51"/>
        <v>0</v>
      </c>
      <c r="BE108" s="101">
        <f t="shared" si="51"/>
        <v>0</v>
      </c>
      <c r="BF108" s="101">
        <f t="shared" si="51"/>
        <v>0</v>
      </c>
      <c r="BG108" s="101">
        <f t="shared" si="51"/>
        <v>0</v>
      </c>
      <c r="BH108" s="101">
        <f t="shared" si="51"/>
        <v>0</v>
      </c>
      <c r="BI108" s="101">
        <f t="shared" si="51"/>
        <v>0</v>
      </c>
      <c r="BJ108" s="101">
        <f t="shared" si="51"/>
        <v>0</v>
      </c>
      <c r="BK108" s="101">
        <f t="shared" si="51"/>
        <v>0</v>
      </c>
      <c r="BL108" s="101">
        <f t="shared" si="51"/>
        <v>0</v>
      </c>
      <c r="BM108" s="101">
        <f t="shared" si="51"/>
        <v>0</v>
      </c>
      <c r="BN108" s="101">
        <f t="shared" si="51"/>
        <v>0</v>
      </c>
      <c r="BO108" s="101">
        <f t="shared" si="51"/>
        <v>0</v>
      </c>
      <c r="BP108" s="101">
        <f t="shared" si="51"/>
        <v>0</v>
      </c>
      <c r="BQ108" s="101">
        <f t="shared" si="51"/>
        <v>0</v>
      </c>
      <c r="BR108" s="101">
        <f t="shared" si="51"/>
        <v>0</v>
      </c>
      <c r="BS108" s="101">
        <f t="shared" si="51"/>
        <v>0</v>
      </c>
      <c r="BT108" s="101">
        <f t="shared" si="51"/>
        <v>0</v>
      </c>
      <c r="BU108" s="101">
        <f t="shared" ref="BU108:DB108" si="52">SUBTOTAL(9,BU109:BU117)</f>
        <v>1378342037</v>
      </c>
      <c r="BV108" s="101">
        <f t="shared" si="52"/>
        <v>74842037</v>
      </c>
      <c r="BW108" s="101">
        <f t="shared" si="52"/>
        <v>0</v>
      </c>
      <c r="BX108" s="101">
        <f t="shared" si="52"/>
        <v>0</v>
      </c>
      <c r="BY108" s="101">
        <f t="shared" si="52"/>
        <v>0</v>
      </c>
      <c r="BZ108" s="101">
        <f t="shared" si="52"/>
        <v>0</v>
      </c>
      <c r="CA108" s="101">
        <f t="shared" si="52"/>
        <v>0</v>
      </c>
      <c r="CB108" s="101">
        <f t="shared" si="52"/>
        <v>1303500000</v>
      </c>
      <c r="CC108" s="101">
        <f t="shared" si="52"/>
        <v>0</v>
      </c>
      <c r="CD108" s="101">
        <f t="shared" si="52"/>
        <v>0</v>
      </c>
      <c r="CE108" s="101">
        <f t="shared" si="52"/>
        <v>0</v>
      </c>
      <c r="CF108" s="101">
        <f t="shared" si="52"/>
        <v>1414785305</v>
      </c>
      <c r="CG108" s="101">
        <f t="shared" si="52"/>
        <v>111285305</v>
      </c>
      <c r="CH108" s="101">
        <f t="shared" si="52"/>
        <v>0</v>
      </c>
      <c r="CI108" s="101">
        <f t="shared" si="52"/>
        <v>0</v>
      </c>
      <c r="CJ108" s="101">
        <f t="shared" si="52"/>
        <v>0</v>
      </c>
      <c r="CK108" s="101">
        <f t="shared" si="52"/>
        <v>0</v>
      </c>
      <c r="CL108" s="101">
        <f t="shared" si="52"/>
        <v>0</v>
      </c>
      <c r="CM108" s="101">
        <f t="shared" si="52"/>
        <v>1303500000</v>
      </c>
      <c r="CN108" s="101">
        <f t="shared" si="52"/>
        <v>0</v>
      </c>
      <c r="CO108" s="101">
        <f t="shared" si="52"/>
        <v>0</v>
      </c>
      <c r="CP108" s="101">
        <f t="shared" si="52"/>
        <v>0</v>
      </c>
      <c r="CQ108" s="101">
        <f t="shared" si="52"/>
        <v>2544949059</v>
      </c>
      <c r="CR108" s="101">
        <f t="shared" si="52"/>
        <v>372449059</v>
      </c>
      <c r="CS108" s="101">
        <f t="shared" si="52"/>
        <v>0</v>
      </c>
      <c r="CT108" s="101">
        <f t="shared" si="52"/>
        <v>0</v>
      </c>
      <c r="CU108" s="101">
        <f t="shared" si="52"/>
        <v>0</v>
      </c>
      <c r="CV108" s="101">
        <f t="shared" si="52"/>
        <v>0</v>
      </c>
      <c r="CW108" s="101">
        <f t="shared" si="52"/>
        <v>0</v>
      </c>
      <c r="CX108" s="101">
        <f t="shared" si="52"/>
        <v>2172500000</v>
      </c>
      <c r="CY108" s="101">
        <f t="shared" si="52"/>
        <v>0</v>
      </c>
      <c r="CZ108" s="101">
        <f t="shared" si="52"/>
        <v>0</v>
      </c>
      <c r="DA108" s="362">
        <f t="shared" si="52"/>
        <v>0</v>
      </c>
      <c r="DB108" s="101">
        <f t="shared" si="52"/>
        <v>5586052401</v>
      </c>
      <c r="DC108" s="18"/>
      <c r="DD108" s="18"/>
      <c r="DE108" s="18"/>
      <c r="DF108" s="18"/>
      <c r="DG108" s="18"/>
      <c r="DH108" s="18"/>
      <c r="DI108" s="18"/>
      <c r="DJ108" s="18"/>
      <c r="DK108" s="18"/>
      <c r="DL108" s="18"/>
      <c r="DM108" s="18"/>
      <c r="DN108" s="18"/>
      <c r="DO108" s="18"/>
      <c r="DP108" s="18"/>
      <c r="DQ108" s="18"/>
      <c r="DR108" s="18"/>
      <c r="DS108" s="18"/>
      <c r="DT108" s="19"/>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c r="IW108" s="20"/>
      <c r="IX108" s="20"/>
      <c r="IY108" s="20"/>
      <c r="IZ108" s="20"/>
      <c r="JA108" s="20"/>
      <c r="JB108" s="20"/>
      <c r="JC108" s="20"/>
      <c r="JD108" s="20"/>
      <c r="JE108" s="20"/>
      <c r="JF108" s="20"/>
      <c r="JG108" s="20"/>
      <c r="JH108" s="20"/>
      <c r="JI108" s="20"/>
      <c r="JJ108" s="20"/>
      <c r="JK108" s="20"/>
      <c r="JL108" s="20"/>
      <c r="JM108" s="20"/>
      <c r="JN108" s="20"/>
      <c r="JO108" s="20"/>
      <c r="JP108" s="20"/>
      <c r="JQ108" s="20"/>
      <c r="JR108" s="20"/>
      <c r="JS108" s="20"/>
      <c r="JT108" s="20"/>
      <c r="JU108" s="20"/>
      <c r="JV108" s="20"/>
      <c r="JW108" s="20"/>
      <c r="JX108" s="20"/>
      <c r="JY108" s="20"/>
      <c r="JZ108" s="20"/>
      <c r="KA108" s="20"/>
      <c r="KB108" s="20"/>
      <c r="KC108" s="20"/>
      <c r="KD108" s="20"/>
      <c r="KE108" s="20"/>
      <c r="KF108" s="20"/>
      <c r="KG108" s="20"/>
      <c r="KH108" s="20"/>
      <c r="KI108" s="20"/>
      <c r="KJ108" s="20"/>
      <c r="KK108" s="20"/>
      <c r="KL108" s="20"/>
      <c r="KM108" s="20"/>
      <c r="KN108" s="20"/>
      <c r="KO108" s="20"/>
      <c r="KP108" s="20"/>
      <c r="KQ108" s="20"/>
      <c r="KR108" s="20"/>
      <c r="KS108" s="20"/>
      <c r="KT108" s="20"/>
      <c r="KU108" s="20"/>
      <c r="KV108" s="20"/>
      <c r="KW108" s="20"/>
      <c r="KX108" s="20"/>
      <c r="KY108" s="20"/>
      <c r="KZ108" s="20"/>
      <c r="LA108" s="20"/>
      <c r="LB108" s="20"/>
      <c r="LC108" s="20"/>
      <c r="LD108" s="20"/>
      <c r="LE108" s="20"/>
      <c r="LF108" s="20"/>
      <c r="LG108" s="20"/>
      <c r="LH108" s="20"/>
      <c r="LI108" s="20"/>
      <c r="LJ108" s="20"/>
      <c r="LK108" s="20"/>
      <c r="LL108" s="20"/>
      <c r="LM108" s="20"/>
      <c r="LN108" s="20"/>
      <c r="LO108" s="20"/>
      <c r="LP108" s="20"/>
      <c r="LQ108" s="20"/>
      <c r="LR108" s="20"/>
      <c r="LS108" s="20"/>
      <c r="LT108" s="20"/>
      <c r="LU108" s="20"/>
      <c r="LV108" s="20"/>
      <c r="LW108" s="20"/>
      <c r="LX108" s="20"/>
      <c r="LY108" s="20"/>
      <c r="LZ108" s="20"/>
      <c r="MA108" s="20"/>
      <c r="MB108" s="20"/>
      <c r="MC108" s="20"/>
      <c r="MD108" s="20"/>
      <c r="ME108" s="20"/>
      <c r="MF108" s="20"/>
      <c r="MG108" s="20"/>
      <c r="MH108" s="20"/>
      <c r="MI108" s="20"/>
      <c r="MJ108" s="20"/>
      <c r="MK108" s="20"/>
      <c r="ML108" s="20"/>
      <c r="MM108" s="20"/>
      <c r="MN108" s="20"/>
      <c r="MO108" s="20"/>
      <c r="MP108" s="20"/>
      <c r="MQ108" s="20"/>
      <c r="MR108" s="20"/>
      <c r="MS108" s="20"/>
      <c r="MT108" s="20"/>
      <c r="MU108" s="20"/>
      <c r="MV108" s="20"/>
      <c r="MW108" s="20"/>
      <c r="MX108" s="20"/>
      <c r="MY108" s="20"/>
      <c r="MZ108" s="20"/>
      <c r="NA108" s="20"/>
      <c r="NB108" s="20"/>
      <c r="NC108" s="20"/>
      <c r="ND108" s="20"/>
      <c r="NE108" s="20"/>
      <c r="NF108" s="20"/>
      <c r="NG108" s="20"/>
      <c r="NH108" s="20"/>
      <c r="NI108" s="20"/>
      <c r="NJ108" s="20"/>
      <c r="NK108" s="20"/>
      <c r="NL108" s="20"/>
      <c r="NM108" s="20"/>
      <c r="NN108" s="20"/>
      <c r="NO108" s="20"/>
      <c r="NP108" s="20"/>
      <c r="NQ108" s="20"/>
      <c r="NR108" s="20"/>
      <c r="NS108" s="20"/>
      <c r="NT108" s="20"/>
      <c r="NU108" s="20"/>
      <c r="NV108" s="20"/>
      <c r="NW108" s="20"/>
      <c r="NX108" s="20"/>
      <c r="NY108" s="20"/>
      <c r="NZ108" s="20"/>
      <c r="OA108" s="20"/>
      <c r="OB108" s="20"/>
      <c r="OC108" s="20"/>
      <c r="OD108" s="20"/>
      <c r="OE108" s="20"/>
      <c r="OF108" s="20"/>
      <c r="OG108" s="20"/>
      <c r="OH108" s="20"/>
      <c r="OI108" s="20"/>
      <c r="OJ108" s="20"/>
      <c r="OK108" s="20"/>
      <c r="OL108" s="20"/>
      <c r="OM108" s="20"/>
      <c r="ON108" s="20"/>
      <c r="OO108" s="20"/>
      <c r="OP108" s="20"/>
      <c r="OQ108" s="20"/>
      <c r="OR108" s="20"/>
      <c r="OS108" s="20"/>
      <c r="OT108" s="20"/>
      <c r="OU108" s="20"/>
      <c r="OV108" s="20"/>
      <c r="OW108" s="20"/>
      <c r="OX108" s="20"/>
      <c r="OY108" s="20"/>
      <c r="OZ108" s="20"/>
      <c r="PA108" s="20"/>
      <c r="PB108" s="20"/>
      <c r="PC108" s="20"/>
      <c r="PD108" s="20"/>
      <c r="PE108" s="20"/>
      <c r="PF108" s="20"/>
      <c r="PG108" s="20"/>
      <c r="PH108" s="20"/>
      <c r="PI108" s="20"/>
      <c r="PJ108" s="20"/>
      <c r="PK108" s="20"/>
      <c r="PL108" s="20"/>
      <c r="PM108" s="20"/>
      <c r="PN108" s="20"/>
      <c r="PO108" s="20"/>
      <c r="PP108" s="20"/>
      <c r="PQ108" s="20"/>
      <c r="PR108" s="20"/>
      <c r="PS108" s="20"/>
      <c r="PT108" s="20"/>
      <c r="PU108" s="20"/>
      <c r="PV108" s="20"/>
      <c r="PW108" s="20"/>
      <c r="PX108" s="20"/>
      <c r="PY108" s="20"/>
      <c r="PZ108" s="20"/>
      <c r="QA108" s="20"/>
      <c r="QB108" s="20"/>
      <c r="QC108" s="20"/>
      <c r="QD108" s="20"/>
      <c r="QE108" s="20"/>
      <c r="QF108" s="20"/>
      <c r="QG108" s="20"/>
      <c r="QH108" s="20"/>
      <c r="QI108" s="20"/>
      <c r="QJ108" s="20"/>
      <c r="QK108" s="20"/>
      <c r="QL108" s="20"/>
      <c r="QM108" s="20"/>
      <c r="QN108" s="20"/>
      <c r="QO108" s="20"/>
      <c r="QP108" s="20"/>
      <c r="QQ108" s="20"/>
      <c r="QR108" s="20"/>
      <c r="QS108" s="20"/>
      <c r="QT108" s="20"/>
      <c r="QU108" s="20"/>
      <c r="QV108" s="20"/>
      <c r="QW108" s="20"/>
      <c r="QX108" s="20"/>
      <c r="QY108" s="20"/>
      <c r="QZ108" s="20"/>
      <c r="RA108" s="20"/>
      <c r="RB108" s="20"/>
      <c r="RC108" s="20"/>
      <c r="RD108" s="20"/>
      <c r="RE108" s="20"/>
      <c r="RF108" s="20"/>
      <c r="RG108" s="20"/>
      <c r="RH108" s="20"/>
      <c r="RI108" s="20"/>
      <c r="RJ108" s="20"/>
      <c r="RK108" s="20"/>
      <c r="RL108" s="20"/>
      <c r="RM108" s="20"/>
      <c r="RN108" s="20"/>
      <c r="RO108" s="20"/>
      <c r="RP108" s="20"/>
      <c r="RQ108" s="20"/>
      <c r="RR108" s="20"/>
      <c r="RS108" s="20"/>
      <c r="RT108" s="20"/>
      <c r="RU108" s="20"/>
      <c r="RV108" s="20"/>
      <c r="RW108" s="20"/>
      <c r="RX108" s="20"/>
      <c r="RY108" s="20"/>
      <c r="RZ108" s="20"/>
      <c r="SA108" s="20"/>
      <c r="SB108" s="20"/>
      <c r="SC108" s="20"/>
      <c r="SD108" s="20"/>
      <c r="SE108" s="20"/>
      <c r="SF108" s="20"/>
      <c r="SG108" s="20"/>
      <c r="SH108" s="20"/>
      <c r="SI108" s="20"/>
      <c r="SJ108" s="20"/>
      <c r="SK108" s="20"/>
      <c r="SL108" s="20"/>
      <c r="SM108" s="20"/>
      <c r="SN108" s="20"/>
      <c r="SO108" s="20"/>
      <c r="SP108" s="20"/>
      <c r="SQ108" s="20"/>
      <c r="SR108" s="20"/>
      <c r="SS108" s="20"/>
      <c r="ST108" s="20"/>
      <c r="SU108" s="20"/>
      <c r="SV108" s="20"/>
      <c r="SW108" s="20"/>
      <c r="SX108" s="20"/>
      <c r="SY108" s="20"/>
      <c r="SZ108" s="20"/>
      <c r="TA108" s="20"/>
      <c r="TB108" s="20"/>
      <c r="TC108" s="20"/>
      <c r="TD108" s="20"/>
      <c r="TE108" s="20"/>
      <c r="TF108" s="20"/>
      <c r="TG108" s="20"/>
      <c r="TH108" s="20"/>
      <c r="TI108" s="20"/>
      <c r="TJ108" s="20"/>
      <c r="TK108" s="20"/>
      <c r="TL108" s="20"/>
      <c r="TM108" s="20"/>
      <c r="TN108" s="20"/>
      <c r="TO108" s="20"/>
      <c r="TP108" s="20"/>
      <c r="TQ108" s="20"/>
      <c r="TR108" s="20"/>
      <c r="TS108" s="20"/>
      <c r="TT108" s="20"/>
      <c r="TU108" s="20"/>
      <c r="TV108" s="20"/>
      <c r="TW108" s="20"/>
      <c r="TX108" s="20"/>
      <c r="TY108" s="20"/>
      <c r="TZ108" s="20"/>
      <c r="UA108" s="20"/>
      <c r="UB108" s="20"/>
      <c r="UC108" s="20"/>
      <c r="UD108" s="20"/>
      <c r="UE108" s="20"/>
      <c r="UF108" s="20"/>
      <c r="UG108" s="20"/>
      <c r="UH108" s="20"/>
      <c r="UI108" s="20"/>
      <c r="UJ108" s="20"/>
      <c r="UK108" s="20"/>
      <c r="UL108" s="20"/>
      <c r="UM108" s="20"/>
      <c r="UN108" s="20"/>
      <c r="UO108" s="20"/>
      <c r="UP108" s="20"/>
      <c r="UQ108" s="20"/>
      <c r="UR108" s="20"/>
      <c r="US108" s="20"/>
      <c r="UT108" s="20"/>
      <c r="UU108" s="20"/>
      <c r="UV108" s="20"/>
      <c r="UW108" s="20"/>
      <c r="UX108" s="20"/>
      <c r="UY108" s="20"/>
      <c r="UZ108" s="20"/>
      <c r="VA108" s="20"/>
      <c r="VB108" s="20"/>
      <c r="VC108" s="20"/>
      <c r="VD108" s="20"/>
      <c r="VE108" s="20"/>
      <c r="VF108" s="20"/>
      <c r="VG108" s="20"/>
      <c r="VH108" s="20"/>
      <c r="VI108" s="20"/>
      <c r="VJ108" s="20"/>
      <c r="VK108" s="20"/>
      <c r="VL108" s="20"/>
      <c r="VM108" s="20"/>
      <c r="VN108" s="20"/>
      <c r="VO108" s="20"/>
      <c r="VP108" s="20"/>
      <c r="VQ108" s="20"/>
      <c r="VR108" s="20"/>
      <c r="VS108" s="20"/>
      <c r="VT108" s="20"/>
      <c r="VU108" s="20"/>
      <c r="VV108" s="20"/>
      <c r="VW108" s="20"/>
      <c r="VX108" s="20"/>
      <c r="VY108" s="20"/>
      <c r="VZ108" s="20"/>
      <c r="WA108" s="20"/>
      <c r="WB108" s="20"/>
      <c r="WC108" s="20"/>
      <c r="WD108" s="20"/>
      <c r="WE108" s="20"/>
      <c r="WF108" s="20"/>
      <c r="WG108" s="20"/>
      <c r="WH108" s="20"/>
      <c r="WI108" s="20"/>
      <c r="WJ108" s="20"/>
      <c r="WK108" s="20"/>
      <c r="WL108" s="20"/>
      <c r="WM108" s="20"/>
      <c r="WN108" s="20"/>
      <c r="WO108" s="20"/>
      <c r="WP108" s="20"/>
      <c r="WQ108" s="20"/>
      <c r="WR108" s="20"/>
      <c r="WS108" s="20"/>
      <c r="WT108" s="20"/>
      <c r="WU108" s="20"/>
      <c r="WV108" s="20"/>
      <c r="WW108" s="20"/>
      <c r="WX108" s="20"/>
      <c r="WY108" s="20"/>
      <c r="WZ108" s="20"/>
      <c r="XA108" s="20"/>
      <c r="XB108" s="20"/>
      <c r="XC108" s="20"/>
      <c r="XD108" s="20"/>
      <c r="XE108" s="20"/>
      <c r="XF108" s="20"/>
      <c r="XG108" s="20"/>
      <c r="XH108" s="20"/>
      <c r="XI108" s="20"/>
      <c r="XJ108" s="20"/>
      <c r="XK108" s="20"/>
      <c r="XL108" s="20"/>
      <c r="XM108" s="20"/>
      <c r="XN108" s="20"/>
      <c r="XO108" s="20"/>
      <c r="XP108" s="20"/>
      <c r="XQ108" s="20"/>
      <c r="XR108" s="20"/>
      <c r="XS108" s="20"/>
      <c r="XT108" s="20"/>
      <c r="XU108" s="20"/>
      <c r="XV108" s="20"/>
      <c r="XW108" s="20"/>
      <c r="XX108" s="20"/>
      <c r="XY108" s="20"/>
      <c r="XZ108" s="20"/>
      <c r="YA108" s="20"/>
      <c r="YB108" s="20"/>
      <c r="YC108" s="20"/>
      <c r="YD108" s="20"/>
      <c r="YE108" s="20"/>
      <c r="YF108" s="20"/>
      <c r="YG108" s="20"/>
      <c r="YH108" s="20"/>
      <c r="YI108" s="20"/>
      <c r="YJ108" s="20"/>
      <c r="YK108" s="20"/>
      <c r="YL108" s="20"/>
      <c r="YM108" s="20"/>
      <c r="YN108" s="20"/>
      <c r="YO108" s="20"/>
      <c r="YP108" s="20"/>
      <c r="YQ108" s="20"/>
      <c r="YR108" s="20"/>
      <c r="YS108" s="20"/>
      <c r="YT108" s="20"/>
      <c r="YU108" s="20"/>
      <c r="YV108" s="20"/>
      <c r="YW108" s="20"/>
      <c r="YX108" s="20"/>
      <c r="YY108" s="20"/>
      <c r="YZ108" s="20"/>
      <c r="ZA108" s="20"/>
      <c r="ZB108" s="20"/>
      <c r="ZC108" s="20"/>
      <c r="ZD108" s="20"/>
      <c r="ZE108" s="20"/>
      <c r="ZF108" s="20"/>
      <c r="ZG108" s="20"/>
      <c r="ZH108" s="20"/>
      <c r="ZI108" s="20"/>
      <c r="ZJ108" s="20"/>
      <c r="ZK108" s="20"/>
      <c r="ZL108" s="20"/>
      <c r="ZM108" s="20"/>
      <c r="ZN108" s="20"/>
      <c r="ZO108" s="20"/>
      <c r="ZP108" s="20"/>
      <c r="ZQ108" s="20"/>
      <c r="ZR108" s="20"/>
      <c r="ZS108" s="20"/>
      <c r="ZT108" s="20"/>
      <c r="ZU108" s="20"/>
      <c r="ZV108" s="20"/>
      <c r="ZW108" s="20"/>
      <c r="ZX108" s="20"/>
      <c r="ZY108" s="20"/>
      <c r="ZZ108" s="20"/>
      <c r="AAA108" s="20"/>
      <c r="AAB108" s="20"/>
      <c r="AAC108" s="20"/>
      <c r="AAD108" s="20"/>
      <c r="AAE108" s="20"/>
      <c r="AAF108" s="20"/>
      <c r="AAG108" s="20"/>
      <c r="AAH108" s="20"/>
      <c r="AAI108" s="20"/>
      <c r="AAJ108" s="20"/>
      <c r="AAK108" s="20"/>
      <c r="AAL108" s="20"/>
      <c r="AAM108" s="20"/>
      <c r="AAN108" s="20"/>
      <c r="AAO108" s="20"/>
      <c r="AAP108" s="20"/>
      <c r="AAQ108" s="20"/>
      <c r="AAR108" s="20"/>
      <c r="AAS108" s="20"/>
      <c r="AAT108" s="20"/>
      <c r="AAU108" s="20"/>
      <c r="AAV108" s="20"/>
      <c r="AAW108" s="20"/>
      <c r="AAX108" s="20"/>
      <c r="AAY108" s="20"/>
      <c r="AAZ108" s="20"/>
      <c r="ABA108" s="20"/>
      <c r="ABB108" s="20"/>
      <c r="ABC108" s="20"/>
      <c r="ABD108" s="20"/>
      <c r="ABE108" s="20"/>
      <c r="ABF108" s="20"/>
      <c r="ABG108" s="20"/>
      <c r="ABH108" s="20"/>
      <c r="ABI108" s="20"/>
      <c r="ABJ108" s="20"/>
      <c r="ABK108" s="20"/>
      <c r="ABL108" s="20"/>
      <c r="ABM108" s="20"/>
      <c r="ABN108" s="20"/>
      <c r="ABO108" s="20"/>
      <c r="ABP108" s="20"/>
      <c r="ABQ108" s="20"/>
      <c r="ABR108" s="20"/>
      <c r="ABS108" s="20"/>
      <c r="ABT108" s="20"/>
      <c r="ABU108" s="20"/>
      <c r="ABV108" s="20"/>
      <c r="ABW108" s="20"/>
      <c r="ABX108" s="20"/>
      <c r="ABY108" s="20"/>
      <c r="ABZ108" s="20"/>
      <c r="ACA108" s="20"/>
      <c r="ACB108" s="20"/>
      <c r="ACC108" s="20"/>
      <c r="ACD108" s="20"/>
      <c r="ACE108" s="20"/>
      <c r="ACF108" s="20"/>
      <c r="ACG108" s="20"/>
      <c r="ACH108" s="20"/>
      <c r="ACI108" s="20"/>
      <c r="ACJ108" s="20"/>
      <c r="ACK108" s="20"/>
      <c r="ACL108" s="20"/>
      <c r="ACM108" s="20"/>
      <c r="ACN108" s="20"/>
      <c r="ACO108" s="20"/>
      <c r="ACP108" s="20"/>
      <c r="ACQ108" s="20"/>
      <c r="ACR108" s="20"/>
      <c r="ACS108" s="20"/>
      <c r="ACT108" s="20"/>
      <c r="ACU108" s="20"/>
      <c r="ACV108" s="20"/>
      <c r="ACW108" s="20"/>
      <c r="ACX108" s="20"/>
      <c r="ACY108" s="20"/>
      <c r="ACZ108" s="20"/>
      <c r="ADA108" s="20"/>
      <c r="ADB108" s="20"/>
      <c r="ADC108" s="20"/>
      <c r="ADD108" s="20"/>
      <c r="ADE108" s="20"/>
      <c r="ADF108" s="20"/>
      <c r="ADG108" s="20"/>
      <c r="ADH108" s="20"/>
      <c r="ADI108" s="20"/>
      <c r="ADJ108" s="20"/>
      <c r="ADK108" s="20"/>
      <c r="ADL108" s="20"/>
      <c r="ADM108" s="20"/>
      <c r="ADN108" s="20"/>
      <c r="ADO108" s="20"/>
      <c r="ADP108" s="20"/>
      <c r="ADQ108" s="20"/>
      <c r="ADR108" s="20"/>
      <c r="ADS108" s="20"/>
      <c r="ADT108" s="20"/>
      <c r="ADU108" s="20"/>
      <c r="ADV108" s="20"/>
      <c r="ADW108" s="20"/>
      <c r="ADX108" s="20"/>
      <c r="ADY108" s="20"/>
      <c r="ADZ108" s="20"/>
      <c r="AEA108" s="20"/>
      <c r="AEB108" s="20"/>
      <c r="AEC108" s="20"/>
      <c r="AED108" s="20"/>
      <c r="AEE108" s="20"/>
      <c r="AEF108" s="20"/>
      <c r="AEG108" s="20"/>
      <c r="AEH108" s="20"/>
      <c r="AEI108" s="20"/>
      <c r="AEJ108" s="20"/>
      <c r="AEK108" s="20"/>
      <c r="AEL108" s="20"/>
      <c r="AEM108" s="20"/>
      <c r="AEN108" s="20"/>
      <c r="AEO108" s="20"/>
      <c r="AEP108" s="20"/>
      <c r="AEQ108" s="20"/>
      <c r="AER108" s="20"/>
      <c r="AES108" s="20"/>
      <c r="AET108" s="20"/>
      <c r="AEU108" s="20"/>
      <c r="AEV108" s="20"/>
      <c r="AEW108" s="20"/>
      <c r="AEX108" s="20"/>
      <c r="AEY108" s="20"/>
      <c r="AEZ108" s="20"/>
      <c r="AFA108" s="20"/>
      <c r="AFB108" s="20"/>
      <c r="AFC108" s="20"/>
      <c r="AFD108" s="20"/>
      <c r="AFE108" s="20"/>
      <c r="AFF108" s="20"/>
      <c r="AFG108" s="20"/>
      <c r="AFH108" s="20"/>
      <c r="AFI108" s="20"/>
      <c r="AFJ108" s="20"/>
      <c r="AFK108" s="20"/>
      <c r="AFL108" s="20"/>
      <c r="AFM108" s="20"/>
      <c r="AFN108" s="20"/>
      <c r="AFO108" s="20"/>
      <c r="AFP108" s="20"/>
      <c r="AFQ108" s="20"/>
      <c r="AFR108" s="20"/>
      <c r="AFS108" s="20"/>
      <c r="AFT108" s="20"/>
      <c r="AFU108" s="20"/>
      <c r="AFV108" s="20"/>
      <c r="AFW108" s="20"/>
      <c r="AFX108" s="20"/>
      <c r="AFY108" s="20"/>
      <c r="AFZ108" s="20"/>
      <c r="AGA108" s="20"/>
      <c r="AGB108" s="20"/>
      <c r="AGC108" s="20"/>
      <c r="AGD108" s="20"/>
      <c r="AGE108" s="20"/>
      <c r="AGF108" s="20"/>
      <c r="AGG108" s="20"/>
      <c r="AGH108" s="20"/>
      <c r="AGI108" s="20"/>
      <c r="AGJ108" s="20"/>
      <c r="AGK108" s="20"/>
      <c r="AGL108" s="20"/>
      <c r="AGM108" s="20"/>
      <c r="AGN108" s="20"/>
      <c r="AGO108" s="20"/>
      <c r="AGP108" s="20"/>
      <c r="AGQ108" s="20"/>
      <c r="AGR108" s="20"/>
      <c r="AGS108" s="20"/>
      <c r="AGT108" s="20"/>
      <c r="AGU108" s="20"/>
      <c r="AGV108" s="20"/>
      <c r="AGW108" s="20"/>
      <c r="AGX108" s="20"/>
      <c r="AGY108" s="20"/>
      <c r="AGZ108" s="20"/>
      <c r="AHA108" s="20"/>
      <c r="AHB108" s="20"/>
      <c r="AHC108" s="20"/>
      <c r="AHD108" s="20"/>
      <c r="AHE108" s="20"/>
      <c r="AHF108" s="20"/>
      <c r="AHG108" s="20"/>
      <c r="AHH108" s="20"/>
      <c r="AHI108" s="20"/>
      <c r="AHJ108" s="20"/>
      <c r="AHK108" s="20"/>
      <c r="AHL108" s="20"/>
      <c r="AHM108" s="20"/>
      <c r="AHN108" s="20"/>
      <c r="AHO108" s="20"/>
      <c r="AHP108" s="20"/>
      <c r="AHQ108" s="20"/>
      <c r="AHR108" s="20"/>
      <c r="AHS108" s="20"/>
      <c r="AHT108" s="20"/>
      <c r="AHU108" s="20"/>
      <c r="AHV108" s="20"/>
      <c r="AHW108" s="20"/>
      <c r="AHX108" s="20"/>
      <c r="AHY108" s="20"/>
      <c r="AHZ108" s="20"/>
      <c r="AIA108" s="20"/>
      <c r="AIB108" s="20"/>
      <c r="AIC108" s="20"/>
      <c r="AID108" s="20"/>
      <c r="AIE108" s="20"/>
      <c r="AIF108" s="20"/>
      <c r="AIG108" s="20"/>
      <c r="AIH108" s="20"/>
      <c r="AII108" s="20"/>
      <c r="AIJ108" s="20"/>
      <c r="AIK108" s="20"/>
      <c r="AIL108" s="20"/>
      <c r="AIM108" s="20"/>
      <c r="AIN108" s="20"/>
      <c r="AIO108" s="20"/>
      <c r="AIP108" s="20"/>
      <c r="AIQ108" s="20"/>
      <c r="AIR108" s="20"/>
      <c r="AIS108" s="20"/>
      <c r="AIT108" s="20"/>
      <c r="AIU108" s="20"/>
      <c r="AIV108" s="20"/>
      <c r="AIW108" s="20"/>
      <c r="AIX108" s="20"/>
      <c r="AIY108" s="20"/>
      <c r="AIZ108" s="20"/>
      <c r="AJA108" s="20"/>
      <c r="AJB108" s="20"/>
      <c r="AJC108" s="20"/>
      <c r="AJD108" s="20"/>
      <c r="AJE108" s="20"/>
      <c r="AJF108" s="20"/>
      <c r="AJG108" s="20"/>
      <c r="AJH108" s="20"/>
      <c r="AJI108" s="20"/>
      <c r="AJJ108" s="20"/>
      <c r="AJK108" s="20"/>
      <c r="AJL108" s="20"/>
      <c r="AJM108" s="20"/>
      <c r="AJN108" s="20"/>
      <c r="AJO108" s="20"/>
      <c r="AJP108" s="20"/>
      <c r="AJQ108" s="20"/>
      <c r="AJR108" s="20"/>
      <c r="AJS108" s="20"/>
      <c r="AJT108" s="20"/>
      <c r="AJU108" s="20"/>
      <c r="AJV108" s="20"/>
      <c r="AJW108" s="20"/>
      <c r="AJX108" s="20"/>
      <c r="AJY108" s="20"/>
      <c r="AJZ108" s="20"/>
      <c r="AKA108" s="20"/>
      <c r="AKB108" s="20"/>
      <c r="AKC108" s="20"/>
      <c r="AKD108" s="20"/>
      <c r="AKE108" s="20"/>
      <c r="AKF108" s="20"/>
      <c r="AKG108" s="20"/>
      <c r="AKH108" s="20"/>
      <c r="AKI108" s="20"/>
      <c r="AKJ108" s="20"/>
      <c r="AKK108" s="20"/>
      <c r="AKL108" s="20"/>
      <c r="AKM108" s="20"/>
      <c r="AKN108" s="20"/>
      <c r="AKO108" s="20"/>
      <c r="AKP108" s="20"/>
      <c r="AKQ108" s="20"/>
      <c r="AKR108" s="20"/>
      <c r="AKS108" s="20"/>
      <c r="AKT108" s="20"/>
      <c r="AKU108" s="20"/>
      <c r="AKV108" s="20"/>
      <c r="AKW108" s="20"/>
      <c r="AKX108" s="20"/>
      <c r="AKY108" s="20"/>
      <c r="AKZ108" s="20"/>
      <c r="ALA108" s="20"/>
      <c r="ALB108" s="20"/>
      <c r="ALC108" s="20"/>
      <c r="ALD108" s="20"/>
      <c r="ALE108" s="20"/>
      <c r="ALF108" s="20"/>
      <c r="ALG108" s="20"/>
      <c r="ALH108" s="20"/>
      <c r="ALI108" s="20"/>
      <c r="ALJ108" s="20"/>
      <c r="ALK108" s="20"/>
      <c r="ALL108" s="20"/>
      <c r="ALM108" s="20"/>
      <c r="ALN108" s="20"/>
      <c r="ALO108" s="20"/>
      <c r="ALP108" s="20"/>
      <c r="ALQ108" s="20"/>
      <c r="ALR108" s="20"/>
      <c r="ALS108" s="20"/>
      <c r="ALT108" s="20"/>
      <c r="ALU108" s="20"/>
      <c r="ALV108" s="20"/>
      <c r="ALW108" s="20"/>
      <c r="ALX108" s="20"/>
      <c r="ALY108" s="20"/>
      <c r="ALZ108" s="20"/>
      <c r="AMA108" s="20"/>
      <c r="AMB108" s="20"/>
      <c r="AMC108" s="20"/>
      <c r="AMD108" s="20"/>
      <c r="AME108" s="20"/>
      <c r="AMF108" s="20"/>
      <c r="AMG108" s="20"/>
      <c r="AMH108" s="20"/>
      <c r="AMI108" s="20"/>
      <c r="AMJ108" s="20"/>
      <c r="AMK108" s="20"/>
      <c r="AML108" s="20"/>
      <c r="AMM108" s="20"/>
      <c r="AMN108" s="20"/>
      <c r="AMO108" s="20"/>
      <c r="AMP108" s="20"/>
      <c r="AMQ108" s="20"/>
      <c r="AMR108" s="20"/>
      <c r="AMS108" s="20"/>
      <c r="AMT108" s="20"/>
      <c r="AMU108" s="20"/>
      <c r="AMV108" s="20"/>
      <c r="AMW108" s="20"/>
      <c r="AMX108" s="20"/>
      <c r="AMY108" s="20"/>
      <c r="AMZ108" s="20"/>
      <c r="ANA108" s="20"/>
      <c r="ANB108" s="20"/>
      <c r="ANC108" s="20"/>
      <c r="AND108" s="20"/>
      <c r="ANE108" s="20"/>
      <c r="ANF108" s="20"/>
      <c r="ANG108" s="20"/>
      <c r="ANH108" s="20"/>
      <c r="ANI108" s="20"/>
      <c r="ANJ108" s="20"/>
      <c r="ANK108" s="20"/>
      <c r="ANL108" s="20"/>
      <c r="ANM108" s="20"/>
      <c r="ANN108" s="20"/>
      <c r="ANO108" s="20"/>
      <c r="ANP108" s="20"/>
      <c r="ANQ108" s="20"/>
      <c r="ANR108" s="20"/>
      <c r="ANS108" s="20"/>
      <c r="ANT108" s="20"/>
      <c r="ANU108" s="20"/>
      <c r="ANV108" s="20"/>
      <c r="ANW108" s="20"/>
      <c r="ANX108" s="20"/>
      <c r="ANY108" s="20"/>
      <c r="ANZ108" s="20"/>
      <c r="AOA108" s="20"/>
      <c r="AOB108" s="20"/>
      <c r="AOC108" s="20"/>
      <c r="AOD108" s="20"/>
      <c r="AOE108" s="20"/>
      <c r="AOF108" s="20"/>
      <c r="AOG108" s="20"/>
      <c r="AOH108" s="20"/>
      <c r="AOI108" s="20"/>
      <c r="AOJ108" s="20"/>
      <c r="AOK108" s="20"/>
      <c r="AOL108" s="20"/>
      <c r="AOM108" s="20"/>
      <c r="AON108" s="20"/>
      <c r="AOO108" s="20"/>
      <c r="AOP108" s="20"/>
      <c r="AOQ108" s="20"/>
      <c r="AOR108" s="20"/>
      <c r="AOS108" s="20"/>
      <c r="AOT108" s="20"/>
      <c r="AOU108" s="20"/>
      <c r="AOV108" s="20"/>
      <c r="AOW108" s="20"/>
      <c r="AOX108" s="20"/>
      <c r="AOY108" s="20"/>
      <c r="AOZ108" s="20"/>
      <c r="APA108" s="20"/>
      <c r="APB108" s="20"/>
      <c r="APC108" s="20"/>
      <c r="APD108" s="20"/>
      <c r="APE108" s="20"/>
      <c r="APF108" s="20"/>
      <c r="APG108" s="20"/>
      <c r="APH108" s="20"/>
      <c r="API108" s="20"/>
      <c r="APJ108" s="20"/>
      <c r="APK108" s="20"/>
      <c r="APL108" s="20"/>
      <c r="APM108" s="20"/>
      <c r="APN108" s="20"/>
      <c r="APO108" s="20"/>
      <c r="APP108" s="20"/>
      <c r="APQ108" s="20"/>
      <c r="APR108" s="20"/>
      <c r="APS108" s="20"/>
      <c r="APT108" s="20"/>
      <c r="APU108" s="20"/>
      <c r="APV108" s="20"/>
      <c r="APW108" s="20"/>
      <c r="APX108" s="20"/>
      <c r="APY108" s="20"/>
      <c r="APZ108" s="20"/>
      <c r="AQA108" s="20"/>
      <c r="AQB108" s="20"/>
      <c r="AQC108" s="20"/>
      <c r="AQD108" s="20"/>
      <c r="AQE108" s="20"/>
      <c r="AQF108" s="20"/>
      <c r="AQG108" s="20"/>
      <c r="AQH108" s="20"/>
      <c r="AQI108" s="20"/>
      <c r="AQJ108" s="20"/>
      <c r="AQK108" s="20"/>
      <c r="AQL108" s="20"/>
      <c r="AQM108" s="20"/>
      <c r="AQN108" s="20"/>
      <c r="AQO108" s="20"/>
      <c r="AQP108" s="20"/>
      <c r="AQQ108" s="20"/>
      <c r="AQR108" s="20"/>
      <c r="AQS108" s="20"/>
      <c r="AQT108" s="20"/>
      <c r="AQU108" s="20"/>
      <c r="AQV108" s="20"/>
      <c r="AQW108" s="20"/>
      <c r="AQX108" s="20"/>
      <c r="AQY108" s="20"/>
      <c r="AQZ108" s="20"/>
      <c r="ARA108" s="20"/>
      <c r="ARB108" s="20"/>
      <c r="ARC108" s="20"/>
      <c r="ARD108" s="20"/>
      <c r="ARE108" s="20"/>
      <c r="ARF108" s="20"/>
      <c r="ARG108" s="20"/>
      <c r="ARH108" s="20"/>
      <c r="ARI108" s="20"/>
      <c r="ARJ108" s="20"/>
      <c r="ARK108" s="20"/>
      <c r="ARL108" s="20"/>
      <c r="ARM108" s="20"/>
      <c r="ARN108" s="20"/>
      <c r="ARO108" s="20"/>
      <c r="ARP108" s="20"/>
      <c r="ARQ108" s="20"/>
      <c r="ARR108" s="20"/>
      <c r="ARS108" s="20"/>
      <c r="ART108" s="20"/>
      <c r="ARU108" s="20"/>
      <c r="ARV108" s="20"/>
      <c r="ARW108" s="20"/>
      <c r="ARX108" s="20"/>
      <c r="ARY108" s="20"/>
      <c r="ARZ108" s="20"/>
      <c r="ASA108" s="20"/>
      <c r="ASB108" s="20"/>
      <c r="ASC108" s="20"/>
      <c r="ASD108" s="20"/>
      <c r="ASE108" s="20"/>
      <c r="ASF108" s="20"/>
      <c r="ASG108" s="20"/>
      <c r="ASH108" s="20"/>
      <c r="ASI108" s="20"/>
      <c r="ASJ108" s="20"/>
      <c r="ASK108" s="20"/>
      <c r="ASL108" s="20"/>
      <c r="ASM108" s="20"/>
      <c r="ASN108" s="20"/>
      <c r="ASO108" s="20"/>
      <c r="ASP108" s="20"/>
      <c r="ASQ108" s="20"/>
      <c r="ASR108" s="20"/>
      <c r="ASS108" s="20"/>
      <c r="AST108" s="20"/>
      <c r="ASU108" s="20"/>
      <c r="ASV108" s="20"/>
      <c r="ASW108" s="20"/>
      <c r="ASX108" s="20"/>
      <c r="ASY108" s="20"/>
      <c r="ASZ108" s="20"/>
      <c r="ATA108" s="20"/>
      <c r="ATB108" s="20"/>
      <c r="ATC108" s="20"/>
      <c r="ATD108" s="20"/>
      <c r="ATE108" s="20"/>
      <c r="ATF108" s="20"/>
      <c r="ATG108" s="20"/>
      <c r="ATH108" s="20"/>
      <c r="ATI108" s="20"/>
      <c r="ATJ108" s="20"/>
      <c r="ATK108" s="20"/>
      <c r="ATL108" s="20"/>
      <c r="ATM108" s="20"/>
      <c r="ATN108" s="20"/>
      <c r="ATO108" s="20"/>
      <c r="ATP108" s="20"/>
      <c r="ATQ108" s="20"/>
      <c r="ATR108" s="20"/>
      <c r="ATS108" s="20"/>
      <c r="ATT108" s="20"/>
      <c r="ATU108" s="20"/>
      <c r="ATV108" s="20"/>
      <c r="ATW108" s="20"/>
      <c r="ATX108" s="20"/>
      <c r="ATY108" s="20"/>
      <c r="ATZ108" s="20"/>
      <c r="AUA108" s="20"/>
      <c r="AUB108" s="20"/>
      <c r="AUC108" s="20"/>
      <c r="AUD108" s="20"/>
      <c r="AUE108" s="20"/>
      <c r="AUF108" s="20"/>
      <c r="AUG108" s="20"/>
      <c r="AUH108" s="20"/>
      <c r="AUI108" s="20"/>
      <c r="AUJ108" s="20"/>
      <c r="AUK108" s="20"/>
      <c r="AUL108" s="20"/>
      <c r="AUM108" s="20"/>
      <c r="AUN108" s="20"/>
      <c r="AUO108" s="20"/>
      <c r="AUP108" s="20"/>
      <c r="AUQ108" s="20"/>
      <c r="AUR108" s="20"/>
      <c r="AUS108" s="20"/>
      <c r="AUT108" s="20"/>
      <c r="AUU108" s="20"/>
      <c r="AUV108" s="20"/>
      <c r="AUW108" s="20"/>
      <c r="AUX108" s="20"/>
      <c r="AUY108" s="20"/>
      <c r="AUZ108" s="20"/>
      <c r="AVA108" s="20"/>
      <c r="AVB108" s="20"/>
      <c r="AVC108" s="20"/>
      <c r="AVD108" s="20"/>
      <c r="AVE108" s="20"/>
      <c r="AVF108" s="20"/>
      <c r="AVG108" s="20"/>
      <c r="AVH108" s="20"/>
      <c r="AVI108" s="20"/>
      <c r="AVJ108" s="20"/>
      <c r="AVK108" s="20"/>
      <c r="AVL108" s="20"/>
      <c r="AVM108" s="20"/>
      <c r="AVN108" s="20"/>
      <c r="AVO108" s="20"/>
      <c r="AVP108" s="20"/>
      <c r="AVQ108" s="20"/>
      <c r="AVR108" s="20"/>
      <c r="AVS108" s="20"/>
      <c r="AVT108" s="20"/>
      <c r="AVU108" s="20"/>
      <c r="AVV108" s="20"/>
      <c r="AVW108" s="20"/>
      <c r="AVX108" s="20"/>
      <c r="AVY108" s="20"/>
      <c r="AVZ108" s="20"/>
      <c r="AWA108" s="20"/>
      <c r="AWB108" s="20"/>
      <c r="AWC108" s="20"/>
      <c r="AWD108" s="20"/>
      <c r="AWE108" s="20"/>
      <c r="AWF108" s="20"/>
      <c r="AWG108" s="20"/>
      <c r="AWH108" s="20"/>
      <c r="AWI108" s="20"/>
      <c r="AWJ108" s="20"/>
      <c r="AWK108" s="20"/>
      <c r="AWL108" s="20"/>
      <c r="AWM108" s="20"/>
      <c r="AWN108" s="20"/>
      <c r="AWO108" s="20"/>
      <c r="AWP108" s="20"/>
      <c r="AWQ108" s="20"/>
      <c r="AWR108" s="20"/>
      <c r="AWS108" s="20"/>
      <c r="AWT108" s="20"/>
      <c r="AWU108" s="20"/>
      <c r="AWV108" s="20"/>
      <c r="AWW108" s="20"/>
      <c r="AWX108" s="20"/>
      <c r="AWY108" s="20"/>
      <c r="AWZ108" s="20"/>
      <c r="AXA108" s="20"/>
      <c r="AXB108" s="20"/>
      <c r="AXC108" s="20"/>
      <c r="AXD108" s="20"/>
      <c r="AXE108" s="20"/>
      <c r="AXF108" s="20"/>
      <c r="AXG108" s="20"/>
      <c r="AXH108" s="20"/>
      <c r="AXI108" s="20"/>
      <c r="AXJ108" s="20"/>
      <c r="AXK108" s="20"/>
      <c r="AXL108" s="20"/>
      <c r="AXM108" s="20"/>
      <c r="AXN108" s="20"/>
      <c r="AXO108" s="20"/>
      <c r="AXP108" s="20"/>
      <c r="AXQ108" s="20"/>
      <c r="AXR108" s="20"/>
      <c r="AXS108" s="20"/>
      <c r="AXT108" s="20"/>
      <c r="AXU108" s="20"/>
      <c r="AXV108" s="20"/>
      <c r="AXW108" s="20"/>
      <c r="AXX108" s="20"/>
      <c r="AXY108" s="20"/>
      <c r="AXZ108" s="20"/>
      <c r="AYA108" s="20"/>
      <c r="AYB108" s="20"/>
      <c r="AYC108" s="20"/>
      <c r="AYD108" s="20"/>
      <c r="AYE108" s="20"/>
      <c r="AYF108" s="20"/>
      <c r="AYG108" s="20"/>
      <c r="AYH108" s="20"/>
      <c r="AYI108" s="20"/>
      <c r="AYJ108" s="20"/>
      <c r="AYK108" s="20"/>
      <c r="AYL108" s="20"/>
      <c r="AYM108" s="20"/>
      <c r="AYN108" s="20"/>
      <c r="AYO108" s="20"/>
      <c r="AYP108" s="20"/>
      <c r="AYQ108" s="20"/>
      <c r="AYR108" s="20"/>
      <c r="AYS108" s="20"/>
      <c r="AYT108" s="20"/>
      <c r="AYU108" s="20"/>
      <c r="AYV108" s="20"/>
      <c r="AYW108" s="20"/>
      <c r="AYX108" s="20"/>
      <c r="AYY108" s="20"/>
      <c r="AYZ108" s="20"/>
      <c r="AZA108" s="20"/>
      <c r="AZB108" s="20"/>
      <c r="AZC108" s="20"/>
      <c r="AZD108" s="20"/>
      <c r="AZE108" s="20"/>
      <c r="AZF108" s="20"/>
      <c r="AZG108" s="20"/>
      <c r="AZH108" s="20"/>
      <c r="AZI108" s="20"/>
      <c r="AZJ108" s="20"/>
      <c r="AZK108" s="20"/>
      <c r="AZL108" s="20"/>
      <c r="AZM108" s="20"/>
      <c r="AZN108" s="20"/>
      <c r="AZO108" s="20"/>
      <c r="AZP108" s="20"/>
      <c r="AZQ108" s="20"/>
      <c r="AZR108" s="20"/>
      <c r="AZS108" s="20"/>
      <c r="AZT108" s="20"/>
      <c r="AZU108" s="20"/>
      <c r="AZV108" s="20"/>
      <c r="AZW108" s="20"/>
      <c r="AZX108" s="20"/>
      <c r="AZY108" s="20"/>
      <c r="AZZ108" s="20"/>
      <c r="BAA108" s="20"/>
      <c r="BAB108" s="20"/>
      <c r="BAC108" s="20"/>
      <c r="BAD108" s="20"/>
      <c r="BAE108" s="20"/>
      <c r="BAF108" s="20"/>
      <c r="BAG108" s="20"/>
      <c r="BAH108" s="20"/>
      <c r="BAI108" s="20"/>
      <c r="BAJ108" s="20"/>
      <c r="BAK108" s="20"/>
      <c r="BAL108" s="20"/>
      <c r="BAM108" s="20"/>
      <c r="BAN108" s="20"/>
      <c r="BAO108" s="20"/>
      <c r="BAP108" s="20"/>
      <c r="BAQ108" s="20"/>
      <c r="BAR108" s="20"/>
      <c r="BAS108" s="20"/>
      <c r="BAT108" s="20"/>
      <c r="BAU108" s="20"/>
      <c r="BAV108" s="20"/>
      <c r="BAW108" s="20"/>
      <c r="BAX108" s="20"/>
      <c r="BAY108" s="20"/>
      <c r="BAZ108" s="20"/>
      <c r="BBA108" s="20"/>
      <c r="BBB108" s="20"/>
      <c r="BBC108" s="20"/>
      <c r="BBD108" s="20"/>
      <c r="BBE108" s="20"/>
      <c r="BBF108" s="20"/>
      <c r="BBG108" s="20"/>
      <c r="BBH108" s="20"/>
      <c r="BBI108" s="20"/>
      <c r="BBJ108" s="20"/>
      <c r="BBK108" s="20"/>
      <c r="BBL108" s="20"/>
      <c r="BBM108" s="20"/>
      <c r="BBN108" s="20"/>
      <c r="BBO108" s="20"/>
      <c r="BBP108" s="20"/>
      <c r="BBQ108" s="20"/>
      <c r="BBR108" s="20"/>
      <c r="BBS108" s="20"/>
      <c r="BBT108" s="20"/>
      <c r="BBU108" s="20"/>
      <c r="BBV108" s="20"/>
      <c r="BBW108" s="20"/>
      <c r="BBX108" s="20"/>
      <c r="BBY108" s="20"/>
      <c r="BBZ108" s="20"/>
      <c r="BCA108" s="20"/>
      <c r="BCB108" s="20"/>
      <c r="BCC108" s="20"/>
      <c r="BCD108" s="20"/>
      <c r="BCE108" s="20"/>
      <c r="BCF108" s="20"/>
      <c r="BCG108" s="20"/>
      <c r="BCH108" s="20"/>
      <c r="BCI108" s="20"/>
      <c r="BCJ108" s="20"/>
      <c r="BCK108" s="20"/>
      <c r="BCL108" s="20"/>
      <c r="BCM108" s="20"/>
      <c r="BCN108" s="20"/>
      <c r="BCO108" s="20"/>
      <c r="BCP108" s="20"/>
      <c r="BCQ108" s="20"/>
      <c r="BCR108" s="20"/>
      <c r="BCS108" s="20"/>
      <c r="BCT108" s="20"/>
      <c r="BCU108" s="20"/>
      <c r="BCV108" s="20"/>
      <c r="BCW108" s="20"/>
      <c r="BCX108" s="20"/>
      <c r="BCY108" s="20"/>
      <c r="BCZ108" s="20"/>
      <c r="BDA108" s="20"/>
      <c r="BDB108" s="20"/>
      <c r="BDC108" s="20"/>
      <c r="BDD108" s="20"/>
      <c r="BDE108" s="20"/>
      <c r="BDF108" s="20"/>
      <c r="BDG108" s="20"/>
      <c r="BDH108" s="20"/>
      <c r="BDI108" s="20"/>
      <c r="BDJ108" s="20"/>
      <c r="BDK108" s="20"/>
      <c r="BDL108" s="20"/>
      <c r="BDM108" s="20"/>
      <c r="BDN108" s="20"/>
      <c r="BDO108" s="20"/>
      <c r="BDP108" s="20"/>
      <c r="BDQ108" s="20"/>
      <c r="BDR108" s="20"/>
      <c r="BDS108" s="20"/>
      <c r="BDT108" s="20"/>
      <c r="BDU108" s="20"/>
      <c r="BDV108" s="20"/>
      <c r="BDW108" s="20"/>
      <c r="BDX108" s="20"/>
      <c r="BDY108" s="20"/>
      <c r="BDZ108" s="20"/>
      <c r="BEA108" s="20"/>
      <c r="BEB108" s="20"/>
      <c r="BEC108" s="20"/>
      <c r="BED108" s="20"/>
      <c r="BEE108" s="20"/>
      <c r="BEF108" s="20"/>
      <c r="BEG108" s="20"/>
      <c r="BEH108" s="20"/>
      <c r="BEI108" s="20"/>
      <c r="BEJ108" s="20"/>
      <c r="BEK108" s="20"/>
      <c r="BEL108" s="20"/>
      <c r="BEM108" s="20"/>
      <c r="BEN108" s="20"/>
      <c r="BEO108" s="20"/>
      <c r="BEP108" s="20"/>
      <c r="BEQ108" s="20"/>
      <c r="BER108" s="20"/>
      <c r="BES108" s="20"/>
      <c r="BET108" s="20"/>
      <c r="BEU108" s="20"/>
      <c r="BEV108" s="20"/>
      <c r="BEW108" s="20"/>
      <c r="BEX108" s="20"/>
      <c r="BEY108" s="20"/>
      <c r="BEZ108" s="20"/>
      <c r="BFA108" s="20"/>
      <c r="BFB108" s="20"/>
      <c r="BFC108" s="20"/>
      <c r="BFD108" s="20"/>
      <c r="BFE108" s="20"/>
      <c r="BFF108" s="20"/>
      <c r="BFG108" s="20"/>
      <c r="BFH108" s="20"/>
      <c r="BFI108" s="20"/>
      <c r="BFJ108" s="20"/>
      <c r="BFK108" s="20"/>
      <c r="BFL108" s="20"/>
      <c r="BFM108" s="20"/>
      <c r="BFN108" s="20"/>
      <c r="BFO108" s="20"/>
      <c r="BFP108" s="20"/>
      <c r="BFQ108" s="20"/>
      <c r="BFR108" s="20"/>
      <c r="BFS108" s="20"/>
      <c r="BFT108" s="20"/>
      <c r="BFU108" s="20"/>
      <c r="BFV108" s="20"/>
      <c r="BFW108" s="20"/>
      <c r="BFX108" s="20"/>
      <c r="BFY108" s="20"/>
      <c r="BFZ108" s="20"/>
      <c r="BGA108" s="20"/>
      <c r="BGB108" s="20"/>
      <c r="BGC108" s="20"/>
      <c r="BGD108" s="20"/>
      <c r="BGE108" s="20"/>
      <c r="BGF108" s="20"/>
      <c r="BGG108" s="20"/>
      <c r="BGH108" s="20"/>
      <c r="BGI108" s="20"/>
      <c r="BGJ108" s="20"/>
      <c r="BGK108" s="20"/>
      <c r="BGL108" s="20"/>
      <c r="BGM108" s="20"/>
      <c r="BGN108" s="20"/>
      <c r="BGO108" s="20"/>
      <c r="BGP108" s="20"/>
      <c r="BGQ108" s="20"/>
      <c r="BGR108" s="20"/>
      <c r="BGS108" s="20"/>
      <c r="BGT108" s="20"/>
      <c r="BGU108" s="20"/>
      <c r="BGV108" s="20"/>
      <c r="BGW108" s="20"/>
      <c r="BGX108" s="20"/>
      <c r="BGY108" s="20"/>
      <c r="BGZ108" s="20"/>
      <c r="BHA108" s="20"/>
      <c r="BHB108" s="20"/>
      <c r="BHC108" s="20"/>
      <c r="BHD108" s="20"/>
      <c r="BHE108" s="20"/>
      <c r="BHF108" s="20"/>
      <c r="BHG108" s="20"/>
      <c r="BHH108" s="20"/>
      <c r="BHI108" s="20"/>
      <c r="BHJ108" s="20"/>
      <c r="BHK108" s="20"/>
      <c r="BHL108" s="20"/>
      <c r="BHM108" s="20"/>
      <c r="BHN108" s="20"/>
      <c r="BHO108" s="20"/>
      <c r="BHP108" s="20"/>
      <c r="BHQ108" s="20"/>
      <c r="BHR108" s="20"/>
      <c r="BHS108" s="20"/>
      <c r="BHT108" s="20"/>
      <c r="BHU108" s="20"/>
      <c r="BHV108" s="20"/>
      <c r="BHW108" s="20"/>
      <c r="BHX108" s="20"/>
      <c r="BHY108" s="20"/>
      <c r="BHZ108" s="20"/>
      <c r="BIA108" s="20"/>
      <c r="BIB108" s="20"/>
      <c r="BIC108" s="20"/>
      <c r="BID108" s="20"/>
      <c r="BIE108" s="20"/>
      <c r="BIF108" s="20"/>
      <c r="BIG108" s="20"/>
      <c r="BIH108" s="20"/>
      <c r="BII108" s="20"/>
      <c r="BIJ108" s="20"/>
      <c r="BIK108" s="20"/>
      <c r="BIL108" s="20"/>
      <c r="BIM108" s="20"/>
      <c r="BIN108" s="20"/>
      <c r="BIO108" s="20"/>
      <c r="BIP108" s="20"/>
      <c r="BIQ108" s="20"/>
      <c r="BIR108" s="20"/>
      <c r="BIS108" s="20"/>
      <c r="BIT108" s="20"/>
      <c r="BIU108" s="20"/>
      <c r="BIV108" s="20"/>
      <c r="BIW108" s="20"/>
      <c r="BIX108" s="20"/>
      <c r="BIY108" s="20"/>
      <c r="BIZ108" s="20"/>
      <c r="BJA108" s="20"/>
      <c r="BJB108" s="20"/>
      <c r="BJC108" s="20"/>
      <c r="BJD108" s="20"/>
      <c r="BJE108" s="20"/>
      <c r="BJF108" s="20"/>
      <c r="BJG108" s="20"/>
      <c r="BJH108" s="20"/>
      <c r="BJI108" s="20"/>
      <c r="BJJ108" s="20"/>
      <c r="BJK108" s="20"/>
      <c r="BJL108" s="20"/>
      <c r="BJM108" s="20"/>
      <c r="BJN108" s="20"/>
      <c r="BJO108" s="20"/>
      <c r="BJP108" s="20"/>
      <c r="BJQ108" s="20"/>
      <c r="BJR108" s="20"/>
      <c r="BJS108" s="20"/>
      <c r="BJT108" s="20"/>
      <c r="BJU108" s="20"/>
      <c r="BJV108" s="20"/>
      <c r="BJW108" s="20"/>
      <c r="BJX108" s="20"/>
      <c r="BJY108" s="20"/>
      <c r="BJZ108" s="20"/>
      <c r="BKA108" s="20"/>
      <c r="BKB108" s="20"/>
      <c r="BKC108" s="20"/>
      <c r="BKD108" s="20"/>
      <c r="BKE108" s="20"/>
      <c r="BKF108" s="20"/>
      <c r="BKG108" s="20"/>
      <c r="BKH108" s="20"/>
      <c r="BKI108" s="20"/>
      <c r="BKJ108" s="20"/>
      <c r="BKK108" s="20"/>
      <c r="BKL108" s="20"/>
      <c r="BKM108" s="20"/>
      <c r="BKN108" s="20"/>
      <c r="BKO108" s="20"/>
      <c r="BKP108" s="20"/>
      <c r="BKQ108" s="20"/>
      <c r="BKR108" s="20"/>
      <c r="BKS108" s="20"/>
      <c r="BKT108" s="20"/>
      <c r="BKU108" s="20"/>
      <c r="BKV108" s="20"/>
      <c r="BKW108" s="20"/>
      <c r="BKX108" s="20"/>
      <c r="BKY108" s="20"/>
      <c r="BKZ108" s="20"/>
      <c r="BLA108" s="20"/>
      <c r="BLB108" s="20"/>
      <c r="BLC108" s="20"/>
      <c r="BLD108" s="20"/>
      <c r="BLE108" s="20"/>
      <c r="BLF108" s="20"/>
      <c r="BLG108" s="20"/>
      <c r="BLH108" s="20"/>
      <c r="BLI108" s="20"/>
      <c r="BLJ108" s="20"/>
      <c r="BLK108" s="20"/>
      <c r="BLL108" s="20"/>
      <c r="BLM108" s="20"/>
      <c r="BLN108" s="20"/>
      <c r="BLO108" s="20"/>
      <c r="BLP108" s="20"/>
      <c r="BLQ108" s="20"/>
      <c r="BLR108" s="20"/>
      <c r="BLS108" s="20"/>
      <c r="BLT108" s="20"/>
      <c r="BLU108" s="20"/>
      <c r="BLV108" s="20"/>
      <c r="BLW108" s="20"/>
      <c r="BLX108" s="20"/>
      <c r="BLY108" s="20"/>
      <c r="BLZ108" s="20"/>
      <c r="BMA108" s="20"/>
      <c r="BMB108" s="20"/>
      <c r="BMC108" s="20"/>
      <c r="BMD108" s="20"/>
      <c r="BME108" s="20"/>
      <c r="BMF108" s="20"/>
      <c r="BMG108" s="20"/>
      <c r="BMH108" s="20"/>
      <c r="BMI108" s="20"/>
      <c r="BMJ108" s="20"/>
      <c r="BMK108" s="20"/>
      <c r="BML108" s="20"/>
      <c r="BMM108" s="20"/>
      <c r="BMN108" s="20"/>
      <c r="BMO108" s="20"/>
      <c r="BMP108" s="20"/>
      <c r="BMQ108" s="20"/>
      <c r="BMR108" s="20"/>
      <c r="BMS108" s="20"/>
      <c r="BMT108" s="20"/>
      <c r="BMU108" s="20"/>
      <c r="BMV108" s="20"/>
      <c r="BMW108" s="20"/>
      <c r="BMX108" s="20"/>
      <c r="BMY108" s="20"/>
      <c r="BMZ108" s="20"/>
      <c r="BNA108" s="20"/>
      <c r="BNB108" s="20"/>
      <c r="BNC108" s="20"/>
      <c r="BND108" s="20"/>
      <c r="BNE108" s="20"/>
      <c r="BNF108" s="20"/>
      <c r="BNG108" s="20"/>
      <c r="BNH108" s="20"/>
      <c r="BNI108" s="20"/>
      <c r="BNJ108" s="20"/>
      <c r="BNK108" s="20"/>
      <c r="BNL108" s="20"/>
      <c r="BNM108" s="20"/>
      <c r="BNN108" s="20"/>
      <c r="BNO108" s="20"/>
      <c r="BNP108" s="20"/>
      <c r="BNQ108" s="20"/>
      <c r="BNR108" s="20"/>
      <c r="BNS108" s="20"/>
      <c r="BNT108" s="20"/>
      <c r="BNU108" s="20"/>
      <c r="BNV108" s="20"/>
      <c r="BNW108" s="20"/>
      <c r="BNX108" s="20"/>
      <c r="BNY108" s="20"/>
      <c r="BNZ108" s="20"/>
      <c r="BOA108" s="20"/>
      <c r="BOB108" s="20"/>
      <c r="BOC108" s="20"/>
      <c r="BOD108" s="20"/>
      <c r="BOE108" s="20"/>
      <c r="BOF108" s="20"/>
      <c r="BOG108" s="20"/>
      <c r="BOH108" s="20"/>
      <c r="BOI108" s="20"/>
      <c r="BOJ108" s="20"/>
      <c r="BOK108" s="20"/>
      <c r="BOL108" s="20"/>
      <c r="BOM108" s="20"/>
      <c r="BON108" s="20"/>
      <c r="BOO108" s="20"/>
      <c r="BOP108" s="20"/>
      <c r="BOQ108" s="20"/>
      <c r="BOR108" s="20"/>
      <c r="BOS108" s="20"/>
      <c r="BOT108" s="20"/>
      <c r="BOU108" s="20"/>
      <c r="BOV108" s="20"/>
      <c r="BOW108" s="20"/>
      <c r="BOX108" s="20"/>
      <c r="BOY108" s="20"/>
      <c r="BOZ108" s="20"/>
      <c r="BPA108" s="20"/>
      <c r="BPB108" s="20"/>
      <c r="BPC108" s="20"/>
      <c r="BPD108" s="20"/>
      <c r="BPE108" s="20"/>
      <c r="BPF108" s="20"/>
      <c r="BPG108" s="20"/>
      <c r="BPH108" s="20"/>
      <c r="BPI108" s="20"/>
      <c r="BPJ108" s="20"/>
      <c r="BPK108" s="20"/>
      <c r="BPL108" s="20"/>
      <c r="BPM108" s="20"/>
      <c r="BPN108" s="20"/>
      <c r="BPO108" s="20"/>
      <c r="BPP108" s="20"/>
      <c r="BPQ108" s="20"/>
      <c r="BPR108" s="20"/>
      <c r="BPS108" s="20"/>
      <c r="BPT108" s="20"/>
      <c r="BPU108" s="20"/>
      <c r="BPV108" s="20"/>
      <c r="BPW108" s="20"/>
      <c r="BPX108" s="20"/>
      <c r="BPY108" s="20"/>
      <c r="BPZ108" s="20"/>
      <c r="BQA108" s="20"/>
      <c r="BQB108" s="20"/>
      <c r="BQC108" s="20"/>
      <c r="BQD108" s="20"/>
      <c r="BQE108" s="20"/>
      <c r="BQF108" s="20"/>
      <c r="BQG108" s="20"/>
      <c r="BQH108" s="20"/>
      <c r="BQI108" s="20"/>
      <c r="BQJ108" s="20"/>
      <c r="BQK108" s="20"/>
      <c r="BQL108" s="20"/>
      <c r="BQM108" s="20"/>
      <c r="BQN108" s="20"/>
      <c r="BQO108" s="20"/>
      <c r="BQP108" s="20"/>
      <c r="BQQ108" s="20"/>
      <c r="BQR108" s="20"/>
      <c r="BQS108" s="20"/>
      <c r="BQT108" s="20"/>
      <c r="BQU108" s="20"/>
      <c r="BQV108" s="20"/>
      <c r="BQW108" s="20"/>
      <c r="BQX108" s="20"/>
      <c r="BQY108" s="20"/>
      <c r="BQZ108" s="20"/>
      <c r="BRA108" s="20"/>
      <c r="BRB108" s="20"/>
      <c r="BRC108" s="20"/>
      <c r="BRD108" s="20"/>
      <c r="BRE108" s="20"/>
      <c r="BRF108" s="20"/>
      <c r="BRG108" s="20"/>
      <c r="BRH108" s="20"/>
      <c r="BRI108" s="20"/>
      <c r="BRJ108" s="20"/>
      <c r="BRK108" s="20"/>
      <c r="BRL108" s="20"/>
      <c r="BRM108" s="20"/>
      <c r="BRN108" s="20"/>
      <c r="BRO108" s="20"/>
      <c r="BRP108" s="20"/>
      <c r="BRQ108" s="20"/>
      <c r="BRR108" s="20"/>
      <c r="BRS108" s="20"/>
      <c r="BRT108" s="20"/>
      <c r="BRU108" s="20"/>
      <c r="BRV108" s="20"/>
      <c r="BRW108" s="20"/>
      <c r="BRX108" s="20"/>
      <c r="BRY108" s="20"/>
      <c r="BRZ108" s="20"/>
      <c r="BSA108" s="20"/>
      <c r="BSB108" s="20"/>
      <c r="BSC108" s="20"/>
      <c r="BSD108" s="20"/>
      <c r="BSE108" s="20"/>
      <c r="BSF108" s="20"/>
      <c r="BSG108" s="20"/>
      <c r="BSH108" s="20"/>
      <c r="BSI108" s="20"/>
      <c r="BSJ108" s="20"/>
      <c r="BSK108" s="20"/>
      <c r="BSL108" s="20"/>
      <c r="BSM108" s="20"/>
      <c r="BSN108" s="20"/>
      <c r="BSO108" s="20"/>
      <c r="BSP108" s="20"/>
      <c r="BSQ108" s="20"/>
      <c r="BSR108" s="20"/>
      <c r="BSS108" s="20"/>
      <c r="BST108" s="20"/>
      <c r="BSU108" s="20"/>
      <c r="BSV108" s="20"/>
      <c r="BSW108" s="20"/>
      <c r="BSX108" s="20"/>
      <c r="BSY108" s="20"/>
      <c r="BSZ108" s="20"/>
      <c r="BTA108" s="20"/>
      <c r="BTB108" s="20"/>
      <c r="BTC108" s="20"/>
      <c r="BTD108" s="20"/>
      <c r="BTE108" s="20"/>
      <c r="BTF108" s="20"/>
      <c r="BTG108" s="20"/>
      <c r="BTH108" s="20"/>
      <c r="BTI108" s="20"/>
      <c r="BTJ108" s="20"/>
      <c r="BTK108" s="20"/>
      <c r="BTL108" s="20"/>
      <c r="BTM108" s="20"/>
      <c r="BTN108" s="20"/>
      <c r="BTO108" s="20"/>
      <c r="BTP108" s="20"/>
      <c r="BTQ108" s="20"/>
      <c r="BTR108" s="20"/>
      <c r="BTS108" s="20"/>
      <c r="BTT108" s="20"/>
      <c r="BTU108" s="20"/>
      <c r="BTV108" s="20"/>
      <c r="BTW108" s="20"/>
      <c r="BTX108" s="20"/>
      <c r="BTY108" s="20"/>
      <c r="BTZ108" s="20"/>
      <c r="BUA108" s="20"/>
      <c r="BUB108" s="20"/>
      <c r="BUC108" s="20"/>
      <c r="BUD108" s="20"/>
      <c r="BUE108" s="20"/>
      <c r="BUF108" s="20"/>
      <c r="BUG108" s="20"/>
      <c r="BUH108" s="20"/>
      <c r="BUI108" s="20"/>
      <c r="BUJ108" s="20"/>
      <c r="BUK108" s="20"/>
      <c r="BUL108" s="20"/>
      <c r="BUM108" s="20"/>
      <c r="BUN108" s="20"/>
      <c r="BUO108" s="20"/>
      <c r="BUP108" s="20"/>
      <c r="BUQ108" s="20"/>
      <c r="BUR108" s="20"/>
      <c r="BUS108" s="20"/>
      <c r="BUT108" s="20"/>
      <c r="BUU108" s="20"/>
      <c r="BUV108" s="20"/>
      <c r="BUW108" s="20"/>
      <c r="BUX108" s="20"/>
      <c r="BUY108" s="20"/>
      <c r="BUZ108" s="20"/>
      <c r="BVA108" s="20"/>
      <c r="BVB108" s="20"/>
      <c r="BVC108" s="20"/>
      <c r="BVD108" s="20"/>
      <c r="BVE108" s="20"/>
      <c r="BVF108" s="20"/>
      <c r="BVG108" s="20"/>
      <c r="BVH108" s="20"/>
      <c r="BVI108" s="20"/>
      <c r="BVJ108" s="20"/>
      <c r="BVK108" s="20"/>
      <c r="BVL108" s="20"/>
      <c r="BVM108" s="20"/>
      <c r="BVN108" s="20"/>
      <c r="BVO108" s="20"/>
      <c r="BVP108" s="20"/>
      <c r="BVQ108" s="20"/>
      <c r="BVR108" s="20"/>
      <c r="BVS108" s="20"/>
      <c r="BVT108" s="20"/>
      <c r="BVU108" s="20"/>
      <c r="BVV108" s="20"/>
      <c r="BVW108" s="20"/>
      <c r="BVX108" s="20"/>
      <c r="BVY108" s="20"/>
      <c r="BVZ108" s="20"/>
      <c r="BWA108" s="20"/>
      <c r="BWB108" s="20"/>
      <c r="BWC108" s="20"/>
      <c r="BWD108" s="20"/>
      <c r="BWE108" s="20"/>
      <c r="BWF108" s="20"/>
      <c r="BWG108" s="20"/>
      <c r="BWH108" s="20"/>
      <c r="BWI108" s="20"/>
      <c r="BWJ108" s="20"/>
      <c r="BWK108" s="20"/>
      <c r="BWL108" s="20"/>
      <c r="BWM108" s="20"/>
      <c r="BWN108" s="20"/>
      <c r="BWO108" s="20"/>
      <c r="BWP108" s="20"/>
      <c r="BWQ108" s="20"/>
      <c r="BWR108" s="20"/>
      <c r="BWS108" s="20"/>
      <c r="BWT108" s="20"/>
      <c r="BWU108" s="20"/>
      <c r="BWV108" s="20"/>
      <c r="BWW108" s="20"/>
      <c r="BWX108" s="20"/>
      <c r="BWY108" s="20"/>
      <c r="BWZ108" s="20"/>
      <c r="BXA108" s="20"/>
      <c r="BXB108" s="20"/>
      <c r="BXC108" s="20"/>
      <c r="BXD108" s="20"/>
      <c r="BXE108" s="20"/>
      <c r="BXF108" s="20"/>
      <c r="BXG108" s="20"/>
      <c r="BXH108" s="20"/>
      <c r="BXI108" s="20"/>
      <c r="BXJ108" s="20"/>
      <c r="BXK108" s="20"/>
      <c r="BXL108" s="20"/>
      <c r="BXM108" s="20"/>
      <c r="BXN108" s="20"/>
      <c r="BXO108" s="20"/>
      <c r="BXP108" s="20"/>
      <c r="BXQ108" s="20"/>
      <c r="BXR108" s="20"/>
      <c r="BXS108" s="20"/>
      <c r="BXT108" s="20"/>
      <c r="BXU108" s="20"/>
      <c r="BXV108" s="20"/>
      <c r="BXW108" s="20"/>
      <c r="BXX108" s="20"/>
      <c r="BXY108" s="20"/>
      <c r="BXZ108" s="20"/>
      <c r="BYA108" s="20"/>
      <c r="BYB108" s="20"/>
      <c r="BYC108" s="20"/>
      <c r="BYD108" s="20"/>
      <c r="BYE108" s="20"/>
      <c r="BYF108" s="20"/>
      <c r="BYG108" s="20"/>
      <c r="BYH108" s="20"/>
      <c r="BYI108" s="20"/>
      <c r="BYJ108" s="20"/>
      <c r="BYK108" s="20"/>
      <c r="BYL108" s="20"/>
      <c r="BYM108" s="20"/>
      <c r="BYN108" s="20"/>
      <c r="BYO108" s="20"/>
      <c r="BYP108" s="20"/>
      <c r="BYQ108" s="20"/>
      <c r="BYR108" s="20"/>
      <c r="BYS108" s="20"/>
      <c r="BYT108" s="20"/>
      <c r="BYU108" s="20"/>
      <c r="BYV108" s="20"/>
      <c r="BYW108" s="20"/>
      <c r="BYX108" s="20"/>
      <c r="BYY108" s="20"/>
      <c r="BYZ108" s="20"/>
      <c r="BZA108" s="20"/>
      <c r="BZB108" s="20"/>
      <c r="BZC108" s="20"/>
      <c r="BZD108" s="20"/>
      <c r="BZE108" s="20"/>
      <c r="BZF108" s="20"/>
      <c r="BZG108" s="20"/>
      <c r="BZH108" s="20"/>
      <c r="BZI108" s="20"/>
      <c r="BZJ108" s="20"/>
      <c r="BZK108" s="20"/>
      <c r="BZL108" s="20"/>
      <c r="BZM108" s="20"/>
      <c r="BZN108" s="20"/>
      <c r="BZO108" s="20"/>
      <c r="BZP108" s="20"/>
      <c r="BZQ108" s="20"/>
      <c r="BZR108" s="20"/>
      <c r="BZS108" s="20"/>
      <c r="BZT108" s="20"/>
      <c r="BZU108" s="20"/>
      <c r="BZV108" s="20"/>
      <c r="BZW108" s="20"/>
      <c r="BZX108" s="20"/>
      <c r="BZY108" s="20"/>
      <c r="BZZ108" s="20"/>
      <c r="CAA108" s="20"/>
      <c r="CAB108" s="20"/>
      <c r="CAC108" s="20"/>
      <c r="CAD108" s="20"/>
      <c r="CAE108" s="20"/>
      <c r="CAF108" s="20"/>
      <c r="CAG108" s="20"/>
      <c r="CAH108" s="20"/>
      <c r="CAI108" s="20"/>
      <c r="CAJ108" s="20"/>
      <c r="CAK108" s="20"/>
      <c r="CAL108" s="20"/>
      <c r="CAM108" s="20"/>
      <c r="CAN108" s="20"/>
      <c r="CAO108" s="20"/>
      <c r="CAP108" s="20"/>
      <c r="CAQ108" s="20"/>
      <c r="CAR108" s="20"/>
      <c r="CAS108" s="20"/>
      <c r="CAT108" s="20"/>
      <c r="CAU108" s="20"/>
      <c r="CAV108" s="20"/>
      <c r="CAW108" s="20"/>
      <c r="CAX108" s="20"/>
      <c r="CAY108" s="20"/>
      <c r="CAZ108" s="20"/>
      <c r="CBA108" s="20"/>
      <c r="CBB108" s="20"/>
      <c r="CBC108" s="20"/>
      <c r="CBD108" s="20"/>
      <c r="CBE108" s="20"/>
      <c r="CBF108" s="20"/>
      <c r="CBG108" s="20"/>
      <c r="CBH108" s="20"/>
      <c r="CBI108" s="20"/>
      <c r="CBJ108" s="20"/>
      <c r="CBK108" s="20"/>
      <c r="CBL108" s="20"/>
      <c r="CBM108" s="20"/>
      <c r="CBN108" s="20"/>
      <c r="CBO108" s="20"/>
      <c r="CBP108" s="20"/>
      <c r="CBQ108" s="20"/>
      <c r="CBR108" s="20"/>
      <c r="CBS108" s="20"/>
      <c r="CBT108" s="20"/>
      <c r="CBU108" s="20"/>
      <c r="CBV108" s="20"/>
      <c r="CBW108" s="20"/>
      <c r="CBX108" s="20"/>
      <c r="CBY108" s="20"/>
      <c r="CBZ108" s="20"/>
      <c r="CCA108" s="20"/>
      <c r="CCB108" s="20"/>
      <c r="CCC108" s="20"/>
      <c r="CCD108" s="20"/>
      <c r="CCE108" s="20"/>
      <c r="CCF108" s="20"/>
      <c r="CCG108" s="20"/>
      <c r="CCH108" s="20"/>
      <c r="CCI108" s="20"/>
      <c r="CCJ108" s="20"/>
      <c r="CCK108" s="20"/>
      <c r="CCL108" s="20"/>
      <c r="CCM108" s="20"/>
      <c r="CCN108" s="20"/>
      <c r="CCO108" s="20"/>
      <c r="CCP108" s="20"/>
      <c r="CCQ108" s="20"/>
      <c r="CCR108" s="20"/>
      <c r="CCS108" s="20"/>
      <c r="CCT108" s="20"/>
      <c r="CCU108" s="20"/>
      <c r="CCV108" s="20"/>
      <c r="CCW108" s="20"/>
      <c r="CCX108" s="20"/>
      <c r="CCY108" s="20"/>
      <c r="CCZ108" s="20"/>
      <c r="CDA108" s="20"/>
      <c r="CDB108" s="20"/>
      <c r="CDC108" s="20"/>
      <c r="CDD108" s="20"/>
      <c r="CDE108" s="20"/>
      <c r="CDF108" s="20"/>
      <c r="CDG108" s="20"/>
      <c r="CDH108" s="20"/>
      <c r="CDI108" s="20"/>
      <c r="CDJ108" s="20"/>
      <c r="CDK108" s="20"/>
      <c r="CDL108" s="20"/>
      <c r="CDM108" s="20"/>
      <c r="CDN108" s="20"/>
      <c r="CDO108" s="20"/>
      <c r="CDP108" s="20"/>
      <c r="CDQ108" s="20"/>
      <c r="CDR108" s="20"/>
      <c r="CDS108" s="20"/>
      <c r="CDT108" s="20"/>
      <c r="CDU108" s="20"/>
      <c r="CDV108" s="20"/>
      <c r="CDW108" s="20"/>
      <c r="CDX108" s="20"/>
      <c r="CDY108" s="20"/>
      <c r="CDZ108" s="20"/>
      <c r="CEA108" s="20"/>
      <c r="CEB108" s="20"/>
      <c r="CEC108" s="20"/>
      <c r="CED108" s="20"/>
      <c r="CEE108" s="20"/>
      <c r="CEF108" s="20"/>
      <c r="CEG108" s="20"/>
      <c r="CEH108" s="20"/>
      <c r="CEI108" s="20"/>
      <c r="CEJ108" s="20"/>
      <c r="CEK108" s="20"/>
      <c r="CEL108" s="20"/>
      <c r="CEM108" s="20"/>
      <c r="CEN108" s="20"/>
      <c r="CEO108" s="20"/>
      <c r="CEP108" s="20"/>
      <c r="CEQ108" s="20"/>
      <c r="CER108" s="20"/>
      <c r="CES108" s="20"/>
      <c r="CET108" s="20"/>
      <c r="CEU108" s="20"/>
      <c r="CEV108" s="20"/>
      <c r="CEW108" s="20"/>
      <c r="CEX108" s="20"/>
      <c r="CEY108" s="20"/>
      <c r="CEZ108" s="20"/>
      <c r="CFA108" s="20"/>
      <c r="CFB108" s="20"/>
      <c r="CFC108" s="20"/>
      <c r="CFD108" s="20"/>
      <c r="CFE108" s="20"/>
      <c r="CFF108" s="20"/>
      <c r="CFG108" s="20"/>
      <c r="CFH108" s="20"/>
      <c r="CFI108" s="20"/>
      <c r="CFJ108" s="20"/>
      <c r="CFK108" s="20"/>
      <c r="CFL108" s="20"/>
      <c r="CFM108" s="20"/>
      <c r="CFN108" s="20"/>
      <c r="CFO108" s="20"/>
      <c r="CFP108" s="20"/>
      <c r="CFQ108" s="20"/>
      <c r="CFR108" s="20"/>
      <c r="CFS108" s="20"/>
      <c r="CFT108" s="20"/>
      <c r="CFU108" s="20"/>
      <c r="CFV108" s="20"/>
      <c r="CFW108" s="20"/>
      <c r="CFX108" s="20"/>
      <c r="CFY108" s="20"/>
      <c r="CFZ108" s="20"/>
      <c r="CGA108" s="20"/>
      <c r="CGB108" s="20"/>
      <c r="CGC108" s="20"/>
      <c r="CGD108" s="20"/>
      <c r="CGE108" s="20"/>
      <c r="CGF108" s="20"/>
      <c r="CGG108" s="20"/>
      <c r="CGH108" s="20"/>
      <c r="CGI108" s="20"/>
      <c r="CGJ108" s="20"/>
      <c r="CGK108" s="20"/>
      <c r="CGL108" s="20"/>
      <c r="CGM108" s="20"/>
      <c r="CGN108" s="20"/>
      <c r="CGO108" s="20"/>
      <c r="CGP108" s="20"/>
      <c r="CGQ108" s="20"/>
      <c r="CGR108" s="20"/>
      <c r="CGS108" s="20"/>
      <c r="CGT108" s="20"/>
      <c r="CGU108" s="20"/>
      <c r="CGV108" s="20"/>
      <c r="CGW108" s="20"/>
      <c r="CGX108" s="20"/>
      <c r="CGY108" s="20"/>
      <c r="CGZ108" s="20"/>
      <c r="CHA108" s="20"/>
      <c r="CHB108" s="20"/>
      <c r="CHC108" s="20"/>
      <c r="CHD108" s="20"/>
      <c r="CHE108" s="20"/>
      <c r="CHF108" s="20"/>
      <c r="CHG108" s="20"/>
      <c r="CHH108" s="20"/>
      <c r="CHI108" s="20"/>
      <c r="CHJ108" s="20"/>
      <c r="CHK108" s="20"/>
      <c r="CHL108" s="20"/>
      <c r="CHM108" s="20"/>
      <c r="CHN108" s="20"/>
      <c r="CHO108" s="20"/>
      <c r="CHP108" s="20"/>
      <c r="CHQ108" s="20"/>
      <c r="CHR108" s="20"/>
      <c r="CHS108" s="20"/>
      <c r="CHT108" s="20"/>
      <c r="CHU108" s="20"/>
      <c r="CHV108" s="20"/>
      <c r="CHW108" s="20"/>
      <c r="CHX108" s="20"/>
      <c r="CHY108" s="20"/>
      <c r="CHZ108" s="20"/>
      <c r="CIA108" s="20"/>
      <c r="CIB108" s="20"/>
      <c r="CIC108" s="20"/>
      <c r="CID108" s="20"/>
      <c r="CIE108" s="20"/>
      <c r="CIF108" s="20"/>
      <c r="CIG108" s="20"/>
      <c r="CIH108" s="20"/>
      <c r="CII108" s="20"/>
      <c r="CIJ108" s="20"/>
      <c r="CIK108" s="20"/>
      <c r="CIL108" s="20"/>
      <c r="CIM108" s="20"/>
      <c r="CIN108" s="20"/>
      <c r="CIO108" s="20"/>
      <c r="CIP108" s="20"/>
      <c r="CIQ108" s="20"/>
      <c r="CIR108" s="20"/>
      <c r="CIS108" s="20"/>
      <c r="CIT108" s="20"/>
      <c r="CIU108" s="20"/>
      <c r="CIV108" s="20"/>
      <c r="CIW108" s="20"/>
      <c r="CIX108" s="20"/>
      <c r="CIY108" s="20"/>
      <c r="CIZ108" s="20"/>
      <c r="CJA108" s="20"/>
      <c r="CJB108" s="20"/>
      <c r="CJC108" s="20"/>
      <c r="CJD108" s="20"/>
      <c r="CJE108" s="20"/>
      <c r="CJF108" s="20"/>
      <c r="CJG108" s="20"/>
      <c r="CJH108" s="20"/>
      <c r="CJI108" s="20"/>
      <c r="CJJ108" s="20"/>
      <c r="CJK108" s="20"/>
      <c r="CJL108" s="20"/>
      <c r="CJM108" s="20"/>
      <c r="CJN108" s="20"/>
      <c r="CJO108" s="20"/>
      <c r="CJP108" s="20"/>
      <c r="CJQ108" s="20"/>
      <c r="CJR108" s="20"/>
      <c r="CJS108" s="20"/>
      <c r="CJT108" s="20"/>
      <c r="CJU108" s="20"/>
      <c r="CJV108" s="20"/>
      <c r="CJW108" s="20"/>
      <c r="CJX108" s="20"/>
      <c r="CJY108" s="20"/>
      <c r="CJZ108" s="20"/>
      <c r="CKA108" s="20"/>
      <c r="CKB108" s="20"/>
      <c r="CKC108" s="20"/>
      <c r="CKD108" s="20"/>
      <c r="CKE108" s="20"/>
      <c r="CKF108" s="20"/>
      <c r="CKG108" s="20"/>
      <c r="CKH108" s="20"/>
      <c r="CKI108" s="20"/>
      <c r="CKJ108" s="20"/>
      <c r="CKK108" s="20"/>
      <c r="CKL108" s="20"/>
      <c r="CKM108" s="20"/>
      <c r="CKN108" s="20"/>
      <c r="CKO108" s="20"/>
      <c r="CKP108" s="20"/>
      <c r="CKQ108" s="20"/>
      <c r="CKR108" s="20"/>
      <c r="CKS108" s="20"/>
      <c r="CKT108" s="20"/>
      <c r="CKU108" s="20"/>
      <c r="CKV108" s="20"/>
      <c r="CKW108" s="20"/>
      <c r="CKX108" s="20"/>
      <c r="CKY108" s="20"/>
      <c r="CKZ108" s="20"/>
      <c r="CLA108" s="20"/>
      <c r="CLB108" s="20"/>
      <c r="CLC108" s="20"/>
      <c r="CLD108" s="20"/>
      <c r="CLE108" s="20"/>
      <c r="CLF108" s="20"/>
      <c r="CLG108" s="20"/>
      <c r="CLH108" s="20"/>
      <c r="CLI108" s="20"/>
      <c r="CLJ108" s="20"/>
      <c r="CLK108" s="20"/>
      <c r="CLL108" s="20"/>
      <c r="CLM108" s="20"/>
      <c r="CLN108" s="20"/>
      <c r="CLO108" s="20"/>
      <c r="CLP108" s="20"/>
      <c r="CLQ108" s="20"/>
      <c r="CLR108" s="20"/>
      <c r="CLS108" s="20"/>
      <c r="CLT108" s="20"/>
      <c r="CLU108" s="20"/>
      <c r="CLV108" s="20"/>
      <c r="CLW108" s="20"/>
      <c r="CLX108" s="20"/>
      <c r="CLY108" s="20"/>
      <c r="CLZ108" s="20"/>
      <c r="CMA108" s="20"/>
      <c r="CMB108" s="20"/>
      <c r="CMC108" s="20"/>
      <c r="CMD108" s="20"/>
      <c r="CME108" s="20"/>
      <c r="CMF108" s="20"/>
      <c r="CMG108" s="20"/>
      <c r="CMH108" s="20"/>
      <c r="CMI108" s="20"/>
      <c r="CMJ108" s="20"/>
      <c r="CMK108" s="20"/>
      <c r="CML108" s="20"/>
      <c r="CMM108" s="20"/>
      <c r="CMN108" s="20"/>
      <c r="CMO108" s="20"/>
      <c r="CMP108" s="20"/>
      <c r="CMQ108" s="20"/>
      <c r="CMR108" s="20"/>
      <c r="CMS108" s="20"/>
      <c r="CMT108" s="20"/>
      <c r="CMU108" s="20"/>
      <c r="CMV108" s="20"/>
      <c r="CMW108" s="20"/>
      <c r="CMX108" s="20"/>
      <c r="CMY108" s="20"/>
      <c r="CMZ108" s="20"/>
      <c r="CNA108" s="20"/>
      <c r="CNB108" s="20"/>
      <c r="CNC108" s="20"/>
      <c r="CND108" s="20"/>
      <c r="CNE108" s="20"/>
      <c r="CNF108" s="20"/>
      <c r="CNG108" s="20"/>
      <c r="CNH108" s="20"/>
      <c r="CNI108" s="20"/>
      <c r="CNJ108" s="20"/>
      <c r="CNK108" s="20"/>
      <c r="CNL108" s="20"/>
      <c r="CNM108" s="20"/>
      <c r="CNN108" s="20"/>
      <c r="CNO108" s="20"/>
      <c r="CNP108" s="20"/>
      <c r="CNQ108" s="20"/>
      <c r="CNR108" s="20"/>
      <c r="CNS108" s="20"/>
      <c r="CNT108" s="20"/>
      <c r="CNU108" s="20"/>
      <c r="CNV108" s="20"/>
      <c r="CNW108" s="20"/>
      <c r="CNX108" s="20"/>
      <c r="CNY108" s="20"/>
      <c r="CNZ108" s="20"/>
      <c r="COA108" s="20"/>
      <c r="COB108" s="20"/>
      <c r="COC108" s="20"/>
      <c r="COD108" s="20"/>
      <c r="COE108" s="20"/>
      <c r="COF108" s="20"/>
      <c r="COG108" s="20"/>
      <c r="COH108" s="20"/>
      <c r="COI108" s="20"/>
      <c r="COJ108" s="20"/>
      <c r="COK108" s="20"/>
      <c r="COL108" s="20"/>
      <c r="COM108" s="20"/>
      <c r="CON108" s="20"/>
      <c r="COO108" s="20"/>
      <c r="COP108" s="20"/>
      <c r="COQ108" s="20"/>
      <c r="COR108" s="20"/>
      <c r="COS108" s="20"/>
      <c r="COT108" s="20"/>
      <c r="COU108" s="20"/>
      <c r="COV108" s="20"/>
      <c r="COW108" s="20"/>
      <c r="COX108" s="20"/>
      <c r="COY108" s="20"/>
      <c r="COZ108" s="20"/>
      <c r="CPA108" s="20"/>
      <c r="CPB108" s="20"/>
      <c r="CPC108" s="20"/>
      <c r="CPD108" s="20"/>
      <c r="CPE108" s="20"/>
      <c r="CPF108" s="20"/>
      <c r="CPG108" s="20"/>
      <c r="CPH108" s="20"/>
      <c r="CPI108" s="20"/>
      <c r="CPJ108" s="20"/>
      <c r="CPK108" s="20"/>
      <c r="CPL108" s="20"/>
      <c r="CPM108" s="20"/>
      <c r="CPN108" s="20"/>
      <c r="CPO108" s="20"/>
      <c r="CPP108" s="20"/>
      <c r="CPQ108" s="20"/>
      <c r="CPR108" s="20"/>
      <c r="CPS108" s="20"/>
      <c r="CPT108" s="20"/>
      <c r="CPU108" s="20"/>
      <c r="CPV108" s="20"/>
      <c r="CPW108" s="20"/>
      <c r="CPX108" s="20"/>
      <c r="CPY108" s="20"/>
      <c r="CPZ108" s="20"/>
      <c r="CQA108" s="20"/>
      <c r="CQB108" s="20"/>
      <c r="CQC108" s="20"/>
      <c r="CQD108" s="20"/>
      <c r="CQE108" s="20"/>
      <c r="CQF108" s="20"/>
      <c r="CQG108" s="20"/>
      <c r="CQH108" s="20"/>
      <c r="CQI108" s="20"/>
      <c r="CQJ108" s="20"/>
      <c r="CQK108" s="20"/>
      <c r="CQL108" s="20"/>
      <c r="CQM108" s="20"/>
      <c r="CQN108" s="20"/>
      <c r="CQO108" s="20"/>
      <c r="CQP108" s="20"/>
      <c r="CQQ108" s="20"/>
      <c r="CQR108" s="20"/>
      <c r="CQS108" s="20"/>
      <c r="CQT108" s="20"/>
      <c r="CQU108" s="20"/>
      <c r="CQV108" s="20"/>
      <c r="CQW108" s="20"/>
      <c r="CQX108" s="20"/>
      <c r="CQY108" s="20"/>
      <c r="CQZ108" s="20"/>
      <c r="CRA108" s="20"/>
      <c r="CRB108" s="20"/>
      <c r="CRC108" s="20"/>
      <c r="CRD108" s="20"/>
      <c r="CRE108" s="20"/>
      <c r="CRF108" s="20"/>
      <c r="CRG108" s="20"/>
      <c r="CRH108" s="20"/>
      <c r="CRI108" s="20"/>
      <c r="CRJ108" s="20"/>
      <c r="CRK108" s="20"/>
      <c r="CRL108" s="20"/>
      <c r="CRM108" s="20"/>
      <c r="CRN108" s="20"/>
      <c r="CRO108" s="20"/>
      <c r="CRP108" s="20"/>
      <c r="CRQ108" s="20"/>
      <c r="CRR108" s="20"/>
      <c r="CRS108" s="20"/>
      <c r="CRT108" s="20"/>
      <c r="CRU108" s="20"/>
      <c r="CRV108" s="20"/>
      <c r="CRW108" s="20"/>
      <c r="CRX108" s="20"/>
      <c r="CRY108" s="20"/>
      <c r="CRZ108" s="20"/>
      <c r="CSA108" s="20"/>
      <c r="CSB108" s="20"/>
      <c r="CSC108" s="20"/>
      <c r="CSD108" s="20"/>
      <c r="CSE108" s="20"/>
      <c r="CSF108" s="20"/>
      <c r="CSG108" s="20"/>
      <c r="CSH108" s="20"/>
      <c r="CSI108" s="20"/>
      <c r="CSJ108" s="20"/>
      <c r="CSK108" s="20"/>
      <c r="CSL108" s="20"/>
      <c r="CSM108" s="20"/>
      <c r="CSN108" s="20"/>
      <c r="CSO108" s="20"/>
      <c r="CSP108" s="20"/>
      <c r="CSQ108" s="20"/>
      <c r="CSR108" s="20"/>
      <c r="CSS108" s="20"/>
      <c r="CST108" s="20"/>
      <c r="CSU108" s="20"/>
      <c r="CSV108" s="20"/>
      <c r="CSW108" s="20"/>
      <c r="CSX108" s="20"/>
      <c r="CSY108" s="20"/>
      <c r="CSZ108" s="20"/>
      <c r="CTA108" s="20"/>
      <c r="CTB108" s="20"/>
      <c r="CTC108" s="20"/>
      <c r="CTD108" s="20"/>
      <c r="CTE108" s="20"/>
      <c r="CTF108" s="20"/>
      <c r="CTG108" s="20"/>
      <c r="CTH108" s="20"/>
      <c r="CTI108" s="20"/>
      <c r="CTJ108" s="20"/>
      <c r="CTK108" s="20"/>
      <c r="CTL108" s="20"/>
      <c r="CTM108" s="20"/>
      <c r="CTN108" s="20"/>
      <c r="CTO108" s="20"/>
      <c r="CTP108" s="20"/>
      <c r="CTQ108" s="20"/>
      <c r="CTR108" s="20"/>
      <c r="CTS108" s="20"/>
      <c r="CTT108" s="20"/>
      <c r="CTU108" s="20"/>
      <c r="CTV108" s="20"/>
      <c r="CTW108" s="20"/>
      <c r="CTX108" s="20"/>
      <c r="CTY108" s="20"/>
      <c r="CTZ108" s="20"/>
      <c r="CUA108" s="20"/>
      <c r="CUB108" s="20"/>
      <c r="CUC108" s="20"/>
      <c r="CUD108" s="20"/>
      <c r="CUE108" s="20"/>
      <c r="CUF108" s="20"/>
      <c r="CUG108" s="20"/>
      <c r="CUH108" s="20"/>
      <c r="CUI108" s="20"/>
      <c r="CUJ108" s="20"/>
      <c r="CUK108" s="20"/>
      <c r="CUL108" s="20"/>
      <c r="CUM108" s="20"/>
      <c r="CUN108" s="20"/>
      <c r="CUO108" s="20"/>
      <c r="CUP108" s="20"/>
      <c r="CUQ108" s="20"/>
      <c r="CUR108" s="20"/>
      <c r="CUS108" s="20"/>
      <c r="CUT108" s="20"/>
      <c r="CUU108" s="20"/>
      <c r="CUV108" s="20"/>
      <c r="CUW108" s="20"/>
      <c r="CUX108" s="20"/>
      <c r="CUY108" s="20"/>
      <c r="CUZ108" s="20"/>
      <c r="CVA108" s="20"/>
      <c r="CVB108" s="20"/>
      <c r="CVC108" s="20"/>
      <c r="CVD108" s="20"/>
      <c r="CVE108" s="20"/>
      <c r="CVF108" s="20"/>
      <c r="CVG108" s="20"/>
      <c r="CVH108" s="20"/>
      <c r="CVI108" s="20"/>
      <c r="CVJ108" s="20"/>
      <c r="CVK108" s="20"/>
      <c r="CVL108" s="20"/>
      <c r="CVM108" s="20"/>
      <c r="CVN108" s="20"/>
      <c r="CVO108" s="20"/>
      <c r="CVP108" s="20"/>
      <c r="CVQ108" s="20"/>
      <c r="CVR108" s="20"/>
      <c r="CVS108" s="20"/>
      <c r="CVT108" s="20"/>
      <c r="CVU108" s="20"/>
      <c r="CVV108" s="20"/>
      <c r="CVW108" s="20"/>
      <c r="CVX108" s="20"/>
      <c r="CVY108" s="20"/>
      <c r="CVZ108" s="20"/>
      <c r="CWA108" s="20"/>
      <c r="CWB108" s="20"/>
      <c r="CWC108" s="20"/>
      <c r="CWD108" s="20"/>
      <c r="CWE108" s="20"/>
      <c r="CWF108" s="20"/>
      <c r="CWG108" s="20"/>
      <c r="CWH108" s="20"/>
      <c r="CWI108" s="20"/>
      <c r="CWJ108" s="20"/>
      <c r="CWK108" s="20"/>
      <c r="CWL108" s="20"/>
      <c r="CWM108" s="20"/>
      <c r="CWN108" s="20"/>
      <c r="CWO108" s="20"/>
      <c r="CWP108" s="20"/>
      <c r="CWQ108" s="20"/>
      <c r="CWR108" s="20"/>
      <c r="CWS108" s="20"/>
      <c r="CWT108" s="20"/>
      <c r="CWU108" s="20"/>
      <c r="CWV108" s="20"/>
      <c r="CWW108" s="20"/>
      <c r="CWX108" s="20"/>
      <c r="CWY108" s="20"/>
      <c r="CWZ108" s="20"/>
      <c r="CXA108" s="20"/>
      <c r="CXB108" s="20"/>
      <c r="CXC108" s="20"/>
      <c r="CXD108" s="20"/>
      <c r="CXE108" s="20"/>
      <c r="CXF108" s="20"/>
      <c r="CXG108" s="20"/>
      <c r="CXH108" s="20"/>
      <c r="CXI108" s="20"/>
      <c r="CXJ108" s="20"/>
      <c r="CXK108" s="20"/>
      <c r="CXL108" s="20"/>
      <c r="CXM108" s="20"/>
      <c r="CXN108" s="20"/>
      <c r="CXO108" s="20"/>
      <c r="CXP108" s="20"/>
      <c r="CXQ108" s="20"/>
      <c r="CXR108" s="20"/>
      <c r="CXS108" s="20"/>
      <c r="CXT108" s="20"/>
      <c r="CXU108" s="20"/>
      <c r="CXV108" s="20"/>
      <c r="CXW108" s="20"/>
      <c r="CXX108" s="20"/>
      <c r="CXY108" s="20"/>
      <c r="CXZ108" s="20"/>
      <c r="CYA108" s="20"/>
      <c r="CYB108" s="20"/>
      <c r="CYC108" s="20"/>
      <c r="CYD108" s="20"/>
      <c r="CYE108" s="20"/>
      <c r="CYF108" s="20"/>
      <c r="CYG108" s="20"/>
      <c r="CYH108" s="20"/>
      <c r="CYI108" s="20"/>
      <c r="CYJ108" s="20"/>
      <c r="CYK108" s="20"/>
      <c r="CYL108" s="20"/>
      <c r="CYM108" s="20"/>
      <c r="CYN108" s="20"/>
      <c r="CYO108" s="20"/>
      <c r="CYP108" s="20"/>
      <c r="CYQ108" s="20"/>
      <c r="CYR108" s="20"/>
      <c r="CYS108" s="20"/>
      <c r="CYT108" s="20"/>
      <c r="CYU108" s="20"/>
      <c r="CYV108" s="20"/>
      <c r="CYW108" s="20"/>
      <c r="CYX108" s="20"/>
      <c r="CYY108" s="20"/>
      <c r="CYZ108" s="20"/>
      <c r="CZA108" s="20"/>
      <c r="CZB108" s="20"/>
      <c r="CZC108" s="20"/>
      <c r="CZD108" s="20"/>
      <c r="CZE108" s="20"/>
      <c r="CZF108" s="20"/>
      <c r="CZG108" s="20"/>
      <c r="CZH108" s="20"/>
      <c r="CZI108" s="20"/>
      <c r="CZJ108" s="20"/>
      <c r="CZK108" s="20"/>
      <c r="CZL108" s="20"/>
      <c r="CZM108" s="20"/>
      <c r="CZN108" s="20"/>
      <c r="CZO108" s="20"/>
      <c r="CZP108" s="20"/>
      <c r="CZQ108" s="20"/>
      <c r="CZR108" s="20"/>
      <c r="CZS108" s="20"/>
      <c r="CZT108" s="20"/>
      <c r="CZU108" s="20"/>
      <c r="CZV108" s="20"/>
      <c r="CZW108" s="20"/>
      <c r="CZX108" s="20"/>
      <c r="CZY108" s="20"/>
      <c r="CZZ108" s="20"/>
      <c r="DAA108" s="20"/>
      <c r="DAB108" s="20"/>
      <c r="DAC108" s="20"/>
      <c r="DAD108" s="20"/>
      <c r="DAE108" s="20"/>
      <c r="DAF108" s="20"/>
      <c r="DAG108" s="20"/>
      <c r="DAH108" s="20"/>
      <c r="DAI108" s="20"/>
      <c r="DAJ108" s="20"/>
      <c r="DAK108" s="20"/>
      <c r="DAL108" s="20"/>
      <c r="DAM108" s="20"/>
      <c r="DAN108" s="20"/>
      <c r="DAO108" s="20"/>
      <c r="DAP108" s="20"/>
      <c r="DAQ108" s="20"/>
      <c r="DAR108" s="20"/>
      <c r="DAS108" s="20"/>
      <c r="DAT108" s="20"/>
      <c r="DAU108" s="20"/>
      <c r="DAV108" s="20"/>
      <c r="DAW108" s="20"/>
      <c r="DAX108" s="20"/>
      <c r="DAY108" s="20"/>
      <c r="DAZ108" s="20"/>
      <c r="DBA108" s="20"/>
      <c r="DBB108" s="20"/>
      <c r="DBC108" s="20"/>
      <c r="DBD108" s="20"/>
      <c r="DBE108" s="20"/>
      <c r="DBF108" s="20"/>
      <c r="DBG108" s="20"/>
      <c r="DBH108" s="20"/>
      <c r="DBI108" s="20"/>
      <c r="DBJ108" s="20"/>
      <c r="DBK108" s="20"/>
      <c r="DBL108" s="20"/>
      <c r="DBM108" s="20"/>
      <c r="DBN108" s="20"/>
      <c r="DBO108" s="20"/>
      <c r="DBP108" s="20"/>
      <c r="DBQ108" s="20"/>
      <c r="DBR108" s="20"/>
      <c r="DBS108" s="20"/>
      <c r="DBT108" s="20"/>
      <c r="DBU108" s="20"/>
      <c r="DBV108" s="20"/>
      <c r="DBW108" s="20"/>
      <c r="DBX108" s="20"/>
      <c r="DBY108" s="20"/>
      <c r="DBZ108" s="20"/>
      <c r="DCA108" s="20"/>
      <c r="DCB108" s="20"/>
      <c r="DCC108" s="20"/>
      <c r="DCD108" s="20"/>
      <c r="DCE108" s="20"/>
      <c r="DCF108" s="20"/>
      <c r="DCG108" s="20"/>
      <c r="DCH108" s="20"/>
      <c r="DCI108" s="20"/>
      <c r="DCJ108" s="20"/>
      <c r="DCK108" s="20"/>
      <c r="DCL108" s="20"/>
      <c r="DCM108" s="20"/>
      <c r="DCN108" s="20"/>
      <c r="DCO108" s="20"/>
      <c r="DCP108" s="20"/>
      <c r="DCQ108" s="20"/>
      <c r="DCR108" s="20"/>
      <c r="DCS108" s="20"/>
      <c r="DCT108" s="20"/>
      <c r="DCU108" s="20"/>
      <c r="DCV108" s="20"/>
      <c r="DCW108" s="20"/>
      <c r="DCX108" s="20"/>
      <c r="DCY108" s="20"/>
      <c r="DCZ108" s="20"/>
      <c r="DDA108" s="20"/>
      <c r="DDB108" s="20"/>
      <c r="DDC108" s="20"/>
      <c r="DDD108" s="20"/>
      <c r="DDE108" s="20"/>
      <c r="DDF108" s="20"/>
      <c r="DDG108" s="20"/>
      <c r="DDH108" s="20"/>
      <c r="DDI108" s="20"/>
      <c r="DDJ108" s="20"/>
      <c r="DDK108" s="20"/>
      <c r="DDL108" s="20"/>
      <c r="DDM108" s="20"/>
      <c r="DDN108" s="20"/>
      <c r="DDO108" s="20"/>
      <c r="DDP108" s="20"/>
      <c r="DDQ108" s="20"/>
      <c r="DDR108" s="20"/>
      <c r="DDS108" s="20"/>
      <c r="DDT108" s="20"/>
      <c r="DDU108" s="20"/>
      <c r="DDV108" s="20"/>
      <c r="DDW108" s="20"/>
      <c r="DDX108" s="20"/>
      <c r="DDY108" s="20"/>
      <c r="DDZ108" s="20"/>
      <c r="DEA108" s="20"/>
      <c r="DEB108" s="20"/>
      <c r="DEC108" s="20"/>
      <c r="DED108" s="20"/>
      <c r="DEE108" s="20"/>
      <c r="DEF108" s="20"/>
      <c r="DEG108" s="20"/>
      <c r="DEH108" s="20"/>
      <c r="DEI108" s="20"/>
      <c r="DEJ108" s="20"/>
      <c r="DEK108" s="20"/>
      <c r="DEL108" s="20"/>
      <c r="DEM108" s="20"/>
      <c r="DEN108" s="20"/>
      <c r="DEO108" s="20"/>
      <c r="DEP108" s="20"/>
      <c r="DEQ108" s="20"/>
      <c r="DER108" s="20"/>
      <c r="DES108" s="20"/>
      <c r="DET108" s="20"/>
      <c r="DEU108" s="20"/>
      <c r="DEV108" s="20"/>
      <c r="DEW108" s="20"/>
      <c r="DEX108" s="20"/>
      <c r="DEY108" s="20"/>
      <c r="DEZ108" s="20"/>
      <c r="DFA108" s="20"/>
      <c r="DFB108" s="20"/>
      <c r="DFC108" s="20"/>
      <c r="DFD108" s="20"/>
      <c r="DFE108" s="20"/>
      <c r="DFF108" s="20"/>
      <c r="DFG108" s="20"/>
      <c r="DFH108" s="20"/>
      <c r="DFI108" s="20"/>
      <c r="DFJ108" s="20"/>
      <c r="DFK108" s="20"/>
      <c r="DFL108" s="20"/>
      <c r="DFM108" s="20"/>
      <c r="DFN108" s="20"/>
      <c r="DFO108" s="20"/>
      <c r="DFP108" s="20"/>
      <c r="DFQ108" s="20"/>
      <c r="DFR108" s="20"/>
      <c r="DFS108" s="20"/>
      <c r="DFT108" s="20"/>
      <c r="DFU108" s="20"/>
      <c r="DFV108" s="20"/>
      <c r="DFW108" s="20"/>
      <c r="DFX108" s="20"/>
      <c r="DFY108" s="20"/>
      <c r="DFZ108" s="20"/>
      <c r="DGA108" s="20"/>
      <c r="DGB108" s="20"/>
      <c r="DGC108" s="20"/>
      <c r="DGD108" s="20"/>
      <c r="DGE108" s="20"/>
      <c r="DGF108" s="20"/>
      <c r="DGG108" s="20"/>
      <c r="DGH108" s="20"/>
      <c r="DGI108" s="20"/>
      <c r="DGJ108" s="20"/>
      <c r="DGK108" s="20"/>
      <c r="DGL108" s="20"/>
      <c r="DGM108" s="20"/>
      <c r="DGN108" s="20"/>
      <c r="DGO108" s="20"/>
      <c r="DGP108" s="20"/>
      <c r="DGQ108" s="20"/>
      <c r="DGR108" s="20"/>
      <c r="DGS108" s="20"/>
      <c r="DGT108" s="20"/>
      <c r="DGU108" s="20"/>
      <c r="DGV108" s="20"/>
      <c r="DGW108" s="20"/>
      <c r="DGX108" s="20"/>
      <c r="DGY108" s="20"/>
      <c r="DGZ108" s="20"/>
      <c r="DHA108" s="20"/>
      <c r="DHB108" s="20"/>
      <c r="DHC108" s="20"/>
      <c r="DHD108" s="20"/>
      <c r="DHE108" s="20"/>
      <c r="DHF108" s="20"/>
      <c r="DHG108" s="20"/>
      <c r="DHH108" s="20"/>
      <c r="DHI108" s="20"/>
      <c r="DHJ108" s="20"/>
      <c r="DHK108" s="20"/>
      <c r="DHL108" s="20"/>
      <c r="DHM108" s="20"/>
      <c r="DHN108" s="20"/>
      <c r="DHO108" s="20"/>
      <c r="DHP108" s="20"/>
      <c r="DHQ108" s="20"/>
      <c r="DHR108" s="20"/>
      <c r="DHS108" s="20"/>
      <c r="DHT108" s="20"/>
      <c r="DHU108" s="20"/>
      <c r="DHV108" s="20"/>
      <c r="DHW108" s="20"/>
      <c r="DHX108" s="20"/>
      <c r="DHY108" s="20"/>
      <c r="DHZ108" s="20"/>
      <c r="DIA108" s="20"/>
      <c r="DIB108" s="20"/>
      <c r="DIC108" s="20"/>
      <c r="DID108" s="20"/>
      <c r="DIE108" s="20"/>
      <c r="DIF108" s="20"/>
      <c r="DIG108" s="20"/>
      <c r="DIH108" s="20"/>
      <c r="DII108" s="20"/>
      <c r="DIJ108" s="20"/>
      <c r="DIK108" s="20"/>
      <c r="DIL108" s="20"/>
      <c r="DIM108" s="20"/>
      <c r="DIN108" s="20"/>
      <c r="DIO108" s="20"/>
      <c r="DIP108" s="20"/>
      <c r="DIQ108" s="20"/>
      <c r="DIR108" s="20"/>
      <c r="DIS108" s="20"/>
      <c r="DIT108" s="20"/>
      <c r="DIU108" s="20"/>
      <c r="DIV108" s="20"/>
      <c r="DIW108" s="20"/>
      <c r="DIX108" s="20"/>
      <c r="DIY108" s="20"/>
      <c r="DIZ108" s="20"/>
      <c r="DJA108" s="20"/>
      <c r="DJB108" s="20"/>
      <c r="DJC108" s="20"/>
      <c r="DJD108" s="20"/>
      <c r="DJE108" s="20"/>
      <c r="DJF108" s="20"/>
      <c r="DJG108" s="20"/>
      <c r="DJH108" s="20"/>
      <c r="DJI108" s="20"/>
      <c r="DJJ108" s="20"/>
      <c r="DJK108" s="20"/>
      <c r="DJL108" s="20"/>
      <c r="DJM108" s="20"/>
      <c r="DJN108" s="20"/>
      <c r="DJO108" s="20"/>
      <c r="DJP108" s="20"/>
      <c r="DJQ108" s="20"/>
      <c r="DJR108" s="20"/>
      <c r="DJS108" s="20"/>
      <c r="DJT108" s="20"/>
      <c r="DJU108" s="20"/>
      <c r="DJV108" s="20"/>
      <c r="DJW108" s="20"/>
      <c r="DJX108" s="20"/>
      <c r="DJY108" s="20"/>
      <c r="DJZ108" s="20"/>
      <c r="DKA108" s="20"/>
      <c r="DKB108" s="20"/>
      <c r="DKC108" s="20"/>
      <c r="DKD108" s="20"/>
      <c r="DKE108" s="20"/>
      <c r="DKF108" s="20"/>
      <c r="DKG108" s="20"/>
      <c r="DKH108" s="20"/>
      <c r="DKI108" s="20"/>
      <c r="DKJ108" s="20"/>
      <c r="DKK108" s="20"/>
      <c r="DKL108" s="20"/>
      <c r="DKM108" s="20"/>
      <c r="DKN108" s="20"/>
      <c r="DKO108" s="20"/>
      <c r="DKP108" s="20"/>
      <c r="DKQ108" s="20"/>
      <c r="DKR108" s="20"/>
      <c r="DKS108" s="20"/>
      <c r="DKT108" s="20"/>
      <c r="DKU108" s="20"/>
      <c r="DKV108" s="20"/>
      <c r="DKW108" s="20"/>
      <c r="DKX108" s="20"/>
      <c r="DKY108" s="20"/>
      <c r="DKZ108" s="20"/>
      <c r="DLA108" s="20"/>
      <c r="DLB108" s="20"/>
      <c r="DLC108" s="20"/>
      <c r="DLD108" s="20"/>
      <c r="DLE108" s="20"/>
      <c r="DLF108" s="20"/>
      <c r="DLG108" s="20"/>
      <c r="DLH108" s="20"/>
      <c r="DLI108" s="20"/>
      <c r="DLJ108" s="20"/>
      <c r="DLK108" s="20"/>
      <c r="DLL108" s="20"/>
      <c r="DLM108" s="20"/>
      <c r="DLN108" s="20"/>
      <c r="DLO108" s="20"/>
      <c r="DLP108" s="20"/>
      <c r="DLQ108" s="20"/>
      <c r="DLR108" s="20"/>
      <c r="DLS108" s="20"/>
      <c r="DLT108" s="20"/>
      <c r="DLU108" s="20"/>
      <c r="DLV108" s="20"/>
      <c r="DLW108" s="20"/>
      <c r="DLX108" s="20"/>
      <c r="DLY108" s="20"/>
      <c r="DLZ108" s="20"/>
      <c r="DMA108" s="20"/>
      <c r="DMB108" s="20"/>
      <c r="DMC108" s="20"/>
      <c r="DMD108" s="20"/>
      <c r="DME108" s="20"/>
      <c r="DMF108" s="20"/>
      <c r="DMG108" s="20"/>
      <c r="DMH108" s="20"/>
      <c r="DMI108" s="20"/>
      <c r="DMJ108" s="20"/>
      <c r="DMK108" s="20"/>
      <c r="DML108" s="20"/>
      <c r="DMM108" s="20"/>
      <c r="DMN108" s="20"/>
      <c r="DMO108" s="20"/>
      <c r="DMP108" s="20"/>
      <c r="DMQ108" s="20"/>
      <c r="DMR108" s="20"/>
      <c r="DMS108" s="20"/>
      <c r="DMT108" s="20"/>
      <c r="DMU108" s="20"/>
      <c r="DMV108" s="20"/>
      <c r="DMW108" s="20"/>
      <c r="DMX108" s="20"/>
      <c r="DMY108" s="20"/>
      <c r="DMZ108" s="20"/>
      <c r="DNA108" s="20"/>
      <c r="DNB108" s="20"/>
      <c r="DNC108" s="20"/>
      <c r="DND108" s="20"/>
      <c r="DNE108" s="20"/>
      <c r="DNF108" s="20"/>
      <c r="DNG108" s="20"/>
      <c r="DNH108" s="20"/>
      <c r="DNI108" s="20"/>
      <c r="DNJ108" s="20"/>
      <c r="DNK108" s="20"/>
      <c r="DNL108" s="20"/>
      <c r="DNM108" s="20"/>
      <c r="DNN108" s="20"/>
      <c r="DNO108" s="20"/>
      <c r="DNP108" s="20"/>
      <c r="DNQ108" s="20"/>
      <c r="DNR108" s="20"/>
      <c r="DNS108" s="20"/>
      <c r="DNT108" s="20"/>
      <c r="DNU108" s="20"/>
      <c r="DNV108" s="20"/>
      <c r="DNW108" s="20"/>
      <c r="DNX108" s="20"/>
      <c r="DNY108" s="20"/>
      <c r="DNZ108" s="20"/>
      <c r="DOA108" s="20"/>
      <c r="DOB108" s="20"/>
      <c r="DOC108" s="20"/>
      <c r="DOD108" s="20"/>
      <c r="DOE108" s="20"/>
      <c r="DOF108" s="20"/>
      <c r="DOG108" s="20"/>
      <c r="DOH108" s="20"/>
      <c r="DOI108" s="20"/>
      <c r="DOJ108" s="20"/>
      <c r="DOK108" s="20"/>
      <c r="DOL108" s="20"/>
      <c r="DOM108" s="20"/>
      <c r="DON108" s="20"/>
      <c r="DOO108" s="20"/>
      <c r="DOP108" s="20"/>
      <c r="DOQ108" s="20"/>
      <c r="DOR108" s="20"/>
      <c r="DOS108" s="20"/>
      <c r="DOT108" s="20"/>
      <c r="DOU108" s="20"/>
      <c r="DOV108" s="20"/>
      <c r="DOW108" s="20"/>
      <c r="DOX108" s="20"/>
      <c r="DOY108" s="20"/>
      <c r="DOZ108" s="20"/>
      <c r="DPA108" s="20"/>
      <c r="DPB108" s="20"/>
      <c r="DPC108" s="20"/>
      <c r="DPD108" s="20"/>
      <c r="DPE108" s="20"/>
      <c r="DPF108" s="20"/>
      <c r="DPG108" s="20"/>
      <c r="DPH108" s="20"/>
      <c r="DPI108" s="20"/>
      <c r="DPJ108" s="20"/>
      <c r="DPK108" s="20"/>
      <c r="DPL108" s="20"/>
      <c r="DPM108" s="20"/>
      <c r="DPN108" s="20"/>
      <c r="DPO108" s="20"/>
      <c r="DPP108" s="20"/>
      <c r="DPQ108" s="20"/>
      <c r="DPR108" s="20"/>
      <c r="DPS108" s="20"/>
      <c r="DPT108" s="20"/>
      <c r="DPU108" s="20"/>
      <c r="DPV108" s="20"/>
      <c r="DPW108" s="20"/>
      <c r="DPX108" s="20"/>
      <c r="DPY108" s="20"/>
      <c r="DPZ108" s="20"/>
      <c r="DQA108" s="20"/>
      <c r="DQB108" s="20"/>
      <c r="DQC108" s="20"/>
      <c r="DQD108" s="20"/>
      <c r="DQE108" s="20"/>
      <c r="DQF108" s="20"/>
      <c r="DQG108" s="20"/>
      <c r="DQH108" s="20"/>
      <c r="DQI108" s="20"/>
      <c r="DQJ108" s="20"/>
      <c r="DQK108" s="20"/>
      <c r="DQL108" s="20"/>
      <c r="DQM108" s="20"/>
      <c r="DQN108" s="20"/>
      <c r="DQO108" s="20"/>
      <c r="DQP108" s="20"/>
      <c r="DQQ108" s="20"/>
      <c r="DQR108" s="20"/>
      <c r="DQS108" s="20"/>
      <c r="DQT108" s="20"/>
      <c r="DQU108" s="20"/>
      <c r="DQV108" s="20"/>
      <c r="DQW108" s="20"/>
      <c r="DQX108" s="20"/>
      <c r="DQY108" s="20"/>
      <c r="DQZ108" s="20"/>
      <c r="DRA108" s="20"/>
      <c r="DRB108" s="20"/>
      <c r="DRC108" s="20"/>
      <c r="DRD108" s="20"/>
      <c r="DRE108" s="20"/>
      <c r="DRF108" s="20"/>
      <c r="DRG108" s="20"/>
      <c r="DRH108" s="20"/>
      <c r="DRI108" s="20"/>
      <c r="DRJ108" s="20"/>
      <c r="DRK108" s="20"/>
      <c r="DRL108" s="20"/>
      <c r="DRM108" s="20"/>
      <c r="DRN108" s="20"/>
      <c r="DRO108" s="20"/>
      <c r="DRP108" s="20"/>
      <c r="DRQ108" s="20"/>
      <c r="DRR108" s="20"/>
      <c r="DRS108" s="20"/>
      <c r="DRT108" s="20"/>
      <c r="DRU108" s="20"/>
      <c r="DRV108" s="20"/>
      <c r="DRW108" s="20"/>
      <c r="DRX108" s="20"/>
      <c r="DRY108" s="20"/>
      <c r="DRZ108" s="20"/>
      <c r="DSA108" s="20"/>
      <c r="DSB108" s="20"/>
      <c r="DSC108" s="20"/>
      <c r="DSD108" s="20"/>
      <c r="DSE108" s="20"/>
      <c r="DSF108" s="20"/>
      <c r="DSG108" s="20"/>
      <c r="DSH108" s="20"/>
      <c r="DSI108" s="20"/>
      <c r="DSJ108" s="20"/>
      <c r="DSK108" s="20"/>
      <c r="DSL108" s="20"/>
      <c r="DSM108" s="20"/>
      <c r="DSN108" s="20"/>
      <c r="DSO108" s="20"/>
      <c r="DSP108" s="20"/>
      <c r="DSQ108" s="20"/>
      <c r="DSR108" s="20"/>
      <c r="DSS108" s="20"/>
      <c r="DST108" s="20"/>
      <c r="DSU108" s="20"/>
      <c r="DSV108" s="20"/>
      <c r="DSW108" s="20"/>
      <c r="DSX108" s="20"/>
      <c r="DSY108" s="20"/>
      <c r="DSZ108" s="20"/>
      <c r="DTA108" s="20"/>
      <c r="DTB108" s="20"/>
      <c r="DTC108" s="20"/>
      <c r="DTD108" s="20"/>
      <c r="DTE108" s="20"/>
      <c r="DTF108" s="20"/>
      <c r="DTG108" s="20"/>
      <c r="DTH108" s="20"/>
      <c r="DTI108" s="20"/>
      <c r="DTJ108" s="20"/>
      <c r="DTK108" s="20"/>
      <c r="DTL108" s="20"/>
      <c r="DTM108" s="20"/>
      <c r="DTN108" s="20"/>
      <c r="DTO108" s="20"/>
      <c r="DTP108" s="20"/>
      <c r="DTQ108" s="20"/>
      <c r="DTR108" s="20"/>
      <c r="DTS108" s="20"/>
      <c r="DTT108" s="20"/>
      <c r="DTU108" s="20"/>
      <c r="DTV108" s="20"/>
      <c r="DTW108" s="20"/>
      <c r="DTX108" s="20"/>
      <c r="DTY108" s="20"/>
      <c r="DTZ108" s="20"/>
      <c r="DUA108" s="20"/>
      <c r="DUB108" s="20"/>
      <c r="DUC108" s="20"/>
      <c r="DUD108" s="20"/>
      <c r="DUE108" s="20"/>
      <c r="DUF108" s="20"/>
      <c r="DUG108" s="20"/>
      <c r="DUH108" s="20"/>
      <c r="DUI108" s="20"/>
      <c r="DUJ108" s="20"/>
      <c r="DUK108" s="20"/>
      <c r="DUL108" s="20"/>
      <c r="DUM108" s="20"/>
      <c r="DUN108" s="20"/>
      <c r="DUO108" s="20"/>
      <c r="DUP108" s="20"/>
      <c r="DUQ108" s="20"/>
      <c r="DUR108" s="20"/>
      <c r="DUS108" s="20"/>
      <c r="DUT108" s="20"/>
      <c r="DUU108" s="20"/>
      <c r="DUV108" s="20"/>
      <c r="DUW108" s="20"/>
      <c r="DUX108" s="20"/>
      <c r="DUY108" s="20"/>
      <c r="DUZ108" s="20"/>
      <c r="DVA108" s="20"/>
      <c r="DVB108" s="20"/>
      <c r="DVC108" s="20"/>
      <c r="DVD108" s="20"/>
      <c r="DVE108" s="20"/>
      <c r="DVF108" s="20"/>
      <c r="DVG108" s="20"/>
      <c r="DVH108" s="20"/>
      <c r="DVI108" s="20"/>
      <c r="DVJ108" s="20"/>
      <c r="DVK108" s="20"/>
      <c r="DVL108" s="20"/>
      <c r="DVM108" s="20"/>
      <c r="DVN108" s="20"/>
      <c r="DVO108" s="20"/>
      <c r="DVP108" s="20"/>
      <c r="DVQ108" s="20"/>
      <c r="DVR108" s="20"/>
      <c r="DVS108" s="20"/>
      <c r="DVT108" s="20"/>
      <c r="DVU108" s="20"/>
      <c r="DVV108" s="20"/>
      <c r="DVW108" s="20"/>
      <c r="DVX108" s="20"/>
      <c r="DVY108" s="20"/>
      <c r="DVZ108" s="20"/>
      <c r="DWA108" s="20"/>
      <c r="DWB108" s="20"/>
      <c r="DWC108" s="20"/>
      <c r="DWD108" s="20"/>
      <c r="DWE108" s="20"/>
      <c r="DWF108" s="20"/>
      <c r="DWG108" s="20"/>
      <c r="DWH108" s="20"/>
      <c r="DWI108" s="20"/>
      <c r="DWJ108" s="20"/>
      <c r="DWK108" s="20"/>
      <c r="DWL108" s="20"/>
      <c r="DWM108" s="20"/>
      <c r="DWN108" s="20"/>
      <c r="DWO108" s="20"/>
      <c r="DWP108" s="20"/>
      <c r="DWQ108" s="20"/>
      <c r="DWR108" s="20"/>
      <c r="DWS108" s="20"/>
      <c r="DWT108" s="20"/>
      <c r="DWU108" s="20"/>
      <c r="DWV108" s="20"/>
      <c r="DWW108" s="20"/>
      <c r="DWX108" s="20"/>
      <c r="DWY108" s="20"/>
      <c r="DWZ108" s="20"/>
      <c r="DXA108" s="20"/>
      <c r="DXB108" s="20"/>
      <c r="DXC108" s="20"/>
      <c r="DXD108" s="20"/>
      <c r="DXE108" s="20"/>
      <c r="DXF108" s="20"/>
      <c r="DXG108" s="20"/>
      <c r="DXH108" s="20"/>
      <c r="DXI108" s="20"/>
      <c r="DXJ108" s="20"/>
      <c r="DXK108" s="20"/>
      <c r="DXL108" s="20"/>
      <c r="DXM108" s="20"/>
      <c r="DXN108" s="20"/>
      <c r="DXO108" s="20"/>
      <c r="DXP108" s="20"/>
      <c r="DXQ108" s="20"/>
      <c r="DXR108" s="20"/>
      <c r="DXS108" s="20"/>
      <c r="DXT108" s="20"/>
      <c r="DXU108" s="20"/>
      <c r="DXV108" s="20"/>
      <c r="DXW108" s="20"/>
      <c r="DXX108" s="20"/>
      <c r="DXY108" s="20"/>
      <c r="DXZ108" s="20"/>
      <c r="DYA108" s="20"/>
      <c r="DYB108" s="20"/>
      <c r="DYC108" s="20"/>
      <c r="DYD108" s="20"/>
      <c r="DYE108" s="20"/>
      <c r="DYF108" s="20"/>
      <c r="DYG108" s="20"/>
      <c r="DYH108" s="20"/>
      <c r="DYI108" s="20"/>
      <c r="DYJ108" s="20"/>
      <c r="DYK108" s="20"/>
      <c r="DYL108" s="20"/>
      <c r="DYM108" s="20"/>
      <c r="DYN108" s="20"/>
      <c r="DYO108" s="20"/>
      <c r="DYP108" s="20"/>
      <c r="DYQ108" s="20"/>
      <c r="DYR108" s="20"/>
      <c r="DYS108" s="20"/>
      <c r="DYT108" s="20"/>
      <c r="DYU108" s="20"/>
      <c r="DYV108" s="20"/>
      <c r="DYW108" s="20"/>
      <c r="DYX108" s="20"/>
      <c r="DYY108" s="20"/>
      <c r="DYZ108" s="20"/>
      <c r="DZA108" s="20"/>
      <c r="DZB108" s="20"/>
      <c r="DZC108" s="20"/>
      <c r="DZD108" s="20"/>
      <c r="DZE108" s="20"/>
      <c r="DZF108" s="20"/>
      <c r="DZG108" s="20"/>
      <c r="DZH108" s="20"/>
      <c r="DZI108" s="20"/>
      <c r="DZJ108" s="20"/>
      <c r="DZK108" s="20"/>
      <c r="DZL108" s="20"/>
      <c r="DZM108" s="20"/>
      <c r="DZN108" s="20"/>
      <c r="DZO108" s="20"/>
      <c r="DZP108" s="20"/>
      <c r="DZQ108" s="20"/>
      <c r="DZR108" s="20"/>
      <c r="DZS108" s="20"/>
      <c r="DZT108" s="20"/>
      <c r="DZU108" s="20"/>
      <c r="DZV108" s="20"/>
      <c r="DZW108" s="20"/>
      <c r="DZX108" s="20"/>
      <c r="DZY108" s="20"/>
      <c r="DZZ108" s="20"/>
      <c r="EAA108" s="20"/>
      <c r="EAB108" s="20"/>
      <c r="EAC108" s="20"/>
      <c r="EAD108" s="20"/>
      <c r="EAE108" s="20"/>
      <c r="EAF108" s="20"/>
      <c r="EAG108" s="20"/>
      <c r="EAH108" s="20"/>
      <c r="EAI108" s="20"/>
      <c r="EAJ108" s="20"/>
      <c r="EAK108" s="20"/>
      <c r="EAL108" s="20"/>
      <c r="EAM108" s="20"/>
      <c r="EAN108" s="20"/>
      <c r="EAO108" s="20"/>
      <c r="EAP108" s="20"/>
      <c r="EAQ108" s="20"/>
      <c r="EAR108" s="20"/>
      <c r="EAS108" s="20"/>
      <c r="EAT108" s="20"/>
      <c r="EAU108" s="20"/>
      <c r="EAV108" s="20"/>
      <c r="EAW108" s="20"/>
      <c r="EAX108" s="20"/>
      <c r="EAY108" s="20"/>
      <c r="EAZ108" s="20"/>
      <c r="EBA108" s="20"/>
      <c r="EBB108" s="20"/>
      <c r="EBC108" s="20"/>
      <c r="EBD108" s="20"/>
      <c r="EBE108" s="20"/>
      <c r="EBF108" s="20"/>
      <c r="EBG108" s="20"/>
      <c r="EBH108" s="20"/>
      <c r="EBI108" s="20"/>
      <c r="EBJ108" s="20"/>
      <c r="EBK108" s="20"/>
      <c r="EBL108" s="20"/>
      <c r="EBM108" s="20"/>
      <c r="EBN108" s="20"/>
      <c r="EBO108" s="20"/>
      <c r="EBP108" s="20"/>
      <c r="EBQ108" s="20"/>
      <c r="EBR108" s="20"/>
      <c r="EBS108" s="20"/>
      <c r="EBT108" s="20"/>
      <c r="EBU108" s="20"/>
      <c r="EBV108" s="20"/>
      <c r="EBW108" s="20"/>
      <c r="EBX108" s="20"/>
      <c r="EBY108" s="20"/>
      <c r="EBZ108" s="20"/>
      <c r="ECA108" s="20"/>
      <c r="ECB108" s="20"/>
      <c r="ECC108" s="20"/>
      <c r="ECD108" s="20"/>
      <c r="ECE108" s="20"/>
      <c r="ECF108" s="20"/>
      <c r="ECG108" s="20"/>
      <c r="ECH108" s="20"/>
      <c r="ECI108" s="20"/>
      <c r="ECJ108" s="20"/>
      <c r="ECK108" s="20"/>
      <c r="ECL108" s="20"/>
      <c r="ECM108" s="20"/>
      <c r="ECN108" s="20"/>
      <c r="ECO108" s="20"/>
      <c r="ECP108" s="20"/>
      <c r="ECQ108" s="20"/>
      <c r="ECR108" s="20"/>
      <c r="ECS108" s="20"/>
      <c r="ECT108" s="20"/>
      <c r="ECU108" s="20"/>
      <c r="ECV108" s="20"/>
      <c r="ECW108" s="20"/>
      <c r="ECX108" s="20"/>
      <c r="ECY108" s="20"/>
      <c r="ECZ108" s="20"/>
      <c r="EDA108" s="20"/>
      <c r="EDB108" s="20"/>
      <c r="EDC108" s="20"/>
      <c r="EDD108" s="20"/>
      <c r="EDE108" s="20"/>
      <c r="EDF108" s="20"/>
      <c r="EDG108" s="20"/>
      <c r="EDH108" s="20"/>
      <c r="EDI108" s="20"/>
      <c r="EDJ108" s="20"/>
      <c r="EDK108" s="20"/>
      <c r="EDL108" s="20"/>
      <c r="EDM108" s="20"/>
      <c r="EDN108" s="20"/>
      <c r="EDO108" s="20"/>
      <c r="EDP108" s="20"/>
      <c r="EDQ108" s="20"/>
      <c r="EDR108" s="20"/>
      <c r="EDS108" s="20"/>
      <c r="EDT108" s="20"/>
      <c r="EDU108" s="20"/>
      <c r="EDV108" s="20"/>
      <c r="EDW108" s="20"/>
      <c r="EDX108" s="20"/>
      <c r="EDY108" s="20"/>
      <c r="EDZ108" s="20"/>
      <c r="EEA108" s="20"/>
      <c r="EEB108" s="20"/>
      <c r="EEC108" s="20"/>
      <c r="EED108" s="20"/>
      <c r="EEE108" s="20"/>
      <c r="EEF108" s="20"/>
      <c r="EEG108" s="20"/>
      <c r="EEH108" s="20"/>
      <c r="EEI108" s="20"/>
      <c r="EEJ108" s="20"/>
      <c r="EEK108" s="20"/>
      <c r="EEL108" s="20"/>
      <c r="EEM108" s="20"/>
      <c r="EEN108" s="20"/>
      <c r="EEO108" s="20"/>
      <c r="EEP108" s="20"/>
      <c r="EEQ108" s="20"/>
      <c r="EER108" s="20"/>
      <c r="EES108" s="20"/>
      <c r="EET108" s="20"/>
      <c r="EEU108" s="20"/>
      <c r="EEV108" s="20"/>
      <c r="EEW108" s="20"/>
      <c r="EEX108" s="20"/>
      <c r="EEY108" s="20"/>
      <c r="EEZ108" s="20"/>
      <c r="EFA108" s="20"/>
      <c r="EFB108" s="20"/>
      <c r="EFC108" s="20"/>
      <c r="EFD108" s="20"/>
      <c r="EFE108" s="20"/>
      <c r="EFF108" s="20"/>
      <c r="EFG108" s="20"/>
      <c r="EFH108" s="20"/>
      <c r="EFI108" s="20"/>
      <c r="EFJ108" s="20"/>
      <c r="EFK108" s="20"/>
      <c r="EFL108" s="20"/>
      <c r="EFM108" s="20"/>
      <c r="EFN108" s="20"/>
      <c r="EFO108" s="20"/>
      <c r="EFP108" s="20"/>
      <c r="EFQ108" s="20"/>
      <c r="EFR108" s="20"/>
      <c r="EFS108" s="20"/>
      <c r="EFT108" s="20"/>
      <c r="EFU108" s="20"/>
      <c r="EFV108" s="20"/>
      <c r="EFW108" s="20"/>
      <c r="EFX108" s="20"/>
      <c r="EFY108" s="20"/>
      <c r="EFZ108" s="20"/>
      <c r="EGA108" s="20"/>
      <c r="EGB108" s="20"/>
      <c r="EGC108" s="20"/>
      <c r="EGD108" s="20"/>
      <c r="EGE108" s="20"/>
      <c r="EGF108" s="20"/>
      <c r="EGG108" s="20"/>
      <c r="EGH108" s="20"/>
      <c r="EGI108" s="20"/>
      <c r="EGJ108" s="20"/>
      <c r="EGK108" s="20"/>
      <c r="EGL108" s="20"/>
      <c r="EGM108" s="20"/>
      <c r="EGN108" s="20"/>
      <c r="EGO108" s="20"/>
      <c r="EGP108" s="20"/>
      <c r="EGQ108" s="20"/>
      <c r="EGR108" s="20"/>
      <c r="EGS108" s="20"/>
      <c r="EGT108" s="20"/>
      <c r="EGU108" s="20"/>
      <c r="EGV108" s="20"/>
      <c r="EGW108" s="20"/>
      <c r="EGX108" s="20"/>
      <c r="EGY108" s="20"/>
      <c r="EGZ108" s="20"/>
      <c r="EHA108" s="20"/>
      <c r="EHB108" s="20"/>
      <c r="EHC108" s="20"/>
      <c r="EHD108" s="20"/>
      <c r="EHE108" s="20"/>
      <c r="EHF108" s="20"/>
      <c r="EHG108" s="20"/>
      <c r="EHH108" s="20"/>
      <c r="EHI108" s="20"/>
      <c r="EHJ108" s="20"/>
      <c r="EHK108" s="20"/>
      <c r="EHL108" s="20"/>
      <c r="EHM108" s="20"/>
      <c r="EHN108" s="20"/>
      <c r="EHO108" s="20"/>
      <c r="EHP108" s="20"/>
      <c r="EHQ108" s="20"/>
      <c r="EHR108" s="20"/>
      <c r="EHS108" s="20"/>
      <c r="EHT108" s="20"/>
      <c r="EHU108" s="20"/>
      <c r="EHV108" s="20"/>
      <c r="EHW108" s="20"/>
      <c r="EHX108" s="20"/>
      <c r="EHY108" s="20"/>
      <c r="EHZ108" s="20"/>
      <c r="EIA108" s="20"/>
      <c r="EIB108" s="20"/>
      <c r="EIC108" s="20"/>
      <c r="EID108" s="20"/>
      <c r="EIE108" s="20"/>
      <c r="EIF108" s="20"/>
      <c r="EIG108" s="20"/>
      <c r="EIH108" s="20"/>
      <c r="EII108" s="20"/>
      <c r="EIJ108" s="20"/>
      <c r="EIK108" s="20"/>
      <c r="EIL108" s="20"/>
      <c r="EIM108" s="20"/>
      <c r="EIN108" s="20"/>
      <c r="EIO108" s="20"/>
      <c r="EIP108" s="20"/>
      <c r="EIQ108" s="20"/>
      <c r="EIR108" s="20"/>
      <c r="EIS108" s="20"/>
      <c r="EIT108" s="20"/>
      <c r="EIU108" s="20"/>
      <c r="EIV108" s="20"/>
      <c r="EIW108" s="20"/>
      <c r="EIX108" s="20"/>
      <c r="EIY108" s="20"/>
      <c r="EIZ108" s="20"/>
      <c r="EJA108" s="20"/>
      <c r="EJB108" s="20"/>
      <c r="EJC108" s="20"/>
      <c r="EJD108" s="20"/>
      <c r="EJE108" s="20"/>
      <c r="EJF108" s="20"/>
      <c r="EJG108" s="20"/>
      <c r="EJH108" s="20"/>
      <c r="EJI108" s="20"/>
      <c r="EJJ108" s="20"/>
      <c r="EJK108" s="20"/>
      <c r="EJL108" s="20"/>
      <c r="EJM108" s="20"/>
      <c r="EJN108" s="20"/>
      <c r="EJO108" s="20"/>
      <c r="EJP108" s="20"/>
      <c r="EJQ108" s="20"/>
      <c r="EJR108" s="20"/>
      <c r="EJS108" s="20"/>
      <c r="EJT108" s="20"/>
      <c r="EJU108" s="20"/>
      <c r="EJV108" s="20"/>
      <c r="EJW108" s="20"/>
      <c r="EJX108" s="20"/>
      <c r="EJY108" s="20"/>
      <c r="EJZ108" s="20"/>
      <c r="EKA108" s="20"/>
      <c r="EKB108" s="20"/>
      <c r="EKC108" s="20"/>
      <c r="EKD108" s="20"/>
      <c r="EKE108" s="20"/>
      <c r="EKF108" s="20"/>
      <c r="EKG108" s="20"/>
      <c r="EKH108" s="20"/>
      <c r="EKI108" s="20"/>
      <c r="EKJ108" s="20"/>
      <c r="EKK108" s="20"/>
      <c r="EKL108" s="20"/>
      <c r="EKM108" s="20"/>
      <c r="EKN108" s="20"/>
      <c r="EKO108" s="20"/>
      <c r="EKP108" s="20"/>
      <c r="EKQ108" s="20"/>
      <c r="EKR108" s="20"/>
      <c r="EKS108" s="20"/>
      <c r="EKT108" s="20"/>
      <c r="EKU108" s="20"/>
      <c r="EKV108" s="20"/>
      <c r="EKW108" s="20"/>
      <c r="EKX108" s="20"/>
      <c r="EKY108" s="20"/>
      <c r="EKZ108" s="20"/>
      <c r="ELA108" s="20"/>
      <c r="ELB108" s="20"/>
      <c r="ELC108" s="20"/>
      <c r="ELD108" s="20"/>
      <c r="ELE108" s="20"/>
      <c r="ELF108" s="20"/>
      <c r="ELG108" s="20"/>
      <c r="ELH108" s="20"/>
      <c r="ELI108" s="20"/>
      <c r="ELJ108" s="20"/>
      <c r="ELK108" s="20"/>
      <c r="ELL108" s="20"/>
      <c r="ELM108" s="20"/>
      <c r="ELN108" s="20"/>
      <c r="ELO108" s="20"/>
      <c r="ELP108" s="20"/>
      <c r="ELQ108" s="20"/>
      <c r="ELR108" s="20"/>
      <c r="ELS108" s="20"/>
      <c r="ELT108" s="20"/>
      <c r="ELU108" s="20"/>
      <c r="ELV108" s="20"/>
      <c r="ELW108" s="20"/>
      <c r="ELX108" s="20"/>
      <c r="ELY108" s="20"/>
      <c r="ELZ108" s="20"/>
      <c r="EMA108" s="20"/>
      <c r="EMB108" s="20"/>
      <c r="EMC108" s="20"/>
      <c r="EMD108" s="20"/>
      <c r="EME108" s="20"/>
      <c r="EMF108" s="20"/>
      <c r="EMG108" s="20"/>
      <c r="EMH108" s="20"/>
      <c r="EMI108" s="20"/>
      <c r="EMJ108" s="20"/>
      <c r="EMK108" s="20"/>
      <c r="EML108" s="20"/>
      <c r="EMM108" s="20"/>
      <c r="EMN108" s="20"/>
      <c r="EMO108" s="20"/>
      <c r="EMP108" s="20"/>
      <c r="EMQ108" s="20"/>
      <c r="EMR108" s="20"/>
      <c r="EMS108" s="20"/>
      <c r="EMT108" s="20"/>
      <c r="EMU108" s="20"/>
      <c r="EMV108" s="20"/>
      <c r="EMW108" s="20"/>
      <c r="EMX108" s="20"/>
      <c r="EMY108" s="20"/>
      <c r="EMZ108" s="20"/>
      <c r="ENA108" s="20"/>
      <c r="ENB108" s="20"/>
      <c r="ENC108" s="20"/>
      <c r="END108" s="20"/>
      <c r="ENE108" s="20"/>
      <c r="ENF108" s="20"/>
      <c r="ENG108" s="20"/>
      <c r="ENH108" s="20"/>
      <c r="ENI108" s="20"/>
      <c r="ENJ108" s="20"/>
      <c r="ENK108" s="20"/>
      <c r="ENL108" s="20"/>
      <c r="ENM108" s="20"/>
      <c r="ENN108" s="20"/>
      <c r="ENO108" s="20"/>
      <c r="ENP108" s="20"/>
      <c r="ENQ108" s="20"/>
      <c r="ENR108" s="20"/>
      <c r="ENS108" s="20"/>
      <c r="ENT108" s="20"/>
      <c r="ENU108" s="20"/>
      <c r="ENV108" s="20"/>
      <c r="ENW108" s="20"/>
      <c r="ENX108" s="20"/>
      <c r="ENY108" s="20"/>
      <c r="ENZ108" s="20"/>
      <c r="EOA108" s="20"/>
      <c r="EOB108" s="20"/>
      <c r="EOC108" s="20"/>
      <c r="EOD108" s="20"/>
      <c r="EOE108" s="20"/>
      <c r="EOF108" s="20"/>
      <c r="EOG108" s="20"/>
      <c r="EOH108" s="20"/>
      <c r="EOI108" s="20"/>
      <c r="EOJ108" s="20"/>
      <c r="EOK108" s="20"/>
      <c r="EOL108" s="20"/>
      <c r="EOM108" s="20"/>
      <c r="EON108" s="20"/>
      <c r="EOO108" s="20"/>
      <c r="EOP108" s="20"/>
      <c r="EOQ108" s="20"/>
      <c r="EOR108" s="20"/>
      <c r="EOS108" s="20"/>
      <c r="EOT108" s="20"/>
      <c r="EOU108" s="20"/>
      <c r="EOV108" s="20"/>
      <c r="EOW108" s="20"/>
      <c r="EOX108" s="20"/>
      <c r="EOY108" s="20"/>
      <c r="EOZ108" s="20"/>
      <c r="EPA108" s="20"/>
      <c r="EPB108" s="20"/>
      <c r="EPC108" s="20"/>
      <c r="EPD108" s="20"/>
      <c r="EPE108" s="20"/>
      <c r="EPF108" s="20"/>
      <c r="EPG108" s="20"/>
      <c r="EPH108" s="20"/>
      <c r="EPI108" s="20"/>
      <c r="EPJ108" s="20"/>
      <c r="EPK108" s="20"/>
      <c r="EPL108" s="20"/>
      <c r="EPM108" s="20"/>
      <c r="EPN108" s="20"/>
      <c r="EPO108" s="20"/>
      <c r="EPP108" s="20"/>
      <c r="EPQ108" s="20"/>
      <c r="EPR108" s="20"/>
      <c r="EPS108" s="20"/>
      <c r="EPT108" s="20"/>
      <c r="EPU108" s="20"/>
      <c r="EPV108" s="20"/>
      <c r="EPW108" s="20"/>
      <c r="EPX108" s="20"/>
      <c r="EPY108" s="20"/>
      <c r="EPZ108" s="20"/>
      <c r="EQA108" s="20"/>
      <c r="EQB108" s="20"/>
      <c r="EQC108" s="20"/>
      <c r="EQD108" s="20"/>
      <c r="EQE108" s="20"/>
      <c r="EQF108" s="20"/>
      <c r="EQG108" s="20"/>
      <c r="EQH108" s="20"/>
      <c r="EQI108" s="20"/>
      <c r="EQJ108" s="20"/>
      <c r="EQK108" s="20"/>
      <c r="EQL108" s="20"/>
      <c r="EQM108" s="20"/>
      <c r="EQN108" s="20"/>
      <c r="EQO108" s="20"/>
      <c r="EQP108" s="20"/>
      <c r="EQQ108" s="20"/>
      <c r="EQR108" s="20"/>
      <c r="EQS108" s="20"/>
      <c r="EQT108" s="20"/>
      <c r="EQU108" s="20"/>
      <c r="EQV108" s="20"/>
      <c r="EQW108" s="20"/>
      <c r="EQX108" s="20"/>
      <c r="EQY108" s="20"/>
      <c r="EQZ108" s="20"/>
      <c r="ERA108" s="20"/>
      <c r="ERB108" s="20"/>
      <c r="ERC108" s="20"/>
      <c r="ERD108" s="20"/>
      <c r="ERE108" s="20"/>
      <c r="ERF108" s="20"/>
      <c r="ERG108" s="20"/>
      <c r="ERH108" s="20"/>
      <c r="ERI108" s="20"/>
      <c r="ERJ108" s="20"/>
      <c r="ERK108" s="20"/>
      <c r="ERL108" s="20"/>
      <c r="ERM108" s="20"/>
      <c r="ERN108" s="20"/>
      <c r="ERO108" s="20"/>
      <c r="ERP108" s="20"/>
      <c r="ERQ108" s="20"/>
      <c r="ERR108" s="20"/>
      <c r="ERS108" s="20"/>
      <c r="ERT108" s="20"/>
      <c r="ERU108" s="20"/>
      <c r="ERV108" s="20"/>
      <c r="ERW108" s="20"/>
      <c r="ERX108" s="20"/>
      <c r="ERY108" s="20"/>
      <c r="ERZ108" s="20"/>
      <c r="ESA108" s="20"/>
      <c r="ESB108" s="20"/>
      <c r="ESC108" s="20"/>
      <c r="ESD108" s="20"/>
      <c r="ESE108" s="20"/>
      <c r="ESF108" s="20"/>
      <c r="ESG108" s="20"/>
      <c r="ESH108" s="20"/>
      <c r="ESI108" s="20"/>
      <c r="ESJ108" s="20"/>
      <c r="ESK108" s="20"/>
      <c r="ESL108" s="20"/>
      <c r="ESM108" s="20"/>
      <c r="ESN108" s="20"/>
      <c r="ESO108" s="20"/>
      <c r="ESP108" s="20"/>
      <c r="ESQ108" s="20"/>
      <c r="ESR108" s="20"/>
      <c r="ESS108" s="20"/>
      <c r="EST108" s="20"/>
      <c r="ESU108" s="20"/>
      <c r="ESV108" s="20"/>
      <c r="ESW108" s="20"/>
      <c r="ESX108" s="20"/>
      <c r="ESY108" s="20"/>
      <c r="ESZ108" s="20"/>
      <c r="ETA108" s="20"/>
      <c r="ETB108" s="20"/>
      <c r="ETC108" s="20"/>
      <c r="ETD108" s="20"/>
      <c r="ETE108" s="20"/>
      <c r="ETF108" s="20"/>
      <c r="ETG108" s="20"/>
      <c r="ETH108" s="20"/>
      <c r="ETI108" s="20"/>
      <c r="ETJ108" s="20"/>
      <c r="ETK108" s="20"/>
      <c r="ETL108" s="20"/>
      <c r="ETM108" s="20"/>
      <c r="ETN108" s="20"/>
      <c r="ETO108" s="20"/>
      <c r="ETP108" s="20"/>
      <c r="ETQ108" s="20"/>
      <c r="ETR108" s="20"/>
      <c r="ETS108" s="20"/>
      <c r="ETT108" s="20"/>
      <c r="ETU108" s="20"/>
      <c r="ETV108" s="20"/>
      <c r="ETW108" s="20"/>
      <c r="ETX108" s="20"/>
      <c r="ETY108" s="20"/>
      <c r="ETZ108" s="20"/>
      <c r="EUA108" s="20"/>
      <c r="EUB108" s="20"/>
      <c r="EUC108" s="20"/>
      <c r="EUD108" s="20"/>
      <c r="EUE108" s="20"/>
      <c r="EUF108" s="20"/>
      <c r="EUG108" s="20"/>
      <c r="EUH108" s="20"/>
      <c r="EUI108" s="20"/>
      <c r="EUJ108" s="20"/>
      <c r="EUK108" s="20"/>
      <c r="EUL108" s="20"/>
      <c r="EUM108" s="20"/>
      <c r="EUN108" s="20"/>
      <c r="EUO108" s="20"/>
      <c r="EUP108" s="20"/>
      <c r="EUQ108" s="20"/>
      <c r="EUR108" s="20"/>
      <c r="EUS108" s="20"/>
      <c r="EUT108" s="20"/>
      <c r="EUU108" s="20"/>
      <c r="EUV108" s="20"/>
      <c r="EUW108" s="20"/>
      <c r="EUX108" s="20"/>
      <c r="EUY108" s="20"/>
      <c r="EUZ108" s="20"/>
      <c r="EVA108" s="20"/>
      <c r="EVB108" s="20"/>
      <c r="EVC108" s="20"/>
      <c r="EVD108" s="20"/>
      <c r="EVE108" s="20"/>
      <c r="EVF108" s="20"/>
      <c r="EVG108" s="20"/>
      <c r="EVH108" s="20"/>
      <c r="EVI108" s="20"/>
      <c r="EVJ108" s="20"/>
      <c r="EVK108" s="20"/>
      <c r="EVL108" s="20"/>
      <c r="EVM108" s="20"/>
      <c r="EVN108" s="20"/>
      <c r="EVO108" s="20"/>
      <c r="EVP108" s="20"/>
      <c r="EVQ108" s="20"/>
      <c r="EVR108" s="20"/>
      <c r="EVS108" s="20"/>
      <c r="EVT108" s="20"/>
      <c r="EVU108" s="20"/>
      <c r="EVV108" s="20"/>
      <c r="EVW108" s="20"/>
      <c r="EVX108" s="20"/>
      <c r="EVY108" s="20"/>
      <c r="EVZ108" s="20"/>
      <c r="EWA108" s="20"/>
      <c r="EWB108" s="20"/>
      <c r="EWC108" s="20"/>
      <c r="EWD108" s="20"/>
      <c r="EWE108" s="20"/>
      <c r="EWF108" s="20"/>
      <c r="EWG108" s="20"/>
      <c r="EWH108" s="20"/>
      <c r="EWI108" s="20"/>
      <c r="EWJ108" s="20"/>
      <c r="EWK108" s="20"/>
      <c r="EWL108" s="20"/>
      <c r="EWM108" s="20"/>
      <c r="EWN108" s="20"/>
      <c r="EWO108" s="20"/>
      <c r="EWP108" s="20"/>
      <c r="EWQ108" s="20"/>
      <c r="EWR108" s="20"/>
      <c r="EWS108" s="20"/>
      <c r="EWT108" s="20"/>
      <c r="EWU108" s="20"/>
      <c r="EWV108" s="20"/>
      <c r="EWW108" s="20"/>
      <c r="EWX108" s="20"/>
      <c r="EWY108" s="20"/>
      <c r="EWZ108" s="20"/>
      <c r="EXA108" s="20"/>
      <c r="EXB108" s="20"/>
      <c r="EXC108" s="20"/>
      <c r="EXD108" s="20"/>
      <c r="EXE108" s="20"/>
      <c r="EXF108" s="20"/>
      <c r="EXG108" s="20"/>
      <c r="EXH108" s="20"/>
      <c r="EXI108" s="20"/>
      <c r="EXJ108" s="20"/>
      <c r="EXK108" s="20"/>
      <c r="EXL108" s="20"/>
      <c r="EXM108" s="20"/>
      <c r="EXN108" s="20"/>
      <c r="EXO108" s="20"/>
      <c r="EXP108" s="20"/>
      <c r="EXQ108" s="20"/>
      <c r="EXR108" s="20"/>
      <c r="EXS108" s="20"/>
      <c r="EXT108" s="20"/>
      <c r="EXU108" s="20"/>
      <c r="EXV108" s="20"/>
      <c r="EXW108" s="20"/>
      <c r="EXX108" s="20"/>
      <c r="EXY108" s="20"/>
      <c r="EXZ108" s="20"/>
      <c r="EYA108" s="20"/>
      <c r="EYB108" s="20"/>
      <c r="EYC108" s="20"/>
      <c r="EYD108" s="20"/>
      <c r="EYE108" s="20"/>
      <c r="EYF108" s="20"/>
      <c r="EYG108" s="20"/>
      <c r="EYH108" s="20"/>
      <c r="EYI108" s="20"/>
      <c r="EYJ108" s="20"/>
      <c r="EYK108" s="20"/>
      <c r="EYL108" s="20"/>
      <c r="EYM108" s="20"/>
      <c r="EYN108" s="20"/>
      <c r="EYO108" s="20"/>
      <c r="EYP108" s="20"/>
      <c r="EYQ108" s="20"/>
      <c r="EYR108" s="20"/>
      <c r="EYS108" s="20"/>
      <c r="EYT108" s="20"/>
      <c r="EYU108" s="20"/>
      <c r="EYV108" s="20"/>
      <c r="EYW108" s="20"/>
      <c r="EYX108" s="20"/>
      <c r="EYY108" s="20"/>
      <c r="EYZ108" s="20"/>
      <c r="EZA108" s="20"/>
      <c r="EZB108" s="20"/>
      <c r="EZC108" s="20"/>
      <c r="EZD108" s="20"/>
      <c r="EZE108" s="20"/>
      <c r="EZF108" s="20"/>
      <c r="EZG108" s="20"/>
      <c r="EZH108" s="20"/>
      <c r="EZI108" s="20"/>
      <c r="EZJ108" s="20"/>
      <c r="EZK108" s="20"/>
      <c r="EZL108" s="20"/>
      <c r="EZM108" s="20"/>
      <c r="EZN108" s="20"/>
      <c r="EZO108" s="20"/>
      <c r="EZP108" s="20"/>
      <c r="EZQ108" s="20"/>
      <c r="EZR108" s="20"/>
      <c r="EZS108" s="20"/>
      <c r="EZT108" s="20"/>
      <c r="EZU108" s="20"/>
      <c r="EZV108" s="20"/>
      <c r="EZW108" s="20"/>
      <c r="EZX108" s="20"/>
      <c r="EZY108" s="20"/>
      <c r="EZZ108" s="20"/>
      <c r="FAA108" s="20"/>
      <c r="FAB108" s="20"/>
      <c r="FAC108" s="20"/>
      <c r="FAD108" s="20"/>
      <c r="FAE108" s="20"/>
      <c r="FAF108" s="20"/>
      <c r="FAG108" s="20"/>
      <c r="FAH108" s="20"/>
      <c r="FAI108" s="20"/>
      <c r="FAJ108" s="20"/>
      <c r="FAK108" s="20"/>
      <c r="FAL108" s="20"/>
      <c r="FAM108" s="20"/>
      <c r="FAN108" s="20"/>
      <c r="FAO108" s="20"/>
      <c r="FAP108" s="20"/>
      <c r="FAQ108" s="20"/>
      <c r="FAR108" s="20"/>
      <c r="FAS108" s="20"/>
      <c r="FAT108" s="20"/>
      <c r="FAU108" s="20"/>
      <c r="FAV108" s="20"/>
      <c r="FAW108" s="20"/>
      <c r="FAX108" s="20"/>
      <c r="FAY108" s="20"/>
      <c r="FAZ108" s="20"/>
      <c r="FBA108" s="20"/>
      <c r="FBB108" s="20"/>
      <c r="FBC108" s="20"/>
      <c r="FBD108" s="20"/>
      <c r="FBE108" s="20"/>
      <c r="FBF108" s="20"/>
      <c r="FBG108" s="20"/>
      <c r="FBH108" s="20"/>
      <c r="FBI108" s="20"/>
      <c r="FBJ108" s="20"/>
      <c r="FBK108" s="20"/>
      <c r="FBL108" s="20"/>
      <c r="FBM108" s="20"/>
      <c r="FBN108" s="20"/>
      <c r="FBO108" s="20"/>
      <c r="FBP108" s="20"/>
      <c r="FBQ108" s="20"/>
      <c r="FBR108" s="20"/>
      <c r="FBS108" s="20"/>
      <c r="FBT108" s="20"/>
      <c r="FBU108" s="20"/>
      <c r="FBV108" s="20"/>
      <c r="FBW108" s="20"/>
      <c r="FBX108" s="20"/>
      <c r="FBY108" s="20"/>
      <c r="FBZ108" s="20"/>
      <c r="FCA108" s="20"/>
      <c r="FCB108" s="20"/>
      <c r="FCC108" s="20"/>
      <c r="FCD108" s="20"/>
      <c r="FCE108" s="20"/>
      <c r="FCF108" s="20"/>
      <c r="FCG108" s="20"/>
      <c r="FCH108" s="20"/>
      <c r="FCI108" s="20"/>
      <c r="FCJ108" s="20"/>
      <c r="FCK108" s="20"/>
      <c r="FCL108" s="20"/>
      <c r="FCM108" s="20"/>
      <c r="FCN108" s="20"/>
      <c r="FCO108" s="20"/>
      <c r="FCP108" s="20"/>
      <c r="FCQ108" s="20"/>
      <c r="FCR108" s="20"/>
      <c r="FCS108" s="20"/>
      <c r="FCT108" s="20"/>
      <c r="FCU108" s="20"/>
      <c r="FCV108" s="20"/>
      <c r="FCW108" s="20"/>
      <c r="FCX108" s="20"/>
      <c r="FCY108" s="20"/>
      <c r="FCZ108" s="20"/>
      <c r="FDA108" s="20"/>
      <c r="FDB108" s="20"/>
      <c r="FDC108" s="20"/>
      <c r="FDD108" s="20"/>
      <c r="FDE108" s="20"/>
      <c r="FDF108" s="20"/>
      <c r="FDG108" s="20"/>
      <c r="FDH108" s="20"/>
      <c r="FDI108" s="20"/>
      <c r="FDJ108" s="20"/>
      <c r="FDK108" s="20"/>
      <c r="FDL108" s="20"/>
      <c r="FDM108" s="20"/>
      <c r="FDN108" s="20"/>
      <c r="FDO108" s="20"/>
      <c r="FDP108" s="20"/>
      <c r="FDQ108" s="20"/>
      <c r="FDR108" s="20"/>
      <c r="FDS108" s="20"/>
      <c r="FDT108" s="20"/>
      <c r="FDU108" s="20"/>
      <c r="FDV108" s="20"/>
      <c r="FDW108" s="20"/>
      <c r="FDX108" s="20"/>
      <c r="FDY108" s="20"/>
      <c r="FDZ108" s="20"/>
      <c r="FEA108" s="20"/>
      <c r="FEB108" s="20"/>
      <c r="FEC108" s="20"/>
      <c r="FED108" s="20"/>
      <c r="FEE108" s="20"/>
      <c r="FEF108" s="20"/>
      <c r="FEG108" s="20"/>
      <c r="FEH108" s="20"/>
      <c r="FEI108" s="20"/>
      <c r="FEJ108" s="20"/>
      <c r="FEK108" s="20"/>
      <c r="FEL108" s="20"/>
      <c r="FEM108" s="20"/>
      <c r="FEN108" s="20"/>
      <c r="FEO108" s="20"/>
      <c r="FEP108" s="20"/>
      <c r="FEQ108" s="20"/>
      <c r="FER108" s="20"/>
      <c r="FES108" s="20"/>
      <c r="FET108" s="20"/>
      <c r="FEU108" s="20"/>
      <c r="FEV108" s="20"/>
      <c r="FEW108" s="20"/>
      <c r="FEX108" s="20"/>
      <c r="FEY108" s="20"/>
      <c r="FEZ108" s="20"/>
      <c r="FFA108" s="20"/>
      <c r="FFB108" s="20"/>
      <c r="FFC108" s="20"/>
      <c r="FFD108" s="20"/>
      <c r="FFE108" s="20"/>
      <c r="FFF108" s="20"/>
      <c r="FFG108" s="20"/>
      <c r="FFH108" s="20"/>
      <c r="FFI108" s="20"/>
      <c r="FFJ108" s="20"/>
      <c r="FFK108" s="20"/>
      <c r="FFL108" s="20"/>
      <c r="FFM108" s="20"/>
      <c r="FFN108" s="20"/>
      <c r="FFO108" s="20"/>
      <c r="FFP108" s="20"/>
      <c r="FFQ108" s="20"/>
      <c r="FFR108" s="20"/>
      <c r="FFS108" s="20"/>
      <c r="FFT108" s="20"/>
      <c r="FFU108" s="20"/>
      <c r="FFV108" s="20"/>
      <c r="FFW108" s="20"/>
      <c r="FFX108" s="20"/>
      <c r="FFY108" s="20"/>
      <c r="FFZ108" s="20"/>
      <c r="FGA108" s="20"/>
      <c r="FGB108" s="20"/>
      <c r="FGC108" s="20"/>
      <c r="FGD108" s="20"/>
      <c r="FGE108" s="20"/>
      <c r="FGF108" s="20"/>
      <c r="FGG108" s="20"/>
      <c r="FGH108" s="20"/>
      <c r="FGI108" s="20"/>
      <c r="FGJ108" s="20"/>
      <c r="FGK108" s="20"/>
      <c r="FGL108" s="20"/>
      <c r="FGM108" s="20"/>
      <c r="FGN108" s="20"/>
      <c r="FGO108" s="20"/>
      <c r="FGP108" s="20"/>
      <c r="FGQ108" s="20"/>
      <c r="FGR108" s="20"/>
      <c r="FGS108" s="20"/>
      <c r="FGT108" s="20"/>
      <c r="FGU108" s="20"/>
      <c r="FGV108" s="20"/>
      <c r="FGW108" s="20"/>
      <c r="FGX108" s="20"/>
      <c r="FGY108" s="20"/>
      <c r="FGZ108" s="20"/>
      <c r="FHA108" s="20"/>
      <c r="FHB108" s="20"/>
      <c r="FHC108" s="20"/>
      <c r="FHD108" s="20"/>
      <c r="FHE108" s="20"/>
      <c r="FHF108" s="20"/>
      <c r="FHG108" s="20"/>
      <c r="FHH108" s="20"/>
      <c r="FHI108" s="20"/>
      <c r="FHJ108" s="20"/>
      <c r="FHK108" s="20"/>
      <c r="FHL108" s="20"/>
      <c r="FHM108" s="20"/>
      <c r="FHN108" s="20"/>
      <c r="FHO108" s="20"/>
      <c r="FHP108" s="20"/>
      <c r="FHQ108" s="20"/>
      <c r="FHR108" s="20"/>
      <c r="FHS108" s="20"/>
      <c r="FHT108" s="20"/>
      <c r="FHU108" s="20"/>
      <c r="FHV108" s="20"/>
      <c r="FHW108" s="20"/>
      <c r="FHX108" s="20"/>
      <c r="FHY108" s="20"/>
      <c r="FHZ108" s="20"/>
      <c r="FIA108" s="20"/>
      <c r="FIB108" s="20"/>
      <c r="FIC108" s="20"/>
      <c r="FID108" s="20"/>
      <c r="FIE108" s="20"/>
      <c r="FIF108" s="20"/>
      <c r="FIG108" s="20"/>
      <c r="FIH108" s="20"/>
      <c r="FII108" s="20"/>
      <c r="FIJ108" s="20"/>
      <c r="FIK108" s="20"/>
      <c r="FIL108" s="20"/>
      <c r="FIM108" s="20"/>
      <c r="FIN108" s="20"/>
      <c r="FIO108" s="20"/>
      <c r="FIP108" s="20"/>
      <c r="FIQ108" s="20"/>
      <c r="FIR108" s="20"/>
      <c r="FIS108" s="20"/>
      <c r="FIT108" s="20"/>
      <c r="FIU108" s="20"/>
      <c r="FIV108" s="20"/>
      <c r="FIW108" s="20"/>
      <c r="FIX108" s="20"/>
      <c r="FIY108" s="20"/>
      <c r="FIZ108" s="20"/>
      <c r="FJA108" s="20"/>
      <c r="FJB108" s="20"/>
      <c r="FJC108" s="20"/>
      <c r="FJD108" s="20"/>
      <c r="FJE108" s="20"/>
      <c r="FJF108" s="20"/>
      <c r="FJG108" s="20"/>
      <c r="FJH108" s="20"/>
      <c r="FJI108" s="20"/>
      <c r="FJJ108" s="20"/>
      <c r="FJK108" s="20"/>
      <c r="FJL108" s="20"/>
      <c r="FJM108" s="20"/>
      <c r="FJN108" s="20"/>
      <c r="FJO108" s="20"/>
      <c r="FJP108" s="20"/>
      <c r="FJQ108" s="20"/>
      <c r="FJR108" s="20"/>
      <c r="FJS108" s="20"/>
      <c r="FJT108" s="20"/>
      <c r="FJU108" s="20"/>
      <c r="FJV108" s="20"/>
      <c r="FJW108" s="20"/>
      <c r="FJX108" s="20"/>
      <c r="FJY108" s="20"/>
      <c r="FJZ108" s="20"/>
      <c r="FKA108" s="20"/>
      <c r="FKB108" s="20"/>
      <c r="FKC108" s="20"/>
      <c r="FKD108" s="20"/>
      <c r="FKE108" s="20"/>
      <c r="FKF108" s="20"/>
      <c r="FKG108" s="20"/>
      <c r="FKH108" s="20"/>
      <c r="FKI108" s="20"/>
      <c r="FKJ108" s="20"/>
      <c r="FKK108" s="20"/>
      <c r="FKL108" s="20"/>
      <c r="FKM108" s="20"/>
      <c r="FKN108" s="20"/>
      <c r="FKO108" s="20"/>
      <c r="FKP108" s="20"/>
      <c r="FKQ108" s="20"/>
      <c r="FKR108" s="20"/>
      <c r="FKS108" s="20"/>
      <c r="FKT108" s="20"/>
      <c r="FKU108" s="20"/>
      <c r="FKV108" s="20"/>
      <c r="FKW108" s="20"/>
      <c r="FKX108" s="20"/>
      <c r="FKY108" s="20"/>
      <c r="FKZ108" s="20"/>
      <c r="FLA108" s="20"/>
      <c r="FLB108" s="20"/>
      <c r="FLC108" s="20"/>
      <c r="FLD108" s="20"/>
      <c r="FLE108" s="20"/>
      <c r="FLF108" s="20"/>
      <c r="FLG108" s="20"/>
      <c r="FLH108" s="20"/>
      <c r="FLI108" s="20"/>
      <c r="FLJ108" s="20"/>
      <c r="FLK108" s="20"/>
      <c r="FLL108" s="20"/>
      <c r="FLM108" s="20"/>
      <c r="FLN108" s="20"/>
      <c r="FLO108" s="20"/>
      <c r="FLP108" s="20"/>
      <c r="FLQ108" s="20"/>
      <c r="FLR108" s="20"/>
      <c r="FLS108" s="20"/>
      <c r="FLT108" s="20"/>
      <c r="FLU108" s="20"/>
      <c r="FLV108" s="20"/>
      <c r="FLW108" s="20"/>
      <c r="FLX108" s="20"/>
      <c r="FLY108" s="20"/>
      <c r="FLZ108" s="20"/>
      <c r="FMA108" s="20"/>
      <c r="FMB108" s="20"/>
      <c r="FMC108" s="20"/>
      <c r="FMD108" s="20"/>
      <c r="FME108" s="20"/>
      <c r="FMF108" s="20"/>
      <c r="FMG108" s="20"/>
      <c r="FMH108" s="20"/>
      <c r="FMI108" s="20"/>
      <c r="FMJ108" s="20"/>
      <c r="FMK108" s="20"/>
      <c r="FML108" s="20"/>
      <c r="FMM108" s="20"/>
      <c r="FMN108" s="20"/>
      <c r="FMO108" s="20"/>
      <c r="FMP108" s="20"/>
      <c r="FMQ108" s="20"/>
      <c r="FMR108" s="20"/>
      <c r="FMS108" s="20"/>
      <c r="FMT108" s="20"/>
      <c r="FMU108" s="20"/>
      <c r="FMV108" s="20"/>
      <c r="FMW108" s="20"/>
      <c r="FMX108" s="20"/>
      <c r="FMY108" s="20"/>
      <c r="FMZ108" s="20"/>
      <c r="FNA108" s="20"/>
      <c r="FNB108" s="20"/>
      <c r="FNC108" s="20"/>
      <c r="FND108" s="20"/>
      <c r="FNE108" s="20"/>
      <c r="FNF108" s="20"/>
      <c r="FNG108" s="20"/>
      <c r="FNH108" s="20"/>
      <c r="FNI108" s="20"/>
      <c r="FNJ108" s="20"/>
      <c r="FNK108" s="20"/>
      <c r="FNL108" s="20"/>
      <c r="FNM108" s="20"/>
      <c r="FNN108" s="20"/>
      <c r="FNO108" s="20"/>
      <c r="FNP108" s="20"/>
      <c r="FNQ108" s="20"/>
      <c r="FNR108" s="20"/>
      <c r="FNS108" s="20"/>
      <c r="FNT108" s="20"/>
      <c r="FNU108" s="20"/>
      <c r="FNV108" s="20"/>
      <c r="FNW108" s="20"/>
      <c r="FNX108" s="20"/>
      <c r="FNY108" s="20"/>
      <c r="FNZ108" s="20"/>
      <c r="FOA108" s="20"/>
      <c r="FOB108" s="20"/>
      <c r="FOC108" s="20"/>
      <c r="FOD108" s="20"/>
      <c r="FOE108" s="20"/>
      <c r="FOF108" s="20"/>
      <c r="FOG108" s="20"/>
      <c r="FOH108" s="20"/>
      <c r="FOI108" s="20"/>
      <c r="FOJ108" s="20"/>
      <c r="FOK108" s="20"/>
      <c r="FOL108" s="20"/>
      <c r="FOM108" s="20"/>
      <c r="FON108" s="20"/>
      <c r="FOO108" s="20"/>
      <c r="FOP108" s="20"/>
      <c r="FOQ108" s="20"/>
      <c r="FOR108" s="20"/>
      <c r="FOS108" s="20"/>
      <c r="FOT108" s="20"/>
      <c r="FOU108" s="20"/>
      <c r="FOV108" s="20"/>
      <c r="FOW108" s="20"/>
      <c r="FOX108" s="20"/>
      <c r="FOY108" s="20"/>
      <c r="FOZ108" s="20"/>
      <c r="FPA108" s="20"/>
      <c r="FPB108" s="20"/>
      <c r="FPC108" s="20"/>
      <c r="FPD108" s="20"/>
      <c r="FPE108" s="20"/>
      <c r="FPF108" s="20"/>
      <c r="FPG108" s="20"/>
      <c r="FPH108" s="20"/>
      <c r="FPI108" s="20"/>
      <c r="FPJ108" s="20"/>
      <c r="FPK108" s="20"/>
      <c r="FPL108" s="20"/>
      <c r="FPM108" s="20"/>
      <c r="FPN108" s="20"/>
      <c r="FPO108" s="20"/>
      <c r="FPP108" s="20"/>
      <c r="FPQ108" s="20"/>
      <c r="FPR108" s="20"/>
      <c r="FPS108" s="20"/>
      <c r="FPT108" s="20"/>
      <c r="FPU108" s="20"/>
      <c r="FPV108" s="20"/>
      <c r="FPW108" s="20"/>
      <c r="FPX108" s="20"/>
      <c r="FPY108" s="20"/>
      <c r="FPZ108" s="20"/>
      <c r="FQA108" s="20"/>
      <c r="FQB108" s="20"/>
      <c r="FQC108" s="20"/>
      <c r="FQD108" s="20"/>
      <c r="FQE108" s="20"/>
      <c r="FQF108" s="20"/>
      <c r="FQG108" s="20"/>
      <c r="FQH108" s="20"/>
      <c r="FQI108" s="20"/>
      <c r="FQJ108" s="20"/>
      <c r="FQK108" s="20"/>
      <c r="FQL108" s="20"/>
      <c r="FQM108" s="20"/>
      <c r="FQN108" s="20"/>
      <c r="FQO108" s="20"/>
      <c r="FQP108" s="20"/>
      <c r="FQQ108" s="20"/>
      <c r="FQR108" s="20"/>
      <c r="FQS108" s="20"/>
      <c r="FQT108" s="20"/>
      <c r="FQU108" s="20"/>
      <c r="FQV108" s="20"/>
      <c r="FQW108" s="20"/>
      <c r="FQX108" s="20"/>
      <c r="FQY108" s="20"/>
      <c r="FQZ108" s="20"/>
      <c r="FRA108" s="20"/>
      <c r="FRB108" s="20"/>
      <c r="FRC108" s="20"/>
      <c r="FRD108" s="20"/>
      <c r="FRE108" s="20"/>
      <c r="FRF108" s="20"/>
      <c r="FRG108" s="20"/>
      <c r="FRH108" s="20"/>
      <c r="FRI108" s="20"/>
      <c r="FRJ108" s="20"/>
      <c r="FRK108" s="20"/>
      <c r="FRL108" s="20"/>
      <c r="FRM108" s="20"/>
      <c r="FRN108" s="20"/>
      <c r="FRO108" s="20"/>
      <c r="FRP108" s="20"/>
      <c r="FRQ108" s="20"/>
      <c r="FRR108" s="20"/>
      <c r="FRS108" s="20"/>
      <c r="FRT108" s="20"/>
      <c r="FRU108" s="20"/>
      <c r="FRV108" s="20"/>
      <c r="FRW108" s="20"/>
      <c r="FRX108" s="20"/>
      <c r="FRY108" s="20"/>
      <c r="FRZ108" s="20"/>
      <c r="FSA108" s="20"/>
      <c r="FSB108" s="20"/>
      <c r="FSC108" s="20"/>
      <c r="FSD108" s="20"/>
      <c r="FSE108" s="20"/>
      <c r="FSF108" s="20"/>
      <c r="FSG108" s="20"/>
      <c r="FSH108" s="20"/>
      <c r="FSI108" s="20"/>
      <c r="FSJ108" s="20"/>
      <c r="FSK108" s="20"/>
      <c r="FSL108" s="20"/>
      <c r="FSM108" s="20"/>
      <c r="FSN108" s="20"/>
      <c r="FSO108" s="20"/>
      <c r="FSP108" s="20"/>
      <c r="FSQ108" s="20"/>
      <c r="FSR108" s="20"/>
      <c r="FSS108" s="20"/>
      <c r="FST108" s="20"/>
      <c r="FSU108" s="20"/>
      <c r="FSV108" s="20"/>
      <c r="FSW108" s="20"/>
      <c r="FSX108" s="20"/>
      <c r="FSY108" s="20"/>
      <c r="FSZ108" s="20"/>
      <c r="FTA108" s="20"/>
      <c r="FTB108" s="20"/>
      <c r="FTC108" s="20"/>
      <c r="FTD108" s="20"/>
      <c r="FTE108" s="20"/>
      <c r="FTF108" s="20"/>
      <c r="FTG108" s="20"/>
      <c r="FTH108" s="20"/>
      <c r="FTI108" s="20"/>
      <c r="FTJ108" s="20"/>
      <c r="FTK108" s="20"/>
      <c r="FTL108" s="20"/>
      <c r="FTM108" s="20"/>
      <c r="FTN108" s="20"/>
      <c r="FTO108" s="20"/>
      <c r="FTP108" s="20"/>
      <c r="FTQ108" s="20"/>
      <c r="FTR108" s="20"/>
      <c r="FTS108" s="20"/>
      <c r="FTT108" s="20"/>
      <c r="FTU108" s="20"/>
      <c r="FTV108" s="20"/>
      <c r="FTW108" s="20"/>
      <c r="FTX108" s="20"/>
      <c r="FTY108" s="20"/>
      <c r="FTZ108" s="20"/>
      <c r="FUA108" s="20"/>
      <c r="FUB108" s="20"/>
      <c r="FUC108" s="20"/>
      <c r="FUD108" s="20"/>
      <c r="FUE108" s="20"/>
      <c r="FUF108" s="20"/>
      <c r="FUG108" s="20"/>
      <c r="FUH108" s="20"/>
      <c r="FUI108" s="20"/>
      <c r="FUJ108" s="20"/>
      <c r="FUK108" s="20"/>
      <c r="FUL108" s="20"/>
      <c r="FUM108" s="20"/>
      <c r="FUN108" s="20"/>
      <c r="FUO108" s="20"/>
      <c r="FUP108" s="20"/>
      <c r="FUQ108" s="20"/>
      <c r="FUR108" s="20"/>
      <c r="FUS108" s="20"/>
      <c r="FUT108" s="20"/>
      <c r="FUU108" s="20"/>
      <c r="FUV108" s="20"/>
      <c r="FUW108" s="20"/>
      <c r="FUX108" s="20"/>
      <c r="FUY108" s="20"/>
      <c r="FUZ108" s="20"/>
      <c r="FVA108" s="20"/>
      <c r="FVB108" s="20"/>
      <c r="FVC108" s="20"/>
      <c r="FVD108" s="20"/>
      <c r="FVE108" s="20"/>
      <c r="FVF108" s="20"/>
      <c r="FVG108" s="20"/>
      <c r="FVH108" s="20"/>
      <c r="FVI108" s="20"/>
      <c r="FVJ108" s="20"/>
      <c r="FVK108" s="20"/>
      <c r="FVL108" s="20"/>
      <c r="FVM108" s="20"/>
      <c r="FVN108" s="20"/>
      <c r="FVO108" s="20"/>
      <c r="FVP108" s="20"/>
      <c r="FVQ108" s="20"/>
      <c r="FVR108" s="20"/>
      <c r="FVS108" s="20"/>
      <c r="FVT108" s="20"/>
      <c r="FVU108" s="20"/>
      <c r="FVV108" s="20"/>
      <c r="FVW108" s="20"/>
      <c r="FVX108" s="20"/>
      <c r="FVY108" s="20"/>
      <c r="FVZ108" s="20"/>
      <c r="FWA108" s="20"/>
      <c r="FWB108" s="20"/>
      <c r="FWC108" s="20"/>
      <c r="FWD108" s="20"/>
      <c r="FWE108" s="20"/>
      <c r="FWF108" s="20"/>
      <c r="FWG108" s="20"/>
      <c r="FWH108" s="20"/>
      <c r="FWI108" s="20"/>
      <c r="FWJ108" s="20"/>
      <c r="FWK108" s="20"/>
      <c r="FWL108" s="20"/>
      <c r="FWM108" s="20"/>
      <c r="FWN108" s="20"/>
      <c r="FWO108" s="20"/>
      <c r="FWP108" s="20"/>
      <c r="FWQ108" s="20"/>
      <c r="FWR108" s="20"/>
      <c r="FWS108" s="20"/>
      <c r="FWT108" s="20"/>
      <c r="FWU108" s="20"/>
      <c r="FWV108" s="20"/>
      <c r="FWW108" s="20"/>
      <c r="FWX108" s="20"/>
      <c r="FWY108" s="20"/>
      <c r="FWZ108" s="20"/>
      <c r="FXA108" s="20"/>
      <c r="FXB108" s="20"/>
      <c r="FXC108" s="20"/>
      <c r="FXD108" s="20"/>
      <c r="FXE108" s="20"/>
      <c r="FXF108" s="20"/>
      <c r="FXG108" s="20"/>
      <c r="FXH108" s="20"/>
      <c r="FXI108" s="20"/>
      <c r="FXJ108" s="20"/>
      <c r="FXK108" s="20"/>
      <c r="FXL108" s="20"/>
      <c r="FXM108" s="20"/>
      <c r="FXN108" s="20"/>
      <c r="FXO108" s="20"/>
      <c r="FXP108" s="20"/>
      <c r="FXQ108" s="20"/>
      <c r="FXR108" s="20"/>
      <c r="FXS108" s="20"/>
      <c r="FXT108" s="20"/>
      <c r="FXU108" s="20"/>
      <c r="FXV108" s="20"/>
      <c r="FXW108" s="20"/>
      <c r="FXX108" s="20"/>
      <c r="FXY108" s="20"/>
      <c r="FXZ108" s="20"/>
      <c r="FYA108" s="20"/>
      <c r="FYB108" s="20"/>
      <c r="FYC108" s="20"/>
      <c r="FYD108" s="20"/>
      <c r="FYE108" s="20"/>
      <c r="FYF108" s="20"/>
      <c r="FYG108" s="20"/>
      <c r="FYH108" s="20"/>
      <c r="FYI108" s="20"/>
      <c r="FYJ108" s="20"/>
      <c r="FYK108" s="20"/>
      <c r="FYL108" s="20"/>
      <c r="FYM108" s="20"/>
      <c r="FYN108" s="20"/>
      <c r="FYO108" s="20"/>
      <c r="FYP108" s="20"/>
      <c r="FYQ108" s="20"/>
      <c r="FYR108" s="20"/>
      <c r="FYS108" s="20"/>
      <c r="FYT108" s="20"/>
      <c r="FYU108" s="20"/>
      <c r="FYV108" s="20"/>
      <c r="FYW108" s="20"/>
      <c r="FYX108" s="20"/>
      <c r="FYY108" s="20"/>
      <c r="FYZ108" s="20"/>
      <c r="FZA108" s="20"/>
      <c r="FZB108" s="20"/>
      <c r="FZC108" s="20"/>
      <c r="FZD108" s="20"/>
      <c r="FZE108" s="20"/>
      <c r="FZF108" s="20"/>
      <c r="FZG108" s="20"/>
      <c r="FZH108" s="20"/>
      <c r="FZI108" s="20"/>
      <c r="FZJ108" s="20"/>
      <c r="FZK108" s="20"/>
      <c r="FZL108" s="20"/>
      <c r="FZM108" s="20"/>
      <c r="FZN108" s="20"/>
      <c r="FZO108" s="20"/>
      <c r="FZP108" s="20"/>
      <c r="FZQ108" s="20"/>
      <c r="FZR108" s="20"/>
      <c r="FZS108" s="20"/>
      <c r="FZT108" s="20"/>
      <c r="FZU108" s="20"/>
      <c r="FZV108" s="20"/>
      <c r="FZW108" s="20"/>
      <c r="FZX108" s="20"/>
      <c r="FZY108" s="20"/>
      <c r="FZZ108" s="20"/>
      <c r="GAA108" s="20"/>
      <c r="GAB108" s="20"/>
      <c r="GAC108" s="20"/>
      <c r="GAD108" s="20"/>
      <c r="GAE108" s="20"/>
      <c r="GAF108" s="20"/>
      <c r="GAG108" s="20"/>
      <c r="GAH108" s="20"/>
      <c r="GAI108" s="20"/>
      <c r="GAJ108" s="20"/>
      <c r="GAK108" s="20"/>
      <c r="GAL108" s="20"/>
      <c r="GAM108" s="20"/>
      <c r="GAN108" s="20"/>
      <c r="GAO108" s="20"/>
      <c r="GAP108" s="20"/>
      <c r="GAQ108" s="20"/>
      <c r="GAR108" s="20"/>
      <c r="GAS108" s="20"/>
      <c r="GAT108" s="20"/>
      <c r="GAU108" s="20"/>
      <c r="GAV108" s="20"/>
      <c r="GAW108" s="20"/>
      <c r="GAX108" s="20"/>
      <c r="GAY108" s="20"/>
      <c r="GAZ108" s="20"/>
      <c r="GBA108" s="20"/>
      <c r="GBB108" s="20"/>
      <c r="GBC108" s="20"/>
      <c r="GBD108" s="20"/>
      <c r="GBE108" s="20"/>
      <c r="GBF108" s="20"/>
      <c r="GBG108" s="20"/>
      <c r="GBH108" s="20"/>
      <c r="GBI108" s="20"/>
      <c r="GBJ108" s="20"/>
      <c r="GBK108" s="20"/>
      <c r="GBL108" s="20"/>
      <c r="GBM108" s="20"/>
      <c r="GBN108" s="20"/>
      <c r="GBO108" s="20"/>
      <c r="GBP108" s="20"/>
      <c r="GBQ108" s="20"/>
      <c r="GBR108" s="20"/>
      <c r="GBS108" s="20"/>
      <c r="GBT108" s="20"/>
      <c r="GBU108" s="20"/>
      <c r="GBV108" s="20"/>
      <c r="GBW108" s="20"/>
      <c r="GBX108" s="20"/>
      <c r="GBY108" s="20"/>
      <c r="GBZ108" s="20"/>
      <c r="GCA108" s="20"/>
      <c r="GCB108" s="20"/>
      <c r="GCC108" s="20"/>
      <c r="GCD108" s="20"/>
      <c r="GCE108" s="20"/>
      <c r="GCF108" s="20"/>
      <c r="GCG108" s="20"/>
      <c r="GCH108" s="20"/>
      <c r="GCI108" s="20"/>
      <c r="GCJ108" s="20"/>
      <c r="GCK108" s="20"/>
      <c r="GCL108" s="20"/>
      <c r="GCM108" s="20"/>
      <c r="GCN108" s="20"/>
      <c r="GCO108" s="20"/>
      <c r="GCP108" s="20"/>
      <c r="GCQ108" s="20"/>
      <c r="GCR108" s="20"/>
      <c r="GCS108" s="20"/>
      <c r="GCT108" s="20"/>
      <c r="GCU108" s="20"/>
      <c r="GCV108" s="20"/>
      <c r="GCW108" s="20"/>
      <c r="GCX108" s="20"/>
      <c r="GCY108" s="20"/>
      <c r="GCZ108" s="20"/>
      <c r="GDA108" s="20"/>
      <c r="GDB108" s="20"/>
      <c r="GDC108" s="20"/>
      <c r="GDD108" s="20"/>
      <c r="GDE108" s="20"/>
      <c r="GDF108" s="20"/>
      <c r="GDG108" s="20"/>
      <c r="GDH108" s="20"/>
      <c r="GDI108" s="20"/>
      <c r="GDJ108" s="20"/>
      <c r="GDK108" s="20"/>
      <c r="GDL108" s="20"/>
      <c r="GDM108" s="20"/>
      <c r="GDN108" s="20"/>
      <c r="GDO108" s="20"/>
      <c r="GDP108" s="20"/>
      <c r="GDQ108" s="20"/>
      <c r="GDR108" s="20"/>
      <c r="GDS108" s="20"/>
      <c r="GDT108" s="20"/>
      <c r="GDU108" s="20"/>
      <c r="GDV108" s="20"/>
      <c r="GDW108" s="20"/>
      <c r="GDX108" s="20"/>
      <c r="GDY108" s="20"/>
      <c r="GDZ108" s="20"/>
      <c r="GEA108" s="20"/>
      <c r="GEB108" s="20"/>
      <c r="GEC108" s="20"/>
      <c r="GED108" s="20"/>
      <c r="GEE108" s="20"/>
      <c r="GEF108" s="20"/>
      <c r="GEG108" s="20"/>
      <c r="GEH108" s="20"/>
      <c r="GEI108" s="20"/>
      <c r="GEJ108" s="20"/>
      <c r="GEK108" s="20"/>
      <c r="GEL108" s="20"/>
      <c r="GEM108" s="20"/>
      <c r="GEN108" s="20"/>
      <c r="GEO108" s="20"/>
      <c r="GEP108" s="20"/>
      <c r="GEQ108" s="20"/>
      <c r="GER108" s="20"/>
      <c r="GES108" s="20"/>
      <c r="GET108" s="20"/>
      <c r="GEU108" s="20"/>
      <c r="GEV108" s="20"/>
      <c r="GEW108" s="20"/>
      <c r="GEX108" s="20"/>
      <c r="GEY108" s="20"/>
      <c r="GEZ108" s="20"/>
      <c r="GFA108" s="20"/>
      <c r="GFB108" s="20"/>
      <c r="GFC108" s="20"/>
      <c r="GFD108" s="20"/>
      <c r="GFE108" s="20"/>
      <c r="GFF108" s="20"/>
      <c r="GFG108" s="20"/>
      <c r="GFH108" s="20"/>
      <c r="GFI108" s="20"/>
      <c r="GFJ108" s="20"/>
      <c r="GFK108" s="20"/>
      <c r="GFL108" s="20"/>
      <c r="GFM108" s="20"/>
      <c r="GFN108" s="20"/>
      <c r="GFO108" s="20"/>
      <c r="GFP108" s="20"/>
      <c r="GFQ108" s="20"/>
      <c r="GFR108" s="20"/>
      <c r="GFS108" s="20"/>
      <c r="GFT108" s="20"/>
      <c r="GFU108" s="20"/>
      <c r="GFV108" s="20"/>
      <c r="GFW108" s="20"/>
      <c r="GFX108" s="20"/>
      <c r="GFY108" s="20"/>
      <c r="GFZ108" s="20"/>
      <c r="GGA108" s="20"/>
      <c r="GGB108" s="20"/>
      <c r="GGC108" s="20"/>
      <c r="GGD108" s="20"/>
      <c r="GGE108" s="20"/>
      <c r="GGF108" s="20"/>
      <c r="GGG108" s="20"/>
      <c r="GGH108" s="20"/>
      <c r="GGI108" s="20"/>
      <c r="GGJ108" s="20"/>
      <c r="GGK108" s="20"/>
      <c r="GGL108" s="20"/>
      <c r="GGM108" s="20"/>
      <c r="GGN108" s="20"/>
      <c r="GGO108" s="20"/>
      <c r="GGP108" s="20"/>
      <c r="GGQ108" s="20"/>
      <c r="GGR108" s="20"/>
      <c r="GGS108" s="20"/>
      <c r="GGT108" s="20"/>
      <c r="GGU108" s="20"/>
      <c r="GGV108" s="20"/>
      <c r="GGW108" s="20"/>
      <c r="GGX108" s="20"/>
      <c r="GGY108" s="20"/>
      <c r="GGZ108" s="20"/>
      <c r="GHA108" s="20"/>
      <c r="GHB108" s="20"/>
      <c r="GHC108" s="20"/>
      <c r="GHD108" s="20"/>
      <c r="GHE108" s="20"/>
      <c r="GHF108" s="20"/>
      <c r="GHG108" s="20"/>
      <c r="GHH108" s="20"/>
      <c r="GHI108" s="20"/>
      <c r="GHJ108" s="20"/>
      <c r="GHK108" s="20"/>
      <c r="GHL108" s="20"/>
      <c r="GHM108" s="20"/>
      <c r="GHN108" s="20"/>
      <c r="GHO108" s="20"/>
      <c r="GHP108" s="20"/>
      <c r="GHQ108" s="20"/>
      <c r="GHR108" s="20"/>
      <c r="GHS108" s="20"/>
      <c r="GHT108" s="20"/>
      <c r="GHU108" s="20"/>
      <c r="GHV108" s="20"/>
      <c r="GHW108" s="20"/>
      <c r="GHX108" s="20"/>
      <c r="GHY108" s="20"/>
      <c r="GHZ108" s="20"/>
      <c r="GIA108" s="20"/>
      <c r="GIB108" s="20"/>
      <c r="GIC108" s="20"/>
      <c r="GID108" s="20"/>
      <c r="GIE108" s="20"/>
      <c r="GIF108" s="20"/>
      <c r="GIG108" s="20"/>
      <c r="GIH108" s="20"/>
      <c r="GII108" s="20"/>
      <c r="GIJ108" s="20"/>
      <c r="GIK108" s="20"/>
      <c r="GIL108" s="20"/>
      <c r="GIM108" s="20"/>
      <c r="GIN108" s="20"/>
      <c r="GIO108" s="20"/>
      <c r="GIP108" s="20"/>
      <c r="GIQ108" s="20"/>
      <c r="GIR108" s="20"/>
      <c r="GIS108" s="20"/>
      <c r="GIT108" s="20"/>
      <c r="GIU108" s="20"/>
      <c r="GIV108" s="20"/>
      <c r="GIW108" s="20"/>
      <c r="GIX108" s="20"/>
      <c r="GIY108" s="20"/>
      <c r="GIZ108" s="20"/>
      <c r="GJA108" s="20"/>
      <c r="GJB108" s="20"/>
      <c r="GJC108" s="20"/>
      <c r="GJD108" s="20"/>
      <c r="GJE108" s="20"/>
      <c r="GJF108" s="20"/>
      <c r="GJG108" s="20"/>
      <c r="GJH108" s="20"/>
      <c r="GJI108" s="20"/>
      <c r="GJJ108" s="20"/>
      <c r="GJK108" s="20"/>
      <c r="GJL108" s="20"/>
      <c r="GJM108" s="20"/>
      <c r="GJN108" s="20"/>
      <c r="GJO108" s="20"/>
      <c r="GJP108" s="20"/>
      <c r="GJQ108" s="20"/>
      <c r="GJR108" s="20"/>
      <c r="GJS108" s="20"/>
      <c r="GJT108" s="20"/>
      <c r="GJU108" s="20"/>
      <c r="GJV108" s="20"/>
      <c r="GJW108" s="20"/>
      <c r="GJX108" s="20"/>
      <c r="GJY108" s="20"/>
      <c r="GJZ108" s="20"/>
      <c r="GKA108" s="20"/>
      <c r="GKB108" s="20"/>
      <c r="GKC108" s="20"/>
      <c r="GKD108" s="20"/>
      <c r="GKE108" s="20"/>
      <c r="GKF108" s="20"/>
      <c r="GKG108" s="20"/>
      <c r="GKH108" s="20"/>
      <c r="GKI108" s="20"/>
      <c r="GKJ108" s="20"/>
      <c r="GKK108" s="20"/>
      <c r="GKL108" s="20"/>
      <c r="GKM108" s="20"/>
      <c r="GKN108" s="20"/>
      <c r="GKO108" s="20"/>
      <c r="GKP108" s="20"/>
      <c r="GKQ108" s="20"/>
      <c r="GKR108" s="20"/>
      <c r="GKS108" s="20"/>
      <c r="GKT108" s="20"/>
      <c r="GKU108" s="20"/>
      <c r="GKV108" s="20"/>
      <c r="GKW108" s="20"/>
      <c r="GKX108" s="20"/>
      <c r="GKY108" s="20"/>
      <c r="GKZ108" s="20"/>
      <c r="GLA108" s="20"/>
      <c r="GLB108" s="20"/>
      <c r="GLC108" s="20"/>
      <c r="GLD108" s="20"/>
      <c r="GLE108" s="20"/>
      <c r="GLF108" s="20"/>
      <c r="GLG108" s="20"/>
      <c r="GLH108" s="20"/>
      <c r="GLI108" s="20"/>
      <c r="GLJ108" s="20"/>
      <c r="GLK108" s="20"/>
      <c r="GLL108" s="20"/>
      <c r="GLM108" s="20"/>
      <c r="GLN108" s="20"/>
      <c r="GLO108" s="20"/>
      <c r="GLP108" s="20"/>
      <c r="GLQ108" s="20"/>
      <c r="GLR108" s="20"/>
      <c r="GLS108" s="20"/>
      <c r="GLT108" s="20"/>
      <c r="GLU108" s="20"/>
      <c r="GLV108" s="20"/>
      <c r="GLW108" s="20"/>
      <c r="GLX108" s="20"/>
      <c r="GLY108" s="20"/>
      <c r="GLZ108" s="20"/>
      <c r="GMA108" s="20"/>
      <c r="GMB108" s="20"/>
      <c r="GMC108" s="20"/>
      <c r="GMD108" s="20"/>
      <c r="GME108" s="20"/>
      <c r="GMF108" s="20"/>
      <c r="GMG108" s="20"/>
      <c r="GMH108" s="20"/>
      <c r="GMI108" s="20"/>
      <c r="GMJ108" s="20"/>
      <c r="GMK108" s="20"/>
      <c r="GML108" s="20"/>
      <c r="GMM108" s="20"/>
      <c r="GMN108" s="20"/>
      <c r="GMO108" s="20"/>
      <c r="GMP108" s="20"/>
      <c r="GMQ108" s="20"/>
      <c r="GMR108" s="20"/>
      <c r="GMS108" s="20"/>
      <c r="GMT108" s="20"/>
      <c r="GMU108" s="20"/>
      <c r="GMV108" s="20"/>
      <c r="GMW108" s="20"/>
      <c r="GMX108" s="20"/>
      <c r="GMY108" s="20"/>
      <c r="GMZ108" s="20"/>
      <c r="GNA108" s="20"/>
      <c r="GNB108" s="20"/>
      <c r="GNC108" s="20"/>
      <c r="GND108" s="20"/>
      <c r="GNE108" s="20"/>
      <c r="GNF108" s="20"/>
      <c r="GNG108" s="20"/>
      <c r="GNH108" s="20"/>
      <c r="GNI108" s="20"/>
      <c r="GNJ108" s="20"/>
      <c r="GNK108" s="20"/>
      <c r="GNL108" s="20"/>
      <c r="GNM108" s="20"/>
      <c r="GNN108" s="20"/>
      <c r="GNO108" s="20"/>
      <c r="GNP108" s="20"/>
      <c r="GNQ108" s="20"/>
      <c r="GNR108" s="20"/>
      <c r="GNS108" s="20"/>
      <c r="GNT108" s="20"/>
      <c r="GNU108" s="20"/>
      <c r="GNV108" s="20"/>
      <c r="GNW108" s="20"/>
      <c r="GNX108" s="20"/>
      <c r="GNY108" s="20"/>
      <c r="GNZ108" s="20"/>
      <c r="GOA108" s="20"/>
      <c r="GOB108" s="20"/>
      <c r="GOC108" s="20"/>
      <c r="GOD108" s="20"/>
      <c r="GOE108" s="20"/>
      <c r="GOF108" s="20"/>
      <c r="GOG108" s="20"/>
      <c r="GOH108" s="20"/>
      <c r="GOI108" s="20"/>
      <c r="GOJ108" s="20"/>
      <c r="GOK108" s="20"/>
      <c r="GOL108" s="20"/>
      <c r="GOM108" s="20"/>
      <c r="GON108" s="20"/>
      <c r="GOO108" s="20"/>
      <c r="GOP108" s="20"/>
      <c r="GOQ108" s="20"/>
      <c r="GOR108" s="20"/>
      <c r="GOS108" s="20"/>
      <c r="GOT108" s="20"/>
      <c r="GOU108" s="20"/>
      <c r="GOV108" s="20"/>
      <c r="GOW108" s="20"/>
      <c r="GOX108" s="20"/>
      <c r="GOY108" s="20"/>
      <c r="GOZ108" s="20"/>
      <c r="GPA108" s="20"/>
      <c r="GPB108" s="20"/>
      <c r="GPC108" s="20"/>
      <c r="GPD108" s="20"/>
      <c r="GPE108" s="20"/>
      <c r="GPF108" s="20"/>
      <c r="GPG108" s="20"/>
      <c r="GPH108" s="20"/>
      <c r="GPI108" s="20"/>
      <c r="GPJ108" s="20"/>
      <c r="GPK108" s="20"/>
      <c r="GPL108" s="20"/>
      <c r="GPM108" s="20"/>
      <c r="GPN108" s="20"/>
      <c r="GPO108" s="20"/>
      <c r="GPP108" s="20"/>
      <c r="GPQ108" s="20"/>
      <c r="GPR108" s="20"/>
      <c r="GPS108" s="20"/>
      <c r="GPT108" s="20"/>
      <c r="GPU108" s="20"/>
      <c r="GPV108" s="20"/>
      <c r="GPW108" s="20"/>
      <c r="GPX108" s="20"/>
      <c r="GPY108" s="20"/>
      <c r="GPZ108" s="20"/>
      <c r="GQA108" s="20"/>
      <c r="GQB108" s="20"/>
      <c r="GQC108" s="20"/>
      <c r="GQD108" s="20"/>
      <c r="GQE108" s="20"/>
      <c r="GQF108" s="20"/>
      <c r="GQG108" s="20"/>
      <c r="GQH108" s="20"/>
      <c r="GQI108" s="20"/>
      <c r="GQJ108" s="20"/>
      <c r="GQK108" s="20"/>
      <c r="GQL108" s="20"/>
      <c r="GQM108" s="20"/>
      <c r="GQN108" s="20"/>
      <c r="GQO108" s="20"/>
      <c r="GQP108" s="20"/>
      <c r="GQQ108" s="20"/>
      <c r="GQR108" s="20"/>
      <c r="GQS108" s="20"/>
      <c r="GQT108" s="20"/>
      <c r="GQU108" s="20"/>
      <c r="GQV108" s="20"/>
      <c r="GQW108" s="20"/>
      <c r="GQX108" s="20"/>
      <c r="GQY108" s="20"/>
      <c r="GQZ108" s="20"/>
      <c r="GRA108" s="20"/>
      <c r="GRB108" s="20"/>
      <c r="GRC108" s="20"/>
      <c r="GRD108" s="20"/>
      <c r="GRE108" s="20"/>
      <c r="GRF108" s="20"/>
      <c r="GRG108" s="20"/>
      <c r="GRH108" s="20"/>
      <c r="GRI108" s="20"/>
      <c r="GRJ108" s="20"/>
      <c r="GRK108" s="20"/>
      <c r="GRL108" s="20"/>
      <c r="GRM108" s="20"/>
      <c r="GRN108" s="20"/>
      <c r="GRO108" s="20"/>
      <c r="GRP108" s="20"/>
      <c r="GRQ108" s="20"/>
      <c r="GRR108" s="20"/>
      <c r="GRS108" s="20"/>
      <c r="GRT108" s="20"/>
      <c r="GRU108" s="20"/>
      <c r="GRV108" s="20"/>
      <c r="GRW108" s="20"/>
      <c r="GRX108" s="20"/>
      <c r="GRY108" s="20"/>
      <c r="GRZ108" s="20"/>
      <c r="GSA108" s="20"/>
      <c r="GSB108" s="20"/>
      <c r="GSC108" s="20"/>
      <c r="GSD108" s="20"/>
      <c r="GSE108" s="20"/>
      <c r="GSF108" s="20"/>
      <c r="GSG108" s="20"/>
      <c r="GSH108" s="20"/>
      <c r="GSI108" s="20"/>
      <c r="GSJ108" s="20"/>
      <c r="GSK108" s="20"/>
      <c r="GSL108" s="20"/>
      <c r="GSM108" s="20"/>
      <c r="GSN108" s="20"/>
      <c r="GSO108" s="20"/>
      <c r="GSP108" s="20"/>
      <c r="GSQ108" s="20"/>
      <c r="GSR108" s="20"/>
      <c r="GSS108" s="20"/>
      <c r="GST108" s="20"/>
      <c r="GSU108" s="20"/>
      <c r="GSV108" s="20"/>
      <c r="GSW108" s="20"/>
      <c r="GSX108" s="20"/>
      <c r="GSY108" s="20"/>
      <c r="GSZ108" s="20"/>
      <c r="GTA108" s="20"/>
      <c r="GTB108" s="20"/>
      <c r="GTC108" s="20"/>
      <c r="GTD108" s="20"/>
      <c r="GTE108" s="20"/>
      <c r="GTF108" s="20"/>
      <c r="GTG108" s="20"/>
      <c r="GTH108" s="20"/>
      <c r="GTI108" s="20"/>
      <c r="GTJ108" s="20"/>
      <c r="GTK108" s="20"/>
      <c r="GTL108" s="20"/>
      <c r="GTM108" s="20"/>
      <c r="GTN108" s="20"/>
      <c r="GTO108" s="20"/>
      <c r="GTP108" s="20"/>
      <c r="GTQ108" s="20"/>
      <c r="GTR108" s="20"/>
      <c r="GTS108" s="20"/>
      <c r="GTT108" s="20"/>
      <c r="GTU108" s="20"/>
      <c r="GTV108" s="20"/>
      <c r="GTW108" s="20"/>
      <c r="GTX108" s="20"/>
      <c r="GTY108" s="20"/>
      <c r="GTZ108" s="20"/>
      <c r="GUA108" s="20"/>
      <c r="GUB108" s="20"/>
      <c r="GUC108" s="20"/>
      <c r="GUD108" s="20"/>
      <c r="GUE108" s="20"/>
      <c r="GUF108" s="20"/>
      <c r="GUG108" s="20"/>
      <c r="GUH108" s="20"/>
      <c r="GUI108" s="20"/>
      <c r="GUJ108" s="20"/>
      <c r="GUK108" s="20"/>
      <c r="GUL108" s="20"/>
      <c r="GUM108" s="20"/>
      <c r="GUN108" s="20"/>
      <c r="GUO108" s="20"/>
      <c r="GUP108" s="20"/>
      <c r="GUQ108" s="20"/>
      <c r="GUR108" s="20"/>
      <c r="GUS108" s="20"/>
      <c r="GUT108" s="20"/>
      <c r="GUU108" s="20"/>
      <c r="GUV108" s="20"/>
      <c r="GUW108" s="20"/>
      <c r="GUX108" s="20"/>
      <c r="GUY108" s="20"/>
      <c r="GUZ108" s="20"/>
      <c r="GVA108" s="20"/>
      <c r="GVB108" s="20"/>
      <c r="GVC108" s="20"/>
      <c r="GVD108" s="20"/>
      <c r="GVE108" s="20"/>
      <c r="GVF108" s="20"/>
      <c r="GVG108" s="20"/>
      <c r="GVH108" s="20"/>
      <c r="GVI108" s="20"/>
      <c r="GVJ108" s="20"/>
      <c r="GVK108" s="20"/>
      <c r="GVL108" s="20"/>
      <c r="GVM108" s="20"/>
      <c r="GVN108" s="20"/>
      <c r="GVO108" s="20"/>
      <c r="GVP108" s="20"/>
      <c r="GVQ108" s="20"/>
      <c r="GVR108" s="20"/>
      <c r="GVS108" s="20"/>
      <c r="GVT108" s="20"/>
      <c r="GVU108" s="20"/>
      <c r="GVV108" s="20"/>
      <c r="GVW108" s="20"/>
      <c r="GVX108" s="20"/>
      <c r="GVY108" s="20"/>
      <c r="GVZ108" s="20"/>
      <c r="GWA108" s="20"/>
      <c r="GWB108" s="20"/>
      <c r="GWC108" s="20"/>
      <c r="GWD108" s="20"/>
      <c r="GWE108" s="20"/>
      <c r="GWF108" s="20"/>
      <c r="GWG108" s="20"/>
      <c r="GWH108" s="20"/>
      <c r="GWI108" s="20"/>
      <c r="GWJ108" s="20"/>
      <c r="GWK108" s="20"/>
      <c r="GWL108" s="20"/>
      <c r="GWM108" s="20"/>
      <c r="GWN108" s="20"/>
      <c r="GWO108" s="20"/>
      <c r="GWP108" s="20"/>
      <c r="GWQ108" s="20"/>
      <c r="GWR108" s="20"/>
      <c r="GWS108" s="20"/>
      <c r="GWT108" s="20"/>
      <c r="GWU108" s="20"/>
      <c r="GWV108" s="20"/>
      <c r="GWW108" s="20"/>
      <c r="GWX108" s="20"/>
      <c r="GWY108" s="20"/>
      <c r="GWZ108" s="20"/>
      <c r="GXA108" s="20"/>
      <c r="GXB108" s="20"/>
      <c r="GXC108" s="20"/>
      <c r="GXD108" s="20"/>
      <c r="GXE108" s="20"/>
      <c r="GXF108" s="20"/>
      <c r="GXG108" s="20"/>
      <c r="GXH108" s="20"/>
      <c r="GXI108" s="20"/>
      <c r="GXJ108" s="20"/>
      <c r="GXK108" s="20"/>
      <c r="GXL108" s="20"/>
      <c r="GXM108" s="20"/>
      <c r="GXN108" s="20"/>
      <c r="GXO108" s="20"/>
      <c r="GXP108" s="20"/>
      <c r="GXQ108" s="20"/>
      <c r="GXR108" s="20"/>
      <c r="GXS108" s="20"/>
      <c r="GXT108" s="20"/>
      <c r="GXU108" s="20"/>
      <c r="GXV108" s="20"/>
      <c r="GXW108" s="20"/>
      <c r="GXX108" s="20"/>
      <c r="GXY108" s="20"/>
      <c r="GXZ108" s="20"/>
      <c r="GYA108" s="20"/>
      <c r="GYB108" s="20"/>
      <c r="GYC108" s="20"/>
      <c r="GYD108" s="20"/>
      <c r="GYE108" s="20"/>
      <c r="GYF108" s="20"/>
      <c r="GYG108" s="20"/>
      <c r="GYH108" s="20"/>
      <c r="GYI108" s="20"/>
      <c r="GYJ108" s="20"/>
      <c r="GYK108" s="20"/>
      <c r="GYL108" s="20"/>
      <c r="GYM108" s="20"/>
      <c r="GYN108" s="20"/>
      <c r="GYO108" s="20"/>
      <c r="GYP108" s="20"/>
      <c r="GYQ108" s="20"/>
      <c r="GYR108" s="20"/>
      <c r="GYS108" s="20"/>
      <c r="GYT108" s="20"/>
      <c r="GYU108" s="20"/>
      <c r="GYV108" s="20"/>
      <c r="GYW108" s="20"/>
      <c r="GYX108" s="20"/>
      <c r="GYY108" s="20"/>
      <c r="GYZ108" s="20"/>
      <c r="GZA108" s="20"/>
      <c r="GZB108" s="20"/>
      <c r="GZC108" s="20"/>
      <c r="GZD108" s="20"/>
      <c r="GZE108" s="20"/>
      <c r="GZF108" s="20"/>
      <c r="GZG108" s="20"/>
      <c r="GZH108" s="20"/>
      <c r="GZI108" s="20"/>
      <c r="GZJ108" s="20"/>
      <c r="GZK108" s="20"/>
      <c r="GZL108" s="20"/>
      <c r="GZM108" s="20"/>
      <c r="GZN108" s="20"/>
      <c r="GZO108" s="20"/>
      <c r="GZP108" s="20"/>
      <c r="GZQ108" s="20"/>
      <c r="GZR108" s="20"/>
      <c r="GZS108" s="20"/>
      <c r="GZT108" s="20"/>
      <c r="GZU108" s="20"/>
      <c r="GZV108" s="20"/>
      <c r="GZW108" s="20"/>
      <c r="GZX108" s="20"/>
      <c r="GZY108" s="20"/>
      <c r="GZZ108" s="20"/>
      <c r="HAA108" s="20"/>
      <c r="HAB108" s="20"/>
      <c r="HAC108" s="20"/>
      <c r="HAD108" s="20"/>
      <c r="HAE108" s="20"/>
      <c r="HAF108" s="20"/>
      <c r="HAG108" s="20"/>
      <c r="HAH108" s="20"/>
      <c r="HAI108" s="20"/>
      <c r="HAJ108" s="20"/>
      <c r="HAK108" s="20"/>
      <c r="HAL108" s="20"/>
      <c r="HAM108" s="20"/>
      <c r="HAN108" s="20"/>
      <c r="HAO108" s="20"/>
      <c r="HAP108" s="20"/>
      <c r="HAQ108" s="20"/>
      <c r="HAR108" s="20"/>
      <c r="HAS108" s="20"/>
      <c r="HAT108" s="20"/>
      <c r="HAU108" s="20"/>
      <c r="HAV108" s="20"/>
      <c r="HAW108" s="20"/>
      <c r="HAX108" s="20"/>
      <c r="HAY108" s="20"/>
      <c r="HAZ108" s="20"/>
      <c r="HBA108" s="20"/>
      <c r="HBB108" s="20"/>
      <c r="HBC108" s="20"/>
      <c r="HBD108" s="20"/>
      <c r="HBE108" s="20"/>
      <c r="HBF108" s="20"/>
      <c r="HBG108" s="20"/>
      <c r="HBH108" s="20"/>
      <c r="HBI108" s="20"/>
      <c r="HBJ108" s="20"/>
      <c r="HBK108" s="20"/>
      <c r="HBL108" s="20"/>
      <c r="HBM108" s="20"/>
      <c r="HBN108" s="20"/>
      <c r="HBO108" s="20"/>
      <c r="HBP108" s="20"/>
      <c r="HBQ108" s="20"/>
      <c r="HBR108" s="20"/>
      <c r="HBS108" s="20"/>
      <c r="HBT108" s="20"/>
      <c r="HBU108" s="20"/>
      <c r="HBV108" s="20"/>
      <c r="HBW108" s="20"/>
      <c r="HBX108" s="20"/>
      <c r="HBY108" s="20"/>
      <c r="HBZ108" s="20"/>
      <c r="HCA108" s="20"/>
      <c r="HCB108" s="20"/>
      <c r="HCC108" s="20"/>
      <c r="HCD108" s="20"/>
      <c r="HCE108" s="20"/>
      <c r="HCF108" s="20"/>
      <c r="HCG108" s="20"/>
      <c r="HCH108" s="20"/>
      <c r="HCI108" s="20"/>
      <c r="HCJ108" s="20"/>
      <c r="HCK108" s="20"/>
      <c r="HCL108" s="20"/>
      <c r="HCM108" s="20"/>
      <c r="HCN108" s="20"/>
      <c r="HCO108" s="20"/>
      <c r="HCP108" s="20"/>
      <c r="HCQ108" s="20"/>
      <c r="HCR108" s="20"/>
      <c r="HCS108" s="20"/>
      <c r="HCT108" s="20"/>
      <c r="HCU108" s="20"/>
      <c r="HCV108" s="20"/>
      <c r="HCW108" s="20"/>
      <c r="HCX108" s="20"/>
      <c r="HCY108" s="20"/>
      <c r="HCZ108" s="20"/>
      <c r="HDA108" s="20"/>
      <c r="HDB108" s="20"/>
      <c r="HDC108" s="20"/>
      <c r="HDD108" s="20"/>
      <c r="HDE108" s="20"/>
      <c r="HDF108" s="20"/>
      <c r="HDG108" s="20"/>
      <c r="HDH108" s="20"/>
      <c r="HDI108" s="20"/>
      <c r="HDJ108" s="20"/>
      <c r="HDK108" s="20"/>
      <c r="HDL108" s="20"/>
      <c r="HDM108" s="20"/>
      <c r="HDN108" s="20"/>
      <c r="HDO108" s="20"/>
      <c r="HDP108" s="20"/>
      <c r="HDQ108" s="20"/>
      <c r="HDR108" s="20"/>
      <c r="HDS108" s="20"/>
      <c r="HDT108" s="20"/>
      <c r="HDU108" s="20"/>
      <c r="HDV108" s="20"/>
      <c r="HDW108" s="20"/>
      <c r="HDX108" s="20"/>
      <c r="HDY108" s="20"/>
      <c r="HDZ108" s="20"/>
      <c r="HEA108" s="20"/>
      <c r="HEB108" s="20"/>
      <c r="HEC108" s="20"/>
      <c r="HED108" s="20"/>
      <c r="HEE108" s="20"/>
      <c r="HEF108" s="20"/>
      <c r="HEG108" s="20"/>
      <c r="HEH108" s="20"/>
      <c r="HEI108" s="20"/>
      <c r="HEJ108" s="20"/>
      <c r="HEK108" s="20"/>
      <c r="HEL108" s="20"/>
      <c r="HEM108" s="20"/>
      <c r="HEN108" s="20"/>
      <c r="HEO108" s="20"/>
      <c r="HEP108" s="20"/>
      <c r="HEQ108" s="20"/>
      <c r="HER108" s="20"/>
      <c r="HES108" s="20"/>
      <c r="HET108" s="20"/>
      <c r="HEU108" s="20"/>
      <c r="HEV108" s="20"/>
      <c r="HEW108" s="20"/>
      <c r="HEX108" s="20"/>
      <c r="HEY108" s="20"/>
      <c r="HEZ108" s="20"/>
      <c r="HFA108" s="20"/>
      <c r="HFB108" s="20"/>
      <c r="HFC108" s="20"/>
      <c r="HFD108" s="20"/>
      <c r="HFE108" s="20"/>
      <c r="HFF108" s="20"/>
      <c r="HFG108" s="20"/>
      <c r="HFH108" s="20"/>
      <c r="HFI108" s="20"/>
      <c r="HFJ108" s="20"/>
      <c r="HFK108" s="20"/>
      <c r="HFL108" s="20"/>
      <c r="HFM108" s="20"/>
      <c r="HFN108" s="20"/>
      <c r="HFO108" s="20"/>
      <c r="HFP108" s="20"/>
      <c r="HFQ108" s="20"/>
      <c r="HFR108" s="20"/>
      <c r="HFS108" s="20"/>
      <c r="HFT108" s="20"/>
      <c r="HFU108" s="20"/>
      <c r="HFV108" s="20"/>
      <c r="HFW108" s="20"/>
      <c r="HFX108" s="20"/>
      <c r="HFY108" s="20"/>
      <c r="HFZ108" s="20"/>
      <c r="HGA108" s="20"/>
      <c r="HGB108" s="20"/>
      <c r="HGC108" s="20"/>
      <c r="HGD108" s="20"/>
      <c r="HGE108" s="20"/>
      <c r="HGF108" s="20"/>
      <c r="HGG108" s="20"/>
      <c r="HGH108" s="20"/>
      <c r="HGI108" s="20"/>
      <c r="HGJ108" s="20"/>
      <c r="HGK108" s="20"/>
      <c r="HGL108" s="20"/>
      <c r="HGM108" s="20"/>
      <c r="HGN108" s="20"/>
      <c r="HGO108" s="20"/>
      <c r="HGP108" s="20"/>
      <c r="HGQ108" s="20"/>
      <c r="HGR108" s="20"/>
      <c r="HGS108" s="20"/>
      <c r="HGT108" s="20"/>
      <c r="HGU108" s="20"/>
      <c r="HGV108" s="20"/>
      <c r="HGW108" s="20"/>
      <c r="HGX108" s="20"/>
      <c r="HGY108" s="20"/>
      <c r="HGZ108" s="20"/>
      <c r="HHA108" s="20"/>
      <c r="HHB108" s="20"/>
      <c r="HHC108" s="20"/>
      <c r="HHD108" s="20"/>
      <c r="HHE108" s="20"/>
      <c r="HHF108" s="20"/>
      <c r="HHG108" s="20"/>
      <c r="HHH108" s="20"/>
      <c r="HHI108" s="20"/>
      <c r="HHJ108" s="20"/>
      <c r="HHK108" s="20"/>
      <c r="HHL108" s="20"/>
      <c r="HHM108" s="20"/>
      <c r="HHN108" s="20"/>
      <c r="HHO108" s="20"/>
      <c r="HHP108" s="20"/>
      <c r="HHQ108" s="20"/>
      <c r="HHR108" s="20"/>
      <c r="HHS108" s="20"/>
      <c r="HHT108" s="20"/>
      <c r="HHU108" s="20"/>
      <c r="HHV108" s="20"/>
      <c r="HHW108" s="20"/>
      <c r="HHX108" s="20"/>
      <c r="HHY108" s="20"/>
      <c r="HHZ108" s="20"/>
      <c r="HIA108" s="20"/>
      <c r="HIB108" s="20"/>
      <c r="HIC108" s="20"/>
      <c r="HID108" s="20"/>
      <c r="HIE108" s="20"/>
      <c r="HIF108" s="20"/>
      <c r="HIG108" s="20"/>
      <c r="HIH108" s="20"/>
      <c r="HII108" s="20"/>
      <c r="HIJ108" s="20"/>
      <c r="HIK108" s="20"/>
      <c r="HIL108" s="20"/>
      <c r="HIM108" s="20"/>
      <c r="HIN108" s="20"/>
      <c r="HIO108" s="20"/>
      <c r="HIP108" s="20"/>
      <c r="HIQ108" s="20"/>
      <c r="HIR108" s="20"/>
      <c r="HIS108" s="20"/>
      <c r="HIT108" s="20"/>
      <c r="HIU108" s="20"/>
      <c r="HIV108" s="20"/>
      <c r="HIW108" s="20"/>
      <c r="HIX108" s="20"/>
      <c r="HIY108" s="20"/>
      <c r="HIZ108" s="20"/>
      <c r="HJA108" s="20"/>
      <c r="HJB108" s="20"/>
      <c r="HJC108" s="20"/>
      <c r="HJD108" s="20"/>
      <c r="HJE108" s="20"/>
      <c r="HJF108" s="20"/>
      <c r="HJG108" s="20"/>
      <c r="HJH108" s="20"/>
      <c r="HJI108" s="20"/>
      <c r="HJJ108" s="20"/>
      <c r="HJK108" s="20"/>
      <c r="HJL108" s="20"/>
      <c r="HJM108" s="20"/>
      <c r="HJN108" s="20"/>
      <c r="HJO108" s="20"/>
      <c r="HJP108" s="20"/>
      <c r="HJQ108" s="20"/>
      <c r="HJR108" s="20"/>
      <c r="HJS108" s="20"/>
      <c r="HJT108" s="20"/>
      <c r="HJU108" s="20"/>
      <c r="HJV108" s="20"/>
      <c r="HJW108" s="20"/>
      <c r="HJX108" s="20"/>
      <c r="HJY108" s="20"/>
      <c r="HJZ108" s="20"/>
      <c r="HKA108" s="20"/>
      <c r="HKB108" s="20"/>
      <c r="HKC108" s="20"/>
      <c r="HKD108" s="20"/>
      <c r="HKE108" s="20"/>
      <c r="HKF108" s="20"/>
      <c r="HKG108" s="20"/>
      <c r="HKH108" s="20"/>
      <c r="HKI108" s="20"/>
      <c r="HKJ108" s="20"/>
      <c r="HKK108" s="20"/>
      <c r="HKL108" s="20"/>
      <c r="HKM108" s="20"/>
      <c r="HKN108" s="20"/>
      <c r="HKO108" s="20"/>
      <c r="HKP108" s="20"/>
      <c r="HKQ108" s="20"/>
      <c r="HKR108" s="20"/>
      <c r="HKS108" s="20"/>
      <c r="HKT108" s="20"/>
      <c r="HKU108" s="20"/>
      <c r="HKV108" s="20"/>
      <c r="HKW108" s="20"/>
      <c r="HKX108" s="20"/>
      <c r="HKY108" s="20"/>
      <c r="HKZ108" s="20"/>
      <c r="HLA108" s="20"/>
      <c r="HLB108" s="20"/>
      <c r="HLC108" s="20"/>
      <c r="HLD108" s="20"/>
      <c r="HLE108" s="20"/>
      <c r="HLF108" s="20"/>
      <c r="HLG108" s="20"/>
      <c r="HLH108" s="20"/>
      <c r="HLI108" s="20"/>
      <c r="HLJ108" s="20"/>
      <c r="HLK108" s="20"/>
      <c r="HLL108" s="20"/>
      <c r="HLM108" s="20"/>
      <c r="HLN108" s="20"/>
      <c r="HLO108" s="20"/>
      <c r="HLP108" s="20"/>
      <c r="HLQ108" s="20"/>
      <c r="HLR108" s="20"/>
      <c r="HLS108" s="20"/>
      <c r="HLT108" s="20"/>
      <c r="HLU108" s="20"/>
      <c r="HLV108" s="20"/>
      <c r="HLW108" s="20"/>
      <c r="HLX108" s="20"/>
      <c r="HLY108" s="20"/>
      <c r="HLZ108" s="20"/>
      <c r="HMA108" s="20"/>
      <c r="HMB108" s="20"/>
      <c r="HMC108" s="20"/>
      <c r="HMD108" s="20"/>
      <c r="HME108" s="20"/>
      <c r="HMF108" s="20"/>
      <c r="HMG108" s="20"/>
      <c r="HMH108" s="20"/>
      <c r="HMI108" s="20"/>
      <c r="HMJ108" s="20"/>
      <c r="HMK108" s="20"/>
      <c r="HML108" s="20"/>
      <c r="HMM108" s="20"/>
      <c r="HMN108" s="20"/>
      <c r="HMO108" s="20"/>
      <c r="HMP108" s="20"/>
      <c r="HMQ108" s="20"/>
      <c r="HMR108" s="20"/>
      <c r="HMS108" s="20"/>
      <c r="HMT108" s="20"/>
      <c r="HMU108" s="20"/>
      <c r="HMV108" s="20"/>
      <c r="HMW108" s="20"/>
      <c r="HMX108" s="20"/>
      <c r="HMY108" s="20"/>
      <c r="HMZ108" s="20"/>
      <c r="HNA108" s="20"/>
      <c r="HNB108" s="20"/>
      <c r="HNC108" s="20"/>
      <c r="HND108" s="20"/>
      <c r="HNE108" s="20"/>
      <c r="HNF108" s="20"/>
      <c r="HNG108" s="20"/>
      <c r="HNH108" s="20"/>
      <c r="HNI108" s="20"/>
      <c r="HNJ108" s="20"/>
      <c r="HNK108" s="20"/>
      <c r="HNL108" s="20"/>
      <c r="HNM108" s="20"/>
      <c r="HNN108" s="20"/>
      <c r="HNO108" s="20"/>
      <c r="HNP108" s="20"/>
      <c r="HNQ108" s="20"/>
      <c r="HNR108" s="20"/>
      <c r="HNS108" s="20"/>
      <c r="HNT108" s="20"/>
      <c r="HNU108" s="20"/>
      <c r="HNV108" s="20"/>
      <c r="HNW108" s="20"/>
      <c r="HNX108" s="20"/>
      <c r="HNY108" s="20"/>
      <c r="HNZ108" s="20"/>
      <c r="HOA108" s="20"/>
      <c r="HOB108" s="20"/>
      <c r="HOC108" s="20"/>
      <c r="HOD108" s="20"/>
      <c r="HOE108" s="20"/>
      <c r="HOF108" s="20"/>
      <c r="HOG108" s="20"/>
      <c r="HOH108" s="20"/>
      <c r="HOI108" s="20"/>
      <c r="HOJ108" s="20"/>
      <c r="HOK108" s="20"/>
      <c r="HOL108" s="20"/>
      <c r="HOM108" s="20"/>
      <c r="HON108" s="20"/>
      <c r="HOO108" s="20"/>
      <c r="HOP108" s="20"/>
      <c r="HOQ108" s="20"/>
      <c r="HOR108" s="20"/>
      <c r="HOS108" s="20"/>
      <c r="HOT108" s="20"/>
      <c r="HOU108" s="20"/>
      <c r="HOV108" s="20"/>
      <c r="HOW108" s="20"/>
      <c r="HOX108" s="20"/>
      <c r="HOY108" s="20"/>
      <c r="HOZ108" s="20"/>
      <c r="HPA108" s="20"/>
      <c r="HPB108" s="20"/>
      <c r="HPC108" s="20"/>
      <c r="HPD108" s="20"/>
      <c r="HPE108" s="20"/>
      <c r="HPF108" s="20"/>
      <c r="HPG108" s="20"/>
      <c r="HPH108" s="20"/>
      <c r="HPI108" s="20"/>
      <c r="HPJ108" s="20"/>
      <c r="HPK108" s="20"/>
      <c r="HPL108" s="20"/>
      <c r="HPM108" s="20"/>
      <c r="HPN108" s="20"/>
      <c r="HPO108" s="20"/>
      <c r="HPP108" s="20"/>
      <c r="HPQ108" s="20"/>
      <c r="HPR108" s="20"/>
      <c r="HPS108" s="20"/>
      <c r="HPT108" s="20"/>
      <c r="HPU108" s="20"/>
      <c r="HPV108" s="20"/>
      <c r="HPW108" s="20"/>
      <c r="HPX108" s="20"/>
      <c r="HPY108" s="20"/>
      <c r="HPZ108" s="20"/>
      <c r="HQA108" s="20"/>
      <c r="HQB108" s="20"/>
      <c r="HQC108" s="20"/>
      <c r="HQD108" s="20"/>
      <c r="HQE108" s="20"/>
      <c r="HQF108" s="20"/>
      <c r="HQG108" s="20"/>
      <c r="HQH108" s="20"/>
      <c r="HQI108" s="20"/>
      <c r="HQJ108" s="20"/>
      <c r="HQK108" s="20"/>
      <c r="HQL108" s="20"/>
      <c r="HQM108" s="20"/>
      <c r="HQN108" s="20"/>
      <c r="HQO108" s="20"/>
      <c r="HQP108" s="20"/>
      <c r="HQQ108" s="20"/>
      <c r="HQR108" s="20"/>
      <c r="HQS108" s="20"/>
      <c r="HQT108" s="20"/>
      <c r="HQU108" s="20"/>
      <c r="HQV108" s="20"/>
      <c r="HQW108" s="20"/>
      <c r="HQX108" s="20"/>
      <c r="HQY108" s="20"/>
      <c r="HQZ108" s="20"/>
      <c r="HRA108" s="20"/>
      <c r="HRB108" s="20"/>
      <c r="HRC108" s="20"/>
      <c r="HRD108" s="20"/>
      <c r="HRE108" s="20"/>
      <c r="HRF108" s="20"/>
      <c r="HRG108" s="20"/>
      <c r="HRH108" s="20"/>
      <c r="HRI108" s="20"/>
      <c r="HRJ108" s="20"/>
      <c r="HRK108" s="20"/>
      <c r="HRL108" s="20"/>
      <c r="HRM108" s="20"/>
      <c r="HRN108" s="20"/>
      <c r="HRO108" s="20"/>
      <c r="HRP108" s="20"/>
      <c r="HRQ108" s="20"/>
      <c r="HRR108" s="20"/>
      <c r="HRS108" s="20"/>
      <c r="HRT108" s="20"/>
      <c r="HRU108" s="20"/>
      <c r="HRV108" s="20"/>
      <c r="HRW108" s="20"/>
      <c r="HRX108" s="20"/>
      <c r="HRY108" s="20"/>
      <c r="HRZ108" s="20"/>
      <c r="HSA108" s="20"/>
      <c r="HSB108" s="20"/>
      <c r="HSC108" s="20"/>
      <c r="HSD108" s="20"/>
      <c r="HSE108" s="20"/>
      <c r="HSF108" s="20"/>
      <c r="HSG108" s="20"/>
      <c r="HSH108" s="20"/>
      <c r="HSI108" s="20"/>
      <c r="HSJ108" s="20"/>
      <c r="HSK108" s="20"/>
      <c r="HSL108" s="20"/>
      <c r="HSM108" s="20"/>
      <c r="HSN108" s="20"/>
      <c r="HSO108" s="20"/>
      <c r="HSP108" s="20"/>
      <c r="HSQ108" s="20"/>
      <c r="HSR108" s="20"/>
      <c r="HSS108" s="20"/>
      <c r="HST108" s="20"/>
      <c r="HSU108" s="20"/>
      <c r="HSV108" s="20"/>
      <c r="HSW108" s="20"/>
      <c r="HSX108" s="20"/>
      <c r="HSY108" s="20"/>
      <c r="HSZ108" s="20"/>
      <c r="HTA108" s="20"/>
      <c r="HTB108" s="20"/>
      <c r="HTC108" s="20"/>
      <c r="HTD108" s="20"/>
      <c r="HTE108" s="20"/>
      <c r="HTF108" s="20"/>
      <c r="HTG108" s="20"/>
      <c r="HTH108" s="20"/>
      <c r="HTI108" s="20"/>
      <c r="HTJ108" s="20"/>
      <c r="HTK108" s="20"/>
      <c r="HTL108" s="20"/>
      <c r="HTM108" s="20"/>
      <c r="HTN108" s="20"/>
      <c r="HTO108" s="20"/>
      <c r="HTP108" s="20"/>
      <c r="HTQ108" s="20"/>
      <c r="HTR108" s="20"/>
      <c r="HTS108" s="20"/>
      <c r="HTT108" s="20"/>
      <c r="HTU108" s="20"/>
      <c r="HTV108" s="20"/>
      <c r="HTW108" s="20"/>
      <c r="HTX108" s="20"/>
      <c r="HTY108" s="20"/>
      <c r="HTZ108" s="20"/>
      <c r="HUA108" s="20"/>
      <c r="HUB108" s="20"/>
      <c r="HUC108" s="20"/>
      <c r="HUD108" s="20"/>
      <c r="HUE108" s="20"/>
      <c r="HUF108" s="20"/>
      <c r="HUG108" s="20"/>
      <c r="HUH108" s="20"/>
      <c r="HUI108" s="20"/>
      <c r="HUJ108" s="20"/>
      <c r="HUK108" s="20"/>
      <c r="HUL108" s="20"/>
      <c r="HUM108" s="20"/>
      <c r="HUN108" s="20"/>
      <c r="HUO108" s="20"/>
      <c r="HUP108" s="20"/>
      <c r="HUQ108" s="20"/>
      <c r="HUR108" s="20"/>
      <c r="HUS108" s="20"/>
      <c r="HUT108" s="20"/>
      <c r="HUU108" s="20"/>
      <c r="HUV108" s="20"/>
      <c r="HUW108" s="20"/>
      <c r="HUX108" s="20"/>
      <c r="HUY108" s="20"/>
      <c r="HUZ108" s="20"/>
      <c r="HVA108" s="20"/>
      <c r="HVB108" s="20"/>
      <c r="HVC108" s="20"/>
      <c r="HVD108" s="20"/>
      <c r="HVE108" s="20"/>
      <c r="HVF108" s="20"/>
      <c r="HVG108" s="20"/>
      <c r="HVH108" s="20"/>
      <c r="HVI108" s="20"/>
      <c r="HVJ108" s="20"/>
      <c r="HVK108" s="20"/>
      <c r="HVL108" s="20"/>
      <c r="HVM108" s="20"/>
      <c r="HVN108" s="20"/>
      <c r="HVO108" s="20"/>
      <c r="HVP108" s="20"/>
      <c r="HVQ108" s="20"/>
      <c r="HVR108" s="20"/>
      <c r="HVS108" s="20"/>
      <c r="HVT108" s="20"/>
      <c r="HVU108" s="20"/>
      <c r="HVV108" s="20"/>
      <c r="HVW108" s="20"/>
      <c r="HVX108" s="20"/>
      <c r="HVY108" s="20"/>
      <c r="HVZ108" s="20"/>
      <c r="HWA108" s="20"/>
      <c r="HWB108" s="20"/>
      <c r="HWC108" s="20"/>
      <c r="HWD108" s="20"/>
      <c r="HWE108" s="20"/>
      <c r="HWF108" s="20"/>
      <c r="HWG108" s="20"/>
      <c r="HWH108" s="20"/>
      <c r="HWI108" s="20"/>
      <c r="HWJ108" s="20"/>
      <c r="HWK108" s="20"/>
      <c r="HWL108" s="20"/>
      <c r="HWM108" s="20"/>
      <c r="HWN108" s="20"/>
      <c r="HWO108" s="20"/>
      <c r="HWP108" s="20"/>
      <c r="HWQ108" s="20"/>
      <c r="HWR108" s="20"/>
      <c r="HWS108" s="20"/>
      <c r="HWT108" s="20"/>
      <c r="HWU108" s="20"/>
      <c r="HWV108" s="20"/>
      <c r="HWW108" s="20"/>
      <c r="HWX108" s="20"/>
      <c r="HWY108" s="20"/>
      <c r="HWZ108" s="20"/>
      <c r="HXA108" s="20"/>
      <c r="HXB108" s="20"/>
      <c r="HXC108" s="20"/>
      <c r="HXD108" s="20"/>
      <c r="HXE108" s="20"/>
      <c r="HXF108" s="20"/>
      <c r="HXG108" s="20"/>
      <c r="HXH108" s="20"/>
      <c r="HXI108" s="20"/>
      <c r="HXJ108" s="20"/>
      <c r="HXK108" s="20"/>
      <c r="HXL108" s="20"/>
      <c r="HXM108" s="20"/>
      <c r="HXN108" s="20"/>
      <c r="HXO108" s="20"/>
      <c r="HXP108" s="20"/>
      <c r="HXQ108" s="20"/>
      <c r="HXR108" s="20"/>
      <c r="HXS108" s="20"/>
      <c r="HXT108" s="20"/>
      <c r="HXU108" s="20"/>
      <c r="HXV108" s="20"/>
      <c r="HXW108" s="20"/>
      <c r="HXX108" s="20"/>
      <c r="HXY108" s="20"/>
      <c r="HXZ108" s="20"/>
      <c r="HYA108" s="20"/>
      <c r="HYB108" s="20"/>
      <c r="HYC108" s="20"/>
      <c r="HYD108" s="20"/>
      <c r="HYE108" s="20"/>
      <c r="HYF108" s="20"/>
      <c r="HYG108" s="20"/>
      <c r="HYH108" s="20"/>
      <c r="HYI108" s="20"/>
      <c r="HYJ108" s="20"/>
      <c r="HYK108" s="20"/>
      <c r="HYL108" s="20"/>
      <c r="HYM108" s="20"/>
      <c r="HYN108" s="20"/>
      <c r="HYO108" s="20"/>
      <c r="HYP108" s="20"/>
      <c r="HYQ108" s="20"/>
      <c r="HYR108" s="20"/>
      <c r="HYS108" s="20"/>
      <c r="HYT108" s="20"/>
      <c r="HYU108" s="20"/>
      <c r="HYV108" s="20"/>
      <c r="HYW108" s="20"/>
      <c r="HYX108" s="20"/>
      <c r="HYY108" s="20"/>
      <c r="HYZ108" s="20"/>
      <c r="HZA108" s="20"/>
      <c r="HZB108" s="20"/>
      <c r="HZC108" s="20"/>
      <c r="HZD108" s="20"/>
      <c r="HZE108" s="20"/>
      <c r="HZF108" s="20"/>
      <c r="HZG108" s="20"/>
      <c r="HZH108" s="20"/>
      <c r="HZI108" s="20"/>
      <c r="HZJ108" s="20"/>
      <c r="HZK108" s="20"/>
      <c r="HZL108" s="20"/>
      <c r="HZM108" s="20"/>
      <c r="HZN108" s="20"/>
      <c r="HZO108" s="20"/>
      <c r="HZP108" s="20"/>
      <c r="HZQ108" s="20"/>
      <c r="HZR108" s="20"/>
      <c r="HZS108" s="20"/>
      <c r="HZT108" s="20"/>
      <c r="HZU108" s="20"/>
      <c r="HZV108" s="20"/>
      <c r="HZW108" s="20"/>
      <c r="HZX108" s="20"/>
      <c r="HZY108" s="20"/>
      <c r="HZZ108" s="20"/>
      <c r="IAA108" s="20"/>
      <c r="IAB108" s="20"/>
      <c r="IAC108" s="20"/>
      <c r="IAD108" s="20"/>
      <c r="IAE108" s="20"/>
      <c r="IAF108" s="20"/>
      <c r="IAG108" s="20"/>
      <c r="IAH108" s="20"/>
      <c r="IAI108" s="20"/>
      <c r="IAJ108" s="20"/>
      <c r="IAK108" s="20"/>
      <c r="IAL108" s="20"/>
      <c r="IAM108" s="20"/>
      <c r="IAN108" s="20"/>
      <c r="IAO108" s="20"/>
      <c r="IAP108" s="20"/>
      <c r="IAQ108" s="20"/>
      <c r="IAR108" s="20"/>
      <c r="IAS108" s="20"/>
      <c r="IAT108" s="20"/>
      <c r="IAU108" s="20"/>
      <c r="IAV108" s="20"/>
      <c r="IAW108" s="20"/>
      <c r="IAX108" s="20"/>
      <c r="IAY108" s="20"/>
      <c r="IAZ108" s="20"/>
      <c r="IBA108" s="20"/>
      <c r="IBB108" s="20"/>
      <c r="IBC108" s="20"/>
      <c r="IBD108" s="20"/>
      <c r="IBE108" s="20"/>
      <c r="IBF108" s="20"/>
      <c r="IBG108" s="20"/>
      <c r="IBH108" s="20"/>
      <c r="IBI108" s="20"/>
      <c r="IBJ108" s="20"/>
      <c r="IBK108" s="20"/>
      <c r="IBL108" s="20"/>
      <c r="IBM108" s="20"/>
      <c r="IBN108" s="20"/>
      <c r="IBO108" s="20"/>
      <c r="IBP108" s="20"/>
      <c r="IBQ108" s="20"/>
      <c r="IBR108" s="20"/>
      <c r="IBS108" s="20"/>
      <c r="IBT108" s="20"/>
      <c r="IBU108" s="20"/>
      <c r="IBV108" s="20"/>
      <c r="IBW108" s="20"/>
      <c r="IBX108" s="20"/>
      <c r="IBY108" s="20"/>
      <c r="IBZ108" s="20"/>
      <c r="ICA108" s="20"/>
      <c r="ICB108" s="20"/>
      <c r="ICC108" s="20"/>
      <c r="ICD108" s="20"/>
      <c r="ICE108" s="20"/>
      <c r="ICF108" s="20"/>
      <c r="ICG108" s="20"/>
      <c r="ICH108" s="20"/>
      <c r="ICI108" s="20"/>
      <c r="ICJ108" s="20"/>
      <c r="ICK108" s="20"/>
      <c r="ICL108" s="20"/>
      <c r="ICM108" s="20"/>
      <c r="ICN108" s="20"/>
      <c r="ICO108" s="20"/>
      <c r="ICP108" s="20"/>
      <c r="ICQ108" s="20"/>
      <c r="ICR108" s="20"/>
      <c r="ICS108" s="20"/>
      <c r="ICT108" s="20"/>
      <c r="ICU108" s="20"/>
      <c r="ICV108" s="20"/>
      <c r="ICW108" s="20"/>
      <c r="ICX108" s="20"/>
      <c r="ICY108" s="20"/>
      <c r="ICZ108" s="20"/>
      <c r="IDA108" s="20"/>
      <c r="IDB108" s="20"/>
      <c r="IDC108" s="20"/>
      <c r="IDD108" s="20"/>
      <c r="IDE108" s="20"/>
      <c r="IDF108" s="20"/>
      <c r="IDG108" s="20"/>
      <c r="IDH108" s="20"/>
      <c r="IDI108" s="20"/>
      <c r="IDJ108" s="20"/>
      <c r="IDK108" s="20"/>
      <c r="IDL108" s="20"/>
      <c r="IDM108" s="20"/>
      <c r="IDN108" s="20"/>
      <c r="IDO108" s="20"/>
      <c r="IDP108" s="20"/>
      <c r="IDQ108" s="20"/>
      <c r="IDR108" s="20"/>
      <c r="IDS108" s="20"/>
      <c r="IDT108" s="20"/>
      <c r="IDU108" s="20"/>
      <c r="IDV108" s="20"/>
      <c r="IDW108" s="20"/>
      <c r="IDX108" s="20"/>
      <c r="IDY108" s="20"/>
      <c r="IDZ108" s="20"/>
      <c r="IEA108" s="20"/>
      <c r="IEB108" s="20"/>
      <c r="IEC108" s="20"/>
      <c r="IED108" s="20"/>
      <c r="IEE108" s="20"/>
      <c r="IEF108" s="20"/>
      <c r="IEG108" s="20"/>
      <c r="IEH108" s="20"/>
      <c r="IEI108" s="20"/>
      <c r="IEJ108" s="20"/>
      <c r="IEK108" s="20"/>
      <c r="IEL108" s="20"/>
      <c r="IEM108" s="20"/>
      <c r="IEN108" s="20"/>
      <c r="IEO108" s="20"/>
      <c r="IEP108" s="20"/>
      <c r="IEQ108" s="20"/>
      <c r="IER108" s="20"/>
      <c r="IES108" s="20"/>
      <c r="IET108" s="20"/>
      <c r="IEU108" s="20"/>
      <c r="IEV108" s="20"/>
      <c r="IEW108" s="20"/>
      <c r="IEX108" s="20"/>
      <c r="IEY108" s="20"/>
      <c r="IEZ108" s="20"/>
      <c r="IFA108" s="20"/>
      <c r="IFB108" s="20"/>
      <c r="IFC108" s="20"/>
      <c r="IFD108" s="20"/>
      <c r="IFE108" s="20"/>
      <c r="IFF108" s="20"/>
      <c r="IFG108" s="20"/>
      <c r="IFH108" s="20"/>
      <c r="IFI108" s="20"/>
      <c r="IFJ108" s="20"/>
      <c r="IFK108" s="20"/>
      <c r="IFL108" s="20"/>
      <c r="IFM108" s="20"/>
      <c r="IFN108" s="20"/>
      <c r="IFO108" s="20"/>
      <c r="IFP108" s="20"/>
      <c r="IFQ108" s="20"/>
      <c r="IFR108" s="20"/>
      <c r="IFS108" s="20"/>
      <c r="IFT108" s="20"/>
      <c r="IFU108" s="20"/>
      <c r="IFV108" s="20"/>
      <c r="IFW108" s="20"/>
      <c r="IFX108" s="20"/>
      <c r="IFY108" s="20"/>
      <c r="IFZ108" s="20"/>
      <c r="IGA108" s="20"/>
      <c r="IGB108" s="20"/>
      <c r="IGC108" s="20"/>
      <c r="IGD108" s="20"/>
      <c r="IGE108" s="20"/>
      <c r="IGF108" s="20"/>
      <c r="IGG108" s="20"/>
      <c r="IGH108" s="20"/>
      <c r="IGI108" s="20"/>
      <c r="IGJ108" s="20"/>
      <c r="IGK108" s="20"/>
      <c r="IGL108" s="20"/>
      <c r="IGM108" s="20"/>
      <c r="IGN108" s="20"/>
      <c r="IGO108" s="20"/>
      <c r="IGP108" s="20"/>
      <c r="IGQ108" s="20"/>
      <c r="IGR108" s="20"/>
      <c r="IGS108" s="20"/>
      <c r="IGT108" s="20"/>
      <c r="IGU108" s="20"/>
      <c r="IGV108" s="20"/>
      <c r="IGW108" s="20"/>
      <c r="IGX108" s="20"/>
      <c r="IGY108" s="20"/>
      <c r="IGZ108" s="20"/>
      <c r="IHA108" s="20"/>
      <c r="IHB108" s="20"/>
      <c r="IHC108" s="20"/>
      <c r="IHD108" s="20"/>
      <c r="IHE108" s="20"/>
      <c r="IHF108" s="20"/>
      <c r="IHG108" s="20"/>
      <c r="IHH108" s="20"/>
      <c r="IHI108" s="20"/>
      <c r="IHJ108" s="20"/>
      <c r="IHK108" s="20"/>
      <c r="IHL108" s="20"/>
      <c r="IHM108" s="20"/>
      <c r="IHN108" s="20"/>
      <c r="IHO108" s="20"/>
      <c r="IHP108" s="20"/>
      <c r="IHQ108" s="20"/>
      <c r="IHR108" s="20"/>
      <c r="IHS108" s="20"/>
      <c r="IHT108" s="20"/>
      <c r="IHU108" s="20"/>
      <c r="IHV108" s="20"/>
      <c r="IHW108" s="20"/>
      <c r="IHX108" s="20"/>
      <c r="IHY108" s="20"/>
      <c r="IHZ108" s="20"/>
      <c r="IIA108" s="20"/>
      <c r="IIB108" s="20"/>
      <c r="IIC108" s="20"/>
      <c r="IID108" s="20"/>
      <c r="IIE108" s="20"/>
      <c r="IIF108" s="20"/>
      <c r="IIG108" s="20"/>
      <c r="IIH108" s="20"/>
      <c r="III108" s="20"/>
      <c r="IIJ108" s="20"/>
      <c r="IIK108" s="20"/>
      <c r="IIL108" s="20"/>
      <c r="IIM108" s="20"/>
      <c r="IIN108" s="20"/>
      <c r="IIO108" s="20"/>
      <c r="IIP108" s="20"/>
      <c r="IIQ108" s="20"/>
      <c r="IIR108" s="20"/>
      <c r="IIS108" s="20"/>
      <c r="IIT108" s="20"/>
      <c r="IIU108" s="20"/>
      <c r="IIV108" s="20"/>
      <c r="IIW108" s="20"/>
      <c r="IIX108" s="20"/>
      <c r="IIY108" s="20"/>
      <c r="IIZ108" s="20"/>
      <c r="IJA108" s="20"/>
      <c r="IJB108" s="20"/>
      <c r="IJC108" s="20"/>
      <c r="IJD108" s="20"/>
      <c r="IJE108" s="20"/>
      <c r="IJF108" s="20"/>
      <c r="IJG108" s="20"/>
      <c r="IJH108" s="20"/>
      <c r="IJI108" s="20"/>
      <c r="IJJ108" s="20"/>
      <c r="IJK108" s="20"/>
      <c r="IJL108" s="20"/>
      <c r="IJM108" s="20"/>
      <c r="IJN108" s="20"/>
      <c r="IJO108" s="20"/>
      <c r="IJP108" s="20"/>
      <c r="IJQ108" s="20"/>
      <c r="IJR108" s="20"/>
      <c r="IJS108" s="20"/>
      <c r="IJT108" s="20"/>
      <c r="IJU108" s="20"/>
      <c r="IJV108" s="20"/>
      <c r="IJW108" s="20"/>
      <c r="IJX108" s="20"/>
      <c r="IJY108" s="20"/>
      <c r="IJZ108" s="20"/>
      <c r="IKA108" s="20"/>
      <c r="IKB108" s="20"/>
      <c r="IKC108" s="20"/>
      <c r="IKD108" s="20"/>
      <c r="IKE108" s="20"/>
      <c r="IKF108" s="20"/>
      <c r="IKG108" s="20"/>
      <c r="IKH108" s="20"/>
      <c r="IKI108" s="20"/>
      <c r="IKJ108" s="20"/>
      <c r="IKK108" s="20"/>
      <c r="IKL108" s="20"/>
      <c r="IKM108" s="20"/>
      <c r="IKN108" s="20"/>
      <c r="IKO108" s="20"/>
      <c r="IKP108" s="20"/>
      <c r="IKQ108" s="20"/>
      <c r="IKR108" s="20"/>
      <c r="IKS108" s="20"/>
      <c r="IKT108" s="20"/>
      <c r="IKU108" s="20"/>
      <c r="IKV108" s="20"/>
      <c r="IKW108" s="20"/>
      <c r="IKX108" s="20"/>
      <c r="IKY108" s="20"/>
      <c r="IKZ108" s="20"/>
      <c r="ILA108" s="20"/>
      <c r="ILB108" s="20"/>
      <c r="ILC108" s="20"/>
      <c r="ILD108" s="20"/>
      <c r="ILE108" s="20"/>
      <c r="ILF108" s="20"/>
      <c r="ILG108" s="20"/>
      <c r="ILH108" s="20"/>
      <c r="ILI108" s="20"/>
      <c r="ILJ108" s="20"/>
      <c r="ILK108" s="20"/>
      <c r="ILL108" s="20"/>
      <c r="ILM108" s="20"/>
      <c r="ILN108" s="20"/>
      <c r="ILO108" s="20"/>
      <c r="ILP108" s="20"/>
      <c r="ILQ108" s="20"/>
      <c r="ILR108" s="20"/>
      <c r="ILS108" s="20"/>
      <c r="ILT108" s="20"/>
      <c r="ILU108" s="20"/>
      <c r="ILV108" s="20"/>
      <c r="ILW108" s="20"/>
      <c r="ILX108" s="20"/>
      <c r="ILY108" s="20"/>
      <c r="ILZ108" s="20"/>
      <c r="IMA108" s="20"/>
      <c r="IMB108" s="20"/>
      <c r="IMC108" s="20"/>
      <c r="IMD108" s="20"/>
      <c r="IME108" s="20"/>
      <c r="IMF108" s="20"/>
      <c r="IMG108" s="20"/>
      <c r="IMH108" s="20"/>
      <c r="IMI108" s="20"/>
      <c r="IMJ108" s="20"/>
      <c r="IMK108" s="20"/>
      <c r="IML108" s="20"/>
      <c r="IMM108" s="20"/>
      <c r="IMN108" s="20"/>
      <c r="IMO108" s="20"/>
      <c r="IMP108" s="20"/>
      <c r="IMQ108" s="20"/>
      <c r="IMR108" s="20"/>
      <c r="IMS108" s="20"/>
      <c r="IMT108" s="20"/>
      <c r="IMU108" s="20"/>
      <c r="IMV108" s="20"/>
      <c r="IMW108" s="20"/>
      <c r="IMX108" s="20"/>
      <c r="IMY108" s="20"/>
      <c r="IMZ108" s="20"/>
      <c r="INA108" s="20"/>
      <c r="INB108" s="20"/>
      <c r="INC108" s="20"/>
      <c r="IND108" s="20"/>
      <c r="INE108" s="20"/>
      <c r="INF108" s="20"/>
      <c r="ING108" s="20"/>
      <c r="INH108" s="20"/>
      <c r="INI108" s="20"/>
      <c r="INJ108" s="20"/>
      <c r="INK108" s="20"/>
      <c r="INL108" s="20"/>
      <c r="INM108" s="20"/>
      <c r="INN108" s="20"/>
      <c r="INO108" s="20"/>
      <c r="INP108" s="20"/>
      <c r="INQ108" s="20"/>
      <c r="INR108" s="20"/>
      <c r="INS108" s="20"/>
      <c r="INT108" s="20"/>
      <c r="INU108" s="20"/>
      <c r="INV108" s="20"/>
      <c r="INW108" s="20"/>
      <c r="INX108" s="20"/>
      <c r="INY108" s="20"/>
      <c r="INZ108" s="20"/>
      <c r="IOA108" s="20"/>
      <c r="IOB108" s="20"/>
      <c r="IOC108" s="20"/>
      <c r="IOD108" s="20"/>
      <c r="IOE108" s="20"/>
      <c r="IOF108" s="20"/>
      <c r="IOG108" s="20"/>
      <c r="IOH108" s="20"/>
      <c r="IOI108" s="20"/>
      <c r="IOJ108" s="20"/>
      <c r="IOK108" s="20"/>
      <c r="IOL108" s="20"/>
      <c r="IOM108" s="20"/>
      <c r="ION108" s="20"/>
      <c r="IOO108" s="20"/>
      <c r="IOP108" s="20"/>
      <c r="IOQ108" s="20"/>
      <c r="IOR108" s="20"/>
      <c r="IOS108" s="20"/>
      <c r="IOT108" s="20"/>
      <c r="IOU108" s="20"/>
      <c r="IOV108" s="20"/>
      <c r="IOW108" s="20"/>
      <c r="IOX108" s="20"/>
      <c r="IOY108" s="20"/>
      <c r="IOZ108" s="20"/>
      <c r="IPA108" s="20"/>
      <c r="IPB108" s="20"/>
      <c r="IPC108" s="20"/>
      <c r="IPD108" s="20"/>
      <c r="IPE108" s="20"/>
      <c r="IPF108" s="20"/>
      <c r="IPG108" s="20"/>
      <c r="IPH108" s="20"/>
      <c r="IPI108" s="20"/>
      <c r="IPJ108" s="20"/>
      <c r="IPK108" s="20"/>
      <c r="IPL108" s="20"/>
      <c r="IPM108" s="20"/>
      <c r="IPN108" s="20"/>
      <c r="IPO108" s="20"/>
      <c r="IPP108" s="20"/>
      <c r="IPQ108" s="20"/>
      <c r="IPR108" s="20"/>
      <c r="IPS108" s="20"/>
      <c r="IPT108" s="20"/>
      <c r="IPU108" s="20"/>
      <c r="IPV108" s="20"/>
      <c r="IPW108" s="20"/>
      <c r="IPX108" s="20"/>
      <c r="IPY108" s="20"/>
      <c r="IPZ108" s="20"/>
      <c r="IQA108" s="20"/>
      <c r="IQB108" s="20"/>
      <c r="IQC108" s="20"/>
      <c r="IQD108" s="20"/>
      <c r="IQE108" s="20"/>
      <c r="IQF108" s="20"/>
      <c r="IQG108" s="20"/>
      <c r="IQH108" s="20"/>
      <c r="IQI108" s="20"/>
      <c r="IQJ108" s="20"/>
      <c r="IQK108" s="20"/>
      <c r="IQL108" s="20"/>
      <c r="IQM108" s="20"/>
      <c r="IQN108" s="20"/>
      <c r="IQO108" s="20"/>
      <c r="IQP108" s="20"/>
      <c r="IQQ108" s="20"/>
      <c r="IQR108" s="20"/>
      <c r="IQS108" s="20"/>
      <c r="IQT108" s="20"/>
      <c r="IQU108" s="20"/>
      <c r="IQV108" s="20"/>
      <c r="IQW108" s="20"/>
      <c r="IQX108" s="20"/>
      <c r="IQY108" s="20"/>
      <c r="IQZ108" s="20"/>
      <c r="IRA108" s="20"/>
      <c r="IRB108" s="20"/>
      <c r="IRC108" s="20"/>
      <c r="IRD108" s="20"/>
      <c r="IRE108" s="20"/>
      <c r="IRF108" s="20"/>
      <c r="IRG108" s="20"/>
      <c r="IRH108" s="20"/>
      <c r="IRI108" s="20"/>
      <c r="IRJ108" s="20"/>
      <c r="IRK108" s="20"/>
      <c r="IRL108" s="20"/>
      <c r="IRM108" s="20"/>
      <c r="IRN108" s="20"/>
      <c r="IRO108" s="20"/>
      <c r="IRP108" s="20"/>
      <c r="IRQ108" s="20"/>
      <c r="IRR108" s="20"/>
      <c r="IRS108" s="20"/>
      <c r="IRT108" s="20"/>
      <c r="IRU108" s="20"/>
      <c r="IRV108" s="20"/>
      <c r="IRW108" s="20"/>
      <c r="IRX108" s="20"/>
      <c r="IRY108" s="20"/>
      <c r="IRZ108" s="20"/>
      <c r="ISA108" s="20"/>
      <c r="ISB108" s="20"/>
      <c r="ISC108" s="20"/>
      <c r="ISD108" s="20"/>
      <c r="ISE108" s="20"/>
      <c r="ISF108" s="20"/>
      <c r="ISG108" s="20"/>
      <c r="ISH108" s="20"/>
      <c r="ISI108" s="20"/>
      <c r="ISJ108" s="20"/>
      <c r="ISK108" s="20"/>
      <c r="ISL108" s="20"/>
      <c r="ISM108" s="20"/>
      <c r="ISN108" s="20"/>
      <c r="ISO108" s="20"/>
      <c r="ISP108" s="20"/>
      <c r="ISQ108" s="20"/>
      <c r="ISR108" s="20"/>
      <c r="ISS108" s="20"/>
      <c r="IST108" s="20"/>
      <c r="ISU108" s="20"/>
      <c r="ISV108" s="20"/>
      <c r="ISW108" s="20"/>
      <c r="ISX108" s="20"/>
      <c r="ISY108" s="20"/>
      <c r="ISZ108" s="20"/>
      <c r="ITA108" s="20"/>
      <c r="ITB108" s="20"/>
      <c r="ITC108" s="20"/>
      <c r="ITD108" s="20"/>
      <c r="ITE108" s="20"/>
      <c r="ITF108" s="20"/>
      <c r="ITG108" s="20"/>
      <c r="ITH108" s="20"/>
      <c r="ITI108" s="20"/>
      <c r="ITJ108" s="20"/>
      <c r="ITK108" s="20"/>
      <c r="ITL108" s="20"/>
      <c r="ITM108" s="20"/>
      <c r="ITN108" s="20"/>
      <c r="ITO108" s="20"/>
      <c r="ITP108" s="20"/>
      <c r="ITQ108" s="20"/>
      <c r="ITR108" s="20"/>
      <c r="ITS108" s="20"/>
      <c r="ITT108" s="20"/>
      <c r="ITU108" s="20"/>
      <c r="ITV108" s="20"/>
      <c r="ITW108" s="20"/>
      <c r="ITX108" s="20"/>
      <c r="ITY108" s="20"/>
      <c r="ITZ108" s="20"/>
      <c r="IUA108" s="20"/>
      <c r="IUB108" s="20"/>
      <c r="IUC108" s="20"/>
      <c r="IUD108" s="20"/>
      <c r="IUE108" s="20"/>
      <c r="IUF108" s="20"/>
      <c r="IUG108" s="20"/>
      <c r="IUH108" s="20"/>
      <c r="IUI108" s="20"/>
      <c r="IUJ108" s="20"/>
      <c r="IUK108" s="20"/>
      <c r="IUL108" s="20"/>
      <c r="IUM108" s="20"/>
      <c r="IUN108" s="20"/>
      <c r="IUO108" s="20"/>
      <c r="IUP108" s="20"/>
      <c r="IUQ108" s="20"/>
      <c r="IUR108" s="20"/>
      <c r="IUS108" s="20"/>
      <c r="IUT108" s="20"/>
      <c r="IUU108" s="20"/>
      <c r="IUV108" s="20"/>
      <c r="IUW108" s="20"/>
      <c r="IUX108" s="20"/>
      <c r="IUY108" s="20"/>
      <c r="IUZ108" s="20"/>
      <c r="IVA108" s="20"/>
      <c r="IVB108" s="20"/>
      <c r="IVC108" s="20"/>
      <c r="IVD108" s="20"/>
      <c r="IVE108" s="20"/>
      <c r="IVF108" s="20"/>
      <c r="IVG108" s="20"/>
      <c r="IVH108" s="20"/>
      <c r="IVI108" s="20"/>
      <c r="IVJ108" s="20"/>
      <c r="IVK108" s="20"/>
      <c r="IVL108" s="20"/>
      <c r="IVM108" s="20"/>
      <c r="IVN108" s="20"/>
      <c r="IVO108" s="20"/>
      <c r="IVP108" s="20"/>
      <c r="IVQ108" s="20"/>
      <c r="IVR108" s="20"/>
      <c r="IVS108" s="20"/>
      <c r="IVT108" s="20"/>
      <c r="IVU108" s="20"/>
      <c r="IVV108" s="20"/>
      <c r="IVW108" s="20"/>
      <c r="IVX108" s="20"/>
      <c r="IVY108" s="20"/>
      <c r="IVZ108" s="20"/>
      <c r="IWA108" s="20"/>
      <c r="IWB108" s="20"/>
      <c r="IWC108" s="20"/>
      <c r="IWD108" s="20"/>
      <c r="IWE108" s="20"/>
      <c r="IWF108" s="20"/>
      <c r="IWG108" s="20"/>
      <c r="IWH108" s="20"/>
      <c r="IWI108" s="20"/>
      <c r="IWJ108" s="20"/>
      <c r="IWK108" s="20"/>
      <c r="IWL108" s="20"/>
      <c r="IWM108" s="20"/>
      <c r="IWN108" s="20"/>
      <c r="IWO108" s="20"/>
      <c r="IWP108" s="20"/>
      <c r="IWQ108" s="20"/>
      <c r="IWR108" s="20"/>
      <c r="IWS108" s="20"/>
      <c r="IWT108" s="20"/>
      <c r="IWU108" s="20"/>
      <c r="IWV108" s="20"/>
      <c r="IWW108" s="20"/>
      <c r="IWX108" s="20"/>
      <c r="IWY108" s="20"/>
      <c r="IWZ108" s="20"/>
      <c r="IXA108" s="20"/>
      <c r="IXB108" s="20"/>
      <c r="IXC108" s="20"/>
      <c r="IXD108" s="20"/>
      <c r="IXE108" s="20"/>
      <c r="IXF108" s="20"/>
      <c r="IXG108" s="20"/>
      <c r="IXH108" s="20"/>
      <c r="IXI108" s="20"/>
      <c r="IXJ108" s="20"/>
      <c r="IXK108" s="20"/>
      <c r="IXL108" s="20"/>
      <c r="IXM108" s="20"/>
      <c r="IXN108" s="20"/>
      <c r="IXO108" s="20"/>
      <c r="IXP108" s="20"/>
      <c r="IXQ108" s="20"/>
      <c r="IXR108" s="20"/>
      <c r="IXS108" s="20"/>
      <c r="IXT108" s="20"/>
      <c r="IXU108" s="20"/>
      <c r="IXV108" s="20"/>
      <c r="IXW108" s="20"/>
      <c r="IXX108" s="20"/>
      <c r="IXY108" s="20"/>
      <c r="IXZ108" s="20"/>
      <c r="IYA108" s="20"/>
      <c r="IYB108" s="20"/>
      <c r="IYC108" s="20"/>
      <c r="IYD108" s="20"/>
      <c r="IYE108" s="20"/>
      <c r="IYF108" s="20"/>
      <c r="IYG108" s="20"/>
      <c r="IYH108" s="20"/>
      <c r="IYI108" s="20"/>
      <c r="IYJ108" s="20"/>
      <c r="IYK108" s="20"/>
      <c r="IYL108" s="20"/>
      <c r="IYM108" s="20"/>
      <c r="IYN108" s="20"/>
      <c r="IYO108" s="20"/>
      <c r="IYP108" s="20"/>
      <c r="IYQ108" s="20"/>
      <c r="IYR108" s="20"/>
      <c r="IYS108" s="20"/>
      <c r="IYT108" s="20"/>
      <c r="IYU108" s="20"/>
      <c r="IYV108" s="20"/>
      <c r="IYW108" s="20"/>
      <c r="IYX108" s="20"/>
      <c r="IYY108" s="20"/>
      <c r="IYZ108" s="20"/>
      <c r="IZA108" s="20"/>
      <c r="IZB108" s="20"/>
      <c r="IZC108" s="20"/>
      <c r="IZD108" s="20"/>
      <c r="IZE108" s="20"/>
      <c r="IZF108" s="20"/>
      <c r="IZG108" s="20"/>
      <c r="IZH108" s="20"/>
      <c r="IZI108" s="20"/>
      <c r="IZJ108" s="20"/>
      <c r="IZK108" s="20"/>
      <c r="IZL108" s="20"/>
      <c r="IZM108" s="20"/>
      <c r="IZN108" s="20"/>
      <c r="IZO108" s="20"/>
      <c r="IZP108" s="20"/>
      <c r="IZQ108" s="20"/>
      <c r="IZR108" s="20"/>
      <c r="IZS108" s="20"/>
      <c r="IZT108" s="20"/>
      <c r="IZU108" s="20"/>
      <c r="IZV108" s="20"/>
      <c r="IZW108" s="20"/>
      <c r="IZX108" s="20"/>
      <c r="IZY108" s="20"/>
      <c r="IZZ108" s="20"/>
      <c r="JAA108" s="20"/>
      <c r="JAB108" s="20"/>
      <c r="JAC108" s="20"/>
      <c r="JAD108" s="20"/>
      <c r="JAE108" s="20"/>
      <c r="JAF108" s="20"/>
      <c r="JAG108" s="20"/>
      <c r="JAH108" s="20"/>
      <c r="JAI108" s="20"/>
      <c r="JAJ108" s="20"/>
      <c r="JAK108" s="20"/>
      <c r="JAL108" s="20"/>
      <c r="JAM108" s="20"/>
      <c r="JAN108" s="20"/>
      <c r="JAO108" s="20"/>
      <c r="JAP108" s="20"/>
      <c r="JAQ108" s="20"/>
      <c r="JAR108" s="20"/>
      <c r="JAS108" s="20"/>
      <c r="JAT108" s="20"/>
      <c r="JAU108" s="20"/>
      <c r="JAV108" s="20"/>
      <c r="JAW108" s="20"/>
      <c r="JAX108" s="20"/>
      <c r="JAY108" s="20"/>
      <c r="JAZ108" s="20"/>
      <c r="JBA108" s="20"/>
      <c r="JBB108" s="20"/>
      <c r="JBC108" s="20"/>
      <c r="JBD108" s="20"/>
      <c r="JBE108" s="20"/>
      <c r="JBF108" s="20"/>
      <c r="JBG108" s="20"/>
      <c r="JBH108" s="20"/>
      <c r="JBI108" s="20"/>
      <c r="JBJ108" s="20"/>
      <c r="JBK108" s="20"/>
      <c r="JBL108" s="20"/>
      <c r="JBM108" s="20"/>
      <c r="JBN108" s="20"/>
      <c r="JBO108" s="20"/>
      <c r="JBP108" s="20"/>
      <c r="JBQ108" s="20"/>
      <c r="JBR108" s="20"/>
      <c r="JBS108" s="20"/>
      <c r="JBT108" s="20"/>
      <c r="JBU108" s="20"/>
      <c r="JBV108" s="20"/>
      <c r="JBW108" s="20"/>
      <c r="JBX108" s="20"/>
      <c r="JBY108" s="20"/>
      <c r="JBZ108" s="20"/>
      <c r="JCA108" s="20"/>
      <c r="JCB108" s="20"/>
      <c r="JCC108" s="20"/>
      <c r="JCD108" s="20"/>
      <c r="JCE108" s="20"/>
      <c r="JCF108" s="20"/>
      <c r="JCG108" s="20"/>
      <c r="JCH108" s="20"/>
      <c r="JCI108" s="20"/>
      <c r="JCJ108" s="20"/>
      <c r="JCK108" s="20"/>
      <c r="JCL108" s="20"/>
      <c r="JCM108" s="20"/>
      <c r="JCN108" s="20"/>
      <c r="JCO108" s="20"/>
      <c r="JCP108" s="20"/>
      <c r="JCQ108" s="20"/>
      <c r="JCR108" s="20"/>
      <c r="JCS108" s="20"/>
      <c r="JCT108" s="20"/>
      <c r="JCU108" s="20"/>
      <c r="JCV108" s="20"/>
      <c r="JCW108" s="20"/>
      <c r="JCX108" s="20"/>
      <c r="JCY108" s="20"/>
      <c r="JCZ108" s="20"/>
      <c r="JDA108" s="20"/>
      <c r="JDB108" s="20"/>
      <c r="JDC108" s="20"/>
      <c r="JDD108" s="20"/>
      <c r="JDE108" s="20"/>
      <c r="JDF108" s="20"/>
      <c r="JDG108" s="20"/>
      <c r="JDH108" s="20"/>
      <c r="JDI108" s="20"/>
      <c r="JDJ108" s="20"/>
      <c r="JDK108" s="20"/>
      <c r="JDL108" s="20"/>
      <c r="JDM108" s="20"/>
      <c r="JDN108" s="20"/>
      <c r="JDO108" s="20"/>
      <c r="JDP108" s="20"/>
      <c r="JDQ108" s="20"/>
      <c r="JDR108" s="20"/>
      <c r="JDS108" s="20"/>
      <c r="JDT108" s="20"/>
      <c r="JDU108" s="20"/>
      <c r="JDV108" s="20"/>
      <c r="JDW108" s="20"/>
      <c r="JDX108" s="20"/>
      <c r="JDY108" s="20"/>
      <c r="JDZ108" s="20"/>
      <c r="JEA108" s="20"/>
      <c r="JEB108" s="20"/>
      <c r="JEC108" s="20"/>
      <c r="JED108" s="20"/>
      <c r="JEE108" s="20"/>
      <c r="JEF108" s="20"/>
      <c r="JEG108" s="20"/>
      <c r="JEH108" s="20"/>
      <c r="JEI108" s="20"/>
      <c r="JEJ108" s="20"/>
      <c r="JEK108" s="20"/>
      <c r="JEL108" s="20"/>
      <c r="JEM108" s="20"/>
      <c r="JEN108" s="20"/>
      <c r="JEO108" s="20"/>
      <c r="JEP108" s="20"/>
      <c r="JEQ108" s="20"/>
      <c r="JER108" s="20"/>
      <c r="JES108" s="20"/>
      <c r="JET108" s="20"/>
      <c r="JEU108" s="20"/>
      <c r="JEV108" s="20"/>
      <c r="JEW108" s="20"/>
      <c r="JEX108" s="20"/>
      <c r="JEY108" s="20"/>
      <c r="JEZ108" s="20"/>
      <c r="JFA108" s="20"/>
      <c r="JFB108" s="20"/>
      <c r="JFC108" s="20"/>
      <c r="JFD108" s="20"/>
      <c r="JFE108" s="20"/>
      <c r="JFF108" s="20"/>
      <c r="JFG108" s="20"/>
      <c r="JFH108" s="20"/>
      <c r="JFI108" s="20"/>
      <c r="JFJ108" s="20"/>
      <c r="JFK108" s="20"/>
      <c r="JFL108" s="20"/>
      <c r="JFM108" s="20"/>
      <c r="JFN108" s="20"/>
      <c r="JFO108" s="20"/>
      <c r="JFP108" s="20"/>
      <c r="JFQ108" s="20"/>
      <c r="JFR108" s="20"/>
      <c r="JFS108" s="20"/>
      <c r="JFT108" s="20"/>
      <c r="JFU108" s="20"/>
      <c r="JFV108" s="20"/>
      <c r="JFW108" s="20"/>
      <c r="JFX108" s="20"/>
      <c r="JFY108" s="20"/>
      <c r="JFZ108" s="20"/>
      <c r="JGA108" s="20"/>
      <c r="JGB108" s="20"/>
      <c r="JGC108" s="20"/>
      <c r="JGD108" s="20"/>
      <c r="JGE108" s="20"/>
      <c r="JGF108" s="20"/>
      <c r="JGG108" s="20"/>
      <c r="JGH108" s="20"/>
      <c r="JGI108" s="20"/>
      <c r="JGJ108" s="20"/>
      <c r="JGK108" s="20"/>
      <c r="JGL108" s="20"/>
      <c r="JGM108" s="20"/>
      <c r="JGN108" s="20"/>
      <c r="JGO108" s="20"/>
      <c r="JGP108" s="20"/>
      <c r="JGQ108" s="20"/>
      <c r="JGR108" s="20"/>
      <c r="JGS108" s="20"/>
      <c r="JGT108" s="20"/>
      <c r="JGU108" s="20"/>
      <c r="JGV108" s="20"/>
      <c r="JGW108" s="20"/>
      <c r="JGX108" s="20"/>
      <c r="JGY108" s="20"/>
      <c r="JGZ108" s="20"/>
      <c r="JHA108" s="20"/>
      <c r="JHB108" s="20"/>
      <c r="JHC108" s="20"/>
      <c r="JHD108" s="20"/>
      <c r="JHE108" s="20"/>
      <c r="JHF108" s="20"/>
      <c r="JHG108" s="20"/>
      <c r="JHH108" s="20"/>
      <c r="JHI108" s="20"/>
      <c r="JHJ108" s="20"/>
      <c r="JHK108" s="20"/>
      <c r="JHL108" s="20"/>
      <c r="JHM108" s="20"/>
      <c r="JHN108" s="20"/>
      <c r="JHO108" s="20"/>
      <c r="JHP108" s="20"/>
      <c r="JHQ108" s="20"/>
      <c r="JHR108" s="20"/>
      <c r="JHS108" s="20"/>
      <c r="JHT108" s="20"/>
      <c r="JHU108" s="20"/>
      <c r="JHV108" s="20"/>
      <c r="JHW108" s="20"/>
      <c r="JHX108" s="20"/>
      <c r="JHY108" s="20"/>
      <c r="JHZ108" s="20"/>
      <c r="JIA108" s="20"/>
      <c r="JIB108" s="20"/>
      <c r="JIC108" s="20"/>
      <c r="JID108" s="20"/>
      <c r="JIE108" s="20"/>
      <c r="JIF108" s="20"/>
      <c r="JIG108" s="20"/>
      <c r="JIH108" s="20"/>
      <c r="JII108" s="20"/>
      <c r="JIJ108" s="20"/>
      <c r="JIK108" s="20"/>
      <c r="JIL108" s="20"/>
      <c r="JIM108" s="20"/>
      <c r="JIN108" s="20"/>
      <c r="JIO108" s="20"/>
      <c r="JIP108" s="20"/>
      <c r="JIQ108" s="20"/>
      <c r="JIR108" s="20"/>
      <c r="JIS108" s="20"/>
      <c r="JIT108" s="20"/>
      <c r="JIU108" s="20"/>
      <c r="JIV108" s="20"/>
      <c r="JIW108" s="20"/>
      <c r="JIX108" s="20"/>
      <c r="JIY108" s="20"/>
      <c r="JIZ108" s="20"/>
      <c r="JJA108" s="20"/>
      <c r="JJB108" s="20"/>
      <c r="JJC108" s="20"/>
      <c r="JJD108" s="20"/>
      <c r="JJE108" s="20"/>
      <c r="JJF108" s="20"/>
      <c r="JJG108" s="20"/>
      <c r="JJH108" s="20"/>
      <c r="JJI108" s="20"/>
      <c r="JJJ108" s="20"/>
      <c r="JJK108" s="20"/>
      <c r="JJL108" s="20"/>
      <c r="JJM108" s="20"/>
      <c r="JJN108" s="20"/>
      <c r="JJO108" s="20"/>
      <c r="JJP108" s="20"/>
      <c r="JJQ108" s="20"/>
      <c r="JJR108" s="20"/>
      <c r="JJS108" s="20"/>
      <c r="JJT108" s="20"/>
      <c r="JJU108" s="20"/>
      <c r="JJV108" s="20"/>
      <c r="JJW108" s="20"/>
      <c r="JJX108" s="20"/>
      <c r="JJY108" s="20"/>
      <c r="JJZ108" s="20"/>
      <c r="JKA108" s="20"/>
      <c r="JKB108" s="20"/>
      <c r="JKC108" s="20"/>
      <c r="JKD108" s="20"/>
      <c r="JKE108" s="20"/>
      <c r="JKF108" s="20"/>
      <c r="JKG108" s="20"/>
      <c r="JKH108" s="20"/>
      <c r="JKI108" s="20"/>
      <c r="JKJ108" s="20"/>
      <c r="JKK108" s="20"/>
      <c r="JKL108" s="20"/>
      <c r="JKM108" s="20"/>
      <c r="JKN108" s="20"/>
      <c r="JKO108" s="20"/>
      <c r="JKP108" s="20"/>
      <c r="JKQ108" s="20"/>
      <c r="JKR108" s="20"/>
      <c r="JKS108" s="20"/>
      <c r="JKT108" s="20"/>
      <c r="JKU108" s="20"/>
      <c r="JKV108" s="20"/>
      <c r="JKW108" s="20"/>
      <c r="JKX108" s="20"/>
      <c r="JKY108" s="20"/>
      <c r="JKZ108" s="20"/>
      <c r="JLA108" s="20"/>
      <c r="JLB108" s="20"/>
      <c r="JLC108" s="20"/>
      <c r="JLD108" s="20"/>
      <c r="JLE108" s="20"/>
      <c r="JLF108" s="20"/>
      <c r="JLG108" s="20"/>
      <c r="JLH108" s="20"/>
      <c r="JLI108" s="20"/>
      <c r="JLJ108" s="20"/>
      <c r="JLK108" s="20"/>
      <c r="JLL108" s="20"/>
      <c r="JLM108" s="20"/>
      <c r="JLN108" s="20"/>
      <c r="JLO108" s="20"/>
      <c r="JLP108" s="20"/>
      <c r="JLQ108" s="20"/>
      <c r="JLR108" s="20"/>
      <c r="JLS108" s="20"/>
      <c r="JLT108" s="20"/>
      <c r="JLU108" s="20"/>
      <c r="JLV108" s="20"/>
      <c r="JLW108" s="20"/>
      <c r="JLX108" s="20"/>
      <c r="JLY108" s="20"/>
      <c r="JLZ108" s="20"/>
      <c r="JMA108" s="20"/>
      <c r="JMB108" s="20"/>
      <c r="JMC108" s="20"/>
      <c r="JMD108" s="20"/>
      <c r="JME108" s="20"/>
      <c r="JMF108" s="20"/>
      <c r="JMG108" s="20"/>
      <c r="JMH108" s="20"/>
      <c r="JMI108" s="20"/>
      <c r="JMJ108" s="20"/>
      <c r="JMK108" s="20"/>
      <c r="JML108" s="20"/>
      <c r="JMM108" s="20"/>
      <c r="JMN108" s="20"/>
      <c r="JMO108" s="20"/>
      <c r="JMP108" s="20"/>
      <c r="JMQ108" s="20"/>
      <c r="JMR108" s="20"/>
      <c r="JMS108" s="20"/>
      <c r="JMT108" s="20"/>
      <c r="JMU108" s="20"/>
      <c r="JMV108" s="20"/>
      <c r="JMW108" s="20"/>
      <c r="JMX108" s="20"/>
      <c r="JMY108" s="20"/>
      <c r="JMZ108" s="20"/>
      <c r="JNA108" s="20"/>
      <c r="JNB108" s="20"/>
      <c r="JNC108" s="20"/>
      <c r="JND108" s="20"/>
      <c r="JNE108" s="20"/>
      <c r="JNF108" s="20"/>
      <c r="JNG108" s="20"/>
      <c r="JNH108" s="20"/>
      <c r="JNI108" s="20"/>
      <c r="JNJ108" s="20"/>
      <c r="JNK108" s="20"/>
      <c r="JNL108" s="20"/>
      <c r="JNM108" s="20"/>
      <c r="JNN108" s="20"/>
      <c r="JNO108" s="20"/>
      <c r="JNP108" s="20"/>
      <c r="JNQ108" s="20"/>
      <c r="JNR108" s="20"/>
      <c r="JNS108" s="20"/>
      <c r="JNT108" s="20"/>
      <c r="JNU108" s="20"/>
      <c r="JNV108" s="20"/>
      <c r="JNW108" s="20"/>
      <c r="JNX108" s="20"/>
      <c r="JNY108" s="20"/>
      <c r="JNZ108" s="20"/>
      <c r="JOA108" s="20"/>
      <c r="JOB108" s="20"/>
      <c r="JOC108" s="20"/>
      <c r="JOD108" s="20"/>
      <c r="JOE108" s="20"/>
      <c r="JOF108" s="20"/>
      <c r="JOG108" s="20"/>
      <c r="JOH108" s="20"/>
      <c r="JOI108" s="20"/>
      <c r="JOJ108" s="20"/>
      <c r="JOK108" s="20"/>
      <c r="JOL108" s="20"/>
      <c r="JOM108" s="20"/>
      <c r="JON108" s="20"/>
      <c r="JOO108" s="20"/>
      <c r="JOP108" s="20"/>
      <c r="JOQ108" s="20"/>
      <c r="JOR108" s="20"/>
      <c r="JOS108" s="20"/>
      <c r="JOT108" s="20"/>
      <c r="JOU108" s="20"/>
      <c r="JOV108" s="20"/>
      <c r="JOW108" s="20"/>
      <c r="JOX108" s="20"/>
      <c r="JOY108" s="20"/>
      <c r="JOZ108" s="20"/>
      <c r="JPA108" s="20"/>
      <c r="JPB108" s="20"/>
      <c r="JPC108" s="20"/>
      <c r="JPD108" s="20"/>
      <c r="JPE108" s="20"/>
      <c r="JPF108" s="20"/>
      <c r="JPG108" s="20"/>
      <c r="JPH108" s="20"/>
      <c r="JPI108" s="20"/>
      <c r="JPJ108" s="20"/>
      <c r="JPK108" s="20"/>
      <c r="JPL108" s="20"/>
      <c r="JPM108" s="20"/>
      <c r="JPN108" s="20"/>
      <c r="JPO108" s="20"/>
      <c r="JPP108" s="20"/>
      <c r="JPQ108" s="20"/>
      <c r="JPR108" s="20"/>
      <c r="JPS108" s="20"/>
      <c r="JPT108" s="20"/>
      <c r="JPU108" s="20"/>
      <c r="JPV108" s="20"/>
      <c r="JPW108" s="20"/>
      <c r="JPX108" s="20"/>
      <c r="JPY108" s="20"/>
      <c r="JPZ108" s="20"/>
      <c r="JQA108" s="20"/>
      <c r="JQB108" s="20"/>
      <c r="JQC108" s="20"/>
      <c r="JQD108" s="20"/>
      <c r="JQE108" s="20"/>
      <c r="JQF108" s="20"/>
      <c r="JQG108" s="20"/>
      <c r="JQH108" s="20"/>
      <c r="JQI108" s="20"/>
      <c r="JQJ108" s="20"/>
      <c r="JQK108" s="20"/>
      <c r="JQL108" s="20"/>
      <c r="JQM108" s="20"/>
      <c r="JQN108" s="20"/>
      <c r="JQO108" s="20"/>
      <c r="JQP108" s="20"/>
      <c r="JQQ108" s="20"/>
      <c r="JQR108" s="20"/>
      <c r="JQS108" s="20"/>
      <c r="JQT108" s="20"/>
      <c r="JQU108" s="20"/>
      <c r="JQV108" s="20"/>
      <c r="JQW108" s="20"/>
      <c r="JQX108" s="20"/>
      <c r="JQY108" s="20"/>
      <c r="JQZ108" s="20"/>
      <c r="JRA108" s="20"/>
      <c r="JRB108" s="20"/>
      <c r="JRC108" s="20"/>
      <c r="JRD108" s="20"/>
      <c r="JRE108" s="20"/>
      <c r="JRF108" s="20"/>
      <c r="JRG108" s="20"/>
      <c r="JRH108" s="20"/>
      <c r="JRI108" s="20"/>
      <c r="JRJ108" s="20"/>
      <c r="JRK108" s="20"/>
      <c r="JRL108" s="20"/>
      <c r="JRM108" s="20"/>
      <c r="JRN108" s="20"/>
      <c r="JRO108" s="20"/>
      <c r="JRP108" s="20"/>
      <c r="JRQ108" s="20"/>
      <c r="JRR108" s="20"/>
      <c r="JRS108" s="20"/>
      <c r="JRT108" s="20"/>
      <c r="JRU108" s="20"/>
      <c r="JRV108" s="20"/>
      <c r="JRW108" s="20"/>
      <c r="JRX108" s="20"/>
      <c r="JRY108" s="20"/>
      <c r="JRZ108" s="20"/>
      <c r="JSA108" s="20"/>
      <c r="JSB108" s="20"/>
      <c r="JSC108" s="20"/>
      <c r="JSD108" s="20"/>
      <c r="JSE108" s="20"/>
      <c r="JSF108" s="20"/>
      <c r="JSG108" s="20"/>
      <c r="JSH108" s="20"/>
      <c r="JSI108" s="20"/>
      <c r="JSJ108" s="20"/>
      <c r="JSK108" s="20"/>
      <c r="JSL108" s="20"/>
      <c r="JSM108" s="20"/>
      <c r="JSN108" s="20"/>
      <c r="JSO108" s="20"/>
      <c r="JSP108" s="20"/>
      <c r="JSQ108" s="20"/>
      <c r="JSR108" s="20"/>
      <c r="JSS108" s="20"/>
      <c r="JST108" s="20"/>
      <c r="JSU108" s="20"/>
      <c r="JSV108" s="20"/>
      <c r="JSW108" s="20"/>
      <c r="JSX108" s="20"/>
      <c r="JSY108" s="20"/>
      <c r="JSZ108" s="20"/>
      <c r="JTA108" s="20"/>
      <c r="JTB108" s="20"/>
      <c r="JTC108" s="20"/>
      <c r="JTD108" s="20"/>
      <c r="JTE108" s="20"/>
      <c r="JTF108" s="20"/>
      <c r="JTG108" s="20"/>
      <c r="JTH108" s="20"/>
      <c r="JTI108" s="20"/>
      <c r="JTJ108" s="20"/>
      <c r="JTK108" s="20"/>
      <c r="JTL108" s="20"/>
      <c r="JTM108" s="20"/>
      <c r="JTN108" s="20"/>
      <c r="JTO108" s="20"/>
      <c r="JTP108" s="20"/>
      <c r="JTQ108" s="20"/>
      <c r="JTR108" s="20"/>
      <c r="JTS108" s="20"/>
      <c r="JTT108" s="20"/>
      <c r="JTU108" s="20"/>
      <c r="JTV108" s="20"/>
      <c r="JTW108" s="20"/>
      <c r="JTX108" s="20"/>
      <c r="JTY108" s="20"/>
      <c r="JTZ108" s="20"/>
      <c r="JUA108" s="20"/>
      <c r="JUB108" s="20"/>
      <c r="JUC108" s="20"/>
      <c r="JUD108" s="20"/>
      <c r="JUE108" s="20"/>
      <c r="JUF108" s="20"/>
      <c r="JUG108" s="20"/>
      <c r="JUH108" s="20"/>
      <c r="JUI108" s="20"/>
      <c r="JUJ108" s="20"/>
      <c r="JUK108" s="20"/>
      <c r="JUL108" s="20"/>
      <c r="JUM108" s="20"/>
      <c r="JUN108" s="20"/>
      <c r="JUO108" s="20"/>
      <c r="JUP108" s="20"/>
      <c r="JUQ108" s="20"/>
      <c r="JUR108" s="20"/>
      <c r="JUS108" s="20"/>
      <c r="JUT108" s="20"/>
      <c r="JUU108" s="20"/>
      <c r="JUV108" s="20"/>
      <c r="JUW108" s="20"/>
      <c r="JUX108" s="20"/>
      <c r="JUY108" s="20"/>
      <c r="JUZ108" s="20"/>
      <c r="JVA108" s="20"/>
      <c r="JVB108" s="20"/>
      <c r="JVC108" s="20"/>
      <c r="JVD108" s="20"/>
      <c r="JVE108" s="20"/>
      <c r="JVF108" s="20"/>
      <c r="JVG108" s="20"/>
      <c r="JVH108" s="20"/>
      <c r="JVI108" s="20"/>
      <c r="JVJ108" s="20"/>
      <c r="JVK108" s="20"/>
      <c r="JVL108" s="20"/>
      <c r="JVM108" s="20"/>
      <c r="JVN108" s="20"/>
      <c r="JVO108" s="20"/>
      <c r="JVP108" s="20"/>
      <c r="JVQ108" s="20"/>
      <c r="JVR108" s="20"/>
      <c r="JVS108" s="20"/>
      <c r="JVT108" s="20"/>
      <c r="JVU108" s="20"/>
      <c r="JVV108" s="20"/>
      <c r="JVW108" s="20"/>
      <c r="JVX108" s="20"/>
      <c r="JVY108" s="20"/>
      <c r="JVZ108" s="20"/>
      <c r="JWA108" s="20"/>
      <c r="JWB108" s="20"/>
      <c r="JWC108" s="20"/>
      <c r="JWD108" s="20"/>
      <c r="JWE108" s="20"/>
      <c r="JWF108" s="20"/>
      <c r="JWG108" s="20"/>
      <c r="JWH108" s="20"/>
      <c r="JWI108" s="20"/>
      <c r="JWJ108" s="20"/>
      <c r="JWK108" s="20"/>
      <c r="JWL108" s="20"/>
      <c r="JWM108" s="20"/>
      <c r="JWN108" s="20"/>
      <c r="JWO108" s="20"/>
      <c r="JWP108" s="20"/>
      <c r="JWQ108" s="20"/>
      <c r="JWR108" s="20"/>
      <c r="JWS108" s="20"/>
      <c r="JWT108" s="20"/>
      <c r="JWU108" s="20"/>
      <c r="JWV108" s="20"/>
      <c r="JWW108" s="20"/>
      <c r="JWX108" s="20"/>
      <c r="JWY108" s="20"/>
      <c r="JWZ108" s="20"/>
      <c r="JXA108" s="20"/>
      <c r="JXB108" s="20"/>
      <c r="JXC108" s="20"/>
      <c r="JXD108" s="20"/>
      <c r="JXE108" s="20"/>
      <c r="JXF108" s="20"/>
      <c r="JXG108" s="20"/>
      <c r="JXH108" s="20"/>
      <c r="JXI108" s="20"/>
      <c r="JXJ108" s="20"/>
      <c r="JXK108" s="20"/>
      <c r="JXL108" s="20"/>
      <c r="JXM108" s="20"/>
      <c r="JXN108" s="20"/>
      <c r="JXO108" s="20"/>
      <c r="JXP108" s="20"/>
      <c r="JXQ108" s="20"/>
      <c r="JXR108" s="20"/>
      <c r="JXS108" s="20"/>
      <c r="JXT108" s="20"/>
      <c r="JXU108" s="20"/>
      <c r="JXV108" s="20"/>
      <c r="JXW108" s="20"/>
      <c r="JXX108" s="20"/>
      <c r="JXY108" s="20"/>
      <c r="JXZ108" s="20"/>
      <c r="JYA108" s="20"/>
      <c r="JYB108" s="20"/>
      <c r="JYC108" s="20"/>
      <c r="JYD108" s="20"/>
      <c r="JYE108" s="20"/>
      <c r="JYF108" s="20"/>
      <c r="JYG108" s="20"/>
      <c r="JYH108" s="20"/>
      <c r="JYI108" s="20"/>
      <c r="JYJ108" s="20"/>
      <c r="JYK108" s="20"/>
      <c r="JYL108" s="20"/>
      <c r="JYM108" s="20"/>
      <c r="JYN108" s="20"/>
      <c r="JYO108" s="20"/>
      <c r="JYP108" s="20"/>
      <c r="JYQ108" s="20"/>
      <c r="JYR108" s="20"/>
      <c r="JYS108" s="20"/>
      <c r="JYT108" s="20"/>
      <c r="JYU108" s="20"/>
      <c r="JYV108" s="20"/>
      <c r="JYW108" s="20"/>
      <c r="JYX108" s="20"/>
      <c r="JYY108" s="20"/>
      <c r="JYZ108" s="20"/>
      <c r="JZA108" s="20"/>
      <c r="JZB108" s="20"/>
      <c r="JZC108" s="20"/>
      <c r="JZD108" s="20"/>
      <c r="JZE108" s="20"/>
      <c r="JZF108" s="20"/>
      <c r="JZG108" s="20"/>
      <c r="JZH108" s="20"/>
      <c r="JZI108" s="20"/>
      <c r="JZJ108" s="20"/>
      <c r="JZK108" s="20"/>
      <c r="JZL108" s="20"/>
      <c r="JZM108" s="20"/>
      <c r="JZN108" s="20"/>
      <c r="JZO108" s="20"/>
      <c r="JZP108" s="20"/>
      <c r="JZQ108" s="20"/>
      <c r="JZR108" s="20"/>
      <c r="JZS108" s="20"/>
      <c r="JZT108" s="20"/>
      <c r="JZU108" s="20"/>
      <c r="JZV108" s="20"/>
      <c r="JZW108" s="20"/>
      <c r="JZX108" s="20"/>
      <c r="JZY108" s="20"/>
      <c r="JZZ108" s="20"/>
      <c r="KAA108" s="20"/>
      <c r="KAB108" s="20"/>
      <c r="KAC108" s="20"/>
      <c r="KAD108" s="20"/>
      <c r="KAE108" s="20"/>
      <c r="KAF108" s="20"/>
      <c r="KAG108" s="20"/>
      <c r="KAH108" s="20"/>
      <c r="KAI108" s="20"/>
      <c r="KAJ108" s="20"/>
      <c r="KAK108" s="20"/>
      <c r="KAL108" s="20"/>
      <c r="KAM108" s="20"/>
      <c r="KAN108" s="20"/>
      <c r="KAO108" s="20"/>
      <c r="KAP108" s="20"/>
      <c r="KAQ108" s="20"/>
      <c r="KAR108" s="20"/>
      <c r="KAS108" s="20"/>
      <c r="KAT108" s="20"/>
      <c r="KAU108" s="20"/>
      <c r="KAV108" s="20"/>
      <c r="KAW108" s="20"/>
      <c r="KAX108" s="20"/>
      <c r="KAY108" s="20"/>
      <c r="KAZ108" s="20"/>
      <c r="KBA108" s="20"/>
      <c r="KBB108" s="20"/>
      <c r="KBC108" s="20"/>
      <c r="KBD108" s="20"/>
      <c r="KBE108" s="20"/>
      <c r="KBF108" s="20"/>
      <c r="KBG108" s="20"/>
      <c r="KBH108" s="20"/>
      <c r="KBI108" s="20"/>
      <c r="KBJ108" s="20"/>
      <c r="KBK108" s="20"/>
      <c r="KBL108" s="20"/>
      <c r="KBM108" s="20"/>
      <c r="KBN108" s="20"/>
      <c r="KBO108" s="20"/>
      <c r="KBP108" s="20"/>
      <c r="KBQ108" s="20"/>
      <c r="KBR108" s="20"/>
      <c r="KBS108" s="20"/>
      <c r="KBT108" s="20"/>
      <c r="KBU108" s="20"/>
      <c r="KBV108" s="20"/>
      <c r="KBW108" s="20"/>
      <c r="KBX108" s="20"/>
      <c r="KBY108" s="20"/>
      <c r="KBZ108" s="20"/>
      <c r="KCA108" s="20"/>
      <c r="KCB108" s="20"/>
      <c r="KCC108" s="20"/>
      <c r="KCD108" s="20"/>
      <c r="KCE108" s="20"/>
      <c r="KCF108" s="20"/>
      <c r="KCG108" s="20"/>
      <c r="KCH108" s="20"/>
      <c r="KCI108" s="20"/>
      <c r="KCJ108" s="20"/>
      <c r="KCK108" s="20"/>
      <c r="KCL108" s="20"/>
      <c r="KCM108" s="20"/>
      <c r="KCN108" s="20"/>
      <c r="KCO108" s="20"/>
      <c r="KCP108" s="20"/>
      <c r="KCQ108" s="20"/>
      <c r="KCR108" s="20"/>
      <c r="KCS108" s="20"/>
      <c r="KCT108" s="20"/>
      <c r="KCU108" s="20"/>
      <c r="KCV108" s="20"/>
      <c r="KCW108" s="20"/>
      <c r="KCX108" s="20"/>
      <c r="KCY108" s="20"/>
      <c r="KCZ108" s="20"/>
      <c r="KDA108" s="20"/>
      <c r="KDB108" s="20"/>
      <c r="KDC108" s="20"/>
      <c r="KDD108" s="20"/>
      <c r="KDE108" s="20"/>
      <c r="KDF108" s="20"/>
      <c r="KDG108" s="20"/>
      <c r="KDH108" s="20"/>
      <c r="KDI108" s="20"/>
      <c r="KDJ108" s="20"/>
      <c r="KDK108" s="20"/>
      <c r="KDL108" s="20"/>
      <c r="KDM108" s="20"/>
      <c r="KDN108" s="20"/>
      <c r="KDO108" s="20"/>
      <c r="KDP108" s="20"/>
      <c r="KDQ108" s="20"/>
      <c r="KDR108" s="20"/>
      <c r="KDS108" s="20"/>
      <c r="KDT108" s="20"/>
      <c r="KDU108" s="20"/>
      <c r="KDV108" s="20"/>
      <c r="KDW108" s="20"/>
      <c r="KDX108" s="20"/>
      <c r="KDY108" s="20"/>
      <c r="KDZ108" s="20"/>
      <c r="KEA108" s="20"/>
      <c r="KEB108" s="20"/>
      <c r="KEC108" s="20"/>
      <c r="KED108" s="20"/>
      <c r="KEE108" s="20"/>
      <c r="KEF108" s="20"/>
      <c r="KEG108" s="20"/>
      <c r="KEH108" s="20"/>
      <c r="KEI108" s="20"/>
      <c r="KEJ108" s="20"/>
      <c r="KEK108" s="20"/>
      <c r="KEL108" s="20"/>
      <c r="KEM108" s="20"/>
      <c r="KEN108" s="20"/>
      <c r="KEO108" s="20"/>
      <c r="KEP108" s="20"/>
      <c r="KEQ108" s="20"/>
      <c r="KER108" s="20"/>
      <c r="KES108" s="20"/>
      <c r="KET108" s="20"/>
      <c r="KEU108" s="20"/>
      <c r="KEV108" s="20"/>
      <c r="KEW108" s="20"/>
      <c r="KEX108" s="20"/>
      <c r="KEY108" s="20"/>
      <c r="KEZ108" s="20"/>
      <c r="KFA108" s="20"/>
      <c r="KFB108" s="20"/>
      <c r="KFC108" s="20"/>
      <c r="KFD108" s="20"/>
      <c r="KFE108" s="20"/>
      <c r="KFF108" s="20"/>
      <c r="KFG108" s="20"/>
      <c r="KFH108" s="20"/>
      <c r="KFI108" s="20"/>
      <c r="KFJ108" s="20"/>
      <c r="KFK108" s="20"/>
      <c r="KFL108" s="20"/>
      <c r="KFM108" s="20"/>
      <c r="KFN108" s="20"/>
      <c r="KFO108" s="20"/>
      <c r="KFP108" s="20"/>
      <c r="KFQ108" s="20"/>
      <c r="KFR108" s="20"/>
      <c r="KFS108" s="20"/>
      <c r="KFT108" s="20"/>
      <c r="KFU108" s="20"/>
      <c r="KFV108" s="20"/>
      <c r="KFW108" s="20"/>
      <c r="KFX108" s="20"/>
      <c r="KFY108" s="20"/>
      <c r="KFZ108" s="20"/>
      <c r="KGA108" s="20"/>
      <c r="KGB108" s="20"/>
      <c r="KGC108" s="20"/>
      <c r="KGD108" s="20"/>
      <c r="KGE108" s="20"/>
      <c r="KGF108" s="20"/>
      <c r="KGG108" s="20"/>
      <c r="KGH108" s="20"/>
      <c r="KGI108" s="20"/>
      <c r="KGJ108" s="20"/>
      <c r="KGK108" s="20"/>
      <c r="KGL108" s="20"/>
      <c r="KGM108" s="20"/>
      <c r="KGN108" s="20"/>
      <c r="KGO108" s="20"/>
      <c r="KGP108" s="20"/>
      <c r="KGQ108" s="20"/>
      <c r="KGR108" s="20"/>
      <c r="KGS108" s="20"/>
      <c r="KGT108" s="20"/>
      <c r="KGU108" s="20"/>
      <c r="KGV108" s="20"/>
      <c r="KGW108" s="20"/>
      <c r="KGX108" s="20"/>
      <c r="KGY108" s="20"/>
      <c r="KGZ108" s="20"/>
      <c r="KHA108" s="20"/>
      <c r="KHB108" s="20"/>
      <c r="KHC108" s="20"/>
      <c r="KHD108" s="20"/>
      <c r="KHE108" s="20"/>
      <c r="KHF108" s="20"/>
      <c r="KHG108" s="20"/>
      <c r="KHH108" s="20"/>
      <c r="KHI108" s="20"/>
      <c r="KHJ108" s="20"/>
      <c r="KHK108" s="20"/>
      <c r="KHL108" s="20"/>
      <c r="KHM108" s="20"/>
      <c r="KHN108" s="20"/>
      <c r="KHO108" s="20"/>
      <c r="KHP108" s="20"/>
      <c r="KHQ108" s="20"/>
      <c r="KHR108" s="20"/>
      <c r="KHS108" s="20"/>
      <c r="KHT108" s="20"/>
      <c r="KHU108" s="20"/>
      <c r="KHV108" s="20"/>
      <c r="KHW108" s="20"/>
      <c r="KHX108" s="20"/>
      <c r="KHY108" s="20"/>
      <c r="KHZ108" s="20"/>
      <c r="KIA108" s="20"/>
      <c r="KIB108" s="20"/>
      <c r="KIC108" s="20"/>
      <c r="KID108" s="20"/>
      <c r="KIE108" s="20"/>
      <c r="KIF108" s="20"/>
      <c r="KIG108" s="20"/>
      <c r="KIH108" s="20"/>
      <c r="KII108" s="20"/>
      <c r="KIJ108" s="20"/>
      <c r="KIK108" s="20"/>
      <c r="KIL108" s="20"/>
      <c r="KIM108" s="20"/>
      <c r="KIN108" s="20"/>
      <c r="KIO108" s="20"/>
      <c r="KIP108" s="20"/>
      <c r="KIQ108" s="20"/>
      <c r="KIR108" s="20"/>
      <c r="KIS108" s="20"/>
      <c r="KIT108" s="20"/>
      <c r="KIU108" s="20"/>
      <c r="KIV108" s="20"/>
      <c r="KIW108" s="20"/>
      <c r="KIX108" s="20"/>
      <c r="KIY108" s="20"/>
      <c r="KIZ108" s="20"/>
      <c r="KJA108" s="20"/>
      <c r="KJB108" s="20"/>
      <c r="KJC108" s="20"/>
      <c r="KJD108" s="20"/>
      <c r="KJE108" s="20"/>
      <c r="KJF108" s="20"/>
      <c r="KJG108" s="20"/>
      <c r="KJH108" s="20"/>
      <c r="KJI108" s="20"/>
      <c r="KJJ108" s="20"/>
      <c r="KJK108" s="20"/>
      <c r="KJL108" s="20"/>
      <c r="KJM108" s="20"/>
      <c r="KJN108" s="20"/>
      <c r="KJO108" s="20"/>
      <c r="KJP108" s="20"/>
      <c r="KJQ108" s="20"/>
      <c r="KJR108" s="20"/>
      <c r="KJS108" s="20"/>
      <c r="KJT108" s="20"/>
      <c r="KJU108" s="20"/>
      <c r="KJV108" s="20"/>
      <c r="KJW108" s="20"/>
      <c r="KJX108" s="20"/>
      <c r="KJY108" s="20"/>
      <c r="KJZ108" s="20"/>
      <c r="KKA108" s="20"/>
      <c r="KKB108" s="20"/>
      <c r="KKC108" s="20"/>
      <c r="KKD108" s="20"/>
      <c r="KKE108" s="20"/>
      <c r="KKF108" s="20"/>
      <c r="KKG108" s="20"/>
      <c r="KKH108" s="20"/>
      <c r="KKI108" s="20"/>
      <c r="KKJ108" s="20"/>
      <c r="KKK108" s="20"/>
      <c r="KKL108" s="20"/>
      <c r="KKM108" s="20"/>
      <c r="KKN108" s="20"/>
      <c r="KKO108" s="20"/>
      <c r="KKP108" s="20"/>
      <c r="KKQ108" s="20"/>
      <c r="KKR108" s="20"/>
      <c r="KKS108" s="20"/>
      <c r="KKT108" s="20"/>
      <c r="KKU108" s="20"/>
      <c r="KKV108" s="20"/>
      <c r="KKW108" s="20"/>
      <c r="KKX108" s="20"/>
      <c r="KKY108" s="20"/>
      <c r="KKZ108" s="20"/>
      <c r="KLA108" s="20"/>
      <c r="KLB108" s="20"/>
      <c r="KLC108" s="20"/>
      <c r="KLD108" s="20"/>
      <c r="KLE108" s="20"/>
      <c r="KLF108" s="20"/>
      <c r="KLG108" s="20"/>
      <c r="KLH108" s="20"/>
      <c r="KLI108" s="20"/>
      <c r="KLJ108" s="20"/>
      <c r="KLK108" s="20"/>
      <c r="KLL108" s="20"/>
      <c r="KLM108" s="20"/>
      <c r="KLN108" s="20"/>
      <c r="KLO108" s="20"/>
      <c r="KLP108" s="20"/>
      <c r="KLQ108" s="20"/>
      <c r="KLR108" s="20"/>
      <c r="KLS108" s="20"/>
      <c r="KLT108" s="20"/>
      <c r="KLU108" s="20"/>
      <c r="KLV108" s="20"/>
      <c r="KLW108" s="20"/>
      <c r="KLX108" s="20"/>
      <c r="KLY108" s="20"/>
      <c r="KLZ108" s="20"/>
      <c r="KMA108" s="20"/>
      <c r="KMB108" s="20"/>
      <c r="KMC108" s="20"/>
      <c r="KMD108" s="20"/>
      <c r="KME108" s="20"/>
      <c r="KMF108" s="20"/>
      <c r="KMG108" s="20"/>
      <c r="KMH108" s="20"/>
      <c r="KMI108" s="20"/>
      <c r="KMJ108" s="20"/>
      <c r="KMK108" s="20"/>
      <c r="KML108" s="20"/>
      <c r="KMM108" s="20"/>
      <c r="KMN108" s="20"/>
      <c r="KMO108" s="20"/>
      <c r="KMP108" s="20"/>
      <c r="KMQ108" s="20"/>
      <c r="KMR108" s="20"/>
      <c r="KMS108" s="20"/>
      <c r="KMT108" s="20"/>
      <c r="KMU108" s="20"/>
      <c r="KMV108" s="20"/>
      <c r="KMW108" s="20"/>
      <c r="KMX108" s="20"/>
      <c r="KMY108" s="20"/>
      <c r="KMZ108" s="20"/>
      <c r="KNA108" s="20"/>
      <c r="KNB108" s="20"/>
      <c r="KNC108" s="20"/>
      <c r="KND108" s="20"/>
      <c r="KNE108" s="20"/>
      <c r="KNF108" s="20"/>
      <c r="KNG108" s="20"/>
      <c r="KNH108" s="20"/>
      <c r="KNI108" s="20"/>
      <c r="KNJ108" s="20"/>
      <c r="KNK108" s="20"/>
      <c r="KNL108" s="20"/>
      <c r="KNM108" s="20"/>
      <c r="KNN108" s="20"/>
      <c r="KNO108" s="20"/>
      <c r="KNP108" s="20"/>
      <c r="KNQ108" s="20"/>
      <c r="KNR108" s="20"/>
      <c r="KNS108" s="20"/>
      <c r="KNT108" s="20"/>
      <c r="KNU108" s="20"/>
      <c r="KNV108" s="20"/>
      <c r="KNW108" s="20"/>
      <c r="KNX108" s="20"/>
      <c r="KNY108" s="20"/>
      <c r="KNZ108" s="20"/>
      <c r="KOA108" s="20"/>
      <c r="KOB108" s="20"/>
      <c r="KOC108" s="20"/>
      <c r="KOD108" s="20"/>
      <c r="KOE108" s="20"/>
      <c r="KOF108" s="20"/>
      <c r="KOG108" s="20"/>
      <c r="KOH108" s="20"/>
      <c r="KOI108" s="20"/>
      <c r="KOJ108" s="20"/>
      <c r="KOK108" s="20"/>
      <c r="KOL108" s="20"/>
      <c r="KOM108" s="20"/>
      <c r="KON108" s="20"/>
      <c r="KOO108" s="20"/>
      <c r="KOP108" s="20"/>
      <c r="KOQ108" s="20"/>
      <c r="KOR108" s="20"/>
      <c r="KOS108" s="20"/>
      <c r="KOT108" s="20"/>
      <c r="KOU108" s="20"/>
      <c r="KOV108" s="20"/>
      <c r="KOW108" s="20"/>
      <c r="KOX108" s="20"/>
      <c r="KOY108" s="20"/>
      <c r="KOZ108" s="20"/>
      <c r="KPA108" s="20"/>
      <c r="KPB108" s="20"/>
      <c r="KPC108" s="20"/>
      <c r="KPD108" s="20"/>
      <c r="KPE108" s="20"/>
      <c r="KPF108" s="20"/>
      <c r="KPG108" s="20"/>
      <c r="KPH108" s="20"/>
      <c r="KPI108" s="20"/>
      <c r="KPJ108" s="20"/>
      <c r="KPK108" s="20"/>
      <c r="KPL108" s="20"/>
      <c r="KPM108" s="20"/>
      <c r="KPN108" s="20"/>
      <c r="KPO108" s="20"/>
      <c r="KPP108" s="20"/>
      <c r="KPQ108" s="20"/>
      <c r="KPR108" s="20"/>
      <c r="KPS108" s="20"/>
      <c r="KPT108" s="20"/>
      <c r="KPU108" s="20"/>
      <c r="KPV108" s="20"/>
      <c r="KPW108" s="20"/>
      <c r="KPX108" s="20"/>
      <c r="KPY108" s="20"/>
      <c r="KPZ108" s="20"/>
      <c r="KQA108" s="20"/>
      <c r="KQB108" s="20"/>
      <c r="KQC108" s="20"/>
      <c r="KQD108" s="20"/>
      <c r="KQE108" s="20"/>
      <c r="KQF108" s="20"/>
      <c r="KQG108" s="20"/>
      <c r="KQH108" s="20"/>
      <c r="KQI108" s="20"/>
      <c r="KQJ108" s="20"/>
      <c r="KQK108" s="20"/>
      <c r="KQL108" s="20"/>
      <c r="KQM108" s="20"/>
      <c r="KQN108" s="20"/>
      <c r="KQO108" s="20"/>
      <c r="KQP108" s="20"/>
      <c r="KQQ108" s="20"/>
      <c r="KQR108" s="20"/>
      <c r="KQS108" s="20"/>
      <c r="KQT108" s="20"/>
      <c r="KQU108" s="20"/>
      <c r="KQV108" s="20"/>
      <c r="KQW108" s="20"/>
      <c r="KQX108" s="20"/>
      <c r="KQY108" s="20"/>
      <c r="KQZ108" s="20"/>
      <c r="KRA108" s="20"/>
      <c r="KRB108" s="20"/>
      <c r="KRC108" s="20"/>
      <c r="KRD108" s="20"/>
      <c r="KRE108" s="20"/>
      <c r="KRF108" s="20"/>
      <c r="KRG108" s="20"/>
      <c r="KRH108" s="20"/>
      <c r="KRI108" s="20"/>
      <c r="KRJ108" s="20"/>
      <c r="KRK108" s="20"/>
      <c r="KRL108" s="20"/>
      <c r="KRM108" s="20"/>
      <c r="KRN108" s="20"/>
      <c r="KRO108" s="20"/>
      <c r="KRP108" s="20"/>
      <c r="KRQ108" s="20"/>
      <c r="KRR108" s="20"/>
      <c r="KRS108" s="20"/>
      <c r="KRT108" s="20"/>
      <c r="KRU108" s="20"/>
      <c r="KRV108" s="20"/>
      <c r="KRW108" s="20"/>
      <c r="KRX108" s="20"/>
      <c r="KRY108" s="20"/>
      <c r="KRZ108" s="20"/>
      <c r="KSA108" s="20"/>
      <c r="KSB108" s="20"/>
      <c r="KSC108" s="20"/>
      <c r="KSD108" s="20"/>
      <c r="KSE108" s="20"/>
      <c r="KSF108" s="20"/>
      <c r="KSG108" s="20"/>
      <c r="KSH108" s="20"/>
      <c r="KSI108" s="20"/>
      <c r="KSJ108" s="20"/>
      <c r="KSK108" s="20"/>
      <c r="KSL108" s="20"/>
      <c r="KSM108" s="20"/>
      <c r="KSN108" s="20"/>
      <c r="KSO108" s="20"/>
      <c r="KSP108" s="20"/>
      <c r="KSQ108" s="20"/>
      <c r="KSR108" s="20"/>
      <c r="KSS108" s="20"/>
      <c r="KST108" s="20"/>
      <c r="KSU108" s="20"/>
      <c r="KSV108" s="20"/>
      <c r="KSW108" s="20"/>
      <c r="KSX108" s="20"/>
      <c r="KSY108" s="20"/>
      <c r="KSZ108" s="20"/>
      <c r="KTA108" s="20"/>
      <c r="KTB108" s="20"/>
      <c r="KTC108" s="20"/>
      <c r="KTD108" s="20"/>
      <c r="KTE108" s="20"/>
      <c r="KTF108" s="20"/>
      <c r="KTG108" s="20"/>
      <c r="KTH108" s="20"/>
      <c r="KTI108" s="20"/>
      <c r="KTJ108" s="20"/>
      <c r="KTK108" s="20"/>
      <c r="KTL108" s="20"/>
      <c r="KTM108" s="20"/>
      <c r="KTN108" s="20"/>
      <c r="KTO108" s="20"/>
      <c r="KTP108" s="20"/>
      <c r="KTQ108" s="20"/>
      <c r="KTR108" s="20"/>
      <c r="KTS108" s="20"/>
      <c r="KTT108" s="20"/>
      <c r="KTU108" s="20"/>
      <c r="KTV108" s="20"/>
      <c r="KTW108" s="20"/>
      <c r="KTX108" s="20"/>
      <c r="KTY108" s="20"/>
      <c r="KTZ108" s="20"/>
      <c r="KUA108" s="20"/>
      <c r="KUB108" s="20"/>
      <c r="KUC108" s="20"/>
      <c r="KUD108" s="20"/>
      <c r="KUE108" s="20"/>
      <c r="KUF108" s="20"/>
      <c r="KUG108" s="20"/>
      <c r="KUH108" s="20"/>
      <c r="KUI108" s="20"/>
      <c r="KUJ108" s="20"/>
      <c r="KUK108" s="20"/>
      <c r="KUL108" s="20"/>
      <c r="KUM108" s="20"/>
      <c r="KUN108" s="20"/>
      <c r="KUO108" s="20"/>
      <c r="KUP108" s="20"/>
      <c r="KUQ108" s="20"/>
      <c r="KUR108" s="20"/>
      <c r="KUS108" s="20"/>
      <c r="KUT108" s="20"/>
      <c r="KUU108" s="20"/>
      <c r="KUV108" s="20"/>
      <c r="KUW108" s="20"/>
      <c r="KUX108" s="20"/>
      <c r="KUY108" s="20"/>
      <c r="KUZ108" s="20"/>
      <c r="KVA108" s="20"/>
      <c r="KVB108" s="20"/>
      <c r="KVC108" s="20"/>
      <c r="KVD108" s="20"/>
      <c r="KVE108" s="20"/>
      <c r="KVF108" s="20"/>
      <c r="KVG108" s="20"/>
      <c r="KVH108" s="20"/>
      <c r="KVI108" s="20"/>
      <c r="KVJ108" s="20"/>
      <c r="KVK108" s="20"/>
      <c r="KVL108" s="20"/>
      <c r="KVM108" s="20"/>
      <c r="KVN108" s="20"/>
      <c r="KVO108" s="20"/>
      <c r="KVP108" s="20"/>
      <c r="KVQ108" s="20"/>
      <c r="KVR108" s="20"/>
      <c r="KVS108" s="20"/>
      <c r="KVT108" s="20"/>
      <c r="KVU108" s="20"/>
      <c r="KVV108" s="20"/>
      <c r="KVW108" s="20"/>
      <c r="KVX108" s="20"/>
      <c r="KVY108" s="20"/>
      <c r="KVZ108" s="20"/>
      <c r="KWA108" s="20"/>
      <c r="KWB108" s="20"/>
      <c r="KWC108" s="20"/>
      <c r="KWD108" s="20"/>
      <c r="KWE108" s="20"/>
      <c r="KWF108" s="20"/>
      <c r="KWG108" s="20"/>
      <c r="KWH108" s="20"/>
      <c r="KWI108" s="20"/>
      <c r="KWJ108" s="20"/>
      <c r="KWK108" s="20"/>
      <c r="KWL108" s="20"/>
      <c r="KWM108" s="20"/>
      <c r="KWN108" s="20"/>
      <c r="KWO108" s="20"/>
      <c r="KWP108" s="20"/>
      <c r="KWQ108" s="20"/>
      <c r="KWR108" s="20"/>
      <c r="KWS108" s="20"/>
      <c r="KWT108" s="20"/>
      <c r="KWU108" s="20"/>
      <c r="KWV108" s="20"/>
      <c r="KWW108" s="20"/>
      <c r="KWX108" s="20"/>
      <c r="KWY108" s="20"/>
      <c r="KWZ108" s="20"/>
      <c r="KXA108" s="20"/>
      <c r="KXB108" s="20"/>
      <c r="KXC108" s="20"/>
      <c r="KXD108" s="20"/>
      <c r="KXE108" s="20"/>
      <c r="KXF108" s="20"/>
      <c r="KXG108" s="20"/>
      <c r="KXH108" s="20"/>
      <c r="KXI108" s="20"/>
      <c r="KXJ108" s="20"/>
      <c r="KXK108" s="20"/>
      <c r="KXL108" s="20"/>
      <c r="KXM108" s="20"/>
      <c r="KXN108" s="20"/>
      <c r="KXO108" s="20"/>
      <c r="KXP108" s="20"/>
      <c r="KXQ108" s="20"/>
      <c r="KXR108" s="20"/>
      <c r="KXS108" s="20"/>
      <c r="KXT108" s="20"/>
      <c r="KXU108" s="20"/>
      <c r="KXV108" s="20"/>
      <c r="KXW108" s="20"/>
      <c r="KXX108" s="20"/>
      <c r="KXY108" s="20"/>
      <c r="KXZ108" s="20"/>
      <c r="KYA108" s="20"/>
      <c r="KYB108" s="20"/>
      <c r="KYC108" s="20"/>
      <c r="KYD108" s="20"/>
      <c r="KYE108" s="20"/>
      <c r="KYF108" s="20"/>
      <c r="KYG108" s="20"/>
      <c r="KYH108" s="20"/>
      <c r="KYI108" s="20"/>
      <c r="KYJ108" s="20"/>
      <c r="KYK108" s="20"/>
      <c r="KYL108" s="20"/>
      <c r="KYM108" s="20"/>
      <c r="KYN108" s="20"/>
      <c r="KYO108" s="20"/>
      <c r="KYP108" s="20"/>
      <c r="KYQ108" s="20"/>
      <c r="KYR108" s="20"/>
      <c r="KYS108" s="20"/>
      <c r="KYT108" s="20"/>
      <c r="KYU108" s="20"/>
      <c r="KYV108" s="20"/>
      <c r="KYW108" s="20"/>
      <c r="KYX108" s="20"/>
      <c r="KYY108" s="20"/>
      <c r="KYZ108" s="20"/>
      <c r="KZA108" s="20"/>
      <c r="KZB108" s="20"/>
      <c r="KZC108" s="20"/>
      <c r="KZD108" s="20"/>
      <c r="KZE108" s="20"/>
      <c r="KZF108" s="20"/>
      <c r="KZG108" s="20"/>
      <c r="KZH108" s="20"/>
      <c r="KZI108" s="20"/>
      <c r="KZJ108" s="20"/>
      <c r="KZK108" s="20"/>
      <c r="KZL108" s="20"/>
      <c r="KZM108" s="20"/>
      <c r="KZN108" s="20"/>
      <c r="KZO108" s="20"/>
      <c r="KZP108" s="20"/>
      <c r="KZQ108" s="20"/>
      <c r="KZR108" s="20"/>
      <c r="KZS108" s="20"/>
      <c r="KZT108" s="20"/>
      <c r="KZU108" s="20"/>
      <c r="KZV108" s="20"/>
      <c r="KZW108" s="20"/>
      <c r="KZX108" s="20"/>
      <c r="KZY108" s="20"/>
      <c r="KZZ108" s="20"/>
      <c r="LAA108" s="20"/>
      <c r="LAB108" s="20"/>
      <c r="LAC108" s="20"/>
      <c r="LAD108" s="20"/>
      <c r="LAE108" s="20"/>
      <c r="LAF108" s="20"/>
      <c r="LAG108" s="20"/>
      <c r="LAH108" s="20"/>
      <c r="LAI108" s="20"/>
      <c r="LAJ108" s="20"/>
      <c r="LAK108" s="20"/>
      <c r="LAL108" s="20"/>
      <c r="LAM108" s="20"/>
      <c r="LAN108" s="20"/>
      <c r="LAO108" s="20"/>
      <c r="LAP108" s="20"/>
      <c r="LAQ108" s="20"/>
      <c r="LAR108" s="20"/>
      <c r="LAS108" s="20"/>
      <c r="LAT108" s="20"/>
      <c r="LAU108" s="20"/>
      <c r="LAV108" s="20"/>
      <c r="LAW108" s="20"/>
      <c r="LAX108" s="20"/>
      <c r="LAY108" s="20"/>
      <c r="LAZ108" s="20"/>
      <c r="LBA108" s="20"/>
      <c r="LBB108" s="20"/>
      <c r="LBC108" s="20"/>
      <c r="LBD108" s="20"/>
      <c r="LBE108" s="20"/>
      <c r="LBF108" s="20"/>
      <c r="LBG108" s="20"/>
      <c r="LBH108" s="20"/>
      <c r="LBI108" s="20"/>
      <c r="LBJ108" s="20"/>
      <c r="LBK108" s="20"/>
      <c r="LBL108" s="20"/>
      <c r="LBM108" s="20"/>
      <c r="LBN108" s="20"/>
      <c r="LBO108" s="20"/>
      <c r="LBP108" s="20"/>
      <c r="LBQ108" s="20"/>
      <c r="LBR108" s="20"/>
      <c r="LBS108" s="20"/>
      <c r="LBT108" s="20"/>
      <c r="LBU108" s="20"/>
      <c r="LBV108" s="20"/>
      <c r="LBW108" s="20"/>
      <c r="LBX108" s="20"/>
      <c r="LBY108" s="20"/>
      <c r="LBZ108" s="20"/>
      <c r="LCA108" s="20"/>
      <c r="LCB108" s="20"/>
      <c r="LCC108" s="20"/>
      <c r="LCD108" s="20"/>
      <c r="LCE108" s="20"/>
      <c r="LCF108" s="20"/>
      <c r="LCG108" s="20"/>
      <c r="LCH108" s="20"/>
      <c r="LCI108" s="20"/>
      <c r="LCJ108" s="20"/>
      <c r="LCK108" s="20"/>
      <c r="LCL108" s="20"/>
      <c r="LCM108" s="20"/>
      <c r="LCN108" s="20"/>
      <c r="LCO108" s="20"/>
      <c r="LCP108" s="20"/>
      <c r="LCQ108" s="20"/>
      <c r="LCR108" s="20"/>
      <c r="LCS108" s="20"/>
      <c r="LCT108" s="20"/>
      <c r="LCU108" s="20"/>
      <c r="LCV108" s="20"/>
      <c r="LCW108" s="20"/>
      <c r="LCX108" s="20"/>
      <c r="LCY108" s="20"/>
      <c r="LCZ108" s="20"/>
      <c r="LDA108" s="20"/>
      <c r="LDB108" s="20"/>
      <c r="LDC108" s="20"/>
      <c r="LDD108" s="20"/>
      <c r="LDE108" s="20"/>
      <c r="LDF108" s="20"/>
      <c r="LDG108" s="20"/>
      <c r="LDH108" s="20"/>
      <c r="LDI108" s="20"/>
      <c r="LDJ108" s="20"/>
      <c r="LDK108" s="20"/>
      <c r="LDL108" s="20"/>
      <c r="LDM108" s="20"/>
      <c r="LDN108" s="20"/>
      <c r="LDO108" s="20"/>
      <c r="LDP108" s="20"/>
      <c r="LDQ108" s="20"/>
      <c r="LDR108" s="20"/>
      <c r="LDS108" s="20"/>
      <c r="LDT108" s="20"/>
      <c r="LDU108" s="20"/>
      <c r="LDV108" s="20"/>
      <c r="LDW108" s="20"/>
      <c r="LDX108" s="20"/>
      <c r="LDY108" s="20"/>
      <c r="LDZ108" s="20"/>
      <c r="LEA108" s="20"/>
      <c r="LEB108" s="20"/>
      <c r="LEC108" s="20"/>
      <c r="LED108" s="20"/>
      <c r="LEE108" s="20"/>
      <c r="LEF108" s="20"/>
      <c r="LEG108" s="20"/>
      <c r="LEH108" s="20"/>
      <c r="LEI108" s="20"/>
      <c r="LEJ108" s="20"/>
      <c r="LEK108" s="20"/>
      <c r="LEL108" s="20"/>
      <c r="LEM108" s="20"/>
      <c r="LEN108" s="20"/>
      <c r="LEO108" s="20"/>
      <c r="LEP108" s="20"/>
      <c r="LEQ108" s="20"/>
      <c r="LER108" s="20"/>
      <c r="LES108" s="20"/>
      <c r="LET108" s="20"/>
      <c r="LEU108" s="20"/>
      <c r="LEV108" s="20"/>
      <c r="LEW108" s="20"/>
      <c r="LEX108" s="20"/>
      <c r="LEY108" s="20"/>
      <c r="LEZ108" s="20"/>
      <c r="LFA108" s="20"/>
      <c r="LFB108" s="20"/>
      <c r="LFC108" s="20"/>
      <c r="LFD108" s="20"/>
      <c r="LFE108" s="20"/>
      <c r="LFF108" s="20"/>
      <c r="LFG108" s="20"/>
      <c r="LFH108" s="20"/>
      <c r="LFI108" s="20"/>
      <c r="LFJ108" s="20"/>
      <c r="LFK108" s="20"/>
      <c r="LFL108" s="20"/>
      <c r="LFM108" s="20"/>
      <c r="LFN108" s="20"/>
      <c r="LFO108" s="20"/>
      <c r="LFP108" s="20"/>
      <c r="LFQ108" s="20"/>
      <c r="LFR108" s="20"/>
      <c r="LFS108" s="20"/>
      <c r="LFT108" s="20"/>
      <c r="LFU108" s="20"/>
      <c r="LFV108" s="20"/>
      <c r="LFW108" s="20"/>
      <c r="LFX108" s="20"/>
      <c r="LFY108" s="20"/>
      <c r="LFZ108" s="20"/>
      <c r="LGA108" s="20"/>
      <c r="LGB108" s="20"/>
      <c r="LGC108" s="20"/>
      <c r="LGD108" s="20"/>
      <c r="LGE108" s="20"/>
      <c r="LGF108" s="20"/>
      <c r="LGG108" s="20"/>
      <c r="LGH108" s="20"/>
      <c r="LGI108" s="20"/>
      <c r="LGJ108" s="20"/>
      <c r="LGK108" s="20"/>
      <c r="LGL108" s="20"/>
      <c r="LGM108" s="20"/>
      <c r="LGN108" s="20"/>
      <c r="LGO108" s="20"/>
      <c r="LGP108" s="20"/>
      <c r="LGQ108" s="20"/>
      <c r="LGR108" s="20"/>
      <c r="LGS108" s="20"/>
      <c r="LGT108" s="20"/>
      <c r="LGU108" s="20"/>
      <c r="LGV108" s="20"/>
      <c r="LGW108" s="20"/>
      <c r="LGX108" s="20"/>
      <c r="LGY108" s="20"/>
      <c r="LGZ108" s="20"/>
      <c r="LHA108" s="20"/>
      <c r="LHB108" s="20"/>
      <c r="LHC108" s="20"/>
      <c r="LHD108" s="20"/>
      <c r="LHE108" s="20"/>
      <c r="LHF108" s="20"/>
      <c r="LHG108" s="20"/>
      <c r="LHH108" s="20"/>
      <c r="LHI108" s="20"/>
      <c r="LHJ108" s="20"/>
      <c r="LHK108" s="20"/>
      <c r="LHL108" s="20"/>
      <c r="LHM108" s="20"/>
      <c r="LHN108" s="20"/>
      <c r="LHO108" s="20"/>
      <c r="LHP108" s="20"/>
      <c r="LHQ108" s="20"/>
      <c r="LHR108" s="20"/>
      <c r="LHS108" s="20"/>
      <c r="LHT108" s="20"/>
      <c r="LHU108" s="20"/>
      <c r="LHV108" s="20"/>
      <c r="LHW108" s="20"/>
      <c r="LHX108" s="20"/>
      <c r="LHY108" s="20"/>
      <c r="LHZ108" s="20"/>
      <c r="LIA108" s="20"/>
      <c r="LIB108" s="20"/>
      <c r="LIC108" s="20"/>
      <c r="LID108" s="20"/>
      <c r="LIE108" s="20"/>
      <c r="LIF108" s="20"/>
      <c r="LIG108" s="20"/>
      <c r="LIH108" s="20"/>
      <c r="LII108" s="20"/>
      <c r="LIJ108" s="20"/>
      <c r="LIK108" s="20"/>
      <c r="LIL108" s="20"/>
      <c r="LIM108" s="20"/>
      <c r="LIN108" s="20"/>
      <c r="LIO108" s="20"/>
      <c r="LIP108" s="20"/>
      <c r="LIQ108" s="20"/>
      <c r="LIR108" s="20"/>
      <c r="LIS108" s="20"/>
      <c r="LIT108" s="20"/>
      <c r="LIU108" s="20"/>
      <c r="LIV108" s="20"/>
      <c r="LIW108" s="20"/>
      <c r="LIX108" s="20"/>
      <c r="LIY108" s="20"/>
      <c r="LIZ108" s="20"/>
      <c r="LJA108" s="20"/>
      <c r="LJB108" s="20"/>
      <c r="LJC108" s="20"/>
      <c r="LJD108" s="20"/>
      <c r="LJE108" s="20"/>
      <c r="LJF108" s="20"/>
      <c r="LJG108" s="20"/>
      <c r="LJH108" s="20"/>
      <c r="LJI108" s="20"/>
      <c r="LJJ108" s="20"/>
      <c r="LJK108" s="20"/>
      <c r="LJL108" s="20"/>
      <c r="LJM108" s="20"/>
      <c r="LJN108" s="20"/>
      <c r="LJO108" s="20"/>
      <c r="LJP108" s="20"/>
      <c r="LJQ108" s="20"/>
      <c r="LJR108" s="20"/>
      <c r="LJS108" s="20"/>
      <c r="LJT108" s="20"/>
      <c r="LJU108" s="20"/>
      <c r="LJV108" s="20"/>
      <c r="LJW108" s="20"/>
      <c r="LJX108" s="20"/>
      <c r="LJY108" s="20"/>
      <c r="LJZ108" s="20"/>
      <c r="LKA108" s="20"/>
      <c r="LKB108" s="20"/>
      <c r="LKC108" s="20"/>
      <c r="LKD108" s="20"/>
      <c r="LKE108" s="20"/>
      <c r="LKF108" s="20"/>
      <c r="LKG108" s="20"/>
      <c r="LKH108" s="20"/>
      <c r="LKI108" s="20"/>
      <c r="LKJ108" s="20"/>
      <c r="LKK108" s="20"/>
      <c r="LKL108" s="20"/>
      <c r="LKM108" s="20"/>
      <c r="LKN108" s="20"/>
      <c r="LKO108" s="20"/>
      <c r="LKP108" s="20"/>
      <c r="LKQ108" s="20"/>
      <c r="LKR108" s="20"/>
      <c r="LKS108" s="20"/>
      <c r="LKT108" s="20"/>
      <c r="LKU108" s="20"/>
      <c r="LKV108" s="20"/>
      <c r="LKW108" s="20"/>
      <c r="LKX108" s="20"/>
      <c r="LKY108" s="20"/>
      <c r="LKZ108" s="20"/>
      <c r="LLA108" s="20"/>
      <c r="LLB108" s="20"/>
      <c r="LLC108" s="20"/>
      <c r="LLD108" s="20"/>
      <c r="LLE108" s="20"/>
      <c r="LLF108" s="20"/>
      <c r="LLG108" s="20"/>
      <c r="LLH108" s="20"/>
      <c r="LLI108" s="20"/>
      <c r="LLJ108" s="20"/>
      <c r="LLK108" s="20"/>
      <c r="LLL108" s="20"/>
      <c r="LLM108" s="20"/>
      <c r="LLN108" s="20"/>
      <c r="LLO108" s="20"/>
      <c r="LLP108" s="20"/>
      <c r="LLQ108" s="20"/>
      <c r="LLR108" s="20"/>
      <c r="LLS108" s="20"/>
      <c r="LLT108" s="20"/>
      <c r="LLU108" s="20"/>
      <c r="LLV108" s="20"/>
      <c r="LLW108" s="20"/>
      <c r="LLX108" s="20"/>
      <c r="LLY108" s="20"/>
      <c r="LLZ108" s="20"/>
      <c r="LMA108" s="20"/>
      <c r="LMB108" s="20"/>
      <c r="LMC108" s="20"/>
      <c r="LMD108" s="20"/>
      <c r="LME108" s="20"/>
      <c r="LMF108" s="20"/>
      <c r="LMG108" s="20"/>
      <c r="LMH108" s="20"/>
      <c r="LMI108" s="20"/>
      <c r="LMJ108" s="20"/>
      <c r="LMK108" s="20"/>
      <c r="LML108" s="20"/>
      <c r="LMM108" s="20"/>
      <c r="LMN108" s="20"/>
      <c r="LMO108" s="20"/>
      <c r="LMP108" s="20"/>
      <c r="LMQ108" s="20"/>
      <c r="LMR108" s="20"/>
      <c r="LMS108" s="20"/>
      <c r="LMT108" s="20"/>
      <c r="LMU108" s="20"/>
      <c r="LMV108" s="20"/>
      <c r="LMW108" s="20"/>
      <c r="LMX108" s="20"/>
      <c r="LMY108" s="20"/>
      <c r="LMZ108" s="20"/>
      <c r="LNA108" s="20"/>
      <c r="LNB108" s="20"/>
      <c r="LNC108" s="20"/>
      <c r="LND108" s="20"/>
      <c r="LNE108" s="20"/>
      <c r="LNF108" s="20"/>
      <c r="LNG108" s="20"/>
      <c r="LNH108" s="20"/>
      <c r="LNI108" s="20"/>
      <c r="LNJ108" s="20"/>
      <c r="LNK108" s="20"/>
      <c r="LNL108" s="20"/>
      <c r="LNM108" s="20"/>
      <c r="LNN108" s="20"/>
      <c r="LNO108" s="20"/>
      <c r="LNP108" s="20"/>
      <c r="LNQ108" s="20"/>
      <c r="LNR108" s="20"/>
      <c r="LNS108" s="20"/>
      <c r="LNT108" s="20"/>
      <c r="LNU108" s="20"/>
      <c r="LNV108" s="20"/>
      <c r="LNW108" s="20"/>
      <c r="LNX108" s="20"/>
      <c r="LNY108" s="20"/>
      <c r="LNZ108" s="20"/>
      <c r="LOA108" s="20"/>
      <c r="LOB108" s="20"/>
      <c r="LOC108" s="20"/>
      <c r="LOD108" s="20"/>
      <c r="LOE108" s="20"/>
      <c r="LOF108" s="20"/>
      <c r="LOG108" s="20"/>
      <c r="LOH108" s="20"/>
      <c r="LOI108" s="20"/>
      <c r="LOJ108" s="20"/>
      <c r="LOK108" s="20"/>
      <c r="LOL108" s="20"/>
      <c r="LOM108" s="20"/>
      <c r="LON108" s="20"/>
      <c r="LOO108" s="20"/>
      <c r="LOP108" s="20"/>
      <c r="LOQ108" s="20"/>
      <c r="LOR108" s="20"/>
      <c r="LOS108" s="20"/>
      <c r="LOT108" s="20"/>
      <c r="LOU108" s="20"/>
      <c r="LOV108" s="20"/>
      <c r="LOW108" s="20"/>
      <c r="LOX108" s="20"/>
      <c r="LOY108" s="20"/>
      <c r="LOZ108" s="20"/>
      <c r="LPA108" s="20"/>
      <c r="LPB108" s="20"/>
      <c r="LPC108" s="20"/>
      <c r="LPD108" s="20"/>
      <c r="LPE108" s="20"/>
      <c r="LPF108" s="20"/>
      <c r="LPG108" s="20"/>
      <c r="LPH108" s="20"/>
      <c r="LPI108" s="20"/>
      <c r="LPJ108" s="20"/>
      <c r="LPK108" s="20"/>
      <c r="LPL108" s="20"/>
      <c r="LPM108" s="20"/>
      <c r="LPN108" s="20"/>
      <c r="LPO108" s="20"/>
      <c r="LPP108" s="20"/>
      <c r="LPQ108" s="20"/>
      <c r="LPR108" s="20"/>
      <c r="LPS108" s="20"/>
      <c r="LPT108" s="20"/>
      <c r="LPU108" s="20"/>
      <c r="LPV108" s="20"/>
      <c r="LPW108" s="20"/>
      <c r="LPX108" s="20"/>
      <c r="LPY108" s="20"/>
      <c r="LPZ108" s="20"/>
      <c r="LQA108" s="20"/>
      <c r="LQB108" s="20"/>
      <c r="LQC108" s="20"/>
      <c r="LQD108" s="20"/>
      <c r="LQE108" s="20"/>
      <c r="LQF108" s="20"/>
      <c r="LQG108" s="20"/>
      <c r="LQH108" s="20"/>
      <c r="LQI108" s="20"/>
      <c r="LQJ108" s="20"/>
      <c r="LQK108" s="20"/>
      <c r="LQL108" s="20"/>
      <c r="LQM108" s="20"/>
      <c r="LQN108" s="20"/>
      <c r="LQO108" s="20"/>
      <c r="LQP108" s="20"/>
      <c r="LQQ108" s="20"/>
      <c r="LQR108" s="20"/>
      <c r="LQS108" s="20"/>
      <c r="LQT108" s="20"/>
      <c r="LQU108" s="20"/>
      <c r="LQV108" s="20"/>
      <c r="LQW108" s="20"/>
      <c r="LQX108" s="20"/>
      <c r="LQY108" s="20"/>
      <c r="LQZ108" s="20"/>
      <c r="LRA108" s="20"/>
      <c r="LRB108" s="20"/>
      <c r="LRC108" s="20"/>
      <c r="LRD108" s="20"/>
      <c r="LRE108" s="20"/>
      <c r="LRF108" s="20"/>
      <c r="LRG108" s="20"/>
      <c r="LRH108" s="20"/>
      <c r="LRI108" s="20"/>
      <c r="LRJ108" s="20"/>
      <c r="LRK108" s="20"/>
      <c r="LRL108" s="20"/>
      <c r="LRM108" s="20"/>
      <c r="LRN108" s="20"/>
      <c r="LRO108" s="20"/>
      <c r="LRP108" s="20"/>
      <c r="LRQ108" s="20"/>
      <c r="LRR108" s="20"/>
      <c r="LRS108" s="20"/>
      <c r="LRT108" s="20"/>
      <c r="LRU108" s="20"/>
      <c r="LRV108" s="20"/>
      <c r="LRW108" s="20"/>
      <c r="LRX108" s="20"/>
      <c r="LRY108" s="20"/>
      <c r="LRZ108" s="20"/>
      <c r="LSA108" s="20"/>
      <c r="LSB108" s="20"/>
      <c r="LSC108" s="20"/>
      <c r="LSD108" s="20"/>
      <c r="LSE108" s="20"/>
      <c r="LSF108" s="20"/>
      <c r="LSG108" s="20"/>
      <c r="LSH108" s="20"/>
      <c r="LSI108" s="20"/>
      <c r="LSJ108" s="20"/>
      <c r="LSK108" s="20"/>
      <c r="LSL108" s="20"/>
      <c r="LSM108" s="20"/>
      <c r="LSN108" s="20"/>
      <c r="LSO108" s="20"/>
      <c r="LSP108" s="20"/>
      <c r="LSQ108" s="20"/>
      <c r="LSR108" s="20"/>
      <c r="LSS108" s="20"/>
      <c r="LST108" s="20"/>
      <c r="LSU108" s="20"/>
      <c r="LSV108" s="20"/>
      <c r="LSW108" s="20"/>
      <c r="LSX108" s="20"/>
      <c r="LSY108" s="20"/>
      <c r="LSZ108" s="20"/>
      <c r="LTA108" s="20"/>
      <c r="LTB108" s="20"/>
      <c r="LTC108" s="20"/>
      <c r="LTD108" s="20"/>
      <c r="LTE108" s="20"/>
      <c r="LTF108" s="20"/>
      <c r="LTG108" s="20"/>
      <c r="LTH108" s="20"/>
      <c r="LTI108" s="20"/>
      <c r="LTJ108" s="20"/>
      <c r="LTK108" s="20"/>
      <c r="LTL108" s="20"/>
      <c r="LTM108" s="20"/>
      <c r="LTN108" s="20"/>
      <c r="LTO108" s="20"/>
      <c r="LTP108" s="20"/>
      <c r="LTQ108" s="20"/>
      <c r="LTR108" s="20"/>
      <c r="LTS108" s="20"/>
      <c r="LTT108" s="20"/>
      <c r="LTU108" s="20"/>
      <c r="LTV108" s="20"/>
      <c r="LTW108" s="20"/>
      <c r="LTX108" s="20"/>
      <c r="LTY108" s="20"/>
      <c r="LTZ108" s="20"/>
      <c r="LUA108" s="20"/>
      <c r="LUB108" s="20"/>
      <c r="LUC108" s="20"/>
      <c r="LUD108" s="20"/>
      <c r="LUE108" s="20"/>
      <c r="LUF108" s="20"/>
      <c r="LUG108" s="20"/>
      <c r="LUH108" s="20"/>
      <c r="LUI108" s="20"/>
      <c r="LUJ108" s="20"/>
      <c r="LUK108" s="20"/>
      <c r="LUL108" s="20"/>
      <c r="LUM108" s="20"/>
      <c r="LUN108" s="20"/>
      <c r="LUO108" s="20"/>
      <c r="LUP108" s="20"/>
      <c r="LUQ108" s="20"/>
      <c r="LUR108" s="20"/>
      <c r="LUS108" s="20"/>
      <c r="LUT108" s="20"/>
      <c r="LUU108" s="20"/>
      <c r="LUV108" s="20"/>
      <c r="LUW108" s="20"/>
      <c r="LUX108" s="20"/>
      <c r="LUY108" s="20"/>
      <c r="LUZ108" s="20"/>
      <c r="LVA108" s="20"/>
      <c r="LVB108" s="20"/>
      <c r="LVC108" s="20"/>
      <c r="LVD108" s="20"/>
      <c r="LVE108" s="20"/>
      <c r="LVF108" s="20"/>
      <c r="LVG108" s="20"/>
      <c r="LVH108" s="20"/>
      <c r="LVI108" s="20"/>
      <c r="LVJ108" s="20"/>
      <c r="LVK108" s="20"/>
      <c r="LVL108" s="20"/>
      <c r="LVM108" s="20"/>
      <c r="LVN108" s="20"/>
      <c r="LVO108" s="20"/>
      <c r="LVP108" s="20"/>
      <c r="LVQ108" s="20"/>
      <c r="LVR108" s="20"/>
      <c r="LVS108" s="20"/>
      <c r="LVT108" s="20"/>
      <c r="LVU108" s="20"/>
      <c r="LVV108" s="20"/>
      <c r="LVW108" s="20"/>
      <c r="LVX108" s="20"/>
      <c r="LVY108" s="20"/>
      <c r="LVZ108" s="20"/>
      <c r="LWA108" s="20"/>
      <c r="LWB108" s="20"/>
      <c r="LWC108" s="20"/>
      <c r="LWD108" s="20"/>
      <c r="LWE108" s="20"/>
      <c r="LWF108" s="20"/>
      <c r="LWG108" s="20"/>
      <c r="LWH108" s="20"/>
      <c r="LWI108" s="20"/>
      <c r="LWJ108" s="20"/>
      <c r="LWK108" s="20"/>
      <c r="LWL108" s="20"/>
      <c r="LWM108" s="20"/>
      <c r="LWN108" s="20"/>
      <c r="LWO108" s="20"/>
      <c r="LWP108" s="20"/>
      <c r="LWQ108" s="20"/>
      <c r="LWR108" s="20"/>
      <c r="LWS108" s="20"/>
      <c r="LWT108" s="20"/>
      <c r="LWU108" s="20"/>
      <c r="LWV108" s="20"/>
      <c r="LWW108" s="20"/>
      <c r="LWX108" s="20"/>
      <c r="LWY108" s="20"/>
      <c r="LWZ108" s="20"/>
      <c r="LXA108" s="20"/>
      <c r="LXB108" s="20"/>
      <c r="LXC108" s="20"/>
      <c r="LXD108" s="20"/>
      <c r="LXE108" s="20"/>
      <c r="LXF108" s="20"/>
      <c r="LXG108" s="20"/>
      <c r="LXH108" s="20"/>
      <c r="LXI108" s="20"/>
      <c r="LXJ108" s="20"/>
      <c r="LXK108" s="20"/>
      <c r="LXL108" s="20"/>
      <c r="LXM108" s="20"/>
      <c r="LXN108" s="20"/>
      <c r="LXO108" s="20"/>
      <c r="LXP108" s="20"/>
      <c r="LXQ108" s="20"/>
      <c r="LXR108" s="20"/>
      <c r="LXS108" s="20"/>
      <c r="LXT108" s="20"/>
      <c r="LXU108" s="20"/>
      <c r="LXV108" s="20"/>
      <c r="LXW108" s="20"/>
      <c r="LXX108" s="20"/>
      <c r="LXY108" s="20"/>
      <c r="LXZ108" s="20"/>
      <c r="LYA108" s="20"/>
      <c r="LYB108" s="20"/>
      <c r="LYC108" s="20"/>
      <c r="LYD108" s="20"/>
      <c r="LYE108" s="20"/>
      <c r="LYF108" s="20"/>
      <c r="LYG108" s="20"/>
      <c r="LYH108" s="20"/>
      <c r="LYI108" s="20"/>
      <c r="LYJ108" s="20"/>
      <c r="LYK108" s="20"/>
      <c r="LYL108" s="20"/>
      <c r="LYM108" s="20"/>
      <c r="LYN108" s="20"/>
      <c r="LYO108" s="20"/>
      <c r="LYP108" s="20"/>
      <c r="LYQ108" s="20"/>
      <c r="LYR108" s="20"/>
      <c r="LYS108" s="20"/>
      <c r="LYT108" s="20"/>
      <c r="LYU108" s="20"/>
      <c r="LYV108" s="20"/>
      <c r="LYW108" s="20"/>
      <c r="LYX108" s="20"/>
      <c r="LYY108" s="20"/>
      <c r="LYZ108" s="20"/>
      <c r="LZA108" s="20"/>
      <c r="LZB108" s="20"/>
      <c r="LZC108" s="20"/>
      <c r="LZD108" s="20"/>
      <c r="LZE108" s="20"/>
      <c r="LZF108" s="20"/>
      <c r="LZG108" s="20"/>
      <c r="LZH108" s="20"/>
      <c r="LZI108" s="20"/>
      <c r="LZJ108" s="20"/>
      <c r="LZK108" s="20"/>
      <c r="LZL108" s="20"/>
      <c r="LZM108" s="20"/>
      <c r="LZN108" s="20"/>
      <c r="LZO108" s="20"/>
      <c r="LZP108" s="20"/>
      <c r="LZQ108" s="20"/>
      <c r="LZR108" s="20"/>
      <c r="LZS108" s="20"/>
      <c r="LZT108" s="20"/>
      <c r="LZU108" s="20"/>
      <c r="LZV108" s="20"/>
      <c r="LZW108" s="20"/>
      <c r="LZX108" s="20"/>
      <c r="LZY108" s="20"/>
      <c r="LZZ108" s="20"/>
      <c r="MAA108" s="20"/>
      <c r="MAB108" s="20"/>
      <c r="MAC108" s="20"/>
      <c r="MAD108" s="20"/>
      <c r="MAE108" s="20"/>
      <c r="MAF108" s="20"/>
      <c r="MAG108" s="20"/>
      <c r="MAH108" s="20"/>
      <c r="MAI108" s="20"/>
      <c r="MAJ108" s="20"/>
      <c r="MAK108" s="20"/>
      <c r="MAL108" s="20"/>
      <c r="MAM108" s="20"/>
      <c r="MAN108" s="20"/>
      <c r="MAO108" s="20"/>
      <c r="MAP108" s="20"/>
      <c r="MAQ108" s="20"/>
      <c r="MAR108" s="20"/>
      <c r="MAS108" s="20"/>
      <c r="MAT108" s="20"/>
      <c r="MAU108" s="20"/>
      <c r="MAV108" s="20"/>
      <c r="MAW108" s="20"/>
      <c r="MAX108" s="20"/>
      <c r="MAY108" s="20"/>
      <c r="MAZ108" s="20"/>
      <c r="MBA108" s="20"/>
      <c r="MBB108" s="20"/>
      <c r="MBC108" s="20"/>
      <c r="MBD108" s="20"/>
      <c r="MBE108" s="20"/>
      <c r="MBF108" s="20"/>
      <c r="MBG108" s="20"/>
      <c r="MBH108" s="20"/>
      <c r="MBI108" s="20"/>
      <c r="MBJ108" s="20"/>
      <c r="MBK108" s="20"/>
      <c r="MBL108" s="20"/>
      <c r="MBM108" s="20"/>
      <c r="MBN108" s="20"/>
      <c r="MBO108" s="20"/>
      <c r="MBP108" s="20"/>
      <c r="MBQ108" s="20"/>
      <c r="MBR108" s="20"/>
      <c r="MBS108" s="20"/>
      <c r="MBT108" s="20"/>
      <c r="MBU108" s="20"/>
      <c r="MBV108" s="20"/>
      <c r="MBW108" s="20"/>
      <c r="MBX108" s="20"/>
      <c r="MBY108" s="20"/>
      <c r="MBZ108" s="20"/>
      <c r="MCA108" s="20"/>
      <c r="MCB108" s="20"/>
      <c r="MCC108" s="20"/>
      <c r="MCD108" s="20"/>
      <c r="MCE108" s="20"/>
      <c r="MCF108" s="20"/>
      <c r="MCG108" s="20"/>
      <c r="MCH108" s="20"/>
      <c r="MCI108" s="20"/>
      <c r="MCJ108" s="20"/>
      <c r="MCK108" s="20"/>
      <c r="MCL108" s="20"/>
      <c r="MCM108" s="20"/>
      <c r="MCN108" s="20"/>
      <c r="MCO108" s="20"/>
      <c r="MCP108" s="20"/>
      <c r="MCQ108" s="20"/>
      <c r="MCR108" s="20"/>
      <c r="MCS108" s="20"/>
      <c r="MCT108" s="20"/>
      <c r="MCU108" s="20"/>
      <c r="MCV108" s="20"/>
      <c r="MCW108" s="20"/>
      <c r="MCX108" s="20"/>
      <c r="MCY108" s="20"/>
      <c r="MCZ108" s="20"/>
      <c r="MDA108" s="20"/>
      <c r="MDB108" s="20"/>
      <c r="MDC108" s="20"/>
      <c r="MDD108" s="20"/>
      <c r="MDE108" s="20"/>
      <c r="MDF108" s="20"/>
      <c r="MDG108" s="20"/>
      <c r="MDH108" s="20"/>
      <c r="MDI108" s="20"/>
      <c r="MDJ108" s="20"/>
      <c r="MDK108" s="20"/>
      <c r="MDL108" s="20"/>
      <c r="MDM108" s="20"/>
      <c r="MDN108" s="20"/>
      <c r="MDO108" s="20"/>
      <c r="MDP108" s="20"/>
      <c r="MDQ108" s="20"/>
      <c r="MDR108" s="20"/>
      <c r="MDS108" s="20"/>
      <c r="MDT108" s="20"/>
      <c r="MDU108" s="20"/>
      <c r="MDV108" s="20"/>
      <c r="MDW108" s="20"/>
      <c r="MDX108" s="20"/>
      <c r="MDY108" s="20"/>
      <c r="MDZ108" s="20"/>
      <c r="MEA108" s="20"/>
      <c r="MEB108" s="20"/>
      <c r="MEC108" s="20"/>
      <c r="MED108" s="20"/>
      <c r="MEE108" s="20"/>
      <c r="MEF108" s="20"/>
      <c r="MEG108" s="20"/>
      <c r="MEH108" s="20"/>
      <c r="MEI108" s="20"/>
      <c r="MEJ108" s="20"/>
      <c r="MEK108" s="20"/>
      <c r="MEL108" s="20"/>
      <c r="MEM108" s="20"/>
      <c r="MEN108" s="20"/>
      <c r="MEO108" s="20"/>
      <c r="MEP108" s="20"/>
      <c r="MEQ108" s="20"/>
      <c r="MER108" s="20"/>
      <c r="MES108" s="20"/>
      <c r="MET108" s="20"/>
      <c r="MEU108" s="20"/>
      <c r="MEV108" s="20"/>
      <c r="MEW108" s="20"/>
      <c r="MEX108" s="20"/>
      <c r="MEY108" s="20"/>
      <c r="MEZ108" s="20"/>
      <c r="MFA108" s="20"/>
      <c r="MFB108" s="20"/>
      <c r="MFC108" s="20"/>
      <c r="MFD108" s="20"/>
      <c r="MFE108" s="20"/>
      <c r="MFF108" s="20"/>
      <c r="MFG108" s="20"/>
      <c r="MFH108" s="20"/>
      <c r="MFI108" s="20"/>
      <c r="MFJ108" s="20"/>
      <c r="MFK108" s="20"/>
      <c r="MFL108" s="20"/>
      <c r="MFM108" s="20"/>
      <c r="MFN108" s="20"/>
      <c r="MFO108" s="20"/>
      <c r="MFP108" s="20"/>
      <c r="MFQ108" s="20"/>
      <c r="MFR108" s="20"/>
      <c r="MFS108" s="20"/>
      <c r="MFT108" s="20"/>
      <c r="MFU108" s="20"/>
      <c r="MFV108" s="20"/>
      <c r="MFW108" s="20"/>
      <c r="MFX108" s="20"/>
      <c r="MFY108" s="20"/>
      <c r="MFZ108" s="20"/>
      <c r="MGA108" s="20"/>
      <c r="MGB108" s="20"/>
      <c r="MGC108" s="20"/>
      <c r="MGD108" s="20"/>
      <c r="MGE108" s="20"/>
      <c r="MGF108" s="20"/>
      <c r="MGG108" s="20"/>
      <c r="MGH108" s="20"/>
      <c r="MGI108" s="20"/>
      <c r="MGJ108" s="20"/>
      <c r="MGK108" s="20"/>
      <c r="MGL108" s="20"/>
      <c r="MGM108" s="20"/>
      <c r="MGN108" s="20"/>
      <c r="MGO108" s="20"/>
      <c r="MGP108" s="20"/>
      <c r="MGQ108" s="20"/>
      <c r="MGR108" s="20"/>
      <c r="MGS108" s="20"/>
      <c r="MGT108" s="20"/>
      <c r="MGU108" s="20"/>
      <c r="MGV108" s="20"/>
      <c r="MGW108" s="20"/>
      <c r="MGX108" s="20"/>
      <c r="MGY108" s="20"/>
      <c r="MGZ108" s="20"/>
      <c r="MHA108" s="20"/>
      <c r="MHB108" s="20"/>
      <c r="MHC108" s="20"/>
      <c r="MHD108" s="20"/>
      <c r="MHE108" s="20"/>
      <c r="MHF108" s="20"/>
      <c r="MHG108" s="20"/>
      <c r="MHH108" s="20"/>
      <c r="MHI108" s="20"/>
      <c r="MHJ108" s="20"/>
      <c r="MHK108" s="20"/>
      <c r="MHL108" s="20"/>
      <c r="MHM108" s="20"/>
      <c r="MHN108" s="20"/>
      <c r="MHO108" s="20"/>
      <c r="MHP108" s="20"/>
      <c r="MHQ108" s="20"/>
      <c r="MHR108" s="20"/>
      <c r="MHS108" s="20"/>
      <c r="MHT108" s="20"/>
      <c r="MHU108" s="20"/>
      <c r="MHV108" s="20"/>
      <c r="MHW108" s="20"/>
      <c r="MHX108" s="20"/>
      <c r="MHY108" s="20"/>
      <c r="MHZ108" s="20"/>
      <c r="MIA108" s="20"/>
      <c r="MIB108" s="20"/>
      <c r="MIC108" s="20"/>
      <c r="MID108" s="20"/>
      <c r="MIE108" s="20"/>
      <c r="MIF108" s="20"/>
      <c r="MIG108" s="20"/>
      <c r="MIH108" s="20"/>
      <c r="MII108" s="20"/>
      <c r="MIJ108" s="20"/>
      <c r="MIK108" s="20"/>
      <c r="MIL108" s="20"/>
      <c r="MIM108" s="20"/>
      <c r="MIN108" s="20"/>
      <c r="MIO108" s="20"/>
      <c r="MIP108" s="20"/>
      <c r="MIQ108" s="20"/>
      <c r="MIR108" s="20"/>
      <c r="MIS108" s="20"/>
      <c r="MIT108" s="20"/>
      <c r="MIU108" s="20"/>
      <c r="MIV108" s="20"/>
      <c r="MIW108" s="20"/>
      <c r="MIX108" s="20"/>
      <c r="MIY108" s="20"/>
      <c r="MIZ108" s="20"/>
      <c r="MJA108" s="20"/>
      <c r="MJB108" s="20"/>
      <c r="MJC108" s="20"/>
      <c r="MJD108" s="20"/>
      <c r="MJE108" s="20"/>
      <c r="MJF108" s="20"/>
      <c r="MJG108" s="20"/>
      <c r="MJH108" s="20"/>
      <c r="MJI108" s="20"/>
      <c r="MJJ108" s="20"/>
      <c r="MJK108" s="20"/>
      <c r="MJL108" s="20"/>
      <c r="MJM108" s="20"/>
      <c r="MJN108" s="20"/>
      <c r="MJO108" s="20"/>
      <c r="MJP108" s="20"/>
      <c r="MJQ108" s="20"/>
      <c r="MJR108" s="20"/>
      <c r="MJS108" s="20"/>
      <c r="MJT108" s="20"/>
      <c r="MJU108" s="20"/>
      <c r="MJV108" s="20"/>
      <c r="MJW108" s="20"/>
      <c r="MJX108" s="20"/>
      <c r="MJY108" s="20"/>
      <c r="MJZ108" s="20"/>
      <c r="MKA108" s="20"/>
      <c r="MKB108" s="20"/>
      <c r="MKC108" s="20"/>
      <c r="MKD108" s="20"/>
      <c r="MKE108" s="20"/>
      <c r="MKF108" s="20"/>
      <c r="MKG108" s="20"/>
      <c r="MKH108" s="20"/>
      <c r="MKI108" s="20"/>
      <c r="MKJ108" s="20"/>
      <c r="MKK108" s="20"/>
      <c r="MKL108" s="20"/>
      <c r="MKM108" s="20"/>
      <c r="MKN108" s="20"/>
      <c r="MKO108" s="20"/>
      <c r="MKP108" s="20"/>
      <c r="MKQ108" s="20"/>
      <c r="MKR108" s="20"/>
      <c r="MKS108" s="20"/>
      <c r="MKT108" s="20"/>
      <c r="MKU108" s="20"/>
      <c r="MKV108" s="20"/>
      <c r="MKW108" s="20"/>
      <c r="MKX108" s="20"/>
      <c r="MKY108" s="20"/>
      <c r="MKZ108" s="20"/>
      <c r="MLA108" s="20"/>
      <c r="MLB108" s="20"/>
      <c r="MLC108" s="20"/>
      <c r="MLD108" s="20"/>
      <c r="MLE108" s="20"/>
      <c r="MLF108" s="20"/>
      <c r="MLG108" s="20"/>
      <c r="MLH108" s="20"/>
      <c r="MLI108" s="20"/>
      <c r="MLJ108" s="20"/>
      <c r="MLK108" s="20"/>
      <c r="MLL108" s="20"/>
      <c r="MLM108" s="20"/>
      <c r="MLN108" s="20"/>
      <c r="MLO108" s="20"/>
      <c r="MLP108" s="20"/>
      <c r="MLQ108" s="20"/>
      <c r="MLR108" s="20"/>
      <c r="MLS108" s="20"/>
      <c r="MLT108" s="20"/>
      <c r="MLU108" s="20"/>
      <c r="MLV108" s="20"/>
      <c r="MLW108" s="20"/>
      <c r="MLX108" s="20"/>
      <c r="MLY108" s="20"/>
      <c r="MLZ108" s="20"/>
      <c r="MMA108" s="20"/>
      <c r="MMB108" s="20"/>
      <c r="MMC108" s="20"/>
      <c r="MMD108" s="20"/>
      <c r="MME108" s="20"/>
      <c r="MMF108" s="20"/>
      <c r="MMG108" s="20"/>
      <c r="MMH108" s="20"/>
      <c r="MMI108" s="20"/>
      <c r="MMJ108" s="20"/>
      <c r="MMK108" s="20"/>
      <c r="MML108" s="20"/>
      <c r="MMM108" s="20"/>
      <c r="MMN108" s="20"/>
      <c r="MMO108" s="20"/>
      <c r="MMP108" s="20"/>
      <c r="MMQ108" s="20"/>
      <c r="MMR108" s="20"/>
      <c r="MMS108" s="20"/>
      <c r="MMT108" s="20"/>
      <c r="MMU108" s="20"/>
      <c r="MMV108" s="20"/>
      <c r="MMW108" s="20"/>
      <c r="MMX108" s="20"/>
      <c r="MMY108" s="20"/>
      <c r="MMZ108" s="20"/>
      <c r="MNA108" s="20"/>
      <c r="MNB108" s="20"/>
      <c r="MNC108" s="20"/>
      <c r="MND108" s="20"/>
      <c r="MNE108" s="20"/>
      <c r="MNF108" s="20"/>
      <c r="MNG108" s="20"/>
      <c r="MNH108" s="20"/>
      <c r="MNI108" s="20"/>
      <c r="MNJ108" s="20"/>
      <c r="MNK108" s="20"/>
      <c r="MNL108" s="20"/>
      <c r="MNM108" s="20"/>
      <c r="MNN108" s="20"/>
      <c r="MNO108" s="20"/>
      <c r="MNP108" s="20"/>
      <c r="MNQ108" s="20"/>
      <c r="MNR108" s="20"/>
      <c r="MNS108" s="20"/>
      <c r="MNT108" s="20"/>
      <c r="MNU108" s="20"/>
      <c r="MNV108" s="20"/>
      <c r="MNW108" s="20"/>
      <c r="MNX108" s="20"/>
      <c r="MNY108" s="20"/>
      <c r="MNZ108" s="20"/>
      <c r="MOA108" s="20"/>
      <c r="MOB108" s="20"/>
      <c r="MOC108" s="20"/>
      <c r="MOD108" s="20"/>
      <c r="MOE108" s="20"/>
      <c r="MOF108" s="20"/>
      <c r="MOG108" s="20"/>
      <c r="MOH108" s="20"/>
      <c r="MOI108" s="20"/>
      <c r="MOJ108" s="20"/>
      <c r="MOK108" s="20"/>
      <c r="MOL108" s="20"/>
      <c r="MOM108" s="20"/>
      <c r="MON108" s="20"/>
      <c r="MOO108" s="20"/>
      <c r="MOP108" s="20"/>
      <c r="MOQ108" s="20"/>
      <c r="MOR108" s="20"/>
      <c r="MOS108" s="20"/>
      <c r="MOT108" s="20"/>
      <c r="MOU108" s="20"/>
      <c r="MOV108" s="20"/>
      <c r="MOW108" s="20"/>
      <c r="MOX108" s="20"/>
      <c r="MOY108" s="20"/>
      <c r="MOZ108" s="20"/>
      <c r="MPA108" s="20"/>
      <c r="MPB108" s="20"/>
      <c r="MPC108" s="20"/>
      <c r="MPD108" s="20"/>
      <c r="MPE108" s="20"/>
      <c r="MPF108" s="20"/>
      <c r="MPG108" s="20"/>
      <c r="MPH108" s="20"/>
      <c r="MPI108" s="20"/>
      <c r="MPJ108" s="20"/>
      <c r="MPK108" s="20"/>
      <c r="MPL108" s="20"/>
      <c r="MPM108" s="20"/>
      <c r="MPN108" s="20"/>
      <c r="MPO108" s="20"/>
      <c r="MPP108" s="20"/>
      <c r="MPQ108" s="20"/>
      <c r="MPR108" s="20"/>
      <c r="MPS108" s="20"/>
      <c r="MPT108" s="20"/>
      <c r="MPU108" s="20"/>
      <c r="MPV108" s="20"/>
      <c r="MPW108" s="20"/>
      <c r="MPX108" s="20"/>
      <c r="MPY108" s="20"/>
      <c r="MPZ108" s="20"/>
      <c r="MQA108" s="20"/>
      <c r="MQB108" s="20"/>
      <c r="MQC108" s="20"/>
      <c r="MQD108" s="20"/>
      <c r="MQE108" s="20"/>
      <c r="MQF108" s="20"/>
      <c r="MQG108" s="20"/>
      <c r="MQH108" s="20"/>
      <c r="MQI108" s="20"/>
      <c r="MQJ108" s="20"/>
      <c r="MQK108" s="20"/>
      <c r="MQL108" s="20"/>
      <c r="MQM108" s="20"/>
      <c r="MQN108" s="20"/>
      <c r="MQO108" s="20"/>
      <c r="MQP108" s="20"/>
      <c r="MQQ108" s="20"/>
      <c r="MQR108" s="20"/>
      <c r="MQS108" s="20"/>
      <c r="MQT108" s="20"/>
      <c r="MQU108" s="20"/>
      <c r="MQV108" s="20"/>
      <c r="MQW108" s="20"/>
      <c r="MQX108" s="20"/>
      <c r="MQY108" s="20"/>
      <c r="MQZ108" s="20"/>
      <c r="MRA108" s="20"/>
      <c r="MRB108" s="20"/>
      <c r="MRC108" s="20"/>
      <c r="MRD108" s="20"/>
      <c r="MRE108" s="20"/>
      <c r="MRF108" s="20"/>
      <c r="MRG108" s="20"/>
      <c r="MRH108" s="20"/>
      <c r="MRI108" s="20"/>
      <c r="MRJ108" s="20"/>
      <c r="MRK108" s="20"/>
      <c r="MRL108" s="20"/>
      <c r="MRM108" s="20"/>
      <c r="MRN108" s="20"/>
      <c r="MRO108" s="20"/>
      <c r="MRP108" s="20"/>
      <c r="MRQ108" s="20"/>
      <c r="MRR108" s="20"/>
      <c r="MRS108" s="20"/>
      <c r="MRT108" s="20"/>
      <c r="MRU108" s="20"/>
      <c r="MRV108" s="20"/>
      <c r="MRW108" s="20"/>
      <c r="MRX108" s="20"/>
      <c r="MRY108" s="20"/>
      <c r="MRZ108" s="20"/>
      <c r="MSA108" s="20"/>
      <c r="MSB108" s="20"/>
      <c r="MSC108" s="20"/>
      <c r="MSD108" s="20"/>
      <c r="MSE108" s="20"/>
      <c r="MSF108" s="20"/>
      <c r="MSG108" s="20"/>
      <c r="MSH108" s="20"/>
      <c r="MSI108" s="20"/>
      <c r="MSJ108" s="20"/>
      <c r="MSK108" s="20"/>
      <c r="MSL108" s="20"/>
      <c r="MSM108" s="20"/>
      <c r="MSN108" s="20"/>
      <c r="MSO108" s="20"/>
      <c r="MSP108" s="20"/>
      <c r="MSQ108" s="20"/>
      <c r="MSR108" s="20"/>
      <c r="MSS108" s="20"/>
      <c r="MST108" s="20"/>
      <c r="MSU108" s="20"/>
      <c r="MSV108" s="20"/>
      <c r="MSW108" s="20"/>
      <c r="MSX108" s="20"/>
      <c r="MSY108" s="20"/>
      <c r="MSZ108" s="20"/>
      <c r="MTA108" s="20"/>
      <c r="MTB108" s="20"/>
      <c r="MTC108" s="20"/>
      <c r="MTD108" s="20"/>
      <c r="MTE108" s="20"/>
      <c r="MTF108" s="20"/>
      <c r="MTG108" s="20"/>
      <c r="MTH108" s="20"/>
      <c r="MTI108" s="20"/>
      <c r="MTJ108" s="20"/>
      <c r="MTK108" s="20"/>
      <c r="MTL108" s="20"/>
      <c r="MTM108" s="20"/>
      <c r="MTN108" s="20"/>
      <c r="MTO108" s="20"/>
      <c r="MTP108" s="20"/>
      <c r="MTQ108" s="20"/>
      <c r="MTR108" s="20"/>
      <c r="MTS108" s="20"/>
      <c r="MTT108" s="20"/>
      <c r="MTU108" s="20"/>
      <c r="MTV108" s="20"/>
      <c r="MTW108" s="20"/>
      <c r="MTX108" s="20"/>
      <c r="MTY108" s="20"/>
      <c r="MTZ108" s="20"/>
      <c r="MUA108" s="20"/>
      <c r="MUB108" s="20"/>
      <c r="MUC108" s="20"/>
      <c r="MUD108" s="20"/>
      <c r="MUE108" s="20"/>
      <c r="MUF108" s="20"/>
      <c r="MUG108" s="20"/>
      <c r="MUH108" s="20"/>
      <c r="MUI108" s="20"/>
      <c r="MUJ108" s="20"/>
      <c r="MUK108" s="20"/>
      <c r="MUL108" s="20"/>
      <c r="MUM108" s="20"/>
      <c r="MUN108" s="20"/>
      <c r="MUO108" s="20"/>
      <c r="MUP108" s="20"/>
      <c r="MUQ108" s="20"/>
      <c r="MUR108" s="20"/>
      <c r="MUS108" s="20"/>
      <c r="MUT108" s="20"/>
      <c r="MUU108" s="20"/>
      <c r="MUV108" s="20"/>
      <c r="MUW108" s="20"/>
      <c r="MUX108" s="20"/>
      <c r="MUY108" s="20"/>
      <c r="MUZ108" s="20"/>
      <c r="MVA108" s="20"/>
      <c r="MVB108" s="20"/>
      <c r="MVC108" s="20"/>
      <c r="MVD108" s="20"/>
      <c r="MVE108" s="20"/>
      <c r="MVF108" s="20"/>
      <c r="MVG108" s="20"/>
      <c r="MVH108" s="20"/>
      <c r="MVI108" s="20"/>
      <c r="MVJ108" s="20"/>
      <c r="MVK108" s="20"/>
      <c r="MVL108" s="20"/>
      <c r="MVM108" s="20"/>
      <c r="MVN108" s="20"/>
      <c r="MVO108" s="20"/>
      <c r="MVP108" s="20"/>
      <c r="MVQ108" s="20"/>
      <c r="MVR108" s="20"/>
      <c r="MVS108" s="20"/>
      <c r="MVT108" s="20"/>
      <c r="MVU108" s="20"/>
      <c r="MVV108" s="20"/>
      <c r="MVW108" s="20"/>
      <c r="MVX108" s="20"/>
      <c r="MVY108" s="20"/>
      <c r="MVZ108" s="20"/>
      <c r="MWA108" s="20"/>
      <c r="MWB108" s="20"/>
      <c r="MWC108" s="20"/>
      <c r="MWD108" s="20"/>
      <c r="MWE108" s="20"/>
      <c r="MWF108" s="20"/>
      <c r="MWG108" s="20"/>
      <c r="MWH108" s="20"/>
      <c r="MWI108" s="20"/>
      <c r="MWJ108" s="20"/>
      <c r="MWK108" s="20"/>
      <c r="MWL108" s="20"/>
      <c r="MWM108" s="20"/>
      <c r="MWN108" s="20"/>
      <c r="MWO108" s="20"/>
      <c r="MWP108" s="20"/>
      <c r="MWQ108" s="20"/>
      <c r="MWR108" s="20"/>
      <c r="MWS108" s="20"/>
      <c r="MWT108" s="20"/>
      <c r="MWU108" s="20"/>
      <c r="MWV108" s="20"/>
      <c r="MWW108" s="20"/>
      <c r="MWX108" s="20"/>
      <c r="MWY108" s="20"/>
      <c r="MWZ108" s="20"/>
      <c r="MXA108" s="20"/>
      <c r="MXB108" s="20"/>
      <c r="MXC108" s="20"/>
      <c r="MXD108" s="20"/>
      <c r="MXE108" s="20"/>
      <c r="MXF108" s="20"/>
      <c r="MXG108" s="20"/>
      <c r="MXH108" s="20"/>
      <c r="MXI108" s="20"/>
      <c r="MXJ108" s="20"/>
      <c r="MXK108" s="20"/>
      <c r="MXL108" s="20"/>
      <c r="MXM108" s="20"/>
      <c r="MXN108" s="20"/>
      <c r="MXO108" s="20"/>
      <c r="MXP108" s="20"/>
      <c r="MXQ108" s="20"/>
      <c r="MXR108" s="20"/>
      <c r="MXS108" s="20"/>
      <c r="MXT108" s="20"/>
      <c r="MXU108" s="20"/>
      <c r="MXV108" s="20"/>
      <c r="MXW108" s="20"/>
      <c r="MXX108" s="20"/>
      <c r="MXY108" s="20"/>
      <c r="MXZ108" s="20"/>
      <c r="MYA108" s="20"/>
      <c r="MYB108" s="20"/>
      <c r="MYC108" s="20"/>
      <c r="MYD108" s="20"/>
      <c r="MYE108" s="20"/>
      <c r="MYF108" s="20"/>
      <c r="MYG108" s="20"/>
      <c r="MYH108" s="20"/>
      <c r="MYI108" s="20"/>
      <c r="MYJ108" s="20"/>
      <c r="MYK108" s="20"/>
      <c r="MYL108" s="20"/>
      <c r="MYM108" s="20"/>
      <c r="MYN108" s="20"/>
      <c r="MYO108" s="20"/>
      <c r="MYP108" s="20"/>
      <c r="MYQ108" s="20"/>
      <c r="MYR108" s="20"/>
      <c r="MYS108" s="20"/>
      <c r="MYT108" s="20"/>
      <c r="MYU108" s="20"/>
      <c r="MYV108" s="20"/>
      <c r="MYW108" s="20"/>
      <c r="MYX108" s="20"/>
      <c r="MYY108" s="20"/>
      <c r="MYZ108" s="20"/>
      <c r="MZA108" s="20"/>
      <c r="MZB108" s="20"/>
      <c r="MZC108" s="20"/>
      <c r="MZD108" s="20"/>
      <c r="MZE108" s="20"/>
      <c r="MZF108" s="20"/>
      <c r="MZG108" s="20"/>
      <c r="MZH108" s="20"/>
      <c r="MZI108" s="20"/>
      <c r="MZJ108" s="20"/>
      <c r="MZK108" s="20"/>
      <c r="MZL108" s="20"/>
      <c r="MZM108" s="20"/>
      <c r="MZN108" s="20"/>
      <c r="MZO108" s="20"/>
      <c r="MZP108" s="20"/>
      <c r="MZQ108" s="20"/>
      <c r="MZR108" s="20"/>
      <c r="MZS108" s="20"/>
      <c r="MZT108" s="20"/>
      <c r="MZU108" s="20"/>
      <c r="MZV108" s="20"/>
      <c r="MZW108" s="20"/>
      <c r="MZX108" s="20"/>
      <c r="MZY108" s="20"/>
      <c r="MZZ108" s="20"/>
      <c r="NAA108" s="20"/>
      <c r="NAB108" s="20"/>
      <c r="NAC108" s="20"/>
      <c r="NAD108" s="20"/>
      <c r="NAE108" s="20"/>
      <c r="NAF108" s="20"/>
      <c r="NAG108" s="20"/>
      <c r="NAH108" s="20"/>
      <c r="NAI108" s="20"/>
      <c r="NAJ108" s="20"/>
      <c r="NAK108" s="20"/>
      <c r="NAL108" s="20"/>
      <c r="NAM108" s="20"/>
      <c r="NAN108" s="20"/>
      <c r="NAO108" s="20"/>
      <c r="NAP108" s="20"/>
      <c r="NAQ108" s="20"/>
      <c r="NAR108" s="20"/>
      <c r="NAS108" s="20"/>
      <c r="NAT108" s="20"/>
      <c r="NAU108" s="20"/>
      <c r="NAV108" s="20"/>
      <c r="NAW108" s="20"/>
      <c r="NAX108" s="20"/>
      <c r="NAY108" s="20"/>
      <c r="NAZ108" s="20"/>
      <c r="NBA108" s="20"/>
      <c r="NBB108" s="20"/>
      <c r="NBC108" s="20"/>
      <c r="NBD108" s="20"/>
      <c r="NBE108" s="20"/>
      <c r="NBF108" s="20"/>
      <c r="NBG108" s="20"/>
      <c r="NBH108" s="20"/>
      <c r="NBI108" s="20"/>
      <c r="NBJ108" s="20"/>
      <c r="NBK108" s="20"/>
      <c r="NBL108" s="20"/>
      <c r="NBM108" s="20"/>
      <c r="NBN108" s="20"/>
      <c r="NBO108" s="20"/>
      <c r="NBP108" s="20"/>
      <c r="NBQ108" s="20"/>
      <c r="NBR108" s="20"/>
      <c r="NBS108" s="20"/>
      <c r="NBT108" s="20"/>
      <c r="NBU108" s="20"/>
      <c r="NBV108" s="20"/>
      <c r="NBW108" s="20"/>
      <c r="NBX108" s="20"/>
      <c r="NBY108" s="20"/>
      <c r="NBZ108" s="20"/>
      <c r="NCA108" s="20"/>
      <c r="NCB108" s="20"/>
      <c r="NCC108" s="20"/>
      <c r="NCD108" s="20"/>
      <c r="NCE108" s="20"/>
      <c r="NCF108" s="20"/>
      <c r="NCG108" s="20"/>
      <c r="NCH108" s="20"/>
      <c r="NCI108" s="20"/>
      <c r="NCJ108" s="20"/>
      <c r="NCK108" s="20"/>
      <c r="NCL108" s="20"/>
      <c r="NCM108" s="20"/>
      <c r="NCN108" s="20"/>
      <c r="NCO108" s="20"/>
      <c r="NCP108" s="20"/>
      <c r="NCQ108" s="20"/>
      <c r="NCR108" s="20"/>
      <c r="NCS108" s="20"/>
      <c r="NCT108" s="20"/>
      <c r="NCU108" s="20"/>
      <c r="NCV108" s="20"/>
      <c r="NCW108" s="20"/>
      <c r="NCX108" s="20"/>
      <c r="NCY108" s="20"/>
      <c r="NCZ108" s="20"/>
      <c r="NDA108" s="20"/>
      <c r="NDB108" s="20"/>
      <c r="NDC108" s="20"/>
      <c r="NDD108" s="20"/>
      <c r="NDE108" s="20"/>
      <c r="NDF108" s="20"/>
      <c r="NDG108" s="20"/>
      <c r="NDH108" s="20"/>
      <c r="NDI108" s="20"/>
      <c r="NDJ108" s="20"/>
      <c r="NDK108" s="20"/>
      <c r="NDL108" s="20"/>
      <c r="NDM108" s="20"/>
      <c r="NDN108" s="20"/>
      <c r="NDO108" s="20"/>
      <c r="NDP108" s="20"/>
      <c r="NDQ108" s="20"/>
      <c r="NDR108" s="20"/>
      <c r="NDS108" s="20"/>
      <c r="NDT108" s="20"/>
      <c r="NDU108" s="20"/>
      <c r="NDV108" s="20"/>
      <c r="NDW108" s="20"/>
      <c r="NDX108" s="20"/>
      <c r="NDY108" s="20"/>
      <c r="NDZ108" s="20"/>
      <c r="NEA108" s="20"/>
      <c r="NEB108" s="20"/>
      <c r="NEC108" s="20"/>
      <c r="NED108" s="20"/>
      <c r="NEE108" s="20"/>
      <c r="NEF108" s="20"/>
      <c r="NEG108" s="20"/>
      <c r="NEH108" s="20"/>
      <c r="NEI108" s="20"/>
      <c r="NEJ108" s="20"/>
      <c r="NEK108" s="20"/>
      <c r="NEL108" s="20"/>
      <c r="NEM108" s="20"/>
      <c r="NEN108" s="20"/>
      <c r="NEO108" s="20"/>
      <c r="NEP108" s="20"/>
      <c r="NEQ108" s="20"/>
      <c r="NER108" s="20"/>
      <c r="NES108" s="20"/>
      <c r="NET108" s="20"/>
      <c r="NEU108" s="20"/>
      <c r="NEV108" s="20"/>
      <c r="NEW108" s="20"/>
      <c r="NEX108" s="20"/>
      <c r="NEY108" s="20"/>
      <c r="NEZ108" s="20"/>
      <c r="NFA108" s="20"/>
      <c r="NFB108" s="20"/>
      <c r="NFC108" s="20"/>
      <c r="NFD108" s="20"/>
      <c r="NFE108" s="20"/>
      <c r="NFF108" s="20"/>
      <c r="NFG108" s="20"/>
      <c r="NFH108" s="20"/>
      <c r="NFI108" s="20"/>
      <c r="NFJ108" s="20"/>
      <c r="NFK108" s="20"/>
      <c r="NFL108" s="20"/>
      <c r="NFM108" s="20"/>
      <c r="NFN108" s="20"/>
      <c r="NFO108" s="20"/>
      <c r="NFP108" s="20"/>
      <c r="NFQ108" s="20"/>
      <c r="NFR108" s="20"/>
      <c r="NFS108" s="20"/>
      <c r="NFT108" s="20"/>
      <c r="NFU108" s="20"/>
      <c r="NFV108" s="20"/>
      <c r="NFW108" s="20"/>
      <c r="NFX108" s="20"/>
      <c r="NFY108" s="20"/>
      <c r="NFZ108" s="20"/>
      <c r="NGA108" s="20"/>
      <c r="NGB108" s="20"/>
      <c r="NGC108" s="20"/>
      <c r="NGD108" s="20"/>
      <c r="NGE108" s="20"/>
      <c r="NGF108" s="20"/>
      <c r="NGG108" s="20"/>
      <c r="NGH108" s="20"/>
      <c r="NGI108" s="20"/>
      <c r="NGJ108" s="20"/>
      <c r="NGK108" s="20"/>
      <c r="NGL108" s="20"/>
      <c r="NGM108" s="20"/>
      <c r="NGN108" s="20"/>
      <c r="NGO108" s="20"/>
      <c r="NGP108" s="20"/>
      <c r="NGQ108" s="20"/>
      <c r="NGR108" s="20"/>
      <c r="NGS108" s="20"/>
      <c r="NGT108" s="20"/>
      <c r="NGU108" s="20"/>
      <c r="NGV108" s="20"/>
      <c r="NGW108" s="20"/>
      <c r="NGX108" s="20"/>
      <c r="NGY108" s="20"/>
      <c r="NGZ108" s="20"/>
      <c r="NHA108" s="20"/>
      <c r="NHB108" s="20"/>
      <c r="NHC108" s="20"/>
      <c r="NHD108" s="20"/>
      <c r="NHE108" s="20"/>
      <c r="NHF108" s="20"/>
      <c r="NHG108" s="20"/>
      <c r="NHH108" s="20"/>
      <c r="NHI108" s="20"/>
      <c r="NHJ108" s="20"/>
      <c r="NHK108" s="20"/>
      <c r="NHL108" s="20"/>
      <c r="NHM108" s="20"/>
      <c r="NHN108" s="20"/>
      <c r="NHO108" s="20"/>
      <c r="NHP108" s="20"/>
      <c r="NHQ108" s="20"/>
      <c r="NHR108" s="20"/>
      <c r="NHS108" s="20"/>
      <c r="NHT108" s="20"/>
      <c r="NHU108" s="20"/>
      <c r="NHV108" s="20"/>
      <c r="NHW108" s="20"/>
      <c r="NHX108" s="20"/>
      <c r="NHY108" s="20"/>
      <c r="NHZ108" s="20"/>
      <c r="NIA108" s="20"/>
      <c r="NIB108" s="20"/>
      <c r="NIC108" s="20"/>
      <c r="NID108" s="20"/>
      <c r="NIE108" s="20"/>
      <c r="NIF108" s="20"/>
      <c r="NIG108" s="20"/>
      <c r="NIH108" s="20"/>
      <c r="NII108" s="20"/>
      <c r="NIJ108" s="20"/>
      <c r="NIK108" s="20"/>
      <c r="NIL108" s="20"/>
      <c r="NIM108" s="20"/>
      <c r="NIN108" s="20"/>
      <c r="NIO108" s="20"/>
      <c r="NIP108" s="20"/>
      <c r="NIQ108" s="20"/>
      <c r="NIR108" s="20"/>
      <c r="NIS108" s="20"/>
      <c r="NIT108" s="20"/>
      <c r="NIU108" s="20"/>
      <c r="NIV108" s="20"/>
      <c r="NIW108" s="20"/>
      <c r="NIX108" s="20"/>
      <c r="NIY108" s="20"/>
      <c r="NIZ108" s="20"/>
      <c r="NJA108" s="20"/>
      <c r="NJB108" s="20"/>
      <c r="NJC108" s="20"/>
      <c r="NJD108" s="20"/>
      <c r="NJE108" s="20"/>
      <c r="NJF108" s="20"/>
      <c r="NJG108" s="20"/>
      <c r="NJH108" s="20"/>
      <c r="NJI108" s="20"/>
      <c r="NJJ108" s="20"/>
      <c r="NJK108" s="20"/>
      <c r="NJL108" s="20"/>
      <c r="NJM108" s="20"/>
      <c r="NJN108" s="20"/>
      <c r="NJO108" s="20"/>
      <c r="NJP108" s="20"/>
      <c r="NJQ108" s="20"/>
      <c r="NJR108" s="20"/>
      <c r="NJS108" s="20"/>
      <c r="NJT108" s="20"/>
      <c r="NJU108" s="20"/>
      <c r="NJV108" s="20"/>
      <c r="NJW108" s="20"/>
      <c r="NJX108" s="20"/>
      <c r="NJY108" s="20"/>
      <c r="NJZ108" s="20"/>
      <c r="NKA108" s="20"/>
      <c r="NKB108" s="20"/>
      <c r="NKC108" s="20"/>
      <c r="NKD108" s="20"/>
      <c r="NKE108" s="20"/>
      <c r="NKF108" s="20"/>
      <c r="NKG108" s="20"/>
      <c r="NKH108" s="20"/>
      <c r="NKI108" s="20"/>
      <c r="NKJ108" s="20"/>
      <c r="NKK108" s="20"/>
      <c r="NKL108" s="20"/>
      <c r="NKM108" s="20"/>
      <c r="NKN108" s="20"/>
      <c r="NKO108" s="20"/>
      <c r="NKP108" s="20"/>
      <c r="NKQ108" s="20"/>
      <c r="NKR108" s="20"/>
      <c r="NKS108" s="20"/>
      <c r="NKT108" s="20"/>
      <c r="NKU108" s="20"/>
      <c r="NKV108" s="20"/>
      <c r="NKW108" s="20"/>
      <c r="NKX108" s="20"/>
      <c r="NKY108" s="20"/>
      <c r="NKZ108" s="20"/>
      <c r="NLA108" s="20"/>
      <c r="NLB108" s="20"/>
      <c r="NLC108" s="20"/>
      <c r="NLD108" s="20"/>
      <c r="NLE108" s="20"/>
      <c r="NLF108" s="20"/>
      <c r="NLG108" s="20"/>
      <c r="NLH108" s="20"/>
      <c r="NLI108" s="20"/>
      <c r="NLJ108" s="20"/>
      <c r="NLK108" s="20"/>
      <c r="NLL108" s="20"/>
      <c r="NLM108" s="20"/>
      <c r="NLN108" s="20"/>
      <c r="NLO108" s="20"/>
      <c r="NLP108" s="20"/>
      <c r="NLQ108" s="20"/>
      <c r="NLR108" s="20"/>
      <c r="NLS108" s="20"/>
      <c r="NLT108" s="20"/>
      <c r="NLU108" s="20"/>
      <c r="NLV108" s="20"/>
      <c r="NLW108" s="20"/>
      <c r="NLX108" s="20"/>
      <c r="NLY108" s="20"/>
      <c r="NLZ108" s="20"/>
      <c r="NMA108" s="20"/>
      <c r="NMB108" s="20"/>
      <c r="NMC108" s="20"/>
      <c r="NMD108" s="20"/>
      <c r="NME108" s="20"/>
      <c r="NMF108" s="20"/>
      <c r="NMG108" s="20"/>
      <c r="NMH108" s="20"/>
      <c r="NMI108" s="20"/>
      <c r="NMJ108" s="20"/>
      <c r="NMK108" s="20"/>
      <c r="NML108" s="20"/>
      <c r="NMM108" s="20"/>
      <c r="NMN108" s="20"/>
      <c r="NMO108" s="20"/>
      <c r="NMP108" s="20"/>
      <c r="NMQ108" s="20"/>
      <c r="NMR108" s="20"/>
      <c r="NMS108" s="20"/>
      <c r="NMT108" s="20"/>
      <c r="NMU108" s="20"/>
      <c r="NMV108" s="20"/>
      <c r="NMW108" s="20"/>
      <c r="NMX108" s="20"/>
      <c r="NMY108" s="20"/>
      <c r="NMZ108" s="20"/>
      <c r="NNA108" s="20"/>
      <c r="NNB108" s="20"/>
      <c r="NNC108" s="20"/>
      <c r="NND108" s="20"/>
      <c r="NNE108" s="20"/>
      <c r="NNF108" s="20"/>
      <c r="NNG108" s="20"/>
      <c r="NNH108" s="20"/>
      <c r="NNI108" s="20"/>
      <c r="NNJ108" s="20"/>
      <c r="NNK108" s="20"/>
      <c r="NNL108" s="20"/>
      <c r="NNM108" s="20"/>
      <c r="NNN108" s="20"/>
      <c r="NNO108" s="20"/>
      <c r="NNP108" s="20"/>
      <c r="NNQ108" s="20"/>
      <c r="NNR108" s="20"/>
      <c r="NNS108" s="20"/>
      <c r="NNT108" s="20"/>
      <c r="NNU108" s="20"/>
      <c r="NNV108" s="20"/>
      <c r="NNW108" s="20"/>
      <c r="NNX108" s="20"/>
      <c r="NNY108" s="20"/>
      <c r="NNZ108" s="20"/>
      <c r="NOA108" s="20"/>
      <c r="NOB108" s="20"/>
      <c r="NOC108" s="20"/>
      <c r="NOD108" s="20"/>
      <c r="NOE108" s="20"/>
      <c r="NOF108" s="20"/>
      <c r="NOG108" s="20"/>
      <c r="NOH108" s="20"/>
      <c r="NOI108" s="20"/>
      <c r="NOJ108" s="20"/>
      <c r="NOK108" s="20"/>
      <c r="NOL108" s="20"/>
      <c r="NOM108" s="20"/>
      <c r="NON108" s="20"/>
      <c r="NOO108" s="20"/>
      <c r="NOP108" s="20"/>
      <c r="NOQ108" s="20"/>
      <c r="NOR108" s="20"/>
      <c r="NOS108" s="20"/>
      <c r="NOT108" s="20"/>
      <c r="NOU108" s="20"/>
      <c r="NOV108" s="20"/>
      <c r="NOW108" s="20"/>
      <c r="NOX108" s="20"/>
      <c r="NOY108" s="20"/>
      <c r="NOZ108" s="20"/>
      <c r="NPA108" s="20"/>
      <c r="NPB108" s="20"/>
      <c r="NPC108" s="20"/>
      <c r="NPD108" s="20"/>
      <c r="NPE108" s="20"/>
      <c r="NPF108" s="20"/>
      <c r="NPG108" s="20"/>
      <c r="NPH108" s="20"/>
      <c r="NPI108" s="20"/>
      <c r="NPJ108" s="20"/>
      <c r="NPK108" s="20"/>
      <c r="NPL108" s="20"/>
      <c r="NPM108" s="20"/>
      <c r="NPN108" s="20"/>
      <c r="NPO108" s="20"/>
      <c r="NPP108" s="20"/>
      <c r="NPQ108" s="20"/>
      <c r="NPR108" s="20"/>
      <c r="NPS108" s="20"/>
      <c r="NPT108" s="20"/>
      <c r="NPU108" s="20"/>
      <c r="NPV108" s="20"/>
      <c r="NPW108" s="20"/>
      <c r="NPX108" s="20"/>
      <c r="NPY108" s="20"/>
      <c r="NPZ108" s="20"/>
      <c r="NQA108" s="20"/>
      <c r="NQB108" s="20"/>
      <c r="NQC108" s="20"/>
      <c r="NQD108" s="20"/>
      <c r="NQE108" s="20"/>
      <c r="NQF108" s="20"/>
      <c r="NQG108" s="20"/>
      <c r="NQH108" s="20"/>
      <c r="NQI108" s="20"/>
      <c r="NQJ108" s="20"/>
      <c r="NQK108" s="20"/>
      <c r="NQL108" s="20"/>
      <c r="NQM108" s="20"/>
      <c r="NQN108" s="20"/>
      <c r="NQO108" s="20"/>
      <c r="NQP108" s="20"/>
      <c r="NQQ108" s="20"/>
      <c r="NQR108" s="20"/>
      <c r="NQS108" s="20"/>
      <c r="NQT108" s="20"/>
      <c r="NQU108" s="20"/>
      <c r="NQV108" s="20"/>
      <c r="NQW108" s="20"/>
      <c r="NQX108" s="20"/>
      <c r="NQY108" s="20"/>
      <c r="NQZ108" s="20"/>
      <c r="NRA108" s="20"/>
      <c r="NRB108" s="20"/>
      <c r="NRC108" s="20"/>
      <c r="NRD108" s="20"/>
      <c r="NRE108" s="20"/>
      <c r="NRF108" s="20"/>
      <c r="NRG108" s="20"/>
      <c r="NRH108" s="20"/>
      <c r="NRI108" s="20"/>
      <c r="NRJ108" s="20"/>
      <c r="NRK108" s="20"/>
      <c r="NRL108" s="20"/>
      <c r="NRM108" s="20"/>
      <c r="NRN108" s="20"/>
      <c r="NRO108" s="20"/>
      <c r="NRP108" s="20"/>
      <c r="NRQ108" s="20"/>
      <c r="NRR108" s="20"/>
      <c r="NRS108" s="20"/>
      <c r="NRT108" s="20"/>
      <c r="NRU108" s="20"/>
      <c r="NRV108" s="20"/>
      <c r="NRW108" s="20"/>
      <c r="NRX108" s="20"/>
      <c r="NRY108" s="20"/>
      <c r="NRZ108" s="20"/>
      <c r="NSA108" s="20"/>
      <c r="NSB108" s="20"/>
      <c r="NSC108" s="20"/>
      <c r="NSD108" s="20"/>
      <c r="NSE108" s="20"/>
      <c r="NSF108" s="20"/>
      <c r="NSG108" s="20"/>
      <c r="NSH108" s="20"/>
      <c r="NSI108" s="20"/>
      <c r="NSJ108" s="20"/>
      <c r="NSK108" s="20"/>
      <c r="NSL108" s="20"/>
      <c r="NSM108" s="20"/>
      <c r="NSN108" s="20"/>
      <c r="NSO108" s="20"/>
      <c r="NSP108" s="20"/>
      <c r="NSQ108" s="20"/>
      <c r="NSR108" s="20"/>
      <c r="NSS108" s="20"/>
      <c r="NST108" s="20"/>
      <c r="NSU108" s="20"/>
      <c r="NSV108" s="20"/>
      <c r="NSW108" s="20"/>
      <c r="NSX108" s="20"/>
      <c r="NSY108" s="20"/>
      <c r="NSZ108" s="20"/>
      <c r="NTA108" s="20"/>
      <c r="NTB108" s="20"/>
      <c r="NTC108" s="20"/>
      <c r="NTD108" s="20"/>
      <c r="NTE108" s="20"/>
      <c r="NTF108" s="20"/>
      <c r="NTG108" s="20"/>
      <c r="NTH108" s="20"/>
      <c r="NTI108" s="20"/>
      <c r="NTJ108" s="20"/>
      <c r="NTK108" s="20"/>
      <c r="NTL108" s="20"/>
      <c r="NTM108" s="20"/>
      <c r="NTN108" s="20"/>
      <c r="NTO108" s="20"/>
      <c r="NTP108" s="20"/>
      <c r="NTQ108" s="20"/>
      <c r="NTR108" s="20"/>
      <c r="NTS108" s="20"/>
      <c r="NTT108" s="20"/>
      <c r="NTU108" s="20"/>
      <c r="NTV108" s="20"/>
      <c r="NTW108" s="20"/>
      <c r="NTX108" s="20"/>
      <c r="NTY108" s="20"/>
      <c r="NTZ108" s="20"/>
      <c r="NUA108" s="20"/>
      <c r="NUB108" s="20"/>
      <c r="NUC108" s="20"/>
      <c r="NUD108" s="20"/>
      <c r="NUE108" s="20"/>
      <c r="NUF108" s="20"/>
      <c r="NUG108" s="20"/>
      <c r="NUH108" s="20"/>
      <c r="NUI108" s="20"/>
      <c r="NUJ108" s="20"/>
      <c r="NUK108" s="20"/>
      <c r="NUL108" s="20"/>
      <c r="NUM108" s="20"/>
      <c r="NUN108" s="20"/>
      <c r="NUO108" s="20"/>
      <c r="NUP108" s="20"/>
      <c r="NUQ108" s="20"/>
      <c r="NUR108" s="20"/>
      <c r="NUS108" s="20"/>
      <c r="NUT108" s="20"/>
      <c r="NUU108" s="20"/>
      <c r="NUV108" s="20"/>
      <c r="NUW108" s="20"/>
      <c r="NUX108" s="20"/>
      <c r="NUY108" s="20"/>
      <c r="NUZ108" s="20"/>
      <c r="NVA108" s="20"/>
      <c r="NVB108" s="20"/>
      <c r="NVC108" s="20"/>
      <c r="NVD108" s="20"/>
      <c r="NVE108" s="20"/>
      <c r="NVF108" s="20"/>
      <c r="NVG108" s="20"/>
      <c r="NVH108" s="20"/>
      <c r="NVI108" s="20"/>
      <c r="NVJ108" s="20"/>
      <c r="NVK108" s="20"/>
      <c r="NVL108" s="20"/>
      <c r="NVM108" s="20"/>
      <c r="NVN108" s="20"/>
      <c r="NVO108" s="20"/>
      <c r="NVP108" s="20"/>
      <c r="NVQ108" s="20"/>
      <c r="NVR108" s="20"/>
      <c r="NVS108" s="20"/>
      <c r="NVT108" s="20"/>
      <c r="NVU108" s="20"/>
      <c r="NVV108" s="20"/>
      <c r="NVW108" s="20"/>
      <c r="NVX108" s="20"/>
      <c r="NVY108" s="20"/>
      <c r="NVZ108" s="20"/>
      <c r="NWA108" s="20"/>
      <c r="NWB108" s="20"/>
      <c r="NWC108" s="20"/>
      <c r="NWD108" s="20"/>
      <c r="NWE108" s="20"/>
      <c r="NWF108" s="20"/>
      <c r="NWG108" s="20"/>
      <c r="NWH108" s="20"/>
      <c r="NWI108" s="20"/>
      <c r="NWJ108" s="20"/>
      <c r="NWK108" s="20"/>
      <c r="NWL108" s="20"/>
      <c r="NWM108" s="20"/>
      <c r="NWN108" s="20"/>
      <c r="NWO108" s="20"/>
      <c r="NWP108" s="20"/>
      <c r="NWQ108" s="20"/>
      <c r="NWR108" s="20"/>
      <c r="NWS108" s="20"/>
      <c r="NWT108" s="20"/>
      <c r="NWU108" s="20"/>
      <c r="NWV108" s="20"/>
      <c r="NWW108" s="20"/>
      <c r="NWX108" s="20"/>
      <c r="NWY108" s="20"/>
      <c r="NWZ108" s="20"/>
      <c r="NXA108" s="20"/>
      <c r="NXB108" s="20"/>
      <c r="NXC108" s="20"/>
      <c r="NXD108" s="20"/>
      <c r="NXE108" s="20"/>
      <c r="NXF108" s="20"/>
      <c r="NXG108" s="20"/>
      <c r="NXH108" s="20"/>
      <c r="NXI108" s="20"/>
      <c r="NXJ108" s="20"/>
      <c r="NXK108" s="20"/>
      <c r="NXL108" s="20"/>
      <c r="NXM108" s="20"/>
      <c r="NXN108" s="20"/>
      <c r="NXO108" s="20"/>
      <c r="NXP108" s="20"/>
      <c r="NXQ108" s="20"/>
      <c r="NXR108" s="20"/>
      <c r="NXS108" s="20"/>
      <c r="NXT108" s="20"/>
      <c r="NXU108" s="20"/>
      <c r="NXV108" s="20"/>
      <c r="NXW108" s="20"/>
      <c r="NXX108" s="20"/>
      <c r="NXY108" s="20"/>
      <c r="NXZ108" s="20"/>
      <c r="NYA108" s="20"/>
      <c r="NYB108" s="20"/>
      <c r="NYC108" s="20"/>
      <c r="NYD108" s="20"/>
      <c r="NYE108" s="20"/>
      <c r="NYF108" s="20"/>
      <c r="NYG108" s="20"/>
      <c r="NYH108" s="20"/>
      <c r="NYI108" s="20"/>
      <c r="NYJ108" s="20"/>
      <c r="NYK108" s="20"/>
      <c r="NYL108" s="20"/>
      <c r="NYM108" s="20"/>
      <c r="NYN108" s="20"/>
      <c r="NYO108" s="20"/>
      <c r="NYP108" s="20"/>
      <c r="NYQ108" s="20"/>
      <c r="NYR108" s="20"/>
      <c r="NYS108" s="20"/>
      <c r="NYT108" s="20"/>
      <c r="NYU108" s="20"/>
      <c r="NYV108" s="20"/>
      <c r="NYW108" s="20"/>
      <c r="NYX108" s="20"/>
      <c r="NYY108" s="20"/>
      <c r="NYZ108" s="20"/>
      <c r="NZA108" s="20"/>
      <c r="NZB108" s="20"/>
      <c r="NZC108" s="20"/>
      <c r="NZD108" s="20"/>
      <c r="NZE108" s="20"/>
      <c r="NZF108" s="20"/>
      <c r="NZG108" s="20"/>
      <c r="NZH108" s="20"/>
      <c r="NZI108" s="20"/>
      <c r="NZJ108" s="20"/>
      <c r="NZK108" s="20"/>
      <c r="NZL108" s="20"/>
      <c r="NZM108" s="20"/>
      <c r="NZN108" s="20"/>
      <c r="NZO108" s="20"/>
      <c r="NZP108" s="20"/>
      <c r="NZQ108" s="20"/>
      <c r="NZR108" s="20"/>
      <c r="NZS108" s="20"/>
      <c r="NZT108" s="20"/>
      <c r="NZU108" s="20"/>
      <c r="NZV108" s="20"/>
      <c r="NZW108" s="20"/>
      <c r="NZX108" s="20"/>
      <c r="NZY108" s="20"/>
      <c r="NZZ108" s="20"/>
      <c r="OAA108" s="20"/>
      <c r="OAB108" s="20"/>
      <c r="OAC108" s="20"/>
      <c r="OAD108" s="20"/>
      <c r="OAE108" s="20"/>
      <c r="OAF108" s="20"/>
      <c r="OAG108" s="20"/>
      <c r="OAH108" s="20"/>
      <c r="OAI108" s="20"/>
      <c r="OAJ108" s="20"/>
      <c r="OAK108" s="20"/>
      <c r="OAL108" s="20"/>
      <c r="OAM108" s="20"/>
      <c r="OAN108" s="20"/>
      <c r="OAO108" s="20"/>
      <c r="OAP108" s="20"/>
      <c r="OAQ108" s="20"/>
      <c r="OAR108" s="20"/>
      <c r="OAS108" s="20"/>
      <c r="OAT108" s="20"/>
      <c r="OAU108" s="20"/>
      <c r="OAV108" s="20"/>
      <c r="OAW108" s="20"/>
      <c r="OAX108" s="20"/>
      <c r="OAY108" s="20"/>
      <c r="OAZ108" s="20"/>
      <c r="OBA108" s="20"/>
      <c r="OBB108" s="20"/>
      <c r="OBC108" s="20"/>
      <c r="OBD108" s="20"/>
      <c r="OBE108" s="20"/>
      <c r="OBF108" s="20"/>
      <c r="OBG108" s="20"/>
      <c r="OBH108" s="20"/>
      <c r="OBI108" s="20"/>
      <c r="OBJ108" s="20"/>
      <c r="OBK108" s="20"/>
      <c r="OBL108" s="20"/>
      <c r="OBM108" s="20"/>
      <c r="OBN108" s="20"/>
      <c r="OBO108" s="20"/>
      <c r="OBP108" s="20"/>
      <c r="OBQ108" s="20"/>
      <c r="OBR108" s="20"/>
      <c r="OBS108" s="20"/>
      <c r="OBT108" s="20"/>
      <c r="OBU108" s="20"/>
      <c r="OBV108" s="20"/>
      <c r="OBW108" s="20"/>
      <c r="OBX108" s="20"/>
      <c r="OBY108" s="20"/>
      <c r="OBZ108" s="20"/>
      <c r="OCA108" s="20"/>
      <c r="OCB108" s="20"/>
      <c r="OCC108" s="20"/>
      <c r="OCD108" s="20"/>
      <c r="OCE108" s="20"/>
      <c r="OCF108" s="20"/>
      <c r="OCG108" s="20"/>
      <c r="OCH108" s="20"/>
      <c r="OCI108" s="20"/>
      <c r="OCJ108" s="20"/>
      <c r="OCK108" s="20"/>
      <c r="OCL108" s="20"/>
      <c r="OCM108" s="20"/>
      <c r="OCN108" s="20"/>
      <c r="OCO108" s="20"/>
      <c r="OCP108" s="20"/>
      <c r="OCQ108" s="20"/>
      <c r="OCR108" s="20"/>
      <c r="OCS108" s="20"/>
      <c r="OCT108" s="20"/>
      <c r="OCU108" s="20"/>
      <c r="OCV108" s="20"/>
      <c r="OCW108" s="20"/>
      <c r="OCX108" s="20"/>
      <c r="OCY108" s="20"/>
      <c r="OCZ108" s="20"/>
      <c r="ODA108" s="20"/>
      <c r="ODB108" s="20"/>
      <c r="ODC108" s="20"/>
      <c r="ODD108" s="20"/>
      <c r="ODE108" s="20"/>
      <c r="ODF108" s="20"/>
      <c r="ODG108" s="20"/>
      <c r="ODH108" s="20"/>
      <c r="ODI108" s="20"/>
      <c r="ODJ108" s="20"/>
      <c r="ODK108" s="20"/>
      <c r="ODL108" s="20"/>
      <c r="ODM108" s="20"/>
      <c r="ODN108" s="20"/>
      <c r="ODO108" s="20"/>
      <c r="ODP108" s="20"/>
      <c r="ODQ108" s="20"/>
      <c r="ODR108" s="20"/>
      <c r="ODS108" s="20"/>
      <c r="ODT108" s="20"/>
      <c r="ODU108" s="20"/>
      <c r="ODV108" s="20"/>
      <c r="ODW108" s="20"/>
      <c r="ODX108" s="20"/>
      <c r="ODY108" s="20"/>
      <c r="ODZ108" s="20"/>
      <c r="OEA108" s="20"/>
      <c r="OEB108" s="20"/>
      <c r="OEC108" s="20"/>
      <c r="OED108" s="20"/>
      <c r="OEE108" s="20"/>
      <c r="OEF108" s="20"/>
      <c r="OEG108" s="20"/>
      <c r="OEH108" s="20"/>
      <c r="OEI108" s="20"/>
      <c r="OEJ108" s="20"/>
      <c r="OEK108" s="20"/>
      <c r="OEL108" s="20"/>
      <c r="OEM108" s="20"/>
      <c r="OEN108" s="20"/>
      <c r="OEO108" s="20"/>
      <c r="OEP108" s="20"/>
      <c r="OEQ108" s="20"/>
      <c r="OER108" s="20"/>
      <c r="OES108" s="20"/>
      <c r="OET108" s="20"/>
      <c r="OEU108" s="20"/>
      <c r="OEV108" s="20"/>
      <c r="OEW108" s="20"/>
      <c r="OEX108" s="20"/>
      <c r="OEY108" s="20"/>
      <c r="OEZ108" s="20"/>
      <c r="OFA108" s="20"/>
      <c r="OFB108" s="20"/>
      <c r="OFC108" s="20"/>
      <c r="OFD108" s="20"/>
      <c r="OFE108" s="20"/>
      <c r="OFF108" s="20"/>
      <c r="OFG108" s="20"/>
      <c r="OFH108" s="20"/>
      <c r="OFI108" s="20"/>
      <c r="OFJ108" s="20"/>
      <c r="OFK108" s="20"/>
      <c r="OFL108" s="20"/>
      <c r="OFM108" s="20"/>
      <c r="OFN108" s="20"/>
      <c r="OFO108" s="20"/>
      <c r="OFP108" s="20"/>
      <c r="OFQ108" s="20"/>
      <c r="OFR108" s="20"/>
      <c r="OFS108" s="20"/>
      <c r="OFT108" s="20"/>
      <c r="OFU108" s="20"/>
      <c r="OFV108" s="20"/>
      <c r="OFW108" s="20"/>
      <c r="OFX108" s="20"/>
      <c r="OFY108" s="20"/>
      <c r="OFZ108" s="20"/>
      <c r="OGA108" s="20"/>
      <c r="OGB108" s="20"/>
      <c r="OGC108" s="20"/>
      <c r="OGD108" s="20"/>
      <c r="OGE108" s="20"/>
      <c r="OGF108" s="20"/>
      <c r="OGG108" s="20"/>
      <c r="OGH108" s="20"/>
      <c r="OGI108" s="20"/>
      <c r="OGJ108" s="20"/>
      <c r="OGK108" s="20"/>
      <c r="OGL108" s="20"/>
      <c r="OGM108" s="20"/>
      <c r="OGN108" s="20"/>
      <c r="OGO108" s="20"/>
      <c r="OGP108" s="20"/>
      <c r="OGQ108" s="20"/>
      <c r="OGR108" s="20"/>
      <c r="OGS108" s="20"/>
      <c r="OGT108" s="20"/>
      <c r="OGU108" s="20"/>
      <c r="OGV108" s="20"/>
      <c r="OGW108" s="20"/>
      <c r="OGX108" s="20"/>
      <c r="OGY108" s="20"/>
      <c r="OGZ108" s="20"/>
      <c r="OHA108" s="20"/>
      <c r="OHB108" s="20"/>
      <c r="OHC108" s="20"/>
      <c r="OHD108" s="20"/>
      <c r="OHE108" s="20"/>
      <c r="OHF108" s="20"/>
      <c r="OHG108" s="20"/>
      <c r="OHH108" s="20"/>
      <c r="OHI108" s="20"/>
      <c r="OHJ108" s="20"/>
      <c r="OHK108" s="20"/>
      <c r="OHL108" s="20"/>
      <c r="OHM108" s="20"/>
      <c r="OHN108" s="20"/>
      <c r="OHO108" s="20"/>
      <c r="OHP108" s="20"/>
      <c r="OHQ108" s="20"/>
      <c r="OHR108" s="20"/>
      <c r="OHS108" s="20"/>
      <c r="OHT108" s="20"/>
      <c r="OHU108" s="20"/>
      <c r="OHV108" s="20"/>
      <c r="OHW108" s="20"/>
      <c r="OHX108" s="20"/>
      <c r="OHY108" s="20"/>
      <c r="OHZ108" s="20"/>
      <c r="OIA108" s="20"/>
      <c r="OIB108" s="20"/>
      <c r="OIC108" s="20"/>
      <c r="OID108" s="20"/>
      <c r="OIE108" s="20"/>
      <c r="OIF108" s="20"/>
      <c r="OIG108" s="20"/>
      <c r="OIH108" s="20"/>
      <c r="OII108" s="20"/>
      <c r="OIJ108" s="20"/>
      <c r="OIK108" s="20"/>
      <c r="OIL108" s="20"/>
      <c r="OIM108" s="20"/>
      <c r="OIN108" s="20"/>
      <c r="OIO108" s="20"/>
      <c r="OIP108" s="20"/>
      <c r="OIQ108" s="20"/>
      <c r="OIR108" s="20"/>
      <c r="OIS108" s="20"/>
      <c r="OIT108" s="20"/>
      <c r="OIU108" s="20"/>
      <c r="OIV108" s="20"/>
      <c r="OIW108" s="20"/>
      <c r="OIX108" s="20"/>
      <c r="OIY108" s="20"/>
      <c r="OIZ108" s="20"/>
      <c r="OJA108" s="20"/>
      <c r="OJB108" s="20"/>
      <c r="OJC108" s="20"/>
      <c r="OJD108" s="20"/>
      <c r="OJE108" s="20"/>
      <c r="OJF108" s="20"/>
      <c r="OJG108" s="20"/>
      <c r="OJH108" s="20"/>
      <c r="OJI108" s="20"/>
      <c r="OJJ108" s="20"/>
      <c r="OJK108" s="20"/>
      <c r="OJL108" s="20"/>
      <c r="OJM108" s="20"/>
      <c r="OJN108" s="20"/>
      <c r="OJO108" s="20"/>
      <c r="OJP108" s="20"/>
      <c r="OJQ108" s="20"/>
      <c r="OJR108" s="20"/>
      <c r="OJS108" s="20"/>
      <c r="OJT108" s="20"/>
      <c r="OJU108" s="20"/>
      <c r="OJV108" s="20"/>
      <c r="OJW108" s="20"/>
      <c r="OJX108" s="20"/>
      <c r="OJY108" s="20"/>
      <c r="OJZ108" s="20"/>
      <c r="OKA108" s="20"/>
      <c r="OKB108" s="20"/>
      <c r="OKC108" s="20"/>
      <c r="OKD108" s="20"/>
      <c r="OKE108" s="20"/>
      <c r="OKF108" s="20"/>
      <c r="OKG108" s="20"/>
      <c r="OKH108" s="20"/>
      <c r="OKI108" s="20"/>
      <c r="OKJ108" s="20"/>
      <c r="OKK108" s="20"/>
      <c r="OKL108" s="20"/>
      <c r="OKM108" s="20"/>
      <c r="OKN108" s="20"/>
      <c r="OKO108" s="20"/>
      <c r="OKP108" s="20"/>
      <c r="OKQ108" s="20"/>
      <c r="OKR108" s="20"/>
      <c r="OKS108" s="20"/>
      <c r="OKT108" s="20"/>
      <c r="OKU108" s="20"/>
      <c r="OKV108" s="20"/>
      <c r="OKW108" s="20"/>
      <c r="OKX108" s="20"/>
      <c r="OKY108" s="20"/>
      <c r="OKZ108" s="20"/>
      <c r="OLA108" s="20"/>
      <c r="OLB108" s="20"/>
      <c r="OLC108" s="20"/>
      <c r="OLD108" s="20"/>
      <c r="OLE108" s="20"/>
      <c r="OLF108" s="20"/>
      <c r="OLG108" s="20"/>
      <c r="OLH108" s="20"/>
      <c r="OLI108" s="20"/>
      <c r="OLJ108" s="20"/>
      <c r="OLK108" s="20"/>
      <c r="OLL108" s="20"/>
      <c r="OLM108" s="20"/>
      <c r="OLN108" s="20"/>
      <c r="OLO108" s="20"/>
      <c r="OLP108" s="20"/>
      <c r="OLQ108" s="20"/>
      <c r="OLR108" s="20"/>
      <c r="OLS108" s="20"/>
      <c r="OLT108" s="20"/>
      <c r="OLU108" s="20"/>
      <c r="OLV108" s="20"/>
      <c r="OLW108" s="20"/>
      <c r="OLX108" s="20"/>
      <c r="OLY108" s="20"/>
      <c r="OLZ108" s="20"/>
      <c r="OMA108" s="20"/>
      <c r="OMB108" s="20"/>
      <c r="OMC108" s="20"/>
      <c r="OMD108" s="20"/>
      <c r="OME108" s="20"/>
      <c r="OMF108" s="20"/>
      <c r="OMG108" s="20"/>
      <c r="OMH108" s="20"/>
      <c r="OMI108" s="20"/>
      <c r="OMJ108" s="20"/>
      <c r="OMK108" s="20"/>
      <c r="OML108" s="20"/>
      <c r="OMM108" s="20"/>
      <c r="OMN108" s="20"/>
      <c r="OMO108" s="20"/>
      <c r="OMP108" s="20"/>
      <c r="OMQ108" s="20"/>
      <c r="OMR108" s="20"/>
      <c r="OMS108" s="20"/>
      <c r="OMT108" s="20"/>
      <c r="OMU108" s="20"/>
      <c r="OMV108" s="20"/>
      <c r="OMW108" s="20"/>
      <c r="OMX108" s="20"/>
      <c r="OMY108" s="20"/>
      <c r="OMZ108" s="20"/>
      <c r="ONA108" s="20"/>
      <c r="ONB108" s="20"/>
      <c r="ONC108" s="20"/>
      <c r="OND108" s="20"/>
      <c r="ONE108" s="20"/>
      <c r="ONF108" s="20"/>
      <c r="ONG108" s="20"/>
      <c r="ONH108" s="20"/>
      <c r="ONI108" s="20"/>
      <c r="ONJ108" s="20"/>
      <c r="ONK108" s="20"/>
      <c r="ONL108" s="20"/>
      <c r="ONM108" s="20"/>
      <c r="ONN108" s="20"/>
      <c r="ONO108" s="20"/>
      <c r="ONP108" s="20"/>
      <c r="ONQ108" s="20"/>
      <c r="ONR108" s="20"/>
      <c r="ONS108" s="20"/>
      <c r="ONT108" s="20"/>
      <c r="ONU108" s="20"/>
      <c r="ONV108" s="20"/>
      <c r="ONW108" s="20"/>
      <c r="ONX108" s="20"/>
      <c r="ONY108" s="20"/>
      <c r="ONZ108" s="20"/>
      <c r="OOA108" s="20"/>
      <c r="OOB108" s="20"/>
      <c r="OOC108" s="20"/>
      <c r="OOD108" s="20"/>
      <c r="OOE108" s="20"/>
      <c r="OOF108" s="20"/>
      <c r="OOG108" s="20"/>
      <c r="OOH108" s="20"/>
      <c r="OOI108" s="20"/>
      <c r="OOJ108" s="20"/>
      <c r="OOK108" s="20"/>
      <c r="OOL108" s="20"/>
      <c r="OOM108" s="20"/>
      <c r="OON108" s="20"/>
      <c r="OOO108" s="20"/>
      <c r="OOP108" s="20"/>
      <c r="OOQ108" s="20"/>
      <c r="OOR108" s="20"/>
      <c r="OOS108" s="20"/>
      <c r="OOT108" s="20"/>
      <c r="OOU108" s="20"/>
      <c r="OOV108" s="20"/>
      <c r="OOW108" s="20"/>
      <c r="OOX108" s="20"/>
      <c r="OOY108" s="20"/>
      <c r="OOZ108" s="20"/>
      <c r="OPA108" s="20"/>
      <c r="OPB108" s="20"/>
      <c r="OPC108" s="20"/>
      <c r="OPD108" s="20"/>
      <c r="OPE108" s="20"/>
      <c r="OPF108" s="20"/>
      <c r="OPG108" s="20"/>
      <c r="OPH108" s="20"/>
      <c r="OPI108" s="20"/>
      <c r="OPJ108" s="20"/>
      <c r="OPK108" s="20"/>
      <c r="OPL108" s="20"/>
      <c r="OPM108" s="20"/>
      <c r="OPN108" s="20"/>
      <c r="OPO108" s="20"/>
      <c r="OPP108" s="20"/>
      <c r="OPQ108" s="20"/>
      <c r="OPR108" s="20"/>
      <c r="OPS108" s="20"/>
      <c r="OPT108" s="20"/>
      <c r="OPU108" s="20"/>
      <c r="OPV108" s="20"/>
      <c r="OPW108" s="20"/>
      <c r="OPX108" s="20"/>
      <c r="OPY108" s="20"/>
      <c r="OPZ108" s="20"/>
      <c r="OQA108" s="20"/>
      <c r="OQB108" s="20"/>
      <c r="OQC108" s="20"/>
      <c r="OQD108" s="20"/>
      <c r="OQE108" s="20"/>
      <c r="OQF108" s="20"/>
      <c r="OQG108" s="20"/>
      <c r="OQH108" s="20"/>
      <c r="OQI108" s="20"/>
      <c r="OQJ108" s="20"/>
      <c r="OQK108" s="20"/>
      <c r="OQL108" s="20"/>
      <c r="OQM108" s="20"/>
      <c r="OQN108" s="20"/>
      <c r="OQO108" s="20"/>
      <c r="OQP108" s="20"/>
      <c r="OQQ108" s="20"/>
      <c r="OQR108" s="20"/>
      <c r="OQS108" s="20"/>
      <c r="OQT108" s="20"/>
      <c r="OQU108" s="20"/>
      <c r="OQV108" s="20"/>
      <c r="OQW108" s="20"/>
      <c r="OQX108" s="20"/>
      <c r="OQY108" s="20"/>
      <c r="OQZ108" s="20"/>
      <c r="ORA108" s="20"/>
      <c r="ORB108" s="20"/>
      <c r="ORC108" s="20"/>
      <c r="ORD108" s="20"/>
      <c r="ORE108" s="20"/>
      <c r="ORF108" s="20"/>
      <c r="ORG108" s="20"/>
      <c r="ORH108" s="20"/>
      <c r="ORI108" s="20"/>
      <c r="ORJ108" s="20"/>
      <c r="ORK108" s="20"/>
      <c r="ORL108" s="20"/>
      <c r="ORM108" s="20"/>
      <c r="ORN108" s="20"/>
      <c r="ORO108" s="20"/>
      <c r="ORP108" s="20"/>
      <c r="ORQ108" s="20"/>
      <c r="ORR108" s="20"/>
      <c r="ORS108" s="20"/>
      <c r="ORT108" s="20"/>
      <c r="ORU108" s="20"/>
      <c r="ORV108" s="20"/>
      <c r="ORW108" s="20"/>
      <c r="ORX108" s="20"/>
      <c r="ORY108" s="20"/>
      <c r="ORZ108" s="20"/>
      <c r="OSA108" s="20"/>
      <c r="OSB108" s="20"/>
      <c r="OSC108" s="20"/>
      <c r="OSD108" s="20"/>
      <c r="OSE108" s="20"/>
      <c r="OSF108" s="20"/>
      <c r="OSG108" s="20"/>
      <c r="OSH108" s="20"/>
      <c r="OSI108" s="20"/>
      <c r="OSJ108" s="20"/>
      <c r="OSK108" s="20"/>
      <c r="OSL108" s="20"/>
      <c r="OSM108" s="20"/>
      <c r="OSN108" s="20"/>
      <c r="OSO108" s="20"/>
      <c r="OSP108" s="20"/>
      <c r="OSQ108" s="20"/>
      <c r="OSR108" s="20"/>
      <c r="OSS108" s="20"/>
      <c r="OST108" s="20"/>
      <c r="OSU108" s="20"/>
      <c r="OSV108" s="20"/>
      <c r="OSW108" s="20"/>
      <c r="OSX108" s="20"/>
      <c r="OSY108" s="20"/>
      <c r="OSZ108" s="20"/>
      <c r="OTA108" s="20"/>
      <c r="OTB108" s="20"/>
      <c r="OTC108" s="20"/>
      <c r="OTD108" s="20"/>
      <c r="OTE108" s="20"/>
      <c r="OTF108" s="20"/>
      <c r="OTG108" s="20"/>
      <c r="OTH108" s="20"/>
      <c r="OTI108" s="20"/>
      <c r="OTJ108" s="20"/>
      <c r="OTK108" s="20"/>
      <c r="OTL108" s="20"/>
      <c r="OTM108" s="20"/>
      <c r="OTN108" s="20"/>
      <c r="OTO108" s="20"/>
      <c r="OTP108" s="20"/>
      <c r="OTQ108" s="20"/>
      <c r="OTR108" s="20"/>
      <c r="OTS108" s="20"/>
      <c r="OTT108" s="20"/>
      <c r="OTU108" s="20"/>
      <c r="OTV108" s="20"/>
      <c r="OTW108" s="20"/>
      <c r="OTX108" s="20"/>
      <c r="OTY108" s="20"/>
      <c r="OTZ108" s="20"/>
      <c r="OUA108" s="20"/>
      <c r="OUB108" s="20"/>
      <c r="OUC108" s="20"/>
      <c r="OUD108" s="20"/>
      <c r="OUE108" s="20"/>
      <c r="OUF108" s="20"/>
      <c r="OUG108" s="20"/>
      <c r="OUH108" s="20"/>
      <c r="OUI108" s="20"/>
      <c r="OUJ108" s="20"/>
      <c r="OUK108" s="20"/>
      <c r="OUL108" s="20"/>
      <c r="OUM108" s="20"/>
      <c r="OUN108" s="20"/>
      <c r="OUO108" s="20"/>
      <c r="OUP108" s="20"/>
      <c r="OUQ108" s="20"/>
      <c r="OUR108" s="20"/>
      <c r="OUS108" s="20"/>
      <c r="OUT108" s="20"/>
      <c r="OUU108" s="20"/>
      <c r="OUV108" s="20"/>
      <c r="OUW108" s="20"/>
      <c r="OUX108" s="20"/>
      <c r="OUY108" s="20"/>
      <c r="OUZ108" s="20"/>
      <c r="OVA108" s="20"/>
      <c r="OVB108" s="20"/>
      <c r="OVC108" s="20"/>
      <c r="OVD108" s="20"/>
      <c r="OVE108" s="20"/>
      <c r="OVF108" s="20"/>
      <c r="OVG108" s="20"/>
      <c r="OVH108" s="20"/>
      <c r="OVI108" s="20"/>
      <c r="OVJ108" s="20"/>
      <c r="OVK108" s="20"/>
      <c r="OVL108" s="20"/>
      <c r="OVM108" s="20"/>
      <c r="OVN108" s="20"/>
      <c r="OVO108" s="20"/>
      <c r="OVP108" s="20"/>
      <c r="OVQ108" s="20"/>
      <c r="OVR108" s="20"/>
      <c r="OVS108" s="20"/>
      <c r="OVT108" s="20"/>
      <c r="OVU108" s="20"/>
      <c r="OVV108" s="20"/>
      <c r="OVW108" s="20"/>
      <c r="OVX108" s="20"/>
      <c r="OVY108" s="20"/>
      <c r="OVZ108" s="20"/>
      <c r="OWA108" s="20"/>
      <c r="OWB108" s="20"/>
      <c r="OWC108" s="20"/>
      <c r="OWD108" s="20"/>
      <c r="OWE108" s="20"/>
      <c r="OWF108" s="20"/>
      <c r="OWG108" s="20"/>
      <c r="OWH108" s="20"/>
      <c r="OWI108" s="20"/>
      <c r="OWJ108" s="20"/>
      <c r="OWK108" s="20"/>
      <c r="OWL108" s="20"/>
      <c r="OWM108" s="20"/>
      <c r="OWN108" s="20"/>
      <c r="OWO108" s="20"/>
      <c r="OWP108" s="20"/>
      <c r="OWQ108" s="20"/>
      <c r="OWR108" s="20"/>
      <c r="OWS108" s="20"/>
      <c r="OWT108" s="20"/>
      <c r="OWU108" s="20"/>
      <c r="OWV108" s="20"/>
      <c r="OWW108" s="20"/>
      <c r="OWX108" s="20"/>
      <c r="OWY108" s="20"/>
      <c r="OWZ108" s="20"/>
      <c r="OXA108" s="20"/>
      <c r="OXB108" s="20"/>
      <c r="OXC108" s="20"/>
      <c r="OXD108" s="20"/>
      <c r="OXE108" s="20"/>
      <c r="OXF108" s="20"/>
      <c r="OXG108" s="20"/>
      <c r="OXH108" s="20"/>
      <c r="OXI108" s="20"/>
      <c r="OXJ108" s="20"/>
      <c r="OXK108" s="20"/>
      <c r="OXL108" s="20"/>
      <c r="OXM108" s="20"/>
      <c r="OXN108" s="20"/>
      <c r="OXO108" s="20"/>
      <c r="OXP108" s="20"/>
      <c r="OXQ108" s="20"/>
      <c r="OXR108" s="20"/>
      <c r="OXS108" s="20"/>
      <c r="OXT108" s="20"/>
      <c r="OXU108" s="20"/>
      <c r="OXV108" s="20"/>
      <c r="OXW108" s="20"/>
      <c r="OXX108" s="20"/>
      <c r="OXY108" s="20"/>
      <c r="OXZ108" s="20"/>
      <c r="OYA108" s="20"/>
      <c r="OYB108" s="20"/>
      <c r="OYC108" s="20"/>
      <c r="OYD108" s="20"/>
      <c r="OYE108" s="20"/>
      <c r="OYF108" s="20"/>
      <c r="OYG108" s="20"/>
      <c r="OYH108" s="20"/>
      <c r="OYI108" s="20"/>
      <c r="OYJ108" s="20"/>
      <c r="OYK108" s="20"/>
      <c r="OYL108" s="20"/>
      <c r="OYM108" s="20"/>
      <c r="OYN108" s="20"/>
      <c r="OYO108" s="20"/>
      <c r="OYP108" s="20"/>
      <c r="OYQ108" s="20"/>
      <c r="OYR108" s="20"/>
      <c r="OYS108" s="20"/>
      <c r="OYT108" s="20"/>
      <c r="OYU108" s="20"/>
      <c r="OYV108" s="20"/>
      <c r="OYW108" s="20"/>
      <c r="OYX108" s="20"/>
      <c r="OYY108" s="20"/>
      <c r="OYZ108" s="20"/>
      <c r="OZA108" s="20"/>
      <c r="OZB108" s="20"/>
      <c r="OZC108" s="20"/>
      <c r="OZD108" s="20"/>
      <c r="OZE108" s="20"/>
      <c r="OZF108" s="20"/>
      <c r="OZG108" s="20"/>
      <c r="OZH108" s="20"/>
      <c r="OZI108" s="20"/>
      <c r="OZJ108" s="20"/>
      <c r="OZK108" s="20"/>
      <c r="OZL108" s="20"/>
      <c r="OZM108" s="20"/>
      <c r="OZN108" s="20"/>
      <c r="OZO108" s="20"/>
      <c r="OZP108" s="20"/>
      <c r="OZQ108" s="20"/>
      <c r="OZR108" s="20"/>
      <c r="OZS108" s="20"/>
      <c r="OZT108" s="20"/>
      <c r="OZU108" s="20"/>
      <c r="OZV108" s="20"/>
      <c r="OZW108" s="20"/>
      <c r="OZX108" s="20"/>
      <c r="OZY108" s="20"/>
      <c r="OZZ108" s="20"/>
      <c r="PAA108" s="20"/>
      <c r="PAB108" s="20"/>
      <c r="PAC108" s="20"/>
      <c r="PAD108" s="20"/>
      <c r="PAE108" s="20"/>
      <c r="PAF108" s="20"/>
      <c r="PAG108" s="20"/>
      <c r="PAH108" s="20"/>
      <c r="PAI108" s="20"/>
      <c r="PAJ108" s="20"/>
      <c r="PAK108" s="20"/>
      <c r="PAL108" s="20"/>
      <c r="PAM108" s="20"/>
      <c r="PAN108" s="20"/>
      <c r="PAO108" s="20"/>
      <c r="PAP108" s="20"/>
      <c r="PAQ108" s="20"/>
      <c r="PAR108" s="20"/>
      <c r="PAS108" s="20"/>
      <c r="PAT108" s="20"/>
      <c r="PAU108" s="20"/>
      <c r="PAV108" s="20"/>
      <c r="PAW108" s="20"/>
      <c r="PAX108" s="20"/>
      <c r="PAY108" s="20"/>
      <c r="PAZ108" s="20"/>
      <c r="PBA108" s="20"/>
      <c r="PBB108" s="20"/>
      <c r="PBC108" s="20"/>
      <c r="PBD108" s="20"/>
      <c r="PBE108" s="20"/>
      <c r="PBF108" s="20"/>
      <c r="PBG108" s="20"/>
      <c r="PBH108" s="20"/>
      <c r="PBI108" s="20"/>
      <c r="PBJ108" s="20"/>
      <c r="PBK108" s="20"/>
      <c r="PBL108" s="20"/>
      <c r="PBM108" s="20"/>
      <c r="PBN108" s="20"/>
      <c r="PBO108" s="20"/>
      <c r="PBP108" s="20"/>
      <c r="PBQ108" s="20"/>
      <c r="PBR108" s="20"/>
      <c r="PBS108" s="20"/>
      <c r="PBT108" s="20"/>
      <c r="PBU108" s="20"/>
      <c r="PBV108" s="20"/>
      <c r="PBW108" s="20"/>
      <c r="PBX108" s="20"/>
      <c r="PBY108" s="20"/>
      <c r="PBZ108" s="20"/>
      <c r="PCA108" s="20"/>
      <c r="PCB108" s="20"/>
      <c r="PCC108" s="20"/>
      <c r="PCD108" s="20"/>
      <c r="PCE108" s="20"/>
      <c r="PCF108" s="20"/>
      <c r="PCG108" s="20"/>
      <c r="PCH108" s="20"/>
      <c r="PCI108" s="20"/>
      <c r="PCJ108" s="20"/>
      <c r="PCK108" s="20"/>
      <c r="PCL108" s="20"/>
      <c r="PCM108" s="20"/>
      <c r="PCN108" s="20"/>
      <c r="PCO108" s="20"/>
      <c r="PCP108" s="20"/>
      <c r="PCQ108" s="20"/>
      <c r="PCR108" s="20"/>
      <c r="PCS108" s="20"/>
      <c r="PCT108" s="20"/>
      <c r="PCU108" s="20"/>
      <c r="PCV108" s="20"/>
      <c r="PCW108" s="20"/>
      <c r="PCX108" s="20"/>
      <c r="PCY108" s="20"/>
      <c r="PCZ108" s="20"/>
      <c r="PDA108" s="20"/>
      <c r="PDB108" s="20"/>
      <c r="PDC108" s="20"/>
      <c r="PDD108" s="20"/>
      <c r="PDE108" s="20"/>
      <c r="PDF108" s="20"/>
      <c r="PDG108" s="20"/>
      <c r="PDH108" s="20"/>
      <c r="PDI108" s="20"/>
      <c r="PDJ108" s="20"/>
      <c r="PDK108" s="20"/>
      <c r="PDL108" s="20"/>
      <c r="PDM108" s="20"/>
      <c r="PDN108" s="20"/>
      <c r="PDO108" s="20"/>
      <c r="PDP108" s="20"/>
      <c r="PDQ108" s="20"/>
      <c r="PDR108" s="20"/>
      <c r="PDS108" s="20"/>
      <c r="PDT108" s="20"/>
      <c r="PDU108" s="20"/>
      <c r="PDV108" s="20"/>
      <c r="PDW108" s="20"/>
      <c r="PDX108" s="20"/>
      <c r="PDY108" s="20"/>
      <c r="PDZ108" s="20"/>
      <c r="PEA108" s="20"/>
      <c r="PEB108" s="20"/>
      <c r="PEC108" s="20"/>
      <c r="PED108" s="20"/>
      <c r="PEE108" s="20"/>
      <c r="PEF108" s="20"/>
      <c r="PEG108" s="20"/>
      <c r="PEH108" s="20"/>
      <c r="PEI108" s="20"/>
      <c r="PEJ108" s="20"/>
      <c r="PEK108" s="20"/>
      <c r="PEL108" s="20"/>
      <c r="PEM108" s="20"/>
      <c r="PEN108" s="20"/>
      <c r="PEO108" s="20"/>
      <c r="PEP108" s="20"/>
      <c r="PEQ108" s="20"/>
      <c r="PER108" s="20"/>
      <c r="PES108" s="20"/>
      <c r="PET108" s="20"/>
      <c r="PEU108" s="20"/>
      <c r="PEV108" s="20"/>
      <c r="PEW108" s="20"/>
      <c r="PEX108" s="20"/>
      <c r="PEY108" s="20"/>
      <c r="PEZ108" s="20"/>
      <c r="PFA108" s="20"/>
      <c r="PFB108" s="20"/>
      <c r="PFC108" s="20"/>
      <c r="PFD108" s="20"/>
      <c r="PFE108" s="20"/>
      <c r="PFF108" s="20"/>
      <c r="PFG108" s="20"/>
      <c r="PFH108" s="20"/>
      <c r="PFI108" s="20"/>
      <c r="PFJ108" s="20"/>
      <c r="PFK108" s="20"/>
      <c r="PFL108" s="20"/>
      <c r="PFM108" s="20"/>
      <c r="PFN108" s="20"/>
      <c r="PFO108" s="20"/>
      <c r="PFP108" s="20"/>
      <c r="PFQ108" s="20"/>
      <c r="PFR108" s="20"/>
      <c r="PFS108" s="20"/>
      <c r="PFT108" s="20"/>
      <c r="PFU108" s="20"/>
      <c r="PFV108" s="20"/>
      <c r="PFW108" s="20"/>
      <c r="PFX108" s="20"/>
      <c r="PFY108" s="20"/>
      <c r="PFZ108" s="20"/>
      <c r="PGA108" s="20"/>
      <c r="PGB108" s="20"/>
      <c r="PGC108" s="20"/>
      <c r="PGD108" s="20"/>
      <c r="PGE108" s="20"/>
      <c r="PGF108" s="20"/>
      <c r="PGG108" s="20"/>
      <c r="PGH108" s="20"/>
      <c r="PGI108" s="20"/>
      <c r="PGJ108" s="20"/>
      <c r="PGK108" s="20"/>
      <c r="PGL108" s="20"/>
      <c r="PGM108" s="20"/>
      <c r="PGN108" s="20"/>
      <c r="PGO108" s="20"/>
      <c r="PGP108" s="20"/>
      <c r="PGQ108" s="20"/>
      <c r="PGR108" s="20"/>
      <c r="PGS108" s="20"/>
      <c r="PGT108" s="20"/>
      <c r="PGU108" s="20"/>
      <c r="PGV108" s="20"/>
      <c r="PGW108" s="20"/>
      <c r="PGX108" s="20"/>
      <c r="PGY108" s="20"/>
      <c r="PGZ108" s="20"/>
      <c r="PHA108" s="20"/>
      <c r="PHB108" s="20"/>
      <c r="PHC108" s="20"/>
      <c r="PHD108" s="20"/>
      <c r="PHE108" s="20"/>
      <c r="PHF108" s="20"/>
      <c r="PHG108" s="20"/>
      <c r="PHH108" s="20"/>
      <c r="PHI108" s="20"/>
      <c r="PHJ108" s="20"/>
      <c r="PHK108" s="20"/>
      <c r="PHL108" s="20"/>
      <c r="PHM108" s="20"/>
      <c r="PHN108" s="20"/>
      <c r="PHO108" s="20"/>
      <c r="PHP108" s="20"/>
      <c r="PHQ108" s="20"/>
      <c r="PHR108" s="20"/>
      <c r="PHS108" s="20"/>
      <c r="PHT108" s="20"/>
      <c r="PHU108" s="20"/>
      <c r="PHV108" s="20"/>
      <c r="PHW108" s="20"/>
      <c r="PHX108" s="20"/>
      <c r="PHY108" s="20"/>
      <c r="PHZ108" s="20"/>
      <c r="PIA108" s="20"/>
      <c r="PIB108" s="20"/>
      <c r="PIC108" s="20"/>
      <c r="PID108" s="20"/>
      <c r="PIE108" s="20"/>
      <c r="PIF108" s="20"/>
      <c r="PIG108" s="20"/>
      <c r="PIH108" s="20"/>
      <c r="PII108" s="20"/>
      <c r="PIJ108" s="20"/>
      <c r="PIK108" s="20"/>
      <c r="PIL108" s="20"/>
      <c r="PIM108" s="20"/>
      <c r="PIN108" s="20"/>
      <c r="PIO108" s="20"/>
      <c r="PIP108" s="20"/>
      <c r="PIQ108" s="20"/>
      <c r="PIR108" s="20"/>
      <c r="PIS108" s="20"/>
      <c r="PIT108" s="20"/>
      <c r="PIU108" s="20"/>
      <c r="PIV108" s="20"/>
      <c r="PIW108" s="20"/>
      <c r="PIX108" s="20"/>
      <c r="PIY108" s="20"/>
      <c r="PIZ108" s="20"/>
      <c r="PJA108" s="20"/>
      <c r="PJB108" s="20"/>
      <c r="PJC108" s="20"/>
      <c r="PJD108" s="20"/>
      <c r="PJE108" s="20"/>
      <c r="PJF108" s="20"/>
      <c r="PJG108" s="20"/>
      <c r="PJH108" s="20"/>
      <c r="PJI108" s="20"/>
      <c r="PJJ108" s="20"/>
      <c r="PJK108" s="20"/>
      <c r="PJL108" s="20"/>
      <c r="PJM108" s="20"/>
      <c r="PJN108" s="20"/>
      <c r="PJO108" s="20"/>
      <c r="PJP108" s="20"/>
      <c r="PJQ108" s="20"/>
      <c r="PJR108" s="20"/>
      <c r="PJS108" s="20"/>
      <c r="PJT108" s="20"/>
      <c r="PJU108" s="20"/>
      <c r="PJV108" s="20"/>
      <c r="PJW108" s="20"/>
      <c r="PJX108" s="20"/>
      <c r="PJY108" s="20"/>
      <c r="PJZ108" s="20"/>
      <c r="PKA108" s="20"/>
      <c r="PKB108" s="20"/>
      <c r="PKC108" s="20"/>
      <c r="PKD108" s="20"/>
      <c r="PKE108" s="20"/>
      <c r="PKF108" s="20"/>
      <c r="PKG108" s="20"/>
      <c r="PKH108" s="20"/>
      <c r="PKI108" s="20"/>
      <c r="PKJ108" s="20"/>
      <c r="PKK108" s="20"/>
      <c r="PKL108" s="20"/>
      <c r="PKM108" s="20"/>
      <c r="PKN108" s="20"/>
      <c r="PKO108" s="20"/>
      <c r="PKP108" s="20"/>
      <c r="PKQ108" s="20"/>
      <c r="PKR108" s="20"/>
      <c r="PKS108" s="20"/>
      <c r="PKT108" s="20"/>
      <c r="PKU108" s="20"/>
      <c r="PKV108" s="20"/>
      <c r="PKW108" s="20"/>
      <c r="PKX108" s="20"/>
      <c r="PKY108" s="20"/>
      <c r="PKZ108" s="20"/>
      <c r="PLA108" s="20"/>
      <c r="PLB108" s="20"/>
      <c r="PLC108" s="20"/>
      <c r="PLD108" s="20"/>
      <c r="PLE108" s="20"/>
      <c r="PLF108" s="20"/>
      <c r="PLG108" s="20"/>
      <c r="PLH108" s="20"/>
      <c r="PLI108" s="20"/>
      <c r="PLJ108" s="20"/>
      <c r="PLK108" s="20"/>
      <c r="PLL108" s="20"/>
      <c r="PLM108" s="20"/>
      <c r="PLN108" s="20"/>
      <c r="PLO108" s="20"/>
      <c r="PLP108" s="20"/>
      <c r="PLQ108" s="20"/>
      <c r="PLR108" s="20"/>
      <c r="PLS108" s="20"/>
      <c r="PLT108" s="20"/>
      <c r="PLU108" s="20"/>
      <c r="PLV108" s="20"/>
      <c r="PLW108" s="20"/>
      <c r="PLX108" s="20"/>
      <c r="PLY108" s="20"/>
      <c r="PLZ108" s="20"/>
      <c r="PMA108" s="20"/>
      <c r="PMB108" s="20"/>
      <c r="PMC108" s="20"/>
      <c r="PMD108" s="20"/>
      <c r="PME108" s="20"/>
      <c r="PMF108" s="20"/>
      <c r="PMG108" s="20"/>
      <c r="PMH108" s="20"/>
      <c r="PMI108" s="20"/>
      <c r="PMJ108" s="20"/>
      <c r="PMK108" s="20"/>
      <c r="PML108" s="20"/>
      <c r="PMM108" s="20"/>
      <c r="PMN108" s="20"/>
      <c r="PMO108" s="20"/>
      <c r="PMP108" s="20"/>
      <c r="PMQ108" s="20"/>
      <c r="PMR108" s="20"/>
      <c r="PMS108" s="20"/>
      <c r="PMT108" s="20"/>
      <c r="PMU108" s="20"/>
      <c r="PMV108" s="20"/>
      <c r="PMW108" s="20"/>
      <c r="PMX108" s="20"/>
      <c r="PMY108" s="20"/>
      <c r="PMZ108" s="20"/>
      <c r="PNA108" s="20"/>
      <c r="PNB108" s="20"/>
      <c r="PNC108" s="20"/>
      <c r="PND108" s="20"/>
      <c r="PNE108" s="20"/>
      <c r="PNF108" s="20"/>
      <c r="PNG108" s="20"/>
      <c r="PNH108" s="20"/>
      <c r="PNI108" s="20"/>
      <c r="PNJ108" s="20"/>
      <c r="PNK108" s="20"/>
      <c r="PNL108" s="20"/>
      <c r="PNM108" s="20"/>
      <c r="PNN108" s="20"/>
      <c r="PNO108" s="20"/>
      <c r="PNP108" s="20"/>
      <c r="PNQ108" s="20"/>
      <c r="PNR108" s="20"/>
      <c r="PNS108" s="20"/>
      <c r="PNT108" s="20"/>
      <c r="PNU108" s="20"/>
      <c r="PNV108" s="20"/>
      <c r="PNW108" s="20"/>
      <c r="PNX108" s="20"/>
      <c r="PNY108" s="20"/>
      <c r="PNZ108" s="20"/>
      <c r="POA108" s="20"/>
      <c r="POB108" s="20"/>
      <c r="POC108" s="20"/>
      <c r="POD108" s="20"/>
      <c r="POE108" s="20"/>
      <c r="POF108" s="20"/>
      <c r="POG108" s="20"/>
      <c r="POH108" s="20"/>
      <c r="POI108" s="20"/>
      <c r="POJ108" s="20"/>
      <c r="POK108" s="20"/>
      <c r="POL108" s="20"/>
      <c r="POM108" s="20"/>
      <c r="PON108" s="20"/>
      <c r="POO108" s="20"/>
      <c r="POP108" s="20"/>
      <c r="POQ108" s="20"/>
      <c r="POR108" s="20"/>
      <c r="POS108" s="20"/>
      <c r="POT108" s="20"/>
      <c r="POU108" s="20"/>
      <c r="POV108" s="20"/>
      <c r="POW108" s="20"/>
      <c r="POX108" s="20"/>
      <c r="POY108" s="20"/>
      <c r="POZ108" s="20"/>
      <c r="PPA108" s="20"/>
      <c r="PPB108" s="20"/>
      <c r="PPC108" s="20"/>
      <c r="PPD108" s="20"/>
      <c r="PPE108" s="20"/>
      <c r="PPF108" s="20"/>
      <c r="PPG108" s="20"/>
      <c r="PPH108" s="20"/>
      <c r="PPI108" s="20"/>
      <c r="PPJ108" s="20"/>
      <c r="PPK108" s="20"/>
      <c r="PPL108" s="20"/>
      <c r="PPM108" s="20"/>
      <c r="PPN108" s="20"/>
      <c r="PPO108" s="20"/>
      <c r="PPP108" s="20"/>
      <c r="PPQ108" s="20"/>
      <c r="PPR108" s="20"/>
      <c r="PPS108" s="20"/>
      <c r="PPT108" s="20"/>
      <c r="PPU108" s="20"/>
      <c r="PPV108" s="20"/>
      <c r="PPW108" s="20"/>
      <c r="PPX108" s="20"/>
      <c r="PPY108" s="20"/>
      <c r="PPZ108" s="20"/>
      <c r="PQA108" s="20"/>
      <c r="PQB108" s="20"/>
      <c r="PQC108" s="20"/>
      <c r="PQD108" s="20"/>
      <c r="PQE108" s="20"/>
      <c r="PQF108" s="20"/>
      <c r="PQG108" s="20"/>
      <c r="PQH108" s="20"/>
      <c r="PQI108" s="20"/>
      <c r="PQJ108" s="20"/>
      <c r="PQK108" s="20"/>
      <c r="PQL108" s="20"/>
      <c r="PQM108" s="20"/>
      <c r="PQN108" s="20"/>
      <c r="PQO108" s="20"/>
      <c r="PQP108" s="20"/>
      <c r="PQQ108" s="20"/>
      <c r="PQR108" s="20"/>
      <c r="PQS108" s="20"/>
      <c r="PQT108" s="20"/>
      <c r="PQU108" s="20"/>
      <c r="PQV108" s="20"/>
      <c r="PQW108" s="20"/>
      <c r="PQX108" s="20"/>
      <c r="PQY108" s="20"/>
      <c r="PQZ108" s="20"/>
      <c r="PRA108" s="20"/>
      <c r="PRB108" s="20"/>
      <c r="PRC108" s="20"/>
      <c r="PRD108" s="20"/>
      <c r="PRE108" s="20"/>
      <c r="PRF108" s="20"/>
      <c r="PRG108" s="20"/>
      <c r="PRH108" s="20"/>
      <c r="PRI108" s="20"/>
      <c r="PRJ108" s="20"/>
      <c r="PRK108" s="20"/>
      <c r="PRL108" s="20"/>
      <c r="PRM108" s="20"/>
      <c r="PRN108" s="20"/>
      <c r="PRO108" s="20"/>
      <c r="PRP108" s="20"/>
      <c r="PRQ108" s="20"/>
      <c r="PRR108" s="20"/>
      <c r="PRS108" s="20"/>
      <c r="PRT108" s="20"/>
      <c r="PRU108" s="20"/>
      <c r="PRV108" s="20"/>
      <c r="PRW108" s="20"/>
      <c r="PRX108" s="20"/>
      <c r="PRY108" s="20"/>
      <c r="PRZ108" s="20"/>
      <c r="PSA108" s="20"/>
      <c r="PSB108" s="20"/>
      <c r="PSC108" s="20"/>
      <c r="PSD108" s="20"/>
      <c r="PSE108" s="20"/>
      <c r="PSF108" s="20"/>
      <c r="PSG108" s="20"/>
      <c r="PSH108" s="20"/>
      <c r="PSI108" s="20"/>
      <c r="PSJ108" s="20"/>
      <c r="PSK108" s="20"/>
      <c r="PSL108" s="20"/>
      <c r="PSM108" s="20"/>
      <c r="PSN108" s="20"/>
      <c r="PSO108" s="20"/>
      <c r="PSP108" s="20"/>
      <c r="PSQ108" s="20"/>
      <c r="PSR108" s="20"/>
      <c r="PSS108" s="20"/>
      <c r="PST108" s="20"/>
      <c r="PSU108" s="20"/>
      <c r="PSV108" s="20"/>
      <c r="PSW108" s="20"/>
      <c r="PSX108" s="20"/>
      <c r="PSY108" s="20"/>
      <c r="PSZ108" s="20"/>
      <c r="PTA108" s="20"/>
      <c r="PTB108" s="20"/>
      <c r="PTC108" s="20"/>
      <c r="PTD108" s="20"/>
      <c r="PTE108" s="20"/>
      <c r="PTF108" s="20"/>
      <c r="PTG108" s="20"/>
      <c r="PTH108" s="20"/>
      <c r="PTI108" s="20"/>
      <c r="PTJ108" s="20"/>
      <c r="PTK108" s="20"/>
      <c r="PTL108" s="20"/>
      <c r="PTM108" s="20"/>
      <c r="PTN108" s="20"/>
      <c r="PTO108" s="20"/>
      <c r="PTP108" s="20"/>
      <c r="PTQ108" s="20"/>
      <c r="PTR108" s="20"/>
      <c r="PTS108" s="20"/>
      <c r="PTT108" s="20"/>
      <c r="PTU108" s="20"/>
      <c r="PTV108" s="20"/>
      <c r="PTW108" s="20"/>
      <c r="PTX108" s="20"/>
      <c r="PTY108" s="20"/>
      <c r="PTZ108" s="20"/>
      <c r="PUA108" s="20"/>
      <c r="PUB108" s="20"/>
      <c r="PUC108" s="20"/>
      <c r="PUD108" s="20"/>
      <c r="PUE108" s="20"/>
      <c r="PUF108" s="20"/>
      <c r="PUG108" s="20"/>
      <c r="PUH108" s="20"/>
      <c r="PUI108" s="20"/>
      <c r="PUJ108" s="20"/>
      <c r="PUK108" s="20"/>
      <c r="PUL108" s="20"/>
      <c r="PUM108" s="20"/>
      <c r="PUN108" s="20"/>
      <c r="PUO108" s="20"/>
      <c r="PUP108" s="20"/>
      <c r="PUQ108" s="20"/>
      <c r="PUR108" s="20"/>
      <c r="PUS108" s="20"/>
      <c r="PUT108" s="20"/>
      <c r="PUU108" s="20"/>
      <c r="PUV108" s="20"/>
      <c r="PUW108" s="20"/>
      <c r="PUX108" s="20"/>
      <c r="PUY108" s="20"/>
      <c r="PUZ108" s="20"/>
      <c r="PVA108" s="20"/>
      <c r="PVB108" s="20"/>
      <c r="PVC108" s="20"/>
      <c r="PVD108" s="20"/>
      <c r="PVE108" s="20"/>
      <c r="PVF108" s="20"/>
      <c r="PVG108" s="20"/>
      <c r="PVH108" s="20"/>
      <c r="PVI108" s="20"/>
      <c r="PVJ108" s="20"/>
      <c r="PVK108" s="20"/>
      <c r="PVL108" s="20"/>
      <c r="PVM108" s="20"/>
      <c r="PVN108" s="20"/>
      <c r="PVO108" s="20"/>
      <c r="PVP108" s="20"/>
      <c r="PVQ108" s="20"/>
      <c r="PVR108" s="20"/>
      <c r="PVS108" s="20"/>
      <c r="PVT108" s="20"/>
      <c r="PVU108" s="20"/>
      <c r="PVV108" s="20"/>
      <c r="PVW108" s="20"/>
      <c r="PVX108" s="20"/>
      <c r="PVY108" s="20"/>
      <c r="PVZ108" s="20"/>
      <c r="PWA108" s="20"/>
      <c r="PWB108" s="20"/>
      <c r="PWC108" s="20"/>
      <c r="PWD108" s="20"/>
      <c r="PWE108" s="20"/>
      <c r="PWF108" s="20"/>
      <c r="PWG108" s="20"/>
      <c r="PWH108" s="20"/>
      <c r="PWI108" s="20"/>
      <c r="PWJ108" s="20"/>
      <c r="PWK108" s="20"/>
      <c r="PWL108" s="20"/>
      <c r="PWM108" s="20"/>
      <c r="PWN108" s="20"/>
      <c r="PWO108" s="20"/>
      <c r="PWP108" s="20"/>
      <c r="PWQ108" s="20"/>
      <c r="PWR108" s="20"/>
      <c r="PWS108" s="20"/>
      <c r="PWT108" s="20"/>
      <c r="PWU108" s="20"/>
      <c r="PWV108" s="20"/>
      <c r="PWW108" s="20"/>
      <c r="PWX108" s="20"/>
      <c r="PWY108" s="20"/>
      <c r="PWZ108" s="20"/>
      <c r="PXA108" s="20"/>
      <c r="PXB108" s="20"/>
      <c r="PXC108" s="20"/>
      <c r="PXD108" s="20"/>
      <c r="PXE108" s="20"/>
      <c r="PXF108" s="20"/>
      <c r="PXG108" s="20"/>
      <c r="PXH108" s="20"/>
      <c r="PXI108" s="20"/>
      <c r="PXJ108" s="20"/>
      <c r="PXK108" s="20"/>
      <c r="PXL108" s="20"/>
      <c r="PXM108" s="20"/>
      <c r="PXN108" s="20"/>
      <c r="PXO108" s="20"/>
      <c r="PXP108" s="20"/>
      <c r="PXQ108" s="20"/>
      <c r="PXR108" s="20"/>
      <c r="PXS108" s="20"/>
      <c r="PXT108" s="20"/>
      <c r="PXU108" s="20"/>
      <c r="PXV108" s="20"/>
      <c r="PXW108" s="20"/>
      <c r="PXX108" s="20"/>
      <c r="PXY108" s="20"/>
      <c r="PXZ108" s="20"/>
      <c r="PYA108" s="20"/>
      <c r="PYB108" s="20"/>
      <c r="PYC108" s="20"/>
      <c r="PYD108" s="20"/>
      <c r="PYE108" s="20"/>
      <c r="PYF108" s="20"/>
      <c r="PYG108" s="20"/>
      <c r="PYH108" s="20"/>
      <c r="PYI108" s="20"/>
      <c r="PYJ108" s="20"/>
      <c r="PYK108" s="20"/>
      <c r="PYL108" s="20"/>
      <c r="PYM108" s="20"/>
      <c r="PYN108" s="20"/>
      <c r="PYO108" s="20"/>
      <c r="PYP108" s="20"/>
      <c r="PYQ108" s="20"/>
      <c r="PYR108" s="20"/>
      <c r="PYS108" s="20"/>
      <c r="PYT108" s="20"/>
      <c r="PYU108" s="20"/>
      <c r="PYV108" s="20"/>
      <c r="PYW108" s="20"/>
      <c r="PYX108" s="20"/>
      <c r="PYY108" s="20"/>
      <c r="PYZ108" s="20"/>
      <c r="PZA108" s="20"/>
      <c r="PZB108" s="20"/>
      <c r="PZC108" s="20"/>
      <c r="PZD108" s="20"/>
      <c r="PZE108" s="20"/>
      <c r="PZF108" s="20"/>
      <c r="PZG108" s="20"/>
      <c r="PZH108" s="20"/>
      <c r="PZI108" s="20"/>
      <c r="PZJ108" s="20"/>
      <c r="PZK108" s="20"/>
      <c r="PZL108" s="20"/>
      <c r="PZM108" s="20"/>
      <c r="PZN108" s="20"/>
      <c r="PZO108" s="20"/>
      <c r="PZP108" s="20"/>
      <c r="PZQ108" s="20"/>
      <c r="PZR108" s="20"/>
      <c r="PZS108" s="20"/>
      <c r="PZT108" s="20"/>
      <c r="PZU108" s="20"/>
      <c r="PZV108" s="20"/>
      <c r="PZW108" s="20"/>
      <c r="PZX108" s="20"/>
      <c r="PZY108" s="20"/>
      <c r="PZZ108" s="20"/>
      <c r="QAA108" s="20"/>
      <c r="QAB108" s="20"/>
      <c r="QAC108" s="20"/>
      <c r="QAD108" s="20"/>
      <c r="QAE108" s="20"/>
      <c r="QAF108" s="20"/>
      <c r="QAG108" s="20"/>
      <c r="QAH108" s="20"/>
      <c r="QAI108" s="20"/>
      <c r="QAJ108" s="20"/>
      <c r="QAK108" s="20"/>
      <c r="QAL108" s="20"/>
      <c r="QAM108" s="20"/>
      <c r="QAN108" s="20"/>
      <c r="QAO108" s="20"/>
      <c r="QAP108" s="20"/>
      <c r="QAQ108" s="20"/>
      <c r="QAR108" s="20"/>
      <c r="QAS108" s="20"/>
      <c r="QAT108" s="20"/>
      <c r="QAU108" s="20"/>
      <c r="QAV108" s="20"/>
      <c r="QAW108" s="20"/>
      <c r="QAX108" s="20"/>
      <c r="QAY108" s="20"/>
      <c r="QAZ108" s="20"/>
      <c r="QBA108" s="20"/>
      <c r="QBB108" s="20"/>
      <c r="QBC108" s="20"/>
      <c r="QBD108" s="20"/>
      <c r="QBE108" s="20"/>
      <c r="QBF108" s="20"/>
      <c r="QBG108" s="20"/>
      <c r="QBH108" s="20"/>
      <c r="QBI108" s="20"/>
      <c r="QBJ108" s="20"/>
      <c r="QBK108" s="20"/>
      <c r="QBL108" s="20"/>
      <c r="QBM108" s="20"/>
      <c r="QBN108" s="20"/>
      <c r="QBO108" s="20"/>
      <c r="QBP108" s="20"/>
      <c r="QBQ108" s="20"/>
      <c r="QBR108" s="20"/>
      <c r="QBS108" s="20"/>
      <c r="QBT108" s="20"/>
      <c r="QBU108" s="20"/>
      <c r="QBV108" s="20"/>
      <c r="QBW108" s="20"/>
      <c r="QBX108" s="20"/>
      <c r="QBY108" s="20"/>
      <c r="QBZ108" s="20"/>
      <c r="QCA108" s="20"/>
      <c r="QCB108" s="20"/>
      <c r="QCC108" s="20"/>
      <c r="QCD108" s="20"/>
      <c r="QCE108" s="20"/>
      <c r="QCF108" s="20"/>
      <c r="QCG108" s="20"/>
      <c r="QCH108" s="20"/>
      <c r="QCI108" s="20"/>
      <c r="QCJ108" s="20"/>
      <c r="QCK108" s="20"/>
      <c r="QCL108" s="20"/>
      <c r="QCM108" s="20"/>
      <c r="QCN108" s="20"/>
      <c r="QCO108" s="20"/>
      <c r="QCP108" s="20"/>
      <c r="QCQ108" s="20"/>
      <c r="QCR108" s="20"/>
      <c r="QCS108" s="20"/>
      <c r="QCT108" s="20"/>
      <c r="QCU108" s="20"/>
      <c r="QCV108" s="20"/>
      <c r="QCW108" s="20"/>
      <c r="QCX108" s="20"/>
      <c r="QCY108" s="20"/>
      <c r="QCZ108" s="20"/>
      <c r="QDA108" s="20"/>
      <c r="QDB108" s="20"/>
      <c r="QDC108" s="20"/>
      <c r="QDD108" s="20"/>
      <c r="QDE108" s="20"/>
      <c r="QDF108" s="20"/>
      <c r="QDG108" s="20"/>
      <c r="QDH108" s="20"/>
      <c r="QDI108" s="20"/>
      <c r="QDJ108" s="20"/>
      <c r="QDK108" s="20"/>
      <c r="QDL108" s="20"/>
      <c r="QDM108" s="20"/>
      <c r="QDN108" s="20"/>
      <c r="QDO108" s="20"/>
      <c r="QDP108" s="20"/>
      <c r="QDQ108" s="20"/>
      <c r="QDR108" s="20"/>
      <c r="QDS108" s="20"/>
      <c r="QDT108" s="20"/>
      <c r="QDU108" s="20"/>
      <c r="QDV108" s="20"/>
      <c r="QDW108" s="20"/>
      <c r="QDX108" s="20"/>
      <c r="QDY108" s="20"/>
      <c r="QDZ108" s="20"/>
      <c r="QEA108" s="20"/>
      <c r="QEB108" s="20"/>
      <c r="QEC108" s="20"/>
      <c r="QED108" s="20"/>
      <c r="QEE108" s="20"/>
      <c r="QEF108" s="20"/>
      <c r="QEG108" s="20"/>
      <c r="QEH108" s="20"/>
      <c r="QEI108" s="20"/>
      <c r="QEJ108" s="20"/>
      <c r="QEK108" s="20"/>
      <c r="QEL108" s="20"/>
      <c r="QEM108" s="20"/>
      <c r="QEN108" s="20"/>
      <c r="QEO108" s="20"/>
      <c r="QEP108" s="20"/>
      <c r="QEQ108" s="20"/>
      <c r="QER108" s="20"/>
      <c r="QES108" s="20"/>
      <c r="QET108" s="20"/>
      <c r="QEU108" s="20"/>
      <c r="QEV108" s="20"/>
      <c r="QEW108" s="20"/>
      <c r="QEX108" s="20"/>
      <c r="QEY108" s="20"/>
      <c r="QEZ108" s="20"/>
      <c r="QFA108" s="20"/>
      <c r="QFB108" s="20"/>
      <c r="QFC108" s="20"/>
      <c r="QFD108" s="20"/>
      <c r="QFE108" s="20"/>
      <c r="QFF108" s="20"/>
      <c r="QFG108" s="20"/>
      <c r="QFH108" s="20"/>
      <c r="QFI108" s="20"/>
      <c r="QFJ108" s="20"/>
      <c r="QFK108" s="20"/>
      <c r="QFL108" s="20"/>
      <c r="QFM108" s="20"/>
      <c r="QFN108" s="20"/>
      <c r="QFO108" s="20"/>
      <c r="QFP108" s="20"/>
      <c r="QFQ108" s="20"/>
      <c r="QFR108" s="20"/>
      <c r="QFS108" s="20"/>
      <c r="QFT108" s="20"/>
      <c r="QFU108" s="20"/>
      <c r="QFV108" s="20"/>
      <c r="QFW108" s="20"/>
      <c r="QFX108" s="20"/>
      <c r="QFY108" s="20"/>
      <c r="QFZ108" s="20"/>
      <c r="QGA108" s="20"/>
      <c r="QGB108" s="20"/>
      <c r="QGC108" s="20"/>
      <c r="QGD108" s="20"/>
      <c r="QGE108" s="20"/>
      <c r="QGF108" s="20"/>
      <c r="QGG108" s="20"/>
      <c r="QGH108" s="20"/>
      <c r="QGI108" s="20"/>
      <c r="QGJ108" s="20"/>
      <c r="QGK108" s="20"/>
      <c r="QGL108" s="20"/>
      <c r="QGM108" s="20"/>
      <c r="QGN108" s="20"/>
      <c r="QGO108" s="20"/>
      <c r="QGP108" s="20"/>
      <c r="QGQ108" s="20"/>
      <c r="QGR108" s="20"/>
      <c r="QGS108" s="20"/>
      <c r="QGT108" s="20"/>
      <c r="QGU108" s="20"/>
      <c r="QGV108" s="20"/>
      <c r="QGW108" s="20"/>
      <c r="QGX108" s="20"/>
      <c r="QGY108" s="20"/>
      <c r="QGZ108" s="20"/>
      <c r="QHA108" s="20"/>
      <c r="QHB108" s="20"/>
      <c r="QHC108" s="20"/>
      <c r="QHD108" s="20"/>
      <c r="QHE108" s="20"/>
      <c r="QHF108" s="20"/>
      <c r="QHG108" s="20"/>
      <c r="QHH108" s="20"/>
      <c r="QHI108" s="20"/>
      <c r="QHJ108" s="20"/>
      <c r="QHK108" s="20"/>
      <c r="QHL108" s="20"/>
      <c r="QHM108" s="20"/>
      <c r="QHN108" s="20"/>
      <c r="QHO108" s="20"/>
      <c r="QHP108" s="20"/>
      <c r="QHQ108" s="20"/>
      <c r="QHR108" s="20"/>
      <c r="QHS108" s="20"/>
      <c r="QHT108" s="20"/>
      <c r="QHU108" s="20"/>
      <c r="QHV108" s="20"/>
      <c r="QHW108" s="20"/>
      <c r="QHX108" s="20"/>
      <c r="QHY108" s="20"/>
      <c r="QHZ108" s="20"/>
      <c r="QIA108" s="20"/>
      <c r="QIB108" s="20"/>
      <c r="QIC108" s="20"/>
      <c r="QID108" s="20"/>
      <c r="QIE108" s="20"/>
      <c r="QIF108" s="20"/>
      <c r="QIG108" s="20"/>
      <c r="QIH108" s="20"/>
      <c r="QII108" s="20"/>
      <c r="QIJ108" s="20"/>
      <c r="QIK108" s="20"/>
      <c r="QIL108" s="20"/>
      <c r="QIM108" s="20"/>
      <c r="QIN108" s="20"/>
      <c r="QIO108" s="20"/>
      <c r="QIP108" s="20"/>
      <c r="QIQ108" s="20"/>
      <c r="QIR108" s="20"/>
      <c r="QIS108" s="20"/>
      <c r="QIT108" s="20"/>
      <c r="QIU108" s="20"/>
      <c r="QIV108" s="20"/>
      <c r="QIW108" s="20"/>
      <c r="QIX108" s="20"/>
      <c r="QIY108" s="20"/>
      <c r="QIZ108" s="20"/>
      <c r="QJA108" s="20"/>
      <c r="QJB108" s="20"/>
      <c r="QJC108" s="20"/>
      <c r="QJD108" s="20"/>
      <c r="QJE108" s="20"/>
      <c r="QJF108" s="20"/>
      <c r="QJG108" s="20"/>
      <c r="QJH108" s="20"/>
      <c r="QJI108" s="20"/>
      <c r="QJJ108" s="20"/>
      <c r="QJK108" s="20"/>
      <c r="QJL108" s="20"/>
      <c r="QJM108" s="20"/>
      <c r="QJN108" s="20"/>
      <c r="QJO108" s="20"/>
      <c r="QJP108" s="20"/>
      <c r="QJQ108" s="20"/>
      <c r="QJR108" s="20"/>
      <c r="QJS108" s="20"/>
      <c r="QJT108" s="20"/>
      <c r="QJU108" s="20"/>
      <c r="QJV108" s="20"/>
      <c r="QJW108" s="20"/>
      <c r="QJX108" s="20"/>
      <c r="QJY108" s="20"/>
      <c r="QJZ108" s="20"/>
      <c r="QKA108" s="20"/>
      <c r="QKB108" s="20"/>
      <c r="QKC108" s="20"/>
      <c r="QKD108" s="20"/>
      <c r="QKE108" s="20"/>
      <c r="QKF108" s="20"/>
      <c r="QKG108" s="20"/>
      <c r="QKH108" s="20"/>
      <c r="QKI108" s="20"/>
      <c r="QKJ108" s="20"/>
      <c r="QKK108" s="20"/>
      <c r="QKL108" s="20"/>
      <c r="QKM108" s="20"/>
      <c r="QKN108" s="20"/>
      <c r="QKO108" s="20"/>
      <c r="QKP108" s="20"/>
      <c r="QKQ108" s="20"/>
      <c r="QKR108" s="20"/>
      <c r="QKS108" s="20"/>
      <c r="QKT108" s="20"/>
      <c r="QKU108" s="20"/>
      <c r="QKV108" s="20"/>
      <c r="QKW108" s="20"/>
      <c r="QKX108" s="20"/>
      <c r="QKY108" s="20"/>
      <c r="QKZ108" s="20"/>
      <c r="QLA108" s="20"/>
      <c r="QLB108" s="20"/>
      <c r="QLC108" s="20"/>
      <c r="QLD108" s="20"/>
      <c r="QLE108" s="20"/>
      <c r="QLF108" s="20"/>
      <c r="QLG108" s="20"/>
      <c r="QLH108" s="20"/>
      <c r="QLI108" s="20"/>
      <c r="QLJ108" s="20"/>
      <c r="QLK108" s="20"/>
      <c r="QLL108" s="20"/>
      <c r="QLM108" s="20"/>
      <c r="QLN108" s="20"/>
      <c r="QLO108" s="20"/>
      <c r="QLP108" s="20"/>
      <c r="QLQ108" s="20"/>
      <c r="QLR108" s="20"/>
      <c r="QLS108" s="20"/>
      <c r="QLT108" s="20"/>
      <c r="QLU108" s="20"/>
      <c r="QLV108" s="20"/>
      <c r="QLW108" s="20"/>
      <c r="QLX108" s="20"/>
      <c r="QLY108" s="20"/>
      <c r="QLZ108" s="20"/>
      <c r="QMA108" s="20"/>
      <c r="QMB108" s="20"/>
      <c r="QMC108" s="20"/>
      <c r="QMD108" s="20"/>
      <c r="QME108" s="20"/>
      <c r="QMF108" s="20"/>
      <c r="QMG108" s="20"/>
      <c r="QMH108" s="20"/>
      <c r="QMI108" s="20"/>
      <c r="QMJ108" s="20"/>
      <c r="QMK108" s="20"/>
      <c r="QML108" s="20"/>
      <c r="QMM108" s="20"/>
      <c r="QMN108" s="20"/>
      <c r="QMO108" s="20"/>
      <c r="QMP108" s="20"/>
      <c r="QMQ108" s="20"/>
      <c r="QMR108" s="20"/>
      <c r="QMS108" s="20"/>
      <c r="QMT108" s="20"/>
      <c r="QMU108" s="20"/>
      <c r="QMV108" s="20"/>
      <c r="QMW108" s="20"/>
      <c r="QMX108" s="20"/>
      <c r="QMY108" s="20"/>
      <c r="QMZ108" s="20"/>
      <c r="QNA108" s="20"/>
      <c r="QNB108" s="20"/>
      <c r="QNC108" s="20"/>
      <c r="QND108" s="20"/>
      <c r="QNE108" s="20"/>
      <c r="QNF108" s="20"/>
      <c r="QNG108" s="20"/>
      <c r="QNH108" s="20"/>
      <c r="QNI108" s="20"/>
      <c r="QNJ108" s="20"/>
      <c r="QNK108" s="20"/>
      <c r="QNL108" s="20"/>
      <c r="QNM108" s="20"/>
      <c r="QNN108" s="20"/>
      <c r="QNO108" s="20"/>
      <c r="QNP108" s="20"/>
      <c r="QNQ108" s="20"/>
      <c r="QNR108" s="20"/>
      <c r="QNS108" s="20"/>
      <c r="QNT108" s="20"/>
      <c r="QNU108" s="20"/>
      <c r="QNV108" s="20"/>
      <c r="QNW108" s="20"/>
      <c r="QNX108" s="20"/>
      <c r="QNY108" s="20"/>
      <c r="QNZ108" s="20"/>
      <c r="QOA108" s="20"/>
      <c r="QOB108" s="20"/>
      <c r="QOC108" s="20"/>
      <c r="QOD108" s="20"/>
      <c r="QOE108" s="20"/>
      <c r="QOF108" s="20"/>
      <c r="QOG108" s="20"/>
      <c r="QOH108" s="20"/>
      <c r="QOI108" s="20"/>
      <c r="QOJ108" s="20"/>
      <c r="QOK108" s="20"/>
      <c r="QOL108" s="20"/>
      <c r="QOM108" s="20"/>
      <c r="QON108" s="20"/>
      <c r="QOO108" s="20"/>
      <c r="QOP108" s="20"/>
      <c r="QOQ108" s="20"/>
      <c r="QOR108" s="20"/>
      <c r="QOS108" s="20"/>
      <c r="QOT108" s="20"/>
      <c r="QOU108" s="20"/>
      <c r="QOV108" s="20"/>
      <c r="QOW108" s="20"/>
      <c r="QOX108" s="20"/>
      <c r="QOY108" s="20"/>
      <c r="QOZ108" s="20"/>
      <c r="QPA108" s="20"/>
      <c r="QPB108" s="20"/>
      <c r="QPC108" s="20"/>
      <c r="QPD108" s="20"/>
      <c r="QPE108" s="20"/>
      <c r="QPF108" s="20"/>
      <c r="QPG108" s="20"/>
      <c r="QPH108" s="20"/>
      <c r="QPI108" s="20"/>
      <c r="QPJ108" s="20"/>
      <c r="QPK108" s="20"/>
      <c r="QPL108" s="20"/>
      <c r="QPM108" s="20"/>
      <c r="QPN108" s="20"/>
      <c r="QPO108" s="20"/>
      <c r="QPP108" s="20"/>
      <c r="QPQ108" s="20"/>
      <c r="QPR108" s="20"/>
      <c r="QPS108" s="20"/>
      <c r="QPT108" s="20"/>
      <c r="QPU108" s="20"/>
      <c r="QPV108" s="20"/>
      <c r="QPW108" s="20"/>
      <c r="QPX108" s="20"/>
      <c r="QPY108" s="20"/>
      <c r="QPZ108" s="20"/>
      <c r="QQA108" s="20"/>
      <c r="QQB108" s="20"/>
      <c r="QQC108" s="20"/>
      <c r="QQD108" s="20"/>
      <c r="QQE108" s="20"/>
      <c r="QQF108" s="20"/>
      <c r="QQG108" s="20"/>
      <c r="QQH108" s="20"/>
      <c r="QQI108" s="20"/>
      <c r="QQJ108" s="20"/>
      <c r="QQK108" s="20"/>
      <c r="QQL108" s="20"/>
      <c r="QQM108" s="20"/>
      <c r="QQN108" s="20"/>
      <c r="QQO108" s="20"/>
      <c r="QQP108" s="20"/>
      <c r="QQQ108" s="20"/>
      <c r="QQR108" s="20"/>
      <c r="QQS108" s="20"/>
      <c r="QQT108" s="20"/>
      <c r="QQU108" s="20"/>
      <c r="QQV108" s="20"/>
      <c r="QQW108" s="20"/>
      <c r="QQX108" s="20"/>
      <c r="QQY108" s="20"/>
      <c r="QQZ108" s="20"/>
      <c r="QRA108" s="20"/>
      <c r="QRB108" s="20"/>
      <c r="QRC108" s="20"/>
      <c r="QRD108" s="20"/>
      <c r="QRE108" s="20"/>
      <c r="QRF108" s="20"/>
      <c r="QRG108" s="20"/>
      <c r="QRH108" s="20"/>
      <c r="QRI108" s="20"/>
      <c r="QRJ108" s="20"/>
      <c r="QRK108" s="20"/>
      <c r="QRL108" s="20"/>
      <c r="QRM108" s="20"/>
      <c r="QRN108" s="20"/>
      <c r="QRO108" s="20"/>
      <c r="QRP108" s="20"/>
      <c r="QRQ108" s="20"/>
      <c r="QRR108" s="20"/>
      <c r="QRS108" s="20"/>
      <c r="QRT108" s="20"/>
      <c r="QRU108" s="20"/>
      <c r="QRV108" s="20"/>
      <c r="QRW108" s="20"/>
      <c r="QRX108" s="20"/>
      <c r="QRY108" s="20"/>
      <c r="QRZ108" s="20"/>
      <c r="QSA108" s="20"/>
      <c r="QSB108" s="20"/>
      <c r="QSC108" s="20"/>
      <c r="QSD108" s="20"/>
      <c r="QSE108" s="20"/>
      <c r="QSF108" s="20"/>
      <c r="QSG108" s="20"/>
      <c r="QSH108" s="20"/>
      <c r="QSI108" s="20"/>
      <c r="QSJ108" s="20"/>
      <c r="QSK108" s="20"/>
      <c r="QSL108" s="20"/>
      <c r="QSM108" s="20"/>
      <c r="QSN108" s="20"/>
      <c r="QSO108" s="20"/>
      <c r="QSP108" s="20"/>
      <c r="QSQ108" s="20"/>
      <c r="QSR108" s="20"/>
      <c r="QSS108" s="20"/>
      <c r="QST108" s="20"/>
      <c r="QSU108" s="20"/>
      <c r="QSV108" s="20"/>
      <c r="QSW108" s="20"/>
      <c r="QSX108" s="20"/>
      <c r="QSY108" s="20"/>
      <c r="QSZ108" s="20"/>
      <c r="QTA108" s="20"/>
      <c r="QTB108" s="20"/>
      <c r="QTC108" s="20"/>
      <c r="QTD108" s="20"/>
      <c r="QTE108" s="20"/>
      <c r="QTF108" s="20"/>
      <c r="QTG108" s="20"/>
      <c r="QTH108" s="20"/>
      <c r="QTI108" s="20"/>
      <c r="QTJ108" s="20"/>
      <c r="QTK108" s="20"/>
      <c r="QTL108" s="20"/>
      <c r="QTM108" s="20"/>
      <c r="QTN108" s="20"/>
      <c r="QTO108" s="20"/>
      <c r="QTP108" s="20"/>
      <c r="QTQ108" s="20"/>
      <c r="QTR108" s="20"/>
      <c r="QTS108" s="20"/>
      <c r="QTT108" s="20"/>
      <c r="QTU108" s="20"/>
      <c r="QTV108" s="20"/>
      <c r="QTW108" s="20"/>
      <c r="QTX108" s="20"/>
      <c r="QTY108" s="20"/>
      <c r="QTZ108" s="20"/>
      <c r="QUA108" s="20"/>
      <c r="QUB108" s="20"/>
      <c r="QUC108" s="20"/>
      <c r="QUD108" s="20"/>
      <c r="QUE108" s="20"/>
      <c r="QUF108" s="20"/>
      <c r="QUG108" s="20"/>
      <c r="QUH108" s="20"/>
      <c r="QUI108" s="20"/>
      <c r="QUJ108" s="20"/>
      <c r="QUK108" s="20"/>
      <c r="QUL108" s="20"/>
      <c r="QUM108" s="20"/>
      <c r="QUN108" s="20"/>
      <c r="QUO108" s="20"/>
      <c r="QUP108" s="20"/>
      <c r="QUQ108" s="20"/>
      <c r="QUR108" s="20"/>
      <c r="QUS108" s="20"/>
      <c r="QUT108" s="20"/>
      <c r="QUU108" s="20"/>
      <c r="QUV108" s="20"/>
      <c r="QUW108" s="20"/>
      <c r="QUX108" s="20"/>
      <c r="QUY108" s="20"/>
      <c r="QUZ108" s="20"/>
      <c r="QVA108" s="20"/>
      <c r="QVB108" s="20"/>
      <c r="QVC108" s="20"/>
      <c r="QVD108" s="20"/>
      <c r="QVE108" s="20"/>
      <c r="QVF108" s="20"/>
      <c r="QVG108" s="20"/>
      <c r="QVH108" s="20"/>
      <c r="QVI108" s="20"/>
      <c r="QVJ108" s="20"/>
      <c r="QVK108" s="20"/>
      <c r="QVL108" s="20"/>
      <c r="QVM108" s="20"/>
      <c r="QVN108" s="20"/>
      <c r="QVO108" s="20"/>
      <c r="QVP108" s="20"/>
      <c r="QVQ108" s="20"/>
      <c r="QVR108" s="20"/>
      <c r="QVS108" s="20"/>
      <c r="QVT108" s="20"/>
      <c r="QVU108" s="20"/>
      <c r="QVV108" s="20"/>
      <c r="QVW108" s="20"/>
      <c r="QVX108" s="20"/>
      <c r="QVY108" s="20"/>
      <c r="QVZ108" s="20"/>
      <c r="QWA108" s="20"/>
      <c r="QWB108" s="20"/>
      <c r="QWC108" s="20"/>
      <c r="QWD108" s="20"/>
      <c r="QWE108" s="20"/>
      <c r="QWF108" s="20"/>
      <c r="QWG108" s="20"/>
      <c r="QWH108" s="20"/>
      <c r="QWI108" s="20"/>
      <c r="QWJ108" s="20"/>
      <c r="QWK108" s="20"/>
      <c r="QWL108" s="20"/>
      <c r="QWM108" s="20"/>
      <c r="QWN108" s="20"/>
      <c r="QWO108" s="20"/>
      <c r="QWP108" s="20"/>
      <c r="QWQ108" s="20"/>
      <c r="QWR108" s="20"/>
      <c r="QWS108" s="20"/>
      <c r="QWT108" s="20"/>
      <c r="QWU108" s="20"/>
      <c r="QWV108" s="20"/>
      <c r="QWW108" s="20"/>
      <c r="QWX108" s="20"/>
      <c r="QWY108" s="20"/>
      <c r="QWZ108" s="20"/>
      <c r="QXA108" s="20"/>
      <c r="QXB108" s="20"/>
      <c r="QXC108" s="20"/>
      <c r="QXD108" s="20"/>
      <c r="QXE108" s="20"/>
      <c r="QXF108" s="20"/>
      <c r="QXG108" s="20"/>
      <c r="QXH108" s="20"/>
      <c r="QXI108" s="20"/>
      <c r="QXJ108" s="20"/>
      <c r="QXK108" s="20"/>
      <c r="QXL108" s="20"/>
      <c r="QXM108" s="20"/>
      <c r="QXN108" s="20"/>
      <c r="QXO108" s="20"/>
      <c r="QXP108" s="20"/>
      <c r="QXQ108" s="20"/>
      <c r="QXR108" s="20"/>
      <c r="QXS108" s="20"/>
      <c r="QXT108" s="20"/>
      <c r="QXU108" s="20"/>
      <c r="QXV108" s="20"/>
      <c r="QXW108" s="20"/>
      <c r="QXX108" s="20"/>
      <c r="QXY108" s="20"/>
      <c r="QXZ108" s="20"/>
      <c r="QYA108" s="20"/>
      <c r="QYB108" s="20"/>
      <c r="QYC108" s="20"/>
      <c r="QYD108" s="20"/>
      <c r="QYE108" s="20"/>
      <c r="QYF108" s="20"/>
      <c r="QYG108" s="20"/>
      <c r="QYH108" s="20"/>
      <c r="QYI108" s="20"/>
      <c r="QYJ108" s="20"/>
      <c r="QYK108" s="20"/>
      <c r="QYL108" s="20"/>
      <c r="QYM108" s="20"/>
      <c r="QYN108" s="20"/>
      <c r="QYO108" s="20"/>
      <c r="QYP108" s="20"/>
      <c r="QYQ108" s="20"/>
      <c r="QYR108" s="20"/>
      <c r="QYS108" s="20"/>
      <c r="QYT108" s="20"/>
      <c r="QYU108" s="20"/>
      <c r="QYV108" s="20"/>
      <c r="QYW108" s="20"/>
      <c r="QYX108" s="20"/>
      <c r="QYY108" s="20"/>
      <c r="QYZ108" s="20"/>
      <c r="QZA108" s="20"/>
      <c r="QZB108" s="20"/>
      <c r="QZC108" s="20"/>
      <c r="QZD108" s="20"/>
      <c r="QZE108" s="20"/>
      <c r="QZF108" s="20"/>
      <c r="QZG108" s="20"/>
      <c r="QZH108" s="20"/>
      <c r="QZI108" s="20"/>
      <c r="QZJ108" s="20"/>
      <c r="QZK108" s="20"/>
      <c r="QZL108" s="20"/>
      <c r="QZM108" s="20"/>
      <c r="QZN108" s="20"/>
      <c r="QZO108" s="20"/>
      <c r="QZP108" s="20"/>
      <c r="QZQ108" s="20"/>
      <c r="QZR108" s="20"/>
      <c r="QZS108" s="20"/>
      <c r="QZT108" s="20"/>
      <c r="QZU108" s="20"/>
      <c r="QZV108" s="20"/>
      <c r="QZW108" s="20"/>
      <c r="QZX108" s="20"/>
      <c r="QZY108" s="20"/>
      <c r="QZZ108" s="20"/>
      <c r="RAA108" s="20"/>
      <c r="RAB108" s="20"/>
      <c r="RAC108" s="20"/>
      <c r="RAD108" s="20"/>
      <c r="RAE108" s="20"/>
      <c r="RAF108" s="20"/>
      <c r="RAG108" s="20"/>
      <c r="RAH108" s="20"/>
      <c r="RAI108" s="20"/>
      <c r="RAJ108" s="20"/>
      <c r="RAK108" s="20"/>
      <c r="RAL108" s="20"/>
      <c r="RAM108" s="20"/>
      <c r="RAN108" s="20"/>
      <c r="RAO108" s="20"/>
      <c r="RAP108" s="20"/>
      <c r="RAQ108" s="20"/>
      <c r="RAR108" s="20"/>
      <c r="RAS108" s="20"/>
      <c r="RAT108" s="20"/>
      <c r="RAU108" s="20"/>
      <c r="RAV108" s="20"/>
      <c r="RAW108" s="20"/>
      <c r="RAX108" s="20"/>
      <c r="RAY108" s="20"/>
      <c r="RAZ108" s="20"/>
      <c r="RBA108" s="20"/>
      <c r="RBB108" s="20"/>
      <c r="RBC108" s="20"/>
      <c r="RBD108" s="20"/>
      <c r="RBE108" s="20"/>
      <c r="RBF108" s="20"/>
      <c r="RBG108" s="20"/>
      <c r="RBH108" s="20"/>
      <c r="RBI108" s="20"/>
      <c r="RBJ108" s="20"/>
      <c r="RBK108" s="20"/>
      <c r="RBL108" s="20"/>
      <c r="RBM108" s="20"/>
      <c r="RBN108" s="20"/>
      <c r="RBO108" s="20"/>
      <c r="RBP108" s="20"/>
      <c r="RBQ108" s="20"/>
      <c r="RBR108" s="20"/>
      <c r="RBS108" s="20"/>
      <c r="RBT108" s="20"/>
      <c r="RBU108" s="20"/>
      <c r="RBV108" s="20"/>
      <c r="RBW108" s="20"/>
      <c r="RBX108" s="20"/>
      <c r="RBY108" s="20"/>
      <c r="RBZ108" s="20"/>
      <c r="RCA108" s="20"/>
      <c r="RCB108" s="20"/>
      <c r="RCC108" s="20"/>
      <c r="RCD108" s="20"/>
      <c r="RCE108" s="20"/>
      <c r="RCF108" s="20"/>
      <c r="RCG108" s="20"/>
      <c r="RCH108" s="20"/>
      <c r="RCI108" s="20"/>
      <c r="RCJ108" s="20"/>
      <c r="RCK108" s="20"/>
      <c r="RCL108" s="20"/>
      <c r="RCM108" s="20"/>
      <c r="RCN108" s="20"/>
      <c r="RCO108" s="20"/>
      <c r="RCP108" s="20"/>
      <c r="RCQ108" s="20"/>
      <c r="RCR108" s="20"/>
      <c r="RCS108" s="20"/>
      <c r="RCT108" s="20"/>
      <c r="RCU108" s="20"/>
      <c r="RCV108" s="20"/>
      <c r="RCW108" s="20"/>
      <c r="RCX108" s="20"/>
      <c r="RCY108" s="20"/>
      <c r="RCZ108" s="20"/>
      <c r="RDA108" s="20"/>
      <c r="RDB108" s="20"/>
      <c r="RDC108" s="20"/>
      <c r="RDD108" s="20"/>
      <c r="RDE108" s="20"/>
      <c r="RDF108" s="20"/>
      <c r="RDG108" s="20"/>
      <c r="RDH108" s="20"/>
      <c r="RDI108" s="20"/>
      <c r="RDJ108" s="20"/>
      <c r="RDK108" s="20"/>
      <c r="RDL108" s="20"/>
      <c r="RDM108" s="20"/>
      <c r="RDN108" s="20"/>
      <c r="RDO108" s="20"/>
      <c r="RDP108" s="20"/>
      <c r="RDQ108" s="20"/>
      <c r="RDR108" s="20"/>
      <c r="RDS108" s="20"/>
      <c r="RDT108" s="20"/>
      <c r="RDU108" s="20"/>
      <c r="RDV108" s="20"/>
      <c r="RDW108" s="20"/>
      <c r="RDX108" s="20"/>
      <c r="RDY108" s="20"/>
      <c r="RDZ108" s="20"/>
      <c r="REA108" s="20"/>
      <c r="REB108" s="20"/>
      <c r="REC108" s="20"/>
      <c r="RED108" s="20"/>
      <c r="REE108" s="20"/>
      <c r="REF108" s="20"/>
      <c r="REG108" s="20"/>
      <c r="REH108" s="20"/>
      <c r="REI108" s="20"/>
      <c r="REJ108" s="20"/>
      <c r="REK108" s="20"/>
      <c r="REL108" s="20"/>
      <c r="REM108" s="20"/>
      <c r="REN108" s="20"/>
      <c r="REO108" s="20"/>
      <c r="REP108" s="20"/>
      <c r="REQ108" s="20"/>
      <c r="RER108" s="20"/>
      <c r="RES108" s="20"/>
      <c r="RET108" s="20"/>
      <c r="REU108" s="20"/>
      <c r="REV108" s="20"/>
      <c r="REW108" s="20"/>
      <c r="REX108" s="20"/>
      <c r="REY108" s="20"/>
      <c r="REZ108" s="20"/>
      <c r="RFA108" s="20"/>
      <c r="RFB108" s="20"/>
      <c r="RFC108" s="20"/>
      <c r="RFD108" s="20"/>
      <c r="RFE108" s="20"/>
      <c r="RFF108" s="20"/>
      <c r="RFG108" s="20"/>
      <c r="RFH108" s="20"/>
      <c r="RFI108" s="20"/>
      <c r="RFJ108" s="20"/>
      <c r="RFK108" s="20"/>
      <c r="RFL108" s="20"/>
      <c r="RFM108" s="20"/>
      <c r="RFN108" s="20"/>
      <c r="RFO108" s="20"/>
      <c r="RFP108" s="20"/>
      <c r="RFQ108" s="20"/>
      <c r="RFR108" s="20"/>
      <c r="RFS108" s="20"/>
      <c r="RFT108" s="20"/>
      <c r="RFU108" s="20"/>
      <c r="RFV108" s="20"/>
      <c r="RFW108" s="20"/>
      <c r="RFX108" s="20"/>
      <c r="RFY108" s="20"/>
      <c r="RFZ108" s="20"/>
      <c r="RGA108" s="20"/>
      <c r="RGB108" s="20"/>
      <c r="RGC108" s="20"/>
      <c r="RGD108" s="20"/>
      <c r="RGE108" s="20"/>
      <c r="RGF108" s="20"/>
      <c r="RGG108" s="20"/>
      <c r="RGH108" s="20"/>
      <c r="RGI108" s="20"/>
      <c r="RGJ108" s="20"/>
      <c r="RGK108" s="20"/>
      <c r="RGL108" s="20"/>
      <c r="RGM108" s="20"/>
      <c r="RGN108" s="20"/>
      <c r="RGO108" s="20"/>
      <c r="RGP108" s="20"/>
      <c r="RGQ108" s="20"/>
      <c r="RGR108" s="20"/>
      <c r="RGS108" s="20"/>
      <c r="RGT108" s="20"/>
      <c r="RGU108" s="20"/>
      <c r="RGV108" s="20"/>
      <c r="RGW108" s="20"/>
      <c r="RGX108" s="20"/>
      <c r="RGY108" s="20"/>
      <c r="RGZ108" s="20"/>
      <c r="RHA108" s="20"/>
      <c r="RHB108" s="20"/>
      <c r="RHC108" s="20"/>
      <c r="RHD108" s="20"/>
      <c r="RHE108" s="20"/>
      <c r="RHF108" s="20"/>
      <c r="RHG108" s="20"/>
      <c r="RHH108" s="20"/>
      <c r="RHI108" s="20"/>
      <c r="RHJ108" s="20"/>
      <c r="RHK108" s="20"/>
      <c r="RHL108" s="20"/>
      <c r="RHM108" s="20"/>
      <c r="RHN108" s="20"/>
      <c r="RHO108" s="20"/>
      <c r="RHP108" s="20"/>
      <c r="RHQ108" s="20"/>
      <c r="RHR108" s="20"/>
      <c r="RHS108" s="20"/>
      <c r="RHT108" s="20"/>
      <c r="RHU108" s="20"/>
      <c r="RHV108" s="20"/>
      <c r="RHW108" s="20"/>
      <c r="RHX108" s="20"/>
      <c r="RHY108" s="20"/>
      <c r="RHZ108" s="20"/>
      <c r="RIA108" s="20"/>
      <c r="RIB108" s="20"/>
      <c r="RIC108" s="20"/>
      <c r="RID108" s="20"/>
      <c r="RIE108" s="20"/>
      <c r="RIF108" s="20"/>
      <c r="RIG108" s="20"/>
      <c r="RIH108" s="20"/>
      <c r="RII108" s="20"/>
      <c r="RIJ108" s="20"/>
      <c r="RIK108" s="20"/>
      <c r="RIL108" s="20"/>
      <c r="RIM108" s="20"/>
      <c r="RIN108" s="20"/>
      <c r="RIO108" s="20"/>
      <c r="RIP108" s="20"/>
      <c r="RIQ108" s="20"/>
      <c r="RIR108" s="20"/>
      <c r="RIS108" s="20"/>
      <c r="RIT108" s="20"/>
      <c r="RIU108" s="20"/>
      <c r="RIV108" s="20"/>
      <c r="RIW108" s="20"/>
      <c r="RIX108" s="20"/>
      <c r="RIY108" s="20"/>
      <c r="RIZ108" s="20"/>
      <c r="RJA108" s="20"/>
      <c r="RJB108" s="20"/>
      <c r="RJC108" s="20"/>
      <c r="RJD108" s="20"/>
      <c r="RJE108" s="20"/>
      <c r="RJF108" s="20"/>
      <c r="RJG108" s="20"/>
      <c r="RJH108" s="20"/>
      <c r="RJI108" s="20"/>
      <c r="RJJ108" s="20"/>
      <c r="RJK108" s="20"/>
      <c r="RJL108" s="20"/>
      <c r="RJM108" s="20"/>
      <c r="RJN108" s="20"/>
      <c r="RJO108" s="20"/>
      <c r="RJP108" s="20"/>
      <c r="RJQ108" s="20"/>
      <c r="RJR108" s="20"/>
      <c r="RJS108" s="20"/>
      <c r="RJT108" s="20"/>
      <c r="RJU108" s="20"/>
      <c r="RJV108" s="20"/>
      <c r="RJW108" s="20"/>
      <c r="RJX108" s="20"/>
      <c r="RJY108" s="20"/>
      <c r="RJZ108" s="20"/>
      <c r="RKA108" s="20"/>
      <c r="RKB108" s="20"/>
      <c r="RKC108" s="20"/>
      <c r="RKD108" s="20"/>
      <c r="RKE108" s="20"/>
      <c r="RKF108" s="20"/>
      <c r="RKG108" s="20"/>
      <c r="RKH108" s="20"/>
      <c r="RKI108" s="20"/>
      <c r="RKJ108" s="20"/>
      <c r="RKK108" s="20"/>
      <c r="RKL108" s="20"/>
      <c r="RKM108" s="20"/>
      <c r="RKN108" s="20"/>
      <c r="RKO108" s="20"/>
      <c r="RKP108" s="20"/>
      <c r="RKQ108" s="20"/>
      <c r="RKR108" s="20"/>
      <c r="RKS108" s="20"/>
      <c r="RKT108" s="20"/>
      <c r="RKU108" s="20"/>
      <c r="RKV108" s="20"/>
      <c r="RKW108" s="20"/>
      <c r="RKX108" s="20"/>
      <c r="RKY108" s="20"/>
      <c r="RKZ108" s="20"/>
      <c r="RLA108" s="20"/>
      <c r="RLB108" s="20"/>
      <c r="RLC108" s="20"/>
      <c r="RLD108" s="20"/>
      <c r="RLE108" s="20"/>
      <c r="RLF108" s="20"/>
      <c r="RLG108" s="20"/>
      <c r="RLH108" s="20"/>
      <c r="RLI108" s="20"/>
      <c r="RLJ108" s="20"/>
      <c r="RLK108" s="20"/>
      <c r="RLL108" s="20"/>
      <c r="RLM108" s="20"/>
      <c r="RLN108" s="20"/>
      <c r="RLO108" s="20"/>
      <c r="RLP108" s="20"/>
      <c r="RLQ108" s="20"/>
      <c r="RLR108" s="20"/>
      <c r="RLS108" s="20"/>
      <c r="RLT108" s="20"/>
      <c r="RLU108" s="20"/>
      <c r="RLV108" s="20"/>
      <c r="RLW108" s="20"/>
      <c r="RLX108" s="20"/>
      <c r="RLY108" s="20"/>
      <c r="RLZ108" s="20"/>
      <c r="RMA108" s="20"/>
      <c r="RMB108" s="20"/>
      <c r="RMC108" s="20"/>
      <c r="RMD108" s="20"/>
      <c r="RME108" s="20"/>
      <c r="RMF108" s="20"/>
      <c r="RMG108" s="20"/>
      <c r="RMH108" s="20"/>
      <c r="RMI108" s="20"/>
      <c r="RMJ108" s="20"/>
      <c r="RMK108" s="20"/>
      <c r="RML108" s="20"/>
      <c r="RMM108" s="20"/>
      <c r="RMN108" s="20"/>
      <c r="RMO108" s="20"/>
      <c r="RMP108" s="20"/>
      <c r="RMQ108" s="20"/>
      <c r="RMR108" s="20"/>
      <c r="RMS108" s="20"/>
      <c r="RMT108" s="20"/>
      <c r="RMU108" s="20"/>
      <c r="RMV108" s="20"/>
      <c r="RMW108" s="20"/>
      <c r="RMX108" s="20"/>
      <c r="RMY108" s="20"/>
      <c r="RMZ108" s="20"/>
      <c r="RNA108" s="20"/>
      <c r="RNB108" s="20"/>
      <c r="RNC108" s="20"/>
      <c r="RND108" s="20"/>
      <c r="RNE108" s="20"/>
      <c r="RNF108" s="20"/>
      <c r="RNG108" s="20"/>
      <c r="RNH108" s="20"/>
      <c r="RNI108" s="20"/>
      <c r="RNJ108" s="20"/>
      <c r="RNK108" s="20"/>
      <c r="RNL108" s="20"/>
      <c r="RNM108" s="20"/>
      <c r="RNN108" s="20"/>
      <c r="RNO108" s="20"/>
      <c r="RNP108" s="20"/>
      <c r="RNQ108" s="20"/>
      <c r="RNR108" s="20"/>
      <c r="RNS108" s="20"/>
      <c r="RNT108" s="20"/>
      <c r="RNU108" s="20"/>
      <c r="RNV108" s="20"/>
      <c r="RNW108" s="20"/>
      <c r="RNX108" s="20"/>
      <c r="RNY108" s="20"/>
      <c r="RNZ108" s="20"/>
      <c r="ROA108" s="20"/>
      <c r="ROB108" s="20"/>
      <c r="ROC108" s="20"/>
      <c r="ROD108" s="20"/>
      <c r="ROE108" s="20"/>
      <c r="ROF108" s="20"/>
      <c r="ROG108" s="20"/>
      <c r="ROH108" s="20"/>
      <c r="ROI108" s="20"/>
      <c r="ROJ108" s="20"/>
      <c r="ROK108" s="20"/>
      <c r="ROL108" s="20"/>
      <c r="ROM108" s="20"/>
      <c r="RON108" s="20"/>
      <c r="ROO108" s="20"/>
      <c r="ROP108" s="20"/>
      <c r="ROQ108" s="20"/>
      <c r="ROR108" s="20"/>
      <c r="ROS108" s="20"/>
      <c r="ROT108" s="20"/>
      <c r="ROU108" s="20"/>
      <c r="ROV108" s="20"/>
      <c r="ROW108" s="20"/>
      <c r="ROX108" s="20"/>
      <c r="ROY108" s="20"/>
      <c r="ROZ108" s="20"/>
      <c r="RPA108" s="20"/>
      <c r="RPB108" s="20"/>
      <c r="RPC108" s="20"/>
      <c r="RPD108" s="20"/>
      <c r="RPE108" s="20"/>
      <c r="RPF108" s="20"/>
      <c r="RPG108" s="20"/>
      <c r="RPH108" s="20"/>
      <c r="RPI108" s="20"/>
      <c r="RPJ108" s="20"/>
      <c r="RPK108" s="20"/>
      <c r="RPL108" s="20"/>
      <c r="RPM108" s="20"/>
      <c r="RPN108" s="20"/>
      <c r="RPO108" s="20"/>
      <c r="RPP108" s="20"/>
      <c r="RPQ108" s="20"/>
      <c r="RPR108" s="20"/>
      <c r="RPS108" s="20"/>
      <c r="RPT108" s="20"/>
      <c r="RPU108" s="20"/>
      <c r="RPV108" s="20"/>
      <c r="RPW108" s="20"/>
      <c r="RPX108" s="20"/>
      <c r="RPY108" s="20"/>
      <c r="RPZ108" s="20"/>
      <c r="RQA108" s="20"/>
      <c r="RQB108" s="20"/>
      <c r="RQC108" s="20"/>
      <c r="RQD108" s="20"/>
      <c r="RQE108" s="20"/>
      <c r="RQF108" s="20"/>
      <c r="RQG108" s="20"/>
      <c r="RQH108" s="20"/>
      <c r="RQI108" s="20"/>
      <c r="RQJ108" s="20"/>
      <c r="RQK108" s="20"/>
      <c r="RQL108" s="20"/>
      <c r="RQM108" s="20"/>
      <c r="RQN108" s="20"/>
      <c r="RQO108" s="20"/>
      <c r="RQP108" s="20"/>
      <c r="RQQ108" s="20"/>
      <c r="RQR108" s="20"/>
      <c r="RQS108" s="20"/>
      <c r="RQT108" s="20"/>
      <c r="RQU108" s="20"/>
      <c r="RQV108" s="20"/>
      <c r="RQW108" s="20"/>
      <c r="RQX108" s="20"/>
      <c r="RQY108" s="20"/>
      <c r="RQZ108" s="20"/>
      <c r="RRA108" s="20"/>
      <c r="RRB108" s="20"/>
      <c r="RRC108" s="20"/>
      <c r="RRD108" s="20"/>
      <c r="RRE108" s="20"/>
      <c r="RRF108" s="20"/>
      <c r="RRG108" s="20"/>
      <c r="RRH108" s="20"/>
      <c r="RRI108" s="20"/>
      <c r="RRJ108" s="20"/>
      <c r="RRK108" s="20"/>
      <c r="RRL108" s="20"/>
      <c r="RRM108" s="20"/>
      <c r="RRN108" s="20"/>
      <c r="RRO108" s="20"/>
      <c r="RRP108" s="20"/>
      <c r="RRQ108" s="20"/>
      <c r="RRR108" s="20"/>
      <c r="RRS108" s="20"/>
      <c r="RRT108" s="20"/>
      <c r="RRU108" s="20"/>
      <c r="RRV108" s="20"/>
      <c r="RRW108" s="20"/>
      <c r="RRX108" s="20"/>
      <c r="RRY108" s="20"/>
      <c r="RRZ108" s="20"/>
      <c r="RSA108" s="20"/>
      <c r="RSB108" s="20"/>
      <c r="RSC108" s="20"/>
      <c r="RSD108" s="20"/>
      <c r="RSE108" s="20"/>
      <c r="RSF108" s="20"/>
      <c r="RSG108" s="20"/>
      <c r="RSH108" s="20"/>
      <c r="RSI108" s="20"/>
      <c r="RSJ108" s="20"/>
      <c r="RSK108" s="20"/>
      <c r="RSL108" s="20"/>
      <c r="RSM108" s="20"/>
      <c r="RSN108" s="20"/>
      <c r="RSO108" s="20"/>
      <c r="RSP108" s="20"/>
      <c r="RSQ108" s="20"/>
      <c r="RSR108" s="20"/>
      <c r="RSS108" s="20"/>
      <c r="RST108" s="20"/>
      <c r="RSU108" s="20"/>
      <c r="RSV108" s="20"/>
      <c r="RSW108" s="20"/>
      <c r="RSX108" s="20"/>
      <c r="RSY108" s="20"/>
      <c r="RSZ108" s="20"/>
      <c r="RTA108" s="20"/>
      <c r="RTB108" s="20"/>
      <c r="RTC108" s="20"/>
      <c r="RTD108" s="20"/>
      <c r="RTE108" s="20"/>
      <c r="RTF108" s="20"/>
      <c r="RTG108" s="20"/>
      <c r="RTH108" s="20"/>
      <c r="RTI108" s="20"/>
      <c r="RTJ108" s="20"/>
      <c r="RTK108" s="20"/>
      <c r="RTL108" s="20"/>
      <c r="RTM108" s="20"/>
      <c r="RTN108" s="20"/>
      <c r="RTO108" s="20"/>
      <c r="RTP108" s="20"/>
      <c r="RTQ108" s="20"/>
      <c r="RTR108" s="20"/>
      <c r="RTS108" s="20"/>
      <c r="RTT108" s="20"/>
      <c r="RTU108" s="20"/>
      <c r="RTV108" s="20"/>
      <c r="RTW108" s="20"/>
      <c r="RTX108" s="20"/>
      <c r="RTY108" s="20"/>
      <c r="RTZ108" s="20"/>
      <c r="RUA108" s="20"/>
      <c r="RUB108" s="20"/>
      <c r="RUC108" s="20"/>
      <c r="RUD108" s="20"/>
      <c r="RUE108" s="20"/>
      <c r="RUF108" s="20"/>
      <c r="RUG108" s="20"/>
      <c r="RUH108" s="20"/>
      <c r="RUI108" s="20"/>
      <c r="RUJ108" s="20"/>
      <c r="RUK108" s="20"/>
      <c r="RUL108" s="20"/>
      <c r="RUM108" s="20"/>
      <c r="RUN108" s="20"/>
      <c r="RUO108" s="20"/>
      <c r="RUP108" s="20"/>
      <c r="RUQ108" s="20"/>
      <c r="RUR108" s="20"/>
      <c r="RUS108" s="20"/>
      <c r="RUT108" s="20"/>
      <c r="RUU108" s="20"/>
      <c r="RUV108" s="20"/>
      <c r="RUW108" s="20"/>
      <c r="RUX108" s="20"/>
      <c r="RUY108" s="20"/>
      <c r="RUZ108" s="20"/>
      <c r="RVA108" s="20"/>
      <c r="RVB108" s="20"/>
      <c r="RVC108" s="20"/>
      <c r="RVD108" s="20"/>
      <c r="RVE108" s="20"/>
      <c r="RVF108" s="20"/>
      <c r="RVG108" s="20"/>
      <c r="RVH108" s="20"/>
      <c r="RVI108" s="20"/>
      <c r="RVJ108" s="20"/>
      <c r="RVK108" s="20"/>
      <c r="RVL108" s="20"/>
      <c r="RVM108" s="20"/>
      <c r="RVN108" s="20"/>
      <c r="RVO108" s="20"/>
      <c r="RVP108" s="20"/>
      <c r="RVQ108" s="20"/>
      <c r="RVR108" s="20"/>
      <c r="RVS108" s="20"/>
      <c r="RVT108" s="20"/>
      <c r="RVU108" s="20"/>
      <c r="RVV108" s="20"/>
      <c r="RVW108" s="20"/>
      <c r="RVX108" s="20"/>
      <c r="RVY108" s="20"/>
      <c r="RVZ108" s="20"/>
      <c r="RWA108" s="20"/>
      <c r="RWB108" s="20"/>
      <c r="RWC108" s="20"/>
      <c r="RWD108" s="20"/>
      <c r="RWE108" s="20"/>
      <c r="RWF108" s="20"/>
      <c r="RWG108" s="20"/>
      <c r="RWH108" s="20"/>
      <c r="RWI108" s="20"/>
      <c r="RWJ108" s="20"/>
      <c r="RWK108" s="20"/>
      <c r="RWL108" s="20"/>
      <c r="RWM108" s="20"/>
      <c r="RWN108" s="20"/>
      <c r="RWO108" s="20"/>
      <c r="RWP108" s="20"/>
      <c r="RWQ108" s="20"/>
      <c r="RWR108" s="20"/>
      <c r="RWS108" s="20"/>
      <c r="RWT108" s="20"/>
      <c r="RWU108" s="20"/>
      <c r="RWV108" s="20"/>
      <c r="RWW108" s="20"/>
      <c r="RWX108" s="20"/>
      <c r="RWY108" s="20"/>
      <c r="RWZ108" s="20"/>
      <c r="RXA108" s="20"/>
      <c r="RXB108" s="20"/>
      <c r="RXC108" s="20"/>
      <c r="RXD108" s="20"/>
      <c r="RXE108" s="20"/>
      <c r="RXF108" s="20"/>
      <c r="RXG108" s="20"/>
      <c r="RXH108" s="20"/>
      <c r="RXI108" s="20"/>
      <c r="RXJ108" s="20"/>
      <c r="RXK108" s="20"/>
      <c r="RXL108" s="20"/>
      <c r="RXM108" s="20"/>
      <c r="RXN108" s="20"/>
      <c r="RXO108" s="20"/>
      <c r="RXP108" s="20"/>
      <c r="RXQ108" s="20"/>
      <c r="RXR108" s="20"/>
      <c r="RXS108" s="20"/>
      <c r="RXT108" s="20"/>
      <c r="RXU108" s="20"/>
      <c r="RXV108" s="20"/>
      <c r="RXW108" s="20"/>
      <c r="RXX108" s="20"/>
      <c r="RXY108" s="20"/>
      <c r="RXZ108" s="20"/>
      <c r="RYA108" s="20"/>
      <c r="RYB108" s="20"/>
      <c r="RYC108" s="20"/>
      <c r="RYD108" s="20"/>
      <c r="RYE108" s="20"/>
      <c r="RYF108" s="20"/>
      <c r="RYG108" s="20"/>
      <c r="RYH108" s="20"/>
      <c r="RYI108" s="20"/>
      <c r="RYJ108" s="20"/>
      <c r="RYK108" s="20"/>
      <c r="RYL108" s="20"/>
      <c r="RYM108" s="20"/>
      <c r="RYN108" s="20"/>
      <c r="RYO108" s="20"/>
      <c r="RYP108" s="20"/>
      <c r="RYQ108" s="20"/>
      <c r="RYR108" s="20"/>
      <c r="RYS108" s="20"/>
      <c r="RYT108" s="20"/>
      <c r="RYU108" s="20"/>
      <c r="RYV108" s="20"/>
      <c r="RYW108" s="20"/>
      <c r="RYX108" s="20"/>
      <c r="RYY108" s="20"/>
      <c r="RYZ108" s="20"/>
      <c r="RZA108" s="20"/>
      <c r="RZB108" s="20"/>
      <c r="RZC108" s="20"/>
      <c r="RZD108" s="20"/>
      <c r="RZE108" s="20"/>
      <c r="RZF108" s="20"/>
      <c r="RZG108" s="20"/>
      <c r="RZH108" s="20"/>
      <c r="RZI108" s="20"/>
      <c r="RZJ108" s="20"/>
      <c r="RZK108" s="20"/>
      <c r="RZL108" s="20"/>
      <c r="RZM108" s="20"/>
      <c r="RZN108" s="20"/>
      <c r="RZO108" s="20"/>
      <c r="RZP108" s="20"/>
      <c r="RZQ108" s="20"/>
      <c r="RZR108" s="20"/>
      <c r="RZS108" s="20"/>
      <c r="RZT108" s="20"/>
      <c r="RZU108" s="20"/>
      <c r="RZV108" s="20"/>
      <c r="RZW108" s="20"/>
      <c r="RZX108" s="20"/>
      <c r="RZY108" s="20"/>
      <c r="RZZ108" s="20"/>
      <c r="SAA108" s="20"/>
      <c r="SAB108" s="20"/>
      <c r="SAC108" s="20"/>
      <c r="SAD108" s="20"/>
      <c r="SAE108" s="20"/>
      <c r="SAF108" s="20"/>
      <c r="SAG108" s="20"/>
      <c r="SAH108" s="20"/>
      <c r="SAI108" s="20"/>
      <c r="SAJ108" s="20"/>
      <c r="SAK108" s="20"/>
      <c r="SAL108" s="20"/>
      <c r="SAM108" s="20"/>
      <c r="SAN108" s="20"/>
      <c r="SAO108" s="20"/>
      <c r="SAP108" s="20"/>
      <c r="SAQ108" s="20"/>
      <c r="SAR108" s="20"/>
      <c r="SAS108" s="20"/>
      <c r="SAT108" s="20"/>
      <c r="SAU108" s="20"/>
      <c r="SAV108" s="20"/>
      <c r="SAW108" s="20"/>
      <c r="SAX108" s="20"/>
      <c r="SAY108" s="20"/>
      <c r="SAZ108" s="20"/>
      <c r="SBA108" s="20"/>
      <c r="SBB108" s="20"/>
      <c r="SBC108" s="20"/>
      <c r="SBD108" s="20"/>
      <c r="SBE108" s="20"/>
      <c r="SBF108" s="20"/>
      <c r="SBG108" s="20"/>
      <c r="SBH108" s="20"/>
      <c r="SBI108" s="20"/>
      <c r="SBJ108" s="20"/>
      <c r="SBK108" s="20"/>
      <c r="SBL108" s="20"/>
      <c r="SBM108" s="20"/>
      <c r="SBN108" s="20"/>
      <c r="SBO108" s="20"/>
      <c r="SBP108" s="20"/>
      <c r="SBQ108" s="20"/>
      <c r="SBR108" s="20"/>
      <c r="SBS108" s="20"/>
      <c r="SBT108" s="20"/>
      <c r="SBU108" s="20"/>
      <c r="SBV108" s="20"/>
      <c r="SBW108" s="20"/>
      <c r="SBX108" s="20"/>
      <c r="SBY108" s="20"/>
      <c r="SBZ108" s="20"/>
      <c r="SCA108" s="20"/>
      <c r="SCB108" s="20"/>
      <c r="SCC108" s="20"/>
      <c r="SCD108" s="20"/>
      <c r="SCE108" s="20"/>
      <c r="SCF108" s="20"/>
      <c r="SCG108" s="20"/>
      <c r="SCH108" s="20"/>
      <c r="SCI108" s="20"/>
      <c r="SCJ108" s="20"/>
      <c r="SCK108" s="20"/>
      <c r="SCL108" s="20"/>
      <c r="SCM108" s="20"/>
      <c r="SCN108" s="20"/>
      <c r="SCO108" s="20"/>
      <c r="SCP108" s="20"/>
      <c r="SCQ108" s="20"/>
      <c r="SCR108" s="20"/>
      <c r="SCS108" s="20"/>
      <c r="SCT108" s="20"/>
      <c r="SCU108" s="20"/>
      <c r="SCV108" s="20"/>
      <c r="SCW108" s="20"/>
      <c r="SCX108" s="20"/>
      <c r="SCY108" s="20"/>
      <c r="SCZ108" s="20"/>
      <c r="SDA108" s="20"/>
      <c r="SDB108" s="20"/>
      <c r="SDC108" s="20"/>
      <c r="SDD108" s="20"/>
      <c r="SDE108" s="20"/>
      <c r="SDF108" s="20"/>
      <c r="SDG108" s="20"/>
      <c r="SDH108" s="20"/>
      <c r="SDI108" s="20"/>
      <c r="SDJ108" s="20"/>
      <c r="SDK108" s="20"/>
      <c r="SDL108" s="20"/>
      <c r="SDM108" s="20"/>
      <c r="SDN108" s="20"/>
      <c r="SDO108" s="20"/>
      <c r="SDP108" s="20"/>
      <c r="SDQ108" s="20"/>
      <c r="SDR108" s="20"/>
      <c r="SDS108" s="20"/>
      <c r="SDT108" s="20"/>
      <c r="SDU108" s="20"/>
      <c r="SDV108" s="20"/>
      <c r="SDW108" s="20"/>
      <c r="SDX108" s="20"/>
      <c r="SDY108" s="20"/>
      <c r="SDZ108" s="20"/>
      <c r="SEA108" s="20"/>
      <c r="SEB108" s="20"/>
      <c r="SEC108" s="20"/>
      <c r="SED108" s="20"/>
      <c r="SEE108" s="20"/>
      <c r="SEF108" s="20"/>
      <c r="SEG108" s="20"/>
      <c r="SEH108" s="20"/>
      <c r="SEI108" s="20"/>
      <c r="SEJ108" s="20"/>
      <c r="SEK108" s="20"/>
      <c r="SEL108" s="20"/>
      <c r="SEM108" s="20"/>
      <c r="SEN108" s="20"/>
      <c r="SEO108" s="20"/>
      <c r="SEP108" s="20"/>
      <c r="SEQ108" s="20"/>
      <c r="SER108" s="20"/>
      <c r="SES108" s="20"/>
      <c r="SET108" s="20"/>
      <c r="SEU108" s="20"/>
      <c r="SEV108" s="20"/>
      <c r="SEW108" s="20"/>
      <c r="SEX108" s="20"/>
      <c r="SEY108" s="20"/>
      <c r="SEZ108" s="20"/>
      <c r="SFA108" s="20"/>
      <c r="SFB108" s="20"/>
      <c r="SFC108" s="20"/>
      <c r="SFD108" s="20"/>
      <c r="SFE108" s="20"/>
      <c r="SFF108" s="20"/>
      <c r="SFG108" s="20"/>
      <c r="SFH108" s="20"/>
      <c r="SFI108" s="20"/>
      <c r="SFJ108" s="20"/>
      <c r="SFK108" s="20"/>
      <c r="SFL108" s="20"/>
      <c r="SFM108" s="20"/>
      <c r="SFN108" s="20"/>
      <c r="SFO108" s="20"/>
      <c r="SFP108" s="20"/>
      <c r="SFQ108" s="20"/>
      <c r="SFR108" s="20"/>
      <c r="SFS108" s="20"/>
      <c r="SFT108" s="20"/>
      <c r="SFU108" s="20"/>
      <c r="SFV108" s="20"/>
      <c r="SFW108" s="20"/>
      <c r="SFX108" s="20"/>
      <c r="SFY108" s="20"/>
      <c r="SFZ108" s="20"/>
      <c r="SGA108" s="20"/>
      <c r="SGB108" s="20"/>
      <c r="SGC108" s="20"/>
      <c r="SGD108" s="20"/>
      <c r="SGE108" s="20"/>
      <c r="SGF108" s="20"/>
      <c r="SGG108" s="20"/>
      <c r="SGH108" s="20"/>
      <c r="SGI108" s="20"/>
      <c r="SGJ108" s="20"/>
      <c r="SGK108" s="20"/>
      <c r="SGL108" s="20"/>
      <c r="SGM108" s="20"/>
      <c r="SGN108" s="20"/>
      <c r="SGO108" s="20"/>
      <c r="SGP108" s="20"/>
      <c r="SGQ108" s="20"/>
      <c r="SGR108" s="20"/>
      <c r="SGS108" s="20"/>
      <c r="SGT108" s="20"/>
      <c r="SGU108" s="20"/>
      <c r="SGV108" s="20"/>
      <c r="SGW108" s="20"/>
      <c r="SGX108" s="20"/>
      <c r="SGY108" s="20"/>
      <c r="SGZ108" s="20"/>
      <c r="SHA108" s="20"/>
      <c r="SHB108" s="20"/>
      <c r="SHC108" s="20"/>
      <c r="SHD108" s="20"/>
      <c r="SHE108" s="20"/>
      <c r="SHF108" s="20"/>
      <c r="SHG108" s="20"/>
      <c r="SHH108" s="20"/>
      <c r="SHI108" s="20"/>
      <c r="SHJ108" s="20"/>
      <c r="SHK108" s="20"/>
      <c r="SHL108" s="20"/>
      <c r="SHM108" s="20"/>
      <c r="SHN108" s="20"/>
      <c r="SHO108" s="20"/>
      <c r="SHP108" s="20"/>
      <c r="SHQ108" s="20"/>
      <c r="SHR108" s="20"/>
      <c r="SHS108" s="20"/>
      <c r="SHT108" s="20"/>
      <c r="SHU108" s="20"/>
      <c r="SHV108" s="20"/>
      <c r="SHW108" s="20"/>
      <c r="SHX108" s="20"/>
      <c r="SHY108" s="20"/>
      <c r="SHZ108" s="20"/>
      <c r="SIA108" s="20"/>
      <c r="SIB108" s="20"/>
      <c r="SIC108" s="20"/>
      <c r="SID108" s="20"/>
      <c r="SIE108" s="20"/>
      <c r="SIF108" s="20"/>
      <c r="SIG108" s="20"/>
      <c r="SIH108" s="20"/>
      <c r="SII108" s="20"/>
      <c r="SIJ108" s="20"/>
      <c r="SIK108" s="20"/>
      <c r="SIL108" s="20"/>
      <c r="SIM108" s="20"/>
      <c r="SIN108" s="20"/>
      <c r="SIO108" s="20"/>
      <c r="SIP108" s="20"/>
      <c r="SIQ108" s="20"/>
      <c r="SIR108" s="20"/>
      <c r="SIS108" s="20"/>
      <c r="SIT108" s="20"/>
      <c r="SIU108" s="20"/>
      <c r="SIV108" s="20"/>
      <c r="SIW108" s="20"/>
      <c r="SIX108" s="20"/>
      <c r="SIY108" s="20"/>
      <c r="SIZ108" s="20"/>
      <c r="SJA108" s="20"/>
      <c r="SJB108" s="20"/>
      <c r="SJC108" s="20"/>
      <c r="SJD108" s="20"/>
      <c r="SJE108" s="20"/>
      <c r="SJF108" s="20"/>
      <c r="SJG108" s="20"/>
      <c r="SJH108" s="20"/>
      <c r="SJI108" s="20"/>
      <c r="SJJ108" s="20"/>
      <c r="SJK108" s="20"/>
      <c r="SJL108" s="20"/>
      <c r="SJM108" s="20"/>
      <c r="SJN108" s="20"/>
      <c r="SJO108" s="20"/>
      <c r="SJP108" s="20"/>
      <c r="SJQ108" s="20"/>
      <c r="SJR108" s="20"/>
      <c r="SJS108" s="20"/>
      <c r="SJT108" s="20"/>
      <c r="SJU108" s="20"/>
      <c r="SJV108" s="20"/>
      <c r="SJW108" s="20"/>
      <c r="SJX108" s="20"/>
      <c r="SJY108" s="20"/>
      <c r="SJZ108" s="20"/>
      <c r="SKA108" s="20"/>
      <c r="SKB108" s="20"/>
      <c r="SKC108" s="20"/>
      <c r="SKD108" s="20"/>
      <c r="SKE108" s="20"/>
      <c r="SKF108" s="20"/>
      <c r="SKG108" s="20"/>
      <c r="SKH108" s="20"/>
      <c r="SKI108" s="20"/>
      <c r="SKJ108" s="20"/>
      <c r="SKK108" s="20"/>
      <c r="SKL108" s="20"/>
      <c r="SKM108" s="20"/>
      <c r="SKN108" s="20"/>
      <c r="SKO108" s="20"/>
      <c r="SKP108" s="20"/>
      <c r="SKQ108" s="20"/>
      <c r="SKR108" s="20"/>
      <c r="SKS108" s="20"/>
      <c r="SKT108" s="20"/>
      <c r="SKU108" s="20"/>
      <c r="SKV108" s="20"/>
      <c r="SKW108" s="20"/>
      <c r="SKX108" s="20"/>
      <c r="SKY108" s="20"/>
      <c r="SKZ108" s="20"/>
      <c r="SLA108" s="20"/>
      <c r="SLB108" s="20"/>
      <c r="SLC108" s="20"/>
      <c r="SLD108" s="20"/>
      <c r="SLE108" s="20"/>
      <c r="SLF108" s="20"/>
      <c r="SLG108" s="20"/>
      <c r="SLH108" s="20"/>
      <c r="SLI108" s="20"/>
      <c r="SLJ108" s="20"/>
      <c r="SLK108" s="20"/>
      <c r="SLL108" s="20"/>
      <c r="SLM108" s="20"/>
      <c r="SLN108" s="20"/>
      <c r="SLO108" s="20"/>
      <c r="SLP108" s="20"/>
      <c r="SLQ108" s="20"/>
      <c r="SLR108" s="20"/>
      <c r="SLS108" s="20"/>
      <c r="SLT108" s="20"/>
      <c r="SLU108" s="20"/>
      <c r="SLV108" s="20"/>
      <c r="SLW108" s="20"/>
      <c r="SLX108" s="20"/>
      <c r="SLY108" s="20"/>
      <c r="SLZ108" s="20"/>
      <c r="SMA108" s="20"/>
      <c r="SMB108" s="20"/>
      <c r="SMC108" s="20"/>
      <c r="SMD108" s="20"/>
      <c r="SME108" s="20"/>
      <c r="SMF108" s="20"/>
      <c r="SMG108" s="20"/>
      <c r="SMH108" s="20"/>
      <c r="SMI108" s="20"/>
      <c r="SMJ108" s="20"/>
      <c r="SMK108" s="20"/>
      <c r="SML108" s="20"/>
      <c r="SMM108" s="20"/>
      <c r="SMN108" s="20"/>
      <c r="SMO108" s="20"/>
      <c r="SMP108" s="20"/>
      <c r="SMQ108" s="20"/>
      <c r="SMR108" s="20"/>
      <c r="SMS108" s="20"/>
      <c r="SMT108" s="20"/>
      <c r="SMU108" s="20"/>
      <c r="SMV108" s="20"/>
      <c r="SMW108" s="20"/>
      <c r="SMX108" s="20"/>
      <c r="SMY108" s="20"/>
      <c r="SMZ108" s="20"/>
      <c r="SNA108" s="20"/>
      <c r="SNB108" s="20"/>
      <c r="SNC108" s="20"/>
      <c r="SND108" s="20"/>
      <c r="SNE108" s="20"/>
      <c r="SNF108" s="20"/>
      <c r="SNG108" s="20"/>
      <c r="SNH108" s="20"/>
      <c r="SNI108" s="20"/>
      <c r="SNJ108" s="20"/>
      <c r="SNK108" s="20"/>
      <c r="SNL108" s="20"/>
      <c r="SNM108" s="20"/>
      <c r="SNN108" s="20"/>
      <c r="SNO108" s="20"/>
      <c r="SNP108" s="20"/>
      <c r="SNQ108" s="20"/>
      <c r="SNR108" s="20"/>
      <c r="SNS108" s="20"/>
      <c r="SNT108" s="20"/>
      <c r="SNU108" s="20"/>
      <c r="SNV108" s="20"/>
      <c r="SNW108" s="20"/>
      <c r="SNX108" s="20"/>
      <c r="SNY108" s="20"/>
      <c r="SNZ108" s="20"/>
      <c r="SOA108" s="20"/>
      <c r="SOB108" s="20"/>
      <c r="SOC108" s="20"/>
      <c r="SOD108" s="20"/>
      <c r="SOE108" s="20"/>
      <c r="SOF108" s="20"/>
      <c r="SOG108" s="20"/>
      <c r="SOH108" s="20"/>
      <c r="SOI108" s="20"/>
      <c r="SOJ108" s="20"/>
      <c r="SOK108" s="20"/>
      <c r="SOL108" s="20"/>
      <c r="SOM108" s="20"/>
      <c r="SON108" s="20"/>
      <c r="SOO108" s="20"/>
      <c r="SOP108" s="20"/>
      <c r="SOQ108" s="20"/>
      <c r="SOR108" s="20"/>
      <c r="SOS108" s="20"/>
      <c r="SOT108" s="20"/>
      <c r="SOU108" s="20"/>
      <c r="SOV108" s="20"/>
      <c r="SOW108" s="20"/>
      <c r="SOX108" s="20"/>
      <c r="SOY108" s="20"/>
      <c r="SOZ108" s="20"/>
      <c r="SPA108" s="20"/>
      <c r="SPB108" s="20"/>
      <c r="SPC108" s="20"/>
      <c r="SPD108" s="20"/>
      <c r="SPE108" s="20"/>
      <c r="SPF108" s="20"/>
      <c r="SPG108" s="20"/>
      <c r="SPH108" s="20"/>
      <c r="SPI108" s="20"/>
      <c r="SPJ108" s="20"/>
      <c r="SPK108" s="20"/>
      <c r="SPL108" s="20"/>
      <c r="SPM108" s="20"/>
      <c r="SPN108" s="20"/>
      <c r="SPO108" s="20"/>
      <c r="SPP108" s="20"/>
      <c r="SPQ108" s="20"/>
      <c r="SPR108" s="20"/>
      <c r="SPS108" s="20"/>
      <c r="SPT108" s="20"/>
      <c r="SPU108" s="20"/>
      <c r="SPV108" s="20"/>
      <c r="SPW108" s="20"/>
      <c r="SPX108" s="20"/>
      <c r="SPY108" s="20"/>
      <c r="SPZ108" s="20"/>
      <c r="SQA108" s="20"/>
      <c r="SQB108" s="20"/>
      <c r="SQC108" s="20"/>
      <c r="SQD108" s="20"/>
      <c r="SQE108" s="20"/>
      <c r="SQF108" s="20"/>
      <c r="SQG108" s="20"/>
      <c r="SQH108" s="20"/>
      <c r="SQI108" s="20"/>
      <c r="SQJ108" s="20"/>
      <c r="SQK108" s="20"/>
      <c r="SQL108" s="20"/>
      <c r="SQM108" s="20"/>
      <c r="SQN108" s="20"/>
      <c r="SQO108" s="20"/>
      <c r="SQP108" s="20"/>
      <c r="SQQ108" s="20"/>
      <c r="SQR108" s="20"/>
      <c r="SQS108" s="20"/>
      <c r="SQT108" s="20"/>
      <c r="SQU108" s="20"/>
      <c r="SQV108" s="20"/>
      <c r="SQW108" s="20"/>
      <c r="SQX108" s="20"/>
      <c r="SQY108" s="20"/>
      <c r="SQZ108" s="20"/>
      <c r="SRA108" s="20"/>
      <c r="SRB108" s="20"/>
      <c r="SRC108" s="20"/>
      <c r="SRD108" s="20"/>
      <c r="SRE108" s="20"/>
      <c r="SRF108" s="20"/>
      <c r="SRG108" s="20"/>
      <c r="SRH108" s="20"/>
      <c r="SRI108" s="20"/>
      <c r="SRJ108" s="20"/>
      <c r="SRK108" s="20"/>
      <c r="SRL108" s="20"/>
      <c r="SRM108" s="20"/>
      <c r="SRN108" s="20"/>
      <c r="SRO108" s="20"/>
      <c r="SRP108" s="20"/>
      <c r="SRQ108" s="20"/>
      <c r="SRR108" s="20"/>
      <c r="SRS108" s="20"/>
      <c r="SRT108" s="20"/>
      <c r="SRU108" s="20"/>
      <c r="SRV108" s="20"/>
      <c r="SRW108" s="20"/>
      <c r="SRX108" s="20"/>
      <c r="SRY108" s="20"/>
      <c r="SRZ108" s="20"/>
      <c r="SSA108" s="20"/>
      <c r="SSB108" s="20"/>
      <c r="SSC108" s="20"/>
      <c r="SSD108" s="20"/>
      <c r="SSE108" s="20"/>
      <c r="SSF108" s="20"/>
      <c r="SSG108" s="20"/>
      <c r="SSH108" s="20"/>
      <c r="SSI108" s="20"/>
      <c r="SSJ108" s="20"/>
      <c r="SSK108" s="20"/>
      <c r="SSL108" s="20"/>
      <c r="SSM108" s="20"/>
      <c r="SSN108" s="20"/>
      <c r="SSO108" s="20"/>
      <c r="SSP108" s="20"/>
      <c r="SSQ108" s="20"/>
      <c r="SSR108" s="20"/>
      <c r="SSS108" s="20"/>
      <c r="SST108" s="20"/>
      <c r="SSU108" s="20"/>
      <c r="SSV108" s="20"/>
      <c r="SSW108" s="20"/>
      <c r="SSX108" s="20"/>
      <c r="SSY108" s="20"/>
      <c r="SSZ108" s="20"/>
      <c r="STA108" s="20"/>
      <c r="STB108" s="20"/>
      <c r="STC108" s="20"/>
      <c r="STD108" s="20"/>
      <c r="STE108" s="20"/>
      <c r="STF108" s="20"/>
      <c r="STG108" s="20"/>
      <c r="STH108" s="20"/>
      <c r="STI108" s="20"/>
      <c r="STJ108" s="20"/>
      <c r="STK108" s="20"/>
      <c r="STL108" s="20"/>
      <c r="STM108" s="20"/>
      <c r="STN108" s="20"/>
      <c r="STO108" s="20"/>
      <c r="STP108" s="20"/>
      <c r="STQ108" s="20"/>
      <c r="STR108" s="20"/>
      <c r="STS108" s="20"/>
      <c r="STT108" s="20"/>
      <c r="STU108" s="20"/>
      <c r="STV108" s="20"/>
      <c r="STW108" s="20"/>
      <c r="STX108" s="20"/>
      <c r="STY108" s="20"/>
      <c r="STZ108" s="20"/>
      <c r="SUA108" s="20"/>
      <c r="SUB108" s="20"/>
      <c r="SUC108" s="20"/>
      <c r="SUD108" s="20"/>
      <c r="SUE108" s="20"/>
      <c r="SUF108" s="20"/>
      <c r="SUG108" s="20"/>
      <c r="SUH108" s="20"/>
      <c r="SUI108" s="20"/>
      <c r="SUJ108" s="20"/>
      <c r="SUK108" s="20"/>
      <c r="SUL108" s="20"/>
      <c r="SUM108" s="20"/>
      <c r="SUN108" s="20"/>
      <c r="SUO108" s="20"/>
      <c r="SUP108" s="20"/>
      <c r="SUQ108" s="20"/>
      <c r="SUR108" s="20"/>
      <c r="SUS108" s="20"/>
      <c r="SUT108" s="20"/>
      <c r="SUU108" s="20"/>
      <c r="SUV108" s="20"/>
      <c r="SUW108" s="20"/>
      <c r="SUX108" s="20"/>
      <c r="SUY108" s="20"/>
      <c r="SUZ108" s="20"/>
      <c r="SVA108" s="20"/>
      <c r="SVB108" s="20"/>
      <c r="SVC108" s="20"/>
      <c r="SVD108" s="20"/>
      <c r="SVE108" s="20"/>
      <c r="SVF108" s="20"/>
      <c r="SVG108" s="20"/>
      <c r="SVH108" s="20"/>
      <c r="SVI108" s="20"/>
      <c r="SVJ108" s="20"/>
      <c r="SVK108" s="20"/>
      <c r="SVL108" s="20"/>
      <c r="SVM108" s="20"/>
      <c r="SVN108" s="20"/>
      <c r="SVO108" s="20"/>
      <c r="SVP108" s="20"/>
      <c r="SVQ108" s="20"/>
      <c r="SVR108" s="20"/>
      <c r="SVS108" s="20"/>
      <c r="SVT108" s="20"/>
      <c r="SVU108" s="20"/>
      <c r="SVV108" s="20"/>
      <c r="SVW108" s="20"/>
      <c r="SVX108" s="20"/>
      <c r="SVY108" s="20"/>
      <c r="SVZ108" s="20"/>
      <c r="SWA108" s="20"/>
      <c r="SWB108" s="20"/>
      <c r="SWC108" s="20"/>
      <c r="SWD108" s="20"/>
      <c r="SWE108" s="20"/>
      <c r="SWF108" s="20"/>
      <c r="SWG108" s="20"/>
      <c r="SWH108" s="20"/>
      <c r="SWI108" s="20"/>
      <c r="SWJ108" s="20"/>
      <c r="SWK108" s="20"/>
      <c r="SWL108" s="20"/>
      <c r="SWM108" s="20"/>
      <c r="SWN108" s="20"/>
      <c r="SWO108" s="20"/>
      <c r="SWP108" s="20"/>
      <c r="SWQ108" s="20"/>
      <c r="SWR108" s="20"/>
      <c r="SWS108" s="20"/>
      <c r="SWT108" s="20"/>
      <c r="SWU108" s="20"/>
      <c r="SWV108" s="20"/>
      <c r="SWW108" s="20"/>
      <c r="SWX108" s="20"/>
      <c r="SWY108" s="20"/>
      <c r="SWZ108" s="20"/>
      <c r="SXA108" s="20"/>
      <c r="SXB108" s="20"/>
      <c r="SXC108" s="20"/>
      <c r="SXD108" s="20"/>
      <c r="SXE108" s="20"/>
      <c r="SXF108" s="20"/>
      <c r="SXG108" s="20"/>
      <c r="SXH108" s="20"/>
      <c r="SXI108" s="20"/>
      <c r="SXJ108" s="20"/>
      <c r="SXK108" s="20"/>
      <c r="SXL108" s="20"/>
      <c r="SXM108" s="20"/>
      <c r="SXN108" s="20"/>
      <c r="SXO108" s="20"/>
      <c r="SXP108" s="20"/>
      <c r="SXQ108" s="20"/>
      <c r="SXR108" s="20"/>
      <c r="SXS108" s="20"/>
      <c r="SXT108" s="20"/>
      <c r="SXU108" s="20"/>
      <c r="SXV108" s="20"/>
      <c r="SXW108" s="20"/>
      <c r="SXX108" s="20"/>
      <c r="SXY108" s="20"/>
      <c r="SXZ108" s="20"/>
      <c r="SYA108" s="20"/>
      <c r="SYB108" s="20"/>
      <c r="SYC108" s="20"/>
      <c r="SYD108" s="20"/>
      <c r="SYE108" s="20"/>
      <c r="SYF108" s="20"/>
      <c r="SYG108" s="20"/>
      <c r="SYH108" s="20"/>
      <c r="SYI108" s="20"/>
      <c r="SYJ108" s="20"/>
      <c r="SYK108" s="20"/>
      <c r="SYL108" s="20"/>
      <c r="SYM108" s="20"/>
      <c r="SYN108" s="20"/>
      <c r="SYO108" s="20"/>
      <c r="SYP108" s="20"/>
      <c r="SYQ108" s="20"/>
      <c r="SYR108" s="20"/>
      <c r="SYS108" s="20"/>
      <c r="SYT108" s="20"/>
      <c r="SYU108" s="20"/>
      <c r="SYV108" s="20"/>
      <c r="SYW108" s="20"/>
      <c r="SYX108" s="20"/>
      <c r="SYY108" s="20"/>
      <c r="SYZ108" s="20"/>
      <c r="SZA108" s="20"/>
      <c r="SZB108" s="20"/>
      <c r="SZC108" s="20"/>
      <c r="SZD108" s="20"/>
      <c r="SZE108" s="20"/>
      <c r="SZF108" s="20"/>
      <c r="SZG108" s="20"/>
      <c r="SZH108" s="20"/>
      <c r="SZI108" s="20"/>
      <c r="SZJ108" s="20"/>
      <c r="SZK108" s="20"/>
      <c r="SZL108" s="20"/>
      <c r="SZM108" s="20"/>
      <c r="SZN108" s="20"/>
      <c r="SZO108" s="20"/>
      <c r="SZP108" s="20"/>
      <c r="SZQ108" s="20"/>
      <c r="SZR108" s="20"/>
      <c r="SZS108" s="20"/>
      <c r="SZT108" s="20"/>
      <c r="SZU108" s="20"/>
      <c r="SZV108" s="20"/>
      <c r="SZW108" s="20"/>
      <c r="SZX108" s="20"/>
      <c r="SZY108" s="20"/>
      <c r="SZZ108" s="20"/>
      <c r="TAA108" s="20"/>
      <c r="TAB108" s="20"/>
      <c r="TAC108" s="20"/>
      <c r="TAD108" s="20"/>
      <c r="TAE108" s="20"/>
      <c r="TAF108" s="20"/>
      <c r="TAG108" s="20"/>
      <c r="TAH108" s="20"/>
      <c r="TAI108" s="20"/>
      <c r="TAJ108" s="20"/>
      <c r="TAK108" s="20"/>
      <c r="TAL108" s="20"/>
      <c r="TAM108" s="20"/>
      <c r="TAN108" s="20"/>
      <c r="TAO108" s="20"/>
      <c r="TAP108" s="20"/>
      <c r="TAQ108" s="20"/>
      <c r="TAR108" s="20"/>
      <c r="TAS108" s="20"/>
      <c r="TAT108" s="20"/>
      <c r="TAU108" s="20"/>
      <c r="TAV108" s="20"/>
      <c r="TAW108" s="20"/>
      <c r="TAX108" s="20"/>
      <c r="TAY108" s="20"/>
      <c r="TAZ108" s="20"/>
      <c r="TBA108" s="20"/>
      <c r="TBB108" s="20"/>
      <c r="TBC108" s="20"/>
      <c r="TBD108" s="20"/>
      <c r="TBE108" s="20"/>
      <c r="TBF108" s="20"/>
      <c r="TBG108" s="20"/>
      <c r="TBH108" s="20"/>
      <c r="TBI108" s="20"/>
      <c r="TBJ108" s="20"/>
      <c r="TBK108" s="20"/>
      <c r="TBL108" s="20"/>
      <c r="TBM108" s="20"/>
      <c r="TBN108" s="20"/>
      <c r="TBO108" s="20"/>
      <c r="TBP108" s="20"/>
      <c r="TBQ108" s="20"/>
      <c r="TBR108" s="20"/>
      <c r="TBS108" s="20"/>
      <c r="TBT108" s="20"/>
      <c r="TBU108" s="20"/>
      <c r="TBV108" s="20"/>
      <c r="TBW108" s="20"/>
      <c r="TBX108" s="20"/>
      <c r="TBY108" s="20"/>
      <c r="TBZ108" s="20"/>
      <c r="TCA108" s="20"/>
      <c r="TCB108" s="20"/>
      <c r="TCC108" s="20"/>
      <c r="TCD108" s="20"/>
      <c r="TCE108" s="20"/>
      <c r="TCF108" s="20"/>
      <c r="TCG108" s="20"/>
      <c r="TCH108" s="20"/>
      <c r="TCI108" s="20"/>
      <c r="TCJ108" s="20"/>
      <c r="TCK108" s="20"/>
      <c r="TCL108" s="20"/>
      <c r="TCM108" s="20"/>
      <c r="TCN108" s="20"/>
      <c r="TCO108" s="20"/>
      <c r="TCP108" s="20"/>
      <c r="TCQ108" s="20"/>
      <c r="TCR108" s="20"/>
      <c r="TCS108" s="20"/>
      <c r="TCT108" s="20"/>
      <c r="TCU108" s="20"/>
      <c r="TCV108" s="20"/>
      <c r="TCW108" s="20"/>
      <c r="TCX108" s="20"/>
      <c r="TCY108" s="20"/>
      <c r="TCZ108" s="20"/>
      <c r="TDA108" s="20"/>
      <c r="TDB108" s="20"/>
      <c r="TDC108" s="20"/>
      <c r="TDD108" s="20"/>
      <c r="TDE108" s="20"/>
      <c r="TDF108" s="20"/>
      <c r="TDG108" s="20"/>
      <c r="TDH108" s="20"/>
      <c r="TDI108" s="20"/>
      <c r="TDJ108" s="20"/>
      <c r="TDK108" s="20"/>
      <c r="TDL108" s="20"/>
      <c r="TDM108" s="20"/>
      <c r="TDN108" s="20"/>
      <c r="TDO108" s="20"/>
      <c r="TDP108" s="20"/>
      <c r="TDQ108" s="20"/>
      <c r="TDR108" s="20"/>
      <c r="TDS108" s="20"/>
      <c r="TDT108" s="20"/>
      <c r="TDU108" s="20"/>
      <c r="TDV108" s="20"/>
      <c r="TDW108" s="20"/>
      <c r="TDX108" s="20"/>
      <c r="TDY108" s="20"/>
      <c r="TDZ108" s="20"/>
      <c r="TEA108" s="20"/>
      <c r="TEB108" s="20"/>
      <c r="TEC108" s="20"/>
      <c r="TED108" s="20"/>
      <c r="TEE108" s="20"/>
      <c r="TEF108" s="20"/>
      <c r="TEG108" s="20"/>
      <c r="TEH108" s="20"/>
      <c r="TEI108" s="20"/>
      <c r="TEJ108" s="20"/>
      <c r="TEK108" s="20"/>
      <c r="TEL108" s="20"/>
      <c r="TEM108" s="20"/>
      <c r="TEN108" s="20"/>
      <c r="TEO108" s="20"/>
      <c r="TEP108" s="20"/>
      <c r="TEQ108" s="20"/>
      <c r="TER108" s="20"/>
      <c r="TES108" s="20"/>
      <c r="TET108" s="20"/>
      <c r="TEU108" s="20"/>
      <c r="TEV108" s="20"/>
      <c r="TEW108" s="20"/>
      <c r="TEX108" s="20"/>
      <c r="TEY108" s="20"/>
      <c r="TEZ108" s="20"/>
      <c r="TFA108" s="20"/>
      <c r="TFB108" s="20"/>
      <c r="TFC108" s="20"/>
      <c r="TFD108" s="20"/>
      <c r="TFE108" s="20"/>
      <c r="TFF108" s="20"/>
      <c r="TFG108" s="20"/>
      <c r="TFH108" s="20"/>
      <c r="TFI108" s="20"/>
      <c r="TFJ108" s="20"/>
      <c r="TFK108" s="20"/>
      <c r="TFL108" s="20"/>
      <c r="TFM108" s="20"/>
      <c r="TFN108" s="20"/>
      <c r="TFO108" s="20"/>
      <c r="TFP108" s="20"/>
      <c r="TFQ108" s="20"/>
      <c r="TFR108" s="20"/>
      <c r="TFS108" s="20"/>
      <c r="TFT108" s="20"/>
      <c r="TFU108" s="20"/>
      <c r="TFV108" s="20"/>
      <c r="TFW108" s="20"/>
      <c r="TFX108" s="20"/>
      <c r="TFY108" s="20"/>
      <c r="TFZ108" s="20"/>
      <c r="TGA108" s="20"/>
      <c r="TGB108" s="20"/>
      <c r="TGC108" s="20"/>
      <c r="TGD108" s="20"/>
      <c r="TGE108" s="20"/>
      <c r="TGF108" s="20"/>
      <c r="TGG108" s="20"/>
      <c r="TGH108" s="20"/>
      <c r="TGI108" s="20"/>
      <c r="TGJ108" s="20"/>
      <c r="TGK108" s="20"/>
      <c r="TGL108" s="20"/>
      <c r="TGM108" s="20"/>
      <c r="TGN108" s="20"/>
      <c r="TGO108" s="20"/>
      <c r="TGP108" s="20"/>
      <c r="TGQ108" s="20"/>
      <c r="TGR108" s="20"/>
      <c r="TGS108" s="20"/>
      <c r="TGT108" s="20"/>
      <c r="TGU108" s="20"/>
      <c r="TGV108" s="20"/>
      <c r="TGW108" s="20"/>
      <c r="TGX108" s="20"/>
      <c r="TGY108" s="20"/>
      <c r="TGZ108" s="20"/>
      <c r="THA108" s="20"/>
      <c r="THB108" s="20"/>
      <c r="THC108" s="20"/>
      <c r="THD108" s="20"/>
      <c r="THE108" s="20"/>
      <c r="THF108" s="20"/>
      <c r="THG108" s="20"/>
      <c r="THH108" s="20"/>
      <c r="THI108" s="20"/>
      <c r="THJ108" s="20"/>
      <c r="THK108" s="20"/>
      <c r="THL108" s="20"/>
      <c r="THM108" s="20"/>
      <c r="THN108" s="20"/>
      <c r="THO108" s="20"/>
      <c r="THP108" s="20"/>
      <c r="THQ108" s="20"/>
      <c r="THR108" s="20"/>
      <c r="THS108" s="20"/>
      <c r="THT108" s="20"/>
      <c r="THU108" s="20"/>
      <c r="THV108" s="20"/>
      <c r="THW108" s="20"/>
      <c r="THX108" s="20"/>
      <c r="THY108" s="20"/>
      <c r="THZ108" s="20"/>
      <c r="TIA108" s="20"/>
      <c r="TIB108" s="20"/>
      <c r="TIC108" s="20"/>
      <c r="TID108" s="20"/>
      <c r="TIE108" s="20"/>
      <c r="TIF108" s="20"/>
      <c r="TIG108" s="20"/>
      <c r="TIH108" s="20"/>
      <c r="TII108" s="20"/>
      <c r="TIJ108" s="20"/>
      <c r="TIK108" s="20"/>
      <c r="TIL108" s="20"/>
      <c r="TIM108" s="20"/>
      <c r="TIN108" s="20"/>
      <c r="TIO108" s="20"/>
      <c r="TIP108" s="20"/>
      <c r="TIQ108" s="20"/>
      <c r="TIR108" s="20"/>
      <c r="TIS108" s="20"/>
      <c r="TIT108" s="20"/>
      <c r="TIU108" s="20"/>
      <c r="TIV108" s="20"/>
      <c r="TIW108" s="20"/>
      <c r="TIX108" s="20"/>
      <c r="TIY108" s="20"/>
      <c r="TIZ108" s="20"/>
      <c r="TJA108" s="20"/>
      <c r="TJB108" s="20"/>
      <c r="TJC108" s="20"/>
      <c r="TJD108" s="20"/>
      <c r="TJE108" s="20"/>
      <c r="TJF108" s="20"/>
      <c r="TJG108" s="20"/>
      <c r="TJH108" s="20"/>
      <c r="TJI108" s="20"/>
      <c r="TJJ108" s="20"/>
      <c r="TJK108" s="20"/>
      <c r="TJL108" s="20"/>
      <c r="TJM108" s="20"/>
      <c r="TJN108" s="20"/>
      <c r="TJO108" s="20"/>
      <c r="TJP108" s="20"/>
      <c r="TJQ108" s="20"/>
      <c r="TJR108" s="20"/>
      <c r="TJS108" s="20"/>
      <c r="TJT108" s="20"/>
      <c r="TJU108" s="20"/>
      <c r="TJV108" s="20"/>
      <c r="TJW108" s="20"/>
      <c r="TJX108" s="20"/>
      <c r="TJY108" s="20"/>
      <c r="TJZ108" s="20"/>
      <c r="TKA108" s="20"/>
      <c r="TKB108" s="20"/>
      <c r="TKC108" s="20"/>
      <c r="TKD108" s="20"/>
      <c r="TKE108" s="20"/>
      <c r="TKF108" s="20"/>
      <c r="TKG108" s="20"/>
      <c r="TKH108" s="20"/>
      <c r="TKI108" s="20"/>
      <c r="TKJ108" s="20"/>
      <c r="TKK108" s="20"/>
      <c r="TKL108" s="20"/>
      <c r="TKM108" s="20"/>
      <c r="TKN108" s="20"/>
      <c r="TKO108" s="20"/>
      <c r="TKP108" s="20"/>
      <c r="TKQ108" s="20"/>
      <c r="TKR108" s="20"/>
      <c r="TKS108" s="20"/>
      <c r="TKT108" s="20"/>
      <c r="TKU108" s="20"/>
      <c r="TKV108" s="20"/>
      <c r="TKW108" s="20"/>
      <c r="TKX108" s="20"/>
      <c r="TKY108" s="20"/>
      <c r="TKZ108" s="20"/>
      <c r="TLA108" s="20"/>
      <c r="TLB108" s="20"/>
      <c r="TLC108" s="20"/>
      <c r="TLD108" s="20"/>
      <c r="TLE108" s="20"/>
      <c r="TLF108" s="20"/>
      <c r="TLG108" s="20"/>
      <c r="TLH108" s="20"/>
      <c r="TLI108" s="20"/>
      <c r="TLJ108" s="20"/>
      <c r="TLK108" s="20"/>
      <c r="TLL108" s="20"/>
      <c r="TLM108" s="20"/>
      <c r="TLN108" s="20"/>
      <c r="TLO108" s="20"/>
      <c r="TLP108" s="20"/>
      <c r="TLQ108" s="20"/>
      <c r="TLR108" s="20"/>
      <c r="TLS108" s="20"/>
      <c r="TLT108" s="20"/>
      <c r="TLU108" s="20"/>
      <c r="TLV108" s="20"/>
      <c r="TLW108" s="20"/>
      <c r="TLX108" s="20"/>
      <c r="TLY108" s="20"/>
      <c r="TLZ108" s="20"/>
      <c r="TMA108" s="20"/>
      <c r="TMB108" s="20"/>
      <c r="TMC108" s="20"/>
      <c r="TMD108" s="20"/>
      <c r="TME108" s="20"/>
      <c r="TMF108" s="20"/>
      <c r="TMG108" s="20"/>
      <c r="TMH108" s="20"/>
      <c r="TMI108" s="20"/>
      <c r="TMJ108" s="20"/>
      <c r="TMK108" s="20"/>
      <c r="TML108" s="20"/>
      <c r="TMM108" s="20"/>
      <c r="TMN108" s="20"/>
      <c r="TMO108" s="20"/>
      <c r="TMP108" s="20"/>
      <c r="TMQ108" s="20"/>
      <c r="TMR108" s="20"/>
      <c r="TMS108" s="20"/>
      <c r="TMT108" s="20"/>
      <c r="TMU108" s="20"/>
      <c r="TMV108" s="20"/>
      <c r="TMW108" s="20"/>
      <c r="TMX108" s="20"/>
      <c r="TMY108" s="20"/>
      <c r="TMZ108" s="20"/>
      <c r="TNA108" s="20"/>
      <c r="TNB108" s="20"/>
      <c r="TNC108" s="20"/>
      <c r="TND108" s="20"/>
      <c r="TNE108" s="20"/>
      <c r="TNF108" s="20"/>
      <c r="TNG108" s="20"/>
      <c r="TNH108" s="20"/>
      <c r="TNI108" s="20"/>
      <c r="TNJ108" s="20"/>
      <c r="TNK108" s="20"/>
      <c r="TNL108" s="20"/>
      <c r="TNM108" s="20"/>
      <c r="TNN108" s="20"/>
      <c r="TNO108" s="20"/>
      <c r="TNP108" s="20"/>
      <c r="TNQ108" s="20"/>
      <c r="TNR108" s="20"/>
      <c r="TNS108" s="20"/>
      <c r="TNT108" s="20"/>
      <c r="TNU108" s="20"/>
      <c r="TNV108" s="20"/>
      <c r="TNW108" s="20"/>
      <c r="TNX108" s="20"/>
      <c r="TNY108" s="20"/>
      <c r="TNZ108" s="20"/>
      <c r="TOA108" s="20"/>
      <c r="TOB108" s="20"/>
      <c r="TOC108" s="20"/>
      <c r="TOD108" s="20"/>
      <c r="TOE108" s="20"/>
      <c r="TOF108" s="20"/>
      <c r="TOG108" s="20"/>
      <c r="TOH108" s="20"/>
      <c r="TOI108" s="20"/>
      <c r="TOJ108" s="20"/>
      <c r="TOK108" s="20"/>
      <c r="TOL108" s="20"/>
      <c r="TOM108" s="20"/>
      <c r="TON108" s="20"/>
      <c r="TOO108" s="20"/>
      <c r="TOP108" s="20"/>
      <c r="TOQ108" s="20"/>
      <c r="TOR108" s="20"/>
      <c r="TOS108" s="20"/>
      <c r="TOT108" s="20"/>
      <c r="TOU108" s="20"/>
      <c r="TOV108" s="20"/>
      <c r="TOW108" s="20"/>
      <c r="TOX108" s="20"/>
      <c r="TOY108" s="20"/>
      <c r="TOZ108" s="20"/>
      <c r="TPA108" s="20"/>
      <c r="TPB108" s="20"/>
      <c r="TPC108" s="20"/>
      <c r="TPD108" s="20"/>
      <c r="TPE108" s="20"/>
      <c r="TPF108" s="20"/>
      <c r="TPG108" s="20"/>
      <c r="TPH108" s="20"/>
      <c r="TPI108" s="20"/>
      <c r="TPJ108" s="20"/>
      <c r="TPK108" s="20"/>
      <c r="TPL108" s="20"/>
      <c r="TPM108" s="20"/>
      <c r="TPN108" s="20"/>
      <c r="TPO108" s="20"/>
      <c r="TPP108" s="20"/>
      <c r="TPQ108" s="20"/>
      <c r="TPR108" s="20"/>
      <c r="TPS108" s="20"/>
      <c r="TPT108" s="20"/>
      <c r="TPU108" s="20"/>
      <c r="TPV108" s="20"/>
      <c r="TPW108" s="20"/>
      <c r="TPX108" s="20"/>
      <c r="TPY108" s="20"/>
      <c r="TPZ108" s="20"/>
      <c r="TQA108" s="20"/>
      <c r="TQB108" s="20"/>
      <c r="TQC108" s="20"/>
      <c r="TQD108" s="20"/>
      <c r="TQE108" s="20"/>
      <c r="TQF108" s="20"/>
      <c r="TQG108" s="20"/>
      <c r="TQH108" s="20"/>
      <c r="TQI108" s="20"/>
      <c r="TQJ108" s="20"/>
      <c r="TQK108" s="20"/>
      <c r="TQL108" s="20"/>
      <c r="TQM108" s="20"/>
      <c r="TQN108" s="20"/>
      <c r="TQO108" s="20"/>
      <c r="TQP108" s="20"/>
      <c r="TQQ108" s="20"/>
      <c r="TQR108" s="20"/>
      <c r="TQS108" s="20"/>
      <c r="TQT108" s="20"/>
      <c r="TQU108" s="20"/>
      <c r="TQV108" s="20"/>
      <c r="TQW108" s="20"/>
      <c r="TQX108" s="20"/>
      <c r="TQY108" s="20"/>
      <c r="TQZ108" s="20"/>
      <c r="TRA108" s="20"/>
      <c r="TRB108" s="20"/>
      <c r="TRC108" s="20"/>
      <c r="TRD108" s="20"/>
      <c r="TRE108" s="20"/>
      <c r="TRF108" s="20"/>
      <c r="TRG108" s="20"/>
      <c r="TRH108" s="20"/>
      <c r="TRI108" s="20"/>
      <c r="TRJ108" s="20"/>
      <c r="TRK108" s="20"/>
      <c r="TRL108" s="20"/>
      <c r="TRM108" s="20"/>
      <c r="TRN108" s="20"/>
      <c r="TRO108" s="20"/>
      <c r="TRP108" s="20"/>
      <c r="TRQ108" s="20"/>
      <c r="TRR108" s="20"/>
      <c r="TRS108" s="20"/>
      <c r="TRT108" s="20"/>
      <c r="TRU108" s="20"/>
      <c r="TRV108" s="20"/>
      <c r="TRW108" s="20"/>
      <c r="TRX108" s="20"/>
      <c r="TRY108" s="20"/>
      <c r="TRZ108" s="20"/>
      <c r="TSA108" s="20"/>
      <c r="TSB108" s="20"/>
      <c r="TSC108" s="20"/>
      <c r="TSD108" s="20"/>
      <c r="TSE108" s="20"/>
      <c r="TSF108" s="20"/>
      <c r="TSG108" s="20"/>
      <c r="TSH108" s="20"/>
      <c r="TSI108" s="20"/>
      <c r="TSJ108" s="20"/>
      <c r="TSK108" s="20"/>
      <c r="TSL108" s="20"/>
      <c r="TSM108" s="20"/>
      <c r="TSN108" s="20"/>
      <c r="TSO108" s="20"/>
      <c r="TSP108" s="20"/>
      <c r="TSQ108" s="20"/>
      <c r="TSR108" s="20"/>
      <c r="TSS108" s="20"/>
      <c r="TST108" s="20"/>
      <c r="TSU108" s="20"/>
      <c r="TSV108" s="20"/>
      <c r="TSW108" s="20"/>
      <c r="TSX108" s="20"/>
      <c r="TSY108" s="20"/>
      <c r="TSZ108" s="20"/>
      <c r="TTA108" s="20"/>
      <c r="TTB108" s="20"/>
      <c r="TTC108" s="20"/>
      <c r="TTD108" s="20"/>
      <c r="TTE108" s="20"/>
      <c r="TTF108" s="20"/>
      <c r="TTG108" s="20"/>
      <c r="TTH108" s="20"/>
      <c r="TTI108" s="20"/>
      <c r="TTJ108" s="20"/>
      <c r="TTK108" s="20"/>
      <c r="TTL108" s="20"/>
      <c r="TTM108" s="20"/>
      <c r="TTN108" s="20"/>
      <c r="TTO108" s="20"/>
      <c r="TTP108" s="20"/>
      <c r="TTQ108" s="20"/>
      <c r="TTR108" s="20"/>
      <c r="TTS108" s="20"/>
      <c r="TTT108" s="20"/>
      <c r="TTU108" s="20"/>
      <c r="TTV108" s="20"/>
      <c r="TTW108" s="20"/>
      <c r="TTX108" s="20"/>
      <c r="TTY108" s="20"/>
      <c r="TTZ108" s="20"/>
      <c r="TUA108" s="20"/>
      <c r="TUB108" s="20"/>
      <c r="TUC108" s="20"/>
      <c r="TUD108" s="20"/>
      <c r="TUE108" s="20"/>
      <c r="TUF108" s="20"/>
      <c r="TUG108" s="20"/>
      <c r="TUH108" s="20"/>
      <c r="TUI108" s="20"/>
      <c r="TUJ108" s="20"/>
      <c r="TUK108" s="20"/>
      <c r="TUL108" s="20"/>
      <c r="TUM108" s="20"/>
      <c r="TUN108" s="20"/>
      <c r="TUO108" s="20"/>
      <c r="TUP108" s="20"/>
      <c r="TUQ108" s="20"/>
      <c r="TUR108" s="20"/>
      <c r="TUS108" s="20"/>
      <c r="TUT108" s="20"/>
      <c r="TUU108" s="20"/>
      <c r="TUV108" s="20"/>
      <c r="TUW108" s="20"/>
      <c r="TUX108" s="20"/>
      <c r="TUY108" s="20"/>
      <c r="TUZ108" s="20"/>
      <c r="TVA108" s="20"/>
      <c r="TVB108" s="20"/>
      <c r="TVC108" s="20"/>
      <c r="TVD108" s="20"/>
      <c r="TVE108" s="20"/>
      <c r="TVF108" s="20"/>
      <c r="TVG108" s="20"/>
      <c r="TVH108" s="20"/>
      <c r="TVI108" s="20"/>
      <c r="TVJ108" s="20"/>
      <c r="TVK108" s="20"/>
      <c r="TVL108" s="20"/>
      <c r="TVM108" s="20"/>
      <c r="TVN108" s="20"/>
      <c r="TVO108" s="20"/>
      <c r="TVP108" s="20"/>
      <c r="TVQ108" s="20"/>
      <c r="TVR108" s="20"/>
      <c r="TVS108" s="20"/>
      <c r="TVT108" s="20"/>
      <c r="TVU108" s="20"/>
      <c r="TVV108" s="20"/>
      <c r="TVW108" s="20"/>
      <c r="TVX108" s="20"/>
      <c r="TVY108" s="20"/>
      <c r="TVZ108" s="20"/>
      <c r="TWA108" s="20"/>
      <c r="TWB108" s="20"/>
      <c r="TWC108" s="20"/>
      <c r="TWD108" s="20"/>
      <c r="TWE108" s="20"/>
      <c r="TWF108" s="20"/>
      <c r="TWG108" s="20"/>
      <c r="TWH108" s="20"/>
      <c r="TWI108" s="20"/>
      <c r="TWJ108" s="20"/>
      <c r="TWK108" s="20"/>
      <c r="TWL108" s="20"/>
      <c r="TWM108" s="20"/>
      <c r="TWN108" s="20"/>
      <c r="TWO108" s="20"/>
      <c r="TWP108" s="20"/>
      <c r="TWQ108" s="20"/>
      <c r="TWR108" s="20"/>
      <c r="TWS108" s="20"/>
      <c r="TWT108" s="20"/>
      <c r="TWU108" s="20"/>
      <c r="TWV108" s="20"/>
      <c r="TWW108" s="20"/>
      <c r="TWX108" s="20"/>
      <c r="TWY108" s="20"/>
      <c r="TWZ108" s="20"/>
      <c r="TXA108" s="20"/>
      <c r="TXB108" s="20"/>
      <c r="TXC108" s="20"/>
      <c r="TXD108" s="20"/>
      <c r="TXE108" s="20"/>
      <c r="TXF108" s="20"/>
      <c r="TXG108" s="20"/>
      <c r="TXH108" s="20"/>
      <c r="TXI108" s="20"/>
      <c r="TXJ108" s="20"/>
      <c r="TXK108" s="20"/>
      <c r="TXL108" s="20"/>
      <c r="TXM108" s="20"/>
      <c r="TXN108" s="20"/>
      <c r="TXO108" s="20"/>
      <c r="TXP108" s="20"/>
      <c r="TXQ108" s="20"/>
      <c r="TXR108" s="20"/>
      <c r="TXS108" s="20"/>
      <c r="TXT108" s="20"/>
      <c r="TXU108" s="20"/>
      <c r="TXV108" s="20"/>
      <c r="TXW108" s="20"/>
      <c r="TXX108" s="20"/>
      <c r="TXY108" s="20"/>
      <c r="TXZ108" s="20"/>
      <c r="TYA108" s="20"/>
      <c r="TYB108" s="20"/>
      <c r="TYC108" s="20"/>
      <c r="TYD108" s="20"/>
      <c r="TYE108" s="20"/>
      <c r="TYF108" s="20"/>
      <c r="TYG108" s="20"/>
      <c r="TYH108" s="20"/>
      <c r="TYI108" s="20"/>
      <c r="TYJ108" s="20"/>
      <c r="TYK108" s="20"/>
      <c r="TYL108" s="20"/>
      <c r="TYM108" s="20"/>
      <c r="TYN108" s="20"/>
      <c r="TYO108" s="20"/>
      <c r="TYP108" s="20"/>
      <c r="TYQ108" s="20"/>
      <c r="TYR108" s="20"/>
      <c r="TYS108" s="20"/>
      <c r="TYT108" s="20"/>
      <c r="TYU108" s="20"/>
      <c r="TYV108" s="20"/>
      <c r="TYW108" s="20"/>
      <c r="TYX108" s="20"/>
      <c r="TYY108" s="20"/>
      <c r="TYZ108" s="20"/>
      <c r="TZA108" s="20"/>
      <c r="TZB108" s="20"/>
      <c r="TZC108" s="20"/>
      <c r="TZD108" s="20"/>
      <c r="TZE108" s="20"/>
      <c r="TZF108" s="20"/>
      <c r="TZG108" s="20"/>
      <c r="TZH108" s="20"/>
      <c r="TZI108" s="20"/>
      <c r="TZJ108" s="20"/>
      <c r="TZK108" s="20"/>
      <c r="TZL108" s="20"/>
      <c r="TZM108" s="20"/>
      <c r="TZN108" s="20"/>
      <c r="TZO108" s="20"/>
      <c r="TZP108" s="20"/>
      <c r="TZQ108" s="20"/>
      <c r="TZR108" s="20"/>
      <c r="TZS108" s="20"/>
      <c r="TZT108" s="20"/>
      <c r="TZU108" s="20"/>
      <c r="TZV108" s="20"/>
      <c r="TZW108" s="20"/>
      <c r="TZX108" s="20"/>
      <c r="TZY108" s="20"/>
      <c r="TZZ108" s="20"/>
      <c r="UAA108" s="20"/>
      <c r="UAB108" s="20"/>
      <c r="UAC108" s="20"/>
      <c r="UAD108" s="20"/>
      <c r="UAE108" s="20"/>
      <c r="UAF108" s="20"/>
      <c r="UAG108" s="20"/>
      <c r="UAH108" s="20"/>
      <c r="UAI108" s="20"/>
      <c r="UAJ108" s="20"/>
      <c r="UAK108" s="20"/>
      <c r="UAL108" s="20"/>
      <c r="UAM108" s="20"/>
      <c r="UAN108" s="20"/>
      <c r="UAO108" s="20"/>
      <c r="UAP108" s="20"/>
      <c r="UAQ108" s="20"/>
      <c r="UAR108" s="20"/>
      <c r="UAS108" s="20"/>
      <c r="UAT108" s="20"/>
      <c r="UAU108" s="20"/>
      <c r="UAV108" s="20"/>
      <c r="UAW108" s="20"/>
      <c r="UAX108" s="20"/>
      <c r="UAY108" s="20"/>
      <c r="UAZ108" s="20"/>
      <c r="UBA108" s="20"/>
      <c r="UBB108" s="20"/>
      <c r="UBC108" s="20"/>
      <c r="UBD108" s="20"/>
      <c r="UBE108" s="20"/>
      <c r="UBF108" s="20"/>
      <c r="UBG108" s="20"/>
      <c r="UBH108" s="20"/>
      <c r="UBI108" s="20"/>
      <c r="UBJ108" s="20"/>
      <c r="UBK108" s="20"/>
      <c r="UBL108" s="20"/>
      <c r="UBM108" s="20"/>
      <c r="UBN108" s="20"/>
      <c r="UBO108" s="20"/>
      <c r="UBP108" s="20"/>
      <c r="UBQ108" s="20"/>
      <c r="UBR108" s="20"/>
      <c r="UBS108" s="20"/>
      <c r="UBT108" s="20"/>
      <c r="UBU108" s="20"/>
      <c r="UBV108" s="20"/>
      <c r="UBW108" s="20"/>
      <c r="UBX108" s="20"/>
      <c r="UBY108" s="20"/>
      <c r="UBZ108" s="20"/>
      <c r="UCA108" s="20"/>
      <c r="UCB108" s="20"/>
      <c r="UCC108" s="20"/>
      <c r="UCD108" s="20"/>
      <c r="UCE108" s="20"/>
      <c r="UCF108" s="20"/>
      <c r="UCG108" s="20"/>
      <c r="UCH108" s="20"/>
      <c r="UCI108" s="20"/>
      <c r="UCJ108" s="20"/>
      <c r="UCK108" s="20"/>
      <c r="UCL108" s="20"/>
      <c r="UCM108" s="20"/>
      <c r="UCN108" s="20"/>
      <c r="UCO108" s="20"/>
      <c r="UCP108" s="20"/>
      <c r="UCQ108" s="20"/>
      <c r="UCR108" s="20"/>
      <c r="UCS108" s="20"/>
      <c r="UCT108" s="20"/>
      <c r="UCU108" s="20"/>
      <c r="UCV108" s="20"/>
      <c r="UCW108" s="20"/>
      <c r="UCX108" s="20"/>
      <c r="UCY108" s="20"/>
      <c r="UCZ108" s="20"/>
      <c r="UDA108" s="20"/>
      <c r="UDB108" s="20"/>
      <c r="UDC108" s="20"/>
      <c r="UDD108" s="20"/>
      <c r="UDE108" s="20"/>
      <c r="UDF108" s="20"/>
      <c r="UDG108" s="20"/>
      <c r="UDH108" s="20"/>
      <c r="UDI108" s="20"/>
      <c r="UDJ108" s="20"/>
      <c r="UDK108" s="20"/>
      <c r="UDL108" s="20"/>
      <c r="UDM108" s="20"/>
      <c r="UDN108" s="20"/>
      <c r="UDO108" s="20"/>
      <c r="UDP108" s="20"/>
      <c r="UDQ108" s="20"/>
      <c r="UDR108" s="20"/>
      <c r="UDS108" s="20"/>
      <c r="UDT108" s="20"/>
      <c r="UDU108" s="20"/>
      <c r="UDV108" s="20"/>
      <c r="UDW108" s="20"/>
      <c r="UDX108" s="20"/>
      <c r="UDY108" s="20"/>
      <c r="UDZ108" s="20"/>
      <c r="UEA108" s="20"/>
      <c r="UEB108" s="20"/>
      <c r="UEC108" s="20"/>
      <c r="UED108" s="20"/>
      <c r="UEE108" s="20"/>
      <c r="UEF108" s="20"/>
      <c r="UEG108" s="20"/>
      <c r="UEH108" s="20"/>
      <c r="UEI108" s="20"/>
      <c r="UEJ108" s="20"/>
      <c r="UEK108" s="20"/>
      <c r="UEL108" s="20"/>
      <c r="UEM108" s="20"/>
      <c r="UEN108" s="20"/>
      <c r="UEO108" s="20"/>
      <c r="UEP108" s="20"/>
      <c r="UEQ108" s="20"/>
      <c r="UER108" s="20"/>
      <c r="UES108" s="20"/>
      <c r="UET108" s="20"/>
      <c r="UEU108" s="20"/>
      <c r="UEV108" s="20"/>
      <c r="UEW108" s="20"/>
      <c r="UEX108" s="20"/>
      <c r="UEY108" s="20"/>
      <c r="UEZ108" s="20"/>
      <c r="UFA108" s="20"/>
      <c r="UFB108" s="20"/>
      <c r="UFC108" s="20"/>
      <c r="UFD108" s="20"/>
      <c r="UFE108" s="20"/>
      <c r="UFF108" s="20"/>
      <c r="UFG108" s="20"/>
      <c r="UFH108" s="20"/>
      <c r="UFI108" s="20"/>
      <c r="UFJ108" s="20"/>
      <c r="UFK108" s="20"/>
      <c r="UFL108" s="20"/>
      <c r="UFM108" s="20"/>
      <c r="UFN108" s="20"/>
      <c r="UFO108" s="20"/>
      <c r="UFP108" s="20"/>
      <c r="UFQ108" s="20"/>
      <c r="UFR108" s="20"/>
      <c r="UFS108" s="20"/>
      <c r="UFT108" s="20"/>
      <c r="UFU108" s="20"/>
      <c r="UFV108" s="20"/>
      <c r="UFW108" s="20"/>
      <c r="UFX108" s="20"/>
      <c r="UFY108" s="20"/>
      <c r="UFZ108" s="20"/>
      <c r="UGA108" s="20"/>
      <c r="UGB108" s="20"/>
      <c r="UGC108" s="20"/>
      <c r="UGD108" s="20"/>
      <c r="UGE108" s="20"/>
      <c r="UGF108" s="20"/>
      <c r="UGG108" s="20"/>
      <c r="UGH108" s="20"/>
      <c r="UGI108" s="20"/>
      <c r="UGJ108" s="20"/>
      <c r="UGK108" s="20"/>
      <c r="UGL108" s="20"/>
      <c r="UGM108" s="20"/>
      <c r="UGN108" s="20"/>
      <c r="UGO108" s="20"/>
      <c r="UGP108" s="20"/>
      <c r="UGQ108" s="20"/>
      <c r="UGR108" s="20"/>
      <c r="UGS108" s="20"/>
      <c r="UGT108" s="20"/>
      <c r="UGU108" s="20"/>
      <c r="UGV108" s="20"/>
      <c r="UGW108" s="20"/>
      <c r="UGX108" s="20"/>
      <c r="UGY108" s="20"/>
      <c r="UGZ108" s="20"/>
      <c r="UHA108" s="20"/>
      <c r="UHB108" s="20"/>
      <c r="UHC108" s="20"/>
      <c r="UHD108" s="20"/>
      <c r="UHE108" s="20"/>
      <c r="UHF108" s="20"/>
      <c r="UHG108" s="20"/>
      <c r="UHH108" s="20"/>
      <c r="UHI108" s="20"/>
      <c r="UHJ108" s="20"/>
      <c r="UHK108" s="20"/>
      <c r="UHL108" s="20"/>
      <c r="UHM108" s="20"/>
      <c r="UHN108" s="20"/>
      <c r="UHO108" s="20"/>
      <c r="UHP108" s="20"/>
      <c r="UHQ108" s="20"/>
      <c r="UHR108" s="20"/>
      <c r="UHS108" s="20"/>
      <c r="UHT108" s="20"/>
      <c r="UHU108" s="20"/>
      <c r="UHV108" s="20"/>
      <c r="UHW108" s="20"/>
      <c r="UHX108" s="20"/>
      <c r="UHY108" s="20"/>
      <c r="UHZ108" s="20"/>
      <c r="UIA108" s="20"/>
      <c r="UIB108" s="20"/>
      <c r="UIC108" s="20"/>
      <c r="UID108" s="20"/>
      <c r="UIE108" s="20"/>
      <c r="UIF108" s="20"/>
      <c r="UIG108" s="20"/>
      <c r="UIH108" s="20"/>
      <c r="UII108" s="20"/>
      <c r="UIJ108" s="20"/>
      <c r="UIK108" s="20"/>
      <c r="UIL108" s="20"/>
      <c r="UIM108" s="20"/>
      <c r="UIN108" s="20"/>
      <c r="UIO108" s="20"/>
      <c r="UIP108" s="20"/>
      <c r="UIQ108" s="20"/>
      <c r="UIR108" s="20"/>
      <c r="UIS108" s="20"/>
      <c r="UIT108" s="20"/>
      <c r="UIU108" s="20"/>
      <c r="UIV108" s="20"/>
      <c r="UIW108" s="20"/>
      <c r="UIX108" s="20"/>
      <c r="UIY108" s="20"/>
      <c r="UIZ108" s="20"/>
      <c r="UJA108" s="20"/>
      <c r="UJB108" s="20"/>
      <c r="UJC108" s="20"/>
      <c r="UJD108" s="20"/>
      <c r="UJE108" s="20"/>
      <c r="UJF108" s="20"/>
      <c r="UJG108" s="20"/>
      <c r="UJH108" s="20"/>
      <c r="UJI108" s="20"/>
      <c r="UJJ108" s="20"/>
      <c r="UJK108" s="20"/>
      <c r="UJL108" s="20"/>
      <c r="UJM108" s="20"/>
      <c r="UJN108" s="20"/>
      <c r="UJO108" s="20"/>
      <c r="UJP108" s="20"/>
      <c r="UJQ108" s="20"/>
      <c r="UJR108" s="20"/>
      <c r="UJS108" s="20"/>
      <c r="UJT108" s="20"/>
      <c r="UJU108" s="20"/>
      <c r="UJV108" s="20"/>
      <c r="UJW108" s="20"/>
      <c r="UJX108" s="20"/>
      <c r="UJY108" s="20"/>
      <c r="UJZ108" s="20"/>
      <c r="UKA108" s="20"/>
      <c r="UKB108" s="20"/>
      <c r="UKC108" s="20"/>
      <c r="UKD108" s="20"/>
      <c r="UKE108" s="20"/>
      <c r="UKF108" s="20"/>
      <c r="UKG108" s="20"/>
      <c r="UKH108" s="20"/>
      <c r="UKI108" s="20"/>
      <c r="UKJ108" s="20"/>
      <c r="UKK108" s="20"/>
      <c r="UKL108" s="20"/>
      <c r="UKM108" s="20"/>
      <c r="UKN108" s="20"/>
      <c r="UKO108" s="20"/>
      <c r="UKP108" s="20"/>
      <c r="UKQ108" s="20"/>
      <c r="UKR108" s="20"/>
      <c r="UKS108" s="20"/>
      <c r="UKT108" s="20"/>
      <c r="UKU108" s="20"/>
      <c r="UKV108" s="20"/>
      <c r="UKW108" s="20"/>
      <c r="UKX108" s="20"/>
      <c r="UKY108" s="20"/>
      <c r="UKZ108" s="20"/>
      <c r="ULA108" s="20"/>
      <c r="ULB108" s="20"/>
      <c r="ULC108" s="20"/>
      <c r="ULD108" s="20"/>
      <c r="ULE108" s="20"/>
      <c r="ULF108" s="20"/>
      <c r="ULG108" s="20"/>
      <c r="ULH108" s="20"/>
      <c r="ULI108" s="20"/>
      <c r="ULJ108" s="20"/>
      <c r="ULK108" s="20"/>
      <c r="ULL108" s="20"/>
      <c r="ULM108" s="20"/>
      <c r="ULN108" s="20"/>
      <c r="ULO108" s="20"/>
      <c r="ULP108" s="20"/>
      <c r="ULQ108" s="20"/>
      <c r="ULR108" s="20"/>
      <c r="ULS108" s="20"/>
      <c r="ULT108" s="20"/>
      <c r="ULU108" s="20"/>
      <c r="ULV108" s="20"/>
      <c r="ULW108" s="20"/>
      <c r="ULX108" s="20"/>
      <c r="ULY108" s="20"/>
      <c r="ULZ108" s="20"/>
      <c r="UMA108" s="20"/>
      <c r="UMB108" s="20"/>
      <c r="UMC108" s="20"/>
      <c r="UMD108" s="20"/>
      <c r="UME108" s="20"/>
      <c r="UMF108" s="20"/>
      <c r="UMG108" s="20"/>
      <c r="UMH108" s="20"/>
      <c r="UMI108" s="20"/>
      <c r="UMJ108" s="20"/>
      <c r="UMK108" s="20"/>
      <c r="UML108" s="20"/>
      <c r="UMM108" s="20"/>
      <c r="UMN108" s="20"/>
      <c r="UMO108" s="20"/>
      <c r="UMP108" s="20"/>
      <c r="UMQ108" s="20"/>
      <c r="UMR108" s="20"/>
      <c r="UMS108" s="20"/>
      <c r="UMT108" s="20"/>
      <c r="UMU108" s="20"/>
      <c r="UMV108" s="20"/>
      <c r="UMW108" s="20"/>
      <c r="UMX108" s="20"/>
      <c r="UMY108" s="20"/>
      <c r="UMZ108" s="20"/>
      <c r="UNA108" s="20"/>
      <c r="UNB108" s="20"/>
      <c r="UNC108" s="20"/>
      <c r="UND108" s="20"/>
      <c r="UNE108" s="20"/>
      <c r="UNF108" s="20"/>
      <c r="UNG108" s="20"/>
      <c r="UNH108" s="20"/>
      <c r="UNI108" s="20"/>
      <c r="UNJ108" s="20"/>
      <c r="UNK108" s="20"/>
      <c r="UNL108" s="20"/>
      <c r="UNM108" s="20"/>
      <c r="UNN108" s="20"/>
      <c r="UNO108" s="20"/>
      <c r="UNP108" s="20"/>
      <c r="UNQ108" s="20"/>
      <c r="UNR108" s="20"/>
      <c r="UNS108" s="20"/>
      <c r="UNT108" s="20"/>
      <c r="UNU108" s="20"/>
      <c r="UNV108" s="20"/>
      <c r="UNW108" s="20"/>
      <c r="UNX108" s="20"/>
      <c r="UNY108" s="20"/>
      <c r="UNZ108" s="20"/>
      <c r="UOA108" s="20"/>
      <c r="UOB108" s="20"/>
      <c r="UOC108" s="20"/>
      <c r="UOD108" s="20"/>
      <c r="UOE108" s="20"/>
      <c r="UOF108" s="20"/>
      <c r="UOG108" s="20"/>
      <c r="UOH108" s="20"/>
      <c r="UOI108" s="20"/>
      <c r="UOJ108" s="20"/>
      <c r="UOK108" s="20"/>
      <c r="UOL108" s="20"/>
      <c r="UOM108" s="20"/>
      <c r="UON108" s="20"/>
      <c r="UOO108" s="20"/>
      <c r="UOP108" s="20"/>
      <c r="UOQ108" s="20"/>
      <c r="UOR108" s="20"/>
      <c r="UOS108" s="20"/>
      <c r="UOT108" s="20"/>
      <c r="UOU108" s="20"/>
      <c r="UOV108" s="20"/>
      <c r="UOW108" s="20"/>
      <c r="UOX108" s="20"/>
      <c r="UOY108" s="20"/>
      <c r="UOZ108" s="20"/>
      <c r="UPA108" s="20"/>
      <c r="UPB108" s="20"/>
      <c r="UPC108" s="20"/>
      <c r="UPD108" s="20"/>
      <c r="UPE108" s="20"/>
      <c r="UPF108" s="20"/>
      <c r="UPG108" s="20"/>
      <c r="UPH108" s="20"/>
      <c r="UPI108" s="20"/>
      <c r="UPJ108" s="20"/>
      <c r="UPK108" s="20"/>
      <c r="UPL108" s="20"/>
      <c r="UPM108" s="20"/>
      <c r="UPN108" s="20"/>
      <c r="UPO108" s="20"/>
      <c r="UPP108" s="20"/>
      <c r="UPQ108" s="20"/>
      <c r="UPR108" s="20"/>
      <c r="UPS108" s="20"/>
      <c r="UPT108" s="20"/>
      <c r="UPU108" s="20"/>
      <c r="UPV108" s="20"/>
      <c r="UPW108" s="20"/>
      <c r="UPX108" s="20"/>
      <c r="UPY108" s="20"/>
      <c r="UPZ108" s="20"/>
      <c r="UQA108" s="20"/>
      <c r="UQB108" s="20"/>
      <c r="UQC108" s="20"/>
      <c r="UQD108" s="20"/>
      <c r="UQE108" s="20"/>
      <c r="UQF108" s="20"/>
      <c r="UQG108" s="20"/>
      <c r="UQH108" s="20"/>
      <c r="UQI108" s="20"/>
      <c r="UQJ108" s="20"/>
      <c r="UQK108" s="20"/>
      <c r="UQL108" s="20"/>
      <c r="UQM108" s="20"/>
      <c r="UQN108" s="20"/>
      <c r="UQO108" s="20"/>
      <c r="UQP108" s="20"/>
      <c r="UQQ108" s="20"/>
      <c r="UQR108" s="20"/>
      <c r="UQS108" s="20"/>
      <c r="UQT108" s="20"/>
      <c r="UQU108" s="20"/>
      <c r="UQV108" s="20"/>
      <c r="UQW108" s="20"/>
      <c r="UQX108" s="20"/>
      <c r="UQY108" s="20"/>
      <c r="UQZ108" s="20"/>
      <c r="URA108" s="20"/>
      <c r="URB108" s="20"/>
      <c r="URC108" s="20"/>
      <c r="URD108" s="20"/>
      <c r="URE108" s="20"/>
      <c r="URF108" s="20"/>
      <c r="URG108" s="20"/>
      <c r="URH108" s="20"/>
      <c r="URI108" s="20"/>
      <c r="URJ108" s="20"/>
      <c r="URK108" s="20"/>
      <c r="URL108" s="20"/>
      <c r="URM108" s="20"/>
      <c r="URN108" s="20"/>
      <c r="URO108" s="20"/>
      <c r="URP108" s="20"/>
      <c r="URQ108" s="20"/>
      <c r="URR108" s="20"/>
      <c r="URS108" s="20"/>
      <c r="URT108" s="20"/>
      <c r="URU108" s="20"/>
      <c r="URV108" s="20"/>
      <c r="URW108" s="20"/>
      <c r="URX108" s="20"/>
      <c r="URY108" s="20"/>
      <c r="URZ108" s="20"/>
      <c r="USA108" s="20"/>
      <c r="USB108" s="20"/>
      <c r="USC108" s="20"/>
      <c r="USD108" s="20"/>
      <c r="USE108" s="20"/>
      <c r="USF108" s="20"/>
      <c r="USG108" s="20"/>
      <c r="USH108" s="20"/>
      <c r="USI108" s="20"/>
      <c r="USJ108" s="20"/>
      <c r="USK108" s="20"/>
      <c r="USL108" s="20"/>
      <c r="USM108" s="20"/>
      <c r="USN108" s="20"/>
      <c r="USO108" s="20"/>
      <c r="USP108" s="20"/>
      <c r="USQ108" s="20"/>
      <c r="USR108" s="20"/>
      <c r="USS108" s="20"/>
      <c r="UST108" s="20"/>
      <c r="USU108" s="20"/>
      <c r="USV108" s="20"/>
      <c r="USW108" s="20"/>
      <c r="USX108" s="20"/>
      <c r="USY108" s="20"/>
      <c r="USZ108" s="20"/>
      <c r="UTA108" s="20"/>
      <c r="UTB108" s="20"/>
      <c r="UTC108" s="20"/>
      <c r="UTD108" s="20"/>
      <c r="UTE108" s="20"/>
      <c r="UTF108" s="20"/>
      <c r="UTG108" s="20"/>
      <c r="UTH108" s="20"/>
      <c r="UTI108" s="20"/>
      <c r="UTJ108" s="20"/>
      <c r="UTK108" s="20"/>
      <c r="UTL108" s="20"/>
      <c r="UTM108" s="20"/>
      <c r="UTN108" s="20"/>
      <c r="UTO108" s="20"/>
      <c r="UTP108" s="20"/>
      <c r="UTQ108" s="20"/>
      <c r="UTR108" s="20"/>
      <c r="UTS108" s="20"/>
      <c r="UTT108" s="20"/>
      <c r="UTU108" s="20"/>
      <c r="UTV108" s="20"/>
      <c r="UTW108" s="20"/>
      <c r="UTX108" s="20"/>
      <c r="UTY108" s="20"/>
      <c r="UTZ108" s="20"/>
      <c r="UUA108" s="20"/>
      <c r="UUB108" s="20"/>
      <c r="UUC108" s="20"/>
      <c r="UUD108" s="20"/>
      <c r="UUE108" s="20"/>
      <c r="UUF108" s="20"/>
      <c r="UUG108" s="20"/>
      <c r="UUH108" s="20"/>
      <c r="UUI108" s="20"/>
      <c r="UUJ108" s="20"/>
      <c r="UUK108" s="20"/>
      <c r="UUL108" s="20"/>
      <c r="UUM108" s="20"/>
      <c r="UUN108" s="20"/>
      <c r="UUO108" s="20"/>
      <c r="UUP108" s="20"/>
      <c r="UUQ108" s="20"/>
      <c r="UUR108" s="20"/>
      <c r="UUS108" s="20"/>
      <c r="UUT108" s="20"/>
      <c r="UUU108" s="20"/>
      <c r="UUV108" s="20"/>
      <c r="UUW108" s="20"/>
      <c r="UUX108" s="20"/>
      <c r="UUY108" s="20"/>
      <c r="UUZ108" s="20"/>
      <c r="UVA108" s="20"/>
      <c r="UVB108" s="20"/>
      <c r="UVC108" s="20"/>
      <c r="UVD108" s="20"/>
      <c r="UVE108" s="20"/>
      <c r="UVF108" s="20"/>
      <c r="UVG108" s="20"/>
      <c r="UVH108" s="20"/>
      <c r="UVI108" s="20"/>
      <c r="UVJ108" s="20"/>
      <c r="UVK108" s="20"/>
      <c r="UVL108" s="20"/>
      <c r="UVM108" s="20"/>
      <c r="UVN108" s="20"/>
      <c r="UVO108" s="20"/>
      <c r="UVP108" s="20"/>
      <c r="UVQ108" s="20"/>
      <c r="UVR108" s="20"/>
      <c r="UVS108" s="20"/>
      <c r="UVT108" s="20"/>
      <c r="UVU108" s="20"/>
      <c r="UVV108" s="20"/>
      <c r="UVW108" s="20"/>
      <c r="UVX108" s="20"/>
      <c r="UVY108" s="20"/>
      <c r="UVZ108" s="20"/>
      <c r="UWA108" s="20"/>
      <c r="UWB108" s="20"/>
      <c r="UWC108" s="20"/>
      <c r="UWD108" s="20"/>
      <c r="UWE108" s="20"/>
      <c r="UWF108" s="20"/>
      <c r="UWG108" s="20"/>
      <c r="UWH108" s="20"/>
      <c r="UWI108" s="20"/>
      <c r="UWJ108" s="20"/>
      <c r="UWK108" s="20"/>
      <c r="UWL108" s="20"/>
      <c r="UWM108" s="20"/>
      <c r="UWN108" s="20"/>
      <c r="UWO108" s="20"/>
      <c r="UWP108" s="20"/>
      <c r="UWQ108" s="20"/>
      <c r="UWR108" s="20"/>
      <c r="UWS108" s="20"/>
      <c r="UWT108" s="20"/>
      <c r="UWU108" s="20"/>
      <c r="UWV108" s="20"/>
      <c r="UWW108" s="20"/>
      <c r="UWX108" s="20"/>
      <c r="UWY108" s="20"/>
      <c r="UWZ108" s="20"/>
      <c r="UXA108" s="20"/>
      <c r="UXB108" s="20"/>
      <c r="UXC108" s="20"/>
      <c r="UXD108" s="20"/>
      <c r="UXE108" s="20"/>
      <c r="UXF108" s="20"/>
      <c r="UXG108" s="20"/>
      <c r="UXH108" s="20"/>
      <c r="UXI108" s="20"/>
      <c r="UXJ108" s="20"/>
      <c r="UXK108" s="20"/>
      <c r="UXL108" s="20"/>
      <c r="UXM108" s="20"/>
      <c r="UXN108" s="20"/>
      <c r="UXO108" s="20"/>
      <c r="UXP108" s="20"/>
      <c r="UXQ108" s="20"/>
      <c r="UXR108" s="20"/>
      <c r="UXS108" s="20"/>
      <c r="UXT108" s="20"/>
      <c r="UXU108" s="20"/>
      <c r="UXV108" s="20"/>
      <c r="UXW108" s="20"/>
      <c r="UXX108" s="20"/>
      <c r="UXY108" s="20"/>
      <c r="UXZ108" s="20"/>
      <c r="UYA108" s="20"/>
      <c r="UYB108" s="20"/>
      <c r="UYC108" s="20"/>
      <c r="UYD108" s="20"/>
      <c r="UYE108" s="20"/>
      <c r="UYF108" s="20"/>
      <c r="UYG108" s="20"/>
      <c r="UYH108" s="20"/>
      <c r="UYI108" s="20"/>
      <c r="UYJ108" s="20"/>
      <c r="UYK108" s="20"/>
      <c r="UYL108" s="20"/>
      <c r="UYM108" s="20"/>
      <c r="UYN108" s="20"/>
      <c r="UYO108" s="20"/>
      <c r="UYP108" s="20"/>
      <c r="UYQ108" s="20"/>
      <c r="UYR108" s="20"/>
      <c r="UYS108" s="20"/>
      <c r="UYT108" s="20"/>
      <c r="UYU108" s="20"/>
      <c r="UYV108" s="20"/>
      <c r="UYW108" s="20"/>
      <c r="UYX108" s="20"/>
      <c r="UYY108" s="20"/>
      <c r="UYZ108" s="20"/>
      <c r="UZA108" s="20"/>
      <c r="UZB108" s="20"/>
      <c r="UZC108" s="20"/>
      <c r="UZD108" s="20"/>
      <c r="UZE108" s="20"/>
      <c r="UZF108" s="20"/>
      <c r="UZG108" s="20"/>
      <c r="UZH108" s="20"/>
      <c r="UZI108" s="20"/>
      <c r="UZJ108" s="20"/>
      <c r="UZK108" s="20"/>
      <c r="UZL108" s="20"/>
      <c r="UZM108" s="20"/>
      <c r="UZN108" s="20"/>
      <c r="UZO108" s="20"/>
      <c r="UZP108" s="20"/>
      <c r="UZQ108" s="20"/>
      <c r="UZR108" s="20"/>
      <c r="UZS108" s="20"/>
      <c r="UZT108" s="20"/>
      <c r="UZU108" s="20"/>
      <c r="UZV108" s="20"/>
      <c r="UZW108" s="20"/>
      <c r="UZX108" s="20"/>
      <c r="UZY108" s="20"/>
      <c r="UZZ108" s="20"/>
      <c r="VAA108" s="20"/>
      <c r="VAB108" s="20"/>
      <c r="VAC108" s="20"/>
      <c r="VAD108" s="20"/>
      <c r="VAE108" s="20"/>
      <c r="VAF108" s="20"/>
      <c r="VAG108" s="20"/>
      <c r="VAH108" s="20"/>
      <c r="VAI108" s="20"/>
      <c r="VAJ108" s="20"/>
      <c r="VAK108" s="20"/>
      <c r="VAL108" s="20"/>
      <c r="VAM108" s="20"/>
      <c r="VAN108" s="20"/>
      <c r="VAO108" s="20"/>
      <c r="VAP108" s="20"/>
      <c r="VAQ108" s="20"/>
      <c r="VAR108" s="20"/>
      <c r="VAS108" s="20"/>
      <c r="VAT108" s="20"/>
      <c r="VAU108" s="20"/>
      <c r="VAV108" s="20"/>
      <c r="VAW108" s="20"/>
      <c r="VAX108" s="20"/>
      <c r="VAY108" s="20"/>
      <c r="VAZ108" s="20"/>
      <c r="VBA108" s="20"/>
      <c r="VBB108" s="20"/>
      <c r="VBC108" s="20"/>
      <c r="VBD108" s="20"/>
      <c r="VBE108" s="20"/>
      <c r="VBF108" s="20"/>
      <c r="VBG108" s="20"/>
      <c r="VBH108" s="20"/>
      <c r="VBI108" s="20"/>
      <c r="VBJ108" s="20"/>
      <c r="VBK108" s="20"/>
      <c r="VBL108" s="20"/>
      <c r="VBM108" s="20"/>
      <c r="VBN108" s="20"/>
      <c r="VBO108" s="20"/>
      <c r="VBP108" s="20"/>
      <c r="VBQ108" s="20"/>
      <c r="VBR108" s="20"/>
      <c r="VBS108" s="20"/>
      <c r="VBT108" s="20"/>
      <c r="VBU108" s="20"/>
      <c r="VBV108" s="20"/>
      <c r="VBW108" s="20"/>
      <c r="VBX108" s="20"/>
      <c r="VBY108" s="20"/>
      <c r="VBZ108" s="20"/>
      <c r="VCA108" s="20"/>
      <c r="VCB108" s="20"/>
      <c r="VCC108" s="20"/>
      <c r="VCD108" s="20"/>
      <c r="VCE108" s="20"/>
      <c r="VCF108" s="20"/>
      <c r="VCG108" s="20"/>
      <c r="VCH108" s="20"/>
      <c r="VCI108" s="20"/>
      <c r="VCJ108" s="20"/>
      <c r="VCK108" s="20"/>
      <c r="VCL108" s="20"/>
      <c r="VCM108" s="20"/>
      <c r="VCN108" s="20"/>
      <c r="VCO108" s="20"/>
      <c r="VCP108" s="20"/>
      <c r="VCQ108" s="20"/>
      <c r="VCR108" s="20"/>
      <c r="VCS108" s="20"/>
      <c r="VCT108" s="20"/>
      <c r="VCU108" s="20"/>
      <c r="VCV108" s="20"/>
      <c r="VCW108" s="20"/>
      <c r="VCX108" s="20"/>
      <c r="VCY108" s="20"/>
      <c r="VCZ108" s="20"/>
      <c r="VDA108" s="20"/>
      <c r="VDB108" s="20"/>
      <c r="VDC108" s="20"/>
      <c r="VDD108" s="20"/>
      <c r="VDE108" s="20"/>
      <c r="VDF108" s="20"/>
      <c r="VDG108" s="20"/>
      <c r="VDH108" s="20"/>
      <c r="VDI108" s="20"/>
      <c r="VDJ108" s="20"/>
      <c r="VDK108" s="20"/>
      <c r="VDL108" s="20"/>
      <c r="VDM108" s="20"/>
      <c r="VDN108" s="20"/>
      <c r="VDO108" s="20"/>
      <c r="VDP108" s="20"/>
      <c r="VDQ108" s="20"/>
      <c r="VDR108" s="20"/>
      <c r="VDS108" s="20"/>
      <c r="VDT108" s="20"/>
      <c r="VDU108" s="20"/>
      <c r="VDV108" s="20"/>
      <c r="VDW108" s="20"/>
      <c r="VDX108" s="20"/>
      <c r="VDY108" s="20"/>
      <c r="VDZ108" s="20"/>
      <c r="VEA108" s="20"/>
      <c r="VEB108" s="20"/>
      <c r="VEC108" s="20"/>
      <c r="VED108" s="20"/>
      <c r="VEE108" s="20"/>
      <c r="VEF108" s="20"/>
      <c r="VEG108" s="20"/>
      <c r="VEH108" s="20"/>
      <c r="VEI108" s="20"/>
      <c r="VEJ108" s="20"/>
      <c r="VEK108" s="20"/>
      <c r="VEL108" s="20"/>
      <c r="VEM108" s="20"/>
      <c r="VEN108" s="20"/>
      <c r="VEO108" s="20"/>
      <c r="VEP108" s="20"/>
      <c r="VEQ108" s="20"/>
      <c r="VER108" s="20"/>
      <c r="VES108" s="20"/>
      <c r="VET108" s="20"/>
      <c r="VEU108" s="20"/>
      <c r="VEV108" s="20"/>
      <c r="VEW108" s="20"/>
      <c r="VEX108" s="20"/>
      <c r="VEY108" s="20"/>
      <c r="VEZ108" s="20"/>
      <c r="VFA108" s="20"/>
      <c r="VFB108" s="20"/>
      <c r="VFC108" s="20"/>
      <c r="VFD108" s="20"/>
      <c r="VFE108" s="20"/>
      <c r="VFF108" s="20"/>
      <c r="VFG108" s="20"/>
      <c r="VFH108" s="20"/>
      <c r="VFI108" s="20"/>
      <c r="VFJ108" s="20"/>
      <c r="VFK108" s="20"/>
      <c r="VFL108" s="20"/>
      <c r="VFM108" s="20"/>
      <c r="VFN108" s="20"/>
      <c r="VFO108" s="20"/>
      <c r="VFP108" s="20"/>
      <c r="VFQ108" s="20"/>
      <c r="VFR108" s="20"/>
      <c r="VFS108" s="20"/>
      <c r="VFT108" s="20"/>
      <c r="VFU108" s="20"/>
      <c r="VFV108" s="20"/>
      <c r="VFW108" s="20"/>
      <c r="VFX108" s="20"/>
      <c r="VFY108" s="20"/>
      <c r="VFZ108" s="20"/>
      <c r="VGA108" s="20"/>
      <c r="VGB108" s="20"/>
      <c r="VGC108" s="20"/>
      <c r="VGD108" s="20"/>
      <c r="VGE108" s="20"/>
      <c r="VGF108" s="20"/>
      <c r="VGG108" s="20"/>
      <c r="VGH108" s="20"/>
      <c r="VGI108" s="20"/>
      <c r="VGJ108" s="20"/>
      <c r="VGK108" s="20"/>
      <c r="VGL108" s="20"/>
      <c r="VGM108" s="20"/>
      <c r="VGN108" s="20"/>
      <c r="VGO108" s="20"/>
      <c r="VGP108" s="20"/>
      <c r="VGQ108" s="20"/>
      <c r="VGR108" s="20"/>
      <c r="VGS108" s="20"/>
      <c r="VGT108" s="20"/>
      <c r="VGU108" s="20"/>
      <c r="VGV108" s="20"/>
      <c r="VGW108" s="20"/>
      <c r="VGX108" s="20"/>
      <c r="VGY108" s="20"/>
      <c r="VGZ108" s="20"/>
      <c r="VHA108" s="20"/>
      <c r="VHB108" s="20"/>
      <c r="VHC108" s="20"/>
      <c r="VHD108" s="20"/>
      <c r="VHE108" s="20"/>
      <c r="VHF108" s="20"/>
      <c r="VHG108" s="20"/>
      <c r="VHH108" s="20"/>
      <c r="VHI108" s="20"/>
      <c r="VHJ108" s="20"/>
      <c r="VHK108" s="20"/>
      <c r="VHL108" s="20"/>
      <c r="VHM108" s="20"/>
      <c r="VHN108" s="20"/>
      <c r="VHO108" s="20"/>
      <c r="VHP108" s="20"/>
      <c r="VHQ108" s="20"/>
      <c r="VHR108" s="20"/>
      <c r="VHS108" s="20"/>
      <c r="VHT108" s="20"/>
      <c r="VHU108" s="20"/>
      <c r="VHV108" s="20"/>
      <c r="VHW108" s="20"/>
      <c r="VHX108" s="20"/>
      <c r="VHY108" s="20"/>
      <c r="VHZ108" s="20"/>
      <c r="VIA108" s="20"/>
      <c r="VIB108" s="20"/>
      <c r="VIC108" s="20"/>
      <c r="VID108" s="20"/>
      <c r="VIE108" s="20"/>
      <c r="VIF108" s="20"/>
      <c r="VIG108" s="20"/>
      <c r="VIH108" s="20"/>
      <c r="VII108" s="20"/>
      <c r="VIJ108" s="20"/>
      <c r="VIK108" s="20"/>
      <c r="VIL108" s="20"/>
      <c r="VIM108" s="20"/>
      <c r="VIN108" s="20"/>
      <c r="VIO108" s="20"/>
      <c r="VIP108" s="20"/>
      <c r="VIQ108" s="20"/>
      <c r="VIR108" s="20"/>
      <c r="VIS108" s="20"/>
      <c r="VIT108" s="20"/>
      <c r="VIU108" s="20"/>
      <c r="VIV108" s="20"/>
      <c r="VIW108" s="20"/>
      <c r="VIX108" s="20"/>
      <c r="VIY108" s="20"/>
      <c r="VIZ108" s="20"/>
      <c r="VJA108" s="20"/>
      <c r="VJB108" s="20"/>
      <c r="VJC108" s="20"/>
      <c r="VJD108" s="20"/>
      <c r="VJE108" s="20"/>
      <c r="VJF108" s="20"/>
      <c r="VJG108" s="20"/>
      <c r="VJH108" s="20"/>
      <c r="VJI108" s="20"/>
      <c r="VJJ108" s="20"/>
      <c r="VJK108" s="20"/>
      <c r="VJL108" s="20"/>
      <c r="VJM108" s="20"/>
      <c r="VJN108" s="20"/>
      <c r="VJO108" s="20"/>
      <c r="VJP108" s="20"/>
      <c r="VJQ108" s="20"/>
      <c r="VJR108" s="20"/>
      <c r="VJS108" s="20"/>
      <c r="VJT108" s="20"/>
      <c r="VJU108" s="20"/>
      <c r="VJV108" s="20"/>
      <c r="VJW108" s="20"/>
      <c r="VJX108" s="20"/>
      <c r="VJY108" s="20"/>
      <c r="VJZ108" s="20"/>
      <c r="VKA108" s="20"/>
      <c r="VKB108" s="20"/>
      <c r="VKC108" s="20"/>
      <c r="VKD108" s="20"/>
      <c r="VKE108" s="20"/>
      <c r="VKF108" s="20"/>
      <c r="VKG108" s="20"/>
      <c r="VKH108" s="20"/>
      <c r="VKI108" s="20"/>
      <c r="VKJ108" s="20"/>
      <c r="VKK108" s="20"/>
      <c r="VKL108" s="20"/>
      <c r="VKM108" s="20"/>
      <c r="VKN108" s="20"/>
      <c r="VKO108" s="20"/>
      <c r="VKP108" s="20"/>
      <c r="VKQ108" s="20"/>
      <c r="VKR108" s="20"/>
      <c r="VKS108" s="20"/>
      <c r="VKT108" s="20"/>
      <c r="VKU108" s="20"/>
      <c r="VKV108" s="20"/>
      <c r="VKW108" s="20"/>
      <c r="VKX108" s="20"/>
      <c r="VKY108" s="20"/>
      <c r="VKZ108" s="20"/>
      <c r="VLA108" s="20"/>
      <c r="VLB108" s="20"/>
      <c r="VLC108" s="20"/>
      <c r="VLD108" s="20"/>
      <c r="VLE108" s="20"/>
      <c r="VLF108" s="20"/>
      <c r="VLG108" s="20"/>
      <c r="VLH108" s="20"/>
      <c r="VLI108" s="20"/>
      <c r="VLJ108" s="20"/>
      <c r="VLK108" s="20"/>
      <c r="VLL108" s="20"/>
      <c r="VLM108" s="20"/>
      <c r="VLN108" s="20"/>
      <c r="VLO108" s="20"/>
      <c r="VLP108" s="20"/>
      <c r="VLQ108" s="20"/>
      <c r="VLR108" s="20"/>
      <c r="VLS108" s="20"/>
      <c r="VLT108" s="20"/>
      <c r="VLU108" s="20"/>
      <c r="VLV108" s="20"/>
      <c r="VLW108" s="20"/>
      <c r="VLX108" s="20"/>
      <c r="VLY108" s="20"/>
      <c r="VLZ108" s="20"/>
      <c r="VMA108" s="20"/>
      <c r="VMB108" s="20"/>
      <c r="VMC108" s="20"/>
      <c r="VMD108" s="20"/>
      <c r="VME108" s="20"/>
      <c r="VMF108" s="20"/>
      <c r="VMG108" s="20"/>
      <c r="VMH108" s="20"/>
      <c r="VMI108" s="20"/>
      <c r="VMJ108" s="20"/>
      <c r="VMK108" s="20"/>
      <c r="VML108" s="20"/>
      <c r="VMM108" s="20"/>
      <c r="VMN108" s="20"/>
      <c r="VMO108" s="20"/>
      <c r="VMP108" s="20"/>
      <c r="VMQ108" s="20"/>
      <c r="VMR108" s="20"/>
      <c r="VMS108" s="20"/>
      <c r="VMT108" s="20"/>
      <c r="VMU108" s="20"/>
      <c r="VMV108" s="20"/>
      <c r="VMW108" s="20"/>
      <c r="VMX108" s="20"/>
      <c r="VMY108" s="20"/>
      <c r="VMZ108" s="20"/>
      <c r="VNA108" s="20"/>
      <c r="VNB108" s="20"/>
      <c r="VNC108" s="20"/>
      <c r="VND108" s="20"/>
      <c r="VNE108" s="20"/>
      <c r="VNF108" s="20"/>
      <c r="VNG108" s="20"/>
      <c r="VNH108" s="20"/>
      <c r="VNI108" s="20"/>
      <c r="VNJ108" s="20"/>
      <c r="VNK108" s="20"/>
      <c r="VNL108" s="20"/>
      <c r="VNM108" s="20"/>
      <c r="VNN108" s="20"/>
      <c r="VNO108" s="20"/>
      <c r="VNP108" s="20"/>
      <c r="VNQ108" s="20"/>
      <c r="VNR108" s="20"/>
      <c r="VNS108" s="20"/>
      <c r="VNT108" s="20"/>
      <c r="VNU108" s="20"/>
      <c r="VNV108" s="20"/>
      <c r="VNW108" s="20"/>
      <c r="VNX108" s="20"/>
      <c r="VNY108" s="20"/>
      <c r="VNZ108" s="20"/>
      <c r="VOA108" s="20"/>
      <c r="VOB108" s="20"/>
      <c r="VOC108" s="20"/>
      <c r="VOD108" s="20"/>
      <c r="VOE108" s="20"/>
      <c r="VOF108" s="20"/>
      <c r="VOG108" s="20"/>
      <c r="VOH108" s="20"/>
      <c r="VOI108" s="20"/>
      <c r="VOJ108" s="20"/>
      <c r="VOK108" s="20"/>
      <c r="VOL108" s="20"/>
      <c r="VOM108" s="20"/>
      <c r="VON108" s="20"/>
      <c r="VOO108" s="20"/>
      <c r="VOP108" s="20"/>
      <c r="VOQ108" s="20"/>
      <c r="VOR108" s="20"/>
      <c r="VOS108" s="20"/>
      <c r="VOT108" s="20"/>
      <c r="VOU108" s="20"/>
      <c r="VOV108" s="20"/>
      <c r="VOW108" s="20"/>
      <c r="VOX108" s="20"/>
      <c r="VOY108" s="20"/>
      <c r="VOZ108" s="20"/>
      <c r="VPA108" s="20"/>
      <c r="VPB108" s="20"/>
      <c r="VPC108" s="20"/>
      <c r="VPD108" s="20"/>
      <c r="VPE108" s="20"/>
      <c r="VPF108" s="20"/>
      <c r="VPG108" s="20"/>
      <c r="VPH108" s="20"/>
      <c r="VPI108" s="20"/>
      <c r="VPJ108" s="20"/>
      <c r="VPK108" s="20"/>
      <c r="VPL108" s="20"/>
      <c r="VPM108" s="20"/>
      <c r="VPN108" s="20"/>
      <c r="VPO108" s="20"/>
      <c r="VPP108" s="20"/>
      <c r="VPQ108" s="20"/>
      <c r="VPR108" s="20"/>
      <c r="VPS108" s="20"/>
      <c r="VPT108" s="20"/>
      <c r="VPU108" s="20"/>
      <c r="VPV108" s="20"/>
      <c r="VPW108" s="20"/>
      <c r="VPX108" s="20"/>
      <c r="VPY108" s="20"/>
      <c r="VPZ108" s="20"/>
      <c r="VQA108" s="20"/>
      <c r="VQB108" s="20"/>
      <c r="VQC108" s="20"/>
      <c r="VQD108" s="20"/>
      <c r="VQE108" s="20"/>
      <c r="VQF108" s="20"/>
      <c r="VQG108" s="20"/>
      <c r="VQH108" s="20"/>
      <c r="VQI108" s="20"/>
      <c r="VQJ108" s="20"/>
      <c r="VQK108" s="20"/>
      <c r="VQL108" s="20"/>
      <c r="VQM108" s="20"/>
      <c r="VQN108" s="20"/>
      <c r="VQO108" s="20"/>
      <c r="VQP108" s="20"/>
      <c r="VQQ108" s="20"/>
      <c r="VQR108" s="20"/>
      <c r="VQS108" s="20"/>
      <c r="VQT108" s="20"/>
      <c r="VQU108" s="20"/>
      <c r="VQV108" s="20"/>
      <c r="VQW108" s="20"/>
      <c r="VQX108" s="20"/>
      <c r="VQY108" s="20"/>
      <c r="VQZ108" s="20"/>
      <c r="VRA108" s="20"/>
      <c r="VRB108" s="20"/>
      <c r="VRC108" s="20"/>
      <c r="VRD108" s="20"/>
      <c r="VRE108" s="20"/>
      <c r="VRF108" s="20"/>
      <c r="VRG108" s="20"/>
      <c r="VRH108" s="20"/>
      <c r="VRI108" s="20"/>
      <c r="VRJ108" s="20"/>
      <c r="VRK108" s="20"/>
      <c r="VRL108" s="20"/>
      <c r="VRM108" s="20"/>
      <c r="VRN108" s="20"/>
      <c r="VRO108" s="20"/>
      <c r="VRP108" s="20"/>
      <c r="VRQ108" s="20"/>
      <c r="VRR108" s="20"/>
      <c r="VRS108" s="20"/>
      <c r="VRT108" s="20"/>
      <c r="VRU108" s="20"/>
      <c r="VRV108" s="20"/>
      <c r="VRW108" s="20"/>
      <c r="VRX108" s="20"/>
      <c r="VRY108" s="20"/>
      <c r="VRZ108" s="20"/>
      <c r="VSA108" s="20"/>
      <c r="VSB108" s="20"/>
      <c r="VSC108" s="20"/>
      <c r="VSD108" s="20"/>
      <c r="VSE108" s="20"/>
      <c r="VSF108" s="20"/>
      <c r="VSG108" s="20"/>
      <c r="VSH108" s="20"/>
      <c r="VSI108" s="20"/>
      <c r="VSJ108" s="20"/>
      <c r="VSK108" s="20"/>
      <c r="VSL108" s="20"/>
      <c r="VSM108" s="20"/>
      <c r="VSN108" s="20"/>
      <c r="VSO108" s="20"/>
      <c r="VSP108" s="20"/>
      <c r="VSQ108" s="20"/>
      <c r="VSR108" s="20"/>
      <c r="VSS108" s="20"/>
      <c r="VST108" s="20"/>
      <c r="VSU108" s="20"/>
      <c r="VSV108" s="20"/>
      <c r="VSW108" s="20"/>
      <c r="VSX108" s="20"/>
      <c r="VSY108" s="20"/>
      <c r="VSZ108" s="20"/>
      <c r="VTA108" s="20"/>
      <c r="VTB108" s="20"/>
      <c r="VTC108" s="20"/>
      <c r="VTD108" s="20"/>
      <c r="VTE108" s="20"/>
      <c r="VTF108" s="20"/>
      <c r="VTG108" s="20"/>
      <c r="VTH108" s="20"/>
      <c r="VTI108" s="20"/>
      <c r="VTJ108" s="20"/>
      <c r="VTK108" s="20"/>
      <c r="VTL108" s="20"/>
      <c r="VTM108" s="20"/>
      <c r="VTN108" s="20"/>
      <c r="VTO108" s="20"/>
      <c r="VTP108" s="20"/>
      <c r="VTQ108" s="20"/>
      <c r="VTR108" s="20"/>
      <c r="VTS108" s="20"/>
      <c r="VTT108" s="20"/>
      <c r="VTU108" s="20"/>
      <c r="VTV108" s="20"/>
      <c r="VTW108" s="20"/>
      <c r="VTX108" s="20"/>
      <c r="VTY108" s="20"/>
      <c r="VTZ108" s="20"/>
      <c r="VUA108" s="20"/>
      <c r="VUB108" s="20"/>
      <c r="VUC108" s="20"/>
      <c r="VUD108" s="20"/>
      <c r="VUE108" s="20"/>
      <c r="VUF108" s="20"/>
      <c r="VUG108" s="20"/>
      <c r="VUH108" s="20"/>
      <c r="VUI108" s="20"/>
      <c r="VUJ108" s="20"/>
      <c r="VUK108" s="20"/>
      <c r="VUL108" s="20"/>
      <c r="VUM108" s="20"/>
      <c r="VUN108" s="20"/>
      <c r="VUO108" s="20"/>
      <c r="VUP108" s="20"/>
      <c r="VUQ108" s="20"/>
      <c r="VUR108" s="20"/>
      <c r="VUS108" s="20"/>
      <c r="VUT108" s="20"/>
      <c r="VUU108" s="20"/>
      <c r="VUV108" s="20"/>
      <c r="VUW108" s="20"/>
      <c r="VUX108" s="20"/>
      <c r="VUY108" s="20"/>
      <c r="VUZ108" s="20"/>
      <c r="VVA108" s="20"/>
      <c r="VVB108" s="20"/>
      <c r="VVC108" s="20"/>
      <c r="VVD108" s="20"/>
      <c r="VVE108" s="20"/>
      <c r="VVF108" s="20"/>
      <c r="VVG108" s="20"/>
      <c r="VVH108" s="20"/>
      <c r="VVI108" s="20"/>
      <c r="VVJ108" s="20"/>
      <c r="VVK108" s="20"/>
      <c r="VVL108" s="20"/>
      <c r="VVM108" s="20"/>
      <c r="VVN108" s="20"/>
      <c r="VVO108" s="20"/>
      <c r="VVP108" s="20"/>
      <c r="VVQ108" s="20"/>
      <c r="VVR108" s="20"/>
      <c r="VVS108" s="20"/>
      <c r="VVT108" s="20"/>
      <c r="VVU108" s="20"/>
      <c r="VVV108" s="20"/>
      <c r="VVW108" s="20"/>
      <c r="VVX108" s="20"/>
      <c r="VVY108" s="20"/>
      <c r="VVZ108" s="20"/>
      <c r="VWA108" s="20"/>
      <c r="VWB108" s="20"/>
      <c r="VWC108" s="20"/>
      <c r="VWD108" s="20"/>
      <c r="VWE108" s="20"/>
      <c r="VWF108" s="20"/>
      <c r="VWG108" s="20"/>
      <c r="VWH108" s="20"/>
      <c r="VWI108" s="20"/>
      <c r="VWJ108" s="20"/>
      <c r="VWK108" s="20"/>
      <c r="VWL108" s="20"/>
      <c r="VWM108" s="20"/>
      <c r="VWN108" s="20"/>
      <c r="VWO108" s="20"/>
      <c r="VWP108" s="20"/>
      <c r="VWQ108" s="20"/>
      <c r="VWR108" s="20"/>
      <c r="VWS108" s="20"/>
      <c r="VWT108" s="20"/>
      <c r="VWU108" s="20"/>
      <c r="VWV108" s="20"/>
      <c r="VWW108" s="20"/>
      <c r="VWX108" s="20"/>
      <c r="VWY108" s="20"/>
      <c r="VWZ108" s="20"/>
      <c r="VXA108" s="20"/>
      <c r="VXB108" s="20"/>
      <c r="VXC108" s="20"/>
      <c r="VXD108" s="20"/>
      <c r="VXE108" s="20"/>
      <c r="VXF108" s="20"/>
      <c r="VXG108" s="20"/>
      <c r="VXH108" s="20"/>
      <c r="VXI108" s="20"/>
      <c r="VXJ108" s="20"/>
      <c r="VXK108" s="20"/>
      <c r="VXL108" s="20"/>
      <c r="VXM108" s="20"/>
      <c r="VXN108" s="20"/>
      <c r="VXO108" s="20"/>
      <c r="VXP108" s="20"/>
      <c r="VXQ108" s="20"/>
      <c r="VXR108" s="20"/>
      <c r="VXS108" s="20"/>
      <c r="VXT108" s="20"/>
      <c r="VXU108" s="20"/>
      <c r="VXV108" s="20"/>
      <c r="VXW108" s="20"/>
      <c r="VXX108" s="20"/>
      <c r="VXY108" s="20"/>
      <c r="VXZ108" s="20"/>
      <c r="VYA108" s="20"/>
      <c r="VYB108" s="20"/>
      <c r="VYC108" s="20"/>
      <c r="VYD108" s="20"/>
      <c r="VYE108" s="20"/>
      <c r="VYF108" s="20"/>
      <c r="VYG108" s="20"/>
      <c r="VYH108" s="20"/>
      <c r="VYI108" s="20"/>
      <c r="VYJ108" s="20"/>
      <c r="VYK108" s="20"/>
      <c r="VYL108" s="20"/>
      <c r="VYM108" s="20"/>
      <c r="VYN108" s="20"/>
      <c r="VYO108" s="20"/>
      <c r="VYP108" s="20"/>
      <c r="VYQ108" s="20"/>
      <c r="VYR108" s="20"/>
      <c r="VYS108" s="20"/>
      <c r="VYT108" s="20"/>
      <c r="VYU108" s="20"/>
      <c r="VYV108" s="20"/>
      <c r="VYW108" s="20"/>
      <c r="VYX108" s="20"/>
      <c r="VYY108" s="20"/>
      <c r="VYZ108" s="20"/>
      <c r="VZA108" s="20"/>
      <c r="VZB108" s="20"/>
      <c r="VZC108" s="20"/>
      <c r="VZD108" s="20"/>
      <c r="VZE108" s="20"/>
      <c r="VZF108" s="20"/>
      <c r="VZG108" s="20"/>
      <c r="VZH108" s="20"/>
      <c r="VZI108" s="20"/>
      <c r="VZJ108" s="20"/>
      <c r="VZK108" s="20"/>
      <c r="VZL108" s="20"/>
      <c r="VZM108" s="20"/>
      <c r="VZN108" s="20"/>
      <c r="VZO108" s="20"/>
      <c r="VZP108" s="20"/>
      <c r="VZQ108" s="20"/>
      <c r="VZR108" s="20"/>
      <c r="VZS108" s="20"/>
      <c r="VZT108" s="20"/>
      <c r="VZU108" s="20"/>
      <c r="VZV108" s="20"/>
      <c r="VZW108" s="20"/>
      <c r="VZX108" s="20"/>
      <c r="VZY108" s="20"/>
      <c r="VZZ108" s="20"/>
      <c r="WAA108" s="20"/>
      <c r="WAB108" s="20"/>
      <c r="WAC108" s="20"/>
      <c r="WAD108" s="20"/>
      <c r="WAE108" s="20"/>
      <c r="WAF108" s="20"/>
      <c r="WAG108" s="20"/>
      <c r="WAH108" s="20"/>
      <c r="WAI108" s="20"/>
      <c r="WAJ108" s="20"/>
      <c r="WAK108" s="20"/>
      <c r="WAL108" s="20"/>
      <c r="WAM108" s="20"/>
      <c r="WAN108" s="20"/>
      <c r="WAO108" s="20"/>
      <c r="WAP108" s="20"/>
      <c r="WAQ108" s="20"/>
      <c r="WAR108" s="20"/>
      <c r="WAS108" s="20"/>
      <c r="WAT108" s="20"/>
      <c r="WAU108" s="20"/>
      <c r="WAV108" s="20"/>
      <c r="WAW108" s="20"/>
      <c r="WAX108" s="20"/>
      <c r="WAY108" s="20"/>
      <c r="WAZ108" s="20"/>
      <c r="WBA108" s="20"/>
      <c r="WBB108" s="20"/>
      <c r="WBC108" s="20"/>
      <c r="WBD108" s="20"/>
      <c r="WBE108" s="20"/>
      <c r="WBF108" s="20"/>
      <c r="WBG108" s="20"/>
      <c r="WBH108" s="20"/>
      <c r="WBI108" s="20"/>
      <c r="WBJ108" s="20"/>
      <c r="WBK108" s="20"/>
      <c r="WBL108" s="20"/>
      <c r="WBM108" s="20"/>
      <c r="WBN108" s="20"/>
      <c r="WBO108" s="20"/>
      <c r="WBP108" s="20"/>
      <c r="WBQ108" s="20"/>
      <c r="WBR108" s="20"/>
      <c r="WBS108" s="20"/>
      <c r="WBT108" s="20"/>
      <c r="WBU108" s="20"/>
      <c r="WBV108" s="20"/>
      <c r="WBW108" s="20"/>
      <c r="WBX108" s="20"/>
      <c r="WBY108" s="20"/>
      <c r="WBZ108" s="20"/>
      <c r="WCA108" s="20"/>
      <c r="WCB108" s="20"/>
      <c r="WCC108" s="20"/>
      <c r="WCD108" s="20"/>
      <c r="WCE108" s="20"/>
      <c r="WCF108" s="20"/>
      <c r="WCG108" s="20"/>
      <c r="WCH108" s="20"/>
      <c r="WCI108" s="20"/>
      <c r="WCJ108" s="20"/>
      <c r="WCK108" s="20"/>
      <c r="WCL108" s="20"/>
      <c r="WCM108" s="20"/>
      <c r="WCN108" s="20"/>
      <c r="WCO108" s="20"/>
      <c r="WCP108" s="20"/>
      <c r="WCQ108" s="20"/>
      <c r="WCR108" s="20"/>
      <c r="WCS108" s="20"/>
      <c r="WCT108" s="20"/>
      <c r="WCU108" s="20"/>
      <c r="WCV108" s="20"/>
      <c r="WCW108" s="20"/>
      <c r="WCX108" s="20"/>
      <c r="WCY108" s="20"/>
      <c r="WCZ108" s="20"/>
      <c r="WDA108" s="20"/>
      <c r="WDB108" s="20"/>
      <c r="WDC108" s="20"/>
      <c r="WDD108" s="20"/>
      <c r="WDE108" s="20"/>
      <c r="WDF108" s="20"/>
      <c r="WDG108" s="20"/>
      <c r="WDH108" s="20"/>
      <c r="WDI108" s="20"/>
      <c r="WDJ108" s="20"/>
      <c r="WDK108" s="20"/>
      <c r="WDL108" s="20"/>
      <c r="WDM108" s="20"/>
      <c r="WDN108" s="20"/>
      <c r="WDO108" s="20"/>
      <c r="WDP108" s="20"/>
      <c r="WDQ108" s="20"/>
      <c r="WDR108" s="20"/>
      <c r="WDS108" s="20"/>
      <c r="WDT108" s="20"/>
      <c r="WDU108" s="20"/>
      <c r="WDV108" s="20"/>
      <c r="WDW108" s="20"/>
      <c r="WDX108" s="20"/>
      <c r="WDY108" s="20"/>
      <c r="WDZ108" s="20"/>
      <c r="WEA108" s="20"/>
      <c r="WEB108" s="20"/>
      <c r="WEC108" s="20"/>
      <c r="WED108" s="20"/>
      <c r="WEE108" s="20"/>
      <c r="WEF108" s="20"/>
      <c r="WEG108" s="20"/>
      <c r="WEH108" s="20"/>
      <c r="WEI108" s="20"/>
      <c r="WEJ108" s="20"/>
      <c r="WEK108" s="20"/>
      <c r="WEL108" s="20"/>
      <c r="WEM108" s="20"/>
      <c r="WEN108" s="20"/>
      <c r="WEO108" s="20"/>
      <c r="WEP108" s="20"/>
      <c r="WEQ108" s="20"/>
      <c r="WER108" s="20"/>
      <c r="WES108" s="20"/>
      <c r="WET108" s="20"/>
      <c r="WEU108" s="20"/>
      <c r="WEV108" s="20"/>
      <c r="WEW108" s="20"/>
      <c r="WEX108" s="20"/>
      <c r="WEY108" s="20"/>
      <c r="WEZ108" s="20"/>
      <c r="WFA108" s="20"/>
      <c r="WFB108" s="20"/>
      <c r="WFC108" s="20"/>
      <c r="WFD108" s="20"/>
      <c r="WFE108" s="20"/>
      <c r="WFF108" s="20"/>
      <c r="WFG108" s="20"/>
      <c r="WFH108" s="20"/>
      <c r="WFI108" s="20"/>
      <c r="WFJ108" s="20"/>
      <c r="WFK108" s="20"/>
      <c r="WFL108" s="20"/>
      <c r="WFM108" s="20"/>
      <c r="WFN108" s="20"/>
      <c r="WFO108" s="20"/>
      <c r="WFP108" s="20"/>
      <c r="WFQ108" s="20"/>
      <c r="WFR108" s="20"/>
      <c r="WFS108" s="20"/>
      <c r="WFT108" s="20"/>
      <c r="WFU108" s="20"/>
      <c r="WFV108" s="20"/>
      <c r="WFW108" s="20"/>
      <c r="WFX108" s="20"/>
      <c r="WFY108" s="20"/>
      <c r="WFZ108" s="20"/>
      <c r="WGA108" s="20"/>
      <c r="WGB108" s="20"/>
      <c r="WGC108" s="20"/>
      <c r="WGD108" s="20"/>
      <c r="WGE108" s="20"/>
      <c r="WGF108" s="20"/>
      <c r="WGG108" s="20"/>
      <c r="WGH108" s="20"/>
      <c r="WGI108" s="20"/>
      <c r="WGJ108" s="20"/>
      <c r="WGK108" s="20"/>
      <c r="WGL108" s="20"/>
      <c r="WGM108" s="20"/>
      <c r="WGN108" s="20"/>
      <c r="WGO108" s="20"/>
      <c r="WGP108" s="20"/>
      <c r="WGQ108" s="20"/>
      <c r="WGR108" s="20"/>
      <c r="WGS108" s="20"/>
      <c r="WGT108" s="20"/>
      <c r="WGU108" s="20"/>
      <c r="WGV108" s="20"/>
      <c r="WGW108" s="20"/>
      <c r="WGX108" s="20"/>
      <c r="WGY108" s="20"/>
      <c r="WGZ108" s="20"/>
      <c r="WHA108" s="20"/>
      <c r="WHB108" s="20"/>
      <c r="WHC108" s="20"/>
      <c r="WHD108" s="20"/>
      <c r="WHE108" s="20"/>
      <c r="WHF108" s="20"/>
      <c r="WHG108" s="20"/>
      <c r="WHH108" s="20"/>
      <c r="WHI108" s="20"/>
      <c r="WHJ108" s="20"/>
      <c r="WHK108" s="20"/>
      <c r="WHL108" s="20"/>
      <c r="WHM108" s="20"/>
      <c r="WHN108" s="20"/>
      <c r="WHO108" s="20"/>
      <c r="WHP108" s="20"/>
      <c r="WHQ108" s="20"/>
      <c r="WHR108" s="20"/>
      <c r="WHS108" s="20"/>
      <c r="WHT108" s="20"/>
      <c r="WHU108" s="20"/>
      <c r="WHV108" s="20"/>
      <c r="WHW108" s="20"/>
      <c r="WHX108" s="20"/>
      <c r="WHY108" s="20"/>
      <c r="WHZ108" s="20"/>
      <c r="WIA108" s="20"/>
      <c r="WIB108" s="20"/>
      <c r="WIC108" s="20"/>
      <c r="WID108" s="20"/>
      <c r="WIE108" s="20"/>
      <c r="WIF108" s="20"/>
      <c r="WIG108" s="20"/>
      <c r="WIH108" s="20"/>
      <c r="WII108" s="20"/>
      <c r="WIJ108" s="20"/>
      <c r="WIK108" s="20"/>
      <c r="WIL108" s="20"/>
      <c r="WIM108" s="20"/>
      <c r="WIN108" s="20"/>
      <c r="WIO108" s="20"/>
      <c r="WIP108" s="20"/>
      <c r="WIQ108" s="20"/>
      <c r="WIR108" s="20"/>
      <c r="WIS108" s="20"/>
      <c r="WIT108" s="20"/>
      <c r="WIU108" s="20"/>
      <c r="WIV108" s="20"/>
      <c r="WIW108" s="20"/>
      <c r="WIX108" s="20"/>
      <c r="WIY108" s="20"/>
      <c r="WIZ108" s="20"/>
      <c r="WJA108" s="20"/>
      <c r="WJB108" s="20"/>
      <c r="WJC108" s="20"/>
      <c r="WJD108" s="20"/>
      <c r="WJE108" s="20"/>
      <c r="WJF108" s="20"/>
      <c r="WJG108" s="20"/>
      <c r="WJH108" s="20"/>
      <c r="WJI108" s="20"/>
      <c r="WJJ108" s="20"/>
      <c r="WJK108" s="20"/>
      <c r="WJL108" s="20"/>
      <c r="WJM108" s="20"/>
      <c r="WJN108" s="20"/>
      <c r="WJO108" s="20"/>
      <c r="WJP108" s="20"/>
      <c r="WJQ108" s="20"/>
      <c r="WJR108" s="20"/>
      <c r="WJS108" s="20"/>
      <c r="WJT108" s="20"/>
      <c r="WJU108" s="20"/>
      <c r="WJV108" s="20"/>
      <c r="WJW108" s="20"/>
      <c r="WJX108" s="20"/>
      <c r="WJY108" s="20"/>
      <c r="WJZ108" s="20"/>
      <c r="WKA108" s="20"/>
      <c r="WKB108" s="20"/>
      <c r="WKC108" s="20"/>
      <c r="WKD108" s="20"/>
      <c r="WKE108" s="20"/>
      <c r="WKF108" s="20"/>
      <c r="WKG108" s="20"/>
      <c r="WKH108" s="20"/>
      <c r="WKI108" s="20"/>
      <c r="WKJ108" s="20"/>
      <c r="WKK108" s="20"/>
      <c r="WKL108" s="20"/>
      <c r="WKM108" s="20"/>
      <c r="WKN108" s="20"/>
      <c r="WKO108" s="20"/>
      <c r="WKP108" s="20"/>
      <c r="WKQ108" s="20"/>
      <c r="WKR108" s="20"/>
      <c r="WKS108" s="20"/>
      <c r="WKT108" s="20"/>
      <c r="WKU108" s="20"/>
      <c r="WKV108" s="20"/>
      <c r="WKW108" s="20"/>
      <c r="WKX108" s="20"/>
      <c r="WKY108" s="20"/>
      <c r="WKZ108" s="20"/>
      <c r="WLA108" s="20"/>
      <c r="WLB108" s="20"/>
      <c r="WLC108" s="20"/>
      <c r="WLD108" s="20"/>
      <c r="WLE108" s="20"/>
      <c r="WLF108" s="20"/>
      <c r="WLG108" s="20"/>
      <c r="WLH108" s="20"/>
      <c r="WLI108" s="20"/>
      <c r="WLJ108" s="20"/>
      <c r="WLK108" s="20"/>
      <c r="WLL108" s="20"/>
      <c r="WLM108" s="20"/>
      <c r="WLN108" s="20"/>
      <c r="WLO108" s="20"/>
      <c r="WLP108" s="20"/>
      <c r="WLQ108" s="20"/>
      <c r="WLR108" s="20"/>
      <c r="WLS108" s="20"/>
      <c r="WLT108" s="20"/>
      <c r="WLU108" s="20"/>
      <c r="WLV108" s="20"/>
      <c r="WLW108" s="20"/>
      <c r="WLX108" s="20"/>
      <c r="WLY108" s="20"/>
      <c r="WLZ108" s="20"/>
      <c r="WMA108" s="20"/>
      <c r="WMB108" s="20"/>
      <c r="WMC108" s="20"/>
      <c r="WMD108" s="20"/>
      <c r="WME108" s="20"/>
      <c r="WMF108" s="20"/>
      <c r="WMG108" s="20"/>
      <c r="WMH108" s="20"/>
      <c r="WMI108" s="20"/>
      <c r="WMJ108" s="20"/>
      <c r="WMK108" s="20"/>
      <c r="WML108" s="20"/>
      <c r="WMM108" s="20"/>
      <c r="WMN108" s="20"/>
      <c r="WMO108" s="20"/>
      <c r="WMP108" s="20"/>
      <c r="WMQ108" s="20"/>
      <c r="WMR108" s="20"/>
      <c r="WMS108" s="20"/>
      <c r="WMT108" s="20"/>
      <c r="WMU108" s="20"/>
      <c r="WMV108" s="20"/>
      <c r="WMW108" s="20"/>
      <c r="WMX108" s="20"/>
      <c r="WMY108" s="20"/>
      <c r="WMZ108" s="20"/>
      <c r="WNA108" s="20"/>
      <c r="WNB108" s="20"/>
      <c r="WNC108" s="20"/>
      <c r="WND108" s="20"/>
      <c r="WNE108" s="20"/>
      <c r="WNF108" s="20"/>
      <c r="WNG108" s="20"/>
      <c r="WNH108" s="20"/>
      <c r="WNI108" s="20"/>
      <c r="WNJ108" s="20"/>
      <c r="WNK108" s="20"/>
      <c r="WNL108" s="20"/>
      <c r="WNM108" s="20"/>
      <c r="WNN108" s="20"/>
      <c r="WNO108" s="20"/>
      <c r="WNP108" s="20"/>
      <c r="WNQ108" s="20"/>
      <c r="WNR108" s="20"/>
      <c r="WNS108" s="20"/>
      <c r="WNT108" s="20"/>
      <c r="WNU108" s="20"/>
      <c r="WNV108" s="20"/>
      <c r="WNW108" s="20"/>
      <c r="WNX108" s="20"/>
      <c r="WNY108" s="20"/>
      <c r="WNZ108" s="20"/>
      <c r="WOA108" s="20"/>
      <c r="WOB108" s="20"/>
      <c r="WOC108" s="20"/>
      <c r="WOD108" s="20"/>
      <c r="WOE108" s="20"/>
      <c r="WOF108" s="20"/>
      <c r="WOG108" s="20"/>
      <c r="WOH108" s="20"/>
      <c r="WOI108" s="20"/>
      <c r="WOJ108" s="20"/>
      <c r="WOK108" s="20"/>
      <c r="WOL108" s="20"/>
      <c r="WOM108" s="20"/>
      <c r="WON108" s="20"/>
      <c r="WOO108" s="20"/>
      <c r="WOP108" s="20"/>
      <c r="WOQ108" s="20"/>
      <c r="WOR108" s="20"/>
      <c r="WOS108" s="20"/>
      <c r="WOT108" s="20"/>
      <c r="WOU108" s="20"/>
      <c r="WOV108" s="20"/>
      <c r="WOW108" s="20"/>
      <c r="WOX108" s="20"/>
      <c r="WOY108" s="20"/>
      <c r="WOZ108" s="20"/>
      <c r="WPA108" s="20"/>
      <c r="WPB108" s="20"/>
      <c r="WPC108" s="20"/>
      <c r="WPD108" s="20"/>
      <c r="WPE108" s="20"/>
      <c r="WPF108" s="20"/>
      <c r="WPG108" s="20"/>
      <c r="WPH108" s="20"/>
      <c r="WPI108" s="20"/>
      <c r="WPJ108" s="20"/>
      <c r="WPK108" s="20"/>
      <c r="WPL108" s="20"/>
      <c r="WPM108" s="20"/>
      <c r="WPN108" s="20"/>
      <c r="WPO108" s="20"/>
      <c r="WPP108" s="20"/>
      <c r="WPQ108" s="20"/>
      <c r="WPR108" s="20"/>
      <c r="WPS108" s="20"/>
      <c r="WPT108" s="20"/>
      <c r="WPU108" s="20"/>
      <c r="WPV108" s="20"/>
      <c r="WPW108" s="20"/>
      <c r="WPX108" s="20"/>
      <c r="WPY108" s="20"/>
      <c r="WPZ108" s="20"/>
      <c r="WQA108" s="20"/>
      <c r="WQB108" s="20"/>
      <c r="WQC108" s="20"/>
      <c r="WQD108" s="20"/>
      <c r="WQE108" s="20"/>
      <c r="WQF108" s="20"/>
      <c r="WQG108" s="20"/>
      <c r="WQH108" s="20"/>
      <c r="WQI108" s="20"/>
      <c r="WQJ108" s="20"/>
      <c r="WQK108" s="20"/>
      <c r="WQL108" s="20"/>
      <c r="WQM108" s="20"/>
      <c r="WQN108" s="20"/>
      <c r="WQO108" s="20"/>
      <c r="WQP108" s="20"/>
      <c r="WQQ108" s="20"/>
      <c r="WQR108" s="20"/>
      <c r="WQS108" s="20"/>
      <c r="WQT108" s="20"/>
      <c r="WQU108" s="20"/>
      <c r="WQV108" s="20"/>
      <c r="WQW108" s="20"/>
      <c r="WQX108" s="20"/>
      <c r="WQY108" s="20"/>
      <c r="WQZ108" s="20"/>
      <c r="WRA108" s="20"/>
      <c r="WRB108" s="20"/>
      <c r="WRC108" s="20"/>
      <c r="WRD108" s="20"/>
      <c r="WRE108" s="20"/>
      <c r="WRF108" s="20"/>
      <c r="WRG108" s="20"/>
      <c r="WRH108" s="20"/>
      <c r="WRI108" s="20"/>
      <c r="WRJ108" s="20"/>
      <c r="WRK108" s="20"/>
      <c r="WRL108" s="20"/>
      <c r="WRM108" s="20"/>
      <c r="WRN108" s="20"/>
      <c r="WRO108" s="20"/>
      <c r="WRP108" s="20"/>
      <c r="WRQ108" s="20"/>
      <c r="WRR108" s="20"/>
      <c r="WRS108" s="20"/>
      <c r="WRT108" s="20"/>
      <c r="WRU108" s="20"/>
      <c r="WRV108" s="20"/>
      <c r="WRW108" s="20"/>
      <c r="WRX108" s="20"/>
      <c r="WRY108" s="20"/>
      <c r="WRZ108" s="20"/>
      <c r="WSA108" s="20"/>
      <c r="WSB108" s="20"/>
      <c r="WSC108" s="20"/>
      <c r="WSD108" s="20"/>
      <c r="WSE108" s="20"/>
      <c r="WSF108" s="20"/>
      <c r="WSG108" s="20"/>
      <c r="WSH108" s="20"/>
      <c r="WSI108" s="20"/>
      <c r="WSJ108" s="20"/>
      <c r="WSK108" s="20"/>
      <c r="WSL108" s="20"/>
      <c r="WSM108" s="20"/>
      <c r="WSN108" s="20"/>
      <c r="WSO108" s="20"/>
      <c r="WSP108" s="20"/>
      <c r="WSQ108" s="20"/>
      <c r="WSR108" s="20"/>
      <c r="WSS108" s="20"/>
      <c r="WST108" s="20"/>
      <c r="WSU108" s="20"/>
      <c r="WSV108" s="20"/>
      <c r="WSW108" s="20"/>
      <c r="WSX108" s="20"/>
      <c r="WSY108" s="20"/>
      <c r="WSZ108" s="20"/>
      <c r="WTA108" s="20"/>
      <c r="WTB108" s="20"/>
      <c r="WTC108" s="20"/>
      <c r="WTD108" s="20"/>
      <c r="WTE108" s="20"/>
      <c r="WTF108" s="20"/>
      <c r="WTG108" s="20"/>
      <c r="WTH108" s="20"/>
      <c r="WTI108" s="20"/>
      <c r="WTJ108" s="20"/>
      <c r="WTK108" s="20"/>
      <c r="WTL108" s="20"/>
      <c r="WTM108" s="20"/>
      <c r="WTN108" s="20"/>
      <c r="WTO108" s="20"/>
      <c r="WTP108" s="20"/>
      <c r="WTQ108" s="20"/>
      <c r="WTR108" s="20"/>
      <c r="WTS108" s="20"/>
      <c r="WTT108" s="20"/>
      <c r="WTU108" s="20"/>
      <c r="WTV108" s="20"/>
      <c r="WTW108" s="20"/>
      <c r="WTX108" s="20"/>
      <c r="WTY108" s="20"/>
      <c r="WTZ108" s="20"/>
      <c r="WUA108" s="20"/>
      <c r="WUB108" s="20"/>
      <c r="WUC108" s="20"/>
      <c r="WUD108" s="20"/>
      <c r="WUE108" s="20"/>
      <c r="WUF108" s="20"/>
      <c r="WUG108" s="20"/>
      <c r="WUH108" s="20"/>
      <c r="WUI108" s="20"/>
      <c r="WUJ108" s="20"/>
      <c r="WUK108" s="20"/>
      <c r="WUL108" s="20"/>
      <c r="WUM108" s="20"/>
      <c r="WUN108" s="20"/>
      <c r="WUO108" s="20"/>
      <c r="WUP108" s="20"/>
      <c r="WUQ108" s="20"/>
      <c r="WUR108" s="20"/>
      <c r="WUS108" s="20"/>
      <c r="WUT108" s="20"/>
      <c r="WUU108" s="20"/>
      <c r="WUV108" s="20"/>
      <c r="WUW108" s="20"/>
      <c r="WUX108" s="20"/>
      <c r="WUY108" s="20"/>
      <c r="WUZ108" s="20"/>
      <c r="WVA108" s="20"/>
      <c r="WVB108" s="20"/>
      <c r="WVC108" s="20"/>
      <c r="WVD108" s="20"/>
      <c r="WVE108" s="20"/>
      <c r="WVF108" s="20"/>
      <c r="WVG108" s="20"/>
      <c r="WVH108" s="20"/>
      <c r="WVI108" s="20"/>
      <c r="WVJ108" s="20"/>
      <c r="WVK108" s="20"/>
      <c r="WVL108" s="20"/>
      <c r="WVM108" s="20"/>
      <c r="WVN108" s="20"/>
      <c r="WVO108" s="20"/>
      <c r="WVP108" s="20"/>
      <c r="WVQ108" s="20"/>
      <c r="WVR108" s="20"/>
      <c r="WVS108" s="20"/>
      <c r="WVT108" s="20"/>
      <c r="WVU108" s="20"/>
      <c r="WVV108" s="20"/>
      <c r="WVW108" s="20"/>
      <c r="WVX108" s="20"/>
      <c r="WVY108" s="20"/>
      <c r="WVZ108" s="20"/>
      <c r="WWA108" s="20"/>
      <c r="WWB108" s="20"/>
      <c r="WWC108" s="20"/>
      <c r="WWD108" s="20"/>
      <c r="WWE108" s="20"/>
      <c r="WWF108" s="20"/>
      <c r="WWG108" s="20"/>
      <c r="WWH108" s="20"/>
      <c r="WWI108" s="20"/>
      <c r="WWJ108" s="20"/>
      <c r="WWK108" s="20"/>
      <c r="WWL108" s="20"/>
      <c r="WWM108" s="20"/>
      <c r="WWN108" s="20"/>
      <c r="WWO108" s="20"/>
      <c r="WWP108" s="20"/>
      <c r="WWQ108" s="20"/>
      <c r="WWR108" s="20"/>
      <c r="WWS108" s="20"/>
      <c r="WWT108" s="20"/>
      <c r="WWU108" s="20"/>
      <c r="WWV108" s="20"/>
      <c r="WWW108" s="20"/>
      <c r="WWX108" s="20"/>
      <c r="WWY108" s="20"/>
      <c r="WWZ108" s="20"/>
      <c r="WXA108" s="20"/>
      <c r="WXB108" s="20"/>
      <c r="WXC108" s="20"/>
      <c r="WXD108" s="20"/>
      <c r="WXE108" s="20"/>
      <c r="WXF108" s="20"/>
      <c r="WXG108" s="20"/>
      <c r="WXH108" s="20"/>
      <c r="WXI108" s="20"/>
      <c r="WXJ108" s="20"/>
      <c r="WXK108" s="20"/>
      <c r="WXL108" s="20"/>
      <c r="WXM108" s="20"/>
      <c r="WXN108" s="20"/>
      <c r="WXO108" s="20"/>
      <c r="WXP108" s="20"/>
      <c r="WXQ108" s="20"/>
      <c r="WXR108" s="20"/>
      <c r="WXS108" s="20"/>
      <c r="WXT108" s="20"/>
      <c r="WXU108" s="20"/>
      <c r="WXV108" s="20"/>
      <c r="WXW108" s="20"/>
      <c r="WXX108" s="20"/>
      <c r="WXY108" s="20"/>
      <c r="WXZ108" s="20"/>
      <c r="WYA108" s="20"/>
      <c r="WYB108" s="20"/>
      <c r="WYC108" s="20"/>
      <c r="WYD108" s="20"/>
      <c r="WYE108" s="20"/>
      <c r="WYF108" s="20"/>
      <c r="WYG108" s="20"/>
      <c r="WYH108" s="20"/>
      <c r="WYI108" s="20"/>
      <c r="WYJ108" s="20"/>
      <c r="WYK108" s="20"/>
      <c r="WYL108" s="20"/>
      <c r="WYM108" s="20"/>
      <c r="WYN108" s="20"/>
      <c r="WYO108" s="20"/>
      <c r="WYP108" s="20"/>
      <c r="WYQ108" s="20"/>
      <c r="WYR108" s="20"/>
      <c r="WYS108" s="20"/>
      <c r="WYT108" s="20"/>
      <c r="WYU108" s="20"/>
      <c r="WYV108" s="20"/>
      <c r="WYW108" s="20"/>
      <c r="WYX108" s="20"/>
      <c r="WYY108" s="20"/>
      <c r="WYZ108" s="20"/>
      <c r="WZA108" s="20"/>
      <c r="WZB108" s="20"/>
      <c r="WZC108" s="20"/>
      <c r="WZD108" s="20"/>
      <c r="WZE108" s="20"/>
      <c r="WZF108" s="20"/>
      <c r="WZG108" s="20"/>
      <c r="WZH108" s="20"/>
      <c r="WZI108" s="20"/>
      <c r="WZJ108" s="20"/>
      <c r="WZK108" s="20"/>
      <c r="WZL108" s="20"/>
      <c r="WZM108" s="20"/>
      <c r="WZN108" s="20"/>
      <c r="WZO108" s="20"/>
      <c r="WZP108" s="20"/>
      <c r="WZQ108" s="20"/>
      <c r="WZR108" s="20"/>
      <c r="WZS108" s="20"/>
      <c r="WZT108" s="20"/>
      <c r="WZU108" s="20"/>
      <c r="WZV108" s="20"/>
      <c r="WZW108" s="20"/>
      <c r="WZX108" s="20"/>
      <c r="WZY108" s="20"/>
      <c r="WZZ108" s="20"/>
      <c r="XAA108" s="20"/>
      <c r="XAB108" s="20"/>
      <c r="XAC108" s="20"/>
      <c r="XAD108" s="20"/>
      <c r="XAE108" s="20"/>
      <c r="XAF108" s="20"/>
      <c r="XAG108" s="20"/>
      <c r="XAH108" s="20"/>
      <c r="XAI108" s="20"/>
      <c r="XAJ108" s="20"/>
      <c r="XAK108" s="20"/>
      <c r="XAL108" s="20"/>
      <c r="XAM108" s="20"/>
      <c r="XAN108" s="20"/>
      <c r="XAO108" s="20"/>
      <c r="XAP108" s="20"/>
      <c r="XAQ108" s="20"/>
      <c r="XAR108" s="20"/>
      <c r="XAS108" s="20"/>
      <c r="XAT108" s="20"/>
      <c r="XAU108" s="20"/>
      <c r="XAV108" s="20"/>
      <c r="XAW108" s="20"/>
      <c r="XAX108" s="20"/>
      <c r="XAY108" s="20"/>
      <c r="XAZ108" s="20"/>
      <c r="XBA108" s="20"/>
      <c r="XBB108" s="20"/>
      <c r="XBC108" s="20"/>
      <c r="XBD108" s="20"/>
      <c r="XBE108" s="20"/>
      <c r="XBF108" s="20"/>
      <c r="XBG108" s="20"/>
      <c r="XBH108" s="20"/>
      <c r="XBI108" s="20"/>
      <c r="XBJ108" s="20"/>
      <c r="XBK108" s="20"/>
      <c r="XBL108" s="20"/>
      <c r="XBM108" s="20"/>
      <c r="XBN108" s="20"/>
      <c r="XBO108" s="20"/>
      <c r="XBP108" s="20"/>
      <c r="XBQ108" s="20"/>
      <c r="XBR108" s="20"/>
      <c r="XBS108" s="20"/>
      <c r="XBT108" s="20"/>
      <c r="XBU108" s="20"/>
      <c r="XBV108" s="20"/>
      <c r="XBW108" s="20"/>
      <c r="XBX108" s="20"/>
      <c r="XBY108" s="20"/>
      <c r="XBZ108" s="20"/>
      <c r="XCA108" s="20"/>
      <c r="XCB108" s="20"/>
      <c r="XCC108" s="20"/>
      <c r="XCD108" s="20"/>
      <c r="XCE108" s="20"/>
      <c r="XCF108" s="20"/>
      <c r="XCG108" s="20"/>
      <c r="XCH108" s="20"/>
      <c r="XCI108" s="20"/>
      <c r="XCJ108" s="20"/>
      <c r="XCK108" s="20"/>
      <c r="XCL108" s="20"/>
      <c r="XCM108" s="20"/>
      <c r="XCN108" s="20"/>
      <c r="XCO108" s="20"/>
      <c r="XCP108" s="20"/>
      <c r="XCQ108" s="20"/>
      <c r="XCR108" s="20"/>
      <c r="XCS108" s="20"/>
      <c r="XCT108" s="20"/>
      <c r="XCU108" s="20"/>
      <c r="XCV108" s="20"/>
      <c r="XCW108" s="20"/>
      <c r="XCX108" s="20"/>
      <c r="XCY108" s="20"/>
      <c r="XCZ108" s="20"/>
      <c r="XDA108" s="20"/>
      <c r="XDB108" s="20"/>
      <c r="XDC108" s="20"/>
      <c r="XDD108" s="20"/>
      <c r="XDE108" s="20"/>
      <c r="XDF108" s="20"/>
      <c r="XDG108" s="20"/>
      <c r="XDH108" s="20"/>
      <c r="XDI108" s="20"/>
      <c r="XDJ108" s="20"/>
      <c r="XDK108" s="20"/>
      <c r="XDL108" s="20"/>
      <c r="XDM108" s="20"/>
      <c r="XDN108" s="20"/>
      <c r="XDO108" s="20"/>
      <c r="XDP108" s="20"/>
      <c r="XDQ108" s="20"/>
      <c r="XDR108" s="20"/>
      <c r="XDS108" s="20"/>
      <c r="XDT108" s="20"/>
      <c r="XDU108" s="20"/>
      <c r="XDV108" s="20"/>
      <c r="XDW108" s="20"/>
      <c r="XDX108" s="20"/>
      <c r="XDY108" s="20"/>
      <c r="XDZ108" s="20"/>
      <c r="XEA108" s="20"/>
      <c r="XEB108" s="20"/>
      <c r="XEC108" s="20"/>
      <c r="XED108" s="20"/>
      <c r="XEE108" s="20"/>
      <c r="XEF108" s="20"/>
      <c r="XEG108" s="20"/>
      <c r="XEH108" s="20"/>
      <c r="XEI108" s="20"/>
      <c r="XEJ108" s="20"/>
      <c r="XEK108" s="20"/>
      <c r="XEL108" s="20"/>
      <c r="XEM108" s="20"/>
      <c r="XEN108" s="20"/>
      <c r="XEO108" s="20"/>
      <c r="XEP108" s="20"/>
      <c r="XEQ108" s="20"/>
      <c r="XER108" s="20"/>
      <c r="XES108" s="20"/>
    </row>
    <row r="109" spans="1:16373" s="20" customFormat="1" ht="174" customHeight="1" x14ac:dyDescent="0.25">
      <c r="A109" s="86" t="s">
        <v>1720</v>
      </c>
      <c r="B109" s="93"/>
      <c r="C109" s="94"/>
      <c r="D109" s="100" t="s">
        <v>879</v>
      </c>
      <c r="E109" s="13" t="s">
        <v>301</v>
      </c>
      <c r="F109" s="149" t="s">
        <v>899</v>
      </c>
      <c r="G109" s="12" t="s">
        <v>881</v>
      </c>
      <c r="H109" s="49" t="s">
        <v>900</v>
      </c>
      <c r="I109" s="149" t="s">
        <v>901</v>
      </c>
      <c r="J109" s="8">
        <v>23</v>
      </c>
      <c r="K109" s="10" t="s">
        <v>884</v>
      </c>
      <c r="L109" s="42">
        <v>13</v>
      </c>
      <c r="M109" s="202" t="s">
        <v>391</v>
      </c>
      <c r="N109" s="204"/>
      <c r="O109" s="184"/>
      <c r="P109" s="205"/>
      <c r="Q109" s="169" t="s">
        <v>909</v>
      </c>
      <c r="R109" s="12">
        <v>2301004</v>
      </c>
      <c r="S109" s="13" t="s">
        <v>117</v>
      </c>
      <c r="T109" s="12" t="s">
        <v>910</v>
      </c>
      <c r="U109" s="12">
        <v>230100400</v>
      </c>
      <c r="V109" s="13" t="s">
        <v>911</v>
      </c>
      <c r="W109" s="92" t="s">
        <v>10</v>
      </c>
      <c r="X109" s="12">
        <v>1</v>
      </c>
      <c r="Y109" s="12">
        <v>0</v>
      </c>
      <c r="Z109" s="12">
        <v>1</v>
      </c>
      <c r="AA109" s="12">
        <v>1</v>
      </c>
      <c r="AB109" s="12">
        <v>1</v>
      </c>
      <c r="AC109" s="387">
        <f t="shared" ref="AC109:AC117" si="53">AG109+AK109+AO109+AS109+AW109+BA109+BE109+BI109+BM109+BQ109</f>
        <v>0</v>
      </c>
      <c r="AD109" s="387">
        <f t="shared" ref="AD109:AD111" si="54">AH109+AL109+AP109+AT109+AX109+BB109+BF109+BJ109+BN109+BR109</f>
        <v>0</v>
      </c>
      <c r="AE109" s="387">
        <f t="shared" ref="AE109:AF111" si="55">AI109+AM109+AQ109+AU109+AY109+BC109+BG109+BK109+BO109+BS109</f>
        <v>0</v>
      </c>
      <c r="AF109" s="387">
        <f t="shared" si="55"/>
        <v>0</v>
      </c>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f t="shared" ref="BU109:BU117" si="56">BV109+BW109+BX109+BY109+BZ109+CA109+CB109+CC109+CD109+CE109</f>
        <v>7496397</v>
      </c>
      <c r="BV109" s="17">
        <v>4496397</v>
      </c>
      <c r="BW109" s="17"/>
      <c r="BX109" s="17"/>
      <c r="BY109" s="17"/>
      <c r="BZ109" s="17"/>
      <c r="CA109" s="17"/>
      <c r="CB109" s="17">
        <v>3000000</v>
      </c>
      <c r="CC109" s="17"/>
      <c r="CD109" s="17"/>
      <c r="CE109" s="17"/>
      <c r="CF109" s="17">
        <f t="shared" ref="CF109:CF117" si="57">CG109+CH109+CI109+CJ109+CK109+CL109+CM109+CN109+CO109+CP109</f>
        <v>10265951</v>
      </c>
      <c r="CG109" s="17">
        <v>7265951</v>
      </c>
      <c r="CH109" s="17"/>
      <c r="CI109" s="17"/>
      <c r="CJ109" s="17"/>
      <c r="CK109" s="17"/>
      <c r="CL109" s="17"/>
      <c r="CM109" s="17">
        <v>3000000</v>
      </c>
      <c r="CN109" s="17"/>
      <c r="CO109" s="17"/>
      <c r="CP109" s="17"/>
      <c r="CQ109" s="17">
        <f t="shared" ref="CQ109:CQ117" si="58">CR109+CS109+CT109+CU109+CV109+CW109+CX109+CY109+CZ109+DA109</f>
        <v>19302885</v>
      </c>
      <c r="CR109" s="17">
        <v>14302885</v>
      </c>
      <c r="CS109" s="17"/>
      <c r="CT109" s="17"/>
      <c r="CU109" s="17"/>
      <c r="CV109" s="17"/>
      <c r="CW109" s="17"/>
      <c r="CX109" s="17">
        <v>5000000</v>
      </c>
      <c r="CY109" s="17"/>
      <c r="CZ109" s="17"/>
      <c r="DA109" s="361"/>
      <c r="DB109" s="371">
        <f t="shared" ref="DB109:DB117" si="59">AC109+BU109+CF109+CQ109</f>
        <v>37065233</v>
      </c>
      <c r="DC109" s="18"/>
      <c r="DD109" s="18"/>
      <c r="DE109" s="18"/>
      <c r="DF109" s="18"/>
      <c r="DG109" s="18"/>
      <c r="DH109" s="18"/>
      <c r="DI109" s="18"/>
      <c r="DJ109" s="18"/>
      <c r="DK109" s="18"/>
      <c r="DL109" s="18"/>
      <c r="DM109" s="18"/>
      <c r="DN109" s="18"/>
      <c r="DO109" s="18"/>
      <c r="DP109" s="18"/>
      <c r="DQ109" s="18"/>
      <c r="DR109" s="18"/>
      <c r="DS109" s="18"/>
      <c r="DT109" s="19"/>
    </row>
    <row r="110" spans="1:16373" s="20" customFormat="1" ht="159.75" customHeight="1" x14ac:dyDescent="0.25">
      <c r="A110" s="86" t="s">
        <v>1720</v>
      </c>
      <c r="B110" s="93"/>
      <c r="C110" s="94"/>
      <c r="D110" s="100" t="s">
        <v>879</v>
      </c>
      <c r="E110" s="13" t="s">
        <v>300</v>
      </c>
      <c r="F110" s="150" t="s">
        <v>880</v>
      </c>
      <c r="G110" s="12" t="s">
        <v>881</v>
      </c>
      <c r="H110" s="13" t="s">
        <v>882</v>
      </c>
      <c r="I110" s="149" t="s">
        <v>883</v>
      </c>
      <c r="J110" s="12">
        <v>23</v>
      </c>
      <c r="K110" s="8" t="s">
        <v>884</v>
      </c>
      <c r="L110" s="42">
        <v>13</v>
      </c>
      <c r="M110" s="202" t="s">
        <v>391</v>
      </c>
      <c r="N110" s="199"/>
      <c r="O110" s="172"/>
      <c r="P110" s="194"/>
      <c r="Q110" s="274" t="s">
        <v>885</v>
      </c>
      <c r="R110" s="12">
        <v>2301012</v>
      </c>
      <c r="S110" s="13" t="s">
        <v>886</v>
      </c>
      <c r="T110" s="24" t="s">
        <v>887</v>
      </c>
      <c r="U110" s="12">
        <v>230101204</v>
      </c>
      <c r="V110" s="13" t="s">
        <v>888</v>
      </c>
      <c r="W110" s="92" t="s">
        <v>11</v>
      </c>
      <c r="X110" s="12">
        <v>43</v>
      </c>
      <c r="Y110" s="12">
        <v>0</v>
      </c>
      <c r="Z110" s="12">
        <v>13</v>
      </c>
      <c r="AA110" s="12">
        <v>15</v>
      </c>
      <c r="AB110" s="12">
        <v>15</v>
      </c>
      <c r="AC110" s="387">
        <f t="shared" si="53"/>
        <v>0</v>
      </c>
      <c r="AD110" s="387">
        <f t="shared" si="54"/>
        <v>0</v>
      </c>
      <c r="AE110" s="387">
        <f t="shared" si="55"/>
        <v>0</v>
      </c>
      <c r="AF110" s="387">
        <f t="shared" si="55"/>
        <v>0</v>
      </c>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f t="shared" si="56"/>
        <v>122000000</v>
      </c>
      <c r="BV110" s="17">
        <v>17000000</v>
      </c>
      <c r="BW110" s="17"/>
      <c r="BX110" s="17"/>
      <c r="BY110" s="17"/>
      <c r="BZ110" s="17"/>
      <c r="CA110" s="17"/>
      <c r="CB110" s="17">
        <v>105000000</v>
      </c>
      <c r="CC110" s="17"/>
      <c r="CD110" s="17"/>
      <c r="CE110" s="17"/>
      <c r="CF110" s="17">
        <f t="shared" si="57"/>
        <v>113405321</v>
      </c>
      <c r="CG110" s="17">
        <v>8405321</v>
      </c>
      <c r="CH110" s="17"/>
      <c r="CI110" s="17"/>
      <c r="CJ110" s="17"/>
      <c r="CK110" s="17"/>
      <c r="CL110" s="17"/>
      <c r="CM110" s="17">
        <v>105000000</v>
      </c>
      <c r="CN110" s="17"/>
      <c r="CO110" s="17"/>
      <c r="CP110" s="17"/>
      <c r="CQ110" s="17">
        <f t="shared" si="58"/>
        <v>221403325</v>
      </c>
      <c r="CR110" s="17">
        <v>46403325</v>
      </c>
      <c r="CS110" s="17"/>
      <c r="CT110" s="17"/>
      <c r="CU110" s="17"/>
      <c r="CV110" s="17"/>
      <c r="CW110" s="17"/>
      <c r="CX110" s="17">
        <v>175000000</v>
      </c>
      <c r="CY110" s="17"/>
      <c r="CZ110" s="17"/>
      <c r="DA110" s="361"/>
      <c r="DB110" s="371">
        <f t="shared" si="59"/>
        <v>456808646</v>
      </c>
      <c r="DC110" s="18"/>
      <c r="DD110" s="18"/>
      <c r="DE110" s="18"/>
      <c r="DF110" s="18"/>
      <c r="DG110" s="18"/>
      <c r="DH110" s="18"/>
      <c r="DI110" s="18"/>
      <c r="DJ110" s="18"/>
      <c r="DK110" s="18"/>
      <c r="DL110" s="18"/>
      <c r="DM110" s="18"/>
      <c r="DN110" s="18"/>
      <c r="DO110" s="18"/>
      <c r="DP110" s="18"/>
      <c r="DQ110" s="18"/>
      <c r="DR110" s="18"/>
      <c r="DS110" s="18"/>
      <c r="DT110" s="19"/>
    </row>
    <row r="111" spans="1:16373" s="20" customFormat="1" ht="132.75" customHeight="1" x14ac:dyDescent="0.25">
      <c r="A111" s="86" t="s">
        <v>1720</v>
      </c>
      <c r="B111" s="93"/>
      <c r="C111" s="94"/>
      <c r="D111" s="100" t="s">
        <v>879</v>
      </c>
      <c r="E111" s="13" t="s">
        <v>301</v>
      </c>
      <c r="F111" s="149" t="s">
        <v>899</v>
      </c>
      <c r="G111" s="12" t="s">
        <v>881</v>
      </c>
      <c r="H111" s="49" t="s">
        <v>900</v>
      </c>
      <c r="I111" s="149" t="s">
        <v>901</v>
      </c>
      <c r="J111" s="8">
        <v>23</v>
      </c>
      <c r="K111" s="10" t="s">
        <v>884</v>
      </c>
      <c r="L111" s="42">
        <v>13</v>
      </c>
      <c r="M111" s="202" t="s">
        <v>391</v>
      </c>
      <c r="N111" s="199"/>
      <c r="O111" s="172"/>
      <c r="P111" s="194"/>
      <c r="Q111" s="169" t="s">
        <v>905</v>
      </c>
      <c r="R111" s="12">
        <v>2301015</v>
      </c>
      <c r="S111" s="13" t="s">
        <v>906</v>
      </c>
      <c r="T111" s="12" t="s">
        <v>907</v>
      </c>
      <c r="U111" s="12">
        <v>230101500</v>
      </c>
      <c r="V111" s="13" t="s">
        <v>908</v>
      </c>
      <c r="W111" s="92" t="s">
        <v>10</v>
      </c>
      <c r="X111" s="12">
        <v>3</v>
      </c>
      <c r="Y111" s="12">
        <v>0</v>
      </c>
      <c r="Z111" s="12">
        <v>3</v>
      </c>
      <c r="AA111" s="12">
        <v>3</v>
      </c>
      <c r="AB111" s="12">
        <v>3</v>
      </c>
      <c r="AC111" s="387">
        <f t="shared" si="53"/>
        <v>0</v>
      </c>
      <c r="AD111" s="387">
        <f t="shared" si="54"/>
        <v>0</v>
      </c>
      <c r="AE111" s="387">
        <f t="shared" si="55"/>
        <v>0</v>
      </c>
      <c r="AF111" s="387">
        <f t="shared" si="55"/>
        <v>0</v>
      </c>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f t="shared" si="56"/>
        <v>12996397</v>
      </c>
      <c r="BV111" s="17">
        <v>5496397</v>
      </c>
      <c r="BW111" s="17"/>
      <c r="BX111" s="17"/>
      <c r="BY111" s="17"/>
      <c r="BZ111" s="17"/>
      <c r="CA111" s="17"/>
      <c r="CB111" s="17">
        <v>7500000</v>
      </c>
      <c r="CC111" s="17"/>
      <c r="CD111" s="17"/>
      <c r="CE111" s="17"/>
      <c r="CF111" s="17">
        <f t="shared" si="57"/>
        <v>15765951</v>
      </c>
      <c r="CG111" s="17">
        <v>8265951</v>
      </c>
      <c r="CH111" s="17"/>
      <c r="CI111" s="17"/>
      <c r="CJ111" s="17"/>
      <c r="CK111" s="17"/>
      <c r="CL111" s="17"/>
      <c r="CM111" s="17">
        <v>7500000</v>
      </c>
      <c r="CN111" s="17"/>
      <c r="CO111" s="17"/>
      <c r="CP111" s="17"/>
      <c r="CQ111" s="17">
        <f t="shared" si="58"/>
        <v>46802885</v>
      </c>
      <c r="CR111" s="17">
        <v>34302885</v>
      </c>
      <c r="CS111" s="17"/>
      <c r="CT111" s="17"/>
      <c r="CU111" s="17"/>
      <c r="CV111" s="17"/>
      <c r="CW111" s="17"/>
      <c r="CX111" s="17">
        <v>12500000</v>
      </c>
      <c r="CY111" s="17"/>
      <c r="CZ111" s="17"/>
      <c r="DA111" s="361"/>
      <c r="DB111" s="371">
        <f t="shared" si="59"/>
        <v>75565233</v>
      </c>
      <c r="DC111" s="18"/>
      <c r="DD111" s="18"/>
      <c r="DE111" s="18"/>
      <c r="DF111" s="18"/>
      <c r="DG111" s="18"/>
      <c r="DH111" s="18"/>
      <c r="DI111" s="18"/>
      <c r="DJ111" s="18"/>
      <c r="DK111" s="18"/>
      <c r="DL111" s="18"/>
      <c r="DM111" s="18"/>
      <c r="DN111" s="18"/>
      <c r="DO111" s="18"/>
      <c r="DP111" s="18"/>
      <c r="DQ111" s="18"/>
      <c r="DR111" s="18"/>
      <c r="DS111" s="18"/>
      <c r="DT111" s="19"/>
    </row>
    <row r="112" spans="1:16373" s="20" customFormat="1" ht="139.5" customHeight="1" x14ac:dyDescent="0.25">
      <c r="A112" s="86" t="s">
        <v>1720</v>
      </c>
      <c r="B112" s="93"/>
      <c r="C112" s="94"/>
      <c r="D112" s="100" t="s">
        <v>879</v>
      </c>
      <c r="E112" s="13" t="s">
        <v>300</v>
      </c>
      <c r="F112" s="150" t="s">
        <v>880</v>
      </c>
      <c r="G112" s="12" t="s">
        <v>881</v>
      </c>
      <c r="H112" s="13" t="s">
        <v>882</v>
      </c>
      <c r="I112" s="149" t="s">
        <v>883</v>
      </c>
      <c r="J112" s="8">
        <v>23</v>
      </c>
      <c r="K112" s="10" t="s">
        <v>884</v>
      </c>
      <c r="L112" s="42">
        <v>13</v>
      </c>
      <c r="M112" s="202" t="s">
        <v>391</v>
      </c>
      <c r="N112" s="199"/>
      <c r="O112" s="172"/>
      <c r="P112" s="194"/>
      <c r="Q112" s="169" t="s">
        <v>889</v>
      </c>
      <c r="R112" s="12">
        <v>2301024</v>
      </c>
      <c r="S112" s="13" t="s">
        <v>890</v>
      </c>
      <c r="T112" s="12" t="s">
        <v>891</v>
      </c>
      <c r="U112" s="12">
        <v>230102401</v>
      </c>
      <c r="V112" s="13" t="s">
        <v>892</v>
      </c>
      <c r="W112" s="92" t="s">
        <v>10</v>
      </c>
      <c r="X112" s="12">
        <v>15</v>
      </c>
      <c r="Y112" s="12">
        <v>0</v>
      </c>
      <c r="Z112" s="12">
        <v>15</v>
      </c>
      <c r="AA112" s="12">
        <v>15</v>
      </c>
      <c r="AB112" s="12">
        <v>15</v>
      </c>
      <c r="AC112" s="390"/>
      <c r="AD112" s="390"/>
      <c r="AE112" s="390"/>
      <c r="AF112" s="390"/>
      <c r="AG112" s="64"/>
      <c r="AH112" s="64"/>
      <c r="AI112" s="64"/>
      <c r="AJ112" s="64"/>
      <c r="AK112" s="386"/>
      <c r="AL112" s="386"/>
      <c r="AM112" s="386"/>
      <c r="AN112" s="386"/>
      <c r="AO112" s="386"/>
      <c r="AP112" s="386"/>
      <c r="AQ112" s="386"/>
      <c r="AR112" s="386"/>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f t="shared" si="56"/>
        <v>10278639</v>
      </c>
      <c r="BV112" s="17">
        <v>7278639</v>
      </c>
      <c r="BW112" s="17"/>
      <c r="BX112" s="17"/>
      <c r="BY112" s="17"/>
      <c r="BZ112" s="17"/>
      <c r="CA112" s="17"/>
      <c r="CB112" s="17">
        <v>3000000</v>
      </c>
      <c r="CC112" s="17"/>
      <c r="CD112" s="17"/>
      <c r="CE112" s="17"/>
      <c r="CF112" s="17">
        <f t="shared" si="57"/>
        <v>13223977</v>
      </c>
      <c r="CG112" s="17">
        <v>10223977</v>
      </c>
      <c r="CH112" s="17"/>
      <c r="CI112" s="17"/>
      <c r="CJ112" s="17"/>
      <c r="CK112" s="17"/>
      <c r="CL112" s="17"/>
      <c r="CM112" s="17">
        <v>3000000</v>
      </c>
      <c r="CN112" s="17"/>
      <c r="CO112" s="17"/>
      <c r="CP112" s="17"/>
      <c r="CQ112" s="17">
        <f t="shared" si="58"/>
        <v>38935631</v>
      </c>
      <c r="CR112" s="17">
        <v>33935631</v>
      </c>
      <c r="CS112" s="17"/>
      <c r="CT112" s="17"/>
      <c r="CU112" s="17"/>
      <c r="CV112" s="17"/>
      <c r="CW112" s="17"/>
      <c r="CX112" s="17">
        <v>5000000</v>
      </c>
      <c r="CY112" s="17"/>
      <c r="CZ112" s="17"/>
      <c r="DA112" s="361"/>
      <c r="DB112" s="371">
        <f>AC113+BU112+CF112+CQ112</f>
        <v>214462247</v>
      </c>
      <c r="DC112" s="18"/>
      <c r="DD112" s="18"/>
      <c r="DE112" s="18"/>
      <c r="DF112" s="18"/>
      <c r="DG112" s="18"/>
      <c r="DH112" s="18"/>
      <c r="DI112" s="18"/>
      <c r="DJ112" s="18"/>
      <c r="DK112" s="18"/>
      <c r="DL112" s="18"/>
      <c r="DM112" s="18"/>
      <c r="DN112" s="18"/>
      <c r="DO112" s="18"/>
      <c r="DP112" s="18"/>
      <c r="DQ112" s="18"/>
      <c r="DR112" s="18"/>
      <c r="DS112" s="18"/>
      <c r="DT112" s="19"/>
    </row>
    <row r="113" spans="1:16373" s="20" customFormat="1" ht="152.25" customHeight="1" x14ac:dyDescent="0.25">
      <c r="A113" s="86" t="s">
        <v>1720</v>
      </c>
      <c r="B113" s="93"/>
      <c r="C113" s="94"/>
      <c r="D113" s="100" t="s">
        <v>879</v>
      </c>
      <c r="E113" s="13" t="s">
        <v>300</v>
      </c>
      <c r="F113" s="150" t="s">
        <v>880</v>
      </c>
      <c r="G113" s="12" t="s">
        <v>881</v>
      </c>
      <c r="H113" s="13" t="s">
        <v>882</v>
      </c>
      <c r="I113" s="149" t="s">
        <v>883</v>
      </c>
      <c r="J113" s="8">
        <v>23</v>
      </c>
      <c r="K113" s="10" t="s">
        <v>884</v>
      </c>
      <c r="L113" s="42">
        <v>13</v>
      </c>
      <c r="M113" s="202" t="s">
        <v>391</v>
      </c>
      <c r="N113" s="199"/>
      <c r="O113" s="172"/>
      <c r="P113" s="194"/>
      <c r="Q113" s="169" t="s">
        <v>889</v>
      </c>
      <c r="R113" s="12">
        <v>2301024</v>
      </c>
      <c r="S113" s="13" t="s">
        <v>890</v>
      </c>
      <c r="T113" s="12" t="s">
        <v>893</v>
      </c>
      <c r="U113" s="12">
        <v>230102404</v>
      </c>
      <c r="V113" s="13" t="s">
        <v>894</v>
      </c>
      <c r="W113" s="92" t="s">
        <v>11</v>
      </c>
      <c r="X113" s="12">
        <v>12</v>
      </c>
      <c r="Y113" s="12">
        <v>1</v>
      </c>
      <c r="Z113" s="12">
        <v>3</v>
      </c>
      <c r="AA113" s="12">
        <v>4</v>
      </c>
      <c r="AB113" s="12">
        <v>4</v>
      </c>
      <c r="AC113" s="387">
        <f>AG113+AK112+AO112+AS112+AW112+BA112+BE112+BI112+BM112+BQ112</f>
        <v>152024000</v>
      </c>
      <c r="AD113" s="387">
        <f>AH113+AL112+AP112+AT112+AX112+BB112+BF112+BJ112+BN112+BR112</f>
        <v>0</v>
      </c>
      <c r="AE113" s="387">
        <f>AI113+AM112+AQ112+AU112+AY112+BC112+BG112+BK112+BO112+BS112</f>
        <v>0</v>
      </c>
      <c r="AF113" s="387">
        <f>AJ113+AN112+AR112+AV112+AZ112+BD112+BH112+BL112+BP112+BT112</f>
        <v>0</v>
      </c>
      <c r="AG113" s="386">
        <v>152024000</v>
      </c>
      <c r="AH113" s="386">
        <v>0</v>
      </c>
      <c r="AI113" s="386">
        <v>0</v>
      </c>
      <c r="AJ113" s="386"/>
      <c r="AK113" s="386">
        <v>0</v>
      </c>
      <c r="AL113" s="386">
        <v>0</v>
      </c>
      <c r="AM113" s="386">
        <v>0</v>
      </c>
      <c r="AN113" s="386">
        <v>0</v>
      </c>
      <c r="AO113" s="386">
        <v>0</v>
      </c>
      <c r="AP113" s="386">
        <v>0</v>
      </c>
      <c r="AQ113" s="386">
        <v>0</v>
      </c>
      <c r="AR113" s="386">
        <v>0</v>
      </c>
      <c r="AS113" s="386">
        <v>0</v>
      </c>
      <c r="AT113" s="386">
        <v>0</v>
      </c>
      <c r="AU113" s="386">
        <v>0</v>
      </c>
      <c r="AV113" s="386"/>
      <c r="AW113" s="386">
        <v>0</v>
      </c>
      <c r="AX113" s="386">
        <v>0</v>
      </c>
      <c r="AY113" s="386">
        <v>0</v>
      </c>
      <c r="AZ113" s="386">
        <v>0</v>
      </c>
      <c r="BA113" s="386">
        <v>0</v>
      </c>
      <c r="BB113" s="386">
        <v>0</v>
      </c>
      <c r="BC113" s="386">
        <v>0</v>
      </c>
      <c r="BD113" s="386"/>
      <c r="BE113" s="386">
        <v>0</v>
      </c>
      <c r="BF113" s="386">
        <v>0</v>
      </c>
      <c r="BG113" s="386">
        <v>0</v>
      </c>
      <c r="BH113" s="386">
        <v>0</v>
      </c>
      <c r="BI113" s="386">
        <v>0</v>
      </c>
      <c r="BJ113" s="386">
        <v>0</v>
      </c>
      <c r="BK113" s="386">
        <v>0</v>
      </c>
      <c r="BL113" s="386"/>
      <c r="BM113" s="386">
        <v>0</v>
      </c>
      <c r="BN113" s="386">
        <v>0</v>
      </c>
      <c r="BO113" s="386">
        <v>0</v>
      </c>
      <c r="BP113" s="386"/>
      <c r="BQ113" s="386">
        <v>0</v>
      </c>
      <c r="BR113" s="386">
        <v>0</v>
      </c>
      <c r="BS113" s="386">
        <v>0</v>
      </c>
      <c r="BT113" s="386">
        <v>0</v>
      </c>
      <c r="BU113" s="17">
        <f t="shared" si="56"/>
        <v>545270897</v>
      </c>
      <c r="BV113" s="17">
        <v>20270897</v>
      </c>
      <c r="BW113" s="386">
        <v>0</v>
      </c>
      <c r="BX113" s="386">
        <v>0</v>
      </c>
      <c r="BY113" s="386">
        <v>0</v>
      </c>
      <c r="BZ113" s="386">
        <v>0</v>
      </c>
      <c r="CA113" s="386">
        <v>0</v>
      </c>
      <c r="CB113" s="17">
        <v>525000000</v>
      </c>
      <c r="CC113" s="386">
        <v>0</v>
      </c>
      <c r="CD113" s="386">
        <v>0</v>
      </c>
      <c r="CE113" s="386">
        <v>0</v>
      </c>
      <c r="CF113" s="17">
        <f t="shared" si="57"/>
        <v>564849007</v>
      </c>
      <c r="CG113" s="17">
        <v>39849007</v>
      </c>
      <c r="CH113" s="386">
        <v>0</v>
      </c>
      <c r="CI113" s="386">
        <v>0</v>
      </c>
      <c r="CJ113" s="386">
        <v>0</v>
      </c>
      <c r="CK113" s="386">
        <v>0</v>
      </c>
      <c r="CL113" s="386">
        <v>0</v>
      </c>
      <c r="CM113" s="17">
        <v>525000000</v>
      </c>
      <c r="CN113" s="386">
        <v>0</v>
      </c>
      <c r="CO113" s="386">
        <v>0</v>
      </c>
      <c r="CP113" s="386">
        <v>0</v>
      </c>
      <c r="CQ113" s="17">
        <f t="shared" si="58"/>
        <v>964393585</v>
      </c>
      <c r="CR113" s="17">
        <v>89393585</v>
      </c>
      <c r="CS113" s="386">
        <v>0</v>
      </c>
      <c r="CT113" s="386">
        <v>0</v>
      </c>
      <c r="CU113" s="386">
        <v>0</v>
      </c>
      <c r="CV113" s="386">
        <v>0</v>
      </c>
      <c r="CW113" s="386">
        <v>0</v>
      </c>
      <c r="CX113" s="17">
        <v>875000000</v>
      </c>
      <c r="CY113" s="17"/>
      <c r="CZ113" s="17"/>
      <c r="DA113" s="361"/>
      <c r="DB113" s="371">
        <f>AC114+BU113+CF113+CQ113</f>
        <v>2122489489</v>
      </c>
      <c r="DC113" s="18"/>
      <c r="DD113" s="18"/>
      <c r="DE113" s="18"/>
      <c r="DF113" s="18"/>
      <c r="DG113" s="18"/>
      <c r="DH113" s="18"/>
      <c r="DI113" s="18"/>
      <c r="DJ113" s="18"/>
      <c r="DK113" s="18"/>
      <c r="DL113" s="18"/>
      <c r="DM113" s="18"/>
      <c r="DN113" s="18"/>
      <c r="DO113" s="18"/>
      <c r="DP113" s="18"/>
      <c r="DQ113" s="18"/>
      <c r="DR113" s="18"/>
      <c r="DS113" s="18"/>
      <c r="DT113" s="19"/>
    </row>
    <row r="114" spans="1:16373" s="20" customFormat="1" ht="137.25" customHeight="1" x14ac:dyDescent="0.25">
      <c r="A114" s="86" t="s">
        <v>1720</v>
      </c>
      <c r="B114" s="93"/>
      <c r="C114" s="94"/>
      <c r="D114" s="100" t="s">
        <v>879</v>
      </c>
      <c r="E114" s="13" t="s">
        <v>301</v>
      </c>
      <c r="F114" s="149" t="s">
        <v>899</v>
      </c>
      <c r="G114" s="12" t="s">
        <v>881</v>
      </c>
      <c r="H114" s="49" t="s">
        <v>900</v>
      </c>
      <c r="I114" s="149" t="s">
        <v>901</v>
      </c>
      <c r="J114" s="8">
        <v>23</v>
      </c>
      <c r="K114" s="8" t="s">
        <v>884</v>
      </c>
      <c r="L114" s="42">
        <v>13</v>
      </c>
      <c r="M114" s="202" t="s">
        <v>391</v>
      </c>
      <c r="N114" s="199"/>
      <c r="O114" s="172"/>
      <c r="P114" s="194"/>
      <c r="Q114" s="169" t="s">
        <v>902</v>
      </c>
      <c r="R114" s="12">
        <v>2301030</v>
      </c>
      <c r="S114" s="13" t="s">
        <v>302</v>
      </c>
      <c r="T114" s="12" t="s">
        <v>903</v>
      </c>
      <c r="U114" s="12">
        <v>230103000</v>
      </c>
      <c r="V114" s="388" t="s">
        <v>904</v>
      </c>
      <c r="W114" s="92" t="s">
        <v>11</v>
      </c>
      <c r="X114" s="382">
        <v>17000</v>
      </c>
      <c r="Y114" s="382">
        <v>500</v>
      </c>
      <c r="Z114" s="382">
        <v>2500</v>
      </c>
      <c r="AA114" s="382">
        <v>7000</v>
      </c>
      <c r="AB114" s="382">
        <v>7000</v>
      </c>
      <c r="AC114" s="387">
        <f t="shared" si="53"/>
        <v>47976000</v>
      </c>
      <c r="AD114" s="387">
        <f t="shared" ref="AD114:AD117" si="60">AH114+AL114+AP114+AT114+AX114+BB114+BF114+BJ114+BN114+BR114</f>
        <v>0</v>
      </c>
      <c r="AE114" s="387">
        <f t="shared" ref="AE114:AF117" si="61">AI114+AM114+AQ114+AU114+AY114+BC114+BG114+BK114+BO114+BS114</f>
        <v>0</v>
      </c>
      <c r="AF114" s="387">
        <f t="shared" si="61"/>
        <v>0</v>
      </c>
      <c r="AG114" s="17">
        <v>47976000</v>
      </c>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f t="shared" si="56"/>
        <v>457267770</v>
      </c>
      <c r="BV114" s="17">
        <v>7267770</v>
      </c>
      <c r="BW114" s="17"/>
      <c r="BX114" s="17"/>
      <c r="BY114" s="17"/>
      <c r="BZ114" s="17"/>
      <c r="CA114" s="17"/>
      <c r="CB114" s="17">
        <v>450000000</v>
      </c>
      <c r="CC114" s="17"/>
      <c r="CD114" s="17"/>
      <c r="CE114" s="17"/>
      <c r="CF114" s="17">
        <f t="shared" si="57"/>
        <v>460738752</v>
      </c>
      <c r="CG114" s="17">
        <v>10738752</v>
      </c>
      <c r="CH114" s="17"/>
      <c r="CI114" s="17"/>
      <c r="CJ114" s="17"/>
      <c r="CK114" s="17"/>
      <c r="CL114" s="17"/>
      <c r="CM114" s="17">
        <v>450000000</v>
      </c>
      <c r="CN114" s="17"/>
      <c r="CO114" s="17"/>
      <c r="CP114" s="17"/>
      <c r="CQ114" s="17">
        <f t="shared" si="58"/>
        <v>782730235</v>
      </c>
      <c r="CR114" s="17">
        <v>32730235</v>
      </c>
      <c r="CS114" s="17"/>
      <c r="CT114" s="17"/>
      <c r="CU114" s="17"/>
      <c r="CV114" s="17"/>
      <c r="CW114" s="17"/>
      <c r="CX114" s="17">
        <v>750000000</v>
      </c>
      <c r="CY114" s="17"/>
      <c r="CZ114" s="17"/>
      <c r="DA114" s="361"/>
      <c r="DB114" s="371">
        <f t="shared" si="59"/>
        <v>1748712757</v>
      </c>
      <c r="DC114" s="18"/>
      <c r="DD114" s="18"/>
      <c r="DE114" s="18"/>
      <c r="DF114" s="18"/>
      <c r="DG114" s="18"/>
      <c r="DH114" s="18"/>
      <c r="DI114" s="18"/>
      <c r="DJ114" s="18"/>
      <c r="DK114" s="18"/>
      <c r="DL114" s="18"/>
      <c r="DM114" s="18"/>
      <c r="DN114" s="18"/>
      <c r="DO114" s="18"/>
      <c r="DP114" s="18"/>
      <c r="DQ114" s="18"/>
      <c r="DR114" s="18"/>
      <c r="DS114" s="18"/>
      <c r="DT114" s="19"/>
    </row>
    <row r="115" spans="1:16373" s="20" customFormat="1" ht="156" customHeight="1" x14ac:dyDescent="0.25">
      <c r="A115" s="86" t="s">
        <v>1720</v>
      </c>
      <c r="B115" s="93"/>
      <c r="C115" s="94"/>
      <c r="D115" s="100" t="s">
        <v>879</v>
      </c>
      <c r="E115" s="13" t="s">
        <v>301</v>
      </c>
      <c r="F115" s="149" t="s">
        <v>899</v>
      </c>
      <c r="G115" s="12" t="s">
        <v>881</v>
      </c>
      <c r="H115" s="49" t="s">
        <v>900</v>
      </c>
      <c r="I115" s="149" t="s">
        <v>901</v>
      </c>
      <c r="J115" s="8">
        <v>23</v>
      </c>
      <c r="K115" s="10" t="s">
        <v>884</v>
      </c>
      <c r="L115" s="42">
        <v>13</v>
      </c>
      <c r="M115" s="202" t="s">
        <v>391</v>
      </c>
      <c r="N115" s="199"/>
      <c r="O115" s="172"/>
      <c r="P115" s="194"/>
      <c r="Q115" s="169" t="s">
        <v>912</v>
      </c>
      <c r="R115" s="12">
        <v>2301035</v>
      </c>
      <c r="S115" s="13" t="s">
        <v>913</v>
      </c>
      <c r="T115" s="12" t="s">
        <v>914</v>
      </c>
      <c r="U115" s="12">
        <v>230103500</v>
      </c>
      <c r="V115" s="13" t="s">
        <v>915</v>
      </c>
      <c r="W115" s="92" t="s">
        <v>11</v>
      </c>
      <c r="X115" s="382">
        <v>100</v>
      </c>
      <c r="Y115" s="382">
        <v>0</v>
      </c>
      <c r="Z115" s="382">
        <v>20</v>
      </c>
      <c r="AA115" s="382">
        <v>40</v>
      </c>
      <c r="AB115" s="382">
        <v>40</v>
      </c>
      <c r="AC115" s="387">
        <f t="shared" si="53"/>
        <v>0</v>
      </c>
      <c r="AD115" s="387">
        <f t="shared" si="60"/>
        <v>0</v>
      </c>
      <c r="AE115" s="387">
        <f t="shared" si="61"/>
        <v>0</v>
      </c>
      <c r="AF115" s="387">
        <f t="shared" si="61"/>
        <v>0</v>
      </c>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f t="shared" si="56"/>
        <v>46442843</v>
      </c>
      <c r="BV115" s="17">
        <v>1442843</v>
      </c>
      <c r="BW115" s="17"/>
      <c r="BX115" s="17"/>
      <c r="BY115" s="17"/>
      <c r="BZ115" s="17"/>
      <c r="CA115" s="17"/>
      <c r="CB115" s="17">
        <v>45000000</v>
      </c>
      <c r="CC115" s="17"/>
      <c r="CD115" s="17"/>
      <c r="CE115" s="17"/>
      <c r="CF115" s="17">
        <f t="shared" si="57"/>
        <v>50118200</v>
      </c>
      <c r="CG115" s="17">
        <v>5118200</v>
      </c>
      <c r="CH115" s="17"/>
      <c r="CI115" s="17"/>
      <c r="CJ115" s="17"/>
      <c r="CK115" s="17"/>
      <c r="CL115" s="17"/>
      <c r="CM115" s="17">
        <v>45000000</v>
      </c>
      <c r="CN115" s="17"/>
      <c r="CO115" s="17"/>
      <c r="CP115" s="17"/>
      <c r="CQ115" s="17">
        <f t="shared" si="58"/>
        <v>91356838</v>
      </c>
      <c r="CR115" s="17">
        <v>16356838</v>
      </c>
      <c r="CS115" s="17"/>
      <c r="CT115" s="17"/>
      <c r="CU115" s="17"/>
      <c r="CV115" s="17"/>
      <c r="CW115" s="17"/>
      <c r="CX115" s="17">
        <v>75000000</v>
      </c>
      <c r="CY115" s="17"/>
      <c r="CZ115" s="17"/>
      <c r="DA115" s="361"/>
      <c r="DB115" s="371">
        <f t="shared" si="59"/>
        <v>187917881</v>
      </c>
      <c r="DC115" s="18"/>
      <c r="DD115" s="18"/>
      <c r="DE115" s="18"/>
      <c r="DF115" s="18"/>
      <c r="DG115" s="18"/>
      <c r="DH115" s="18"/>
      <c r="DI115" s="18"/>
      <c r="DJ115" s="18"/>
      <c r="DK115" s="18"/>
      <c r="DL115" s="18"/>
      <c r="DM115" s="18"/>
      <c r="DN115" s="18"/>
      <c r="DO115" s="18"/>
      <c r="DP115" s="18"/>
      <c r="DQ115" s="18"/>
      <c r="DR115" s="18"/>
      <c r="DS115" s="18"/>
      <c r="DT115" s="19"/>
    </row>
    <row r="116" spans="1:16373" s="20" customFormat="1" ht="169.5" customHeight="1" x14ac:dyDescent="0.25">
      <c r="A116" s="86" t="s">
        <v>1720</v>
      </c>
      <c r="B116" s="93"/>
      <c r="C116" s="94"/>
      <c r="D116" s="100" t="s">
        <v>879</v>
      </c>
      <c r="E116" s="13" t="s">
        <v>301</v>
      </c>
      <c r="F116" s="149" t="s">
        <v>899</v>
      </c>
      <c r="G116" s="12" t="s">
        <v>881</v>
      </c>
      <c r="H116" s="49" t="s">
        <v>900</v>
      </c>
      <c r="I116" s="149" t="s">
        <v>901</v>
      </c>
      <c r="J116" s="8">
        <v>23</v>
      </c>
      <c r="K116" s="10" t="s">
        <v>884</v>
      </c>
      <c r="L116" s="42">
        <v>13</v>
      </c>
      <c r="M116" s="202" t="s">
        <v>391</v>
      </c>
      <c r="N116" s="199"/>
      <c r="O116" s="172"/>
      <c r="P116" s="194"/>
      <c r="Q116" s="169" t="s">
        <v>916</v>
      </c>
      <c r="R116" s="12">
        <v>2301042</v>
      </c>
      <c r="S116" s="13" t="s">
        <v>917</v>
      </c>
      <c r="T116" s="12" t="s">
        <v>918</v>
      </c>
      <c r="U116" s="12">
        <v>230104201</v>
      </c>
      <c r="V116" s="13" t="s">
        <v>919</v>
      </c>
      <c r="W116" s="381" t="s">
        <v>10</v>
      </c>
      <c r="X116" s="382">
        <v>1</v>
      </c>
      <c r="Y116" s="382">
        <v>0</v>
      </c>
      <c r="Z116" s="382">
        <v>1</v>
      </c>
      <c r="AA116" s="382">
        <v>1</v>
      </c>
      <c r="AB116" s="382">
        <v>1</v>
      </c>
      <c r="AC116" s="387">
        <f t="shared" si="53"/>
        <v>0</v>
      </c>
      <c r="AD116" s="387">
        <f t="shared" si="60"/>
        <v>0</v>
      </c>
      <c r="AE116" s="387">
        <f t="shared" si="61"/>
        <v>0</v>
      </c>
      <c r="AF116" s="387">
        <f t="shared" si="61"/>
        <v>0</v>
      </c>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f t="shared" si="56"/>
        <v>21267770</v>
      </c>
      <c r="BV116" s="17">
        <v>6267770</v>
      </c>
      <c r="BW116" s="17"/>
      <c r="BX116" s="17"/>
      <c r="BY116" s="17"/>
      <c r="BZ116" s="17"/>
      <c r="CA116" s="17"/>
      <c r="CB116" s="17">
        <v>15000000</v>
      </c>
      <c r="CC116" s="17"/>
      <c r="CD116" s="17"/>
      <c r="CE116" s="17"/>
      <c r="CF116" s="17">
        <f t="shared" si="57"/>
        <v>25738752</v>
      </c>
      <c r="CG116" s="17">
        <v>10738752</v>
      </c>
      <c r="CH116" s="17"/>
      <c r="CI116" s="17"/>
      <c r="CJ116" s="17"/>
      <c r="CK116" s="17"/>
      <c r="CL116" s="17"/>
      <c r="CM116" s="17">
        <v>15000000</v>
      </c>
      <c r="CN116" s="17"/>
      <c r="CO116" s="17"/>
      <c r="CP116" s="17"/>
      <c r="CQ116" s="17">
        <f t="shared" si="58"/>
        <v>58730235</v>
      </c>
      <c r="CR116" s="17">
        <v>33730235</v>
      </c>
      <c r="CS116" s="17"/>
      <c r="CT116" s="17"/>
      <c r="CU116" s="17"/>
      <c r="CV116" s="17"/>
      <c r="CW116" s="17"/>
      <c r="CX116" s="17">
        <v>25000000</v>
      </c>
      <c r="CY116" s="17"/>
      <c r="CZ116" s="17"/>
      <c r="DA116" s="361"/>
      <c r="DB116" s="371">
        <f t="shared" si="59"/>
        <v>105736757</v>
      </c>
      <c r="DC116" s="18"/>
      <c r="DD116" s="18"/>
      <c r="DE116" s="18"/>
      <c r="DF116" s="18"/>
      <c r="DG116" s="18"/>
      <c r="DH116" s="18"/>
      <c r="DI116" s="18"/>
      <c r="DJ116" s="18"/>
      <c r="DK116" s="18"/>
      <c r="DL116" s="18"/>
      <c r="DM116" s="18"/>
      <c r="DN116" s="18"/>
      <c r="DO116" s="18"/>
      <c r="DP116" s="18"/>
      <c r="DQ116" s="18"/>
      <c r="DR116" s="18"/>
      <c r="DS116" s="18"/>
      <c r="DT116" s="19"/>
    </row>
    <row r="117" spans="1:16373" s="20" customFormat="1" ht="128.25" customHeight="1" x14ac:dyDescent="0.25">
      <c r="A117" s="86" t="s">
        <v>1720</v>
      </c>
      <c r="B117" s="93"/>
      <c r="C117" s="94"/>
      <c r="D117" s="100" t="s">
        <v>879</v>
      </c>
      <c r="E117" s="13" t="s">
        <v>300</v>
      </c>
      <c r="F117" s="150" t="s">
        <v>880</v>
      </c>
      <c r="G117" s="12" t="s">
        <v>881</v>
      </c>
      <c r="H117" s="13" t="s">
        <v>882</v>
      </c>
      <c r="I117" s="149" t="s">
        <v>883</v>
      </c>
      <c r="J117" s="8">
        <v>23</v>
      </c>
      <c r="K117" s="10" t="s">
        <v>884</v>
      </c>
      <c r="L117" s="42">
        <v>13</v>
      </c>
      <c r="M117" s="202" t="s">
        <v>391</v>
      </c>
      <c r="N117" s="200"/>
      <c r="O117" s="192"/>
      <c r="P117" s="168"/>
      <c r="Q117" s="169" t="s">
        <v>895</v>
      </c>
      <c r="R117" s="12">
        <v>2301062</v>
      </c>
      <c r="S117" s="13" t="s">
        <v>896</v>
      </c>
      <c r="T117" s="12" t="s">
        <v>897</v>
      </c>
      <c r="U117" s="12">
        <v>230106201</v>
      </c>
      <c r="V117" s="13" t="s">
        <v>898</v>
      </c>
      <c r="W117" s="92" t="s">
        <v>1741</v>
      </c>
      <c r="X117" s="12">
        <v>7</v>
      </c>
      <c r="Y117" s="12">
        <v>0</v>
      </c>
      <c r="Z117" s="12">
        <v>9</v>
      </c>
      <c r="AA117" s="12">
        <v>8</v>
      </c>
      <c r="AB117" s="12">
        <v>7</v>
      </c>
      <c r="AC117" s="387">
        <f t="shared" si="53"/>
        <v>0</v>
      </c>
      <c r="AD117" s="387">
        <f t="shared" si="60"/>
        <v>0</v>
      </c>
      <c r="AE117" s="387">
        <f t="shared" si="61"/>
        <v>0</v>
      </c>
      <c r="AF117" s="387">
        <f t="shared" si="61"/>
        <v>0</v>
      </c>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f t="shared" si="56"/>
        <v>155321324</v>
      </c>
      <c r="BV117" s="17">
        <v>5321324</v>
      </c>
      <c r="BW117" s="17"/>
      <c r="BX117" s="17"/>
      <c r="BY117" s="17"/>
      <c r="BZ117" s="17"/>
      <c r="CA117" s="17"/>
      <c r="CB117" s="17">
        <v>150000000</v>
      </c>
      <c r="CC117" s="17"/>
      <c r="CD117" s="17"/>
      <c r="CE117" s="17"/>
      <c r="CF117" s="17">
        <f t="shared" si="57"/>
        <v>160679394</v>
      </c>
      <c r="CG117" s="17">
        <v>10679394</v>
      </c>
      <c r="CH117" s="17"/>
      <c r="CI117" s="17"/>
      <c r="CJ117" s="17"/>
      <c r="CK117" s="17"/>
      <c r="CL117" s="17"/>
      <c r="CM117" s="17">
        <v>150000000</v>
      </c>
      <c r="CN117" s="17"/>
      <c r="CO117" s="17"/>
      <c r="CP117" s="17"/>
      <c r="CQ117" s="17">
        <f t="shared" si="58"/>
        <v>321293440</v>
      </c>
      <c r="CR117" s="17">
        <v>71293440</v>
      </c>
      <c r="CS117" s="17"/>
      <c r="CT117" s="17"/>
      <c r="CU117" s="17"/>
      <c r="CV117" s="17"/>
      <c r="CW117" s="17"/>
      <c r="CX117" s="17">
        <v>250000000</v>
      </c>
      <c r="CY117" s="17"/>
      <c r="CZ117" s="17"/>
      <c r="DA117" s="361"/>
      <c r="DB117" s="371">
        <f t="shared" si="59"/>
        <v>637294158</v>
      </c>
      <c r="DC117" s="18"/>
      <c r="DD117" s="18"/>
      <c r="DE117" s="18"/>
      <c r="DF117" s="18"/>
      <c r="DG117" s="18"/>
      <c r="DH117" s="18"/>
      <c r="DI117" s="18"/>
      <c r="DJ117" s="18"/>
      <c r="DK117" s="18"/>
      <c r="DL117" s="18"/>
      <c r="DM117" s="18"/>
      <c r="DN117" s="18"/>
      <c r="DO117" s="18"/>
      <c r="DP117" s="18"/>
      <c r="DQ117" s="18"/>
      <c r="DR117" s="18"/>
      <c r="DS117" s="18"/>
      <c r="DT117" s="19"/>
    </row>
    <row r="118" spans="1:16373" s="4" customFormat="1" ht="34.5" customHeight="1" x14ac:dyDescent="0.25">
      <c r="A118" s="86"/>
      <c r="B118" s="93"/>
      <c r="C118" s="94"/>
      <c r="D118" s="95"/>
      <c r="E118" s="11"/>
      <c r="F118" s="142"/>
      <c r="G118" s="12"/>
      <c r="H118" s="13"/>
      <c r="I118" s="134"/>
      <c r="J118" s="12"/>
      <c r="K118" s="12"/>
      <c r="L118" s="14"/>
      <c r="M118" s="252"/>
      <c r="N118" s="179">
        <v>17</v>
      </c>
      <c r="O118" s="179">
        <v>2302</v>
      </c>
      <c r="P118" s="180" t="s">
        <v>303</v>
      </c>
      <c r="Q118" s="175"/>
      <c r="R118" s="419"/>
      <c r="S118" s="420"/>
      <c r="T118" s="420"/>
      <c r="U118" s="420"/>
      <c r="V118" s="420"/>
      <c r="W118" s="414"/>
      <c r="X118" s="414"/>
      <c r="Y118" s="414"/>
      <c r="Z118" s="414"/>
      <c r="AA118" s="414"/>
      <c r="AB118" s="109"/>
      <c r="AC118" s="101">
        <f t="shared" ref="AC118:DB118" si="62">SUBTOTAL(9,AC119:AC122)</f>
        <v>7747432067</v>
      </c>
      <c r="AD118" s="101">
        <f t="shared" si="62"/>
        <v>0</v>
      </c>
      <c r="AE118" s="101">
        <f t="shared" si="62"/>
        <v>0</v>
      </c>
      <c r="AF118" s="101">
        <f t="shared" si="62"/>
        <v>0</v>
      </c>
      <c r="AG118" s="101">
        <f t="shared" si="62"/>
        <v>7164000</v>
      </c>
      <c r="AH118" s="101">
        <f t="shared" si="62"/>
        <v>0</v>
      </c>
      <c r="AI118" s="101">
        <f t="shared" si="62"/>
        <v>0</v>
      </c>
      <c r="AJ118" s="101">
        <f t="shared" si="62"/>
        <v>0</v>
      </c>
      <c r="AK118" s="101">
        <f t="shared" si="62"/>
        <v>0</v>
      </c>
      <c r="AL118" s="101">
        <f t="shared" si="62"/>
        <v>0</v>
      </c>
      <c r="AM118" s="101">
        <f t="shared" si="62"/>
        <v>0</v>
      </c>
      <c r="AN118" s="101">
        <f t="shared" si="62"/>
        <v>0</v>
      </c>
      <c r="AO118" s="101">
        <f t="shared" si="62"/>
        <v>0</v>
      </c>
      <c r="AP118" s="101">
        <f t="shared" si="62"/>
        <v>0</v>
      </c>
      <c r="AQ118" s="101">
        <f t="shared" si="62"/>
        <v>0</v>
      </c>
      <c r="AR118" s="101">
        <f t="shared" si="62"/>
        <v>0</v>
      </c>
      <c r="AS118" s="101">
        <f t="shared" si="62"/>
        <v>0</v>
      </c>
      <c r="AT118" s="101">
        <f t="shared" si="62"/>
        <v>0</v>
      </c>
      <c r="AU118" s="101">
        <f t="shared" si="62"/>
        <v>0</v>
      </c>
      <c r="AV118" s="101">
        <f t="shared" si="62"/>
        <v>0</v>
      </c>
      <c r="AW118" s="101">
        <f t="shared" si="62"/>
        <v>0</v>
      </c>
      <c r="AX118" s="101">
        <f t="shared" si="62"/>
        <v>0</v>
      </c>
      <c r="AY118" s="101">
        <f t="shared" si="62"/>
        <v>0</v>
      </c>
      <c r="AZ118" s="101">
        <f t="shared" si="62"/>
        <v>0</v>
      </c>
      <c r="BA118" s="101">
        <f t="shared" si="62"/>
        <v>0</v>
      </c>
      <c r="BB118" s="101">
        <f t="shared" si="62"/>
        <v>0</v>
      </c>
      <c r="BC118" s="101">
        <f t="shared" si="62"/>
        <v>0</v>
      </c>
      <c r="BD118" s="101">
        <f t="shared" si="62"/>
        <v>0</v>
      </c>
      <c r="BE118" s="101">
        <f t="shared" si="62"/>
        <v>7740268067</v>
      </c>
      <c r="BF118" s="101">
        <f t="shared" si="62"/>
        <v>0</v>
      </c>
      <c r="BG118" s="101">
        <f t="shared" si="62"/>
        <v>0</v>
      </c>
      <c r="BH118" s="101">
        <f t="shared" si="62"/>
        <v>0</v>
      </c>
      <c r="BI118" s="101">
        <f t="shared" si="62"/>
        <v>0</v>
      </c>
      <c r="BJ118" s="101">
        <f t="shared" si="62"/>
        <v>0</v>
      </c>
      <c r="BK118" s="101">
        <f t="shared" si="62"/>
        <v>0</v>
      </c>
      <c r="BL118" s="101">
        <f t="shared" si="62"/>
        <v>0</v>
      </c>
      <c r="BM118" s="101">
        <f t="shared" si="62"/>
        <v>0</v>
      </c>
      <c r="BN118" s="101">
        <f t="shared" si="62"/>
        <v>0</v>
      </c>
      <c r="BO118" s="101">
        <f t="shared" si="62"/>
        <v>0</v>
      </c>
      <c r="BP118" s="101">
        <f t="shared" si="62"/>
        <v>0</v>
      </c>
      <c r="BQ118" s="101">
        <f t="shared" si="62"/>
        <v>0</v>
      </c>
      <c r="BR118" s="101">
        <f t="shared" si="62"/>
        <v>0</v>
      </c>
      <c r="BS118" s="101">
        <f t="shared" si="62"/>
        <v>0</v>
      </c>
      <c r="BT118" s="101">
        <f t="shared" si="62"/>
        <v>0</v>
      </c>
      <c r="BU118" s="101">
        <f t="shared" si="62"/>
        <v>5299023487</v>
      </c>
      <c r="BV118" s="101">
        <f t="shared" si="62"/>
        <v>43822909</v>
      </c>
      <c r="BW118" s="101">
        <f t="shared" si="62"/>
        <v>0</v>
      </c>
      <c r="BX118" s="101">
        <f t="shared" si="62"/>
        <v>0</v>
      </c>
      <c r="BY118" s="101">
        <f t="shared" si="62"/>
        <v>0</v>
      </c>
      <c r="BZ118" s="101">
        <f t="shared" si="62"/>
        <v>0</v>
      </c>
      <c r="CA118" s="101">
        <f t="shared" si="62"/>
        <v>0</v>
      </c>
      <c r="CB118" s="101">
        <f t="shared" si="62"/>
        <v>5255200578</v>
      </c>
      <c r="CC118" s="101">
        <f t="shared" si="62"/>
        <v>0</v>
      </c>
      <c r="CD118" s="101">
        <f t="shared" si="62"/>
        <v>0</v>
      </c>
      <c r="CE118" s="101">
        <f t="shared" si="62"/>
        <v>0</v>
      </c>
      <c r="CF118" s="101">
        <f t="shared" si="62"/>
        <v>5101844311</v>
      </c>
      <c r="CG118" s="101">
        <f t="shared" si="62"/>
        <v>110000000</v>
      </c>
      <c r="CH118" s="101">
        <f t="shared" si="62"/>
        <v>0</v>
      </c>
      <c r="CI118" s="101">
        <f t="shared" si="62"/>
        <v>0</v>
      </c>
      <c r="CJ118" s="101">
        <f t="shared" si="62"/>
        <v>0</v>
      </c>
      <c r="CK118" s="101">
        <f t="shared" si="62"/>
        <v>0</v>
      </c>
      <c r="CL118" s="101">
        <f t="shared" si="62"/>
        <v>0</v>
      </c>
      <c r="CM118" s="101">
        <f t="shared" si="62"/>
        <v>4991844311</v>
      </c>
      <c r="CN118" s="101">
        <f t="shared" si="62"/>
        <v>0</v>
      </c>
      <c r="CO118" s="101">
        <f t="shared" si="62"/>
        <v>0</v>
      </c>
      <c r="CP118" s="101">
        <f t="shared" si="62"/>
        <v>0</v>
      </c>
      <c r="CQ118" s="101">
        <f t="shared" si="62"/>
        <v>5668321046</v>
      </c>
      <c r="CR118" s="101">
        <f t="shared" si="62"/>
        <v>111974980</v>
      </c>
      <c r="CS118" s="101">
        <f t="shared" si="62"/>
        <v>0</v>
      </c>
      <c r="CT118" s="101">
        <f t="shared" si="62"/>
        <v>0</v>
      </c>
      <c r="CU118" s="101">
        <f t="shared" si="62"/>
        <v>0</v>
      </c>
      <c r="CV118" s="101">
        <f t="shared" si="62"/>
        <v>0</v>
      </c>
      <c r="CW118" s="101">
        <f t="shared" si="62"/>
        <v>0</v>
      </c>
      <c r="CX118" s="101">
        <f t="shared" si="62"/>
        <v>5556346066</v>
      </c>
      <c r="CY118" s="101">
        <f t="shared" si="62"/>
        <v>0</v>
      </c>
      <c r="CZ118" s="101">
        <f t="shared" si="62"/>
        <v>0</v>
      </c>
      <c r="DA118" s="362">
        <f t="shared" si="62"/>
        <v>0</v>
      </c>
      <c r="DB118" s="101">
        <f t="shared" si="62"/>
        <v>23816620911</v>
      </c>
      <c r="DC118" s="18"/>
      <c r="DD118" s="18"/>
      <c r="DE118" s="18"/>
      <c r="DF118" s="18"/>
      <c r="DG118" s="18"/>
      <c r="DH118" s="18"/>
      <c r="DI118" s="18"/>
      <c r="DJ118" s="18"/>
      <c r="DK118" s="18"/>
      <c r="DL118" s="18"/>
      <c r="DM118" s="18"/>
      <c r="DN118" s="18"/>
      <c r="DO118" s="18"/>
      <c r="DP118" s="18"/>
      <c r="DQ118" s="18"/>
      <c r="DR118" s="18"/>
      <c r="DS118" s="18"/>
      <c r="DT118" s="19"/>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c r="IZ118" s="20"/>
      <c r="JA118" s="20"/>
      <c r="JB118" s="20"/>
      <c r="JC118" s="20"/>
      <c r="JD118" s="20"/>
      <c r="JE118" s="20"/>
      <c r="JF118" s="20"/>
      <c r="JG118" s="20"/>
      <c r="JH118" s="20"/>
      <c r="JI118" s="20"/>
      <c r="JJ118" s="20"/>
      <c r="JK118" s="20"/>
      <c r="JL118" s="20"/>
      <c r="JM118" s="20"/>
      <c r="JN118" s="20"/>
      <c r="JO118" s="20"/>
      <c r="JP118" s="20"/>
      <c r="JQ118" s="20"/>
      <c r="JR118" s="20"/>
      <c r="JS118" s="20"/>
      <c r="JT118" s="20"/>
      <c r="JU118" s="20"/>
      <c r="JV118" s="20"/>
      <c r="JW118" s="20"/>
      <c r="JX118" s="20"/>
      <c r="JY118" s="20"/>
      <c r="JZ118" s="20"/>
      <c r="KA118" s="20"/>
      <c r="KB118" s="20"/>
      <c r="KC118" s="20"/>
      <c r="KD118" s="20"/>
      <c r="KE118" s="20"/>
      <c r="KF118" s="20"/>
      <c r="KG118" s="20"/>
      <c r="KH118" s="20"/>
      <c r="KI118" s="20"/>
      <c r="KJ118" s="20"/>
      <c r="KK118" s="20"/>
      <c r="KL118" s="20"/>
      <c r="KM118" s="20"/>
      <c r="KN118" s="20"/>
      <c r="KO118" s="20"/>
      <c r="KP118" s="20"/>
      <c r="KQ118" s="20"/>
      <c r="KR118" s="20"/>
      <c r="KS118" s="20"/>
      <c r="KT118" s="20"/>
      <c r="KU118" s="20"/>
      <c r="KV118" s="20"/>
      <c r="KW118" s="20"/>
      <c r="KX118" s="20"/>
      <c r="KY118" s="20"/>
      <c r="KZ118" s="20"/>
      <c r="LA118" s="20"/>
      <c r="LB118" s="20"/>
      <c r="LC118" s="20"/>
      <c r="LD118" s="20"/>
      <c r="LE118" s="20"/>
      <c r="LF118" s="20"/>
      <c r="LG118" s="20"/>
      <c r="LH118" s="20"/>
      <c r="LI118" s="20"/>
      <c r="LJ118" s="20"/>
      <c r="LK118" s="20"/>
      <c r="LL118" s="20"/>
      <c r="LM118" s="20"/>
      <c r="LN118" s="20"/>
      <c r="LO118" s="20"/>
      <c r="LP118" s="20"/>
      <c r="LQ118" s="20"/>
      <c r="LR118" s="20"/>
      <c r="LS118" s="20"/>
      <c r="LT118" s="20"/>
      <c r="LU118" s="20"/>
      <c r="LV118" s="20"/>
      <c r="LW118" s="20"/>
      <c r="LX118" s="20"/>
      <c r="LY118" s="20"/>
      <c r="LZ118" s="20"/>
      <c r="MA118" s="20"/>
      <c r="MB118" s="20"/>
      <c r="MC118" s="20"/>
      <c r="MD118" s="20"/>
      <c r="ME118" s="20"/>
      <c r="MF118" s="20"/>
      <c r="MG118" s="20"/>
      <c r="MH118" s="20"/>
      <c r="MI118" s="20"/>
      <c r="MJ118" s="20"/>
      <c r="MK118" s="20"/>
      <c r="ML118" s="20"/>
      <c r="MM118" s="20"/>
      <c r="MN118" s="20"/>
      <c r="MO118" s="20"/>
      <c r="MP118" s="20"/>
      <c r="MQ118" s="20"/>
      <c r="MR118" s="20"/>
      <c r="MS118" s="20"/>
      <c r="MT118" s="20"/>
      <c r="MU118" s="20"/>
      <c r="MV118" s="20"/>
      <c r="MW118" s="20"/>
      <c r="MX118" s="20"/>
      <c r="MY118" s="20"/>
      <c r="MZ118" s="20"/>
      <c r="NA118" s="20"/>
      <c r="NB118" s="20"/>
      <c r="NC118" s="20"/>
      <c r="ND118" s="20"/>
      <c r="NE118" s="20"/>
      <c r="NF118" s="20"/>
      <c r="NG118" s="20"/>
      <c r="NH118" s="20"/>
      <c r="NI118" s="20"/>
      <c r="NJ118" s="20"/>
      <c r="NK118" s="20"/>
      <c r="NL118" s="20"/>
      <c r="NM118" s="20"/>
      <c r="NN118" s="20"/>
      <c r="NO118" s="20"/>
      <c r="NP118" s="20"/>
      <c r="NQ118" s="20"/>
      <c r="NR118" s="20"/>
      <c r="NS118" s="20"/>
      <c r="NT118" s="20"/>
      <c r="NU118" s="20"/>
      <c r="NV118" s="20"/>
      <c r="NW118" s="20"/>
      <c r="NX118" s="20"/>
      <c r="NY118" s="20"/>
      <c r="NZ118" s="20"/>
      <c r="OA118" s="20"/>
      <c r="OB118" s="20"/>
      <c r="OC118" s="20"/>
      <c r="OD118" s="20"/>
      <c r="OE118" s="20"/>
      <c r="OF118" s="20"/>
      <c r="OG118" s="20"/>
      <c r="OH118" s="20"/>
      <c r="OI118" s="20"/>
      <c r="OJ118" s="20"/>
      <c r="OK118" s="20"/>
      <c r="OL118" s="20"/>
      <c r="OM118" s="20"/>
      <c r="ON118" s="20"/>
      <c r="OO118" s="20"/>
      <c r="OP118" s="20"/>
      <c r="OQ118" s="20"/>
      <c r="OR118" s="20"/>
      <c r="OS118" s="20"/>
      <c r="OT118" s="20"/>
      <c r="OU118" s="20"/>
      <c r="OV118" s="20"/>
      <c r="OW118" s="20"/>
      <c r="OX118" s="20"/>
      <c r="OY118" s="20"/>
      <c r="OZ118" s="20"/>
      <c r="PA118" s="20"/>
      <c r="PB118" s="20"/>
      <c r="PC118" s="20"/>
      <c r="PD118" s="20"/>
      <c r="PE118" s="20"/>
      <c r="PF118" s="20"/>
      <c r="PG118" s="20"/>
      <c r="PH118" s="20"/>
      <c r="PI118" s="20"/>
      <c r="PJ118" s="20"/>
      <c r="PK118" s="20"/>
      <c r="PL118" s="20"/>
      <c r="PM118" s="20"/>
      <c r="PN118" s="20"/>
      <c r="PO118" s="20"/>
      <c r="PP118" s="20"/>
      <c r="PQ118" s="20"/>
      <c r="PR118" s="20"/>
      <c r="PS118" s="20"/>
      <c r="PT118" s="20"/>
      <c r="PU118" s="20"/>
      <c r="PV118" s="20"/>
      <c r="PW118" s="20"/>
      <c r="PX118" s="20"/>
      <c r="PY118" s="20"/>
      <c r="PZ118" s="20"/>
      <c r="QA118" s="20"/>
      <c r="QB118" s="20"/>
      <c r="QC118" s="20"/>
      <c r="QD118" s="20"/>
      <c r="QE118" s="20"/>
      <c r="QF118" s="20"/>
      <c r="QG118" s="20"/>
      <c r="QH118" s="20"/>
      <c r="QI118" s="20"/>
      <c r="QJ118" s="20"/>
      <c r="QK118" s="20"/>
      <c r="QL118" s="20"/>
      <c r="QM118" s="20"/>
      <c r="QN118" s="20"/>
      <c r="QO118" s="20"/>
      <c r="QP118" s="20"/>
      <c r="QQ118" s="20"/>
      <c r="QR118" s="20"/>
      <c r="QS118" s="20"/>
      <c r="QT118" s="20"/>
      <c r="QU118" s="20"/>
      <c r="QV118" s="20"/>
      <c r="QW118" s="20"/>
      <c r="QX118" s="20"/>
      <c r="QY118" s="20"/>
      <c r="QZ118" s="20"/>
      <c r="RA118" s="20"/>
      <c r="RB118" s="20"/>
      <c r="RC118" s="20"/>
      <c r="RD118" s="20"/>
      <c r="RE118" s="20"/>
      <c r="RF118" s="20"/>
      <c r="RG118" s="20"/>
      <c r="RH118" s="20"/>
      <c r="RI118" s="20"/>
      <c r="RJ118" s="20"/>
      <c r="RK118" s="20"/>
      <c r="RL118" s="20"/>
      <c r="RM118" s="20"/>
      <c r="RN118" s="20"/>
      <c r="RO118" s="20"/>
      <c r="RP118" s="20"/>
      <c r="RQ118" s="20"/>
      <c r="RR118" s="20"/>
      <c r="RS118" s="20"/>
      <c r="RT118" s="20"/>
      <c r="RU118" s="20"/>
      <c r="RV118" s="20"/>
      <c r="RW118" s="20"/>
      <c r="RX118" s="20"/>
      <c r="RY118" s="20"/>
      <c r="RZ118" s="20"/>
      <c r="SA118" s="20"/>
      <c r="SB118" s="20"/>
      <c r="SC118" s="20"/>
      <c r="SD118" s="20"/>
      <c r="SE118" s="20"/>
      <c r="SF118" s="20"/>
      <c r="SG118" s="20"/>
      <c r="SH118" s="20"/>
      <c r="SI118" s="20"/>
      <c r="SJ118" s="20"/>
      <c r="SK118" s="20"/>
      <c r="SL118" s="20"/>
      <c r="SM118" s="20"/>
      <c r="SN118" s="20"/>
      <c r="SO118" s="20"/>
      <c r="SP118" s="20"/>
      <c r="SQ118" s="20"/>
      <c r="SR118" s="20"/>
      <c r="SS118" s="20"/>
      <c r="ST118" s="20"/>
      <c r="SU118" s="20"/>
      <c r="SV118" s="20"/>
      <c r="SW118" s="20"/>
      <c r="SX118" s="20"/>
      <c r="SY118" s="20"/>
      <c r="SZ118" s="20"/>
      <c r="TA118" s="20"/>
      <c r="TB118" s="20"/>
      <c r="TC118" s="20"/>
      <c r="TD118" s="20"/>
      <c r="TE118" s="20"/>
      <c r="TF118" s="20"/>
      <c r="TG118" s="20"/>
      <c r="TH118" s="20"/>
      <c r="TI118" s="20"/>
      <c r="TJ118" s="20"/>
      <c r="TK118" s="20"/>
      <c r="TL118" s="20"/>
      <c r="TM118" s="20"/>
      <c r="TN118" s="20"/>
      <c r="TO118" s="20"/>
      <c r="TP118" s="20"/>
      <c r="TQ118" s="20"/>
      <c r="TR118" s="20"/>
      <c r="TS118" s="20"/>
      <c r="TT118" s="20"/>
      <c r="TU118" s="20"/>
      <c r="TV118" s="20"/>
      <c r="TW118" s="20"/>
      <c r="TX118" s="20"/>
      <c r="TY118" s="20"/>
      <c r="TZ118" s="20"/>
      <c r="UA118" s="20"/>
      <c r="UB118" s="20"/>
      <c r="UC118" s="20"/>
      <c r="UD118" s="20"/>
      <c r="UE118" s="20"/>
      <c r="UF118" s="20"/>
      <c r="UG118" s="20"/>
      <c r="UH118" s="20"/>
      <c r="UI118" s="20"/>
      <c r="UJ118" s="20"/>
      <c r="UK118" s="20"/>
      <c r="UL118" s="20"/>
      <c r="UM118" s="20"/>
      <c r="UN118" s="20"/>
      <c r="UO118" s="20"/>
      <c r="UP118" s="20"/>
      <c r="UQ118" s="20"/>
      <c r="UR118" s="20"/>
      <c r="US118" s="20"/>
      <c r="UT118" s="20"/>
      <c r="UU118" s="20"/>
      <c r="UV118" s="20"/>
      <c r="UW118" s="20"/>
      <c r="UX118" s="20"/>
      <c r="UY118" s="20"/>
      <c r="UZ118" s="20"/>
      <c r="VA118" s="20"/>
      <c r="VB118" s="20"/>
      <c r="VC118" s="20"/>
      <c r="VD118" s="20"/>
      <c r="VE118" s="20"/>
      <c r="VF118" s="20"/>
      <c r="VG118" s="20"/>
      <c r="VH118" s="20"/>
      <c r="VI118" s="20"/>
      <c r="VJ118" s="20"/>
      <c r="VK118" s="20"/>
      <c r="VL118" s="20"/>
      <c r="VM118" s="20"/>
      <c r="VN118" s="20"/>
      <c r="VO118" s="20"/>
      <c r="VP118" s="20"/>
      <c r="VQ118" s="20"/>
      <c r="VR118" s="20"/>
      <c r="VS118" s="20"/>
      <c r="VT118" s="20"/>
      <c r="VU118" s="20"/>
      <c r="VV118" s="20"/>
      <c r="VW118" s="20"/>
      <c r="VX118" s="20"/>
      <c r="VY118" s="20"/>
      <c r="VZ118" s="20"/>
      <c r="WA118" s="20"/>
      <c r="WB118" s="20"/>
      <c r="WC118" s="20"/>
      <c r="WD118" s="20"/>
      <c r="WE118" s="20"/>
      <c r="WF118" s="20"/>
      <c r="WG118" s="20"/>
      <c r="WH118" s="20"/>
      <c r="WI118" s="20"/>
      <c r="WJ118" s="20"/>
      <c r="WK118" s="20"/>
      <c r="WL118" s="20"/>
      <c r="WM118" s="20"/>
      <c r="WN118" s="20"/>
      <c r="WO118" s="20"/>
      <c r="WP118" s="20"/>
      <c r="WQ118" s="20"/>
      <c r="WR118" s="20"/>
      <c r="WS118" s="20"/>
      <c r="WT118" s="20"/>
      <c r="WU118" s="20"/>
      <c r="WV118" s="20"/>
      <c r="WW118" s="20"/>
      <c r="WX118" s="20"/>
      <c r="WY118" s="20"/>
      <c r="WZ118" s="20"/>
      <c r="XA118" s="20"/>
      <c r="XB118" s="20"/>
      <c r="XC118" s="20"/>
      <c r="XD118" s="20"/>
      <c r="XE118" s="20"/>
      <c r="XF118" s="20"/>
      <c r="XG118" s="20"/>
      <c r="XH118" s="20"/>
      <c r="XI118" s="20"/>
      <c r="XJ118" s="20"/>
      <c r="XK118" s="20"/>
      <c r="XL118" s="20"/>
      <c r="XM118" s="20"/>
      <c r="XN118" s="20"/>
      <c r="XO118" s="20"/>
      <c r="XP118" s="20"/>
      <c r="XQ118" s="20"/>
      <c r="XR118" s="20"/>
      <c r="XS118" s="20"/>
      <c r="XT118" s="20"/>
      <c r="XU118" s="20"/>
      <c r="XV118" s="20"/>
      <c r="XW118" s="20"/>
      <c r="XX118" s="20"/>
      <c r="XY118" s="20"/>
      <c r="XZ118" s="20"/>
      <c r="YA118" s="20"/>
      <c r="YB118" s="20"/>
      <c r="YC118" s="20"/>
      <c r="YD118" s="20"/>
      <c r="YE118" s="20"/>
      <c r="YF118" s="20"/>
      <c r="YG118" s="20"/>
      <c r="YH118" s="20"/>
      <c r="YI118" s="20"/>
      <c r="YJ118" s="20"/>
      <c r="YK118" s="20"/>
      <c r="YL118" s="20"/>
      <c r="YM118" s="20"/>
      <c r="YN118" s="20"/>
      <c r="YO118" s="20"/>
      <c r="YP118" s="20"/>
      <c r="YQ118" s="20"/>
      <c r="YR118" s="20"/>
      <c r="YS118" s="20"/>
      <c r="YT118" s="20"/>
      <c r="YU118" s="20"/>
      <c r="YV118" s="20"/>
      <c r="YW118" s="20"/>
      <c r="YX118" s="20"/>
      <c r="YY118" s="20"/>
      <c r="YZ118" s="20"/>
      <c r="ZA118" s="20"/>
      <c r="ZB118" s="20"/>
      <c r="ZC118" s="20"/>
      <c r="ZD118" s="20"/>
      <c r="ZE118" s="20"/>
      <c r="ZF118" s="20"/>
      <c r="ZG118" s="20"/>
      <c r="ZH118" s="20"/>
      <c r="ZI118" s="20"/>
      <c r="ZJ118" s="20"/>
      <c r="ZK118" s="20"/>
      <c r="ZL118" s="20"/>
      <c r="ZM118" s="20"/>
      <c r="ZN118" s="20"/>
      <c r="ZO118" s="20"/>
      <c r="ZP118" s="20"/>
      <c r="ZQ118" s="20"/>
      <c r="ZR118" s="20"/>
      <c r="ZS118" s="20"/>
      <c r="ZT118" s="20"/>
      <c r="ZU118" s="20"/>
      <c r="ZV118" s="20"/>
      <c r="ZW118" s="20"/>
      <c r="ZX118" s="20"/>
      <c r="ZY118" s="20"/>
      <c r="ZZ118" s="20"/>
      <c r="AAA118" s="20"/>
      <c r="AAB118" s="20"/>
      <c r="AAC118" s="20"/>
      <c r="AAD118" s="20"/>
      <c r="AAE118" s="20"/>
      <c r="AAF118" s="20"/>
      <c r="AAG118" s="20"/>
      <c r="AAH118" s="20"/>
      <c r="AAI118" s="20"/>
      <c r="AAJ118" s="20"/>
      <c r="AAK118" s="20"/>
      <c r="AAL118" s="20"/>
      <c r="AAM118" s="20"/>
      <c r="AAN118" s="20"/>
      <c r="AAO118" s="20"/>
      <c r="AAP118" s="20"/>
      <c r="AAQ118" s="20"/>
      <c r="AAR118" s="20"/>
      <c r="AAS118" s="20"/>
      <c r="AAT118" s="20"/>
      <c r="AAU118" s="20"/>
      <c r="AAV118" s="20"/>
      <c r="AAW118" s="20"/>
      <c r="AAX118" s="20"/>
      <c r="AAY118" s="20"/>
      <c r="AAZ118" s="20"/>
      <c r="ABA118" s="20"/>
      <c r="ABB118" s="20"/>
      <c r="ABC118" s="20"/>
      <c r="ABD118" s="20"/>
      <c r="ABE118" s="20"/>
      <c r="ABF118" s="20"/>
      <c r="ABG118" s="20"/>
      <c r="ABH118" s="20"/>
      <c r="ABI118" s="20"/>
      <c r="ABJ118" s="20"/>
      <c r="ABK118" s="20"/>
      <c r="ABL118" s="20"/>
      <c r="ABM118" s="20"/>
      <c r="ABN118" s="20"/>
      <c r="ABO118" s="20"/>
      <c r="ABP118" s="20"/>
      <c r="ABQ118" s="20"/>
      <c r="ABR118" s="20"/>
      <c r="ABS118" s="20"/>
      <c r="ABT118" s="20"/>
      <c r="ABU118" s="20"/>
      <c r="ABV118" s="20"/>
      <c r="ABW118" s="20"/>
      <c r="ABX118" s="20"/>
      <c r="ABY118" s="20"/>
      <c r="ABZ118" s="20"/>
      <c r="ACA118" s="20"/>
      <c r="ACB118" s="20"/>
      <c r="ACC118" s="20"/>
      <c r="ACD118" s="20"/>
      <c r="ACE118" s="20"/>
      <c r="ACF118" s="20"/>
      <c r="ACG118" s="20"/>
      <c r="ACH118" s="20"/>
      <c r="ACI118" s="20"/>
      <c r="ACJ118" s="20"/>
      <c r="ACK118" s="20"/>
      <c r="ACL118" s="20"/>
      <c r="ACM118" s="20"/>
      <c r="ACN118" s="20"/>
      <c r="ACO118" s="20"/>
      <c r="ACP118" s="20"/>
      <c r="ACQ118" s="20"/>
      <c r="ACR118" s="20"/>
      <c r="ACS118" s="20"/>
      <c r="ACT118" s="20"/>
      <c r="ACU118" s="20"/>
      <c r="ACV118" s="20"/>
      <c r="ACW118" s="20"/>
      <c r="ACX118" s="20"/>
      <c r="ACY118" s="20"/>
      <c r="ACZ118" s="20"/>
      <c r="ADA118" s="20"/>
      <c r="ADB118" s="20"/>
      <c r="ADC118" s="20"/>
      <c r="ADD118" s="20"/>
      <c r="ADE118" s="20"/>
      <c r="ADF118" s="20"/>
      <c r="ADG118" s="20"/>
      <c r="ADH118" s="20"/>
      <c r="ADI118" s="20"/>
      <c r="ADJ118" s="20"/>
      <c r="ADK118" s="20"/>
      <c r="ADL118" s="20"/>
      <c r="ADM118" s="20"/>
      <c r="ADN118" s="20"/>
      <c r="ADO118" s="20"/>
      <c r="ADP118" s="20"/>
      <c r="ADQ118" s="20"/>
      <c r="ADR118" s="20"/>
      <c r="ADS118" s="20"/>
      <c r="ADT118" s="20"/>
      <c r="ADU118" s="20"/>
      <c r="ADV118" s="20"/>
      <c r="ADW118" s="20"/>
      <c r="ADX118" s="20"/>
      <c r="ADY118" s="20"/>
      <c r="ADZ118" s="20"/>
      <c r="AEA118" s="20"/>
      <c r="AEB118" s="20"/>
      <c r="AEC118" s="20"/>
      <c r="AED118" s="20"/>
      <c r="AEE118" s="20"/>
      <c r="AEF118" s="20"/>
      <c r="AEG118" s="20"/>
      <c r="AEH118" s="20"/>
      <c r="AEI118" s="20"/>
      <c r="AEJ118" s="20"/>
      <c r="AEK118" s="20"/>
      <c r="AEL118" s="20"/>
      <c r="AEM118" s="20"/>
      <c r="AEN118" s="20"/>
      <c r="AEO118" s="20"/>
      <c r="AEP118" s="20"/>
      <c r="AEQ118" s="20"/>
      <c r="AER118" s="20"/>
      <c r="AES118" s="20"/>
      <c r="AET118" s="20"/>
      <c r="AEU118" s="20"/>
      <c r="AEV118" s="20"/>
      <c r="AEW118" s="20"/>
      <c r="AEX118" s="20"/>
      <c r="AEY118" s="20"/>
      <c r="AEZ118" s="20"/>
      <c r="AFA118" s="20"/>
      <c r="AFB118" s="20"/>
      <c r="AFC118" s="20"/>
      <c r="AFD118" s="20"/>
      <c r="AFE118" s="20"/>
      <c r="AFF118" s="20"/>
      <c r="AFG118" s="20"/>
      <c r="AFH118" s="20"/>
      <c r="AFI118" s="20"/>
      <c r="AFJ118" s="20"/>
      <c r="AFK118" s="20"/>
      <c r="AFL118" s="20"/>
      <c r="AFM118" s="20"/>
      <c r="AFN118" s="20"/>
      <c r="AFO118" s="20"/>
      <c r="AFP118" s="20"/>
      <c r="AFQ118" s="20"/>
      <c r="AFR118" s="20"/>
      <c r="AFS118" s="20"/>
      <c r="AFT118" s="20"/>
      <c r="AFU118" s="20"/>
      <c r="AFV118" s="20"/>
      <c r="AFW118" s="20"/>
      <c r="AFX118" s="20"/>
      <c r="AFY118" s="20"/>
      <c r="AFZ118" s="20"/>
      <c r="AGA118" s="20"/>
      <c r="AGB118" s="20"/>
      <c r="AGC118" s="20"/>
      <c r="AGD118" s="20"/>
      <c r="AGE118" s="20"/>
      <c r="AGF118" s="20"/>
      <c r="AGG118" s="20"/>
      <c r="AGH118" s="20"/>
      <c r="AGI118" s="20"/>
      <c r="AGJ118" s="20"/>
      <c r="AGK118" s="20"/>
      <c r="AGL118" s="20"/>
      <c r="AGM118" s="20"/>
      <c r="AGN118" s="20"/>
      <c r="AGO118" s="20"/>
      <c r="AGP118" s="20"/>
      <c r="AGQ118" s="20"/>
      <c r="AGR118" s="20"/>
      <c r="AGS118" s="20"/>
      <c r="AGT118" s="20"/>
      <c r="AGU118" s="20"/>
      <c r="AGV118" s="20"/>
      <c r="AGW118" s="20"/>
      <c r="AGX118" s="20"/>
      <c r="AGY118" s="20"/>
      <c r="AGZ118" s="20"/>
      <c r="AHA118" s="20"/>
      <c r="AHB118" s="20"/>
      <c r="AHC118" s="20"/>
      <c r="AHD118" s="20"/>
      <c r="AHE118" s="20"/>
      <c r="AHF118" s="20"/>
      <c r="AHG118" s="20"/>
      <c r="AHH118" s="20"/>
      <c r="AHI118" s="20"/>
      <c r="AHJ118" s="20"/>
      <c r="AHK118" s="20"/>
      <c r="AHL118" s="20"/>
      <c r="AHM118" s="20"/>
      <c r="AHN118" s="20"/>
      <c r="AHO118" s="20"/>
      <c r="AHP118" s="20"/>
      <c r="AHQ118" s="20"/>
      <c r="AHR118" s="20"/>
      <c r="AHS118" s="20"/>
      <c r="AHT118" s="20"/>
      <c r="AHU118" s="20"/>
      <c r="AHV118" s="20"/>
      <c r="AHW118" s="20"/>
      <c r="AHX118" s="20"/>
      <c r="AHY118" s="20"/>
      <c r="AHZ118" s="20"/>
      <c r="AIA118" s="20"/>
      <c r="AIB118" s="20"/>
      <c r="AIC118" s="20"/>
      <c r="AID118" s="20"/>
      <c r="AIE118" s="20"/>
      <c r="AIF118" s="20"/>
      <c r="AIG118" s="20"/>
      <c r="AIH118" s="20"/>
      <c r="AII118" s="20"/>
      <c r="AIJ118" s="20"/>
      <c r="AIK118" s="20"/>
      <c r="AIL118" s="20"/>
      <c r="AIM118" s="20"/>
      <c r="AIN118" s="20"/>
      <c r="AIO118" s="20"/>
      <c r="AIP118" s="20"/>
      <c r="AIQ118" s="20"/>
      <c r="AIR118" s="20"/>
      <c r="AIS118" s="20"/>
      <c r="AIT118" s="20"/>
      <c r="AIU118" s="20"/>
      <c r="AIV118" s="20"/>
      <c r="AIW118" s="20"/>
      <c r="AIX118" s="20"/>
      <c r="AIY118" s="20"/>
      <c r="AIZ118" s="20"/>
      <c r="AJA118" s="20"/>
      <c r="AJB118" s="20"/>
      <c r="AJC118" s="20"/>
      <c r="AJD118" s="20"/>
      <c r="AJE118" s="20"/>
      <c r="AJF118" s="20"/>
      <c r="AJG118" s="20"/>
      <c r="AJH118" s="20"/>
      <c r="AJI118" s="20"/>
      <c r="AJJ118" s="20"/>
      <c r="AJK118" s="20"/>
      <c r="AJL118" s="20"/>
      <c r="AJM118" s="20"/>
      <c r="AJN118" s="20"/>
      <c r="AJO118" s="20"/>
      <c r="AJP118" s="20"/>
      <c r="AJQ118" s="20"/>
      <c r="AJR118" s="20"/>
      <c r="AJS118" s="20"/>
      <c r="AJT118" s="20"/>
      <c r="AJU118" s="20"/>
      <c r="AJV118" s="20"/>
      <c r="AJW118" s="20"/>
      <c r="AJX118" s="20"/>
      <c r="AJY118" s="20"/>
      <c r="AJZ118" s="20"/>
      <c r="AKA118" s="20"/>
      <c r="AKB118" s="20"/>
      <c r="AKC118" s="20"/>
      <c r="AKD118" s="20"/>
      <c r="AKE118" s="20"/>
      <c r="AKF118" s="20"/>
      <c r="AKG118" s="20"/>
      <c r="AKH118" s="20"/>
      <c r="AKI118" s="20"/>
      <c r="AKJ118" s="20"/>
      <c r="AKK118" s="20"/>
      <c r="AKL118" s="20"/>
      <c r="AKM118" s="20"/>
      <c r="AKN118" s="20"/>
      <c r="AKO118" s="20"/>
      <c r="AKP118" s="20"/>
      <c r="AKQ118" s="20"/>
      <c r="AKR118" s="20"/>
      <c r="AKS118" s="20"/>
      <c r="AKT118" s="20"/>
      <c r="AKU118" s="20"/>
      <c r="AKV118" s="20"/>
      <c r="AKW118" s="20"/>
      <c r="AKX118" s="20"/>
      <c r="AKY118" s="20"/>
      <c r="AKZ118" s="20"/>
      <c r="ALA118" s="20"/>
      <c r="ALB118" s="20"/>
      <c r="ALC118" s="20"/>
      <c r="ALD118" s="20"/>
      <c r="ALE118" s="20"/>
      <c r="ALF118" s="20"/>
      <c r="ALG118" s="20"/>
      <c r="ALH118" s="20"/>
      <c r="ALI118" s="20"/>
      <c r="ALJ118" s="20"/>
      <c r="ALK118" s="20"/>
      <c r="ALL118" s="20"/>
      <c r="ALM118" s="20"/>
      <c r="ALN118" s="20"/>
      <c r="ALO118" s="20"/>
      <c r="ALP118" s="20"/>
      <c r="ALQ118" s="20"/>
      <c r="ALR118" s="20"/>
      <c r="ALS118" s="20"/>
      <c r="ALT118" s="20"/>
      <c r="ALU118" s="20"/>
      <c r="ALV118" s="20"/>
      <c r="ALW118" s="20"/>
      <c r="ALX118" s="20"/>
      <c r="ALY118" s="20"/>
      <c r="ALZ118" s="20"/>
      <c r="AMA118" s="20"/>
      <c r="AMB118" s="20"/>
      <c r="AMC118" s="20"/>
      <c r="AMD118" s="20"/>
      <c r="AME118" s="20"/>
      <c r="AMF118" s="20"/>
      <c r="AMG118" s="20"/>
      <c r="AMH118" s="20"/>
      <c r="AMI118" s="20"/>
      <c r="AMJ118" s="20"/>
      <c r="AMK118" s="20"/>
      <c r="AML118" s="20"/>
      <c r="AMM118" s="20"/>
      <c r="AMN118" s="20"/>
      <c r="AMO118" s="20"/>
      <c r="AMP118" s="20"/>
      <c r="AMQ118" s="20"/>
      <c r="AMR118" s="20"/>
      <c r="AMS118" s="20"/>
      <c r="AMT118" s="20"/>
      <c r="AMU118" s="20"/>
      <c r="AMV118" s="20"/>
      <c r="AMW118" s="20"/>
      <c r="AMX118" s="20"/>
      <c r="AMY118" s="20"/>
      <c r="AMZ118" s="20"/>
      <c r="ANA118" s="20"/>
      <c r="ANB118" s="20"/>
      <c r="ANC118" s="20"/>
      <c r="AND118" s="20"/>
      <c r="ANE118" s="20"/>
      <c r="ANF118" s="20"/>
      <c r="ANG118" s="20"/>
      <c r="ANH118" s="20"/>
      <c r="ANI118" s="20"/>
      <c r="ANJ118" s="20"/>
      <c r="ANK118" s="20"/>
      <c r="ANL118" s="20"/>
      <c r="ANM118" s="20"/>
      <c r="ANN118" s="20"/>
      <c r="ANO118" s="20"/>
      <c r="ANP118" s="20"/>
      <c r="ANQ118" s="20"/>
      <c r="ANR118" s="20"/>
      <c r="ANS118" s="20"/>
      <c r="ANT118" s="20"/>
      <c r="ANU118" s="20"/>
      <c r="ANV118" s="20"/>
      <c r="ANW118" s="20"/>
      <c r="ANX118" s="20"/>
      <c r="ANY118" s="20"/>
      <c r="ANZ118" s="20"/>
      <c r="AOA118" s="20"/>
      <c r="AOB118" s="20"/>
      <c r="AOC118" s="20"/>
      <c r="AOD118" s="20"/>
      <c r="AOE118" s="20"/>
      <c r="AOF118" s="20"/>
      <c r="AOG118" s="20"/>
      <c r="AOH118" s="20"/>
      <c r="AOI118" s="20"/>
      <c r="AOJ118" s="20"/>
      <c r="AOK118" s="20"/>
      <c r="AOL118" s="20"/>
      <c r="AOM118" s="20"/>
      <c r="AON118" s="20"/>
      <c r="AOO118" s="20"/>
      <c r="AOP118" s="20"/>
      <c r="AOQ118" s="20"/>
      <c r="AOR118" s="20"/>
      <c r="AOS118" s="20"/>
      <c r="AOT118" s="20"/>
      <c r="AOU118" s="20"/>
      <c r="AOV118" s="20"/>
      <c r="AOW118" s="20"/>
      <c r="AOX118" s="20"/>
      <c r="AOY118" s="20"/>
      <c r="AOZ118" s="20"/>
      <c r="APA118" s="20"/>
      <c r="APB118" s="20"/>
      <c r="APC118" s="20"/>
      <c r="APD118" s="20"/>
      <c r="APE118" s="20"/>
      <c r="APF118" s="20"/>
      <c r="APG118" s="20"/>
      <c r="APH118" s="20"/>
      <c r="API118" s="20"/>
      <c r="APJ118" s="20"/>
      <c r="APK118" s="20"/>
      <c r="APL118" s="20"/>
      <c r="APM118" s="20"/>
      <c r="APN118" s="20"/>
      <c r="APO118" s="20"/>
      <c r="APP118" s="20"/>
      <c r="APQ118" s="20"/>
      <c r="APR118" s="20"/>
      <c r="APS118" s="20"/>
      <c r="APT118" s="20"/>
      <c r="APU118" s="20"/>
      <c r="APV118" s="20"/>
      <c r="APW118" s="20"/>
      <c r="APX118" s="20"/>
      <c r="APY118" s="20"/>
      <c r="APZ118" s="20"/>
      <c r="AQA118" s="20"/>
      <c r="AQB118" s="20"/>
      <c r="AQC118" s="20"/>
      <c r="AQD118" s="20"/>
      <c r="AQE118" s="20"/>
      <c r="AQF118" s="20"/>
      <c r="AQG118" s="20"/>
      <c r="AQH118" s="20"/>
      <c r="AQI118" s="20"/>
      <c r="AQJ118" s="20"/>
      <c r="AQK118" s="20"/>
      <c r="AQL118" s="20"/>
      <c r="AQM118" s="20"/>
      <c r="AQN118" s="20"/>
      <c r="AQO118" s="20"/>
      <c r="AQP118" s="20"/>
      <c r="AQQ118" s="20"/>
      <c r="AQR118" s="20"/>
      <c r="AQS118" s="20"/>
      <c r="AQT118" s="20"/>
      <c r="AQU118" s="20"/>
      <c r="AQV118" s="20"/>
      <c r="AQW118" s="20"/>
      <c r="AQX118" s="20"/>
      <c r="AQY118" s="20"/>
      <c r="AQZ118" s="20"/>
      <c r="ARA118" s="20"/>
      <c r="ARB118" s="20"/>
      <c r="ARC118" s="20"/>
      <c r="ARD118" s="20"/>
      <c r="ARE118" s="20"/>
      <c r="ARF118" s="20"/>
      <c r="ARG118" s="20"/>
      <c r="ARH118" s="20"/>
      <c r="ARI118" s="20"/>
      <c r="ARJ118" s="20"/>
      <c r="ARK118" s="20"/>
      <c r="ARL118" s="20"/>
      <c r="ARM118" s="20"/>
      <c r="ARN118" s="20"/>
      <c r="ARO118" s="20"/>
      <c r="ARP118" s="20"/>
      <c r="ARQ118" s="20"/>
      <c r="ARR118" s="20"/>
      <c r="ARS118" s="20"/>
      <c r="ART118" s="20"/>
      <c r="ARU118" s="20"/>
      <c r="ARV118" s="20"/>
      <c r="ARW118" s="20"/>
      <c r="ARX118" s="20"/>
      <c r="ARY118" s="20"/>
      <c r="ARZ118" s="20"/>
      <c r="ASA118" s="20"/>
      <c r="ASB118" s="20"/>
      <c r="ASC118" s="20"/>
      <c r="ASD118" s="20"/>
      <c r="ASE118" s="20"/>
      <c r="ASF118" s="20"/>
      <c r="ASG118" s="20"/>
      <c r="ASH118" s="20"/>
      <c r="ASI118" s="20"/>
      <c r="ASJ118" s="20"/>
      <c r="ASK118" s="20"/>
      <c r="ASL118" s="20"/>
      <c r="ASM118" s="20"/>
      <c r="ASN118" s="20"/>
      <c r="ASO118" s="20"/>
      <c r="ASP118" s="20"/>
      <c r="ASQ118" s="20"/>
      <c r="ASR118" s="20"/>
      <c r="ASS118" s="20"/>
      <c r="AST118" s="20"/>
      <c r="ASU118" s="20"/>
      <c r="ASV118" s="20"/>
      <c r="ASW118" s="20"/>
      <c r="ASX118" s="20"/>
      <c r="ASY118" s="20"/>
      <c r="ASZ118" s="20"/>
      <c r="ATA118" s="20"/>
      <c r="ATB118" s="20"/>
      <c r="ATC118" s="20"/>
      <c r="ATD118" s="20"/>
      <c r="ATE118" s="20"/>
      <c r="ATF118" s="20"/>
      <c r="ATG118" s="20"/>
      <c r="ATH118" s="20"/>
      <c r="ATI118" s="20"/>
      <c r="ATJ118" s="20"/>
      <c r="ATK118" s="20"/>
      <c r="ATL118" s="20"/>
      <c r="ATM118" s="20"/>
      <c r="ATN118" s="20"/>
      <c r="ATO118" s="20"/>
      <c r="ATP118" s="20"/>
      <c r="ATQ118" s="20"/>
      <c r="ATR118" s="20"/>
      <c r="ATS118" s="20"/>
      <c r="ATT118" s="20"/>
      <c r="ATU118" s="20"/>
      <c r="ATV118" s="20"/>
      <c r="ATW118" s="20"/>
      <c r="ATX118" s="20"/>
      <c r="ATY118" s="20"/>
      <c r="ATZ118" s="20"/>
      <c r="AUA118" s="20"/>
      <c r="AUB118" s="20"/>
      <c r="AUC118" s="20"/>
      <c r="AUD118" s="20"/>
      <c r="AUE118" s="20"/>
      <c r="AUF118" s="20"/>
      <c r="AUG118" s="20"/>
      <c r="AUH118" s="20"/>
      <c r="AUI118" s="20"/>
      <c r="AUJ118" s="20"/>
      <c r="AUK118" s="20"/>
      <c r="AUL118" s="20"/>
      <c r="AUM118" s="20"/>
      <c r="AUN118" s="20"/>
      <c r="AUO118" s="20"/>
      <c r="AUP118" s="20"/>
      <c r="AUQ118" s="20"/>
      <c r="AUR118" s="20"/>
      <c r="AUS118" s="20"/>
      <c r="AUT118" s="20"/>
      <c r="AUU118" s="20"/>
      <c r="AUV118" s="20"/>
      <c r="AUW118" s="20"/>
      <c r="AUX118" s="20"/>
      <c r="AUY118" s="20"/>
      <c r="AUZ118" s="20"/>
      <c r="AVA118" s="20"/>
      <c r="AVB118" s="20"/>
      <c r="AVC118" s="20"/>
      <c r="AVD118" s="20"/>
      <c r="AVE118" s="20"/>
      <c r="AVF118" s="20"/>
      <c r="AVG118" s="20"/>
      <c r="AVH118" s="20"/>
      <c r="AVI118" s="20"/>
      <c r="AVJ118" s="20"/>
      <c r="AVK118" s="20"/>
      <c r="AVL118" s="20"/>
      <c r="AVM118" s="20"/>
      <c r="AVN118" s="20"/>
      <c r="AVO118" s="20"/>
      <c r="AVP118" s="20"/>
      <c r="AVQ118" s="20"/>
      <c r="AVR118" s="20"/>
      <c r="AVS118" s="20"/>
      <c r="AVT118" s="20"/>
      <c r="AVU118" s="20"/>
      <c r="AVV118" s="20"/>
      <c r="AVW118" s="20"/>
      <c r="AVX118" s="20"/>
      <c r="AVY118" s="20"/>
      <c r="AVZ118" s="20"/>
      <c r="AWA118" s="20"/>
      <c r="AWB118" s="20"/>
      <c r="AWC118" s="20"/>
      <c r="AWD118" s="20"/>
      <c r="AWE118" s="20"/>
      <c r="AWF118" s="20"/>
      <c r="AWG118" s="20"/>
      <c r="AWH118" s="20"/>
      <c r="AWI118" s="20"/>
      <c r="AWJ118" s="20"/>
      <c r="AWK118" s="20"/>
      <c r="AWL118" s="20"/>
      <c r="AWM118" s="20"/>
      <c r="AWN118" s="20"/>
      <c r="AWO118" s="20"/>
      <c r="AWP118" s="20"/>
      <c r="AWQ118" s="20"/>
      <c r="AWR118" s="20"/>
      <c r="AWS118" s="20"/>
      <c r="AWT118" s="20"/>
      <c r="AWU118" s="20"/>
      <c r="AWV118" s="20"/>
      <c r="AWW118" s="20"/>
      <c r="AWX118" s="20"/>
      <c r="AWY118" s="20"/>
      <c r="AWZ118" s="20"/>
      <c r="AXA118" s="20"/>
      <c r="AXB118" s="20"/>
      <c r="AXC118" s="20"/>
      <c r="AXD118" s="20"/>
      <c r="AXE118" s="20"/>
      <c r="AXF118" s="20"/>
      <c r="AXG118" s="20"/>
      <c r="AXH118" s="20"/>
      <c r="AXI118" s="20"/>
      <c r="AXJ118" s="20"/>
      <c r="AXK118" s="20"/>
      <c r="AXL118" s="20"/>
      <c r="AXM118" s="20"/>
      <c r="AXN118" s="20"/>
      <c r="AXO118" s="20"/>
      <c r="AXP118" s="20"/>
      <c r="AXQ118" s="20"/>
      <c r="AXR118" s="20"/>
      <c r="AXS118" s="20"/>
      <c r="AXT118" s="20"/>
      <c r="AXU118" s="20"/>
      <c r="AXV118" s="20"/>
      <c r="AXW118" s="20"/>
      <c r="AXX118" s="20"/>
      <c r="AXY118" s="20"/>
      <c r="AXZ118" s="20"/>
      <c r="AYA118" s="20"/>
      <c r="AYB118" s="20"/>
      <c r="AYC118" s="20"/>
      <c r="AYD118" s="20"/>
      <c r="AYE118" s="20"/>
      <c r="AYF118" s="20"/>
      <c r="AYG118" s="20"/>
      <c r="AYH118" s="20"/>
      <c r="AYI118" s="20"/>
      <c r="AYJ118" s="20"/>
      <c r="AYK118" s="20"/>
      <c r="AYL118" s="20"/>
      <c r="AYM118" s="20"/>
      <c r="AYN118" s="20"/>
      <c r="AYO118" s="20"/>
      <c r="AYP118" s="20"/>
      <c r="AYQ118" s="20"/>
      <c r="AYR118" s="20"/>
      <c r="AYS118" s="20"/>
      <c r="AYT118" s="20"/>
      <c r="AYU118" s="20"/>
      <c r="AYV118" s="20"/>
      <c r="AYW118" s="20"/>
      <c r="AYX118" s="20"/>
      <c r="AYY118" s="20"/>
      <c r="AYZ118" s="20"/>
      <c r="AZA118" s="20"/>
      <c r="AZB118" s="20"/>
      <c r="AZC118" s="20"/>
      <c r="AZD118" s="20"/>
      <c r="AZE118" s="20"/>
      <c r="AZF118" s="20"/>
      <c r="AZG118" s="20"/>
      <c r="AZH118" s="20"/>
      <c r="AZI118" s="20"/>
      <c r="AZJ118" s="20"/>
      <c r="AZK118" s="20"/>
      <c r="AZL118" s="20"/>
      <c r="AZM118" s="20"/>
      <c r="AZN118" s="20"/>
      <c r="AZO118" s="20"/>
      <c r="AZP118" s="20"/>
      <c r="AZQ118" s="20"/>
      <c r="AZR118" s="20"/>
      <c r="AZS118" s="20"/>
      <c r="AZT118" s="20"/>
      <c r="AZU118" s="20"/>
      <c r="AZV118" s="20"/>
      <c r="AZW118" s="20"/>
      <c r="AZX118" s="20"/>
      <c r="AZY118" s="20"/>
      <c r="AZZ118" s="20"/>
      <c r="BAA118" s="20"/>
      <c r="BAB118" s="20"/>
      <c r="BAC118" s="20"/>
      <c r="BAD118" s="20"/>
      <c r="BAE118" s="20"/>
      <c r="BAF118" s="20"/>
      <c r="BAG118" s="20"/>
      <c r="BAH118" s="20"/>
      <c r="BAI118" s="20"/>
      <c r="BAJ118" s="20"/>
      <c r="BAK118" s="20"/>
      <c r="BAL118" s="20"/>
      <c r="BAM118" s="20"/>
      <c r="BAN118" s="20"/>
      <c r="BAO118" s="20"/>
      <c r="BAP118" s="20"/>
      <c r="BAQ118" s="20"/>
      <c r="BAR118" s="20"/>
      <c r="BAS118" s="20"/>
      <c r="BAT118" s="20"/>
      <c r="BAU118" s="20"/>
      <c r="BAV118" s="20"/>
      <c r="BAW118" s="20"/>
      <c r="BAX118" s="20"/>
      <c r="BAY118" s="20"/>
      <c r="BAZ118" s="20"/>
      <c r="BBA118" s="20"/>
      <c r="BBB118" s="20"/>
      <c r="BBC118" s="20"/>
      <c r="BBD118" s="20"/>
      <c r="BBE118" s="20"/>
      <c r="BBF118" s="20"/>
      <c r="BBG118" s="20"/>
      <c r="BBH118" s="20"/>
      <c r="BBI118" s="20"/>
      <c r="BBJ118" s="20"/>
      <c r="BBK118" s="20"/>
      <c r="BBL118" s="20"/>
      <c r="BBM118" s="20"/>
      <c r="BBN118" s="20"/>
      <c r="BBO118" s="20"/>
      <c r="BBP118" s="20"/>
      <c r="BBQ118" s="20"/>
      <c r="BBR118" s="20"/>
      <c r="BBS118" s="20"/>
      <c r="BBT118" s="20"/>
      <c r="BBU118" s="20"/>
      <c r="BBV118" s="20"/>
      <c r="BBW118" s="20"/>
      <c r="BBX118" s="20"/>
      <c r="BBY118" s="20"/>
      <c r="BBZ118" s="20"/>
      <c r="BCA118" s="20"/>
      <c r="BCB118" s="20"/>
      <c r="BCC118" s="20"/>
      <c r="BCD118" s="20"/>
      <c r="BCE118" s="20"/>
      <c r="BCF118" s="20"/>
      <c r="BCG118" s="20"/>
      <c r="BCH118" s="20"/>
      <c r="BCI118" s="20"/>
      <c r="BCJ118" s="20"/>
      <c r="BCK118" s="20"/>
      <c r="BCL118" s="20"/>
      <c r="BCM118" s="20"/>
      <c r="BCN118" s="20"/>
      <c r="BCO118" s="20"/>
      <c r="BCP118" s="20"/>
      <c r="BCQ118" s="20"/>
      <c r="BCR118" s="20"/>
      <c r="BCS118" s="20"/>
      <c r="BCT118" s="20"/>
      <c r="BCU118" s="20"/>
      <c r="BCV118" s="20"/>
      <c r="BCW118" s="20"/>
      <c r="BCX118" s="20"/>
      <c r="BCY118" s="20"/>
      <c r="BCZ118" s="20"/>
      <c r="BDA118" s="20"/>
      <c r="BDB118" s="20"/>
      <c r="BDC118" s="20"/>
      <c r="BDD118" s="20"/>
      <c r="BDE118" s="20"/>
      <c r="BDF118" s="20"/>
      <c r="BDG118" s="20"/>
      <c r="BDH118" s="20"/>
      <c r="BDI118" s="20"/>
      <c r="BDJ118" s="20"/>
      <c r="BDK118" s="20"/>
      <c r="BDL118" s="20"/>
      <c r="BDM118" s="20"/>
      <c r="BDN118" s="20"/>
      <c r="BDO118" s="20"/>
      <c r="BDP118" s="20"/>
      <c r="BDQ118" s="20"/>
      <c r="BDR118" s="20"/>
      <c r="BDS118" s="20"/>
      <c r="BDT118" s="20"/>
      <c r="BDU118" s="20"/>
      <c r="BDV118" s="20"/>
      <c r="BDW118" s="20"/>
      <c r="BDX118" s="20"/>
      <c r="BDY118" s="20"/>
      <c r="BDZ118" s="20"/>
      <c r="BEA118" s="20"/>
      <c r="BEB118" s="20"/>
      <c r="BEC118" s="20"/>
      <c r="BED118" s="20"/>
      <c r="BEE118" s="20"/>
      <c r="BEF118" s="20"/>
      <c r="BEG118" s="20"/>
      <c r="BEH118" s="20"/>
      <c r="BEI118" s="20"/>
      <c r="BEJ118" s="20"/>
      <c r="BEK118" s="20"/>
      <c r="BEL118" s="20"/>
      <c r="BEM118" s="20"/>
      <c r="BEN118" s="20"/>
      <c r="BEO118" s="20"/>
      <c r="BEP118" s="20"/>
      <c r="BEQ118" s="20"/>
      <c r="BER118" s="20"/>
      <c r="BES118" s="20"/>
      <c r="BET118" s="20"/>
      <c r="BEU118" s="20"/>
      <c r="BEV118" s="20"/>
      <c r="BEW118" s="20"/>
      <c r="BEX118" s="20"/>
      <c r="BEY118" s="20"/>
      <c r="BEZ118" s="20"/>
      <c r="BFA118" s="20"/>
      <c r="BFB118" s="20"/>
      <c r="BFC118" s="20"/>
      <c r="BFD118" s="20"/>
      <c r="BFE118" s="20"/>
      <c r="BFF118" s="20"/>
      <c r="BFG118" s="20"/>
      <c r="BFH118" s="20"/>
      <c r="BFI118" s="20"/>
      <c r="BFJ118" s="20"/>
      <c r="BFK118" s="20"/>
      <c r="BFL118" s="20"/>
      <c r="BFM118" s="20"/>
      <c r="BFN118" s="20"/>
      <c r="BFO118" s="20"/>
      <c r="BFP118" s="20"/>
      <c r="BFQ118" s="20"/>
      <c r="BFR118" s="20"/>
      <c r="BFS118" s="20"/>
      <c r="BFT118" s="20"/>
      <c r="BFU118" s="20"/>
      <c r="BFV118" s="20"/>
      <c r="BFW118" s="20"/>
      <c r="BFX118" s="20"/>
      <c r="BFY118" s="20"/>
      <c r="BFZ118" s="20"/>
      <c r="BGA118" s="20"/>
      <c r="BGB118" s="20"/>
      <c r="BGC118" s="20"/>
      <c r="BGD118" s="20"/>
      <c r="BGE118" s="20"/>
      <c r="BGF118" s="20"/>
      <c r="BGG118" s="20"/>
      <c r="BGH118" s="20"/>
      <c r="BGI118" s="20"/>
      <c r="BGJ118" s="20"/>
      <c r="BGK118" s="20"/>
      <c r="BGL118" s="20"/>
      <c r="BGM118" s="20"/>
      <c r="BGN118" s="20"/>
      <c r="BGO118" s="20"/>
      <c r="BGP118" s="20"/>
      <c r="BGQ118" s="20"/>
      <c r="BGR118" s="20"/>
      <c r="BGS118" s="20"/>
      <c r="BGT118" s="20"/>
      <c r="BGU118" s="20"/>
      <c r="BGV118" s="20"/>
      <c r="BGW118" s="20"/>
      <c r="BGX118" s="20"/>
      <c r="BGY118" s="20"/>
      <c r="BGZ118" s="20"/>
      <c r="BHA118" s="20"/>
      <c r="BHB118" s="20"/>
      <c r="BHC118" s="20"/>
      <c r="BHD118" s="20"/>
      <c r="BHE118" s="20"/>
      <c r="BHF118" s="20"/>
      <c r="BHG118" s="20"/>
      <c r="BHH118" s="20"/>
      <c r="BHI118" s="20"/>
      <c r="BHJ118" s="20"/>
      <c r="BHK118" s="20"/>
      <c r="BHL118" s="20"/>
      <c r="BHM118" s="20"/>
      <c r="BHN118" s="20"/>
      <c r="BHO118" s="20"/>
      <c r="BHP118" s="20"/>
      <c r="BHQ118" s="20"/>
      <c r="BHR118" s="20"/>
      <c r="BHS118" s="20"/>
      <c r="BHT118" s="20"/>
      <c r="BHU118" s="20"/>
      <c r="BHV118" s="20"/>
      <c r="BHW118" s="20"/>
      <c r="BHX118" s="20"/>
      <c r="BHY118" s="20"/>
      <c r="BHZ118" s="20"/>
      <c r="BIA118" s="20"/>
      <c r="BIB118" s="20"/>
      <c r="BIC118" s="20"/>
      <c r="BID118" s="20"/>
      <c r="BIE118" s="20"/>
      <c r="BIF118" s="20"/>
      <c r="BIG118" s="20"/>
      <c r="BIH118" s="20"/>
      <c r="BII118" s="20"/>
      <c r="BIJ118" s="20"/>
      <c r="BIK118" s="20"/>
      <c r="BIL118" s="20"/>
      <c r="BIM118" s="20"/>
      <c r="BIN118" s="20"/>
      <c r="BIO118" s="20"/>
      <c r="BIP118" s="20"/>
      <c r="BIQ118" s="20"/>
      <c r="BIR118" s="20"/>
      <c r="BIS118" s="20"/>
      <c r="BIT118" s="20"/>
      <c r="BIU118" s="20"/>
      <c r="BIV118" s="20"/>
      <c r="BIW118" s="20"/>
      <c r="BIX118" s="20"/>
      <c r="BIY118" s="20"/>
      <c r="BIZ118" s="20"/>
      <c r="BJA118" s="20"/>
      <c r="BJB118" s="20"/>
      <c r="BJC118" s="20"/>
      <c r="BJD118" s="20"/>
      <c r="BJE118" s="20"/>
      <c r="BJF118" s="20"/>
      <c r="BJG118" s="20"/>
      <c r="BJH118" s="20"/>
      <c r="BJI118" s="20"/>
      <c r="BJJ118" s="20"/>
      <c r="BJK118" s="20"/>
      <c r="BJL118" s="20"/>
      <c r="BJM118" s="20"/>
      <c r="BJN118" s="20"/>
      <c r="BJO118" s="20"/>
      <c r="BJP118" s="20"/>
      <c r="BJQ118" s="20"/>
      <c r="BJR118" s="20"/>
      <c r="BJS118" s="20"/>
      <c r="BJT118" s="20"/>
      <c r="BJU118" s="20"/>
      <c r="BJV118" s="20"/>
      <c r="BJW118" s="20"/>
      <c r="BJX118" s="20"/>
      <c r="BJY118" s="20"/>
      <c r="BJZ118" s="20"/>
      <c r="BKA118" s="20"/>
      <c r="BKB118" s="20"/>
      <c r="BKC118" s="20"/>
      <c r="BKD118" s="20"/>
      <c r="BKE118" s="20"/>
      <c r="BKF118" s="20"/>
      <c r="BKG118" s="20"/>
      <c r="BKH118" s="20"/>
      <c r="BKI118" s="20"/>
      <c r="BKJ118" s="20"/>
      <c r="BKK118" s="20"/>
      <c r="BKL118" s="20"/>
      <c r="BKM118" s="20"/>
      <c r="BKN118" s="20"/>
      <c r="BKO118" s="20"/>
      <c r="BKP118" s="20"/>
      <c r="BKQ118" s="20"/>
      <c r="BKR118" s="20"/>
      <c r="BKS118" s="20"/>
      <c r="BKT118" s="20"/>
      <c r="BKU118" s="20"/>
      <c r="BKV118" s="20"/>
      <c r="BKW118" s="20"/>
      <c r="BKX118" s="20"/>
      <c r="BKY118" s="20"/>
      <c r="BKZ118" s="20"/>
      <c r="BLA118" s="20"/>
      <c r="BLB118" s="20"/>
      <c r="BLC118" s="20"/>
      <c r="BLD118" s="20"/>
      <c r="BLE118" s="20"/>
      <c r="BLF118" s="20"/>
      <c r="BLG118" s="20"/>
      <c r="BLH118" s="20"/>
      <c r="BLI118" s="20"/>
      <c r="BLJ118" s="20"/>
      <c r="BLK118" s="20"/>
      <c r="BLL118" s="20"/>
      <c r="BLM118" s="20"/>
      <c r="BLN118" s="20"/>
      <c r="BLO118" s="20"/>
      <c r="BLP118" s="20"/>
      <c r="BLQ118" s="20"/>
      <c r="BLR118" s="20"/>
      <c r="BLS118" s="20"/>
      <c r="BLT118" s="20"/>
      <c r="BLU118" s="20"/>
      <c r="BLV118" s="20"/>
      <c r="BLW118" s="20"/>
      <c r="BLX118" s="20"/>
      <c r="BLY118" s="20"/>
      <c r="BLZ118" s="20"/>
      <c r="BMA118" s="20"/>
      <c r="BMB118" s="20"/>
      <c r="BMC118" s="20"/>
      <c r="BMD118" s="20"/>
      <c r="BME118" s="20"/>
      <c r="BMF118" s="20"/>
      <c r="BMG118" s="20"/>
      <c r="BMH118" s="20"/>
      <c r="BMI118" s="20"/>
      <c r="BMJ118" s="20"/>
      <c r="BMK118" s="20"/>
      <c r="BML118" s="20"/>
      <c r="BMM118" s="20"/>
      <c r="BMN118" s="20"/>
      <c r="BMO118" s="20"/>
      <c r="BMP118" s="20"/>
      <c r="BMQ118" s="20"/>
      <c r="BMR118" s="20"/>
      <c r="BMS118" s="20"/>
      <c r="BMT118" s="20"/>
      <c r="BMU118" s="20"/>
      <c r="BMV118" s="20"/>
      <c r="BMW118" s="20"/>
      <c r="BMX118" s="20"/>
      <c r="BMY118" s="20"/>
      <c r="BMZ118" s="20"/>
      <c r="BNA118" s="20"/>
      <c r="BNB118" s="20"/>
      <c r="BNC118" s="20"/>
      <c r="BND118" s="20"/>
      <c r="BNE118" s="20"/>
      <c r="BNF118" s="20"/>
      <c r="BNG118" s="20"/>
      <c r="BNH118" s="20"/>
      <c r="BNI118" s="20"/>
      <c r="BNJ118" s="20"/>
      <c r="BNK118" s="20"/>
      <c r="BNL118" s="20"/>
      <c r="BNM118" s="20"/>
      <c r="BNN118" s="20"/>
      <c r="BNO118" s="20"/>
      <c r="BNP118" s="20"/>
      <c r="BNQ118" s="20"/>
      <c r="BNR118" s="20"/>
      <c r="BNS118" s="20"/>
      <c r="BNT118" s="20"/>
      <c r="BNU118" s="20"/>
      <c r="BNV118" s="20"/>
      <c r="BNW118" s="20"/>
      <c r="BNX118" s="20"/>
      <c r="BNY118" s="20"/>
      <c r="BNZ118" s="20"/>
      <c r="BOA118" s="20"/>
      <c r="BOB118" s="20"/>
      <c r="BOC118" s="20"/>
      <c r="BOD118" s="20"/>
      <c r="BOE118" s="20"/>
      <c r="BOF118" s="20"/>
      <c r="BOG118" s="20"/>
      <c r="BOH118" s="20"/>
      <c r="BOI118" s="20"/>
      <c r="BOJ118" s="20"/>
      <c r="BOK118" s="20"/>
      <c r="BOL118" s="20"/>
      <c r="BOM118" s="20"/>
      <c r="BON118" s="20"/>
      <c r="BOO118" s="20"/>
      <c r="BOP118" s="20"/>
      <c r="BOQ118" s="20"/>
      <c r="BOR118" s="20"/>
      <c r="BOS118" s="20"/>
      <c r="BOT118" s="20"/>
      <c r="BOU118" s="20"/>
      <c r="BOV118" s="20"/>
      <c r="BOW118" s="20"/>
      <c r="BOX118" s="20"/>
      <c r="BOY118" s="20"/>
      <c r="BOZ118" s="20"/>
      <c r="BPA118" s="20"/>
      <c r="BPB118" s="20"/>
      <c r="BPC118" s="20"/>
      <c r="BPD118" s="20"/>
      <c r="BPE118" s="20"/>
      <c r="BPF118" s="20"/>
      <c r="BPG118" s="20"/>
      <c r="BPH118" s="20"/>
      <c r="BPI118" s="20"/>
      <c r="BPJ118" s="20"/>
      <c r="BPK118" s="20"/>
      <c r="BPL118" s="20"/>
      <c r="BPM118" s="20"/>
      <c r="BPN118" s="20"/>
      <c r="BPO118" s="20"/>
      <c r="BPP118" s="20"/>
      <c r="BPQ118" s="20"/>
      <c r="BPR118" s="20"/>
      <c r="BPS118" s="20"/>
      <c r="BPT118" s="20"/>
      <c r="BPU118" s="20"/>
      <c r="BPV118" s="20"/>
      <c r="BPW118" s="20"/>
      <c r="BPX118" s="20"/>
      <c r="BPY118" s="20"/>
      <c r="BPZ118" s="20"/>
      <c r="BQA118" s="20"/>
      <c r="BQB118" s="20"/>
      <c r="BQC118" s="20"/>
      <c r="BQD118" s="20"/>
      <c r="BQE118" s="20"/>
      <c r="BQF118" s="20"/>
      <c r="BQG118" s="20"/>
      <c r="BQH118" s="20"/>
      <c r="BQI118" s="20"/>
      <c r="BQJ118" s="20"/>
      <c r="BQK118" s="20"/>
      <c r="BQL118" s="20"/>
      <c r="BQM118" s="20"/>
      <c r="BQN118" s="20"/>
      <c r="BQO118" s="20"/>
      <c r="BQP118" s="20"/>
      <c r="BQQ118" s="20"/>
      <c r="BQR118" s="20"/>
      <c r="BQS118" s="20"/>
      <c r="BQT118" s="20"/>
      <c r="BQU118" s="20"/>
      <c r="BQV118" s="20"/>
      <c r="BQW118" s="20"/>
      <c r="BQX118" s="20"/>
      <c r="BQY118" s="20"/>
      <c r="BQZ118" s="20"/>
      <c r="BRA118" s="20"/>
      <c r="BRB118" s="20"/>
      <c r="BRC118" s="20"/>
      <c r="BRD118" s="20"/>
      <c r="BRE118" s="20"/>
      <c r="BRF118" s="20"/>
      <c r="BRG118" s="20"/>
      <c r="BRH118" s="20"/>
      <c r="BRI118" s="20"/>
      <c r="BRJ118" s="20"/>
      <c r="BRK118" s="20"/>
      <c r="BRL118" s="20"/>
      <c r="BRM118" s="20"/>
      <c r="BRN118" s="20"/>
      <c r="BRO118" s="20"/>
      <c r="BRP118" s="20"/>
      <c r="BRQ118" s="20"/>
      <c r="BRR118" s="20"/>
      <c r="BRS118" s="20"/>
      <c r="BRT118" s="20"/>
      <c r="BRU118" s="20"/>
      <c r="BRV118" s="20"/>
      <c r="BRW118" s="20"/>
      <c r="BRX118" s="20"/>
      <c r="BRY118" s="20"/>
      <c r="BRZ118" s="20"/>
      <c r="BSA118" s="20"/>
      <c r="BSB118" s="20"/>
      <c r="BSC118" s="20"/>
      <c r="BSD118" s="20"/>
      <c r="BSE118" s="20"/>
      <c r="BSF118" s="20"/>
      <c r="BSG118" s="20"/>
      <c r="BSH118" s="20"/>
      <c r="BSI118" s="20"/>
      <c r="BSJ118" s="20"/>
      <c r="BSK118" s="20"/>
      <c r="BSL118" s="20"/>
      <c r="BSM118" s="20"/>
      <c r="BSN118" s="20"/>
      <c r="BSO118" s="20"/>
      <c r="BSP118" s="20"/>
      <c r="BSQ118" s="20"/>
      <c r="BSR118" s="20"/>
      <c r="BSS118" s="20"/>
      <c r="BST118" s="20"/>
      <c r="BSU118" s="20"/>
      <c r="BSV118" s="20"/>
      <c r="BSW118" s="20"/>
      <c r="BSX118" s="20"/>
      <c r="BSY118" s="20"/>
      <c r="BSZ118" s="20"/>
      <c r="BTA118" s="20"/>
      <c r="BTB118" s="20"/>
      <c r="BTC118" s="20"/>
      <c r="BTD118" s="20"/>
      <c r="BTE118" s="20"/>
      <c r="BTF118" s="20"/>
      <c r="BTG118" s="20"/>
      <c r="BTH118" s="20"/>
      <c r="BTI118" s="20"/>
      <c r="BTJ118" s="20"/>
      <c r="BTK118" s="20"/>
      <c r="BTL118" s="20"/>
      <c r="BTM118" s="20"/>
      <c r="BTN118" s="20"/>
      <c r="BTO118" s="20"/>
      <c r="BTP118" s="20"/>
      <c r="BTQ118" s="20"/>
      <c r="BTR118" s="20"/>
      <c r="BTS118" s="20"/>
      <c r="BTT118" s="20"/>
      <c r="BTU118" s="20"/>
      <c r="BTV118" s="20"/>
      <c r="BTW118" s="20"/>
      <c r="BTX118" s="20"/>
      <c r="BTY118" s="20"/>
      <c r="BTZ118" s="20"/>
      <c r="BUA118" s="20"/>
      <c r="BUB118" s="20"/>
      <c r="BUC118" s="20"/>
      <c r="BUD118" s="20"/>
      <c r="BUE118" s="20"/>
      <c r="BUF118" s="20"/>
      <c r="BUG118" s="20"/>
      <c r="BUH118" s="20"/>
      <c r="BUI118" s="20"/>
      <c r="BUJ118" s="20"/>
      <c r="BUK118" s="20"/>
      <c r="BUL118" s="20"/>
      <c r="BUM118" s="20"/>
      <c r="BUN118" s="20"/>
      <c r="BUO118" s="20"/>
      <c r="BUP118" s="20"/>
      <c r="BUQ118" s="20"/>
      <c r="BUR118" s="20"/>
      <c r="BUS118" s="20"/>
      <c r="BUT118" s="20"/>
      <c r="BUU118" s="20"/>
      <c r="BUV118" s="20"/>
      <c r="BUW118" s="20"/>
      <c r="BUX118" s="20"/>
      <c r="BUY118" s="20"/>
      <c r="BUZ118" s="20"/>
      <c r="BVA118" s="20"/>
      <c r="BVB118" s="20"/>
      <c r="BVC118" s="20"/>
      <c r="BVD118" s="20"/>
      <c r="BVE118" s="20"/>
      <c r="BVF118" s="20"/>
      <c r="BVG118" s="20"/>
      <c r="BVH118" s="20"/>
      <c r="BVI118" s="20"/>
      <c r="BVJ118" s="20"/>
      <c r="BVK118" s="20"/>
      <c r="BVL118" s="20"/>
      <c r="BVM118" s="20"/>
      <c r="BVN118" s="20"/>
      <c r="BVO118" s="20"/>
      <c r="BVP118" s="20"/>
      <c r="BVQ118" s="20"/>
      <c r="BVR118" s="20"/>
      <c r="BVS118" s="20"/>
      <c r="BVT118" s="20"/>
      <c r="BVU118" s="20"/>
      <c r="BVV118" s="20"/>
      <c r="BVW118" s="20"/>
      <c r="BVX118" s="20"/>
      <c r="BVY118" s="20"/>
      <c r="BVZ118" s="20"/>
      <c r="BWA118" s="20"/>
      <c r="BWB118" s="20"/>
      <c r="BWC118" s="20"/>
      <c r="BWD118" s="20"/>
      <c r="BWE118" s="20"/>
      <c r="BWF118" s="20"/>
      <c r="BWG118" s="20"/>
      <c r="BWH118" s="20"/>
      <c r="BWI118" s="20"/>
      <c r="BWJ118" s="20"/>
      <c r="BWK118" s="20"/>
      <c r="BWL118" s="20"/>
      <c r="BWM118" s="20"/>
      <c r="BWN118" s="20"/>
      <c r="BWO118" s="20"/>
      <c r="BWP118" s="20"/>
      <c r="BWQ118" s="20"/>
      <c r="BWR118" s="20"/>
      <c r="BWS118" s="20"/>
      <c r="BWT118" s="20"/>
      <c r="BWU118" s="20"/>
      <c r="BWV118" s="20"/>
      <c r="BWW118" s="20"/>
      <c r="BWX118" s="20"/>
      <c r="BWY118" s="20"/>
      <c r="BWZ118" s="20"/>
      <c r="BXA118" s="20"/>
      <c r="BXB118" s="20"/>
      <c r="BXC118" s="20"/>
      <c r="BXD118" s="20"/>
      <c r="BXE118" s="20"/>
      <c r="BXF118" s="20"/>
      <c r="BXG118" s="20"/>
      <c r="BXH118" s="20"/>
      <c r="BXI118" s="20"/>
      <c r="BXJ118" s="20"/>
      <c r="BXK118" s="20"/>
      <c r="BXL118" s="20"/>
      <c r="BXM118" s="20"/>
      <c r="BXN118" s="20"/>
      <c r="BXO118" s="20"/>
      <c r="BXP118" s="20"/>
      <c r="BXQ118" s="20"/>
      <c r="BXR118" s="20"/>
      <c r="BXS118" s="20"/>
      <c r="BXT118" s="20"/>
      <c r="BXU118" s="20"/>
      <c r="BXV118" s="20"/>
      <c r="BXW118" s="20"/>
      <c r="BXX118" s="20"/>
      <c r="BXY118" s="20"/>
      <c r="BXZ118" s="20"/>
      <c r="BYA118" s="20"/>
      <c r="BYB118" s="20"/>
      <c r="BYC118" s="20"/>
      <c r="BYD118" s="20"/>
      <c r="BYE118" s="20"/>
      <c r="BYF118" s="20"/>
      <c r="BYG118" s="20"/>
      <c r="BYH118" s="20"/>
      <c r="BYI118" s="20"/>
      <c r="BYJ118" s="20"/>
      <c r="BYK118" s="20"/>
      <c r="BYL118" s="20"/>
      <c r="BYM118" s="20"/>
      <c r="BYN118" s="20"/>
      <c r="BYO118" s="20"/>
      <c r="BYP118" s="20"/>
      <c r="BYQ118" s="20"/>
      <c r="BYR118" s="20"/>
      <c r="BYS118" s="20"/>
      <c r="BYT118" s="20"/>
      <c r="BYU118" s="20"/>
      <c r="BYV118" s="20"/>
      <c r="BYW118" s="20"/>
      <c r="BYX118" s="20"/>
      <c r="BYY118" s="20"/>
      <c r="BYZ118" s="20"/>
      <c r="BZA118" s="20"/>
      <c r="BZB118" s="20"/>
      <c r="BZC118" s="20"/>
      <c r="BZD118" s="20"/>
      <c r="BZE118" s="20"/>
      <c r="BZF118" s="20"/>
      <c r="BZG118" s="20"/>
      <c r="BZH118" s="20"/>
      <c r="BZI118" s="20"/>
      <c r="BZJ118" s="20"/>
      <c r="BZK118" s="20"/>
      <c r="BZL118" s="20"/>
      <c r="BZM118" s="20"/>
      <c r="BZN118" s="20"/>
      <c r="BZO118" s="20"/>
      <c r="BZP118" s="20"/>
      <c r="BZQ118" s="20"/>
      <c r="BZR118" s="20"/>
      <c r="BZS118" s="20"/>
      <c r="BZT118" s="20"/>
      <c r="BZU118" s="20"/>
      <c r="BZV118" s="20"/>
      <c r="BZW118" s="20"/>
      <c r="BZX118" s="20"/>
      <c r="BZY118" s="20"/>
      <c r="BZZ118" s="20"/>
      <c r="CAA118" s="20"/>
      <c r="CAB118" s="20"/>
      <c r="CAC118" s="20"/>
      <c r="CAD118" s="20"/>
      <c r="CAE118" s="20"/>
      <c r="CAF118" s="20"/>
      <c r="CAG118" s="20"/>
      <c r="CAH118" s="20"/>
      <c r="CAI118" s="20"/>
      <c r="CAJ118" s="20"/>
      <c r="CAK118" s="20"/>
      <c r="CAL118" s="20"/>
      <c r="CAM118" s="20"/>
      <c r="CAN118" s="20"/>
      <c r="CAO118" s="20"/>
      <c r="CAP118" s="20"/>
      <c r="CAQ118" s="20"/>
      <c r="CAR118" s="20"/>
      <c r="CAS118" s="20"/>
      <c r="CAT118" s="20"/>
      <c r="CAU118" s="20"/>
      <c r="CAV118" s="20"/>
      <c r="CAW118" s="20"/>
      <c r="CAX118" s="20"/>
      <c r="CAY118" s="20"/>
      <c r="CAZ118" s="20"/>
      <c r="CBA118" s="20"/>
      <c r="CBB118" s="20"/>
      <c r="CBC118" s="20"/>
      <c r="CBD118" s="20"/>
      <c r="CBE118" s="20"/>
      <c r="CBF118" s="20"/>
      <c r="CBG118" s="20"/>
      <c r="CBH118" s="20"/>
      <c r="CBI118" s="20"/>
      <c r="CBJ118" s="20"/>
      <c r="CBK118" s="20"/>
      <c r="CBL118" s="20"/>
      <c r="CBM118" s="20"/>
      <c r="CBN118" s="20"/>
      <c r="CBO118" s="20"/>
      <c r="CBP118" s="20"/>
      <c r="CBQ118" s="20"/>
      <c r="CBR118" s="20"/>
      <c r="CBS118" s="20"/>
      <c r="CBT118" s="20"/>
      <c r="CBU118" s="20"/>
      <c r="CBV118" s="20"/>
      <c r="CBW118" s="20"/>
      <c r="CBX118" s="20"/>
      <c r="CBY118" s="20"/>
      <c r="CBZ118" s="20"/>
      <c r="CCA118" s="20"/>
      <c r="CCB118" s="20"/>
      <c r="CCC118" s="20"/>
      <c r="CCD118" s="20"/>
      <c r="CCE118" s="20"/>
      <c r="CCF118" s="20"/>
      <c r="CCG118" s="20"/>
      <c r="CCH118" s="20"/>
      <c r="CCI118" s="20"/>
      <c r="CCJ118" s="20"/>
      <c r="CCK118" s="20"/>
      <c r="CCL118" s="20"/>
      <c r="CCM118" s="20"/>
      <c r="CCN118" s="20"/>
      <c r="CCO118" s="20"/>
      <c r="CCP118" s="20"/>
      <c r="CCQ118" s="20"/>
      <c r="CCR118" s="20"/>
      <c r="CCS118" s="20"/>
      <c r="CCT118" s="20"/>
      <c r="CCU118" s="20"/>
      <c r="CCV118" s="20"/>
      <c r="CCW118" s="20"/>
      <c r="CCX118" s="20"/>
      <c r="CCY118" s="20"/>
      <c r="CCZ118" s="20"/>
      <c r="CDA118" s="20"/>
      <c r="CDB118" s="20"/>
      <c r="CDC118" s="20"/>
      <c r="CDD118" s="20"/>
      <c r="CDE118" s="20"/>
      <c r="CDF118" s="20"/>
      <c r="CDG118" s="20"/>
      <c r="CDH118" s="20"/>
      <c r="CDI118" s="20"/>
      <c r="CDJ118" s="20"/>
      <c r="CDK118" s="20"/>
      <c r="CDL118" s="20"/>
      <c r="CDM118" s="20"/>
      <c r="CDN118" s="20"/>
      <c r="CDO118" s="20"/>
      <c r="CDP118" s="20"/>
      <c r="CDQ118" s="20"/>
      <c r="CDR118" s="20"/>
      <c r="CDS118" s="20"/>
      <c r="CDT118" s="20"/>
      <c r="CDU118" s="20"/>
      <c r="CDV118" s="20"/>
      <c r="CDW118" s="20"/>
      <c r="CDX118" s="20"/>
      <c r="CDY118" s="20"/>
      <c r="CDZ118" s="20"/>
      <c r="CEA118" s="20"/>
      <c r="CEB118" s="20"/>
      <c r="CEC118" s="20"/>
      <c r="CED118" s="20"/>
      <c r="CEE118" s="20"/>
      <c r="CEF118" s="20"/>
      <c r="CEG118" s="20"/>
      <c r="CEH118" s="20"/>
      <c r="CEI118" s="20"/>
      <c r="CEJ118" s="20"/>
      <c r="CEK118" s="20"/>
      <c r="CEL118" s="20"/>
      <c r="CEM118" s="20"/>
      <c r="CEN118" s="20"/>
      <c r="CEO118" s="20"/>
      <c r="CEP118" s="20"/>
      <c r="CEQ118" s="20"/>
      <c r="CER118" s="20"/>
      <c r="CES118" s="20"/>
      <c r="CET118" s="20"/>
      <c r="CEU118" s="20"/>
      <c r="CEV118" s="20"/>
      <c r="CEW118" s="20"/>
      <c r="CEX118" s="20"/>
      <c r="CEY118" s="20"/>
      <c r="CEZ118" s="20"/>
      <c r="CFA118" s="20"/>
      <c r="CFB118" s="20"/>
      <c r="CFC118" s="20"/>
      <c r="CFD118" s="20"/>
      <c r="CFE118" s="20"/>
      <c r="CFF118" s="20"/>
      <c r="CFG118" s="20"/>
      <c r="CFH118" s="20"/>
      <c r="CFI118" s="20"/>
      <c r="CFJ118" s="20"/>
      <c r="CFK118" s="20"/>
      <c r="CFL118" s="20"/>
      <c r="CFM118" s="20"/>
      <c r="CFN118" s="20"/>
      <c r="CFO118" s="20"/>
      <c r="CFP118" s="20"/>
      <c r="CFQ118" s="20"/>
      <c r="CFR118" s="20"/>
      <c r="CFS118" s="20"/>
      <c r="CFT118" s="20"/>
      <c r="CFU118" s="20"/>
      <c r="CFV118" s="20"/>
      <c r="CFW118" s="20"/>
      <c r="CFX118" s="20"/>
      <c r="CFY118" s="20"/>
      <c r="CFZ118" s="20"/>
      <c r="CGA118" s="20"/>
      <c r="CGB118" s="20"/>
      <c r="CGC118" s="20"/>
      <c r="CGD118" s="20"/>
      <c r="CGE118" s="20"/>
      <c r="CGF118" s="20"/>
      <c r="CGG118" s="20"/>
      <c r="CGH118" s="20"/>
      <c r="CGI118" s="20"/>
      <c r="CGJ118" s="20"/>
      <c r="CGK118" s="20"/>
      <c r="CGL118" s="20"/>
      <c r="CGM118" s="20"/>
      <c r="CGN118" s="20"/>
      <c r="CGO118" s="20"/>
      <c r="CGP118" s="20"/>
      <c r="CGQ118" s="20"/>
      <c r="CGR118" s="20"/>
      <c r="CGS118" s="20"/>
      <c r="CGT118" s="20"/>
      <c r="CGU118" s="20"/>
      <c r="CGV118" s="20"/>
      <c r="CGW118" s="20"/>
      <c r="CGX118" s="20"/>
      <c r="CGY118" s="20"/>
      <c r="CGZ118" s="20"/>
      <c r="CHA118" s="20"/>
      <c r="CHB118" s="20"/>
      <c r="CHC118" s="20"/>
      <c r="CHD118" s="20"/>
      <c r="CHE118" s="20"/>
      <c r="CHF118" s="20"/>
      <c r="CHG118" s="20"/>
      <c r="CHH118" s="20"/>
      <c r="CHI118" s="20"/>
      <c r="CHJ118" s="20"/>
      <c r="CHK118" s="20"/>
      <c r="CHL118" s="20"/>
      <c r="CHM118" s="20"/>
      <c r="CHN118" s="20"/>
      <c r="CHO118" s="20"/>
      <c r="CHP118" s="20"/>
      <c r="CHQ118" s="20"/>
      <c r="CHR118" s="20"/>
      <c r="CHS118" s="20"/>
      <c r="CHT118" s="20"/>
      <c r="CHU118" s="20"/>
      <c r="CHV118" s="20"/>
      <c r="CHW118" s="20"/>
      <c r="CHX118" s="20"/>
      <c r="CHY118" s="20"/>
      <c r="CHZ118" s="20"/>
      <c r="CIA118" s="20"/>
      <c r="CIB118" s="20"/>
      <c r="CIC118" s="20"/>
      <c r="CID118" s="20"/>
      <c r="CIE118" s="20"/>
      <c r="CIF118" s="20"/>
      <c r="CIG118" s="20"/>
      <c r="CIH118" s="20"/>
      <c r="CII118" s="20"/>
      <c r="CIJ118" s="20"/>
      <c r="CIK118" s="20"/>
      <c r="CIL118" s="20"/>
      <c r="CIM118" s="20"/>
      <c r="CIN118" s="20"/>
      <c r="CIO118" s="20"/>
      <c r="CIP118" s="20"/>
      <c r="CIQ118" s="20"/>
      <c r="CIR118" s="20"/>
      <c r="CIS118" s="20"/>
      <c r="CIT118" s="20"/>
      <c r="CIU118" s="20"/>
      <c r="CIV118" s="20"/>
      <c r="CIW118" s="20"/>
      <c r="CIX118" s="20"/>
      <c r="CIY118" s="20"/>
      <c r="CIZ118" s="20"/>
      <c r="CJA118" s="20"/>
      <c r="CJB118" s="20"/>
      <c r="CJC118" s="20"/>
      <c r="CJD118" s="20"/>
      <c r="CJE118" s="20"/>
      <c r="CJF118" s="20"/>
      <c r="CJG118" s="20"/>
      <c r="CJH118" s="20"/>
      <c r="CJI118" s="20"/>
      <c r="CJJ118" s="20"/>
      <c r="CJK118" s="20"/>
      <c r="CJL118" s="20"/>
      <c r="CJM118" s="20"/>
      <c r="CJN118" s="20"/>
      <c r="CJO118" s="20"/>
      <c r="CJP118" s="20"/>
      <c r="CJQ118" s="20"/>
      <c r="CJR118" s="20"/>
      <c r="CJS118" s="20"/>
      <c r="CJT118" s="20"/>
      <c r="CJU118" s="20"/>
      <c r="CJV118" s="20"/>
      <c r="CJW118" s="20"/>
      <c r="CJX118" s="20"/>
      <c r="CJY118" s="20"/>
      <c r="CJZ118" s="20"/>
      <c r="CKA118" s="20"/>
      <c r="CKB118" s="20"/>
      <c r="CKC118" s="20"/>
      <c r="CKD118" s="20"/>
      <c r="CKE118" s="20"/>
      <c r="CKF118" s="20"/>
      <c r="CKG118" s="20"/>
      <c r="CKH118" s="20"/>
      <c r="CKI118" s="20"/>
      <c r="CKJ118" s="20"/>
      <c r="CKK118" s="20"/>
      <c r="CKL118" s="20"/>
      <c r="CKM118" s="20"/>
      <c r="CKN118" s="20"/>
      <c r="CKO118" s="20"/>
      <c r="CKP118" s="20"/>
      <c r="CKQ118" s="20"/>
      <c r="CKR118" s="20"/>
      <c r="CKS118" s="20"/>
      <c r="CKT118" s="20"/>
      <c r="CKU118" s="20"/>
      <c r="CKV118" s="20"/>
      <c r="CKW118" s="20"/>
      <c r="CKX118" s="20"/>
      <c r="CKY118" s="20"/>
      <c r="CKZ118" s="20"/>
      <c r="CLA118" s="20"/>
      <c r="CLB118" s="20"/>
      <c r="CLC118" s="20"/>
      <c r="CLD118" s="20"/>
      <c r="CLE118" s="20"/>
      <c r="CLF118" s="20"/>
      <c r="CLG118" s="20"/>
      <c r="CLH118" s="20"/>
      <c r="CLI118" s="20"/>
      <c r="CLJ118" s="20"/>
      <c r="CLK118" s="20"/>
      <c r="CLL118" s="20"/>
      <c r="CLM118" s="20"/>
      <c r="CLN118" s="20"/>
      <c r="CLO118" s="20"/>
      <c r="CLP118" s="20"/>
      <c r="CLQ118" s="20"/>
      <c r="CLR118" s="20"/>
      <c r="CLS118" s="20"/>
      <c r="CLT118" s="20"/>
      <c r="CLU118" s="20"/>
      <c r="CLV118" s="20"/>
      <c r="CLW118" s="20"/>
      <c r="CLX118" s="20"/>
      <c r="CLY118" s="20"/>
      <c r="CLZ118" s="20"/>
      <c r="CMA118" s="20"/>
      <c r="CMB118" s="20"/>
      <c r="CMC118" s="20"/>
      <c r="CMD118" s="20"/>
      <c r="CME118" s="20"/>
      <c r="CMF118" s="20"/>
      <c r="CMG118" s="20"/>
      <c r="CMH118" s="20"/>
      <c r="CMI118" s="20"/>
      <c r="CMJ118" s="20"/>
      <c r="CMK118" s="20"/>
      <c r="CML118" s="20"/>
      <c r="CMM118" s="20"/>
      <c r="CMN118" s="20"/>
      <c r="CMO118" s="20"/>
      <c r="CMP118" s="20"/>
      <c r="CMQ118" s="20"/>
      <c r="CMR118" s="20"/>
      <c r="CMS118" s="20"/>
      <c r="CMT118" s="20"/>
      <c r="CMU118" s="20"/>
      <c r="CMV118" s="20"/>
      <c r="CMW118" s="20"/>
      <c r="CMX118" s="20"/>
      <c r="CMY118" s="20"/>
      <c r="CMZ118" s="20"/>
      <c r="CNA118" s="20"/>
      <c r="CNB118" s="20"/>
      <c r="CNC118" s="20"/>
      <c r="CND118" s="20"/>
      <c r="CNE118" s="20"/>
      <c r="CNF118" s="20"/>
      <c r="CNG118" s="20"/>
      <c r="CNH118" s="20"/>
      <c r="CNI118" s="20"/>
      <c r="CNJ118" s="20"/>
      <c r="CNK118" s="20"/>
      <c r="CNL118" s="20"/>
      <c r="CNM118" s="20"/>
      <c r="CNN118" s="20"/>
      <c r="CNO118" s="20"/>
      <c r="CNP118" s="20"/>
      <c r="CNQ118" s="20"/>
      <c r="CNR118" s="20"/>
      <c r="CNS118" s="20"/>
      <c r="CNT118" s="20"/>
      <c r="CNU118" s="20"/>
      <c r="CNV118" s="20"/>
      <c r="CNW118" s="20"/>
      <c r="CNX118" s="20"/>
      <c r="CNY118" s="20"/>
      <c r="CNZ118" s="20"/>
      <c r="COA118" s="20"/>
      <c r="COB118" s="20"/>
      <c r="COC118" s="20"/>
      <c r="COD118" s="20"/>
      <c r="COE118" s="20"/>
      <c r="COF118" s="20"/>
      <c r="COG118" s="20"/>
      <c r="COH118" s="20"/>
      <c r="COI118" s="20"/>
      <c r="COJ118" s="20"/>
      <c r="COK118" s="20"/>
      <c r="COL118" s="20"/>
      <c r="COM118" s="20"/>
      <c r="CON118" s="20"/>
      <c r="COO118" s="20"/>
      <c r="COP118" s="20"/>
      <c r="COQ118" s="20"/>
      <c r="COR118" s="20"/>
      <c r="COS118" s="20"/>
      <c r="COT118" s="20"/>
      <c r="COU118" s="20"/>
      <c r="COV118" s="20"/>
      <c r="COW118" s="20"/>
      <c r="COX118" s="20"/>
      <c r="COY118" s="20"/>
      <c r="COZ118" s="20"/>
      <c r="CPA118" s="20"/>
      <c r="CPB118" s="20"/>
      <c r="CPC118" s="20"/>
      <c r="CPD118" s="20"/>
      <c r="CPE118" s="20"/>
      <c r="CPF118" s="20"/>
      <c r="CPG118" s="20"/>
      <c r="CPH118" s="20"/>
      <c r="CPI118" s="20"/>
      <c r="CPJ118" s="20"/>
      <c r="CPK118" s="20"/>
      <c r="CPL118" s="20"/>
      <c r="CPM118" s="20"/>
      <c r="CPN118" s="20"/>
      <c r="CPO118" s="20"/>
      <c r="CPP118" s="20"/>
      <c r="CPQ118" s="20"/>
      <c r="CPR118" s="20"/>
      <c r="CPS118" s="20"/>
      <c r="CPT118" s="20"/>
      <c r="CPU118" s="20"/>
      <c r="CPV118" s="20"/>
      <c r="CPW118" s="20"/>
      <c r="CPX118" s="20"/>
      <c r="CPY118" s="20"/>
      <c r="CPZ118" s="20"/>
      <c r="CQA118" s="20"/>
      <c r="CQB118" s="20"/>
      <c r="CQC118" s="20"/>
      <c r="CQD118" s="20"/>
      <c r="CQE118" s="20"/>
      <c r="CQF118" s="20"/>
      <c r="CQG118" s="20"/>
      <c r="CQH118" s="20"/>
      <c r="CQI118" s="20"/>
      <c r="CQJ118" s="20"/>
      <c r="CQK118" s="20"/>
      <c r="CQL118" s="20"/>
      <c r="CQM118" s="20"/>
      <c r="CQN118" s="20"/>
      <c r="CQO118" s="20"/>
      <c r="CQP118" s="20"/>
      <c r="CQQ118" s="20"/>
      <c r="CQR118" s="20"/>
      <c r="CQS118" s="20"/>
      <c r="CQT118" s="20"/>
      <c r="CQU118" s="20"/>
      <c r="CQV118" s="20"/>
      <c r="CQW118" s="20"/>
      <c r="CQX118" s="20"/>
      <c r="CQY118" s="20"/>
      <c r="CQZ118" s="20"/>
      <c r="CRA118" s="20"/>
      <c r="CRB118" s="20"/>
      <c r="CRC118" s="20"/>
      <c r="CRD118" s="20"/>
      <c r="CRE118" s="20"/>
      <c r="CRF118" s="20"/>
      <c r="CRG118" s="20"/>
      <c r="CRH118" s="20"/>
      <c r="CRI118" s="20"/>
      <c r="CRJ118" s="20"/>
      <c r="CRK118" s="20"/>
      <c r="CRL118" s="20"/>
      <c r="CRM118" s="20"/>
      <c r="CRN118" s="20"/>
      <c r="CRO118" s="20"/>
      <c r="CRP118" s="20"/>
      <c r="CRQ118" s="20"/>
      <c r="CRR118" s="20"/>
      <c r="CRS118" s="20"/>
      <c r="CRT118" s="20"/>
      <c r="CRU118" s="20"/>
      <c r="CRV118" s="20"/>
      <c r="CRW118" s="20"/>
      <c r="CRX118" s="20"/>
      <c r="CRY118" s="20"/>
      <c r="CRZ118" s="20"/>
      <c r="CSA118" s="20"/>
      <c r="CSB118" s="20"/>
      <c r="CSC118" s="20"/>
      <c r="CSD118" s="20"/>
      <c r="CSE118" s="20"/>
      <c r="CSF118" s="20"/>
      <c r="CSG118" s="20"/>
      <c r="CSH118" s="20"/>
      <c r="CSI118" s="20"/>
      <c r="CSJ118" s="20"/>
      <c r="CSK118" s="20"/>
      <c r="CSL118" s="20"/>
      <c r="CSM118" s="20"/>
      <c r="CSN118" s="20"/>
      <c r="CSO118" s="20"/>
      <c r="CSP118" s="20"/>
      <c r="CSQ118" s="20"/>
      <c r="CSR118" s="20"/>
      <c r="CSS118" s="20"/>
      <c r="CST118" s="20"/>
      <c r="CSU118" s="20"/>
      <c r="CSV118" s="20"/>
      <c r="CSW118" s="20"/>
      <c r="CSX118" s="20"/>
      <c r="CSY118" s="20"/>
      <c r="CSZ118" s="20"/>
      <c r="CTA118" s="20"/>
      <c r="CTB118" s="20"/>
      <c r="CTC118" s="20"/>
      <c r="CTD118" s="20"/>
      <c r="CTE118" s="20"/>
      <c r="CTF118" s="20"/>
      <c r="CTG118" s="20"/>
      <c r="CTH118" s="20"/>
      <c r="CTI118" s="20"/>
      <c r="CTJ118" s="20"/>
      <c r="CTK118" s="20"/>
      <c r="CTL118" s="20"/>
      <c r="CTM118" s="20"/>
      <c r="CTN118" s="20"/>
      <c r="CTO118" s="20"/>
      <c r="CTP118" s="20"/>
      <c r="CTQ118" s="20"/>
      <c r="CTR118" s="20"/>
      <c r="CTS118" s="20"/>
      <c r="CTT118" s="20"/>
      <c r="CTU118" s="20"/>
      <c r="CTV118" s="20"/>
      <c r="CTW118" s="20"/>
      <c r="CTX118" s="20"/>
      <c r="CTY118" s="20"/>
      <c r="CTZ118" s="20"/>
      <c r="CUA118" s="20"/>
      <c r="CUB118" s="20"/>
      <c r="CUC118" s="20"/>
      <c r="CUD118" s="20"/>
      <c r="CUE118" s="20"/>
      <c r="CUF118" s="20"/>
      <c r="CUG118" s="20"/>
      <c r="CUH118" s="20"/>
      <c r="CUI118" s="20"/>
      <c r="CUJ118" s="20"/>
      <c r="CUK118" s="20"/>
      <c r="CUL118" s="20"/>
      <c r="CUM118" s="20"/>
      <c r="CUN118" s="20"/>
      <c r="CUO118" s="20"/>
      <c r="CUP118" s="20"/>
      <c r="CUQ118" s="20"/>
      <c r="CUR118" s="20"/>
      <c r="CUS118" s="20"/>
      <c r="CUT118" s="20"/>
      <c r="CUU118" s="20"/>
      <c r="CUV118" s="20"/>
      <c r="CUW118" s="20"/>
      <c r="CUX118" s="20"/>
      <c r="CUY118" s="20"/>
      <c r="CUZ118" s="20"/>
      <c r="CVA118" s="20"/>
      <c r="CVB118" s="20"/>
      <c r="CVC118" s="20"/>
      <c r="CVD118" s="20"/>
      <c r="CVE118" s="20"/>
      <c r="CVF118" s="20"/>
      <c r="CVG118" s="20"/>
      <c r="CVH118" s="20"/>
      <c r="CVI118" s="20"/>
      <c r="CVJ118" s="20"/>
      <c r="CVK118" s="20"/>
      <c r="CVL118" s="20"/>
      <c r="CVM118" s="20"/>
      <c r="CVN118" s="20"/>
      <c r="CVO118" s="20"/>
      <c r="CVP118" s="20"/>
      <c r="CVQ118" s="20"/>
      <c r="CVR118" s="20"/>
      <c r="CVS118" s="20"/>
      <c r="CVT118" s="20"/>
      <c r="CVU118" s="20"/>
      <c r="CVV118" s="20"/>
      <c r="CVW118" s="20"/>
      <c r="CVX118" s="20"/>
      <c r="CVY118" s="20"/>
      <c r="CVZ118" s="20"/>
      <c r="CWA118" s="20"/>
      <c r="CWB118" s="20"/>
      <c r="CWC118" s="20"/>
      <c r="CWD118" s="20"/>
      <c r="CWE118" s="20"/>
      <c r="CWF118" s="20"/>
      <c r="CWG118" s="20"/>
      <c r="CWH118" s="20"/>
      <c r="CWI118" s="20"/>
      <c r="CWJ118" s="20"/>
      <c r="CWK118" s="20"/>
      <c r="CWL118" s="20"/>
      <c r="CWM118" s="20"/>
      <c r="CWN118" s="20"/>
      <c r="CWO118" s="20"/>
      <c r="CWP118" s="20"/>
      <c r="CWQ118" s="20"/>
      <c r="CWR118" s="20"/>
      <c r="CWS118" s="20"/>
      <c r="CWT118" s="20"/>
      <c r="CWU118" s="20"/>
      <c r="CWV118" s="20"/>
      <c r="CWW118" s="20"/>
      <c r="CWX118" s="20"/>
      <c r="CWY118" s="20"/>
      <c r="CWZ118" s="20"/>
      <c r="CXA118" s="20"/>
      <c r="CXB118" s="20"/>
      <c r="CXC118" s="20"/>
      <c r="CXD118" s="20"/>
      <c r="CXE118" s="20"/>
      <c r="CXF118" s="20"/>
      <c r="CXG118" s="20"/>
      <c r="CXH118" s="20"/>
      <c r="CXI118" s="20"/>
      <c r="CXJ118" s="20"/>
      <c r="CXK118" s="20"/>
      <c r="CXL118" s="20"/>
      <c r="CXM118" s="20"/>
      <c r="CXN118" s="20"/>
      <c r="CXO118" s="20"/>
      <c r="CXP118" s="20"/>
      <c r="CXQ118" s="20"/>
      <c r="CXR118" s="20"/>
      <c r="CXS118" s="20"/>
      <c r="CXT118" s="20"/>
      <c r="CXU118" s="20"/>
      <c r="CXV118" s="20"/>
      <c r="CXW118" s="20"/>
      <c r="CXX118" s="20"/>
      <c r="CXY118" s="20"/>
      <c r="CXZ118" s="20"/>
      <c r="CYA118" s="20"/>
      <c r="CYB118" s="20"/>
      <c r="CYC118" s="20"/>
      <c r="CYD118" s="20"/>
      <c r="CYE118" s="20"/>
      <c r="CYF118" s="20"/>
      <c r="CYG118" s="20"/>
      <c r="CYH118" s="20"/>
      <c r="CYI118" s="20"/>
      <c r="CYJ118" s="20"/>
      <c r="CYK118" s="20"/>
      <c r="CYL118" s="20"/>
      <c r="CYM118" s="20"/>
      <c r="CYN118" s="20"/>
      <c r="CYO118" s="20"/>
      <c r="CYP118" s="20"/>
      <c r="CYQ118" s="20"/>
      <c r="CYR118" s="20"/>
      <c r="CYS118" s="20"/>
      <c r="CYT118" s="20"/>
      <c r="CYU118" s="20"/>
      <c r="CYV118" s="20"/>
      <c r="CYW118" s="20"/>
      <c r="CYX118" s="20"/>
      <c r="CYY118" s="20"/>
      <c r="CYZ118" s="20"/>
      <c r="CZA118" s="20"/>
      <c r="CZB118" s="20"/>
      <c r="CZC118" s="20"/>
      <c r="CZD118" s="20"/>
      <c r="CZE118" s="20"/>
      <c r="CZF118" s="20"/>
      <c r="CZG118" s="20"/>
      <c r="CZH118" s="20"/>
      <c r="CZI118" s="20"/>
      <c r="CZJ118" s="20"/>
      <c r="CZK118" s="20"/>
      <c r="CZL118" s="20"/>
      <c r="CZM118" s="20"/>
      <c r="CZN118" s="20"/>
      <c r="CZO118" s="20"/>
      <c r="CZP118" s="20"/>
      <c r="CZQ118" s="20"/>
      <c r="CZR118" s="20"/>
      <c r="CZS118" s="20"/>
      <c r="CZT118" s="20"/>
      <c r="CZU118" s="20"/>
      <c r="CZV118" s="20"/>
      <c r="CZW118" s="20"/>
      <c r="CZX118" s="20"/>
      <c r="CZY118" s="20"/>
      <c r="CZZ118" s="20"/>
      <c r="DAA118" s="20"/>
      <c r="DAB118" s="20"/>
      <c r="DAC118" s="20"/>
      <c r="DAD118" s="20"/>
      <c r="DAE118" s="20"/>
      <c r="DAF118" s="20"/>
      <c r="DAG118" s="20"/>
      <c r="DAH118" s="20"/>
      <c r="DAI118" s="20"/>
      <c r="DAJ118" s="20"/>
      <c r="DAK118" s="20"/>
      <c r="DAL118" s="20"/>
      <c r="DAM118" s="20"/>
      <c r="DAN118" s="20"/>
      <c r="DAO118" s="20"/>
      <c r="DAP118" s="20"/>
      <c r="DAQ118" s="20"/>
      <c r="DAR118" s="20"/>
      <c r="DAS118" s="20"/>
      <c r="DAT118" s="20"/>
      <c r="DAU118" s="20"/>
      <c r="DAV118" s="20"/>
      <c r="DAW118" s="20"/>
      <c r="DAX118" s="20"/>
      <c r="DAY118" s="20"/>
      <c r="DAZ118" s="20"/>
      <c r="DBA118" s="20"/>
      <c r="DBB118" s="20"/>
      <c r="DBC118" s="20"/>
      <c r="DBD118" s="20"/>
      <c r="DBE118" s="20"/>
      <c r="DBF118" s="20"/>
      <c r="DBG118" s="20"/>
      <c r="DBH118" s="20"/>
      <c r="DBI118" s="20"/>
      <c r="DBJ118" s="20"/>
      <c r="DBK118" s="20"/>
      <c r="DBL118" s="20"/>
      <c r="DBM118" s="20"/>
      <c r="DBN118" s="20"/>
      <c r="DBO118" s="20"/>
      <c r="DBP118" s="20"/>
      <c r="DBQ118" s="20"/>
      <c r="DBR118" s="20"/>
      <c r="DBS118" s="20"/>
      <c r="DBT118" s="20"/>
      <c r="DBU118" s="20"/>
      <c r="DBV118" s="20"/>
      <c r="DBW118" s="20"/>
      <c r="DBX118" s="20"/>
      <c r="DBY118" s="20"/>
      <c r="DBZ118" s="20"/>
      <c r="DCA118" s="20"/>
      <c r="DCB118" s="20"/>
      <c r="DCC118" s="20"/>
      <c r="DCD118" s="20"/>
      <c r="DCE118" s="20"/>
      <c r="DCF118" s="20"/>
      <c r="DCG118" s="20"/>
      <c r="DCH118" s="20"/>
      <c r="DCI118" s="20"/>
      <c r="DCJ118" s="20"/>
      <c r="DCK118" s="20"/>
      <c r="DCL118" s="20"/>
      <c r="DCM118" s="20"/>
      <c r="DCN118" s="20"/>
      <c r="DCO118" s="20"/>
      <c r="DCP118" s="20"/>
      <c r="DCQ118" s="20"/>
      <c r="DCR118" s="20"/>
      <c r="DCS118" s="20"/>
      <c r="DCT118" s="20"/>
      <c r="DCU118" s="20"/>
      <c r="DCV118" s="20"/>
      <c r="DCW118" s="20"/>
      <c r="DCX118" s="20"/>
      <c r="DCY118" s="20"/>
      <c r="DCZ118" s="20"/>
      <c r="DDA118" s="20"/>
      <c r="DDB118" s="20"/>
      <c r="DDC118" s="20"/>
      <c r="DDD118" s="20"/>
      <c r="DDE118" s="20"/>
      <c r="DDF118" s="20"/>
      <c r="DDG118" s="20"/>
      <c r="DDH118" s="20"/>
      <c r="DDI118" s="20"/>
      <c r="DDJ118" s="20"/>
      <c r="DDK118" s="20"/>
      <c r="DDL118" s="20"/>
      <c r="DDM118" s="20"/>
      <c r="DDN118" s="20"/>
      <c r="DDO118" s="20"/>
      <c r="DDP118" s="20"/>
      <c r="DDQ118" s="20"/>
      <c r="DDR118" s="20"/>
      <c r="DDS118" s="20"/>
      <c r="DDT118" s="20"/>
      <c r="DDU118" s="20"/>
      <c r="DDV118" s="20"/>
      <c r="DDW118" s="20"/>
      <c r="DDX118" s="20"/>
      <c r="DDY118" s="20"/>
      <c r="DDZ118" s="20"/>
      <c r="DEA118" s="20"/>
      <c r="DEB118" s="20"/>
      <c r="DEC118" s="20"/>
      <c r="DED118" s="20"/>
      <c r="DEE118" s="20"/>
      <c r="DEF118" s="20"/>
      <c r="DEG118" s="20"/>
      <c r="DEH118" s="20"/>
      <c r="DEI118" s="20"/>
      <c r="DEJ118" s="20"/>
      <c r="DEK118" s="20"/>
      <c r="DEL118" s="20"/>
      <c r="DEM118" s="20"/>
      <c r="DEN118" s="20"/>
      <c r="DEO118" s="20"/>
      <c r="DEP118" s="20"/>
      <c r="DEQ118" s="20"/>
      <c r="DER118" s="20"/>
      <c r="DES118" s="20"/>
      <c r="DET118" s="20"/>
      <c r="DEU118" s="20"/>
      <c r="DEV118" s="20"/>
      <c r="DEW118" s="20"/>
      <c r="DEX118" s="20"/>
      <c r="DEY118" s="20"/>
      <c r="DEZ118" s="20"/>
      <c r="DFA118" s="20"/>
      <c r="DFB118" s="20"/>
      <c r="DFC118" s="20"/>
      <c r="DFD118" s="20"/>
      <c r="DFE118" s="20"/>
      <c r="DFF118" s="20"/>
      <c r="DFG118" s="20"/>
      <c r="DFH118" s="20"/>
      <c r="DFI118" s="20"/>
      <c r="DFJ118" s="20"/>
      <c r="DFK118" s="20"/>
      <c r="DFL118" s="20"/>
      <c r="DFM118" s="20"/>
      <c r="DFN118" s="20"/>
      <c r="DFO118" s="20"/>
      <c r="DFP118" s="20"/>
      <c r="DFQ118" s="20"/>
      <c r="DFR118" s="20"/>
      <c r="DFS118" s="20"/>
      <c r="DFT118" s="20"/>
      <c r="DFU118" s="20"/>
      <c r="DFV118" s="20"/>
      <c r="DFW118" s="20"/>
      <c r="DFX118" s="20"/>
      <c r="DFY118" s="20"/>
      <c r="DFZ118" s="20"/>
      <c r="DGA118" s="20"/>
      <c r="DGB118" s="20"/>
      <c r="DGC118" s="20"/>
      <c r="DGD118" s="20"/>
      <c r="DGE118" s="20"/>
      <c r="DGF118" s="20"/>
      <c r="DGG118" s="20"/>
      <c r="DGH118" s="20"/>
      <c r="DGI118" s="20"/>
      <c r="DGJ118" s="20"/>
      <c r="DGK118" s="20"/>
      <c r="DGL118" s="20"/>
      <c r="DGM118" s="20"/>
      <c r="DGN118" s="20"/>
      <c r="DGO118" s="20"/>
      <c r="DGP118" s="20"/>
      <c r="DGQ118" s="20"/>
      <c r="DGR118" s="20"/>
      <c r="DGS118" s="20"/>
      <c r="DGT118" s="20"/>
      <c r="DGU118" s="20"/>
      <c r="DGV118" s="20"/>
      <c r="DGW118" s="20"/>
      <c r="DGX118" s="20"/>
      <c r="DGY118" s="20"/>
      <c r="DGZ118" s="20"/>
      <c r="DHA118" s="20"/>
      <c r="DHB118" s="20"/>
      <c r="DHC118" s="20"/>
      <c r="DHD118" s="20"/>
      <c r="DHE118" s="20"/>
      <c r="DHF118" s="20"/>
      <c r="DHG118" s="20"/>
      <c r="DHH118" s="20"/>
      <c r="DHI118" s="20"/>
      <c r="DHJ118" s="20"/>
      <c r="DHK118" s="20"/>
      <c r="DHL118" s="20"/>
      <c r="DHM118" s="20"/>
      <c r="DHN118" s="20"/>
      <c r="DHO118" s="20"/>
      <c r="DHP118" s="20"/>
      <c r="DHQ118" s="20"/>
      <c r="DHR118" s="20"/>
      <c r="DHS118" s="20"/>
      <c r="DHT118" s="20"/>
      <c r="DHU118" s="20"/>
      <c r="DHV118" s="20"/>
      <c r="DHW118" s="20"/>
      <c r="DHX118" s="20"/>
      <c r="DHY118" s="20"/>
      <c r="DHZ118" s="20"/>
      <c r="DIA118" s="20"/>
      <c r="DIB118" s="20"/>
      <c r="DIC118" s="20"/>
      <c r="DID118" s="20"/>
      <c r="DIE118" s="20"/>
      <c r="DIF118" s="20"/>
      <c r="DIG118" s="20"/>
      <c r="DIH118" s="20"/>
      <c r="DII118" s="20"/>
      <c r="DIJ118" s="20"/>
      <c r="DIK118" s="20"/>
      <c r="DIL118" s="20"/>
      <c r="DIM118" s="20"/>
      <c r="DIN118" s="20"/>
      <c r="DIO118" s="20"/>
      <c r="DIP118" s="20"/>
      <c r="DIQ118" s="20"/>
      <c r="DIR118" s="20"/>
      <c r="DIS118" s="20"/>
      <c r="DIT118" s="20"/>
      <c r="DIU118" s="20"/>
      <c r="DIV118" s="20"/>
      <c r="DIW118" s="20"/>
      <c r="DIX118" s="20"/>
      <c r="DIY118" s="20"/>
      <c r="DIZ118" s="20"/>
      <c r="DJA118" s="20"/>
      <c r="DJB118" s="20"/>
      <c r="DJC118" s="20"/>
      <c r="DJD118" s="20"/>
      <c r="DJE118" s="20"/>
      <c r="DJF118" s="20"/>
      <c r="DJG118" s="20"/>
      <c r="DJH118" s="20"/>
      <c r="DJI118" s="20"/>
      <c r="DJJ118" s="20"/>
      <c r="DJK118" s="20"/>
      <c r="DJL118" s="20"/>
      <c r="DJM118" s="20"/>
      <c r="DJN118" s="20"/>
      <c r="DJO118" s="20"/>
      <c r="DJP118" s="20"/>
      <c r="DJQ118" s="20"/>
      <c r="DJR118" s="20"/>
      <c r="DJS118" s="20"/>
      <c r="DJT118" s="20"/>
      <c r="DJU118" s="20"/>
      <c r="DJV118" s="20"/>
      <c r="DJW118" s="20"/>
      <c r="DJX118" s="20"/>
      <c r="DJY118" s="20"/>
      <c r="DJZ118" s="20"/>
      <c r="DKA118" s="20"/>
      <c r="DKB118" s="20"/>
      <c r="DKC118" s="20"/>
      <c r="DKD118" s="20"/>
      <c r="DKE118" s="20"/>
      <c r="DKF118" s="20"/>
      <c r="DKG118" s="20"/>
      <c r="DKH118" s="20"/>
      <c r="DKI118" s="20"/>
      <c r="DKJ118" s="20"/>
      <c r="DKK118" s="20"/>
      <c r="DKL118" s="20"/>
      <c r="DKM118" s="20"/>
      <c r="DKN118" s="20"/>
      <c r="DKO118" s="20"/>
      <c r="DKP118" s="20"/>
      <c r="DKQ118" s="20"/>
      <c r="DKR118" s="20"/>
      <c r="DKS118" s="20"/>
      <c r="DKT118" s="20"/>
      <c r="DKU118" s="20"/>
      <c r="DKV118" s="20"/>
      <c r="DKW118" s="20"/>
      <c r="DKX118" s="20"/>
      <c r="DKY118" s="20"/>
      <c r="DKZ118" s="20"/>
      <c r="DLA118" s="20"/>
      <c r="DLB118" s="20"/>
      <c r="DLC118" s="20"/>
      <c r="DLD118" s="20"/>
      <c r="DLE118" s="20"/>
      <c r="DLF118" s="20"/>
      <c r="DLG118" s="20"/>
      <c r="DLH118" s="20"/>
      <c r="DLI118" s="20"/>
      <c r="DLJ118" s="20"/>
      <c r="DLK118" s="20"/>
      <c r="DLL118" s="20"/>
      <c r="DLM118" s="20"/>
      <c r="DLN118" s="20"/>
      <c r="DLO118" s="20"/>
      <c r="DLP118" s="20"/>
      <c r="DLQ118" s="20"/>
      <c r="DLR118" s="20"/>
      <c r="DLS118" s="20"/>
      <c r="DLT118" s="20"/>
      <c r="DLU118" s="20"/>
      <c r="DLV118" s="20"/>
      <c r="DLW118" s="20"/>
      <c r="DLX118" s="20"/>
      <c r="DLY118" s="20"/>
      <c r="DLZ118" s="20"/>
      <c r="DMA118" s="20"/>
      <c r="DMB118" s="20"/>
      <c r="DMC118" s="20"/>
      <c r="DMD118" s="20"/>
      <c r="DME118" s="20"/>
      <c r="DMF118" s="20"/>
      <c r="DMG118" s="20"/>
      <c r="DMH118" s="20"/>
      <c r="DMI118" s="20"/>
      <c r="DMJ118" s="20"/>
      <c r="DMK118" s="20"/>
      <c r="DML118" s="20"/>
      <c r="DMM118" s="20"/>
      <c r="DMN118" s="20"/>
      <c r="DMO118" s="20"/>
      <c r="DMP118" s="20"/>
      <c r="DMQ118" s="20"/>
      <c r="DMR118" s="20"/>
      <c r="DMS118" s="20"/>
      <c r="DMT118" s="20"/>
      <c r="DMU118" s="20"/>
      <c r="DMV118" s="20"/>
      <c r="DMW118" s="20"/>
      <c r="DMX118" s="20"/>
      <c r="DMY118" s="20"/>
      <c r="DMZ118" s="20"/>
      <c r="DNA118" s="20"/>
      <c r="DNB118" s="20"/>
      <c r="DNC118" s="20"/>
      <c r="DND118" s="20"/>
      <c r="DNE118" s="20"/>
      <c r="DNF118" s="20"/>
      <c r="DNG118" s="20"/>
      <c r="DNH118" s="20"/>
      <c r="DNI118" s="20"/>
      <c r="DNJ118" s="20"/>
      <c r="DNK118" s="20"/>
      <c r="DNL118" s="20"/>
      <c r="DNM118" s="20"/>
      <c r="DNN118" s="20"/>
      <c r="DNO118" s="20"/>
      <c r="DNP118" s="20"/>
      <c r="DNQ118" s="20"/>
      <c r="DNR118" s="20"/>
      <c r="DNS118" s="20"/>
      <c r="DNT118" s="20"/>
      <c r="DNU118" s="20"/>
      <c r="DNV118" s="20"/>
      <c r="DNW118" s="20"/>
      <c r="DNX118" s="20"/>
      <c r="DNY118" s="20"/>
      <c r="DNZ118" s="20"/>
      <c r="DOA118" s="20"/>
      <c r="DOB118" s="20"/>
      <c r="DOC118" s="20"/>
      <c r="DOD118" s="20"/>
      <c r="DOE118" s="20"/>
      <c r="DOF118" s="20"/>
      <c r="DOG118" s="20"/>
      <c r="DOH118" s="20"/>
      <c r="DOI118" s="20"/>
      <c r="DOJ118" s="20"/>
      <c r="DOK118" s="20"/>
      <c r="DOL118" s="20"/>
      <c r="DOM118" s="20"/>
      <c r="DON118" s="20"/>
      <c r="DOO118" s="20"/>
      <c r="DOP118" s="20"/>
      <c r="DOQ118" s="20"/>
      <c r="DOR118" s="20"/>
      <c r="DOS118" s="20"/>
      <c r="DOT118" s="20"/>
      <c r="DOU118" s="20"/>
      <c r="DOV118" s="20"/>
      <c r="DOW118" s="20"/>
      <c r="DOX118" s="20"/>
      <c r="DOY118" s="20"/>
      <c r="DOZ118" s="20"/>
      <c r="DPA118" s="20"/>
      <c r="DPB118" s="20"/>
      <c r="DPC118" s="20"/>
      <c r="DPD118" s="20"/>
      <c r="DPE118" s="20"/>
      <c r="DPF118" s="20"/>
      <c r="DPG118" s="20"/>
      <c r="DPH118" s="20"/>
      <c r="DPI118" s="20"/>
      <c r="DPJ118" s="20"/>
      <c r="DPK118" s="20"/>
      <c r="DPL118" s="20"/>
      <c r="DPM118" s="20"/>
      <c r="DPN118" s="20"/>
      <c r="DPO118" s="20"/>
      <c r="DPP118" s="20"/>
      <c r="DPQ118" s="20"/>
      <c r="DPR118" s="20"/>
      <c r="DPS118" s="20"/>
      <c r="DPT118" s="20"/>
      <c r="DPU118" s="20"/>
      <c r="DPV118" s="20"/>
      <c r="DPW118" s="20"/>
      <c r="DPX118" s="20"/>
      <c r="DPY118" s="20"/>
      <c r="DPZ118" s="20"/>
      <c r="DQA118" s="20"/>
      <c r="DQB118" s="20"/>
      <c r="DQC118" s="20"/>
      <c r="DQD118" s="20"/>
      <c r="DQE118" s="20"/>
      <c r="DQF118" s="20"/>
      <c r="DQG118" s="20"/>
      <c r="DQH118" s="20"/>
      <c r="DQI118" s="20"/>
      <c r="DQJ118" s="20"/>
      <c r="DQK118" s="20"/>
      <c r="DQL118" s="20"/>
      <c r="DQM118" s="20"/>
      <c r="DQN118" s="20"/>
      <c r="DQO118" s="20"/>
      <c r="DQP118" s="20"/>
      <c r="DQQ118" s="20"/>
      <c r="DQR118" s="20"/>
      <c r="DQS118" s="20"/>
      <c r="DQT118" s="20"/>
      <c r="DQU118" s="20"/>
      <c r="DQV118" s="20"/>
      <c r="DQW118" s="20"/>
      <c r="DQX118" s="20"/>
      <c r="DQY118" s="20"/>
      <c r="DQZ118" s="20"/>
      <c r="DRA118" s="20"/>
      <c r="DRB118" s="20"/>
      <c r="DRC118" s="20"/>
      <c r="DRD118" s="20"/>
      <c r="DRE118" s="20"/>
      <c r="DRF118" s="20"/>
      <c r="DRG118" s="20"/>
      <c r="DRH118" s="20"/>
      <c r="DRI118" s="20"/>
      <c r="DRJ118" s="20"/>
      <c r="DRK118" s="20"/>
      <c r="DRL118" s="20"/>
      <c r="DRM118" s="20"/>
      <c r="DRN118" s="20"/>
      <c r="DRO118" s="20"/>
      <c r="DRP118" s="20"/>
      <c r="DRQ118" s="20"/>
      <c r="DRR118" s="20"/>
      <c r="DRS118" s="20"/>
      <c r="DRT118" s="20"/>
      <c r="DRU118" s="20"/>
      <c r="DRV118" s="20"/>
      <c r="DRW118" s="20"/>
      <c r="DRX118" s="20"/>
      <c r="DRY118" s="20"/>
      <c r="DRZ118" s="20"/>
      <c r="DSA118" s="20"/>
      <c r="DSB118" s="20"/>
      <c r="DSC118" s="20"/>
      <c r="DSD118" s="20"/>
      <c r="DSE118" s="20"/>
      <c r="DSF118" s="20"/>
      <c r="DSG118" s="20"/>
      <c r="DSH118" s="20"/>
      <c r="DSI118" s="20"/>
      <c r="DSJ118" s="20"/>
      <c r="DSK118" s="20"/>
      <c r="DSL118" s="20"/>
      <c r="DSM118" s="20"/>
      <c r="DSN118" s="20"/>
      <c r="DSO118" s="20"/>
      <c r="DSP118" s="20"/>
      <c r="DSQ118" s="20"/>
      <c r="DSR118" s="20"/>
      <c r="DSS118" s="20"/>
      <c r="DST118" s="20"/>
      <c r="DSU118" s="20"/>
      <c r="DSV118" s="20"/>
      <c r="DSW118" s="20"/>
      <c r="DSX118" s="20"/>
      <c r="DSY118" s="20"/>
      <c r="DSZ118" s="20"/>
      <c r="DTA118" s="20"/>
      <c r="DTB118" s="20"/>
      <c r="DTC118" s="20"/>
      <c r="DTD118" s="20"/>
      <c r="DTE118" s="20"/>
      <c r="DTF118" s="20"/>
      <c r="DTG118" s="20"/>
      <c r="DTH118" s="20"/>
      <c r="DTI118" s="20"/>
      <c r="DTJ118" s="20"/>
      <c r="DTK118" s="20"/>
      <c r="DTL118" s="20"/>
      <c r="DTM118" s="20"/>
      <c r="DTN118" s="20"/>
      <c r="DTO118" s="20"/>
      <c r="DTP118" s="20"/>
      <c r="DTQ118" s="20"/>
      <c r="DTR118" s="20"/>
      <c r="DTS118" s="20"/>
      <c r="DTT118" s="20"/>
      <c r="DTU118" s="20"/>
      <c r="DTV118" s="20"/>
      <c r="DTW118" s="20"/>
      <c r="DTX118" s="20"/>
      <c r="DTY118" s="20"/>
      <c r="DTZ118" s="20"/>
      <c r="DUA118" s="20"/>
      <c r="DUB118" s="20"/>
      <c r="DUC118" s="20"/>
      <c r="DUD118" s="20"/>
      <c r="DUE118" s="20"/>
      <c r="DUF118" s="20"/>
      <c r="DUG118" s="20"/>
      <c r="DUH118" s="20"/>
      <c r="DUI118" s="20"/>
      <c r="DUJ118" s="20"/>
      <c r="DUK118" s="20"/>
      <c r="DUL118" s="20"/>
      <c r="DUM118" s="20"/>
      <c r="DUN118" s="20"/>
      <c r="DUO118" s="20"/>
      <c r="DUP118" s="20"/>
      <c r="DUQ118" s="20"/>
      <c r="DUR118" s="20"/>
      <c r="DUS118" s="20"/>
      <c r="DUT118" s="20"/>
      <c r="DUU118" s="20"/>
      <c r="DUV118" s="20"/>
      <c r="DUW118" s="20"/>
      <c r="DUX118" s="20"/>
      <c r="DUY118" s="20"/>
      <c r="DUZ118" s="20"/>
      <c r="DVA118" s="20"/>
      <c r="DVB118" s="20"/>
      <c r="DVC118" s="20"/>
      <c r="DVD118" s="20"/>
      <c r="DVE118" s="20"/>
      <c r="DVF118" s="20"/>
      <c r="DVG118" s="20"/>
      <c r="DVH118" s="20"/>
      <c r="DVI118" s="20"/>
      <c r="DVJ118" s="20"/>
      <c r="DVK118" s="20"/>
      <c r="DVL118" s="20"/>
      <c r="DVM118" s="20"/>
      <c r="DVN118" s="20"/>
      <c r="DVO118" s="20"/>
      <c r="DVP118" s="20"/>
      <c r="DVQ118" s="20"/>
      <c r="DVR118" s="20"/>
      <c r="DVS118" s="20"/>
      <c r="DVT118" s="20"/>
      <c r="DVU118" s="20"/>
      <c r="DVV118" s="20"/>
      <c r="DVW118" s="20"/>
      <c r="DVX118" s="20"/>
      <c r="DVY118" s="20"/>
      <c r="DVZ118" s="20"/>
      <c r="DWA118" s="20"/>
      <c r="DWB118" s="20"/>
      <c r="DWC118" s="20"/>
      <c r="DWD118" s="20"/>
      <c r="DWE118" s="20"/>
      <c r="DWF118" s="20"/>
      <c r="DWG118" s="20"/>
      <c r="DWH118" s="20"/>
      <c r="DWI118" s="20"/>
      <c r="DWJ118" s="20"/>
      <c r="DWK118" s="20"/>
      <c r="DWL118" s="20"/>
      <c r="DWM118" s="20"/>
      <c r="DWN118" s="20"/>
      <c r="DWO118" s="20"/>
      <c r="DWP118" s="20"/>
      <c r="DWQ118" s="20"/>
      <c r="DWR118" s="20"/>
      <c r="DWS118" s="20"/>
      <c r="DWT118" s="20"/>
      <c r="DWU118" s="20"/>
      <c r="DWV118" s="20"/>
      <c r="DWW118" s="20"/>
      <c r="DWX118" s="20"/>
      <c r="DWY118" s="20"/>
      <c r="DWZ118" s="20"/>
      <c r="DXA118" s="20"/>
      <c r="DXB118" s="20"/>
      <c r="DXC118" s="20"/>
      <c r="DXD118" s="20"/>
      <c r="DXE118" s="20"/>
      <c r="DXF118" s="20"/>
      <c r="DXG118" s="20"/>
      <c r="DXH118" s="20"/>
      <c r="DXI118" s="20"/>
      <c r="DXJ118" s="20"/>
      <c r="DXK118" s="20"/>
      <c r="DXL118" s="20"/>
      <c r="DXM118" s="20"/>
      <c r="DXN118" s="20"/>
      <c r="DXO118" s="20"/>
      <c r="DXP118" s="20"/>
      <c r="DXQ118" s="20"/>
      <c r="DXR118" s="20"/>
      <c r="DXS118" s="20"/>
      <c r="DXT118" s="20"/>
      <c r="DXU118" s="20"/>
      <c r="DXV118" s="20"/>
      <c r="DXW118" s="20"/>
      <c r="DXX118" s="20"/>
      <c r="DXY118" s="20"/>
      <c r="DXZ118" s="20"/>
      <c r="DYA118" s="20"/>
      <c r="DYB118" s="20"/>
      <c r="DYC118" s="20"/>
      <c r="DYD118" s="20"/>
      <c r="DYE118" s="20"/>
      <c r="DYF118" s="20"/>
      <c r="DYG118" s="20"/>
      <c r="DYH118" s="20"/>
      <c r="DYI118" s="20"/>
      <c r="DYJ118" s="20"/>
      <c r="DYK118" s="20"/>
      <c r="DYL118" s="20"/>
      <c r="DYM118" s="20"/>
      <c r="DYN118" s="20"/>
      <c r="DYO118" s="20"/>
      <c r="DYP118" s="20"/>
      <c r="DYQ118" s="20"/>
      <c r="DYR118" s="20"/>
      <c r="DYS118" s="20"/>
      <c r="DYT118" s="20"/>
      <c r="DYU118" s="20"/>
      <c r="DYV118" s="20"/>
      <c r="DYW118" s="20"/>
      <c r="DYX118" s="20"/>
      <c r="DYY118" s="20"/>
      <c r="DYZ118" s="20"/>
      <c r="DZA118" s="20"/>
      <c r="DZB118" s="20"/>
      <c r="DZC118" s="20"/>
      <c r="DZD118" s="20"/>
      <c r="DZE118" s="20"/>
      <c r="DZF118" s="20"/>
      <c r="DZG118" s="20"/>
      <c r="DZH118" s="20"/>
      <c r="DZI118" s="20"/>
      <c r="DZJ118" s="20"/>
      <c r="DZK118" s="20"/>
      <c r="DZL118" s="20"/>
      <c r="DZM118" s="20"/>
      <c r="DZN118" s="20"/>
      <c r="DZO118" s="20"/>
      <c r="DZP118" s="20"/>
      <c r="DZQ118" s="20"/>
      <c r="DZR118" s="20"/>
      <c r="DZS118" s="20"/>
      <c r="DZT118" s="20"/>
      <c r="DZU118" s="20"/>
      <c r="DZV118" s="20"/>
      <c r="DZW118" s="20"/>
      <c r="DZX118" s="20"/>
      <c r="DZY118" s="20"/>
      <c r="DZZ118" s="20"/>
      <c r="EAA118" s="20"/>
      <c r="EAB118" s="20"/>
      <c r="EAC118" s="20"/>
      <c r="EAD118" s="20"/>
      <c r="EAE118" s="20"/>
      <c r="EAF118" s="20"/>
      <c r="EAG118" s="20"/>
      <c r="EAH118" s="20"/>
      <c r="EAI118" s="20"/>
      <c r="EAJ118" s="20"/>
      <c r="EAK118" s="20"/>
      <c r="EAL118" s="20"/>
      <c r="EAM118" s="20"/>
      <c r="EAN118" s="20"/>
      <c r="EAO118" s="20"/>
      <c r="EAP118" s="20"/>
      <c r="EAQ118" s="20"/>
      <c r="EAR118" s="20"/>
      <c r="EAS118" s="20"/>
      <c r="EAT118" s="20"/>
      <c r="EAU118" s="20"/>
      <c r="EAV118" s="20"/>
      <c r="EAW118" s="20"/>
      <c r="EAX118" s="20"/>
      <c r="EAY118" s="20"/>
      <c r="EAZ118" s="20"/>
      <c r="EBA118" s="20"/>
      <c r="EBB118" s="20"/>
      <c r="EBC118" s="20"/>
      <c r="EBD118" s="20"/>
      <c r="EBE118" s="20"/>
      <c r="EBF118" s="20"/>
      <c r="EBG118" s="20"/>
      <c r="EBH118" s="20"/>
      <c r="EBI118" s="20"/>
      <c r="EBJ118" s="20"/>
      <c r="EBK118" s="20"/>
      <c r="EBL118" s="20"/>
      <c r="EBM118" s="20"/>
      <c r="EBN118" s="20"/>
      <c r="EBO118" s="20"/>
      <c r="EBP118" s="20"/>
      <c r="EBQ118" s="20"/>
      <c r="EBR118" s="20"/>
      <c r="EBS118" s="20"/>
      <c r="EBT118" s="20"/>
      <c r="EBU118" s="20"/>
      <c r="EBV118" s="20"/>
      <c r="EBW118" s="20"/>
      <c r="EBX118" s="20"/>
      <c r="EBY118" s="20"/>
      <c r="EBZ118" s="20"/>
      <c r="ECA118" s="20"/>
      <c r="ECB118" s="20"/>
      <c r="ECC118" s="20"/>
      <c r="ECD118" s="20"/>
      <c r="ECE118" s="20"/>
      <c r="ECF118" s="20"/>
      <c r="ECG118" s="20"/>
      <c r="ECH118" s="20"/>
      <c r="ECI118" s="20"/>
      <c r="ECJ118" s="20"/>
      <c r="ECK118" s="20"/>
      <c r="ECL118" s="20"/>
      <c r="ECM118" s="20"/>
      <c r="ECN118" s="20"/>
      <c r="ECO118" s="20"/>
      <c r="ECP118" s="20"/>
      <c r="ECQ118" s="20"/>
      <c r="ECR118" s="20"/>
      <c r="ECS118" s="20"/>
      <c r="ECT118" s="20"/>
      <c r="ECU118" s="20"/>
      <c r="ECV118" s="20"/>
      <c r="ECW118" s="20"/>
      <c r="ECX118" s="20"/>
      <c r="ECY118" s="20"/>
      <c r="ECZ118" s="20"/>
      <c r="EDA118" s="20"/>
      <c r="EDB118" s="20"/>
      <c r="EDC118" s="20"/>
      <c r="EDD118" s="20"/>
      <c r="EDE118" s="20"/>
      <c r="EDF118" s="20"/>
      <c r="EDG118" s="20"/>
      <c r="EDH118" s="20"/>
      <c r="EDI118" s="20"/>
      <c r="EDJ118" s="20"/>
      <c r="EDK118" s="20"/>
      <c r="EDL118" s="20"/>
      <c r="EDM118" s="20"/>
      <c r="EDN118" s="20"/>
      <c r="EDO118" s="20"/>
      <c r="EDP118" s="20"/>
      <c r="EDQ118" s="20"/>
      <c r="EDR118" s="20"/>
      <c r="EDS118" s="20"/>
      <c r="EDT118" s="20"/>
      <c r="EDU118" s="20"/>
      <c r="EDV118" s="20"/>
      <c r="EDW118" s="20"/>
      <c r="EDX118" s="20"/>
      <c r="EDY118" s="20"/>
      <c r="EDZ118" s="20"/>
      <c r="EEA118" s="20"/>
      <c r="EEB118" s="20"/>
      <c r="EEC118" s="20"/>
      <c r="EED118" s="20"/>
      <c r="EEE118" s="20"/>
      <c r="EEF118" s="20"/>
      <c r="EEG118" s="20"/>
      <c r="EEH118" s="20"/>
      <c r="EEI118" s="20"/>
      <c r="EEJ118" s="20"/>
      <c r="EEK118" s="20"/>
      <c r="EEL118" s="20"/>
      <c r="EEM118" s="20"/>
      <c r="EEN118" s="20"/>
      <c r="EEO118" s="20"/>
      <c r="EEP118" s="20"/>
      <c r="EEQ118" s="20"/>
      <c r="EER118" s="20"/>
      <c r="EES118" s="20"/>
      <c r="EET118" s="20"/>
      <c r="EEU118" s="20"/>
      <c r="EEV118" s="20"/>
      <c r="EEW118" s="20"/>
      <c r="EEX118" s="20"/>
      <c r="EEY118" s="20"/>
      <c r="EEZ118" s="20"/>
      <c r="EFA118" s="20"/>
      <c r="EFB118" s="20"/>
      <c r="EFC118" s="20"/>
      <c r="EFD118" s="20"/>
      <c r="EFE118" s="20"/>
      <c r="EFF118" s="20"/>
      <c r="EFG118" s="20"/>
      <c r="EFH118" s="20"/>
      <c r="EFI118" s="20"/>
      <c r="EFJ118" s="20"/>
      <c r="EFK118" s="20"/>
      <c r="EFL118" s="20"/>
      <c r="EFM118" s="20"/>
      <c r="EFN118" s="20"/>
      <c r="EFO118" s="20"/>
      <c r="EFP118" s="20"/>
      <c r="EFQ118" s="20"/>
      <c r="EFR118" s="20"/>
      <c r="EFS118" s="20"/>
      <c r="EFT118" s="20"/>
      <c r="EFU118" s="20"/>
      <c r="EFV118" s="20"/>
      <c r="EFW118" s="20"/>
      <c r="EFX118" s="20"/>
      <c r="EFY118" s="20"/>
      <c r="EFZ118" s="20"/>
      <c r="EGA118" s="20"/>
      <c r="EGB118" s="20"/>
      <c r="EGC118" s="20"/>
      <c r="EGD118" s="20"/>
      <c r="EGE118" s="20"/>
      <c r="EGF118" s="20"/>
      <c r="EGG118" s="20"/>
      <c r="EGH118" s="20"/>
      <c r="EGI118" s="20"/>
      <c r="EGJ118" s="20"/>
      <c r="EGK118" s="20"/>
      <c r="EGL118" s="20"/>
      <c r="EGM118" s="20"/>
      <c r="EGN118" s="20"/>
      <c r="EGO118" s="20"/>
      <c r="EGP118" s="20"/>
      <c r="EGQ118" s="20"/>
      <c r="EGR118" s="20"/>
      <c r="EGS118" s="20"/>
      <c r="EGT118" s="20"/>
      <c r="EGU118" s="20"/>
      <c r="EGV118" s="20"/>
      <c r="EGW118" s="20"/>
      <c r="EGX118" s="20"/>
      <c r="EGY118" s="20"/>
      <c r="EGZ118" s="20"/>
      <c r="EHA118" s="20"/>
      <c r="EHB118" s="20"/>
      <c r="EHC118" s="20"/>
      <c r="EHD118" s="20"/>
      <c r="EHE118" s="20"/>
      <c r="EHF118" s="20"/>
      <c r="EHG118" s="20"/>
      <c r="EHH118" s="20"/>
      <c r="EHI118" s="20"/>
      <c r="EHJ118" s="20"/>
      <c r="EHK118" s="20"/>
      <c r="EHL118" s="20"/>
      <c r="EHM118" s="20"/>
      <c r="EHN118" s="20"/>
      <c r="EHO118" s="20"/>
      <c r="EHP118" s="20"/>
      <c r="EHQ118" s="20"/>
      <c r="EHR118" s="20"/>
      <c r="EHS118" s="20"/>
      <c r="EHT118" s="20"/>
      <c r="EHU118" s="20"/>
      <c r="EHV118" s="20"/>
      <c r="EHW118" s="20"/>
      <c r="EHX118" s="20"/>
      <c r="EHY118" s="20"/>
      <c r="EHZ118" s="20"/>
      <c r="EIA118" s="20"/>
      <c r="EIB118" s="20"/>
      <c r="EIC118" s="20"/>
      <c r="EID118" s="20"/>
      <c r="EIE118" s="20"/>
      <c r="EIF118" s="20"/>
      <c r="EIG118" s="20"/>
      <c r="EIH118" s="20"/>
      <c r="EII118" s="20"/>
      <c r="EIJ118" s="20"/>
      <c r="EIK118" s="20"/>
      <c r="EIL118" s="20"/>
      <c r="EIM118" s="20"/>
      <c r="EIN118" s="20"/>
      <c r="EIO118" s="20"/>
      <c r="EIP118" s="20"/>
      <c r="EIQ118" s="20"/>
      <c r="EIR118" s="20"/>
      <c r="EIS118" s="20"/>
      <c r="EIT118" s="20"/>
      <c r="EIU118" s="20"/>
      <c r="EIV118" s="20"/>
      <c r="EIW118" s="20"/>
      <c r="EIX118" s="20"/>
      <c r="EIY118" s="20"/>
      <c r="EIZ118" s="20"/>
      <c r="EJA118" s="20"/>
      <c r="EJB118" s="20"/>
      <c r="EJC118" s="20"/>
      <c r="EJD118" s="20"/>
      <c r="EJE118" s="20"/>
      <c r="EJF118" s="20"/>
      <c r="EJG118" s="20"/>
      <c r="EJH118" s="20"/>
      <c r="EJI118" s="20"/>
      <c r="EJJ118" s="20"/>
      <c r="EJK118" s="20"/>
      <c r="EJL118" s="20"/>
      <c r="EJM118" s="20"/>
      <c r="EJN118" s="20"/>
      <c r="EJO118" s="20"/>
      <c r="EJP118" s="20"/>
      <c r="EJQ118" s="20"/>
      <c r="EJR118" s="20"/>
      <c r="EJS118" s="20"/>
      <c r="EJT118" s="20"/>
      <c r="EJU118" s="20"/>
      <c r="EJV118" s="20"/>
      <c r="EJW118" s="20"/>
      <c r="EJX118" s="20"/>
      <c r="EJY118" s="20"/>
      <c r="EJZ118" s="20"/>
      <c r="EKA118" s="20"/>
      <c r="EKB118" s="20"/>
      <c r="EKC118" s="20"/>
      <c r="EKD118" s="20"/>
      <c r="EKE118" s="20"/>
      <c r="EKF118" s="20"/>
      <c r="EKG118" s="20"/>
      <c r="EKH118" s="20"/>
      <c r="EKI118" s="20"/>
      <c r="EKJ118" s="20"/>
      <c r="EKK118" s="20"/>
      <c r="EKL118" s="20"/>
      <c r="EKM118" s="20"/>
      <c r="EKN118" s="20"/>
      <c r="EKO118" s="20"/>
      <c r="EKP118" s="20"/>
      <c r="EKQ118" s="20"/>
      <c r="EKR118" s="20"/>
      <c r="EKS118" s="20"/>
      <c r="EKT118" s="20"/>
      <c r="EKU118" s="20"/>
      <c r="EKV118" s="20"/>
      <c r="EKW118" s="20"/>
      <c r="EKX118" s="20"/>
      <c r="EKY118" s="20"/>
      <c r="EKZ118" s="20"/>
      <c r="ELA118" s="20"/>
      <c r="ELB118" s="20"/>
      <c r="ELC118" s="20"/>
      <c r="ELD118" s="20"/>
      <c r="ELE118" s="20"/>
      <c r="ELF118" s="20"/>
      <c r="ELG118" s="20"/>
      <c r="ELH118" s="20"/>
      <c r="ELI118" s="20"/>
      <c r="ELJ118" s="20"/>
      <c r="ELK118" s="20"/>
      <c r="ELL118" s="20"/>
      <c r="ELM118" s="20"/>
      <c r="ELN118" s="20"/>
      <c r="ELO118" s="20"/>
      <c r="ELP118" s="20"/>
      <c r="ELQ118" s="20"/>
      <c r="ELR118" s="20"/>
      <c r="ELS118" s="20"/>
      <c r="ELT118" s="20"/>
      <c r="ELU118" s="20"/>
      <c r="ELV118" s="20"/>
      <c r="ELW118" s="20"/>
      <c r="ELX118" s="20"/>
      <c r="ELY118" s="20"/>
      <c r="ELZ118" s="20"/>
      <c r="EMA118" s="20"/>
      <c r="EMB118" s="20"/>
      <c r="EMC118" s="20"/>
      <c r="EMD118" s="20"/>
      <c r="EME118" s="20"/>
      <c r="EMF118" s="20"/>
      <c r="EMG118" s="20"/>
      <c r="EMH118" s="20"/>
      <c r="EMI118" s="20"/>
      <c r="EMJ118" s="20"/>
      <c r="EMK118" s="20"/>
      <c r="EML118" s="20"/>
      <c r="EMM118" s="20"/>
      <c r="EMN118" s="20"/>
      <c r="EMO118" s="20"/>
      <c r="EMP118" s="20"/>
      <c r="EMQ118" s="20"/>
      <c r="EMR118" s="20"/>
      <c r="EMS118" s="20"/>
      <c r="EMT118" s="20"/>
      <c r="EMU118" s="20"/>
      <c r="EMV118" s="20"/>
      <c r="EMW118" s="20"/>
      <c r="EMX118" s="20"/>
      <c r="EMY118" s="20"/>
      <c r="EMZ118" s="20"/>
      <c r="ENA118" s="20"/>
      <c r="ENB118" s="20"/>
      <c r="ENC118" s="20"/>
      <c r="END118" s="20"/>
      <c r="ENE118" s="20"/>
      <c r="ENF118" s="20"/>
      <c r="ENG118" s="20"/>
      <c r="ENH118" s="20"/>
      <c r="ENI118" s="20"/>
      <c r="ENJ118" s="20"/>
      <c r="ENK118" s="20"/>
      <c r="ENL118" s="20"/>
      <c r="ENM118" s="20"/>
      <c r="ENN118" s="20"/>
      <c r="ENO118" s="20"/>
      <c r="ENP118" s="20"/>
      <c r="ENQ118" s="20"/>
      <c r="ENR118" s="20"/>
      <c r="ENS118" s="20"/>
      <c r="ENT118" s="20"/>
      <c r="ENU118" s="20"/>
      <c r="ENV118" s="20"/>
      <c r="ENW118" s="20"/>
      <c r="ENX118" s="20"/>
      <c r="ENY118" s="20"/>
      <c r="ENZ118" s="20"/>
      <c r="EOA118" s="20"/>
      <c r="EOB118" s="20"/>
      <c r="EOC118" s="20"/>
      <c r="EOD118" s="20"/>
      <c r="EOE118" s="20"/>
      <c r="EOF118" s="20"/>
      <c r="EOG118" s="20"/>
      <c r="EOH118" s="20"/>
      <c r="EOI118" s="20"/>
      <c r="EOJ118" s="20"/>
      <c r="EOK118" s="20"/>
      <c r="EOL118" s="20"/>
      <c r="EOM118" s="20"/>
      <c r="EON118" s="20"/>
      <c r="EOO118" s="20"/>
      <c r="EOP118" s="20"/>
      <c r="EOQ118" s="20"/>
      <c r="EOR118" s="20"/>
      <c r="EOS118" s="20"/>
      <c r="EOT118" s="20"/>
      <c r="EOU118" s="20"/>
      <c r="EOV118" s="20"/>
      <c r="EOW118" s="20"/>
      <c r="EOX118" s="20"/>
      <c r="EOY118" s="20"/>
      <c r="EOZ118" s="20"/>
      <c r="EPA118" s="20"/>
      <c r="EPB118" s="20"/>
      <c r="EPC118" s="20"/>
      <c r="EPD118" s="20"/>
      <c r="EPE118" s="20"/>
      <c r="EPF118" s="20"/>
      <c r="EPG118" s="20"/>
      <c r="EPH118" s="20"/>
      <c r="EPI118" s="20"/>
      <c r="EPJ118" s="20"/>
      <c r="EPK118" s="20"/>
      <c r="EPL118" s="20"/>
      <c r="EPM118" s="20"/>
      <c r="EPN118" s="20"/>
      <c r="EPO118" s="20"/>
      <c r="EPP118" s="20"/>
      <c r="EPQ118" s="20"/>
      <c r="EPR118" s="20"/>
      <c r="EPS118" s="20"/>
      <c r="EPT118" s="20"/>
      <c r="EPU118" s="20"/>
      <c r="EPV118" s="20"/>
      <c r="EPW118" s="20"/>
      <c r="EPX118" s="20"/>
      <c r="EPY118" s="20"/>
      <c r="EPZ118" s="20"/>
      <c r="EQA118" s="20"/>
      <c r="EQB118" s="20"/>
      <c r="EQC118" s="20"/>
      <c r="EQD118" s="20"/>
      <c r="EQE118" s="20"/>
      <c r="EQF118" s="20"/>
      <c r="EQG118" s="20"/>
      <c r="EQH118" s="20"/>
      <c r="EQI118" s="20"/>
      <c r="EQJ118" s="20"/>
      <c r="EQK118" s="20"/>
      <c r="EQL118" s="20"/>
      <c r="EQM118" s="20"/>
      <c r="EQN118" s="20"/>
      <c r="EQO118" s="20"/>
      <c r="EQP118" s="20"/>
      <c r="EQQ118" s="20"/>
      <c r="EQR118" s="20"/>
      <c r="EQS118" s="20"/>
      <c r="EQT118" s="20"/>
      <c r="EQU118" s="20"/>
      <c r="EQV118" s="20"/>
      <c r="EQW118" s="20"/>
      <c r="EQX118" s="20"/>
      <c r="EQY118" s="20"/>
      <c r="EQZ118" s="20"/>
      <c r="ERA118" s="20"/>
      <c r="ERB118" s="20"/>
      <c r="ERC118" s="20"/>
      <c r="ERD118" s="20"/>
      <c r="ERE118" s="20"/>
      <c r="ERF118" s="20"/>
      <c r="ERG118" s="20"/>
      <c r="ERH118" s="20"/>
      <c r="ERI118" s="20"/>
      <c r="ERJ118" s="20"/>
      <c r="ERK118" s="20"/>
      <c r="ERL118" s="20"/>
      <c r="ERM118" s="20"/>
      <c r="ERN118" s="20"/>
      <c r="ERO118" s="20"/>
      <c r="ERP118" s="20"/>
      <c r="ERQ118" s="20"/>
      <c r="ERR118" s="20"/>
      <c r="ERS118" s="20"/>
      <c r="ERT118" s="20"/>
      <c r="ERU118" s="20"/>
      <c r="ERV118" s="20"/>
      <c r="ERW118" s="20"/>
      <c r="ERX118" s="20"/>
      <c r="ERY118" s="20"/>
      <c r="ERZ118" s="20"/>
      <c r="ESA118" s="20"/>
      <c r="ESB118" s="20"/>
      <c r="ESC118" s="20"/>
      <c r="ESD118" s="20"/>
      <c r="ESE118" s="20"/>
      <c r="ESF118" s="20"/>
      <c r="ESG118" s="20"/>
      <c r="ESH118" s="20"/>
      <c r="ESI118" s="20"/>
      <c r="ESJ118" s="20"/>
      <c r="ESK118" s="20"/>
      <c r="ESL118" s="20"/>
      <c r="ESM118" s="20"/>
      <c r="ESN118" s="20"/>
      <c r="ESO118" s="20"/>
      <c r="ESP118" s="20"/>
      <c r="ESQ118" s="20"/>
      <c r="ESR118" s="20"/>
      <c r="ESS118" s="20"/>
      <c r="EST118" s="20"/>
      <c r="ESU118" s="20"/>
      <c r="ESV118" s="20"/>
      <c r="ESW118" s="20"/>
      <c r="ESX118" s="20"/>
      <c r="ESY118" s="20"/>
      <c r="ESZ118" s="20"/>
      <c r="ETA118" s="20"/>
      <c r="ETB118" s="20"/>
      <c r="ETC118" s="20"/>
      <c r="ETD118" s="20"/>
      <c r="ETE118" s="20"/>
      <c r="ETF118" s="20"/>
      <c r="ETG118" s="20"/>
      <c r="ETH118" s="20"/>
      <c r="ETI118" s="20"/>
      <c r="ETJ118" s="20"/>
      <c r="ETK118" s="20"/>
      <c r="ETL118" s="20"/>
      <c r="ETM118" s="20"/>
      <c r="ETN118" s="20"/>
      <c r="ETO118" s="20"/>
      <c r="ETP118" s="20"/>
      <c r="ETQ118" s="20"/>
      <c r="ETR118" s="20"/>
      <c r="ETS118" s="20"/>
      <c r="ETT118" s="20"/>
      <c r="ETU118" s="20"/>
      <c r="ETV118" s="20"/>
      <c r="ETW118" s="20"/>
      <c r="ETX118" s="20"/>
      <c r="ETY118" s="20"/>
      <c r="ETZ118" s="20"/>
      <c r="EUA118" s="20"/>
      <c r="EUB118" s="20"/>
      <c r="EUC118" s="20"/>
      <c r="EUD118" s="20"/>
      <c r="EUE118" s="20"/>
      <c r="EUF118" s="20"/>
      <c r="EUG118" s="20"/>
      <c r="EUH118" s="20"/>
      <c r="EUI118" s="20"/>
      <c r="EUJ118" s="20"/>
      <c r="EUK118" s="20"/>
      <c r="EUL118" s="20"/>
      <c r="EUM118" s="20"/>
      <c r="EUN118" s="20"/>
      <c r="EUO118" s="20"/>
      <c r="EUP118" s="20"/>
      <c r="EUQ118" s="20"/>
      <c r="EUR118" s="20"/>
      <c r="EUS118" s="20"/>
      <c r="EUT118" s="20"/>
      <c r="EUU118" s="20"/>
      <c r="EUV118" s="20"/>
      <c r="EUW118" s="20"/>
      <c r="EUX118" s="20"/>
      <c r="EUY118" s="20"/>
      <c r="EUZ118" s="20"/>
      <c r="EVA118" s="20"/>
      <c r="EVB118" s="20"/>
      <c r="EVC118" s="20"/>
      <c r="EVD118" s="20"/>
      <c r="EVE118" s="20"/>
      <c r="EVF118" s="20"/>
      <c r="EVG118" s="20"/>
      <c r="EVH118" s="20"/>
      <c r="EVI118" s="20"/>
      <c r="EVJ118" s="20"/>
      <c r="EVK118" s="20"/>
      <c r="EVL118" s="20"/>
      <c r="EVM118" s="20"/>
      <c r="EVN118" s="20"/>
      <c r="EVO118" s="20"/>
      <c r="EVP118" s="20"/>
      <c r="EVQ118" s="20"/>
      <c r="EVR118" s="20"/>
      <c r="EVS118" s="20"/>
      <c r="EVT118" s="20"/>
      <c r="EVU118" s="20"/>
      <c r="EVV118" s="20"/>
      <c r="EVW118" s="20"/>
      <c r="EVX118" s="20"/>
      <c r="EVY118" s="20"/>
      <c r="EVZ118" s="20"/>
      <c r="EWA118" s="20"/>
      <c r="EWB118" s="20"/>
      <c r="EWC118" s="20"/>
      <c r="EWD118" s="20"/>
      <c r="EWE118" s="20"/>
      <c r="EWF118" s="20"/>
      <c r="EWG118" s="20"/>
      <c r="EWH118" s="20"/>
      <c r="EWI118" s="20"/>
      <c r="EWJ118" s="20"/>
      <c r="EWK118" s="20"/>
      <c r="EWL118" s="20"/>
      <c r="EWM118" s="20"/>
      <c r="EWN118" s="20"/>
      <c r="EWO118" s="20"/>
      <c r="EWP118" s="20"/>
      <c r="EWQ118" s="20"/>
      <c r="EWR118" s="20"/>
      <c r="EWS118" s="20"/>
      <c r="EWT118" s="20"/>
      <c r="EWU118" s="20"/>
      <c r="EWV118" s="20"/>
      <c r="EWW118" s="20"/>
      <c r="EWX118" s="20"/>
      <c r="EWY118" s="20"/>
      <c r="EWZ118" s="20"/>
      <c r="EXA118" s="20"/>
      <c r="EXB118" s="20"/>
      <c r="EXC118" s="20"/>
      <c r="EXD118" s="20"/>
      <c r="EXE118" s="20"/>
      <c r="EXF118" s="20"/>
      <c r="EXG118" s="20"/>
      <c r="EXH118" s="20"/>
      <c r="EXI118" s="20"/>
      <c r="EXJ118" s="20"/>
      <c r="EXK118" s="20"/>
      <c r="EXL118" s="20"/>
      <c r="EXM118" s="20"/>
      <c r="EXN118" s="20"/>
      <c r="EXO118" s="20"/>
      <c r="EXP118" s="20"/>
      <c r="EXQ118" s="20"/>
      <c r="EXR118" s="20"/>
      <c r="EXS118" s="20"/>
      <c r="EXT118" s="20"/>
      <c r="EXU118" s="20"/>
      <c r="EXV118" s="20"/>
      <c r="EXW118" s="20"/>
      <c r="EXX118" s="20"/>
      <c r="EXY118" s="20"/>
      <c r="EXZ118" s="20"/>
      <c r="EYA118" s="20"/>
      <c r="EYB118" s="20"/>
      <c r="EYC118" s="20"/>
      <c r="EYD118" s="20"/>
      <c r="EYE118" s="20"/>
      <c r="EYF118" s="20"/>
      <c r="EYG118" s="20"/>
      <c r="EYH118" s="20"/>
      <c r="EYI118" s="20"/>
      <c r="EYJ118" s="20"/>
      <c r="EYK118" s="20"/>
      <c r="EYL118" s="20"/>
      <c r="EYM118" s="20"/>
      <c r="EYN118" s="20"/>
      <c r="EYO118" s="20"/>
      <c r="EYP118" s="20"/>
      <c r="EYQ118" s="20"/>
      <c r="EYR118" s="20"/>
      <c r="EYS118" s="20"/>
      <c r="EYT118" s="20"/>
      <c r="EYU118" s="20"/>
      <c r="EYV118" s="20"/>
      <c r="EYW118" s="20"/>
      <c r="EYX118" s="20"/>
      <c r="EYY118" s="20"/>
      <c r="EYZ118" s="20"/>
      <c r="EZA118" s="20"/>
      <c r="EZB118" s="20"/>
      <c r="EZC118" s="20"/>
      <c r="EZD118" s="20"/>
      <c r="EZE118" s="20"/>
      <c r="EZF118" s="20"/>
      <c r="EZG118" s="20"/>
      <c r="EZH118" s="20"/>
      <c r="EZI118" s="20"/>
      <c r="EZJ118" s="20"/>
      <c r="EZK118" s="20"/>
      <c r="EZL118" s="20"/>
      <c r="EZM118" s="20"/>
      <c r="EZN118" s="20"/>
      <c r="EZO118" s="20"/>
      <c r="EZP118" s="20"/>
      <c r="EZQ118" s="20"/>
      <c r="EZR118" s="20"/>
      <c r="EZS118" s="20"/>
      <c r="EZT118" s="20"/>
      <c r="EZU118" s="20"/>
      <c r="EZV118" s="20"/>
      <c r="EZW118" s="20"/>
      <c r="EZX118" s="20"/>
      <c r="EZY118" s="20"/>
      <c r="EZZ118" s="20"/>
      <c r="FAA118" s="20"/>
      <c r="FAB118" s="20"/>
      <c r="FAC118" s="20"/>
      <c r="FAD118" s="20"/>
      <c r="FAE118" s="20"/>
      <c r="FAF118" s="20"/>
      <c r="FAG118" s="20"/>
      <c r="FAH118" s="20"/>
      <c r="FAI118" s="20"/>
      <c r="FAJ118" s="20"/>
      <c r="FAK118" s="20"/>
      <c r="FAL118" s="20"/>
      <c r="FAM118" s="20"/>
      <c r="FAN118" s="20"/>
      <c r="FAO118" s="20"/>
      <c r="FAP118" s="20"/>
      <c r="FAQ118" s="20"/>
      <c r="FAR118" s="20"/>
      <c r="FAS118" s="20"/>
      <c r="FAT118" s="20"/>
      <c r="FAU118" s="20"/>
      <c r="FAV118" s="20"/>
      <c r="FAW118" s="20"/>
      <c r="FAX118" s="20"/>
      <c r="FAY118" s="20"/>
      <c r="FAZ118" s="20"/>
      <c r="FBA118" s="20"/>
      <c r="FBB118" s="20"/>
      <c r="FBC118" s="20"/>
      <c r="FBD118" s="20"/>
      <c r="FBE118" s="20"/>
      <c r="FBF118" s="20"/>
      <c r="FBG118" s="20"/>
      <c r="FBH118" s="20"/>
      <c r="FBI118" s="20"/>
      <c r="FBJ118" s="20"/>
      <c r="FBK118" s="20"/>
      <c r="FBL118" s="20"/>
      <c r="FBM118" s="20"/>
      <c r="FBN118" s="20"/>
      <c r="FBO118" s="20"/>
      <c r="FBP118" s="20"/>
      <c r="FBQ118" s="20"/>
      <c r="FBR118" s="20"/>
      <c r="FBS118" s="20"/>
      <c r="FBT118" s="20"/>
      <c r="FBU118" s="20"/>
      <c r="FBV118" s="20"/>
      <c r="FBW118" s="20"/>
      <c r="FBX118" s="20"/>
      <c r="FBY118" s="20"/>
      <c r="FBZ118" s="20"/>
      <c r="FCA118" s="20"/>
      <c r="FCB118" s="20"/>
      <c r="FCC118" s="20"/>
      <c r="FCD118" s="20"/>
      <c r="FCE118" s="20"/>
      <c r="FCF118" s="20"/>
      <c r="FCG118" s="20"/>
      <c r="FCH118" s="20"/>
      <c r="FCI118" s="20"/>
      <c r="FCJ118" s="20"/>
      <c r="FCK118" s="20"/>
      <c r="FCL118" s="20"/>
      <c r="FCM118" s="20"/>
      <c r="FCN118" s="20"/>
      <c r="FCO118" s="20"/>
      <c r="FCP118" s="20"/>
      <c r="FCQ118" s="20"/>
      <c r="FCR118" s="20"/>
      <c r="FCS118" s="20"/>
      <c r="FCT118" s="20"/>
      <c r="FCU118" s="20"/>
      <c r="FCV118" s="20"/>
      <c r="FCW118" s="20"/>
      <c r="FCX118" s="20"/>
      <c r="FCY118" s="20"/>
      <c r="FCZ118" s="20"/>
      <c r="FDA118" s="20"/>
      <c r="FDB118" s="20"/>
      <c r="FDC118" s="20"/>
      <c r="FDD118" s="20"/>
      <c r="FDE118" s="20"/>
      <c r="FDF118" s="20"/>
      <c r="FDG118" s="20"/>
      <c r="FDH118" s="20"/>
      <c r="FDI118" s="20"/>
      <c r="FDJ118" s="20"/>
      <c r="FDK118" s="20"/>
      <c r="FDL118" s="20"/>
      <c r="FDM118" s="20"/>
      <c r="FDN118" s="20"/>
      <c r="FDO118" s="20"/>
      <c r="FDP118" s="20"/>
      <c r="FDQ118" s="20"/>
      <c r="FDR118" s="20"/>
      <c r="FDS118" s="20"/>
      <c r="FDT118" s="20"/>
      <c r="FDU118" s="20"/>
      <c r="FDV118" s="20"/>
      <c r="FDW118" s="20"/>
      <c r="FDX118" s="20"/>
      <c r="FDY118" s="20"/>
      <c r="FDZ118" s="20"/>
      <c r="FEA118" s="20"/>
      <c r="FEB118" s="20"/>
      <c r="FEC118" s="20"/>
      <c r="FED118" s="20"/>
      <c r="FEE118" s="20"/>
      <c r="FEF118" s="20"/>
      <c r="FEG118" s="20"/>
      <c r="FEH118" s="20"/>
      <c r="FEI118" s="20"/>
      <c r="FEJ118" s="20"/>
      <c r="FEK118" s="20"/>
      <c r="FEL118" s="20"/>
      <c r="FEM118" s="20"/>
      <c r="FEN118" s="20"/>
      <c r="FEO118" s="20"/>
      <c r="FEP118" s="20"/>
      <c r="FEQ118" s="20"/>
      <c r="FER118" s="20"/>
      <c r="FES118" s="20"/>
      <c r="FET118" s="20"/>
      <c r="FEU118" s="20"/>
      <c r="FEV118" s="20"/>
      <c r="FEW118" s="20"/>
      <c r="FEX118" s="20"/>
      <c r="FEY118" s="20"/>
      <c r="FEZ118" s="20"/>
      <c r="FFA118" s="20"/>
      <c r="FFB118" s="20"/>
      <c r="FFC118" s="20"/>
      <c r="FFD118" s="20"/>
      <c r="FFE118" s="20"/>
      <c r="FFF118" s="20"/>
      <c r="FFG118" s="20"/>
      <c r="FFH118" s="20"/>
      <c r="FFI118" s="20"/>
      <c r="FFJ118" s="20"/>
      <c r="FFK118" s="20"/>
      <c r="FFL118" s="20"/>
      <c r="FFM118" s="20"/>
      <c r="FFN118" s="20"/>
      <c r="FFO118" s="20"/>
      <c r="FFP118" s="20"/>
      <c r="FFQ118" s="20"/>
      <c r="FFR118" s="20"/>
      <c r="FFS118" s="20"/>
      <c r="FFT118" s="20"/>
      <c r="FFU118" s="20"/>
      <c r="FFV118" s="20"/>
      <c r="FFW118" s="20"/>
      <c r="FFX118" s="20"/>
      <c r="FFY118" s="20"/>
      <c r="FFZ118" s="20"/>
      <c r="FGA118" s="20"/>
      <c r="FGB118" s="20"/>
      <c r="FGC118" s="20"/>
      <c r="FGD118" s="20"/>
      <c r="FGE118" s="20"/>
      <c r="FGF118" s="20"/>
      <c r="FGG118" s="20"/>
      <c r="FGH118" s="20"/>
      <c r="FGI118" s="20"/>
      <c r="FGJ118" s="20"/>
      <c r="FGK118" s="20"/>
      <c r="FGL118" s="20"/>
      <c r="FGM118" s="20"/>
      <c r="FGN118" s="20"/>
      <c r="FGO118" s="20"/>
      <c r="FGP118" s="20"/>
      <c r="FGQ118" s="20"/>
      <c r="FGR118" s="20"/>
      <c r="FGS118" s="20"/>
      <c r="FGT118" s="20"/>
      <c r="FGU118" s="20"/>
      <c r="FGV118" s="20"/>
      <c r="FGW118" s="20"/>
      <c r="FGX118" s="20"/>
      <c r="FGY118" s="20"/>
      <c r="FGZ118" s="20"/>
      <c r="FHA118" s="20"/>
      <c r="FHB118" s="20"/>
      <c r="FHC118" s="20"/>
      <c r="FHD118" s="20"/>
      <c r="FHE118" s="20"/>
      <c r="FHF118" s="20"/>
      <c r="FHG118" s="20"/>
      <c r="FHH118" s="20"/>
      <c r="FHI118" s="20"/>
      <c r="FHJ118" s="20"/>
      <c r="FHK118" s="20"/>
      <c r="FHL118" s="20"/>
      <c r="FHM118" s="20"/>
      <c r="FHN118" s="20"/>
      <c r="FHO118" s="20"/>
      <c r="FHP118" s="20"/>
      <c r="FHQ118" s="20"/>
      <c r="FHR118" s="20"/>
      <c r="FHS118" s="20"/>
      <c r="FHT118" s="20"/>
      <c r="FHU118" s="20"/>
      <c r="FHV118" s="20"/>
      <c r="FHW118" s="20"/>
      <c r="FHX118" s="20"/>
      <c r="FHY118" s="20"/>
      <c r="FHZ118" s="20"/>
      <c r="FIA118" s="20"/>
      <c r="FIB118" s="20"/>
      <c r="FIC118" s="20"/>
      <c r="FID118" s="20"/>
      <c r="FIE118" s="20"/>
      <c r="FIF118" s="20"/>
      <c r="FIG118" s="20"/>
      <c r="FIH118" s="20"/>
      <c r="FII118" s="20"/>
      <c r="FIJ118" s="20"/>
      <c r="FIK118" s="20"/>
      <c r="FIL118" s="20"/>
      <c r="FIM118" s="20"/>
      <c r="FIN118" s="20"/>
      <c r="FIO118" s="20"/>
      <c r="FIP118" s="20"/>
      <c r="FIQ118" s="20"/>
      <c r="FIR118" s="20"/>
      <c r="FIS118" s="20"/>
      <c r="FIT118" s="20"/>
      <c r="FIU118" s="20"/>
      <c r="FIV118" s="20"/>
      <c r="FIW118" s="20"/>
      <c r="FIX118" s="20"/>
      <c r="FIY118" s="20"/>
      <c r="FIZ118" s="20"/>
      <c r="FJA118" s="20"/>
      <c r="FJB118" s="20"/>
      <c r="FJC118" s="20"/>
      <c r="FJD118" s="20"/>
      <c r="FJE118" s="20"/>
      <c r="FJF118" s="20"/>
      <c r="FJG118" s="20"/>
      <c r="FJH118" s="20"/>
      <c r="FJI118" s="20"/>
      <c r="FJJ118" s="20"/>
      <c r="FJK118" s="20"/>
      <c r="FJL118" s="20"/>
      <c r="FJM118" s="20"/>
      <c r="FJN118" s="20"/>
      <c r="FJO118" s="20"/>
      <c r="FJP118" s="20"/>
      <c r="FJQ118" s="20"/>
      <c r="FJR118" s="20"/>
      <c r="FJS118" s="20"/>
      <c r="FJT118" s="20"/>
      <c r="FJU118" s="20"/>
      <c r="FJV118" s="20"/>
      <c r="FJW118" s="20"/>
      <c r="FJX118" s="20"/>
      <c r="FJY118" s="20"/>
      <c r="FJZ118" s="20"/>
      <c r="FKA118" s="20"/>
      <c r="FKB118" s="20"/>
      <c r="FKC118" s="20"/>
      <c r="FKD118" s="20"/>
      <c r="FKE118" s="20"/>
      <c r="FKF118" s="20"/>
      <c r="FKG118" s="20"/>
      <c r="FKH118" s="20"/>
      <c r="FKI118" s="20"/>
      <c r="FKJ118" s="20"/>
      <c r="FKK118" s="20"/>
      <c r="FKL118" s="20"/>
      <c r="FKM118" s="20"/>
      <c r="FKN118" s="20"/>
      <c r="FKO118" s="20"/>
      <c r="FKP118" s="20"/>
      <c r="FKQ118" s="20"/>
      <c r="FKR118" s="20"/>
      <c r="FKS118" s="20"/>
      <c r="FKT118" s="20"/>
      <c r="FKU118" s="20"/>
      <c r="FKV118" s="20"/>
      <c r="FKW118" s="20"/>
      <c r="FKX118" s="20"/>
      <c r="FKY118" s="20"/>
      <c r="FKZ118" s="20"/>
      <c r="FLA118" s="20"/>
      <c r="FLB118" s="20"/>
      <c r="FLC118" s="20"/>
      <c r="FLD118" s="20"/>
      <c r="FLE118" s="20"/>
      <c r="FLF118" s="20"/>
      <c r="FLG118" s="20"/>
      <c r="FLH118" s="20"/>
      <c r="FLI118" s="20"/>
      <c r="FLJ118" s="20"/>
      <c r="FLK118" s="20"/>
      <c r="FLL118" s="20"/>
      <c r="FLM118" s="20"/>
      <c r="FLN118" s="20"/>
      <c r="FLO118" s="20"/>
      <c r="FLP118" s="20"/>
      <c r="FLQ118" s="20"/>
      <c r="FLR118" s="20"/>
      <c r="FLS118" s="20"/>
      <c r="FLT118" s="20"/>
      <c r="FLU118" s="20"/>
      <c r="FLV118" s="20"/>
      <c r="FLW118" s="20"/>
      <c r="FLX118" s="20"/>
      <c r="FLY118" s="20"/>
      <c r="FLZ118" s="20"/>
      <c r="FMA118" s="20"/>
      <c r="FMB118" s="20"/>
      <c r="FMC118" s="20"/>
      <c r="FMD118" s="20"/>
      <c r="FME118" s="20"/>
      <c r="FMF118" s="20"/>
      <c r="FMG118" s="20"/>
      <c r="FMH118" s="20"/>
      <c r="FMI118" s="20"/>
      <c r="FMJ118" s="20"/>
      <c r="FMK118" s="20"/>
      <c r="FML118" s="20"/>
      <c r="FMM118" s="20"/>
      <c r="FMN118" s="20"/>
      <c r="FMO118" s="20"/>
      <c r="FMP118" s="20"/>
      <c r="FMQ118" s="20"/>
      <c r="FMR118" s="20"/>
      <c r="FMS118" s="20"/>
      <c r="FMT118" s="20"/>
      <c r="FMU118" s="20"/>
      <c r="FMV118" s="20"/>
      <c r="FMW118" s="20"/>
      <c r="FMX118" s="20"/>
      <c r="FMY118" s="20"/>
      <c r="FMZ118" s="20"/>
      <c r="FNA118" s="20"/>
      <c r="FNB118" s="20"/>
      <c r="FNC118" s="20"/>
      <c r="FND118" s="20"/>
      <c r="FNE118" s="20"/>
      <c r="FNF118" s="20"/>
      <c r="FNG118" s="20"/>
      <c r="FNH118" s="20"/>
      <c r="FNI118" s="20"/>
      <c r="FNJ118" s="20"/>
      <c r="FNK118" s="20"/>
      <c r="FNL118" s="20"/>
      <c r="FNM118" s="20"/>
      <c r="FNN118" s="20"/>
      <c r="FNO118" s="20"/>
      <c r="FNP118" s="20"/>
      <c r="FNQ118" s="20"/>
      <c r="FNR118" s="20"/>
      <c r="FNS118" s="20"/>
      <c r="FNT118" s="20"/>
      <c r="FNU118" s="20"/>
      <c r="FNV118" s="20"/>
      <c r="FNW118" s="20"/>
      <c r="FNX118" s="20"/>
      <c r="FNY118" s="20"/>
      <c r="FNZ118" s="20"/>
      <c r="FOA118" s="20"/>
      <c r="FOB118" s="20"/>
      <c r="FOC118" s="20"/>
      <c r="FOD118" s="20"/>
      <c r="FOE118" s="20"/>
      <c r="FOF118" s="20"/>
      <c r="FOG118" s="20"/>
      <c r="FOH118" s="20"/>
      <c r="FOI118" s="20"/>
      <c r="FOJ118" s="20"/>
      <c r="FOK118" s="20"/>
      <c r="FOL118" s="20"/>
      <c r="FOM118" s="20"/>
      <c r="FON118" s="20"/>
      <c r="FOO118" s="20"/>
      <c r="FOP118" s="20"/>
      <c r="FOQ118" s="20"/>
      <c r="FOR118" s="20"/>
      <c r="FOS118" s="20"/>
      <c r="FOT118" s="20"/>
      <c r="FOU118" s="20"/>
      <c r="FOV118" s="20"/>
      <c r="FOW118" s="20"/>
      <c r="FOX118" s="20"/>
      <c r="FOY118" s="20"/>
      <c r="FOZ118" s="20"/>
      <c r="FPA118" s="20"/>
      <c r="FPB118" s="20"/>
      <c r="FPC118" s="20"/>
      <c r="FPD118" s="20"/>
      <c r="FPE118" s="20"/>
      <c r="FPF118" s="20"/>
      <c r="FPG118" s="20"/>
      <c r="FPH118" s="20"/>
      <c r="FPI118" s="20"/>
      <c r="FPJ118" s="20"/>
      <c r="FPK118" s="20"/>
      <c r="FPL118" s="20"/>
      <c r="FPM118" s="20"/>
      <c r="FPN118" s="20"/>
      <c r="FPO118" s="20"/>
      <c r="FPP118" s="20"/>
      <c r="FPQ118" s="20"/>
      <c r="FPR118" s="20"/>
      <c r="FPS118" s="20"/>
      <c r="FPT118" s="20"/>
      <c r="FPU118" s="20"/>
      <c r="FPV118" s="20"/>
      <c r="FPW118" s="20"/>
      <c r="FPX118" s="20"/>
      <c r="FPY118" s="20"/>
      <c r="FPZ118" s="20"/>
      <c r="FQA118" s="20"/>
      <c r="FQB118" s="20"/>
      <c r="FQC118" s="20"/>
      <c r="FQD118" s="20"/>
      <c r="FQE118" s="20"/>
      <c r="FQF118" s="20"/>
      <c r="FQG118" s="20"/>
      <c r="FQH118" s="20"/>
      <c r="FQI118" s="20"/>
      <c r="FQJ118" s="20"/>
      <c r="FQK118" s="20"/>
      <c r="FQL118" s="20"/>
      <c r="FQM118" s="20"/>
      <c r="FQN118" s="20"/>
      <c r="FQO118" s="20"/>
      <c r="FQP118" s="20"/>
      <c r="FQQ118" s="20"/>
      <c r="FQR118" s="20"/>
      <c r="FQS118" s="20"/>
      <c r="FQT118" s="20"/>
      <c r="FQU118" s="20"/>
      <c r="FQV118" s="20"/>
      <c r="FQW118" s="20"/>
      <c r="FQX118" s="20"/>
      <c r="FQY118" s="20"/>
      <c r="FQZ118" s="20"/>
      <c r="FRA118" s="20"/>
      <c r="FRB118" s="20"/>
      <c r="FRC118" s="20"/>
      <c r="FRD118" s="20"/>
      <c r="FRE118" s="20"/>
      <c r="FRF118" s="20"/>
      <c r="FRG118" s="20"/>
      <c r="FRH118" s="20"/>
      <c r="FRI118" s="20"/>
      <c r="FRJ118" s="20"/>
      <c r="FRK118" s="20"/>
      <c r="FRL118" s="20"/>
      <c r="FRM118" s="20"/>
      <c r="FRN118" s="20"/>
      <c r="FRO118" s="20"/>
      <c r="FRP118" s="20"/>
      <c r="FRQ118" s="20"/>
      <c r="FRR118" s="20"/>
      <c r="FRS118" s="20"/>
      <c r="FRT118" s="20"/>
      <c r="FRU118" s="20"/>
      <c r="FRV118" s="20"/>
      <c r="FRW118" s="20"/>
      <c r="FRX118" s="20"/>
      <c r="FRY118" s="20"/>
      <c r="FRZ118" s="20"/>
      <c r="FSA118" s="20"/>
      <c r="FSB118" s="20"/>
      <c r="FSC118" s="20"/>
      <c r="FSD118" s="20"/>
      <c r="FSE118" s="20"/>
      <c r="FSF118" s="20"/>
      <c r="FSG118" s="20"/>
      <c r="FSH118" s="20"/>
      <c r="FSI118" s="20"/>
      <c r="FSJ118" s="20"/>
      <c r="FSK118" s="20"/>
      <c r="FSL118" s="20"/>
      <c r="FSM118" s="20"/>
      <c r="FSN118" s="20"/>
      <c r="FSO118" s="20"/>
      <c r="FSP118" s="20"/>
      <c r="FSQ118" s="20"/>
      <c r="FSR118" s="20"/>
      <c r="FSS118" s="20"/>
      <c r="FST118" s="20"/>
      <c r="FSU118" s="20"/>
      <c r="FSV118" s="20"/>
      <c r="FSW118" s="20"/>
      <c r="FSX118" s="20"/>
      <c r="FSY118" s="20"/>
      <c r="FSZ118" s="20"/>
      <c r="FTA118" s="20"/>
      <c r="FTB118" s="20"/>
      <c r="FTC118" s="20"/>
      <c r="FTD118" s="20"/>
      <c r="FTE118" s="20"/>
      <c r="FTF118" s="20"/>
      <c r="FTG118" s="20"/>
      <c r="FTH118" s="20"/>
      <c r="FTI118" s="20"/>
      <c r="FTJ118" s="20"/>
      <c r="FTK118" s="20"/>
      <c r="FTL118" s="20"/>
      <c r="FTM118" s="20"/>
      <c r="FTN118" s="20"/>
      <c r="FTO118" s="20"/>
      <c r="FTP118" s="20"/>
      <c r="FTQ118" s="20"/>
      <c r="FTR118" s="20"/>
      <c r="FTS118" s="20"/>
      <c r="FTT118" s="20"/>
      <c r="FTU118" s="20"/>
      <c r="FTV118" s="20"/>
      <c r="FTW118" s="20"/>
      <c r="FTX118" s="20"/>
      <c r="FTY118" s="20"/>
      <c r="FTZ118" s="20"/>
      <c r="FUA118" s="20"/>
      <c r="FUB118" s="20"/>
      <c r="FUC118" s="20"/>
      <c r="FUD118" s="20"/>
      <c r="FUE118" s="20"/>
      <c r="FUF118" s="20"/>
      <c r="FUG118" s="20"/>
      <c r="FUH118" s="20"/>
      <c r="FUI118" s="20"/>
      <c r="FUJ118" s="20"/>
      <c r="FUK118" s="20"/>
      <c r="FUL118" s="20"/>
      <c r="FUM118" s="20"/>
      <c r="FUN118" s="20"/>
      <c r="FUO118" s="20"/>
      <c r="FUP118" s="20"/>
      <c r="FUQ118" s="20"/>
      <c r="FUR118" s="20"/>
      <c r="FUS118" s="20"/>
      <c r="FUT118" s="20"/>
      <c r="FUU118" s="20"/>
      <c r="FUV118" s="20"/>
      <c r="FUW118" s="20"/>
      <c r="FUX118" s="20"/>
      <c r="FUY118" s="20"/>
      <c r="FUZ118" s="20"/>
      <c r="FVA118" s="20"/>
      <c r="FVB118" s="20"/>
      <c r="FVC118" s="20"/>
      <c r="FVD118" s="20"/>
      <c r="FVE118" s="20"/>
      <c r="FVF118" s="20"/>
      <c r="FVG118" s="20"/>
      <c r="FVH118" s="20"/>
      <c r="FVI118" s="20"/>
      <c r="FVJ118" s="20"/>
      <c r="FVK118" s="20"/>
      <c r="FVL118" s="20"/>
      <c r="FVM118" s="20"/>
      <c r="FVN118" s="20"/>
      <c r="FVO118" s="20"/>
      <c r="FVP118" s="20"/>
      <c r="FVQ118" s="20"/>
      <c r="FVR118" s="20"/>
      <c r="FVS118" s="20"/>
      <c r="FVT118" s="20"/>
      <c r="FVU118" s="20"/>
      <c r="FVV118" s="20"/>
      <c r="FVW118" s="20"/>
      <c r="FVX118" s="20"/>
      <c r="FVY118" s="20"/>
      <c r="FVZ118" s="20"/>
      <c r="FWA118" s="20"/>
      <c r="FWB118" s="20"/>
      <c r="FWC118" s="20"/>
      <c r="FWD118" s="20"/>
      <c r="FWE118" s="20"/>
      <c r="FWF118" s="20"/>
      <c r="FWG118" s="20"/>
      <c r="FWH118" s="20"/>
      <c r="FWI118" s="20"/>
      <c r="FWJ118" s="20"/>
      <c r="FWK118" s="20"/>
      <c r="FWL118" s="20"/>
      <c r="FWM118" s="20"/>
      <c r="FWN118" s="20"/>
      <c r="FWO118" s="20"/>
      <c r="FWP118" s="20"/>
      <c r="FWQ118" s="20"/>
      <c r="FWR118" s="20"/>
      <c r="FWS118" s="20"/>
      <c r="FWT118" s="20"/>
      <c r="FWU118" s="20"/>
      <c r="FWV118" s="20"/>
      <c r="FWW118" s="20"/>
      <c r="FWX118" s="20"/>
      <c r="FWY118" s="20"/>
      <c r="FWZ118" s="20"/>
      <c r="FXA118" s="20"/>
      <c r="FXB118" s="20"/>
      <c r="FXC118" s="20"/>
      <c r="FXD118" s="20"/>
      <c r="FXE118" s="20"/>
      <c r="FXF118" s="20"/>
      <c r="FXG118" s="20"/>
      <c r="FXH118" s="20"/>
      <c r="FXI118" s="20"/>
      <c r="FXJ118" s="20"/>
      <c r="FXK118" s="20"/>
      <c r="FXL118" s="20"/>
      <c r="FXM118" s="20"/>
      <c r="FXN118" s="20"/>
      <c r="FXO118" s="20"/>
      <c r="FXP118" s="20"/>
      <c r="FXQ118" s="20"/>
      <c r="FXR118" s="20"/>
      <c r="FXS118" s="20"/>
      <c r="FXT118" s="20"/>
      <c r="FXU118" s="20"/>
      <c r="FXV118" s="20"/>
      <c r="FXW118" s="20"/>
      <c r="FXX118" s="20"/>
      <c r="FXY118" s="20"/>
      <c r="FXZ118" s="20"/>
      <c r="FYA118" s="20"/>
      <c r="FYB118" s="20"/>
      <c r="FYC118" s="20"/>
      <c r="FYD118" s="20"/>
      <c r="FYE118" s="20"/>
      <c r="FYF118" s="20"/>
      <c r="FYG118" s="20"/>
      <c r="FYH118" s="20"/>
      <c r="FYI118" s="20"/>
      <c r="FYJ118" s="20"/>
      <c r="FYK118" s="20"/>
      <c r="FYL118" s="20"/>
      <c r="FYM118" s="20"/>
      <c r="FYN118" s="20"/>
      <c r="FYO118" s="20"/>
      <c r="FYP118" s="20"/>
      <c r="FYQ118" s="20"/>
      <c r="FYR118" s="20"/>
      <c r="FYS118" s="20"/>
      <c r="FYT118" s="20"/>
      <c r="FYU118" s="20"/>
      <c r="FYV118" s="20"/>
      <c r="FYW118" s="20"/>
      <c r="FYX118" s="20"/>
      <c r="FYY118" s="20"/>
      <c r="FYZ118" s="20"/>
      <c r="FZA118" s="20"/>
      <c r="FZB118" s="20"/>
      <c r="FZC118" s="20"/>
      <c r="FZD118" s="20"/>
      <c r="FZE118" s="20"/>
      <c r="FZF118" s="20"/>
      <c r="FZG118" s="20"/>
      <c r="FZH118" s="20"/>
      <c r="FZI118" s="20"/>
      <c r="FZJ118" s="20"/>
      <c r="FZK118" s="20"/>
      <c r="FZL118" s="20"/>
      <c r="FZM118" s="20"/>
      <c r="FZN118" s="20"/>
      <c r="FZO118" s="20"/>
      <c r="FZP118" s="20"/>
      <c r="FZQ118" s="20"/>
      <c r="FZR118" s="20"/>
      <c r="FZS118" s="20"/>
      <c r="FZT118" s="20"/>
      <c r="FZU118" s="20"/>
      <c r="FZV118" s="20"/>
      <c r="FZW118" s="20"/>
      <c r="FZX118" s="20"/>
      <c r="FZY118" s="20"/>
      <c r="FZZ118" s="20"/>
      <c r="GAA118" s="20"/>
      <c r="GAB118" s="20"/>
      <c r="GAC118" s="20"/>
      <c r="GAD118" s="20"/>
      <c r="GAE118" s="20"/>
      <c r="GAF118" s="20"/>
      <c r="GAG118" s="20"/>
      <c r="GAH118" s="20"/>
      <c r="GAI118" s="20"/>
      <c r="GAJ118" s="20"/>
      <c r="GAK118" s="20"/>
      <c r="GAL118" s="20"/>
      <c r="GAM118" s="20"/>
      <c r="GAN118" s="20"/>
      <c r="GAO118" s="20"/>
      <c r="GAP118" s="20"/>
      <c r="GAQ118" s="20"/>
      <c r="GAR118" s="20"/>
      <c r="GAS118" s="20"/>
      <c r="GAT118" s="20"/>
      <c r="GAU118" s="20"/>
      <c r="GAV118" s="20"/>
      <c r="GAW118" s="20"/>
      <c r="GAX118" s="20"/>
      <c r="GAY118" s="20"/>
      <c r="GAZ118" s="20"/>
      <c r="GBA118" s="20"/>
      <c r="GBB118" s="20"/>
      <c r="GBC118" s="20"/>
      <c r="GBD118" s="20"/>
      <c r="GBE118" s="20"/>
      <c r="GBF118" s="20"/>
      <c r="GBG118" s="20"/>
      <c r="GBH118" s="20"/>
      <c r="GBI118" s="20"/>
      <c r="GBJ118" s="20"/>
      <c r="GBK118" s="20"/>
      <c r="GBL118" s="20"/>
      <c r="GBM118" s="20"/>
      <c r="GBN118" s="20"/>
      <c r="GBO118" s="20"/>
      <c r="GBP118" s="20"/>
      <c r="GBQ118" s="20"/>
      <c r="GBR118" s="20"/>
      <c r="GBS118" s="20"/>
      <c r="GBT118" s="20"/>
      <c r="GBU118" s="20"/>
      <c r="GBV118" s="20"/>
      <c r="GBW118" s="20"/>
      <c r="GBX118" s="20"/>
      <c r="GBY118" s="20"/>
      <c r="GBZ118" s="20"/>
      <c r="GCA118" s="20"/>
      <c r="GCB118" s="20"/>
      <c r="GCC118" s="20"/>
      <c r="GCD118" s="20"/>
      <c r="GCE118" s="20"/>
      <c r="GCF118" s="20"/>
      <c r="GCG118" s="20"/>
      <c r="GCH118" s="20"/>
      <c r="GCI118" s="20"/>
      <c r="GCJ118" s="20"/>
      <c r="GCK118" s="20"/>
      <c r="GCL118" s="20"/>
      <c r="GCM118" s="20"/>
      <c r="GCN118" s="20"/>
      <c r="GCO118" s="20"/>
      <c r="GCP118" s="20"/>
      <c r="GCQ118" s="20"/>
      <c r="GCR118" s="20"/>
      <c r="GCS118" s="20"/>
      <c r="GCT118" s="20"/>
      <c r="GCU118" s="20"/>
      <c r="GCV118" s="20"/>
      <c r="GCW118" s="20"/>
      <c r="GCX118" s="20"/>
      <c r="GCY118" s="20"/>
      <c r="GCZ118" s="20"/>
      <c r="GDA118" s="20"/>
      <c r="GDB118" s="20"/>
      <c r="GDC118" s="20"/>
      <c r="GDD118" s="20"/>
      <c r="GDE118" s="20"/>
      <c r="GDF118" s="20"/>
      <c r="GDG118" s="20"/>
      <c r="GDH118" s="20"/>
      <c r="GDI118" s="20"/>
      <c r="GDJ118" s="20"/>
      <c r="GDK118" s="20"/>
      <c r="GDL118" s="20"/>
      <c r="GDM118" s="20"/>
      <c r="GDN118" s="20"/>
      <c r="GDO118" s="20"/>
      <c r="GDP118" s="20"/>
      <c r="GDQ118" s="20"/>
      <c r="GDR118" s="20"/>
      <c r="GDS118" s="20"/>
      <c r="GDT118" s="20"/>
      <c r="GDU118" s="20"/>
      <c r="GDV118" s="20"/>
      <c r="GDW118" s="20"/>
      <c r="GDX118" s="20"/>
      <c r="GDY118" s="20"/>
      <c r="GDZ118" s="20"/>
      <c r="GEA118" s="20"/>
      <c r="GEB118" s="20"/>
      <c r="GEC118" s="20"/>
      <c r="GED118" s="20"/>
      <c r="GEE118" s="20"/>
      <c r="GEF118" s="20"/>
      <c r="GEG118" s="20"/>
      <c r="GEH118" s="20"/>
      <c r="GEI118" s="20"/>
      <c r="GEJ118" s="20"/>
      <c r="GEK118" s="20"/>
      <c r="GEL118" s="20"/>
      <c r="GEM118" s="20"/>
      <c r="GEN118" s="20"/>
      <c r="GEO118" s="20"/>
      <c r="GEP118" s="20"/>
      <c r="GEQ118" s="20"/>
      <c r="GER118" s="20"/>
      <c r="GES118" s="20"/>
      <c r="GET118" s="20"/>
      <c r="GEU118" s="20"/>
      <c r="GEV118" s="20"/>
      <c r="GEW118" s="20"/>
      <c r="GEX118" s="20"/>
      <c r="GEY118" s="20"/>
      <c r="GEZ118" s="20"/>
      <c r="GFA118" s="20"/>
      <c r="GFB118" s="20"/>
      <c r="GFC118" s="20"/>
      <c r="GFD118" s="20"/>
      <c r="GFE118" s="20"/>
      <c r="GFF118" s="20"/>
      <c r="GFG118" s="20"/>
      <c r="GFH118" s="20"/>
      <c r="GFI118" s="20"/>
      <c r="GFJ118" s="20"/>
      <c r="GFK118" s="20"/>
      <c r="GFL118" s="20"/>
      <c r="GFM118" s="20"/>
      <c r="GFN118" s="20"/>
      <c r="GFO118" s="20"/>
      <c r="GFP118" s="20"/>
      <c r="GFQ118" s="20"/>
      <c r="GFR118" s="20"/>
      <c r="GFS118" s="20"/>
      <c r="GFT118" s="20"/>
      <c r="GFU118" s="20"/>
      <c r="GFV118" s="20"/>
      <c r="GFW118" s="20"/>
      <c r="GFX118" s="20"/>
      <c r="GFY118" s="20"/>
      <c r="GFZ118" s="20"/>
      <c r="GGA118" s="20"/>
      <c r="GGB118" s="20"/>
      <c r="GGC118" s="20"/>
      <c r="GGD118" s="20"/>
      <c r="GGE118" s="20"/>
      <c r="GGF118" s="20"/>
      <c r="GGG118" s="20"/>
      <c r="GGH118" s="20"/>
      <c r="GGI118" s="20"/>
      <c r="GGJ118" s="20"/>
      <c r="GGK118" s="20"/>
      <c r="GGL118" s="20"/>
      <c r="GGM118" s="20"/>
      <c r="GGN118" s="20"/>
      <c r="GGO118" s="20"/>
      <c r="GGP118" s="20"/>
      <c r="GGQ118" s="20"/>
      <c r="GGR118" s="20"/>
      <c r="GGS118" s="20"/>
      <c r="GGT118" s="20"/>
      <c r="GGU118" s="20"/>
      <c r="GGV118" s="20"/>
      <c r="GGW118" s="20"/>
      <c r="GGX118" s="20"/>
      <c r="GGY118" s="20"/>
      <c r="GGZ118" s="20"/>
      <c r="GHA118" s="20"/>
      <c r="GHB118" s="20"/>
      <c r="GHC118" s="20"/>
      <c r="GHD118" s="20"/>
      <c r="GHE118" s="20"/>
      <c r="GHF118" s="20"/>
      <c r="GHG118" s="20"/>
      <c r="GHH118" s="20"/>
      <c r="GHI118" s="20"/>
      <c r="GHJ118" s="20"/>
      <c r="GHK118" s="20"/>
      <c r="GHL118" s="20"/>
      <c r="GHM118" s="20"/>
      <c r="GHN118" s="20"/>
      <c r="GHO118" s="20"/>
      <c r="GHP118" s="20"/>
      <c r="GHQ118" s="20"/>
      <c r="GHR118" s="20"/>
      <c r="GHS118" s="20"/>
      <c r="GHT118" s="20"/>
      <c r="GHU118" s="20"/>
      <c r="GHV118" s="20"/>
      <c r="GHW118" s="20"/>
      <c r="GHX118" s="20"/>
      <c r="GHY118" s="20"/>
      <c r="GHZ118" s="20"/>
      <c r="GIA118" s="20"/>
      <c r="GIB118" s="20"/>
      <c r="GIC118" s="20"/>
      <c r="GID118" s="20"/>
      <c r="GIE118" s="20"/>
      <c r="GIF118" s="20"/>
      <c r="GIG118" s="20"/>
      <c r="GIH118" s="20"/>
      <c r="GII118" s="20"/>
      <c r="GIJ118" s="20"/>
      <c r="GIK118" s="20"/>
      <c r="GIL118" s="20"/>
      <c r="GIM118" s="20"/>
      <c r="GIN118" s="20"/>
      <c r="GIO118" s="20"/>
      <c r="GIP118" s="20"/>
      <c r="GIQ118" s="20"/>
      <c r="GIR118" s="20"/>
      <c r="GIS118" s="20"/>
      <c r="GIT118" s="20"/>
      <c r="GIU118" s="20"/>
      <c r="GIV118" s="20"/>
      <c r="GIW118" s="20"/>
      <c r="GIX118" s="20"/>
      <c r="GIY118" s="20"/>
      <c r="GIZ118" s="20"/>
      <c r="GJA118" s="20"/>
      <c r="GJB118" s="20"/>
      <c r="GJC118" s="20"/>
      <c r="GJD118" s="20"/>
      <c r="GJE118" s="20"/>
      <c r="GJF118" s="20"/>
      <c r="GJG118" s="20"/>
      <c r="GJH118" s="20"/>
      <c r="GJI118" s="20"/>
      <c r="GJJ118" s="20"/>
      <c r="GJK118" s="20"/>
      <c r="GJL118" s="20"/>
      <c r="GJM118" s="20"/>
      <c r="GJN118" s="20"/>
      <c r="GJO118" s="20"/>
      <c r="GJP118" s="20"/>
      <c r="GJQ118" s="20"/>
      <c r="GJR118" s="20"/>
      <c r="GJS118" s="20"/>
      <c r="GJT118" s="20"/>
      <c r="GJU118" s="20"/>
      <c r="GJV118" s="20"/>
      <c r="GJW118" s="20"/>
      <c r="GJX118" s="20"/>
      <c r="GJY118" s="20"/>
      <c r="GJZ118" s="20"/>
      <c r="GKA118" s="20"/>
      <c r="GKB118" s="20"/>
      <c r="GKC118" s="20"/>
      <c r="GKD118" s="20"/>
      <c r="GKE118" s="20"/>
      <c r="GKF118" s="20"/>
      <c r="GKG118" s="20"/>
      <c r="GKH118" s="20"/>
      <c r="GKI118" s="20"/>
      <c r="GKJ118" s="20"/>
      <c r="GKK118" s="20"/>
      <c r="GKL118" s="20"/>
      <c r="GKM118" s="20"/>
      <c r="GKN118" s="20"/>
      <c r="GKO118" s="20"/>
      <c r="GKP118" s="20"/>
      <c r="GKQ118" s="20"/>
      <c r="GKR118" s="20"/>
      <c r="GKS118" s="20"/>
      <c r="GKT118" s="20"/>
      <c r="GKU118" s="20"/>
      <c r="GKV118" s="20"/>
      <c r="GKW118" s="20"/>
      <c r="GKX118" s="20"/>
      <c r="GKY118" s="20"/>
      <c r="GKZ118" s="20"/>
      <c r="GLA118" s="20"/>
      <c r="GLB118" s="20"/>
      <c r="GLC118" s="20"/>
      <c r="GLD118" s="20"/>
      <c r="GLE118" s="20"/>
      <c r="GLF118" s="20"/>
      <c r="GLG118" s="20"/>
      <c r="GLH118" s="20"/>
      <c r="GLI118" s="20"/>
      <c r="GLJ118" s="20"/>
      <c r="GLK118" s="20"/>
      <c r="GLL118" s="20"/>
      <c r="GLM118" s="20"/>
      <c r="GLN118" s="20"/>
      <c r="GLO118" s="20"/>
      <c r="GLP118" s="20"/>
      <c r="GLQ118" s="20"/>
      <c r="GLR118" s="20"/>
      <c r="GLS118" s="20"/>
      <c r="GLT118" s="20"/>
      <c r="GLU118" s="20"/>
      <c r="GLV118" s="20"/>
      <c r="GLW118" s="20"/>
      <c r="GLX118" s="20"/>
      <c r="GLY118" s="20"/>
      <c r="GLZ118" s="20"/>
      <c r="GMA118" s="20"/>
      <c r="GMB118" s="20"/>
      <c r="GMC118" s="20"/>
      <c r="GMD118" s="20"/>
      <c r="GME118" s="20"/>
      <c r="GMF118" s="20"/>
      <c r="GMG118" s="20"/>
      <c r="GMH118" s="20"/>
      <c r="GMI118" s="20"/>
      <c r="GMJ118" s="20"/>
      <c r="GMK118" s="20"/>
      <c r="GML118" s="20"/>
      <c r="GMM118" s="20"/>
      <c r="GMN118" s="20"/>
      <c r="GMO118" s="20"/>
      <c r="GMP118" s="20"/>
      <c r="GMQ118" s="20"/>
      <c r="GMR118" s="20"/>
      <c r="GMS118" s="20"/>
      <c r="GMT118" s="20"/>
      <c r="GMU118" s="20"/>
      <c r="GMV118" s="20"/>
      <c r="GMW118" s="20"/>
      <c r="GMX118" s="20"/>
      <c r="GMY118" s="20"/>
      <c r="GMZ118" s="20"/>
      <c r="GNA118" s="20"/>
      <c r="GNB118" s="20"/>
      <c r="GNC118" s="20"/>
      <c r="GND118" s="20"/>
      <c r="GNE118" s="20"/>
      <c r="GNF118" s="20"/>
      <c r="GNG118" s="20"/>
      <c r="GNH118" s="20"/>
      <c r="GNI118" s="20"/>
      <c r="GNJ118" s="20"/>
      <c r="GNK118" s="20"/>
      <c r="GNL118" s="20"/>
      <c r="GNM118" s="20"/>
      <c r="GNN118" s="20"/>
      <c r="GNO118" s="20"/>
      <c r="GNP118" s="20"/>
      <c r="GNQ118" s="20"/>
      <c r="GNR118" s="20"/>
      <c r="GNS118" s="20"/>
      <c r="GNT118" s="20"/>
      <c r="GNU118" s="20"/>
      <c r="GNV118" s="20"/>
      <c r="GNW118" s="20"/>
      <c r="GNX118" s="20"/>
      <c r="GNY118" s="20"/>
      <c r="GNZ118" s="20"/>
      <c r="GOA118" s="20"/>
      <c r="GOB118" s="20"/>
      <c r="GOC118" s="20"/>
      <c r="GOD118" s="20"/>
      <c r="GOE118" s="20"/>
      <c r="GOF118" s="20"/>
      <c r="GOG118" s="20"/>
      <c r="GOH118" s="20"/>
      <c r="GOI118" s="20"/>
      <c r="GOJ118" s="20"/>
      <c r="GOK118" s="20"/>
      <c r="GOL118" s="20"/>
      <c r="GOM118" s="20"/>
      <c r="GON118" s="20"/>
      <c r="GOO118" s="20"/>
      <c r="GOP118" s="20"/>
      <c r="GOQ118" s="20"/>
      <c r="GOR118" s="20"/>
      <c r="GOS118" s="20"/>
      <c r="GOT118" s="20"/>
      <c r="GOU118" s="20"/>
      <c r="GOV118" s="20"/>
      <c r="GOW118" s="20"/>
      <c r="GOX118" s="20"/>
      <c r="GOY118" s="20"/>
      <c r="GOZ118" s="20"/>
      <c r="GPA118" s="20"/>
      <c r="GPB118" s="20"/>
      <c r="GPC118" s="20"/>
      <c r="GPD118" s="20"/>
      <c r="GPE118" s="20"/>
      <c r="GPF118" s="20"/>
      <c r="GPG118" s="20"/>
      <c r="GPH118" s="20"/>
      <c r="GPI118" s="20"/>
      <c r="GPJ118" s="20"/>
      <c r="GPK118" s="20"/>
      <c r="GPL118" s="20"/>
      <c r="GPM118" s="20"/>
      <c r="GPN118" s="20"/>
      <c r="GPO118" s="20"/>
      <c r="GPP118" s="20"/>
      <c r="GPQ118" s="20"/>
      <c r="GPR118" s="20"/>
      <c r="GPS118" s="20"/>
      <c r="GPT118" s="20"/>
      <c r="GPU118" s="20"/>
      <c r="GPV118" s="20"/>
      <c r="GPW118" s="20"/>
      <c r="GPX118" s="20"/>
      <c r="GPY118" s="20"/>
      <c r="GPZ118" s="20"/>
      <c r="GQA118" s="20"/>
      <c r="GQB118" s="20"/>
      <c r="GQC118" s="20"/>
      <c r="GQD118" s="20"/>
      <c r="GQE118" s="20"/>
      <c r="GQF118" s="20"/>
      <c r="GQG118" s="20"/>
      <c r="GQH118" s="20"/>
      <c r="GQI118" s="20"/>
      <c r="GQJ118" s="20"/>
      <c r="GQK118" s="20"/>
      <c r="GQL118" s="20"/>
      <c r="GQM118" s="20"/>
      <c r="GQN118" s="20"/>
      <c r="GQO118" s="20"/>
      <c r="GQP118" s="20"/>
      <c r="GQQ118" s="20"/>
      <c r="GQR118" s="20"/>
      <c r="GQS118" s="20"/>
      <c r="GQT118" s="20"/>
      <c r="GQU118" s="20"/>
      <c r="GQV118" s="20"/>
      <c r="GQW118" s="20"/>
      <c r="GQX118" s="20"/>
      <c r="GQY118" s="20"/>
      <c r="GQZ118" s="20"/>
      <c r="GRA118" s="20"/>
      <c r="GRB118" s="20"/>
      <c r="GRC118" s="20"/>
      <c r="GRD118" s="20"/>
      <c r="GRE118" s="20"/>
      <c r="GRF118" s="20"/>
      <c r="GRG118" s="20"/>
      <c r="GRH118" s="20"/>
      <c r="GRI118" s="20"/>
      <c r="GRJ118" s="20"/>
      <c r="GRK118" s="20"/>
      <c r="GRL118" s="20"/>
      <c r="GRM118" s="20"/>
      <c r="GRN118" s="20"/>
      <c r="GRO118" s="20"/>
      <c r="GRP118" s="20"/>
      <c r="GRQ118" s="20"/>
      <c r="GRR118" s="20"/>
      <c r="GRS118" s="20"/>
      <c r="GRT118" s="20"/>
      <c r="GRU118" s="20"/>
      <c r="GRV118" s="20"/>
      <c r="GRW118" s="20"/>
      <c r="GRX118" s="20"/>
      <c r="GRY118" s="20"/>
      <c r="GRZ118" s="20"/>
      <c r="GSA118" s="20"/>
      <c r="GSB118" s="20"/>
      <c r="GSC118" s="20"/>
      <c r="GSD118" s="20"/>
      <c r="GSE118" s="20"/>
      <c r="GSF118" s="20"/>
      <c r="GSG118" s="20"/>
      <c r="GSH118" s="20"/>
      <c r="GSI118" s="20"/>
      <c r="GSJ118" s="20"/>
      <c r="GSK118" s="20"/>
      <c r="GSL118" s="20"/>
      <c r="GSM118" s="20"/>
      <c r="GSN118" s="20"/>
      <c r="GSO118" s="20"/>
      <c r="GSP118" s="20"/>
      <c r="GSQ118" s="20"/>
      <c r="GSR118" s="20"/>
      <c r="GSS118" s="20"/>
      <c r="GST118" s="20"/>
      <c r="GSU118" s="20"/>
      <c r="GSV118" s="20"/>
      <c r="GSW118" s="20"/>
      <c r="GSX118" s="20"/>
      <c r="GSY118" s="20"/>
      <c r="GSZ118" s="20"/>
      <c r="GTA118" s="20"/>
      <c r="GTB118" s="20"/>
      <c r="GTC118" s="20"/>
      <c r="GTD118" s="20"/>
      <c r="GTE118" s="20"/>
      <c r="GTF118" s="20"/>
      <c r="GTG118" s="20"/>
      <c r="GTH118" s="20"/>
      <c r="GTI118" s="20"/>
      <c r="GTJ118" s="20"/>
      <c r="GTK118" s="20"/>
      <c r="GTL118" s="20"/>
      <c r="GTM118" s="20"/>
      <c r="GTN118" s="20"/>
      <c r="GTO118" s="20"/>
      <c r="GTP118" s="20"/>
      <c r="GTQ118" s="20"/>
      <c r="GTR118" s="20"/>
      <c r="GTS118" s="20"/>
      <c r="GTT118" s="20"/>
      <c r="GTU118" s="20"/>
      <c r="GTV118" s="20"/>
      <c r="GTW118" s="20"/>
      <c r="GTX118" s="20"/>
      <c r="GTY118" s="20"/>
      <c r="GTZ118" s="20"/>
      <c r="GUA118" s="20"/>
      <c r="GUB118" s="20"/>
      <c r="GUC118" s="20"/>
      <c r="GUD118" s="20"/>
      <c r="GUE118" s="20"/>
      <c r="GUF118" s="20"/>
      <c r="GUG118" s="20"/>
      <c r="GUH118" s="20"/>
      <c r="GUI118" s="20"/>
      <c r="GUJ118" s="20"/>
      <c r="GUK118" s="20"/>
      <c r="GUL118" s="20"/>
      <c r="GUM118" s="20"/>
      <c r="GUN118" s="20"/>
      <c r="GUO118" s="20"/>
      <c r="GUP118" s="20"/>
      <c r="GUQ118" s="20"/>
      <c r="GUR118" s="20"/>
      <c r="GUS118" s="20"/>
      <c r="GUT118" s="20"/>
      <c r="GUU118" s="20"/>
      <c r="GUV118" s="20"/>
      <c r="GUW118" s="20"/>
      <c r="GUX118" s="20"/>
      <c r="GUY118" s="20"/>
      <c r="GUZ118" s="20"/>
      <c r="GVA118" s="20"/>
      <c r="GVB118" s="20"/>
      <c r="GVC118" s="20"/>
      <c r="GVD118" s="20"/>
      <c r="GVE118" s="20"/>
      <c r="GVF118" s="20"/>
      <c r="GVG118" s="20"/>
      <c r="GVH118" s="20"/>
      <c r="GVI118" s="20"/>
      <c r="GVJ118" s="20"/>
      <c r="GVK118" s="20"/>
      <c r="GVL118" s="20"/>
      <c r="GVM118" s="20"/>
      <c r="GVN118" s="20"/>
      <c r="GVO118" s="20"/>
      <c r="GVP118" s="20"/>
      <c r="GVQ118" s="20"/>
      <c r="GVR118" s="20"/>
      <c r="GVS118" s="20"/>
      <c r="GVT118" s="20"/>
      <c r="GVU118" s="20"/>
      <c r="GVV118" s="20"/>
      <c r="GVW118" s="20"/>
      <c r="GVX118" s="20"/>
      <c r="GVY118" s="20"/>
      <c r="GVZ118" s="20"/>
      <c r="GWA118" s="20"/>
      <c r="GWB118" s="20"/>
      <c r="GWC118" s="20"/>
      <c r="GWD118" s="20"/>
      <c r="GWE118" s="20"/>
      <c r="GWF118" s="20"/>
      <c r="GWG118" s="20"/>
      <c r="GWH118" s="20"/>
      <c r="GWI118" s="20"/>
      <c r="GWJ118" s="20"/>
      <c r="GWK118" s="20"/>
      <c r="GWL118" s="20"/>
      <c r="GWM118" s="20"/>
      <c r="GWN118" s="20"/>
      <c r="GWO118" s="20"/>
      <c r="GWP118" s="20"/>
      <c r="GWQ118" s="20"/>
      <c r="GWR118" s="20"/>
      <c r="GWS118" s="20"/>
      <c r="GWT118" s="20"/>
      <c r="GWU118" s="20"/>
      <c r="GWV118" s="20"/>
      <c r="GWW118" s="20"/>
      <c r="GWX118" s="20"/>
      <c r="GWY118" s="20"/>
      <c r="GWZ118" s="20"/>
      <c r="GXA118" s="20"/>
      <c r="GXB118" s="20"/>
      <c r="GXC118" s="20"/>
      <c r="GXD118" s="20"/>
      <c r="GXE118" s="20"/>
      <c r="GXF118" s="20"/>
      <c r="GXG118" s="20"/>
      <c r="GXH118" s="20"/>
      <c r="GXI118" s="20"/>
      <c r="GXJ118" s="20"/>
      <c r="GXK118" s="20"/>
      <c r="GXL118" s="20"/>
      <c r="GXM118" s="20"/>
      <c r="GXN118" s="20"/>
      <c r="GXO118" s="20"/>
      <c r="GXP118" s="20"/>
      <c r="GXQ118" s="20"/>
      <c r="GXR118" s="20"/>
      <c r="GXS118" s="20"/>
      <c r="GXT118" s="20"/>
      <c r="GXU118" s="20"/>
      <c r="GXV118" s="20"/>
      <c r="GXW118" s="20"/>
      <c r="GXX118" s="20"/>
      <c r="GXY118" s="20"/>
      <c r="GXZ118" s="20"/>
      <c r="GYA118" s="20"/>
      <c r="GYB118" s="20"/>
      <c r="GYC118" s="20"/>
      <c r="GYD118" s="20"/>
      <c r="GYE118" s="20"/>
      <c r="GYF118" s="20"/>
      <c r="GYG118" s="20"/>
      <c r="GYH118" s="20"/>
      <c r="GYI118" s="20"/>
      <c r="GYJ118" s="20"/>
      <c r="GYK118" s="20"/>
      <c r="GYL118" s="20"/>
      <c r="GYM118" s="20"/>
      <c r="GYN118" s="20"/>
      <c r="GYO118" s="20"/>
      <c r="GYP118" s="20"/>
      <c r="GYQ118" s="20"/>
      <c r="GYR118" s="20"/>
      <c r="GYS118" s="20"/>
      <c r="GYT118" s="20"/>
      <c r="GYU118" s="20"/>
      <c r="GYV118" s="20"/>
      <c r="GYW118" s="20"/>
      <c r="GYX118" s="20"/>
      <c r="GYY118" s="20"/>
      <c r="GYZ118" s="20"/>
      <c r="GZA118" s="20"/>
      <c r="GZB118" s="20"/>
      <c r="GZC118" s="20"/>
      <c r="GZD118" s="20"/>
      <c r="GZE118" s="20"/>
      <c r="GZF118" s="20"/>
      <c r="GZG118" s="20"/>
      <c r="GZH118" s="20"/>
      <c r="GZI118" s="20"/>
      <c r="GZJ118" s="20"/>
      <c r="GZK118" s="20"/>
      <c r="GZL118" s="20"/>
      <c r="GZM118" s="20"/>
      <c r="GZN118" s="20"/>
      <c r="GZO118" s="20"/>
      <c r="GZP118" s="20"/>
      <c r="GZQ118" s="20"/>
      <c r="GZR118" s="20"/>
      <c r="GZS118" s="20"/>
      <c r="GZT118" s="20"/>
      <c r="GZU118" s="20"/>
      <c r="GZV118" s="20"/>
      <c r="GZW118" s="20"/>
      <c r="GZX118" s="20"/>
      <c r="GZY118" s="20"/>
      <c r="GZZ118" s="20"/>
      <c r="HAA118" s="20"/>
      <c r="HAB118" s="20"/>
      <c r="HAC118" s="20"/>
      <c r="HAD118" s="20"/>
      <c r="HAE118" s="20"/>
      <c r="HAF118" s="20"/>
      <c r="HAG118" s="20"/>
      <c r="HAH118" s="20"/>
      <c r="HAI118" s="20"/>
      <c r="HAJ118" s="20"/>
      <c r="HAK118" s="20"/>
      <c r="HAL118" s="20"/>
      <c r="HAM118" s="20"/>
      <c r="HAN118" s="20"/>
      <c r="HAO118" s="20"/>
      <c r="HAP118" s="20"/>
      <c r="HAQ118" s="20"/>
      <c r="HAR118" s="20"/>
      <c r="HAS118" s="20"/>
      <c r="HAT118" s="20"/>
      <c r="HAU118" s="20"/>
      <c r="HAV118" s="20"/>
      <c r="HAW118" s="20"/>
      <c r="HAX118" s="20"/>
      <c r="HAY118" s="20"/>
      <c r="HAZ118" s="20"/>
      <c r="HBA118" s="20"/>
      <c r="HBB118" s="20"/>
      <c r="HBC118" s="20"/>
      <c r="HBD118" s="20"/>
      <c r="HBE118" s="20"/>
      <c r="HBF118" s="20"/>
      <c r="HBG118" s="20"/>
      <c r="HBH118" s="20"/>
      <c r="HBI118" s="20"/>
      <c r="HBJ118" s="20"/>
      <c r="HBK118" s="20"/>
      <c r="HBL118" s="20"/>
      <c r="HBM118" s="20"/>
      <c r="HBN118" s="20"/>
      <c r="HBO118" s="20"/>
      <c r="HBP118" s="20"/>
      <c r="HBQ118" s="20"/>
      <c r="HBR118" s="20"/>
      <c r="HBS118" s="20"/>
      <c r="HBT118" s="20"/>
      <c r="HBU118" s="20"/>
      <c r="HBV118" s="20"/>
      <c r="HBW118" s="20"/>
      <c r="HBX118" s="20"/>
      <c r="HBY118" s="20"/>
      <c r="HBZ118" s="20"/>
      <c r="HCA118" s="20"/>
      <c r="HCB118" s="20"/>
      <c r="HCC118" s="20"/>
      <c r="HCD118" s="20"/>
      <c r="HCE118" s="20"/>
      <c r="HCF118" s="20"/>
      <c r="HCG118" s="20"/>
      <c r="HCH118" s="20"/>
      <c r="HCI118" s="20"/>
      <c r="HCJ118" s="20"/>
      <c r="HCK118" s="20"/>
      <c r="HCL118" s="20"/>
      <c r="HCM118" s="20"/>
      <c r="HCN118" s="20"/>
      <c r="HCO118" s="20"/>
      <c r="HCP118" s="20"/>
      <c r="HCQ118" s="20"/>
      <c r="HCR118" s="20"/>
      <c r="HCS118" s="20"/>
      <c r="HCT118" s="20"/>
      <c r="HCU118" s="20"/>
      <c r="HCV118" s="20"/>
      <c r="HCW118" s="20"/>
      <c r="HCX118" s="20"/>
      <c r="HCY118" s="20"/>
      <c r="HCZ118" s="20"/>
      <c r="HDA118" s="20"/>
      <c r="HDB118" s="20"/>
      <c r="HDC118" s="20"/>
      <c r="HDD118" s="20"/>
      <c r="HDE118" s="20"/>
      <c r="HDF118" s="20"/>
      <c r="HDG118" s="20"/>
      <c r="HDH118" s="20"/>
      <c r="HDI118" s="20"/>
      <c r="HDJ118" s="20"/>
      <c r="HDK118" s="20"/>
      <c r="HDL118" s="20"/>
      <c r="HDM118" s="20"/>
      <c r="HDN118" s="20"/>
      <c r="HDO118" s="20"/>
      <c r="HDP118" s="20"/>
      <c r="HDQ118" s="20"/>
      <c r="HDR118" s="20"/>
      <c r="HDS118" s="20"/>
      <c r="HDT118" s="20"/>
      <c r="HDU118" s="20"/>
      <c r="HDV118" s="20"/>
      <c r="HDW118" s="20"/>
      <c r="HDX118" s="20"/>
      <c r="HDY118" s="20"/>
      <c r="HDZ118" s="20"/>
      <c r="HEA118" s="20"/>
      <c r="HEB118" s="20"/>
      <c r="HEC118" s="20"/>
      <c r="HED118" s="20"/>
      <c r="HEE118" s="20"/>
      <c r="HEF118" s="20"/>
      <c r="HEG118" s="20"/>
      <c r="HEH118" s="20"/>
      <c r="HEI118" s="20"/>
      <c r="HEJ118" s="20"/>
      <c r="HEK118" s="20"/>
      <c r="HEL118" s="20"/>
      <c r="HEM118" s="20"/>
      <c r="HEN118" s="20"/>
      <c r="HEO118" s="20"/>
      <c r="HEP118" s="20"/>
      <c r="HEQ118" s="20"/>
      <c r="HER118" s="20"/>
      <c r="HES118" s="20"/>
      <c r="HET118" s="20"/>
      <c r="HEU118" s="20"/>
      <c r="HEV118" s="20"/>
      <c r="HEW118" s="20"/>
      <c r="HEX118" s="20"/>
      <c r="HEY118" s="20"/>
      <c r="HEZ118" s="20"/>
      <c r="HFA118" s="20"/>
      <c r="HFB118" s="20"/>
      <c r="HFC118" s="20"/>
      <c r="HFD118" s="20"/>
      <c r="HFE118" s="20"/>
      <c r="HFF118" s="20"/>
      <c r="HFG118" s="20"/>
      <c r="HFH118" s="20"/>
      <c r="HFI118" s="20"/>
      <c r="HFJ118" s="20"/>
      <c r="HFK118" s="20"/>
      <c r="HFL118" s="20"/>
      <c r="HFM118" s="20"/>
      <c r="HFN118" s="20"/>
      <c r="HFO118" s="20"/>
      <c r="HFP118" s="20"/>
      <c r="HFQ118" s="20"/>
      <c r="HFR118" s="20"/>
      <c r="HFS118" s="20"/>
      <c r="HFT118" s="20"/>
      <c r="HFU118" s="20"/>
      <c r="HFV118" s="20"/>
      <c r="HFW118" s="20"/>
      <c r="HFX118" s="20"/>
      <c r="HFY118" s="20"/>
      <c r="HFZ118" s="20"/>
      <c r="HGA118" s="20"/>
      <c r="HGB118" s="20"/>
      <c r="HGC118" s="20"/>
      <c r="HGD118" s="20"/>
      <c r="HGE118" s="20"/>
      <c r="HGF118" s="20"/>
      <c r="HGG118" s="20"/>
      <c r="HGH118" s="20"/>
      <c r="HGI118" s="20"/>
      <c r="HGJ118" s="20"/>
      <c r="HGK118" s="20"/>
      <c r="HGL118" s="20"/>
      <c r="HGM118" s="20"/>
      <c r="HGN118" s="20"/>
      <c r="HGO118" s="20"/>
      <c r="HGP118" s="20"/>
      <c r="HGQ118" s="20"/>
      <c r="HGR118" s="20"/>
      <c r="HGS118" s="20"/>
      <c r="HGT118" s="20"/>
      <c r="HGU118" s="20"/>
      <c r="HGV118" s="20"/>
      <c r="HGW118" s="20"/>
      <c r="HGX118" s="20"/>
      <c r="HGY118" s="20"/>
      <c r="HGZ118" s="20"/>
      <c r="HHA118" s="20"/>
      <c r="HHB118" s="20"/>
      <c r="HHC118" s="20"/>
      <c r="HHD118" s="20"/>
      <c r="HHE118" s="20"/>
      <c r="HHF118" s="20"/>
      <c r="HHG118" s="20"/>
      <c r="HHH118" s="20"/>
      <c r="HHI118" s="20"/>
      <c r="HHJ118" s="20"/>
      <c r="HHK118" s="20"/>
      <c r="HHL118" s="20"/>
      <c r="HHM118" s="20"/>
      <c r="HHN118" s="20"/>
      <c r="HHO118" s="20"/>
      <c r="HHP118" s="20"/>
      <c r="HHQ118" s="20"/>
      <c r="HHR118" s="20"/>
      <c r="HHS118" s="20"/>
      <c r="HHT118" s="20"/>
      <c r="HHU118" s="20"/>
      <c r="HHV118" s="20"/>
      <c r="HHW118" s="20"/>
      <c r="HHX118" s="20"/>
      <c r="HHY118" s="20"/>
      <c r="HHZ118" s="20"/>
      <c r="HIA118" s="20"/>
      <c r="HIB118" s="20"/>
      <c r="HIC118" s="20"/>
      <c r="HID118" s="20"/>
      <c r="HIE118" s="20"/>
      <c r="HIF118" s="20"/>
      <c r="HIG118" s="20"/>
      <c r="HIH118" s="20"/>
      <c r="HII118" s="20"/>
      <c r="HIJ118" s="20"/>
      <c r="HIK118" s="20"/>
      <c r="HIL118" s="20"/>
      <c r="HIM118" s="20"/>
      <c r="HIN118" s="20"/>
      <c r="HIO118" s="20"/>
      <c r="HIP118" s="20"/>
      <c r="HIQ118" s="20"/>
      <c r="HIR118" s="20"/>
      <c r="HIS118" s="20"/>
      <c r="HIT118" s="20"/>
      <c r="HIU118" s="20"/>
      <c r="HIV118" s="20"/>
      <c r="HIW118" s="20"/>
      <c r="HIX118" s="20"/>
      <c r="HIY118" s="20"/>
      <c r="HIZ118" s="20"/>
      <c r="HJA118" s="20"/>
      <c r="HJB118" s="20"/>
      <c r="HJC118" s="20"/>
      <c r="HJD118" s="20"/>
      <c r="HJE118" s="20"/>
      <c r="HJF118" s="20"/>
      <c r="HJG118" s="20"/>
      <c r="HJH118" s="20"/>
      <c r="HJI118" s="20"/>
      <c r="HJJ118" s="20"/>
      <c r="HJK118" s="20"/>
      <c r="HJL118" s="20"/>
      <c r="HJM118" s="20"/>
      <c r="HJN118" s="20"/>
      <c r="HJO118" s="20"/>
      <c r="HJP118" s="20"/>
      <c r="HJQ118" s="20"/>
      <c r="HJR118" s="20"/>
      <c r="HJS118" s="20"/>
      <c r="HJT118" s="20"/>
      <c r="HJU118" s="20"/>
      <c r="HJV118" s="20"/>
      <c r="HJW118" s="20"/>
      <c r="HJX118" s="20"/>
      <c r="HJY118" s="20"/>
      <c r="HJZ118" s="20"/>
      <c r="HKA118" s="20"/>
      <c r="HKB118" s="20"/>
      <c r="HKC118" s="20"/>
      <c r="HKD118" s="20"/>
      <c r="HKE118" s="20"/>
      <c r="HKF118" s="20"/>
      <c r="HKG118" s="20"/>
      <c r="HKH118" s="20"/>
      <c r="HKI118" s="20"/>
      <c r="HKJ118" s="20"/>
      <c r="HKK118" s="20"/>
      <c r="HKL118" s="20"/>
      <c r="HKM118" s="20"/>
      <c r="HKN118" s="20"/>
      <c r="HKO118" s="20"/>
      <c r="HKP118" s="20"/>
      <c r="HKQ118" s="20"/>
      <c r="HKR118" s="20"/>
      <c r="HKS118" s="20"/>
      <c r="HKT118" s="20"/>
      <c r="HKU118" s="20"/>
      <c r="HKV118" s="20"/>
      <c r="HKW118" s="20"/>
      <c r="HKX118" s="20"/>
      <c r="HKY118" s="20"/>
      <c r="HKZ118" s="20"/>
      <c r="HLA118" s="20"/>
      <c r="HLB118" s="20"/>
      <c r="HLC118" s="20"/>
      <c r="HLD118" s="20"/>
      <c r="HLE118" s="20"/>
      <c r="HLF118" s="20"/>
      <c r="HLG118" s="20"/>
      <c r="HLH118" s="20"/>
      <c r="HLI118" s="20"/>
      <c r="HLJ118" s="20"/>
      <c r="HLK118" s="20"/>
      <c r="HLL118" s="20"/>
      <c r="HLM118" s="20"/>
      <c r="HLN118" s="20"/>
      <c r="HLO118" s="20"/>
      <c r="HLP118" s="20"/>
      <c r="HLQ118" s="20"/>
      <c r="HLR118" s="20"/>
      <c r="HLS118" s="20"/>
      <c r="HLT118" s="20"/>
      <c r="HLU118" s="20"/>
      <c r="HLV118" s="20"/>
      <c r="HLW118" s="20"/>
      <c r="HLX118" s="20"/>
      <c r="HLY118" s="20"/>
      <c r="HLZ118" s="20"/>
      <c r="HMA118" s="20"/>
      <c r="HMB118" s="20"/>
      <c r="HMC118" s="20"/>
      <c r="HMD118" s="20"/>
      <c r="HME118" s="20"/>
      <c r="HMF118" s="20"/>
      <c r="HMG118" s="20"/>
      <c r="HMH118" s="20"/>
      <c r="HMI118" s="20"/>
      <c r="HMJ118" s="20"/>
      <c r="HMK118" s="20"/>
      <c r="HML118" s="20"/>
      <c r="HMM118" s="20"/>
      <c r="HMN118" s="20"/>
      <c r="HMO118" s="20"/>
      <c r="HMP118" s="20"/>
      <c r="HMQ118" s="20"/>
      <c r="HMR118" s="20"/>
      <c r="HMS118" s="20"/>
      <c r="HMT118" s="20"/>
      <c r="HMU118" s="20"/>
      <c r="HMV118" s="20"/>
      <c r="HMW118" s="20"/>
      <c r="HMX118" s="20"/>
      <c r="HMY118" s="20"/>
      <c r="HMZ118" s="20"/>
      <c r="HNA118" s="20"/>
      <c r="HNB118" s="20"/>
      <c r="HNC118" s="20"/>
      <c r="HND118" s="20"/>
      <c r="HNE118" s="20"/>
      <c r="HNF118" s="20"/>
      <c r="HNG118" s="20"/>
      <c r="HNH118" s="20"/>
      <c r="HNI118" s="20"/>
      <c r="HNJ118" s="20"/>
      <c r="HNK118" s="20"/>
      <c r="HNL118" s="20"/>
      <c r="HNM118" s="20"/>
      <c r="HNN118" s="20"/>
      <c r="HNO118" s="20"/>
      <c r="HNP118" s="20"/>
      <c r="HNQ118" s="20"/>
      <c r="HNR118" s="20"/>
      <c r="HNS118" s="20"/>
      <c r="HNT118" s="20"/>
      <c r="HNU118" s="20"/>
      <c r="HNV118" s="20"/>
      <c r="HNW118" s="20"/>
      <c r="HNX118" s="20"/>
      <c r="HNY118" s="20"/>
      <c r="HNZ118" s="20"/>
      <c r="HOA118" s="20"/>
      <c r="HOB118" s="20"/>
      <c r="HOC118" s="20"/>
      <c r="HOD118" s="20"/>
      <c r="HOE118" s="20"/>
      <c r="HOF118" s="20"/>
      <c r="HOG118" s="20"/>
      <c r="HOH118" s="20"/>
      <c r="HOI118" s="20"/>
      <c r="HOJ118" s="20"/>
      <c r="HOK118" s="20"/>
      <c r="HOL118" s="20"/>
      <c r="HOM118" s="20"/>
      <c r="HON118" s="20"/>
      <c r="HOO118" s="20"/>
      <c r="HOP118" s="20"/>
      <c r="HOQ118" s="20"/>
      <c r="HOR118" s="20"/>
      <c r="HOS118" s="20"/>
      <c r="HOT118" s="20"/>
      <c r="HOU118" s="20"/>
      <c r="HOV118" s="20"/>
      <c r="HOW118" s="20"/>
      <c r="HOX118" s="20"/>
      <c r="HOY118" s="20"/>
      <c r="HOZ118" s="20"/>
      <c r="HPA118" s="20"/>
      <c r="HPB118" s="20"/>
      <c r="HPC118" s="20"/>
      <c r="HPD118" s="20"/>
      <c r="HPE118" s="20"/>
      <c r="HPF118" s="20"/>
      <c r="HPG118" s="20"/>
      <c r="HPH118" s="20"/>
      <c r="HPI118" s="20"/>
      <c r="HPJ118" s="20"/>
      <c r="HPK118" s="20"/>
      <c r="HPL118" s="20"/>
      <c r="HPM118" s="20"/>
      <c r="HPN118" s="20"/>
      <c r="HPO118" s="20"/>
      <c r="HPP118" s="20"/>
      <c r="HPQ118" s="20"/>
      <c r="HPR118" s="20"/>
      <c r="HPS118" s="20"/>
      <c r="HPT118" s="20"/>
      <c r="HPU118" s="20"/>
      <c r="HPV118" s="20"/>
      <c r="HPW118" s="20"/>
      <c r="HPX118" s="20"/>
      <c r="HPY118" s="20"/>
      <c r="HPZ118" s="20"/>
      <c r="HQA118" s="20"/>
      <c r="HQB118" s="20"/>
      <c r="HQC118" s="20"/>
      <c r="HQD118" s="20"/>
      <c r="HQE118" s="20"/>
      <c r="HQF118" s="20"/>
      <c r="HQG118" s="20"/>
      <c r="HQH118" s="20"/>
      <c r="HQI118" s="20"/>
      <c r="HQJ118" s="20"/>
      <c r="HQK118" s="20"/>
      <c r="HQL118" s="20"/>
      <c r="HQM118" s="20"/>
      <c r="HQN118" s="20"/>
      <c r="HQO118" s="20"/>
      <c r="HQP118" s="20"/>
      <c r="HQQ118" s="20"/>
      <c r="HQR118" s="20"/>
      <c r="HQS118" s="20"/>
      <c r="HQT118" s="20"/>
      <c r="HQU118" s="20"/>
      <c r="HQV118" s="20"/>
      <c r="HQW118" s="20"/>
      <c r="HQX118" s="20"/>
      <c r="HQY118" s="20"/>
      <c r="HQZ118" s="20"/>
      <c r="HRA118" s="20"/>
      <c r="HRB118" s="20"/>
      <c r="HRC118" s="20"/>
      <c r="HRD118" s="20"/>
      <c r="HRE118" s="20"/>
      <c r="HRF118" s="20"/>
      <c r="HRG118" s="20"/>
      <c r="HRH118" s="20"/>
      <c r="HRI118" s="20"/>
      <c r="HRJ118" s="20"/>
      <c r="HRK118" s="20"/>
      <c r="HRL118" s="20"/>
      <c r="HRM118" s="20"/>
      <c r="HRN118" s="20"/>
      <c r="HRO118" s="20"/>
      <c r="HRP118" s="20"/>
      <c r="HRQ118" s="20"/>
      <c r="HRR118" s="20"/>
      <c r="HRS118" s="20"/>
      <c r="HRT118" s="20"/>
      <c r="HRU118" s="20"/>
      <c r="HRV118" s="20"/>
      <c r="HRW118" s="20"/>
      <c r="HRX118" s="20"/>
      <c r="HRY118" s="20"/>
      <c r="HRZ118" s="20"/>
      <c r="HSA118" s="20"/>
      <c r="HSB118" s="20"/>
      <c r="HSC118" s="20"/>
      <c r="HSD118" s="20"/>
      <c r="HSE118" s="20"/>
      <c r="HSF118" s="20"/>
      <c r="HSG118" s="20"/>
      <c r="HSH118" s="20"/>
      <c r="HSI118" s="20"/>
      <c r="HSJ118" s="20"/>
      <c r="HSK118" s="20"/>
      <c r="HSL118" s="20"/>
      <c r="HSM118" s="20"/>
      <c r="HSN118" s="20"/>
      <c r="HSO118" s="20"/>
      <c r="HSP118" s="20"/>
      <c r="HSQ118" s="20"/>
      <c r="HSR118" s="20"/>
      <c r="HSS118" s="20"/>
      <c r="HST118" s="20"/>
      <c r="HSU118" s="20"/>
      <c r="HSV118" s="20"/>
      <c r="HSW118" s="20"/>
      <c r="HSX118" s="20"/>
      <c r="HSY118" s="20"/>
      <c r="HSZ118" s="20"/>
      <c r="HTA118" s="20"/>
      <c r="HTB118" s="20"/>
      <c r="HTC118" s="20"/>
      <c r="HTD118" s="20"/>
      <c r="HTE118" s="20"/>
      <c r="HTF118" s="20"/>
      <c r="HTG118" s="20"/>
      <c r="HTH118" s="20"/>
      <c r="HTI118" s="20"/>
      <c r="HTJ118" s="20"/>
      <c r="HTK118" s="20"/>
      <c r="HTL118" s="20"/>
      <c r="HTM118" s="20"/>
      <c r="HTN118" s="20"/>
      <c r="HTO118" s="20"/>
      <c r="HTP118" s="20"/>
      <c r="HTQ118" s="20"/>
      <c r="HTR118" s="20"/>
      <c r="HTS118" s="20"/>
      <c r="HTT118" s="20"/>
      <c r="HTU118" s="20"/>
      <c r="HTV118" s="20"/>
      <c r="HTW118" s="20"/>
      <c r="HTX118" s="20"/>
      <c r="HTY118" s="20"/>
      <c r="HTZ118" s="20"/>
      <c r="HUA118" s="20"/>
      <c r="HUB118" s="20"/>
      <c r="HUC118" s="20"/>
      <c r="HUD118" s="20"/>
      <c r="HUE118" s="20"/>
      <c r="HUF118" s="20"/>
      <c r="HUG118" s="20"/>
      <c r="HUH118" s="20"/>
      <c r="HUI118" s="20"/>
      <c r="HUJ118" s="20"/>
      <c r="HUK118" s="20"/>
      <c r="HUL118" s="20"/>
      <c r="HUM118" s="20"/>
      <c r="HUN118" s="20"/>
      <c r="HUO118" s="20"/>
      <c r="HUP118" s="20"/>
      <c r="HUQ118" s="20"/>
      <c r="HUR118" s="20"/>
      <c r="HUS118" s="20"/>
      <c r="HUT118" s="20"/>
      <c r="HUU118" s="20"/>
      <c r="HUV118" s="20"/>
      <c r="HUW118" s="20"/>
      <c r="HUX118" s="20"/>
      <c r="HUY118" s="20"/>
      <c r="HUZ118" s="20"/>
      <c r="HVA118" s="20"/>
      <c r="HVB118" s="20"/>
      <c r="HVC118" s="20"/>
      <c r="HVD118" s="20"/>
      <c r="HVE118" s="20"/>
      <c r="HVF118" s="20"/>
      <c r="HVG118" s="20"/>
      <c r="HVH118" s="20"/>
      <c r="HVI118" s="20"/>
      <c r="HVJ118" s="20"/>
      <c r="HVK118" s="20"/>
      <c r="HVL118" s="20"/>
      <c r="HVM118" s="20"/>
      <c r="HVN118" s="20"/>
      <c r="HVO118" s="20"/>
      <c r="HVP118" s="20"/>
      <c r="HVQ118" s="20"/>
      <c r="HVR118" s="20"/>
      <c r="HVS118" s="20"/>
      <c r="HVT118" s="20"/>
      <c r="HVU118" s="20"/>
      <c r="HVV118" s="20"/>
      <c r="HVW118" s="20"/>
      <c r="HVX118" s="20"/>
      <c r="HVY118" s="20"/>
      <c r="HVZ118" s="20"/>
      <c r="HWA118" s="20"/>
      <c r="HWB118" s="20"/>
      <c r="HWC118" s="20"/>
      <c r="HWD118" s="20"/>
      <c r="HWE118" s="20"/>
      <c r="HWF118" s="20"/>
      <c r="HWG118" s="20"/>
      <c r="HWH118" s="20"/>
      <c r="HWI118" s="20"/>
      <c r="HWJ118" s="20"/>
      <c r="HWK118" s="20"/>
      <c r="HWL118" s="20"/>
      <c r="HWM118" s="20"/>
      <c r="HWN118" s="20"/>
      <c r="HWO118" s="20"/>
      <c r="HWP118" s="20"/>
      <c r="HWQ118" s="20"/>
      <c r="HWR118" s="20"/>
      <c r="HWS118" s="20"/>
      <c r="HWT118" s="20"/>
      <c r="HWU118" s="20"/>
      <c r="HWV118" s="20"/>
      <c r="HWW118" s="20"/>
      <c r="HWX118" s="20"/>
      <c r="HWY118" s="20"/>
      <c r="HWZ118" s="20"/>
      <c r="HXA118" s="20"/>
      <c r="HXB118" s="20"/>
      <c r="HXC118" s="20"/>
      <c r="HXD118" s="20"/>
      <c r="HXE118" s="20"/>
      <c r="HXF118" s="20"/>
      <c r="HXG118" s="20"/>
      <c r="HXH118" s="20"/>
      <c r="HXI118" s="20"/>
      <c r="HXJ118" s="20"/>
      <c r="HXK118" s="20"/>
      <c r="HXL118" s="20"/>
      <c r="HXM118" s="20"/>
      <c r="HXN118" s="20"/>
      <c r="HXO118" s="20"/>
      <c r="HXP118" s="20"/>
      <c r="HXQ118" s="20"/>
      <c r="HXR118" s="20"/>
      <c r="HXS118" s="20"/>
      <c r="HXT118" s="20"/>
      <c r="HXU118" s="20"/>
      <c r="HXV118" s="20"/>
      <c r="HXW118" s="20"/>
      <c r="HXX118" s="20"/>
      <c r="HXY118" s="20"/>
      <c r="HXZ118" s="20"/>
      <c r="HYA118" s="20"/>
      <c r="HYB118" s="20"/>
      <c r="HYC118" s="20"/>
      <c r="HYD118" s="20"/>
      <c r="HYE118" s="20"/>
      <c r="HYF118" s="20"/>
      <c r="HYG118" s="20"/>
      <c r="HYH118" s="20"/>
      <c r="HYI118" s="20"/>
      <c r="HYJ118" s="20"/>
      <c r="HYK118" s="20"/>
      <c r="HYL118" s="20"/>
      <c r="HYM118" s="20"/>
      <c r="HYN118" s="20"/>
      <c r="HYO118" s="20"/>
      <c r="HYP118" s="20"/>
      <c r="HYQ118" s="20"/>
      <c r="HYR118" s="20"/>
      <c r="HYS118" s="20"/>
      <c r="HYT118" s="20"/>
      <c r="HYU118" s="20"/>
      <c r="HYV118" s="20"/>
      <c r="HYW118" s="20"/>
      <c r="HYX118" s="20"/>
      <c r="HYY118" s="20"/>
      <c r="HYZ118" s="20"/>
      <c r="HZA118" s="20"/>
      <c r="HZB118" s="20"/>
      <c r="HZC118" s="20"/>
      <c r="HZD118" s="20"/>
      <c r="HZE118" s="20"/>
      <c r="HZF118" s="20"/>
      <c r="HZG118" s="20"/>
      <c r="HZH118" s="20"/>
      <c r="HZI118" s="20"/>
      <c r="HZJ118" s="20"/>
      <c r="HZK118" s="20"/>
      <c r="HZL118" s="20"/>
      <c r="HZM118" s="20"/>
      <c r="HZN118" s="20"/>
      <c r="HZO118" s="20"/>
      <c r="HZP118" s="20"/>
      <c r="HZQ118" s="20"/>
      <c r="HZR118" s="20"/>
      <c r="HZS118" s="20"/>
      <c r="HZT118" s="20"/>
      <c r="HZU118" s="20"/>
      <c r="HZV118" s="20"/>
      <c r="HZW118" s="20"/>
      <c r="HZX118" s="20"/>
      <c r="HZY118" s="20"/>
      <c r="HZZ118" s="20"/>
      <c r="IAA118" s="20"/>
      <c r="IAB118" s="20"/>
      <c r="IAC118" s="20"/>
      <c r="IAD118" s="20"/>
      <c r="IAE118" s="20"/>
      <c r="IAF118" s="20"/>
      <c r="IAG118" s="20"/>
      <c r="IAH118" s="20"/>
      <c r="IAI118" s="20"/>
      <c r="IAJ118" s="20"/>
      <c r="IAK118" s="20"/>
      <c r="IAL118" s="20"/>
      <c r="IAM118" s="20"/>
      <c r="IAN118" s="20"/>
      <c r="IAO118" s="20"/>
      <c r="IAP118" s="20"/>
      <c r="IAQ118" s="20"/>
      <c r="IAR118" s="20"/>
      <c r="IAS118" s="20"/>
      <c r="IAT118" s="20"/>
      <c r="IAU118" s="20"/>
      <c r="IAV118" s="20"/>
      <c r="IAW118" s="20"/>
      <c r="IAX118" s="20"/>
      <c r="IAY118" s="20"/>
      <c r="IAZ118" s="20"/>
      <c r="IBA118" s="20"/>
      <c r="IBB118" s="20"/>
      <c r="IBC118" s="20"/>
      <c r="IBD118" s="20"/>
      <c r="IBE118" s="20"/>
      <c r="IBF118" s="20"/>
      <c r="IBG118" s="20"/>
      <c r="IBH118" s="20"/>
      <c r="IBI118" s="20"/>
      <c r="IBJ118" s="20"/>
      <c r="IBK118" s="20"/>
      <c r="IBL118" s="20"/>
      <c r="IBM118" s="20"/>
      <c r="IBN118" s="20"/>
      <c r="IBO118" s="20"/>
      <c r="IBP118" s="20"/>
      <c r="IBQ118" s="20"/>
      <c r="IBR118" s="20"/>
      <c r="IBS118" s="20"/>
      <c r="IBT118" s="20"/>
      <c r="IBU118" s="20"/>
      <c r="IBV118" s="20"/>
      <c r="IBW118" s="20"/>
      <c r="IBX118" s="20"/>
      <c r="IBY118" s="20"/>
      <c r="IBZ118" s="20"/>
      <c r="ICA118" s="20"/>
      <c r="ICB118" s="20"/>
      <c r="ICC118" s="20"/>
      <c r="ICD118" s="20"/>
      <c r="ICE118" s="20"/>
      <c r="ICF118" s="20"/>
      <c r="ICG118" s="20"/>
      <c r="ICH118" s="20"/>
      <c r="ICI118" s="20"/>
      <c r="ICJ118" s="20"/>
      <c r="ICK118" s="20"/>
      <c r="ICL118" s="20"/>
      <c r="ICM118" s="20"/>
      <c r="ICN118" s="20"/>
      <c r="ICO118" s="20"/>
      <c r="ICP118" s="20"/>
      <c r="ICQ118" s="20"/>
      <c r="ICR118" s="20"/>
      <c r="ICS118" s="20"/>
      <c r="ICT118" s="20"/>
      <c r="ICU118" s="20"/>
      <c r="ICV118" s="20"/>
      <c r="ICW118" s="20"/>
      <c r="ICX118" s="20"/>
      <c r="ICY118" s="20"/>
      <c r="ICZ118" s="20"/>
      <c r="IDA118" s="20"/>
      <c r="IDB118" s="20"/>
      <c r="IDC118" s="20"/>
      <c r="IDD118" s="20"/>
      <c r="IDE118" s="20"/>
      <c r="IDF118" s="20"/>
      <c r="IDG118" s="20"/>
      <c r="IDH118" s="20"/>
      <c r="IDI118" s="20"/>
      <c r="IDJ118" s="20"/>
      <c r="IDK118" s="20"/>
      <c r="IDL118" s="20"/>
      <c r="IDM118" s="20"/>
      <c r="IDN118" s="20"/>
      <c r="IDO118" s="20"/>
      <c r="IDP118" s="20"/>
      <c r="IDQ118" s="20"/>
      <c r="IDR118" s="20"/>
      <c r="IDS118" s="20"/>
      <c r="IDT118" s="20"/>
      <c r="IDU118" s="20"/>
      <c r="IDV118" s="20"/>
      <c r="IDW118" s="20"/>
      <c r="IDX118" s="20"/>
      <c r="IDY118" s="20"/>
      <c r="IDZ118" s="20"/>
      <c r="IEA118" s="20"/>
      <c r="IEB118" s="20"/>
      <c r="IEC118" s="20"/>
      <c r="IED118" s="20"/>
      <c r="IEE118" s="20"/>
      <c r="IEF118" s="20"/>
      <c r="IEG118" s="20"/>
      <c r="IEH118" s="20"/>
      <c r="IEI118" s="20"/>
      <c r="IEJ118" s="20"/>
      <c r="IEK118" s="20"/>
      <c r="IEL118" s="20"/>
      <c r="IEM118" s="20"/>
      <c r="IEN118" s="20"/>
      <c r="IEO118" s="20"/>
      <c r="IEP118" s="20"/>
      <c r="IEQ118" s="20"/>
      <c r="IER118" s="20"/>
      <c r="IES118" s="20"/>
      <c r="IET118" s="20"/>
      <c r="IEU118" s="20"/>
      <c r="IEV118" s="20"/>
      <c r="IEW118" s="20"/>
      <c r="IEX118" s="20"/>
      <c r="IEY118" s="20"/>
      <c r="IEZ118" s="20"/>
      <c r="IFA118" s="20"/>
      <c r="IFB118" s="20"/>
      <c r="IFC118" s="20"/>
      <c r="IFD118" s="20"/>
      <c r="IFE118" s="20"/>
      <c r="IFF118" s="20"/>
      <c r="IFG118" s="20"/>
      <c r="IFH118" s="20"/>
      <c r="IFI118" s="20"/>
      <c r="IFJ118" s="20"/>
      <c r="IFK118" s="20"/>
      <c r="IFL118" s="20"/>
      <c r="IFM118" s="20"/>
      <c r="IFN118" s="20"/>
      <c r="IFO118" s="20"/>
      <c r="IFP118" s="20"/>
      <c r="IFQ118" s="20"/>
      <c r="IFR118" s="20"/>
      <c r="IFS118" s="20"/>
      <c r="IFT118" s="20"/>
      <c r="IFU118" s="20"/>
      <c r="IFV118" s="20"/>
      <c r="IFW118" s="20"/>
      <c r="IFX118" s="20"/>
      <c r="IFY118" s="20"/>
      <c r="IFZ118" s="20"/>
      <c r="IGA118" s="20"/>
      <c r="IGB118" s="20"/>
      <c r="IGC118" s="20"/>
      <c r="IGD118" s="20"/>
      <c r="IGE118" s="20"/>
      <c r="IGF118" s="20"/>
      <c r="IGG118" s="20"/>
      <c r="IGH118" s="20"/>
      <c r="IGI118" s="20"/>
      <c r="IGJ118" s="20"/>
      <c r="IGK118" s="20"/>
      <c r="IGL118" s="20"/>
      <c r="IGM118" s="20"/>
      <c r="IGN118" s="20"/>
      <c r="IGO118" s="20"/>
      <c r="IGP118" s="20"/>
      <c r="IGQ118" s="20"/>
      <c r="IGR118" s="20"/>
      <c r="IGS118" s="20"/>
      <c r="IGT118" s="20"/>
      <c r="IGU118" s="20"/>
      <c r="IGV118" s="20"/>
      <c r="IGW118" s="20"/>
      <c r="IGX118" s="20"/>
      <c r="IGY118" s="20"/>
      <c r="IGZ118" s="20"/>
      <c r="IHA118" s="20"/>
      <c r="IHB118" s="20"/>
      <c r="IHC118" s="20"/>
      <c r="IHD118" s="20"/>
      <c r="IHE118" s="20"/>
      <c r="IHF118" s="20"/>
      <c r="IHG118" s="20"/>
      <c r="IHH118" s="20"/>
      <c r="IHI118" s="20"/>
      <c r="IHJ118" s="20"/>
      <c r="IHK118" s="20"/>
      <c r="IHL118" s="20"/>
      <c r="IHM118" s="20"/>
      <c r="IHN118" s="20"/>
      <c r="IHO118" s="20"/>
      <c r="IHP118" s="20"/>
      <c r="IHQ118" s="20"/>
      <c r="IHR118" s="20"/>
      <c r="IHS118" s="20"/>
      <c r="IHT118" s="20"/>
      <c r="IHU118" s="20"/>
      <c r="IHV118" s="20"/>
      <c r="IHW118" s="20"/>
      <c r="IHX118" s="20"/>
      <c r="IHY118" s="20"/>
      <c r="IHZ118" s="20"/>
      <c r="IIA118" s="20"/>
      <c r="IIB118" s="20"/>
      <c r="IIC118" s="20"/>
      <c r="IID118" s="20"/>
      <c r="IIE118" s="20"/>
      <c r="IIF118" s="20"/>
      <c r="IIG118" s="20"/>
      <c r="IIH118" s="20"/>
      <c r="III118" s="20"/>
      <c r="IIJ118" s="20"/>
      <c r="IIK118" s="20"/>
      <c r="IIL118" s="20"/>
      <c r="IIM118" s="20"/>
      <c r="IIN118" s="20"/>
      <c r="IIO118" s="20"/>
      <c r="IIP118" s="20"/>
      <c r="IIQ118" s="20"/>
      <c r="IIR118" s="20"/>
      <c r="IIS118" s="20"/>
      <c r="IIT118" s="20"/>
      <c r="IIU118" s="20"/>
      <c r="IIV118" s="20"/>
      <c r="IIW118" s="20"/>
      <c r="IIX118" s="20"/>
      <c r="IIY118" s="20"/>
      <c r="IIZ118" s="20"/>
      <c r="IJA118" s="20"/>
      <c r="IJB118" s="20"/>
      <c r="IJC118" s="20"/>
      <c r="IJD118" s="20"/>
      <c r="IJE118" s="20"/>
      <c r="IJF118" s="20"/>
      <c r="IJG118" s="20"/>
      <c r="IJH118" s="20"/>
      <c r="IJI118" s="20"/>
      <c r="IJJ118" s="20"/>
      <c r="IJK118" s="20"/>
      <c r="IJL118" s="20"/>
      <c r="IJM118" s="20"/>
      <c r="IJN118" s="20"/>
      <c r="IJO118" s="20"/>
      <c r="IJP118" s="20"/>
      <c r="IJQ118" s="20"/>
      <c r="IJR118" s="20"/>
      <c r="IJS118" s="20"/>
      <c r="IJT118" s="20"/>
      <c r="IJU118" s="20"/>
      <c r="IJV118" s="20"/>
      <c r="IJW118" s="20"/>
      <c r="IJX118" s="20"/>
      <c r="IJY118" s="20"/>
      <c r="IJZ118" s="20"/>
      <c r="IKA118" s="20"/>
      <c r="IKB118" s="20"/>
      <c r="IKC118" s="20"/>
      <c r="IKD118" s="20"/>
      <c r="IKE118" s="20"/>
      <c r="IKF118" s="20"/>
      <c r="IKG118" s="20"/>
      <c r="IKH118" s="20"/>
      <c r="IKI118" s="20"/>
      <c r="IKJ118" s="20"/>
      <c r="IKK118" s="20"/>
      <c r="IKL118" s="20"/>
      <c r="IKM118" s="20"/>
      <c r="IKN118" s="20"/>
      <c r="IKO118" s="20"/>
      <c r="IKP118" s="20"/>
      <c r="IKQ118" s="20"/>
      <c r="IKR118" s="20"/>
      <c r="IKS118" s="20"/>
      <c r="IKT118" s="20"/>
      <c r="IKU118" s="20"/>
      <c r="IKV118" s="20"/>
      <c r="IKW118" s="20"/>
      <c r="IKX118" s="20"/>
      <c r="IKY118" s="20"/>
      <c r="IKZ118" s="20"/>
      <c r="ILA118" s="20"/>
      <c r="ILB118" s="20"/>
      <c r="ILC118" s="20"/>
      <c r="ILD118" s="20"/>
      <c r="ILE118" s="20"/>
      <c r="ILF118" s="20"/>
      <c r="ILG118" s="20"/>
      <c r="ILH118" s="20"/>
      <c r="ILI118" s="20"/>
      <c r="ILJ118" s="20"/>
      <c r="ILK118" s="20"/>
      <c r="ILL118" s="20"/>
      <c r="ILM118" s="20"/>
      <c r="ILN118" s="20"/>
      <c r="ILO118" s="20"/>
      <c r="ILP118" s="20"/>
      <c r="ILQ118" s="20"/>
      <c r="ILR118" s="20"/>
      <c r="ILS118" s="20"/>
      <c r="ILT118" s="20"/>
      <c r="ILU118" s="20"/>
      <c r="ILV118" s="20"/>
      <c r="ILW118" s="20"/>
      <c r="ILX118" s="20"/>
      <c r="ILY118" s="20"/>
      <c r="ILZ118" s="20"/>
      <c r="IMA118" s="20"/>
      <c r="IMB118" s="20"/>
      <c r="IMC118" s="20"/>
      <c r="IMD118" s="20"/>
      <c r="IME118" s="20"/>
      <c r="IMF118" s="20"/>
      <c r="IMG118" s="20"/>
      <c r="IMH118" s="20"/>
      <c r="IMI118" s="20"/>
      <c r="IMJ118" s="20"/>
      <c r="IMK118" s="20"/>
      <c r="IML118" s="20"/>
      <c r="IMM118" s="20"/>
      <c r="IMN118" s="20"/>
      <c r="IMO118" s="20"/>
      <c r="IMP118" s="20"/>
      <c r="IMQ118" s="20"/>
      <c r="IMR118" s="20"/>
      <c r="IMS118" s="20"/>
      <c r="IMT118" s="20"/>
      <c r="IMU118" s="20"/>
      <c r="IMV118" s="20"/>
      <c r="IMW118" s="20"/>
      <c r="IMX118" s="20"/>
      <c r="IMY118" s="20"/>
      <c r="IMZ118" s="20"/>
      <c r="INA118" s="20"/>
      <c r="INB118" s="20"/>
      <c r="INC118" s="20"/>
      <c r="IND118" s="20"/>
      <c r="INE118" s="20"/>
      <c r="INF118" s="20"/>
      <c r="ING118" s="20"/>
      <c r="INH118" s="20"/>
      <c r="INI118" s="20"/>
      <c r="INJ118" s="20"/>
      <c r="INK118" s="20"/>
      <c r="INL118" s="20"/>
      <c r="INM118" s="20"/>
      <c r="INN118" s="20"/>
      <c r="INO118" s="20"/>
      <c r="INP118" s="20"/>
      <c r="INQ118" s="20"/>
      <c r="INR118" s="20"/>
      <c r="INS118" s="20"/>
      <c r="INT118" s="20"/>
      <c r="INU118" s="20"/>
      <c r="INV118" s="20"/>
      <c r="INW118" s="20"/>
      <c r="INX118" s="20"/>
      <c r="INY118" s="20"/>
      <c r="INZ118" s="20"/>
      <c r="IOA118" s="20"/>
      <c r="IOB118" s="20"/>
      <c r="IOC118" s="20"/>
      <c r="IOD118" s="20"/>
      <c r="IOE118" s="20"/>
      <c r="IOF118" s="20"/>
      <c r="IOG118" s="20"/>
      <c r="IOH118" s="20"/>
      <c r="IOI118" s="20"/>
      <c r="IOJ118" s="20"/>
      <c r="IOK118" s="20"/>
      <c r="IOL118" s="20"/>
      <c r="IOM118" s="20"/>
      <c r="ION118" s="20"/>
      <c r="IOO118" s="20"/>
      <c r="IOP118" s="20"/>
      <c r="IOQ118" s="20"/>
      <c r="IOR118" s="20"/>
      <c r="IOS118" s="20"/>
      <c r="IOT118" s="20"/>
      <c r="IOU118" s="20"/>
      <c r="IOV118" s="20"/>
      <c r="IOW118" s="20"/>
      <c r="IOX118" s="20"/>
      <c r="IOY118" s="20"/>
      <c r="IOZ118" s="20"/>
      <c r="IPA118" s="20"/>
      <c r="IPB118" s="20"/>
      <c r="IPC118" s="20"/>
      <c r="IPD118" s="20"/>
      <c r="IPE118" s="20"/>
      <c r="IPF118" s="20"/>
      <c r="IPG118" s="20"/>
      <c r="IPH118" s="20"/>
      <c r="IPI118" s="20"/>
      <c r="IPJ118" s="20"/>
      <c r="IPK118" s="20"/>
      <c r="IPL118" s="20"/>
      <c r="IPM118" s="20"/>
      <c r="IPN118" s="20"/>
      <c r="IPO118" s="20"/>
      <c r="IPP118" s="20"/>
      <c r="IPQ118" s="20"/>
      <c r="IPR118" s="20"/>
      <c r="IPS118" s="20"/>
      <c r="IPT118" s="20"/>
      <c r="IPU118" s="20"/>
      <c r="IPV118" s="20"/>
      <c r="IPW118" s="20"/>
      <c r="IPX118" s="20"/>
      <c r="IPY118" s="20"/>
      <c r="IPZ118" s="20"/>
      <c r="IQA118" s="20"/>
      <c r="IQB118" s="20"/>
      <c r="IQC118" s="20"/>
      <c r="IQD118" s="20"/>
      <c r="IQE118" s="20"/>
      <c r="IQF118" s="20"/>
      <c r="IQG118" s="20"/>
      <c r="IQH118" s="20"/>
      <c r="IQI118" s="20"/>
      <c r="IQJ118" s="20"/>
      <c r="IQK118" s="20"/>
      <c r="IQL118" s="20"/>
      <c r="IQM118" s="20"/>
      <c r="IQN118" s="20"/>
      <c r="IQO118" s="20"/>
      <c r="IQP118" s="20"/>
      <c r="IQQ118" s="20"/>
      <c r="IQR118" s="20"/>
      <c r="IQS118" s="20"/>
      <c r="IQT118" s="20"/>
      <c r="IQU118" s="20"/>
      <c r="IQV118" s="20"/>
      <c r="IQW118" s="20"/>
      <c r="IQX118" s="20"/>
      <c r="IQY118" s="20"/>
      <c r="IQZ118" s="20"/>
      <c r="IRA118" s="20"/>
      <c r="IRB118" s="20"/>
      <c r="IRC118" s="20"/>
      <c r="IRD118" s="20"/>
      <c r="IRE118" s="20"/>
      <c r="IRF118" s="20"/>
      <c r="IRG118" s="20"/>
      <c r="IRH118" s="20"/>
      <c r="IRI118" s="20"/>
      <c r="IRJ118" s="20"/>
      <c r="IRK118" s="20"/>
      <c r="IRL118" s="20"/>
      <c r="IRM118" s="20"/>
      <c r="IRN118" s="20"/>
      <c r="IRO118" s="20"/>
      <c r="IRP118" s="20"/>
      <c r="IRQ118" s="20"/>
      <c r="IRR118" s="20"/>
      <c r="IRS118" s="20"/>
      <c r="IRT118" s="20"/>
      <c r="IRU118" s="20"/>
      <c r="IRV118" s="20"/>
      <c r="IRW118" s="20"/>
      <c r="IRX118" s="20"/>
      <c r="IRY118" s="20"/>
      <c r="IRZ118" s="20"/>
      <c r="ISA118" s="20"/>
      <c r="ISB118" s="20"/>
      <c r="ISC118" s="20"/>
      <c r="ISD118" s="20"/>
      <c r="ISE118" s="20"/>
      <c r="ISF118" s="20"/>
      <c r="ISG118" s="20"/>
      <c r="ISH118" s="20"/>
      <c r="ISI118" s="20"/>
      <c r="ISJ118" s="20"/>
      <c r="ISK118" s="20"/>
      <c r="ISL118" s="20"/>
      <c r="ISM118" s="20"/>
      <c r="ISN118" s="20"/>
      <c r="ISO118" s="20"/>
      <c r="ISP118" s="20"/>
      <c r="ISQ118" s="20"/>
      <c r="ISR118" s="20"/>
      <c r="ISS118" s="20"/>
      <c r="IST118" s="20"/>
      <c r="ISU118" s="20"/>
      <c r="ISV118" s="20"/>
      <c r="ISW118" s="20"/>
      <c r="ISX118" s="20"/>
      <c r="ISY118" s="20"/>
      <c r="ISZ118" s="20"/>
      <c r="ITA118" s="20"/>
      <c r="ITB118" s="20"/>
      <c r="ITC118" s="20"/>
      <c r="ITD118" s="20"/>
      <c r="ITE118" s="20"/>
      <c r="ITF118" s="20"/>
      <c r="ITG118" s="20"/>
      <c r="ITH118" s="20"/>
      <c r="ITI118" s="20"/>
      <c r="ITJ118" s="20"/>
      <c r="ITK118" s="20"/>
      <c r="ITL118" s="20"/>
      <c r="ITM118" s="20"/>
      <c r="ITN118" s="20"/>
      <c r="ITO118" s="20"/>
      <c r="ITP118" s="20"/>
      <c r="ITQ118" s="20"/>
      <c r="ITR118" s="20"/>
      <c r="ITS118" s="20"/>
      <c r="ITT118" s="20"/>
      <c r="ITU118" s="20"/>
      <c r="ITV118" s="20"/>
      <c r="ITW118" s="20"/>
      <c r="ITX118" s="20"/>
      <c r="ITY118" s="20"/>
      <c r="ITZ118" s="20"/>
      <c r="IUA118" s="20"/>
      <c r="IUB118" s="20"/>
      <c r="IUC118" s="20"/>
      <c r="IUD118" s="20"/>
      <c r="IUE118" s="20"/>
      <c r="IUF118" s="20"/>
      <c r="IUG118" s="20"/>
      <c r="IUH118" s="20"/>
      <c r="IUI118" s="20"/>
      <c r="IUJ118" s="20"/>
      <c r="IUK118" s="20"/>
      <c r="IUL118" s="20"/>
      <c r="IUM118" s="20"/>
      <c r="IUN118" s="20"/>
      <c r="IUO118" s="20"/>
      <c r="IUP118" s="20"/>
      <c r="IUQ118" s="20"/>
      <c r="IUR118" s="20"/>
      <c r="IUS118" s="20"/>
      <c r="IUT118" s="20"/>
      <c r="IUU118" s="20"/>
      <c r="IUV118" s="20"/>
      <c r="IUW118" s="20"/>
      <c r="IUX118" s="20"/>
      <c r="IUY118" s="20"/>
      <c r="IUZ118" s="20"/>
      <c r="IVA118" s="20"/>
      <c r="IVB118" s="20"/>
      <c r="IVC118" s="20"/>
      <c r="IVD118" s="20"/>
      <c r="IVE118" s="20"/>
      <c r="IVF118" s="20"/>
      <c r="IVG118" s="20"/>
      <c r="IVH118" s="20"/>
      <c r="IVI118" s="20"/>
      <c r="IVJ118" s="20"/>
      <c r="IVK118" s="20"/>
      <c r="IVL118" s="20"/>
      <c r="IVM118" s="20"/>
      <c r="IVN118" s="20"/>
      <c r="IVO118" s="20"/>
      <c r="IVP118" s="20"/>
      <c r="IVQ118" s="20"/>
      <c r="IVR118" s="20"/>
      <c r="IVS118" s="20"/>
      <c r="IVT118" s="20"/>
      <c r="IVU118" s="20"/>
      <c r="IVV118" s="20"/>
      <c r="IVW118" s="20"/>
      <c r="IVX118" s="20"/>
      <c r="IVY118" s="20"/>
      <c r="IVZ118" s="20"/>
      <c r="IWA118" s="20"/>
      <c r="IWB118" s="20"/>
      <c r="IWC118" s="20"/>
      <c r="IWD118" s="20"/>
      <c r="IWE118" s="20"/>
      <c r="IWF118" s="20"/>
      <c r="IWG118" s="20"/>
      <c r="IWH118" s="20"/>
      <c r="IWI118" s="20"/>
      <c r="IWJ118" s="20"/>
      <c r="IWK118" s="20"/>
      <c r="IWL118" s="20"/>
      <c r="IWM118" s="20"/>
      <c r="IWN118" s="20"/>
      <c r="IWO118" s="20"/>
      <c r="IWP118" s="20"/>
      <c r="IWQ118" s="20"/>
      <c r="IWR118" s="20"/>
      <c r="IWS118" s="20"/>
      <c r="IWT118" s="20"/>
      <c r="IWU118" s="20"/>
      <c r="IWV118" s="20"/>
      <c r="IWW118" s="20"/>
      <c r="IWX118" s="20"/>
      <c r="IWY118" s="20"/>
      <c r="IWZ118" s="20"/>
      <c r="IXA118" s="20"/>
      <c r="IXB118" s="20"/>
      <c r="IXC118" s="20"/>
      <c r="IXD118" s="20"/>
      <c r="IXE118" s="20"/>
      <c r="IXF118" s="20"/>
      <c r="IXG118" s="20"/>
      <c r="IXH118" s="20"/>
      <c r="IXI118" s="20"/>
      <c r="IXJ118" s="20"/>
      <c r="IXK118" s="20"/>
      <c r="IXL118" s="20"/>
      <c r="IXM118" s="20"/>
      <c r="IXN118" s="20"/>
      <c r="IXO118" s="20"/>
      <c r="IXP118" s="20"/>
      <c r="IXQ118" s="20"/>
      <c r="IXR118" s="20"/>
      <c r="IXS118" s="20"/>
      <c r="IXT118" s="20"/>
      <c r="IXU118" s="20"/>
      <c r="IXV118" s="20"/>
      <c r="IXW118" s="20"/>
      <c r="IXX118" s="20"/>
      <c r="IXY118" s="20"/>
      <c r="IXZ118" s="20"/>
      <c r="IYA118" s="20"/>
      <c r="IYB118" s="20"/>
      <c r="IYC118" s="20"/>
      <c r="IYD118" s="20"/>
      <c r="IYE118" s="20"/>
      <c r="IYF118" s="20"/>
      <c r="IYG118" s="20"/>
      <c r="IYH118" s="20"/>
      <c r="IYI118" s="20"/>
      <c r="IYJ118" s="20"/>
      <c r="IYK118" s="20"/>
      <c r="IYL118" s="20"/>
      <c r="IYM118" s="20"/>
      <c r="IYN118" s="20"/>
      <c r="IYO118" s="20"/>
      <c r="IYP118" s="20"/>
      <c r="IYQ118" s="20"/>
      <c r="IYR118" s="20"/>
      <c r="IYS118" s="20"/>
      <c r="IYT118" s="20"/>
      <c r="IYU118" s="20"/>
      <c r="IYV118" s="20"/>
      <c r="IYW118" s="20"/>
      <c r="IYX118" s="20"/>
      <c r="IYY118" s="20"/>
      <c r="IYZ118" s="20"/>
      <c r="IZA118" s="20"/>
      <c r="IZB118" s="20"/>
      <c r="IZC118" s="20"/>
      <c r="IZD118" s="20"/>
      <c r="IZE118" s="20"/>
      <c r="IZF118" s="20"/>
      <c r="IZG118" s="20"/>
      <c r="IZH118" s="20"/>
      <c r="IZI118" s="20"/>
      <c r="IZJ118" s="20"/>
      <c r="IZK118" s="20"/>
      <c r="IZL118" s="20"/>
      <c r="IZM118" s="20"/>
      <c r="IZN118" s="20"/>
      <c r="IZO118" s="20"/>
      <c r="IZP118" s="20"/>
      <c r="IZQ118" s="20"/>
      <c r="IZR118" s="20"/>
      <c r="IZS118" s="20"/>
      <c r="IZT118" s="20"/>
      <c r="IZU118" s="20"/>
      <c r="IZV118" s="20"/>
      <c r="IZW118" s="20"/>
      <c r="IZX118" s="20"/>
      <c r="IZY118" s="20"/>
      <c r="IZZ118" s="20"/>
      <c r="JAA118" s="20"/>
      <c r="JAB118" s="20"/>
      <c r="JAC118" s="20"/>
      <c r="JAD118" s="20"/>
      <c r="JAE118" s="20"/>
      <c r="JAF118" s="20"/>
      <c r="JAG118" s="20"/>
      <c r="JAH118" s="20"/>
      <c r="JAI118" s="20"/>
      <c r="JAJ118" s="20"/>
      <c r="JAK118" s="20"/>
      <c r="JAL118" s="20"/>
      <c r="JAM118" s="20"/>
      <c r="JAN118" s="20"/>
      <c r="JAO118" s="20"/>
      <c r="JAP118" s="20"/>
      <c r="JAQ118" s="20"/>
      <c r="JAR118" s="20"/>
      <c r="JAS118" s="20"/>
      <c r="JAT118" s="20"/>
      <c r="JAU118" s="20"/>
      <c r="JAV118" s="20"/>
      <c r="JAW118" s="20"/>
      <c r="JAX118" s="20"/>
      <c r="JAY118" s="20"/>
      <c r="JAZ118" s="20"/>
      <c r="JBA118" s="20"/>
      <c r="JBB118" s="20"/>
      <c r="JBC118" s="20"/>
      <c r="JBD118" s="20"/>
      <c r="JBE118" s="20"/>
      <c r="JBF118" s="20"/>
      <c r="JBG118" s="20"/>
      <c r="JBH118" s="20"/>
      <c r="JBI118" s="20"/>
      <c r="JBJ118" s="20"/>
      <c r="JBK118" s="20"/>
      <c r="JBL118" s="20"/>
      <c r="JBM118" s="20"/>
      <c r="JBN118" s="20"/>
      <c r="JBO118" s="20"/>
      <c r="JBP118" s="20"/>
      <c r="JBQ118" s="20"/>
      <c r="JBR118" s="20"/>
      <c r="JBS118" s="20"/>
      <c r="JBT118" s="20"/>
      <c r="JBU118" s="20"/>
      <c r="JBV118" s="20"/>
      <c r="JBW118" s="20"/>
      <c r="JBX118" s="20"/>
      <c r="JBY118" s="20"/>
      <c r="JBZ118" s="20"/>
      <c r="JCA118" s="20"/>
      <c r="JCB118" s="20"/>
      <c r="JCC118" s="20"/>
      <c r="JCD118" s="20"/>
      <c r="JCE118" s="20"/>
      <c r="JCF118" s="20"/>
      <c r="JCG118" s="20"/>
      <c r="JCH118" s="20"/>
      <c r="JCI118" s="20"/>
      <c r="JCJ118" s="20"/>
      <c r="JCK118" s="20"/>
      <c r="JCL118" s="20"/>
      <c r="JCM118" s="20"/>
      <c r="JCN118" s="20"/>
      <c r="JCO118" s="20"/>
      <c r="JCP118" s="20"/>
      <c r="JCQ118" s="20"/>
      <c r="JCR118" s="20"/>
      <c r="JCS118" s="20"/>
      <c r="JCT118" s="20"/>
      <c r="JCU118" s="20"/>
      <c r="JCV118" s="20"/>
      <c r="JCW118" s="20"/>
      <c r="JCX118" s="20"/>
      <c r="JCY118" s="20"/>
      <c r="JCZ118" s="20"/>
      <c r="JDA118" s="20"/>
      <c r="JDB118" s="20"/>
      <c r="JDC118" s="20"/>
      <c r="JDD118" s="20"/>
      <c r="JDE118" s="20"/>
      <c r="JDF118" s="20"/>
      <c r="JDG118" s="20"/>
      <c r="JDH118" s="20"/>
      <c r="JDI118" s="20"/>
      <c r="JDJ118" s="20"/>
      <c r="JDK118" s="20"/>
      <c r="JDL118" s="20"/>
      <c r="JDM118" s="20"/>
      <c r="JDN118" s="20"/>
      <c r="JDO118" s="20"/>
      <c r="JDP118" s="20"/>
      <c r="JDQ118" s="20"/>
      <c r="JDR118" s="20"/>
      <c r="JDS118" s="20"/>
      <c r="JDT118" s="20"/>
      <c r="JDU118" s="20"/>
      <c r="JDV118" s="20"/>
      <c r="JDW118" s="20"/>
      <c r="JDX118" s="20"/>
      <c r="JDY118" s="20"/>
      <c r="JDZ118" s="20"/>
      <c r="JEA118" s="20"/>
      <c r="JEB118" s="20"/>
      <c r="JEC118" s="20"/>
      <c r="JED118" s="20"/>
      <c r="JEE118" s="20"/>
      <c r="JEF118" s="20"/>
      <c r="JEG118" s="20"/>
      <c r="JEH118" s="20"/>
      <c r="JEI118" s="20"/>
      <c r="JEJ118" s="20"/>
      <c r="JEK118" s="20"/>
      <c r="JEL118" s="20"/>
      <c r="JEM118" s="20"/>
      <c r="JEN118" s="20"/>
      <c r="JEO118" s="20"/>
      <c r="JEP118" s="20"/>
      <c r="JEQ118" s="20"/>
      <c r="JER118" s="20"/>
      <c r="JES118" s="20"/>
      <c r="JET118" s="20"/>
      <c r="JEU118" s="20"/>
      <c r="JEV118" s="20"/>
      <c r="JEW118" s="20"/>
      <c r="JEX118" s="20"/>
      <c r="JEY118" s="20"/>
      <c r="JEZ118" s="20"/>
      <c r="JFA118" s="20"/>
      <c r="JFB118" s="20"/>
      <c r="JFC118" s="20"/>
      <c r="JFD118" s="20"/>
      <c r="JFE118" s="20"/>
      <c r="JFF118" s="20"/>
      <c r="JFG118" s="20"/>
      <c r="JFH118" s="20"/>
      <c r="JFI118" s="20"/>
      <c r="JFJ118" s="20"/>
      <c r="JFK118" s="20"/>
      <c r="JFL118" s="20"/>
      <c r="JFM118" s="20"/>
      <c r="JFN118" s="20"/>
      <c r="JFO118" s="20"/>
      <c r="JFP118" s="20"/>
      <c r="JFQ118" s="20"/>
      <c r="JFR118" s="20"/>
      <c r="JFS118" s="20"/>
      <c r="JFT118" s="20"/>
      <c r="JFU118" s="20"/>
      <c r="JFV118" s="20"/>
      <c r="JFW118" s="20"/>
      <c r="JFX118" s="20"/>
      <c r="JFY118" s="20"/>
      <c r="JFZ118" s="20"/>
      <c r="JGA118" s="20"/>
      <c r="JGB118" s="20"/>
      <c r="JGC118" s="20"/>
      <c r="JGD118" s="20"/>
      <c r="JGE118" s="20"/>
      <c r="JGF118" s="20"/>
      <c r="JGG118" s="20"/>
      <c r="JGH118" s="20"/>
      <c r="JGI118" s="20"/>
      <c r="JGJ118" s="20"/>
      <c r="JGK118" s="20"/>
      <c r="JGL118" s="20"/>
      <c r="JGM118" s="20"/>
      <c r="JGN118" s="20"/>
      <c r="JGO118" s="20"/>
      <c r="JGP118" s="20"/>
      <c r="JGQ118" s="20"/>
      <c r="JGR118" s="20"/>
      <c r="JGS118" s="20"/>
      <c r="JGT118" s="20"/>
      <c r="JGU118" s="20"/>
      <c r="JGV118" s="20"/>
      <c r="JGW118" s="20"/>
      <c r="JGX118" s="20"/>
      <c r="JGY118" s="20"/>
      <c r="JGZ118" s="20"/>
      <c r="JHA118" s="20"/>
      <c r="JHB118" s="20"/>
      <c r="JHC118" s="20"/>
      <c r="JHD118" s="20"/>
      <c r="JHE118" s="20"/>
      <c r="JHF118" s="20"/>
      <c r="JHG118" s="20"/>
      <c r="JHH118" s="20"/>
      <c r="JHI118" s="20"/>
      <c r="JHJ118" s="20"/>
      <c r="JHK118" s="20"/>
      <c r="JHL118" s="20"/>
      <c r="JHM118" s="20"/>
      <c r="JHN118" s="20"/>
      <c r="JHO118" s="20"/>
      <c r="JHP118" s="20"/>
      <c r="JHQ118" s="20"/>
      <c r="JHR118" s="20"/>
      <c r="JHS118" s="20"/>
      <c r="JHT118" s="20"/>
      <c r="JHU118" s="20"/>
      <c r="JHV118" s="20"/>
      <c r="JHW118" s="20"/>
      <c r="JHX118" s="20"/>
      <c r="JHY118" s="20"/>
      <c r="JHZ118" s="20"/>
      <c r="JIA118" s="20"/>
      <c r="JIB118" s="20"/>
      <c r="JIC118" s="20"/>
      <c r="JID118" s="20"/>
      <c r="JIE118" s="20"/>
      <c r="JIF118" s="20"/>
      <c r="JIG118" s="20"/>
      <c r="JIH118" s="20"/>
      <c r="JII118" s="20"/>
      <c r="JIJ118" s="20"/>
      <c r="JIK118" s="20"/>
      <c r="JIL118" s="20"/>
      <c r="JIM118" s="20"/>
      <c r="JIN118" s="20"/>
      <c r="JIO118" s="20"/>
      <c r="JIP118" s="20"/>
      <c r="JIQ118" s="20"/>
      <c r="JIR118" s="20"/>
      <c r="JIS118" s="20"/>
      <c r="JIT118" s="20"/>
      <c r="JIU118" s="20"/>
      <c r="JIV118" s="20"/>
      <c r="JIW118" s="20"/>
      <c r="JIX118" s="20"/>
      <c r="JIY118" s="20"/>
      <c r="JIZ118" s="20"/>
      <c r="JJA118" s="20"/>
      <c r="JJB118" s="20"/>
      <c r="JJC118" s="20"/>
      <c r="JJD118" s="20"/>
      <c r="JJE118" s="20"/>
      <c r="JJF118" s="20"/>
      <c r="JJG118" s="20"/>
      <c r="JJH118" s="20"/>
      <c r="JJI118" s="20"/>
      <c r="JJJ118" s="20"/>
      <c r="JJK118" s="20"/>
      <c r="JJL118" s="20"/>
      <c r="JJM118" s="20"/>
      <c r="JJN118" s="20"/>
      <c r="JJO118" s="20"/>
      <c r="JJP118" s="20"/>
      <c r="JJQ118" s="20"/>
      <c r="JJR118" s="20"/>
      <c r="JJS118" s="20"/>
      <c r="JJT118" s="20"/>
      <c r="JJU118" s="20"/>
      <c r="JJV118" s="20"/>
      <c r="JJW118" s="20"/>
      <c r="JJX118" s="20"/>
      <c r="JJY118" s="20"/>
      <c r="JJZ118" s="20"/>
      <c r="JKA118" s="20"/>
      <c r="JKB118" s="20"/>
      <c r="JKC118" s="20"/>
      <c r="JKD118" s="20"/>
      <c r="JKE118" s="20"/>
      <c r="JKF118" s="20"/>
      <c r="JKG118" s="20"/>
      <c r="JKH118" s="20"/>
      <c r="JKI118" s="20"/>
      <c r="JKJ118" s="20"/>
      <c r="JKK118" s="20"/>
      <c r="JKL118" s="20"/>
      <c r="JKM118" s="20"/>
      <c r="JKN118" s="20"/>
      <c r="JKO118" s="20"/>
      <c r="JKP118" s="20"/>
      <c r="JKQ118" s="20"/>
      <c r="JKR118" s="20"/>
      <c r="JKS118" s="20"/>
      <c r="JKT118" s="20"/>
      <c r="JKU118" s="20"/>
      <c r="JKV118" s="20"/>
      <c r="JKW118" s="20"/>
      <c r="JKX118" s="20"/>
      <c r="JKY118" s="20"/>
      <c r="JKZ118" s="20"/>
      <c r="JLA118" s="20"/>
      <c r="JLB118" s="20"/>
      <c r="JLC118" s="20"/>
      <c r="JLD118" s="20"/>
      <c r="JLE118" s="20"/>
      <c r="JLF118" s="20"/>
      <c r="JLG118" s="20"/>
      <c r="JLH118" s="20"/>
      <c r="JLI118" s="20"/>
      <c r="JLJ118" s="20"/>
      <c r="JLK118" s="20"/>
      <c r="JLL118" s="20"/>
      <c r="JLM118" s="20"/>
      <c r="JLN118" s="20"/>
      <c r="JLO118" s="20"/>
      <c r="JLP118" s="20"/>
      <c r="JLQ118" s="20"/>
      <c r="JLR118" s="20"/>
      <c r="JLS118" s="20"/>
      <c r="JLT118" s="20"/>
      <c r="JLU118" s="20"/>
      <c r="JLV118" s="20"/>
      <c r="JLW118" s="20"/>
      <c r="JLX118" s="20"/>
      <c r="JLY118" s="20"/>
      <c r="JLZ118" s="20"/>
      <c r="JMA118" s="20"/>
      <c r="JMB118" s="20"/>
      <c r="JMC118" s="20"/>
      <c r="JMD118" s="20"/>
      <c r="JME118" s="20"/>
      <c r="JMF118" s="20"/>
      <c r="JMG118" s="20"/>
      <c r="JMH118" s="20"/>
      <c r="JMI118" s="20"/>
      <c r="JMJ118" s="20"/>
      <c r="JMK118" s="20"/>
      <c r="JML118" s="20"/>
      <c r="JMM118" s="20"/>
      <c r="JMN118" s="20"/>
      <c r="JMO118" s="20"/>
      <c r="JMP118" s="20"/>
      <c r="JMQ118" s="20"/>
      <c r="JMR118" s="20"/>
      <c r="JMS118" s="20"/>
      <c r="JMT118" s="20"/>
      <c r="JMU118" s="20"/>
      <c r="JMV118" s="20"/>
      <c r="JMW118" s="20"/>
      <c r="JMX118" s="20"/>
      <c r="JMY118" s="20"/>
      <c r="JMZ118" s="20"/>
      <c r="JNA118" s="20"/>
      <c r="JNB118" s="20"/>
      <c r="JNC118" s="20"/>
      <c r="JND118" s="20"/>
      <c r="JNE118" s="20"/>
      <c r="JNF118" s="20"/>
      <c r="JNG118" s="20"/>
      <c r="JNH118" s="20"/>
      <c r="JNI118" s="20"/>
      <c r="JNJ118" s="20"/>
      <c r="JNK118" s="20"/>
      <c r="JNL118" s="20"/>
      <c r="JNM118" s="20"/>
      <c r="JNN118" s="20"/>
      <c r="JNO118" s="20"/>
      <c r="JNP118" s="20"/>
      <c r="JNQ118" s="20"/>
      <c r="JNR118" s="20"/>
      <c r="JNS118" s="20"/>
      <c r="JNT118" s="20"/>
      <c r="JNU118" s="20"/>
      <c r="JNV118" s="20"/>
      <c r="JNW118" s="20"/>
      <c r="JNX118" s="20"/>
      <c r="JNY118" s="20"/>
      <c r="JNZ118" s="20"/>
      <c r="JOA118" s="20"/>
      <c r="JOB118" s="20"/>
      <c r="JOC118" s="20"/>
      <c r="JOD118" s="20"/>
      <c r="JOE118" s="20"/>
      <c r="JOF118" s="20"/>
      <c r="JOG118" s="20"/>
      <c r="JOH118" s="20"/>
      <c r="JOI118" s="20"/>
      <c r="JOJ118" s="20"/>
      <c r="JOK118" s="20"/>
      <c r="JOL118" s="20"/>
      <c r="JOM118" s="20"/>
      <c r="JON118" s="20"/>
      <c r="JOO118" s="20"/>
      <c r="JOP118" s="20"/>
      <c r="JOQ118" s="20"/>
      <c r="JOR118" s="20"/>
      <c r="JOS118" s="20"/>
      <c r="JOT118" s="20"/>
      <c r="JOU118" s="20"/>
      <c r="JOV118" s="20"/>
      <c r="JOW118" s="20"/>
      <c r="JOX118" s="20"/>
      <c r="JOY118" s="20"/>
      <c r="JOZ118" s="20"/>
      <c r="JPA118" s="20"/>
      <c r="JPB118" s="20"/>
      <c r="JPC118" s="20"/>
      <c r="JPD118" s="20"/>
      <c r="JPE118" s="20"/>
      <c r="JPF118" s="20"/>
      <c r="JPG118" s="20"/>
      <c r="JPH118" s="20"/>
      <c r="JPI118" s="20"/>
      <c r="JPJ118" s="20"/>
      <c r="JPK118" s="20"/>
      <c r="JPL118" s="20"/>
      <c r="JPM118" s="20"/>
      <c r="JPN118" s="20"/>
      <c r="JPO118" s="20"/>
      <c r="JPP118" s="20"/>
      <c r="JPQ118" s="20"/>
      <c r="JPR118" s="20"/>
      <c r="JPS118" s="20"/>
      <c r="JPT118" s="20"/>
      <c r="JPU118" s="20"/>
      <c r="JPV118" s="20"/>
      <c r="JPW118" s="20"/>
      <c r="JPX118" s="20"/>
      <c r="JPY118" s="20"/>
      <c r="JPZ118" s="20"/>
      <c r="JQA118" s="20"/>
      <c r="JQB118" s="20"/>
      <c r="JQC118" s="20"/>
      <c r="JQD118" s="20"/>
      <c r="JQE118" s="20"/>
      <c r="JQF118" s="20"/>
      <c r="JQG118" s="20"/>
      <c r="JQH118" s="20"/>
      <c r="JQI118" s="20"/>
      <c r="JQJ118" s="20"/>
      <c r="JQK118" s="20"/>
      <c r="JQL118" s="20"/>
      <c r="JQM118" s="20"/>
      <c r="JQN118" s="20"/>
      <c r="JQO118" s="20"/>
      <c r="JQP118" s="20"/>
      <c r="JQQ118" s="20"/>
      <c r="JQR118" s="20"/>
      <c r="JQS118" s="20"/>
      <c r="JQT118" s="20"/>
      <c r="JQU118" s="20"/>
      <c r="JQV118" s="20"/>
      <c r="JQW118" s="20"/>
      <c r="JQX118" s="20"/>
      <c r="JQY118" s="20"/>
      <c r="JQZ118" s="20"/>
      <c r="JRA118" s="20"/>
      <c r="JRB118" s="20"/>
      <c r="JRC118" s="20"/>
      <c r="JRD118" s="20"/>
      <c r="JRE118" s="20"/>
      <c r="JRF118" s="20"/>
      <c r="JRG118" s="20"/>
      <c r="JRH118" s="20"/>
      <c r="JRI118" s="20"/>
      <c r="JRJ118" s="20"/>
      <c r="JRK118" s="20"/>
      <c r="JRL118" s="20"/>
      <c r="JRM118" s="20"/>
      <c r="JRN118" s="20"/>
      <c r="JRO118" s="20"/>
      <c r="JRP118" s="20"/>
      <c r="JRQ118" s="20"/>
      <c r="JRR118" s="20"/>
      <c r="JRS118" s="20"/>
      <c r="JRT118" s="20"/>
      <c r="JRU118" s="20"/>
      <c r="JRV118" s="20"/>
      <c r="JRW118" s="20"/>
      <c r="JRX118" s="20"/>
      <c r="JRY118" s="20"/>
      <c r="JRZ118" s="20"/>
      <c r="JSA118" s="20"/>
      <c r="JSB118" s="20"/>
      <c r="JSC118" s="20"/>
      <c r="JSD118" s="20"/>
      <c r="JSE118" s="20"/>
      <c r="JSF118" s="20"/>
      <c r="JSG118" s="20"/>
      <c r="JSH118" s="20"/>
      <c r="JSI118" s="20"/>
      <c r="JSJ118" s="20"/>
      <c r="JSK118" s="20"/>
      <c r="JSL118" s="20"/>
      <c r="JSM118" s="20"/>
      <c r="JSN118" s="20"/>
      <c r="JSO118" s="20"/>
      <c r="JSP118" s="20"/>
      <c r="JSQ118" s="20"/>
      <c r="JSR118" s="20"/>
      <c r="JSS118" s="20"/>
      <c r="JST118" s="20"/>
      <c r="JSU118" s="20"/>
      <c r="JSV118" s="20"/>
      <c r="JSW118" s="20"/>
      <c r="JSX118" s="20"/>
      <c r="JSY118" s="20"/>
      <c r="JSZ118" s="20"/>
      <c r="JTA118" s="20"/>
      <c r="JTB118" s="20"/>
      <c r="JTC118" s="20"/>
      <c r="JTD118" s="20"/>
      <c r="JTE118" s="20"/>
      <c r="JTF118" s="20"/>
      <c r="JTG118" s="20"/>
      <c r="JTH118" s="20"/>
      <c r="JTI118" s="20"/>
      <c r="JTJ118" s="20"/>
      <c r="JTK118" s="20"/>
      <c r="JTL118" s="20"/>
      <c r="JTM118" s="20"/>
      <c r="JTN118" s="20"/>
      <c r="JTO118" s="20"/>
      <c r="JTP118" s="20"/>
      <c r="JTQ118" s="20"/>
      <c r="JTR118" s="20"/>
      <c r="JTS118" s="20"/>
      <c r="JTT118" s="20"/>
      <c r="JTU118" s="20"/>
      <c r="JTV118" s="20"/>
      <c r="JTW118" s="20"/>
      <c r="JTX118" s="20"/>
      <c r="JTY118" s="20"/>
      <c r="JTZ118" s="20"/>
      <c r="JUA118" s="20"/>
      <c r="JUB118" s="20"/>
      <c r="JUC118" s="20"/>
      <c r="JUD118" s="20"/>
      <c r="JUE118" s="20"/>
      <c r="JUF118" s="20"/>
      <c r="JUG118" s="20"/>
      <c r="JUH118" s="20"/>
      <c r="JUI118" s="20"/>
      <c r="JUJ118" s="20"/>
      <c r="JUK118" s="20"/>
      <c r="JUL118" s="20"/>
      <c r="JUM118" s="20"/>
      <c r="JUN118" s="20"/>
      <c r="JUO118" s="20"/>
      <c r="JUP118" s="20"/>
      <c r="JUQ118" s="20"/>
      <c r="JUR118" s="20"/>
      <c r="JUS118" s="20"/>
      <c r="JUT118" s="20"/>
      <c r="JUU118" s="20"/>
      <c r="JUV118" s="20"/>
      <c r="JUW118" s="20"/>
      <c r="JUX118" s="20"/>
      <c r="JUY118" s="20"/>
      <c r="JUZ118" s="20"/>
      <c r="JVA118" s="20"/>
      <c r="JVB118" s="20"/>
      <c r="JVC118" s="20"/>
      <c r="JVD118" s="20"/>
      <c r="JVE118" s="20"/>
      <c r="JVF118" s="20"/>
      <c r="JVG118" s="20"/>
      <c r="JVH118" s="20"/>
      <c r="JVI118" s="20"/>
      <c r="JVJ118" s="20"/>
      <c r="JVK118" s="20"/>
      <c r="JVL118" s="20"/>
      <c r="JVM118" s="20"/>
      <c r="JVN118" s="20"/>
      <c r="JVO118" s="20"/>
      <c r="JVP118" s="20"/>
      <c r="JVQ118" s="20"/>
      <c r="JVR118" s="20"/>
      <c r="JVS118" s="20"/>
      <c r="JVT118" s="20"/>
      <c r="JVU118" s="20"/>
      <c r="JVV118" s="20"/>
      <c r="JVW118" s="20"/>
      <c r="JVX118" s="20"/>
      <c r="JVY118" s="20"/>
      <c r="JVZ118" s="20"/>
      <c r="JWA118" s="20"/>
      <c r="JWB118" s="20"/>
      <c r="JWC118" s="20"/>
      <c r="JWD118" s="20"/>
      <c r="JWE118" s="20"/>
      <c r="JWF118" s="20"/>
      <c r="JWG118" s="20"/>
      <c r="JWH118" s="20"/>
      <c r="JWI118" s="20"/>
      <c r="JWJ118" s="20"/>
      <c r="JWK118" s="20"/>
      <c r="JWL118" s="20"/>
      <c r="JWM118" s="20"/>
      <c r="JWN118" s="20"/>
      <c r="JWO118" s="20"/>
      <c r="JWP118" s="20"/>
      <c r="JWQ118" s="20"/>
      <c r="JWR118" s="20"/>
      <c r="JWS118" s="20"/>
      <c r="JWT118" s="20"/>
      <c r="JWU118" s="20"/>
      <c r="JWV118" s="20"/>
      <c r="JWW118" s="20"/>
      <c r="JWX118" s="20"/>
      <c r="JWY118" s="20"/>
      <c r="JWZ118" s="20"/>
      <c r="JXA118" s="20"/>
      <c r="JXB118" s="20"/>
      <c r="JXC118" s="20"/>
      <c r="JXD118" s="20"/>
      <c r="JXE118" s="20"/>
      <c r="JXF118" s="20"/>
      <c r="JXG118" s="20"/>
      <c r="JXH118" s="20"/>
      <c r="JXI118" s="20"/>
      <c r="JXJ118" s="20"/>
      <c r="JXK118" s="20"/>
      <c r="JXL118" s="20"/>
      <c r="JXM118" s="20"/>
      <c r="JXN118" s="20"/>
      <c r="JXO118" s="20"/>
      <c r="JXP118" s="20"/>
      <c r="JXQ118" s="20"/>
      <c r="JXR118" s="20"/>
      <c r="JXS118" s="20"/>
      <c r="JXT118" s="20"/>
      <c r="JXU118" s="20"/>
      <c r="JXV118" s="20"/>
      <c r="JXW118" s="20"/>
      <c r="JXX118" s="20"/>
      <c r="JXY118" s="20"/>
      <c r="JXZ118" s="20"/>
      <c r="JYA118" s="20"/>
      <c r="JYB118" s="20"/>
      <c r="JYC118" s="20"/>
      <c r="JYD118" s="20"/>
      <c r="JYE118" s="20"/>
      <c r="JYF118" s="20"/>
      <c r="JYG118" s="20"/>
      <c r="JYH118" s="20"/>
      <c r="JYI118" s="20"/>
      <c r="JYJ118" s="20"/>
      <c r="JYK118" s="20"/>
      <c r="JYL118" s="20"/>
      <c r="JYM118" s="20"/>
      <c r="JYN118" s="20"/>
      <c r="JYO118" s="20"/>
      <c r="JYP118" s="20"/>
      <c r="JYQ118" s="20"/>
      <c r="JYR118" s="20"/>
      <c r="JYS118" s="20"/>
      <c r="JYT118" s="20"/>
      <c r="JYU118" s="20"/>
      <c r="JYV118" s="20"/>
      <c r="JYW118" s="20"/>
      <c r="JYX118" s="20"/>
      <c r="JYY118" s="20"/>
      <c r="JYZ118" s="20"/>
      <c r="JZA118" s="20"/>
      <c r="JZB118" s="20"/>
      <c r="JZC118" s="20"/>
      <c r="JZD118" s="20"/>
      <c r="JZE118" s="20"/>
      <c r="JZF118" s="20"/>
      <c r="JZG118" s="20"/>
      <c r="JZH118" s="20"/>
      <c r="JZI118" s="20"/>
      <c r="JZJ118" s="20"/>
      <c r="JZK118" s="20"/>
      <c r="JZL118" s="20"/>
      <c r="JZM118" s="20"/>
      <c r="JZN118" s="20"/>
      <c r="JZO118" s="20"/>
      <c r="JZP118" s="20"/>
      <c r="JZQ118" s="20"/>
      <c r="JZR118" s="20"/>
      <c r="JZS118" s="20"/>
      <c r="JZT118" s="20"/>
      <c r="JZU118" s="20"/>
      <c r="JZV118" s="20"/>
      <c r="JZW118" s="20"/>
      <c r="JZX118" s="20"/>
      <c r="JZY118" s="20"/>
      <c r="JZZ118" s="20"/>
      <c r="KAA118" s="20"/>
      <c r="KAB118" s="20"/>
      <c r="KAC118" s="20"/>
      <c r="KAD118" s="20"/>
      <c r="KAE118" s="20"/>
      <c r="KAF118" s="20"/>
      <c r="KAG118" s="20"/>
      <c r="KAH118" s="20"/>
      <c r="KAI118" s="20"/>
      <c r="KAJ118" s="20"/>
      <c r="KAK118" s="20"/>
      <c r="KAL118" s="20"/>
      <c r="KAM118" s="20"/>
      <c r="KAN118" s="20"/>
      <c r="KAO118" s="20"/>
      <c r="KAP118" s="20"/>
      <c r="KAQ118" s="20"/>
      <c r="KAR118" s="20"/>
      <c r="KAS118" s="20"/>
      <c r="KAT118" s="20"/>
      <c r="KAU118" s="20"/>
      <c r="KAV118" s="20"/>
      <c r="KAW118" s="20"/>
      <c r="KAX118" s="20"/>
      <c r="KAY118" s="20"/>
      <c r="KAZ118" s="20"/>
      <c r="KBA118" s="20"/>
      <c r="KBB118" s="20"/>
      <c r="KBC118" s="20"/>
      <c r="KBD118" s="20"/>
      <c r="KBE118" s="20"/>
      <c r="KBF118" s="20"/>
      <c r="KBG118" s="20"/>
      <c r="KBH118" s="20"/>
      <c r="KBI118" s="20"/>
      <c r="KBJ118" s="20"/>
      <c r="KBK118" s="20"/>
      <c r="KBL118" s="20"/>
      <c r="KBM118" s="20"/>
      <c r="KBN118" s="20"/>
      <c r="KBO118" s="20"/>
      <c r="KBP118" s="20"/>
      <c r="KBQ118" s="20"/>
      <c r="KBR118" s="20"/>
      <c r="KBS118" s="20"/>
      <c r="KBT118" s="20"/>
      <c r="KBU118" s="20"/>
      <c r="KBV118" s="20"/>
      <c r="KBW118" s="20"/>
      <c r="KBX118" s="20"/>
      <c r="KBY118" s="20"/>
      <c r="KBZ118" s="20"/>
      <c r="KCA118" s="20"/>
      <c r="KCB118" s="20"/>
      <c r="KCC118" s="20"/>
      <c r="KCD118" s="20"/>
      <c r="KCE118" s="20"/>
      <c r="KCF118" s="20"/>
      <c r="KCG118" s="20"/>
      <c r="KCH118" s="20"/>
      <c r="KCI118" s="20"/>
      <c r="KCJ118" s="20"/>
      <c r="KCK118" s="20"/>
      <c r="KCL118" s="20"/>
      <c r="KCM118" s="20"/>
      <c r="KCN118" s="20"/>
      <c r="KCO118" s="20"/>
      <c r="KCP118" s="20"/>
      <c r="KCQ118" s="20"/>
      <c r="KCR118" s="20"/>
      <c r="KCS118" s="20"/>
      <c r="KCT118" s="20"/>
      <c r="KCU118" s="20"/>
      <c r="KCV118" s="20"/>
      <c r="KCW118" s="20"/>
      <c r="KCX118" s="20"/>
      <c r="KCY118" s="20"/>
      <c r="KCZ118" s="20"/>
      <c r="KDA118" s="20"/>
      <c r="KDB118" s="20"/>
      <c r="KDC118" s="20"/>
      <c r="KDD118" s="20"/>
      <c r="KDE118" s="20"/>
      <c r="KDF118" s="20"/>
      <c r="KDG118" s="20"/>
      <c r="KDH118" s="20"/>
      <c r="KDI118" s="20"/>
      <c r="KDJ118" s="20"/>
      <c r="KDK118" s="20"/>
      <c r="KDL118" s="20"/>
      <c r="KDM118" s="20"/>
      <c r="KDN118" s="20"/>
      <c r="KDO118" s="20"/>
      <c r="KDP118" s="20"/>
      <c r="KDQ118" s="20"/>
      <c r="KDR118" s="20"/>
      <c r="KDS118" s="20"/>
      <c r="KDT118" s="20"/>
      <c r="KDU118" s="20"/>
      <c r="KDV118" s="20"/>
      <c r="KDW118" s="20"/>
      <c r="KDX118" s="20"/>
      <c r="KDY118" s="20"/>
      <c r="KDZ118" s="20"/>
      <c r="KEA118" s="20"/>
      <c r="KEB118" s="20"/>
      <c r="KEC118" s="20"/>
      <c r="KED118" s="20"/>
      <c r="KEE118" s="20"/>
      <c r="KEF118" s="20"/>
      <c r="KEG118" s="20"/>
      <c r="KEH118" s="20"/>
      <c r="KEI118" s="20"/>
      <c r="KEJ118" s="20"/>
      <c r="KEK118" s="20"/>
      <c r="KEL118" s="20"/>
      <c r="KEM118" s="20"/>
      <c r="KEN118" s="20"/>
      <c r="KEO118" s="20"/>
      <c r="KEP118" s="20"/>
      <c r="KEQ118" s="20"/>
      <c r="KER118" s="20"/>
      <c r="KES118" s="20"/>
      <c r="KET118" s="20"/>
      <c r="KEU118" s="20"/>
      <c r="KEV118" s="20"/>
      <c r="KEW118" s="20"/>
      <c r="KEX118" s="20"/>
      <c r="KEY118" s="20"/>
      <c r="KEZ118" s="20"/>
      <c r="KFA118" s="20"/>
      <c r="KFB118" s="20"/>
      <c r="KFC118" s="20"/>
      <c r="KFD118" s="20"/>
      <c r="KFE118" s="20"/>
      <c r="KFF118" s="20"/>
      <c r="KFG118" s="20"/>
      <c r="KFH118" s="20"/>
      <c r="KFI118" s="20"/>
      <c r="KFJ118" s="20"/>
      <c r="KFK118" s="20"/>
      <c r="KFL118" s="20"/>
      <c r="KFM118" s="20"/>
      <c r="KFN118" s="20"/>
      <c r="KFO118" s="20"/>
      <c r="KFP118" s="20"/>
      <c r="KFQ118" s="20"/>
      <c r="KFR118" s="20"/>
      <c r="KFS118" s="20"/>
      <c r="KFT118" s="20"/>
      <c r="KFU118" s="20"/>
      <c r="KFV118" s="20"/>
      <c r="KFW118" s="20"/>
      <c r="KFX118" s="20"/>
      <c r="KFY118" s="20"/>
      <c r="KFZ118" s="20"/>
      <c r="KGA118" s="20"/>
      <c r="KGB118" s="20"/>
      <c r="KGC118" s="20"/>
      <c r="KGD118" s="20"/>
      <c r="KGE118" s="20"/>
      <c r="KGF118" s="20"/>
      <c r="KGG118" s="20"/>
      <c r="KGH118" s="20"/>
      <c r="KGI118" s="20"/>
      <c r="KGJ118" s="20"/>
      <c r="KGK118" s="20"/>
      <c r="KGL118" s="20"/>
      <c r="KGM118" s="20"/>
      <c r="KGN118" s="20"/>
      <c r="KGO118" s="20"/>
      <c r="KGP118" s="20"/>
      <c r="KGQ118" s="20"/>
      <c r="KGR118" s="20"/>
      <c r="KGS118" s="20"/>
      <c r="KGT118" s="20"/>
      <c r="KGU118" s="20"/>
      <c r="KGV118" s="20"/>
      <c r="KGW118" s="20"/>
      <c r="KGX118" s="20"/>
      <c r="KGY118" s="20"/>
      <c r="KGZ118" s="20"/>
      <c r="KHA118" s="20"/>
      <c r="KHB118" s="20"/>
      <c r="KHC118" s="20"/>
      <c r="KHD118" s="20"/>
      <c r="KHE118" s="20"/>
      <c r="KHF118" s="20"/>
      <c r="KHG118" s="20"/>
      <c r="KHH118" s="20"/>
      <c r="KHI118" s="20"/>
      <c r="KHJ118" s="20"/>
      <c r="KHK118" s="20"/>
      <c r="KHL118" s="20"/>
      <c r="KHM118" s="20"/>
      <c r="KHN118" s="20"/>
      <c r="KHO118" s="20"/>
      <c r="KHP118" s="20"/>
      <c r="KHQ118" s="20"/>
      <c r="KHR118" s="20"/>
      <c r="KHS118" s="20"/>
      <c r="KHT118" s="20"/>
      <c r="KHU118" s="20"/>
      <c r="KHV118" s="20"/>
      <c r="KHW118" s="20"/>
      <c r="KHX118" s="20"/>
      <c r="KHY118" s="20"/>
      <c r="KHZ118" s="20"/>
      <c r="KIA118" s="20"/>
      <c r="KIB118" s="20"/>
      <c r="KIC118" s="20"/>
      <c r="KID118" s="20"/>
      <c r="KIE118" s="20"/>
      <c r="KIF118" s="20"/>
      <c r="KIG118" s="20"/>
      <c r="KIH118" s="20"/>
      <c r="KII118" s="20"/>
      <c r="KIJ118" s="20"/>
      <c r="KIK118" s="20"/>
      <c r="KIL118" s="20"/>
      <c r="KIM118" s="20"/>
      <c r="KIN118" s="20"/>
      <c r="KIO118" s="20"/>
      <c r="KIP118" s="20"/>
      <c r="KIQ118" s="20"/>
      <c r="KIR118" s="20"/>
      <c r="KIS118" s="20"/>
      <c r="KIT118" s="20"/>
      <c r="KIU118" s="20"/>
      <c r="KIV118" s="20"/>
      <c r="KIW118" s="20"/>
      <c r="KIX118" s="20"/>
      <c r="KIY118" s="20"/>
      <c r="KIZ118" s="20"/>
      <c r="KJA118" s="20"/>
      <c r="KJB118" s="20"/>
      <c r="KJC118" s="20"/>
      <c r="KJD118" s="20"/>
      <c r="KJE118" s="20"/>
      <c r="KJF118" s="20"/>
      <c r="KJG118" s="20"/>
      <c r="KJH118" s="20"/>
      <c r="KJI118" s="20"/>
      <c r="KJJ118" s="20"/>
      <c r="KJK118" s="20"/>
      <c r="KJL118" s="20"/>
      <c r="KJM118" s="20"/>
      <c r="KJN118" s="20"/>
      <c r="KJO118" s="20"/>
      <c r="KJP118" s="20"/>
      <c r="KJQ118" s="20"/>
      <c r="KJR118" s="20"/>
      <c r="KJS118" s="20"/>
      <c r="KJT118" s="20"/>
      <c r="KJU118" s="20"/>
      <c r="KJV118" s="20"/>
      <c r="KJW118" s="20"/>
      <c r="KJX118" s="20"/>
      <c r="KJY118" s="20"/>
      <c r="KJZ118" s="20"/>
      <c r="KKA118" s="20"/>
      <c r="KKB118" s="20"/>
      <c r="KKC118" s="20"/>
      <c r="KKD118" s="20"/>
      <c r="KKE118" s="20"/>
      <c r="KKF118" s="20"/>
      <c r="KKG118" s="20"/>
      <c r="KKH118" s="20"/>
      <c r="KKI118" s="20"/>
      <c r="KKJ118" s="20"/>
      <c r="KKK118" s="20"/>
      <c r="KKL118" s="20"/>
      <c r="KKM118" s="20"/>
      <c r="KKN118" s="20"/>
      <c r="KKO118" s="20"/>
      <c r="KKP118" s="20"/>
      <c r="KKQ118" s="20"/>
      <c r="KKR118" s="20"/>
      <c r="KKS118" s="20"/>
      <c r="KKT118" s="20"/>
      <c r="KKU118" s="20"/>
      <c r="KKV118" s="20"/>
      <c r="KKW118" s="20"/>
      <c r="KKX118" s="20"/>
      <c r="KKY118" s="20"/>
      <c r="KKZ118" s="20"/>
      <c r="KLA118" s="20"/>
      <c r="KLB118" s="20"/>
      <c r="KLC118" s="20"/>
      <c r="KLD118" s="20"/>
      <c r="KLE118" s="20"/>
      <c r="KLF118" s="20"/>
      <c r="KLG118" s="20"/>
      <c r="KLH118" s="20"/>
      <c r="KLI118" s="20"/>
      <c r="KLJ118" s="20"/>
      <c r="KLK118" s="20"/>
      <c r="KLL118" s="20"/>
      <c r="KLM118" s="20"/>
      <c r="KLN118" s="20"/>
      <c r="KLO118" s="20"/>
      <c r="KLP118" s="20"/>
      <c r="KLQ118" s="20"/>
      <c r="KLR118" s="20"/>
      <c r="KLS118" s="20"/>
      <c r="KLT118" s="20"/>
      <c r="KLU118" s="20"/>
      <c r="KLV118" s="20"/>
      <c r="KLW118" s="20"/>
      <c r="KLX118" s="20"/>
      <c r="KLY118" s="20"/>
      <c r="KLZ118" s="20"/>
      <c r="KMA118" s="20"/>
      <c r="KMB118" s="20"/>
      <c r="KMC118" s="20"/>
      <c r="KMD118" s="20"/>
      <c r="KME118" s="20"/>
      <c r="KMF118" s="20"/>
      <c r="KMG118" s="20"/>
      <c r="KMH118" s="20"/>
      <c r="KMI118" s="20"/>
      <c r="KMJ118" s="20"/>
      <c r="KMK118" s="20"/>
      <c r="KML118" s="20"/>
      <c r="KMM118" s="20"/>
      <c r="KMN118" s="20"/>
      <c r="KMO118" s="20"/>
      <c r="KMP118" s="20"/>
      <c r="KMQ118" s="20"/>
      <c r="KMR118" s="20"/>
      <c r="KMS118" s="20"/>
      <c r="KMT118" s="20"/>
      <c r="KMU118" s="20"/>
      <c r="KMV118" s="20"/>
      <c r="KMW118" s="20"/>
      <c r="KMX118" s="20"/>
      <c r="KMY118" s="20"/>
      <c r="KMZ118" s="20"/>
      <c r="KNA118" s="20"/>
      <c r="KNB118" s="20"/>
      <c r="KNC118" s="20"/>
      <c r="KND118" s="20"/>
      <c r="KNE118" s="20"/>
      <c r="KNF118" s="20"/>
      <c r="KNG118" s="20"/>
      <c r="KNH118" s="20"/>
      <c r="KNI118" s="20"/>
      <c r="KNJ118" s="20"/>
      <c r="KNK118" s="20"/>
      <c r="KNL118" s="20"/>
      <c r="KNM118" s="20"/>
      <c r="KNN118" s="20"/>
      <c r="KNO118" s="20"/>
      <c r="KNP118" s="20"/>
      <c r="KNQ118" s="20"/>
      <c r="KNR118" s="20"/>
      <c r="KNS118" s="20"/>
      <c r="KNT118" s="20"/>
      <c r="KNU118" s="20"/>
      <c r="KNV118" s="20"/>
      <c r="KNW118" s="20"/>
      <c r="KNX118" s="20"/>
      <c r="KNY118" s="20"/>
      <c r="KNZ118" s="20"/>
      <c r="KOA118" s="20"/>
      <c r="KOB118" s="20"/>
      <c r="KOC118" s="20"/>
      <c r="KOD118" s="20"/>
      <c r="KOE118" s="20"/>
      <c r="KOF118" s="20"/>
      <c r="KOG118" s="20"/>
      <c r="KOH118" s="20"/>
      <c r="KOI118" s="20"/>
      <c r="KOJ118" s="20"/>
      <c r="KOK118" s="20"/>
      <c r="KOL118" s="20"/>
      <c r="KOM118" s="20"/>
      <c r="KON118" s="20"/>
      <c r="KOO118" s="20"/>
      <c r="KOP118" s="20"/>
      <c r="KOQ118" s="20"/>
      <c r="KOR118" s="20"/>
      <c r="KOS118" s="20"/>
      <c r="KOT118" s="20"/>
      <c r="KOU118" s="20"/>
      <c r="KOV118" s="20"/>
      <c r="KOW118" s="20"/>
      <c r="KOX118" s="20"/>
      <c r="KOY118" s="20"/>
      <c r="KOZ118" s="20"/>
      <c r="KPA118" s="20"/>
      <c r="KPB118" s="20"/>
      <c r="KPC118" s="20"/>
      <c r="KPD118" s="20"/>
      <c r="KPE118" s="20"/>
      <c r="KPF118" s="20"/>
      <c r="KPG118" s="20"/>
      <c r="KPH118" s="20"/>
      <c r="KPI118" s="20"/>
      <c r="KPJ118" s="20"/>
      <c r="KPK118" s="20"/>
      <c r="KPL118" s="20"/>
      <c r="KPM118" s="20"/>
      <c r="KPN118" s="20"/>
      <c r="KPO118" s="20"/>
      <c r="KPP118" s="20"/>
      <c r="KPQ118" s="20"/>
      <c r="KPR118" s="20"/>
      <c r="KPS118" s="20"/>
      <c r="KPT118" s="20"/>
      <c r="KPU118" s="20"/>
      <c r="KPV118" s="20"/>
      <c r="KPW118" s="20"/>
      <c r="KPX118" s="20"/>
      <c r="KPY118" s="20"/>
      <c r="KPZ118" s="20"/>
      <c r="KQA118" s="20"/>
      <c r="KQB118" s="20"/>
      <c r="KQC118" s="20"/>
      <c r="KQD118" s="20"/>
      <c r="KQE118" s="20"/>
      <c r="KQF118" s="20"/>
      <c r="KQG118" s="20"/>
      <c r="KQH118" s="20"/>
      <c r="KQI118" s="20"/>
      <c r="KQJ118" s="20"/>
      <c r="KQK118" s="20"/>
      <c r="KQL118" s="20"/>
      <c r="KQM118" s="20"/>
      <c r="KQN118" s="20"/>
      <c r="KQO118" s="20"/>
      <c r="KQP118" s="20"/>
      <c r="KQQ118" s="20"/>
      <c r="KQR118" s="20"/>
      <c r="KQS118" s="20"/>
      <c r="KQT118" s="20"/>
      <c r="KQU118" s="20"/>
      <c r="KQV118" s="20"/>
      <c r="KQW118" s="20"/>
      <c r="KQX118" s="20"/>
      <c r="KQY118" s="20"/>
      <c r="KQZ118" s="20"/>
      <c r="KRA118" s="20"/>
      <c r="KRB118" s="20"/>
      <c r="KRC118" s="20"/>
      <c r="KRD118" s="20"/>
      <c r="KRE118" s="20"/>
      <c r="KRF118" s="20"/>
      <c r="KRG118" s="20"/>
      <c r="KRH118" s="20"/>
      <c r="KRI118" s="20"/>
      <c r="KRJ118" s="20"/>
      <c r="KRK118" s="20"/>
      <c r="KRL118" s="20"/>
      <c r="KRM118" s="20"/>
      <c r="KRN118" s="20"/>
      <c r="KRO118" s="20"/>
      <c r="KRP118" s="20"/>
      <c r="KRQ118" s="20"/>
      <c r="KRR118" s="20"/>
      <c r="KRS118" s="20"/>
      <c r="KRT118" s="20"/>
      <c r="KRU118" s="20"/>
      <c r="KRV118" s="20"/>
      <c r="KRW118" s="20"/>
      <c r="KRX118" s="20"/>
      <c r="KRY118" s="20"/>
      <c r="KRZ118" s="20"/>
      <c r="KSA118" s="20"/>
      <c r="KSB118" s="20"/>
      <c r="KSC118" s="20"/>
      <c r="KSD118" s="20"/>
      <c r="KSE118" s="20"/>
      <c r="KSF118" s="20"/>
      <c r="KSG118" s="20"/>
      <c r="KSH118" s="20"/>
      <c r="KSI118" s="20"/>
      <c r="KSJ118" s="20"/>
      <c r="KSK118" s="20"/>
      <c r="KSL118" s="20"/>
      <c r="KSM118" s="20"/>
      <c r="KSN118" s="20"/>
      <c r="KSO118" s="20"/>
      <c r="KSP118" s="20"/>
      <c r="KSQ118" s="20"/>
      <c r="KSR118" s="20"/>
      <c r="KSS118" s="20"/>
      <c r="KST118" s="20"/>
      <c r="KSU118" s="20"/>
      <c r="KSV118" s="20"/>
      <c r="KSW118" s="20"/>
      <c r="KSX118" s="20"/>
      <c r="KSY118" s="20"/>
      <c r="KSZ118" s="20"/>
      <c r="KTA118" s="20"/>
      <c r="KTB118" s="20"/>
      <c r="KTC118" s="20"/>
      <c r="KTD118" s="20"/>
      <c r="KTE118" s="20"/>
      <c r="KTF118" s="20"/>
      <c r="KTG118" s="20"/>
      <c r="KTH118" s="20"/>
      <c r="KTI118" s="20"/>
      <c r="KTJ118" s="20"/>
      <c r="KTK118" s="20"/>
      <c r="KTL118" s="20"/>
      <c r="KTM118" s="20"/>
      <c r="KTN118" s="20"/>
      <c r="KTO118" s="20"/>
      <c r="KTP118" s="20"/>
      <c r="KTQ118" s="20"/>
      <c r="KTR118" s="20"/>
      <c r="KTS118" s="20"/>
      <c r="KTT118" s="20"/>
      <c r="KTU118" s="20"/>
      <c r="KTV118" s="20"/>
      <c r="KTW118" s="20"/>
      <c r="KTX118" s="20"/>
      <c r="KTY118" s="20"/>
      <c r="KTZ118" s="20"/>
      <c r="KUA118" s="20"/>
      <c r="KUB118" s="20"/>
      <c r="KUC118" s="20"/>
      <c r="KUD118" s="20"/>
      <c r="KUE118" s="20"/>
      <c r="KUF118" s="20"/>
      <c r="KUG118" s="20"/>
      <c r="KUH118" s="20"/>
      <c r="KUI118" s="20"/>
      <c r="KUJ118" s="20"/>
      <c r="KUK118" s="20"/>
      <c r="KUL118" s="20"/>
      <c r="KUM118" s="20"/>
      <c r="KUN118" s="20"/>
      <c r="KUO118" s="20"/>
      <c r="KUP118" s="20"/>
      <c r="KUQ118" s="20"/>
      <c r="KUR118" s="20"/>
      <c r="KUS118" s="20"/>
      <c r="KUT118" s="20"/>
      <c r="KUU118" s="20"/>
      <c r="KUV118" s="20"/>
      <c r="KUW118" s="20"/>
      <c r="KUX118" s="20"/>
      <c r="KUY118" s="20"/>
      <c r="KUZ118" s="20"/>
      <c r="KVA118" s="20"/>
      <c r="KVB118" s="20"/>
      <c r="KVC118" s="20"/>
      <c r="KVD118" s="20"/>
      <c r="KVE118" s="20"/>
      <c r="KVF118" s="20"/>
      <c r="KVG118" s="20"/>
      <c r="KVH118" s="20"/>
      <c r="KVI118" s="20"/>
      <c r="KVJ118" s="20"/>
      <c r="KVK118" s="20"/>
      <c r="KVL118" s="20"/>
      <c r="KVM118" s="20"/>
      <c r="KVN118" s="20"/>
      <c r="KVO118" s="20"/>
      <c r="KVP118" s="20"/>
      <c r="KVQ118" s="20"/>
      <c r="KVR118" s="20"/>
      <c r="KVS118" s="20"/>
      <c r="KVT118" s="20"/>
      <c r="KVU118" s="20"/>
      <c r="KVV118" s="20"/>
      <c r="KVW118" s="20"/>
      <c r="KVX118" s="20"/>
      <c r="KVY118" s="20"/>
      <c r="KVZ118" s="20"/>
      <c r="KWA118" s="20"/>
      <c r="KWB118" s="20"/>
      <c r="KWC118" s="20"/>
      <c r="KWD118" s="20"/>
      <c r="KWE118" s="20"/>
      <c r="KWF118" s="20"/>
      <c r="KWG118" s="20"/>
      <c r="KWH118" s="20"/>
      <c r="KWI118" s="20"/>
      <c r="KWJ118" s="20"/>
      <c r="KWK118" s="20"/>
      <c r="KWL118" s="20"/>
      <c r="KWM118" s="20"/>
      <c r="KWN118" s="20"/>
      <c r="KWO118" s="20"/>
      <c r="KWP118" s="20"/>
      <c r="KWQ118" s="20"/>
      <c r="KWR118" s="20"/>
      <c r="KWS118" s="20"/>
      <c r="KWT118" s="20"/>
      <c r="KWU118" s="20"/>
      <c r="KWV118" s="20"/>
      <c r="KWW118" s="20"/>
      <c r="KWX118" s="20"/>
      <c r="KWY118" s="20"/>
      <c r="KWZ118" s="20"/>
      <c r="KXA118" s="20"/>
      <c r="KXB118" s="20"/>
      <c r="KXC118" s="20"/>
      <c r="KXD118" s="20"/>
      <c r="KXE118" s="20"/>
      <c r="KXF118" s="20"/>
      <c r="KXG118" s="20"/>
      <c r="KXH118" s="20"/>
      <c r="KXI118" s="20"/>
      <c r="KXJ118" s="20"/>
      <c r="KXK118" s="20"/>
      <c r="KXL118" s="20"/>
      <c r="KXM118" s="20"/>
      <c r="KXN118" s="20"/>
      <c r="KXO118" s="20"/>
      <c r="KXP118" s="20"/>
      <c r="KXQ118" s="20"/>
      <c r="KXR118" s="20"/>
      <c r="KXS118" s="20"/>
      <c r="KXT118" s="20"/>
      <c r="KXU118" s="20"/>
      <c r="KXV118" s="20"/>
      <c r="KXW118" s="20"/>
      <c r="KXX118" s="20"/>
      <c r="KXY118" s="20"/>
      <c r="KXZ118" s="20"/>
      <c r="KYA118" s="20"/>
      <c r="KYB118" s="20"/>
      <c r="KYC118" s="20"/>
      <c r="KYD118" s="20"/>
      <c r="KYE118" s="20"/>
      <c r="KYF118" s="20"/>
      <c r="KYG118" s="20"/>
      <c r="KYH118" s="20"/>
      <c r="KYI118" s="20"/>
      <c r="KYJ118" s="20"/>
      <c r="KYK118" s="20"/>
      <c r="KYL118" s="20"/>
      <c r="KYM118" s="20"/>
      <c r="KYN118" s="20"/>
      <c r="KYO118" s="20"/>
      <c r="KYP118" s="20"/>
      <c r="KYQ118" s="20"/>
      <c r="KYR118" s="20"/>
      <c r="KYS118" s="20"/>
      <c r="KYT118" s="20"/>
      <c r="KYU118" s="20"/>
      <c r="KYV118" s="20"/>
      <c r="KYW118" s="20"/>
      <c r="KYX118" s="20"/>
      <c r="KYY118" s="20"/>
      <c r="KYZ118" s="20"/>
      <c r="KZA118" s="20"/>
      <c r="KZB118" s="20"/>
      <c r="KZC118" s="20"/>
      <c r="KZD118" s="20"/>
      <c r="KZE118" s="20"/>
      <c r="KZF118" s="20"/>
      <c r="KZG118" s="20"/>
      <c r="KZH118" s="20"/>
      <c r="KZI118" s="20"/>
      <c r="KZJ118" s="20"/>
      <c r="KZK118" s="20"/>
      <c r="KZL118" s="20"/>
      <c r="KZM118" s="20"/>
      <c r="KZN118" s="20"/>
      <c r="KZO118" s="20"/>
      <c r="KZP118" s="20"/>
      <c r="KZQ118" s="20"/>
      <c r="KZR118" s="20"/>
      <c r="KZS118" s="20"/>
      <c r="KZT118" s="20"/>
      <c r="KZU118" s="20"/>
      <c r="KZV118" s="20"/>
      <c r="KZW118" s="20"/>
      <c r="KZX118" s="20"/>
      <c r="KZY118" s="20"/>
      <c r="KZZ118" s="20"/>
      <c r="LAA118" s="20"/>
      <c r="LAB118" s="20"/>
      <c r="LAC118" s="20"/>
      <c r="LAD118" s="20"/>
      <c r="LAE118" s="20"/>
      <c r="LAF118" s="20"/>
      <c r="LAG118" s="20"/>
      <c r="LAH118" s="20"/>
      <c r="LAI118" s="20"/>
      <c r="LAJ118" s="20"/>
      <c r="LAK118" s="20"/>
      <c r="LAL118" s="20"/>
      <c r="LAM118" s="20"/>
      <c r="LAN118" s="20"/>
      <c r="LAO118" s="20"/>
      <c r="LAP118" s="20"/>
      <c r="LAQ118" s="20"/>
      <c r="LAR118" s="20"/>
      <c r="LAS118" s="20"/>
      <c r="LAT118" s="20"/>
      <c r="LAU118" s="20"/>
      <c r="LAV118" s="20"/>
      <c r="LAW118" s="20"/>
      <c r="LAX118" s="20"/>
      <c r="LAY118" s="20"/>
      <c r="LAZ118" s="20"/>
      <c r="LBA118" s="20"/>
      <c r="LBB118" s="20"/>
      <c r="LBC118" s="20"/>
      <c r="LBD118" s="20"/>
      <c r="LBE118" s="20"/>
      <c r="LBF118" s="20"/>
      <c r="LBG118" s="20"/>
      <c r="LBH118" s="20"/>
      <c r="LBI118" s="20"/>
      <c r="LBJ118" s="20"/>
      <c r="LBK118" s="20"/>
      <c r="LBL118" s="20"/>
      <c r="LBM118" s="20"/>
      <c r="LBN118" s="20"/>
      <c r="LBO118" s="20"/>
      <c r="LBP118" s="20"/>
      <c r="LBQ118" s="20"/>
      <c r="LBR118" s="20"/>
      <c r="LBS118" s="20"/>
      <c r="LBT118" s="20"/>
      <c r="LBU118" s="20"/>
      <c r="LBV118" s="20"/>
      <c r="LBW118" s="20"/>
      <c r="LBX118" s="20"/>
      <c r="LBY118" s="20"/>
      <c r="LBZ118" s="20"/>
      <c r="LCA118" s="20"/>
      <c r="LCB118" s="20"/>
      <c r="LCC118" s="20"/>
      <c r="LCD118" s="20"/>
      <c r="LCE118" s="20"/>
      <c r="LCF118" s="20"/>
      <c r="LCG118" s="20"/>
      <c r="LCH118" s="20"/>
      <c r="LCI118" s="20"/>
      <c r="LCJ118" s="20"/>
      <c r="LCK118" s="20"/>
      <c r="LCL118" s="20"/>
      <c r="LCM118" s="20"/>
      <c r="LCN118" s="20"/>
      <c r="LCO118" s="20"/>
      <c r="LCP118" s="20"/>
      <c r="LCQ118" s="20"/>
      <c r="LCR118" s="20"/>
      <c r="LCS118" s="20"/>
      <c r="LCT118" s="20"/>
      <c r="LCU118" s="20"/>
      <c r="LCV118" s="20"/>
      <c r="LCW118" s="20"/>
      <c r="LCX118" s="20"/>
      <c r="LCY118" s="20"/>
      <c r="LCZ118" s="20"/>
      <c r="LDA118" s="20"/>
      <c r="LDB118" s="20"/>
      <c r="LDC118" s="20"/>
      <c r="LDD118" s="20"/>
      <c r="LDE118" s="20"/>
      <c r="LDF118" s="20"/>
      <c r="LDG118" s="20"/>
      <c r="LDH118" s="20"/>
      <c r="LDI118" s="20"/>
      <c r="LDJ118" s="20"/>
      <c r="LDK118" s="20"/>
      <c r="LDL118" s="20"/>
      <c r="LDM118" s="20"/>
      <c r="LDN118" s="20"/>
      <c r="LDO118" s="20"/>
      <c r="LDP118" s="20"/>
      <c r="LDQ118" s="20"/>
      <c r="LDR118" s="20"/>
      <c r="LDS118" s="20"/>
      <c r="LDT118" s="20"/>
      <c r="LDU118" s="20"/>
      <c r="LDV118" s="20"/>
      <c r="LDW118" s="20"/>
      <c r="LDX118" s="20"/>
      <c r="LDY118" s="20"/>
      <c r="LDZ118" s="20"/>
      <c r="LEA118" s="20"/>
      <c r="LEB118" s="20"/>
      <c r="LEC118" s="20"/>
      <c r="LED118" s="20"/>
      <c r="LEE118" s="20"/>
      <c r="LEF118" s="20"/>
      <c r="LEG118" s="20"/>
      <c r="LEH118" s="20"/>
      <c r="LEI118" s="20"/>
      <c r="LEJ118" s="20"/>
      <c r="LEK118" s="20"/>
      <c r="LEL118" s="20"/>
      <c r="LEM118" s="20"/>
      <c r="LEN118" s="20"/>
      <c r="LEO118" s="20"/>
      <c r="LEP118" s="20"/>
      <c r="LEQ118" s="20"/>
      <c r="LER118" s="20"/>
      <c r="LES118" s="20"/>
      <c r="LET118" s="20"/>
      <c r="LEU118" s="20"/>
      <c r="LEV118" s="20"/>
      <c r="LEW118" s="20"/>
      <c r="LEX118" s="20"/>
      <c r="LEY118" s="20"/>
      <c r="LEZ118" s="20"/>
      <c r="LFA118" s="20"/>
      <c r="LFB118" s="20"/>
      <c r="LFC118" s="20"/>
      <c r="LFD118" s="20"/>
      <c r="LFE118" s="20"/>
      <c r="LFF118" s="20"/>
      <c r="LFG118" s="20"/>
      <c r="LFH118" s="20"/>
      <c r="LFI118" s="20"/>
      <c r="LFJ118" s="20"/>
      <c r="LFK118" s="20"/>
      <c r="LFL118" s="20"/>
      <c r="LFM118" s="20"/>
      <c r="LFN118" s="20"/>
      <c r="LFO118" s="20"/>
      <c r="LFP118" s="20"/>
      <c r="LFQ118" s="20"/>
      <c r="LFR118" s="20"/>
      <c r="LFS118" s="20"/>
      <c r="LFT118" s="20"/>
      <c r="LFU118" s="20"/>
      <c r="LFV118" s="20"/>
      <c r="LFW118" s="20"/>
      <c r="LFX118" s="20"/>
      <c r="LFY118" s="20"/>
      <c r="LFZ118" s="20"/>
      <c r="LGA118" s="20"/>
      <c r="LGB118" s="20"/>
      <c r="LGC118" s="20"/>
      <c r="LGD118" s="20"/>
      <c r="LGE118" s="20"/>
      <c r="LGF118" s="20"/>
      <c r="LGG118" s="20"/>
      <c r="LGH118" s="20"/>
      <c r="LGI118" s="20"/>
      <c r="LGJ118" s="20"/>
      <c r="LGK118" s="20"/>
      <c r="LGL118" s="20"/>
      <c r="LGM118" s="20"/>
      <c r="LGN118" s="20"/>
      <c r="LGO118" s="20"/>
      <c r="LGP118" s="20"/>
      <c r="LGQ118" s="20"/>
      <c r="LGR118" s="20"/>
      <c r="LGS118" s="20"/>
      <c r="LGT118" s="20"/>
      <c r="LGU118" s="20"/>
      <c r="LGV118" s="20"/>
      <c r="LGW118" s="20"/>
      <c r="LGX118" s="20"/>
      <c r="LGY118" s="20"/>
      <c r="LGZ118" s="20"/>
      <c r="LHA118" s="20"/>
      <c r="LHB118" s="20"/>
      <c r="LHC118" s="20"/>
      <c r="LHD118" s="20"/>
      <c r="LHE118" s="20"/>
      <c r="LHF118" s="20"/>
      <c r="LHG118" s="20"/>
      <c r="LHH118" s="20"/>
      <c r="LHI118" s="20"/>
      <c r="LHJ118" s="20"/>
      <c r="LHK118" s="20"/>
      <c r="LHL118" s="20"/>
      <c r="LHM118" s="20"/>
      <c r="LHN118" s="20"/>
      <c r="LHO118" s="20"/>
      <c r="LHP118" s="20"/>
      <c r="LHQ118" s="20"/>
      <c r="LHR118" s="20"/>
      <c r="LHS118" s="20"/>
      <c r="LHT118" s="20"/>
      <c r="LHU118" s="20"/>
      <c r="LHV118" s="20"/>
      <c r="LHW118" s="20"/>
      <c r="LHX118" s="20"/>
      <c r="LHY118" s="20"/>
      <c r="LHZ118" s="20"/>
      <c r="LIA118" s="20"/>
      <c r="LIB118" s="20"/>
      <c r="LIC118" s="20"/>
      <c r="LID118" s="20"/>
      <c r="LIE118" s="20"/>
      <c r="LIF118" s="20"/>
      <c r="LIG118" s="20"/>
      <c r="LIH118" s="20"/>
      <c r="LII118" s="20"/>
      <c r="LIJ118" s="20"/>
      <c r="LIK118" s="20"/>
      <c r="LIL118" s="20"/>
      <c r="LIM118" s="20"/>
      <c r="LIN118" s="20"/>
      <c r="LIO118" s="20"/>
      <c r="LIP118" s="20"/>
      <c r="LIQ118" s="20"/>
      <c r="LIR118" s="20"/>
      <c r="LIS118" s="20"/>
      <c r="LIT118" s="20"/>
      <c r="LIU118" s="20"/>
      <c r="LIV118" s="20"/>
      <c r="LIW118" s="20"/>
      <c r="LIX118" s="20"/>
      <c r="LIY118" s="20"/>
      <c r="LIZ118" s="20"/>
      <c r="LJA118" s="20"/>
      <c r="LJB118" s="20"/>
      <c r="LJC118" s="20"/>
      <c r="LJD118" s="20"/>
      <c r="LJE118" s="20"/>
      <c r="LJF118" s="20"/>
      <c r="LJG118" s="20"/>
      <c r="LJH118" s="20"/>
      <c r="LJI118" s="20"/>
      <c r="LJJ118" s="20"/>
      <c r="LJK118" s="20"/>
      <c r="LJL118" s="20"/>
      <c r="LJM118" s="20"/>
      <c r="LJN118" s="20"/>
      <c r="LJO118" s="20"/>
      <c r="LJP118" s="20"/>
      <c r="LJQ118" s="20"/>
      <c r="LJR118" s="20"/>
      <c r="LJS118" s="20"/>
      <c r="LJT118" s="20"/>
      <c r="LJU118" s="20"/>
      <c r="LJV118" s="20"/>
      <c r="LJW118" s="20"/>
      <c r="LJX118" s="20"/>
      <c r="LJY118" s="20"/>
      <c r="LJZ118" s="20"/>
      <c r="LKA118" s="20"/>
      <c r="LKB118" s="20"/>
      <c r="LKC118" s="20"/>
      <c r="LKD118" s="20"/>
      <c r="LKE118" s="20"/>
      <c r="LKF118" s="20"/>
      <c r="LKG118" s="20"/>
      <c r="LKH118" s="20"/>
      <c r="LKI118" s="20"/>
      <c r="LKJ118" s="20"/>
      <c r="LKK118" s="20"/>
      <c r="LKL118" s="20"/>
      <c r="LKM118" s="20"/>
      <c r="LKN118" s="20"/>
      <c r="LKO118" s="20"/>
      <c r="LKP118" s="20"/>
      <c r="LKQ118" s="20"/>
      <c r="LKR118" s="20"/>
      <c r="LKS118" s="20"/>
      <c r="LKT118" s="20"/>
      <c r="LKU118" s="20"/>
      <c r="LKV118" s="20"/>
      <c r="LKW118" s="20"/>
      <c r="LKX118" s="20"/>
      <c r="LKY118" s="20"/>
      <c r="LKZ118" s="20"/>
      <c r="LLA118" s="20"/>
      <c r="LLB118" s="20"/>
      <c r="LLC118" s="20"/>
      <c r="LLD118" s="20"/>
      <c r="LLE118" s="20"/>
      <c r="LLF118" s="20"/>
      <c r="LLG118" s="20"/>
      <c r="LLH118" s="20"/>
      <c r="LLI118" s="20"/>
      <c r="LLJ118" s="20"/>
      <c r="LLK118" s="20"/>
      <c r="LLL118" s="20"/>
      <c r="LLM118" s="20"/>
      <c r="LLN118" s="20"/>
      <c r="LLO118" s="20"/>
      <c r="LLP118" s="20"/>
      <c r="LLQ118" s="20"/>
      <c r="LLR118" s="20"/>
      <c r="LLS118" s="20"/>
      <c r="LLT118" s="20"/>
      <c r="LLU118" s="20"/>
      <c r="LLV118" s="20"/>
      <c r="LLW118" s="20"/>
      <c r="LLX118" s="20"/>
      <c r="LLY118" s="20"/>
      <c r="LLZ118" s="20"/>
      <c r="LMA118" s="20"/>
      <c r="LMB118" s="20"/>
      <c r="LMC118" s="20"/>
      <c r="LMD118" s="20"/>
      <c r="LME118" s="20"/>
      <c r="LMF118" s="20"/>
      <c r="LMG118" s="20"/>
      <c r="LMH118" s="20"/>
      <c r="LMI118" s="20"/>
      <c r="LMJ118" s="20"/>
      <c r="LMK118" s="20"/>
      <c r="LML118" s="20"/>
      <c r="LMM118" s="20"/>
      <c r="LMN118" s="20"/>
      <c r="LMO118" s="20"/>
      <c r="LMP118" s="20"/>
      <c r="LMQ118" s="20"/>
      <c r="LMR118" s="20"/>
      <c r="LMS118" s="20"/>
      <c r="LMT118" s="20"/>
      <c r="LMU118" s="20"/>
      <c r="LMV118" s="20"/>
      <c r="LMW118" s="20"/>
      <c r="LMX118" s="20"/>
      <c r="LMY118" s="20"/>
      <c r="LMZ118" s="20"/>
      <c r="LNA118" s="20"/>
      <c r="LNB118" s="20"/>
      <c r="LNC118" s="20"/>
      <c r="LND118" s="20"/>
      <c r="LNE118" s="20"/>
      <c r="LNF118" s="20"/>
      <c r="LNG118" s="20"/>
      <c r="LNH118" s="20"/>
      <c r="LNI118" s="20"/>
      <c r="LNJ118" s="20"/>
      <c r="LNK118" s="20"/>
      <c r="LNL118" s="20"/>
      <c r="LNM118" s="20"/>
      <c r="LNN118" s="20"/>
      <c r="LNO118" s="20"/>
      <c r="LNP118" s="20"/>
      <c r="LNQ118" s="20"/>
      <c r="LNR118" s="20"/>
      <c r="LNS118" s="20"/>
      <c r="LNT118" s="20"/>
      <c r="LNU118" s="20"/>
      <c r="LNV118" s="20"/>
      <c r="LNW118" s="20"/>
      <c r="LNX118" s="20"/>
      <c r="LNY118" s="20"/>
      <c r="LNZ118" s="20"/>
      <c r="LOA118" s="20"/>
      <c r="LOB118" s="20"/>
      <c r="LOC118" s="20"/>
      <c r="LOD118" s="20"/>
      <c r="LOE118" s="20"/>
      <c r="LOF118" s="20"/>
      <c r="LOG118" s="20"/>
      <c r="LOH118" s="20"/>
      <c r="LOI118" s="20"/>
      <c r="LOJ118" s="20"/>
      <c r="LOK118" s="20"/>
      <c r="LOL118" s="20"/>
      <c r="LOM118" s="20"/>
      <c r="LON118" s="20"/>
      <c r="LOO118" s="20"/>
      <c r="LOP118" s="20"/>
      <c r="LOQ118" s="20"/>
      <c r="LOR118" s="20"/>
      <c r="LOS118" s="20"/>
      <c r="LOT118" s="20"/>
      <c r="LOU118" s="20"/>
      <c r="LOV118" s="20"/>
      <c r="LOW118" s="20"/>
      <c r="LOX118" s="20"/>
      <c r="LOY118" s="20"/>
      <c r="LOZ118" s="20"/>
      <c r="LPA118" s="20"/>
      <c r="LPB118" s="20"/>
      <c r="LPC118" s="20"/>
      <c r="LPD118" s="20"/>
      <c r="LPE118" s="20"/>
      <c r="LPF118" s="20"/>
      <c r="LPG118" s="20"/>
      <c r="LPH118" s="20"/>
      <c r="LPI118" s="20"/>
      <c r="LPJ118" s="20"/>
      <c r="LPK118" s="20"/>
      <c r="LPL118" s="20"/>
      <c r="LPM118" s="20"/>
      <c r="LPN118" s="20"/>
      <c r="LPO118" s="20"/>
      <c r="LPP118" s="20"/>
      <c r="LPQ118" s="20"/>
      <c r="LPR118" s="20"/>
      <c r="LPS118" s="20"/>
      <c r="LPT118" s="20"/>
      <c r="LPU118" s="20"/>
      <c r="LPV118" s="20"/>
      <c r="LPW118" s="20"/>
      <c r="LPX118" s="20"/>
      <c r="LPY118" s="20"/>
      <c r="LPZ118" s="20"/>
      <c r="LQA118" s="20"/>
      <c r="LQB118" s="20"/>
      <c r="LQC118" s="20"/>
      <c r="LQD118" s="20"/>
      <c r="LQE118" s="20"/>
      <c r="LQF118" s="20"/>
      <c r="LQG118" s="20"/>
      <c r="LQH118" s="20"/>
      <c r="LQI118" s="20"/>
      <c r="LQJ118" s="20"/>
      <c r="LQK118" s="20"/>
      <c r="LQL118" s="20"/>
      <c r="LQM118" s="20"/>
      <c r="LQN118" s="20"/>
      <c r="LQO118" s="20"/>
      <c r="LQP118" s="20"/>
      <c r="LQQ118" s="20"/>
      <c r="LQR118" s="20"/>
      <c r="LQS118" s="20"/>
      <c r="LQT118" s="20"/>
      <c r="LQU118" s="20"/>
      <c r="LQV118" s="20"/>
      <c r="LQW118" s="20"/>
      <c r="LQX118" s="20"/>
      <c r="LQY118" s="20"/>
      <c r="LQZ118" s="20"/>
      <c r="LRA118" s="20"/>
      <c r="LRB118" s="20"/>
      <c r="LRC118" s="20"/>
      <c r="LRD118" s="20"/>
      <c r="LRE118" s="20"/>
      <c r="LRF118" s="20"/>
      <c r="LRG118" s="20"/>
      <c r="LRH118" s="20"/>
      <c r="LRI118" s="20"/>
      <c r="LRJ118" s="20"/>
      <c r="LRK118" s="20"/>
      <c r="LRL118" s="20"/>
      <c r="LRM118" s="20"/>
      <c r="LRN118" s="20"/>
      <c r="LRO118" s="20"/>
      <c r="LRP118" s="20"/>
      <c r="LRQ118" s="20"/>
      <c r="LRR118" s="20"/>
      <c r="LRS118" s="20"/>
      <c r="LRT118" s="20"/>
      <c r="LRU118" s="20"/>
      <c r="LRV118" s="20"/>
      <c r="LRW118" s="20"/>
      <c r="LRX118" s="20"/>
      <c r="LRY118" s="20"/>
      <c r="LRZ118" s="20"/>
      <c r="LSA118" s="20"/>
      <c r="LSB118" s="20"/>
      <c r="LSC118" s="20"/>
      <c r="LSD118" s="20"/>
      <c r="LSE118" s="20"/>
      <c r="LSF118" s="20"/>
      <c r="LSG118" s="20"/>
      <c r="LSH118" s="20"/>
      <c r="LSI118" s="20"/>
      <c r="LSJ118" s="20"/>
      <c r="LSK118" s="20"/>
      <c r="LSL118" s="20"/>
      <c r="LSM118" s="20"/>
      <c r="LSN118" s="20"/>
      <c r="LSO118" s="20"/>
      <c r="LSP118" s="20"/>
      <c r="LSQ118" s="20"/>
      <c r="LSR118" s="20"/>
      <c r="LSS118" s="20"/>
      <c r="LST118" s="20"/>
      <c r="LSU118" s="20"/>
      <c r="LSV118" s="20"/>
      <c r="LSW118" s="20"/>
      <c r="LSX118" s="20"/>
      <c r="LSY118" s="20"/>
      <c r="LSZ118" s="20"/>
      <c r="LTA118" s="20"/>
      <c r="LTB118" s="20"/>
      <c r="LTC118" s="20"/>
      <c r="LTD118" s="20"/>
      <c r="LTE118" s="20"/>
      <c r="LTF118" s="20"/>
      <c r="LTG118" s="20"/>
      <c r="LTH118" s="20"/>
      <c r="LTI118" s="20"/>
      <c r="LTJ118" s="20"/>
      <c r="LTK118" s="20"/>
      <c r="LTL118" s="20"/>
      <c r="LTM118" s="20"/>
      <c r="LTN118" s="20"/>
      <c r="LTO118" s="20"/>
      <c r="LTP118" s="20"/>
      <c r="LTQ118" s="20"/>
      <c r="LTR118" s="20"/>
      <c r="LTS118" s="20"/>
      <c r="LTT118" s="20"/>
      <c r="LTU118" s="20"/>
      <c r="LTV118" s="20"/>
      <c r="LTW118" s="20"/>
      <c r="LTX118" s="20"/>
      <c r="LTY118" s="20"/>
      <c r="LTZ118" s="20"/>
      <c r="LUA118" s="20"/>
      <c r="LUB118" s="20"/>
      <c r="LUC118" s="20"/>
      <c r="LUD118" s="20"/>
      <c r="LUE118" s="20"/>
      <c r="LUF118" s="20"/>
      <c r="LUG118" s="20"/>
      <c r="LUH118" s="20"/>
      <c r="LUI118" s="20"/>
      <c r="LUJ118" s="20"/>
      <c r="LUK118" s="20"/>
      <c r="LUL118" s="20"/>
      <c r="LUM118" s="20"/>
      <c r="LUN118" s="20"/>
      <c r="LUO118" s="20"/>
      <c r="LUP118" s="20"/>
      <c r="LUQ118" s="20"/>
      <c r="LUR118" s="20"/>
      <c r="LUS118" s="20"/>
      <c r="LUT118" s="20"/>
      <c r="LUU118" s="20"/>
      <c r="LUV118" s="20"/>
      <c r="LUW118" s="20"/>
      <c r="LUX118" s="20"/>
      <c r="LUY118" s="20"/>
      <c r="LUZ118" s="20"/>
      <c r="LVA118" s="20"/>
      <c r="LVB118" s="20"/>
      <c r="LVC118" s="20"/>
      <c r="LVD118" s="20"/>
      <c r="LVE118" s="20"/>
      <c r="LVF118" s="20"/>
      <c r="LVG118" s="20"/>
      <c r="LVH118" s="20"/>
      <c r="LVI118" s="20"/>
      <c r="LVJ118" s="20"/>
      <c r="LVK118" s="20"/>
      <c r="LVL118" s="20"/>
      <c r="LVM118" s="20"/>
      <c r="LVN118" s="20"/>
      <c r="LVO118" s="20"/>
      <c r="LVP118" s="20"/>
      <c r="LVQ118" s="20"/>
      <c r="LVR118" s="20"/>
      <c r="LVS118" s="20"/>
      <c r="LVT118" s="20"/>
      <c r="LVU118" s="20"/>
      <c r="LVV118" s="20"/>
      <c r="LVW118" s="20"/>
      <c r="LVX118" s="20"/>
      <c r="LVY118" s="20"/>
      <c r="LVZ118" s="20"/>
      <c r="LWA118" s="20"/>
      <c r="LWB118" s="20"/>
      <c r="LWC118" s="20"/>
      <c r="LWD118" s="20"/>
      <c r="LWE118" s="20"/>
      <c r="LWF118" s="20"/>
      <c r="LWG118" s="20"/>
      <c r="LWH118" s="20"/>
      <c r="LWI118" s="20"/>
      <c r="LWJ118" s="20"/>
      <c r="LWK118" s="20"/>
      <c r="LWL118" s="20"/>
      <c r="LWM118" s="20"/>
      <c r="LWN118" s="20"/>
      <c r="LWO118" s="20"/>
      <c r="LWP118" s="20"/>
      <c r="LWQ118" s="20"/>
      <c r="LWR118" s="20"/>
      <c r="LWS118" s="20"/>
      <c r="LWT118" s="20"/>
      <c r="LWU118" s="20"/>
      <c r="LWV118" s="20"/>
      <c r="LWW118" s="20"/>
      <c r="LWX118" s="20"/>
      <c r="LWY118" s="20"/>
      <c r="LWZ118" s="20"/>
      <c r="LXA118" s="20"/>
      <c r="LXB118" s="20"/>
      <c r="LXC118" s="20"/>
      <c r="LXD118" s="20"/>
      <c r="LXE118" s="20"/>
      <c r="LXF118" s="20"/>
      <c r="LXG118" s="20"/>
      <c r="LXH118" s="20"/>
      <c r="LXI118" s="20"/>
      <c r="LXJ118" s="20"/>
      <c r="LXK118" s="20"/>
      <c r="LXL118" s="20"/>
      <c r="LXM118" s="20"/>
      <c r="LXN118" s="20"/>
      <c r="LXO118" s="20"/>
      <c r="LXP118" s="20"/>
      <c r="LXQ118" s="20"/>
      <c r="LXR118" s="20"/>
      <c r="LXS118" s="20"/>
      <c r="LXT118" s="20"/>
      <c r="LXU118" s="20"/>
      <c r="LXV118" s="20"/>
      <c r="LXW118" s="20"/>
      <c r="LXX118" s="20"/>
      <c r="LXY118" s="20"/>
      <c r="LXZ118" s="20"/>
      <c r="LYA118" s="20"/>
      <c r="LYB118" s="20"/>
      <c r="LYC118" s="20"/>
      <c r="LYD118" s="20"/>
      <c r="LYE118" s="20"/>
      <c r="LYF118" s="20"/>
      <c r="LYG118" s="20"/>
      <c r="LYH118" s="20"/>
      <c r="LYI118" s="20"/>
      <c r="LYJ118" s="20"/>
      <c r="LYK118" s="20"/>
      <c r="LYL118" s="20"/>
      <c r="LYM118" s="20"/>
      <c r="LYN118" s="20"/>
      <c r="LYO118" s="20"/>
      <c r="LYP118" s="20"/>
      <c r="LYQ118" s="20"/>
      <c r="LYR118" s="20"/>
      <c r="LYS118" s="20"/>
      <c r="LYT118" s="20"/>
      <c r="LYU118" s="20"/>
      <c r="LYV118" s="20"/>
      <c r="LYW118" s="20"/>
      <c r="LYX118" s="20"/>
      <c r="LYY118" s="20"/>
      <c r="LYZ118" s="20"/>
      <c r="LZA118" s="20"/>
      <c r="LZB118" s="20"/>
      <c r="LZC118" s="20"/>
      <c r="LZD118" s="20"/>
      <c r="LZE118" s="20"/>
      <c r="LZF118" s="20"/>
      <c r="LZG118" s="20"/>
      <c r="LZH118" s="20"/>
      <c r="LZI118" s="20"/>
      <c r="LZJ118" s="20"/>
      <c r="LZK118" s="20"/>
      <c r="LZL118" s="20"/>
      <c r="LZM118" s="20"/>
      <c r="LZN118" s="20"/>
      <c r="LZO118" s="20"/>
      <c r="LZP118" s="20"/>
      <c r="LZQ118" s="20"/>
      <c r="LZR118" s="20"/>
      <c r="LZS118" s="20"/>
      <c r="LZT118" s="20"/>
      <c r="LZU118" s="20"/>
      <c r="LZV118" s="20"/>
      <c r="LZW118" s="20"/>
      <c r="LZX118" s="20"/>
      <c r="LZY118" s="20"/>
      <c r="LZZ118" s="20"/>
      <c r="MAA118" s="20"/>
      <c r="MAB118" s="20"/>
      <c r="MAC118" s="20"/>
      <c r="MAD118" s="20"/>
      <c r="MAE118" s="20"/>
      <c r="MAF118" s="20"/>
      <c r="MAG118" s="20"/>
      <c r="MAH118" s="20"/>
      <c r="MAI118" s="20"/>
      <c r="MAJ118" s="20"/>
      <c r="MAK118" s="20"/>
      <c r="MAL118" s="20"/>
      <c r="MAM118" s="20"/>
      <c r="MAN118" s="20"/>
      <c r="MAO118" s="20"/>
      <c r="MAP118" s="20"/>
      <c r="MAQ118" s="20"/>
      <c r="MAR118" s="20"/>
      <c r="MAS118" s="20"/>
      <c r="MAT118" s="20"/>
      <c r="MAU118" s="20"/>
      <c r="MAV118" s="20"/>
      <c r="MAW118" s="20"/>
      <c r="MAX118" s="20"/>
      <c r="MAY118" s="20"/>
      <c r="MAZ118" s="20"/>
      <c r="MBA118" s="20"/>
      <c r="MBB118" s="20"/>
      <c r="MBC118" s="20"/>
      <c r="MBD118" s="20"/>
      <c r="MBE118" s="20"/>
      <c r="MBF118" s="20"/>
      <c r="MBG118" s="20"/>
      <c r="MBH118" s="20"/>
      <c r="MBI118" s="20"/>
      <c r="MBJ118" s="20"/>
      <c r="MBK118" s="20"/>
      <c r="MBL118" s="20"/>
      <c r="MBM118" s="20"/>
      <c r="MBN118" s="20"/>
      <c r="MBO118" s="20"/>
      <c r="MBP118" s="20"/>
      <c r="MBQ118" s="20"/>
      <c r="MBR118" s="20"/>
      <c r="MBS118" s="20"/>
      <c r="MBT118" s="20"/>
      <c r="MBU118" s="20"/>
      <c r="MBV118" s="20"/>
      <c r="MBW118" s="20"/>
      <c r="MBX118" s="20"/>
      <c r="MBY118" s="20"/>
      <c r="MBZ118" s="20"/>
      <c r="MCA118" s="20"/>
      <c r="MCB118" s="20"/>
      <c r="MCC118" s="20"/>
      <c r="MCD118" s="20"/>
      <c r="MCE118" s="20"/>
      <c r="MCF118" s="20"/>
      <c r="MCG118" s="20"/>
      <c r="MCH118" s="20"/>
      <c r="MCI118" s="20"/>
      <c r="MCJ118" s="20"/>
      <c r="MCK118" s="20"/>
      <c r="MCL118" s="20"/>
      <c r="MCM118" s="20"/>
      <c r="MCN118" s="20"/>
      <c r="MCO118" s="20"/>
      <c r="MCP118" s="20"/>
      <c r="MCQ118" s="20"/>
      <c r="MCR118" s="20"/>
      <c r="MCS118" s="20"/>
      <c r="MCT118" s="20"/>
      <c r="MCU118" s="20"/>
      <c r="MCV118" s="20"/>
      <c r="MCW118" s="20"/>
      <c r="MCX118" s="20"/>
      <c r="MCY118" s="20"/>
      <c r="MCZ118" s="20"/>
      <c r="MDA118" s="20"/>
      <c r="MDB118" s="20"/>
      <c r="MDC118" s="20"/>
      <c r="MDD118" s="20"/>
      <c r="MDE118" s="20"/>
      <c r="MDF118" s="20"/>
      <c r="MDG118" s="20"/>
      <c r="MDH118" s="20"/>
      <c r="MDI118" s="20"/>
      <c r="MDJ118" s="20"/>
      <c r="MDK118" s="20"/>
      <c r="MDL118" s="20"/>
      <c r="MDM118" s="20"/>
      <c r="MDN118" s="20"/>
      <c r="MDO118" s="20"/>
      <c r="MDP118" s="20"/>
      <c r="MDQ118" s="20"/>
      <c r="MDR118" s="20"/>
      <c r="MDS118" s="20"/>
      <c r="MDT118" s="20"/>
      <c r="MDU118" s="20"/>
      <c r="MDV118" s="20"/>
      <c r="MDW118" s="20"/>
      <c r="MDX118" s="20"/>
      <c r="MDY118" s="20"/>
      <c r="MDZ118" s="20"/>
      <c r="MEA118" s="20"/>
      <c r="MEB118" s="20"/>
      <c r="MEC118" s="20"/>
      <c r="MED118" s="20"/>
      <c r="MEE118" s="20"/>
      <c r="MEF118" s="20"/>
      <c r="MEG118" s="20"/>
      <c r="MEH118" s="20"/>
      <c r="MEI118" s="20"/>
      <c r="MEJ118" s="20"/>
      <c r="MEK118" s="20"/>
      <c r="MEL118" s="20"/>
      <c r="MEM118" s="20"/>
      <c r="MEN118" s="20"/>
      <c r="MEO118" s="20"/>
      <c r="MEP118" s="20"/>
      <c r="MEQ118" s="20"/>
      <c r="MER118" s="20"/>
      <c r="MES118" s="20"/>
      <c r="MET118" s="20"/>
      <c r="MEU118" s="20"/>
      <c r="MEV118" s="20"/>
      <c r="MEW118" s="20"/>
      <c r="MEX118" s="20"/>
      <c r="MEY118" s="20"/>
      <c r="MEZ118" s="20"/>
      <c r="MFA118" s="20"/>
      <c r="MFB118" s="20"/>
      <c r="MFC118" s="20"/>
      <c r="MFD118" s="20"/>
      <c r="MFE118" s="20"/>
      <c r="MFF118" s="20"/>
      <c r="MFG118" s="20"/>
      <c r="MFH118" s="20"/>
      <c r="MFI118" s="20"/>
      <c r="MFJ118" s="20"/>
      <c r="MFK118" s="20"/>
      <c r="MFL118" s="20"/>
      <c r="MFM118" s="20"/>
      <c r="MFN118" s="20"/>
      <c r="MFO118" s="20"/>
      <c r="MFP118" s="20"/>
      <c r="MFQ118" s="20"/>
      <c r="MFR118" s="20"/>
      <c r="MFS118" s="20"/>
      <c r="MFT118" s="20"/>
      <c r="MFU118" s="20"/>
      <c r="MFV118" s="20"/>
      <c r="MFW118" s="20"/>
      <c r="MFX118" s="20"/>
      <c r="MFY118" s="20"/>
      <c r="MFZ118" s="20"/>
      <c r="MGA118" s="20"/>
      <c r="MGB118" s="20"/>
      <c r="MGC118" s="20"/>
      <c r="MGD118" s="20"/>
      <c r="MGE118" s="20"/>
      <c r="MGF118" s="20"/>
      <c r="MGG118" s="20"/>
      <c r="MGH118" s="20"/>
      <c r="MGI118" s="20"/>
      <c r="MGJ118" s="20"/>
      <c r="MGK118" s="20"/>
      <c r="MGL118" s="20"/>
      <c r="MGM118" s="20"/>
      <c r="MGN118" s="20"/>
      <c r="MGO118" s="20"/>
      <c r="MGP118" s="20"/>
      <c r="MGQ118" s="20"/>
      <c r="MGR118" s="20"/>
      <c r="MGS118" s="20"/>
      <c r="MGT118" s="20"/>
      <c r="MGU118" s="20"/>
      <c r="MGV118" s="20"/>
      <c r="MGW118" s="20"/>
      <c r="MGX118" s="20"/>
      <c r="MGY118" s="20"/>
      <c r="MGZ118" s="20"/>
      <c r="MHA118" s="20"/>
      <c r="MHB118" s="20"/>
      <c r="MHC118" s="20"/>
      <c r="MHD118" s="20"/>
      <c r="MHE118" s="20"/>
      <c r="MHF118" s="20"/>
      <c r="MHG118" s="20"/>
      <c r="MHH118" s="20"/>
      <c r="MHI118" s="20"/>
      <c r="MHJ118" s="20"/>
      <c r="MHK118" s="20"/>
      <c r="MHL118" s="20"/>
      <c r="MHM118" s="20"/>
      <c r="MHN118" s="20"/>
      <c r="MHO118" s="20"/>
      <c r="MHP118" s="20"/>
      <c r="MHQ118" s="20"/>
      <c r="MHR118" s="20"/>
      <c r="MHS118" s="20"/>
      <c r="MHT118" s="20"/>
      <c r="MHU118" s="20"/>
      <c r="MHV118" s="20"/>
      <c r="MHW118" s="20"/>
      <c r="MHX118" s="20"/>
      <c r="MHY118" s="20"/>
      <c r="MHZ118" s="20"/>
      <c r="MIA118" s="20"/>
      <c r="MIB118" s="20"/>
      <c r="MIC118" s="20"/>
      <c r="MID118" s="20"/>
      <c r="MIE118" s="20"/>
      <c r="MIF118" s="20"/>
      <c r="MIG118" s="20"/>
      <c r="MIH118" s="20"/>
      <c r="MII118" s="20"/>
      <c r="MIJ118" s="20"/>
      <c r="MIK118" s="20"/>
      <c r="MIL118" s="20"/>
      <c r="MIM118" s="20"/>
      <c r="MIN118" s="20"/>
      <c r="MIO118" s="20"/>
      <c r="MIP118" s="20"/>
      <c r="MIQ118" s="20"/>
      <c r="MIR118" s="20"/>
      <c r="MIS118" s="20"/>
      <c r="MIT118" s="20"/>
      <c r="MIU118" s="20"/>
      <c r="MIV118" s="20"/>
      <c r="MIW118" s="20"/>
      <c r="MIX118" s="20"/>
      <c r="MIY118" s="20"/>
      <c r="MIZ118" s="20"/>
      <c r="MJA118" s="20"/>
      <c r="MJB118" s="20"/>
      <c r="MJC118" s="20"/>
      <c r="MJD118" s="20"/>
      <c r="MJE118" s="20"/>
      <c r="MJF118" s="20"/>
      <c r="MJG118" s="20"/>
      <c r="MJH118" s="20"/>
      <c r="MJI118" s="20"/>
      <c r="MJJ118" s="20"/>
      <c r="MJK118" s="20"/>
      <c r="MJL118" s="20"/>
      <c r="MJM118" s="20"/>
      <c r="MJN118" s="20"/>
      <c r="MJO118" s="20"/>
      <c r="MJP118" s="20"/>
      <c r="MJQ118" s="20"/>
      <c r="MJR118" s="20"/>
      <c r="MJS118" s="20"/>
      <c r="MJT118" s="20"/>
      <c r="MJU118" s="20"/>
      <c r="MJV118" s="20"/>
      <c r="MJW118" s="20"/>
      <c r="MJX118" s="20"/>
      <c r="MJY118" s="20"/>
      <c r="MJZ118" s="20"/>
      <c r="MKA118" s="20"/>
      <c r="MKB118" s="20"/>
      <c r="MKC118" s="20"/>
      <c r="MKD118" s="20"/>
      <c r="MKE118" s="20"/>
      <c r="MKF118" s="20"/>
      <c r="MKG118" s="20"/>
      <c r="MKH118" s="20"/>
      <c r="MKI118" s="20"/>
      <c r="MKJ118" s="20"/>
      <c r="MKK118" s="20"/>
      <c r="MKL118" s="20"/>
      <c r="MKM118" s="20"/>
      <c r="MKN118" s="20"/>
      <c r="MKO118" s="20"/>
      <c r="MKP118" s="20"/>
      <c r="MKQ118" s="20"/>
      <c r="MKR118" s="20"/>
      <c r="MKS118" s="20"/>
      <c r="MKT118" s="20"/>
      <c r="MKU118" s="20"/>
      <c r="MKV118" s="20"/>
      <c r="MKW118" s="20"/>
      <c r="MKX118" s="20"/>
      <c r="MKY118" s="20"/>
      <c r="MKZ118" s="20"/>
      <c r="MLA118" s="20"/>
      <c r="MLB118" s="20"/>
      <c r="MLC118" s="20"/>
      <c r="MLD118" s="20"/>
      <c r="MLE118" s="20"/>
      <c r="MLF118" s="20"/>
      <c r="MLG118" s="20"/>
      <c r="MLH118" s="20"/>
      <c r="MLI118" s="20"/>
      <c r="MLJ118" s="20"/>
      <c r="MLK118" s="20"/>
      <c r="MLL118" s="20"/>
      <c r="MLM118" s="20"/>
      <c r="MLN118" s="20"/>
      <c r="MLO118" s="20"/>
      <c r="MLP118" s="20"/>
      <c r="MLQ118" s="20"/>
      <c r="MLR118" s="20"/>
      <c r="MLS118" s="20"/>
      <c r="MLT118" s="20"/>
      <c r="MLU118" s="20"/>
      <c r="MLV118" s="20"/>
      <c r="MLW118" s="20"/>
      <c r="MLX118" s="20"/>
      <c r="MLY118" s="20"/>
      <c r="MLZ118" s="20"/>
      <c r="MMA118" s="20"/>
      <c r="MMB118" s="20"/>
      <c r="MMC118" s="20"/>
      <c r="MMD118" s="20"/>
      <c r="MME118" s="20"/>
      <c r="MMF118" s="20"/>
      <c r="MMG118" s="20"/>
      <c r="MMH118" s="20"/>
      <c r="MMI118" s="20"/>
      <c r="MMJ118" s="20"/>
      <c r="MMK118" s="20"/>
      <c r="MML118" s="20"/>
      <c r="MMM118" s="20"/>
      <c r="MMN118" s="20"/>
      <c r="MMO118" s="20"/>
      <c r="MMP118" s="20"/>
      <c r="MMQ118" s="20"/>
      <c r="MMR118" s="20"/>
      <c r="MMS118" s="20"/>
      <c r="MMT118" s="20"/>
      <c r="MMU118" s="20"/>
      <c r="MMV118" s="20"/>
      <c r="MMW118" s="20"/>
      <c r="MMX118" s="20"/>
      <c r="MMY118" s="20"/>
      <c r="MMZ118" s="20"/>
      <c r="MNA118" s="20"/>
      <c r="MNB118" s="20"/>
      <c r="MNC118" s="20"/>
      <c r="MND118" s="20"/>
      <c r="MNE118" s="20"/>
      <c r="MNF118" s="20"/>
      <c r="MNG118" s="20"/>
      <c r="MNH118" s="20"/>
      <c r="MNI118" s="20"/>
      <c r="MNJ118" s="20"/>
      <c r="MNK118" s="20"/>
      <c r="MNL118" s="20"/>
      <c r="MNM118" s="20"/>
      <c r="MNN118" s="20"/>
      <c r="MNO118" s="20"/>
      <c r="MNP118" s="20"/>
      <c r="MNQ118" s="20"/>
      <c r="MNR118" s="20"/>
      <c r="MNS118" s="20"/>
      <c r="MNT118" s="20"/>
      <c r="MNU118" s="20"/>
      <c r="MNV118" s="20"/>
      <c r="MNW118" s="20"/>
      <c r="MNX118" s="20"/>
      <c r="MNY118" s="20"/>
      <c r="MNZ118" s="20"/>
      <c r="MOA118" s="20"/>
      <c r="MOB118" s="20"/>
      <c r="MOC118" s="20"/>
      <c r="MOD118" s="20"/>
      <c r="MOE118" s="20"/>
      <c r="MOF118" s="20"/>
      <c r="MOG118" s="20"/>
      <c r="MOH118" s="20"/>
      <c r="MOI118" s="20"/>
      <c r="MOJ118" s="20"/>
      <c r="MOK118" s="20"/>
      <c r="MOL118" s="20"/>
      <c r="MOM118" s="20"/>
      <c r="MON118" s="20"/>
      <c r="MOO118" s="20"/>
      <c r="MOP118" s="20"/>
      <c r="MOQ118" s="20"/>
      <c r="MOR118" s="20"/>
      <c r="MOS118" s="20"/>
      <c r="MOT118" s="20"/>
      <c r="MOU118" s="20"/>
      <c r="MOV118" s="20"/>
      <c r="MOW118" s="20"/>
      <c r="MOX118" s="20"/>
      <c r="MOY118" s="20"/>
      <c r="MOZ118" s="20"/>
      <c r="MPA118" s="20"/>
      <c r="MPB118" s="20"/>
      <c r="MPC118" s="20"/>
      <c r="MPD118" s="20"/>
      <c r="MPE118" s="20"/>
      <c r="MPF118" s="20"/>
      <c r="MPG118" s="20"/>
      <c r="MPH118" s="20"/>
      <c r="MPI118" s="20"/>
      <c r="MPJ118" s="20"/>
      <c r="MPK118" s="20"/>
      <c r="MPL118" s="20"/>
      <c r="MPM118" s="20"/>
      <c r="MPN118" s="20"/>
      <c r="MPO118" s="20"/>
      <c r="MPP118" s="20"/>
      <c r="MPQ118" s="20"/>
      <c r="MPR118" s="20"/>
      <c r="MPS118" s="20"/>
      <c r="MPT118" s="20"/>
      <c r="MPU118" s="20"/>
      <c r="MPV118" s="20"/>
      <c r="MPW118" s="20"/>
      <c r="MPX118" s="20"/>
      <c r="MPY118" s="20"/>
      <c r="MPZ118" s="20"/>
      <c r="MQA118" s="20"/>
      <c r="MQB118" s="20"/>
      <c r="MQC118" s="20"/>
      <c r="MQD118" s="20"/>
      <c r="MQE118" s="20"/>
      <c r="MQF118" s="20"/>
      <c r="MQG118" s="20"/>
      <c r="MQH118" s="20"/>
      <c r="MQI118" s="20"/>
      <c r="MQJ118" s="20"/>
      <c r="MQK118" s="20"/>
      <c r="MQL118" s="20"/>
      <c r="MQM118" s="20"/>
      <c r="MQN118" s="20"/>
      <c r="MQO118" s="20"/>
      <c r="MQP118" s="20"/>
      <c r="MQQ118" s="20"/>
      <c r="MQR118" s="20"/>
      <c r="MQS118" s="20"/>
      <c r="MQT118" s="20"/>
      <c r="MQU118" s="20"/>
      <c r="MQV118" s="20"/>
      <c r="MQW118" s="20"/>
      <c r="MQX118" s="20"/>
      <c r="MQY118" s="20"/>
      <c r="MQZ118" s="20"/>
      <c r="MRA118" s="20"/>
      <c r="MRB118" s="20"/>
      <c r="MRC118" s="20"/>
      <c r="MRD118" s="20"/>
      <c r="MRE118" s="20"/>
      <c r="MRF118" s="20"/>
      <c r="MRG118" s="20"/>
      <c r="MRH118" s="20"/>
      <c r="MRI118" s="20"/>
      <c r="MRJ118" s="20"/>
      <c r="MRK118" s="20"/>
      <c r="MRL118" s="20"/>
      <c r="MRM118" s="20"/>
      <c r="MRN118" s="20"/>
      <c r="MRO118" s="20"/>
      <c r="MRP118" s="20"/>
      <c r="MRQ118" s="20"/>
      <c r="MRR118" s="20"/>
      <c r="MRS118" s="20"/>
      <c r="MRT118" s="20"/>
      <c r="MRU118" s="20"/>
      <c r="MRV118" s="20"/>
      <c r="MRW118" s="20"/>
      <c r="MRX118" s="20"/>
      <c r="MRY118" s="20"/>
      <c r="MRZ118" s="20"/>
      <c r="MSA118" s="20"/>
      <c r="MSB118" s="20"/>
      <c r="MSC118" s="20"/>
      <c r="MSD118" s="20"/>
      <c r="MSE118" s="20"/>
      <c r="MSF118" s="20"/>
      <c r="MSG118" s="20"/>
      <c r="MSH118" s="20"/>
      <c r="MSI118" s="20"/>
      <c r="MSJ118" s="20"/>
      <c r="MSK118" s="20"/>
      <c r="MSL118" s="20"/>
      <c r="MSM118" s="20"/>
      <c r="MSN118" s="20"/>
      <c r="MSO118" s="20"/>
      <c r="MSP118" s="20"/>
      <c r="MSQ118" s="20"/>
      <c r="MSR118" s="20"/>
      <c r="MSS118" s="20"/>
      <c r="MST118" s="20"/>
      <c r="MSU118" s="20"/>
      <c r="MSV118" s="20"/>
      <c r="MSW118" s="20"/>
      <c r="MSX118" s="20"/>
      <c r="MSY118" s="20"/>
      <c r="MSZ118" s="20"/>
      <c r="MTA118" s="20"/>
      <c r="MTB118" s="20"/>
      <c r="MTC118" s="20"/>
      <c r="MTD118" s="20"/>
      <c r="MTE118" s="20"/>
      <c r="MTF118" s="20"/>
      <c r="MTG118" s="20"/>
      <c r="MTH118" s="20"/>
      <c r="MTI118" s="20"/>
      <c r="MTJ118" s="20"/>
      <c r="MTK118" s="20"/>
      <c r="MTL118" s="20"/>
      <c r="MTM118" s="20"/>
      <c r="MTN118" s="20"/>
      <c r="MTO118" s="20"/>
      <c r="MTP118" s="20"/>
      <c r="MTQ118" s="20"/>
      <c r="MTR118" s="20"/>
      <c r="MTS118" s="20"/>
      <c r="MTT118" s="20"/>
      <c r="MTU118" s="20"/>
      <c r="MTV118" s="20"/>
      <c r="MTW118" s="20"/>
      <c r="MTX118" s="20"/>
      <c r="MTY118" s="20"/>
      <c r="MTZ118" s="20"/>
      <c r="MUA118" s="20"/>
      <c r="MUB118" s="20"/>
      <c r="MUC118" s="20"/>
      <c r="MUD118" s="20"/>
      <c r="MUE118" s="20"/>
      <c r="MUF118" s="20"/>
      <c r="MUG118" s="20"/>
      <c r="MUH118" s="20"/>
      <c r="MUI118" s="20"/>
      <c r="MUJ118" s="20"/>
      <c r="MUK118" s="20"/>
      <c r="MUL118" s="20"/>
      <c r="MUM118" s="20"/>
      <c r="MUN118" s="20"/>
      <c r="MUO118" s="20"/>
      <c r="MUP118" s="20"/>
      <c r="MUQ118" s="20"/>
      <c r="MUR118" s="20"/>
      <c r="MUS118" s="20"/>
      <c r="MUT118" s="20"/>
      <c r="MUU118" s="20"/>
      <c r="MUV118" s="20"/>
      <c r="MUW118" s="20"/>
      <c r="MUX118" s="20"/>
      <c r="MUY118" s="20"/>
      <c r="MUZ118" s="20"/>
      <c r="MVA118" s="20"/>
      <c r="MVB118" s="20"/>
      <c r="MVC118" s="20"/>
      <c r="MVD118" s="20"/>
      <c r="MVE118" s="20"/>
      <c r="MVF118" s="20"/>
      <c r="MVG118" s="20"/>
      <c r="MVH118" s="20"/>
      <c r="MVI118" s="20"/>
      <c r="MVJ118" s="20"/>
      <c r="MVK118" s="20"/>
      <c r="MVL118" s="20"/>
      <c r="MVM118" s="20"/>
      <c r="MVN118" s="20"/>
      <c r="MVO118" s="20"/>
      <c r="MVP118" s="20"/>
      <c r="MVQ118" s="20"/>
      <c r="MVR118" s="20"/>
      <c r="MVS118" s="20"/>
      <c r="MVT118" s="20"/>
      <c r="MVU118" s="20"/>
      <c r="MVV118" s="20"/>
      <c r="MVW118" s="20"/>
      <c r="MVX118" s="20"/>
      <c r="MVY118" s="20"/>
      <c r="MVZ118" s="20"/>
      <c r="MWA118" s="20"/>
      <c r="MWB118" s="20"/>
      <c r="MWC118" s="20"/>
      <c r="MWD118" s="20"/>
      <c r="MWE118" s="20"/>
      <c r="MWF118" s="20"/>
      <c r="MWG118" s="20"/>
      <c r="MWH118" s="20"/>
      <c r="MWI118" s="20"/>
      <c r="MWJ118" s="20"/>
      <c r="MWK118" s="20"/>
      <c r="MWL118" s="20"/>
      <c r="MWM118" s="20"/>
      <c r="MWN118" s="20"/>
      <c r="MWO118" s="20"/>
      <c r="MWP118" s="20"/>
      <c r="MWQ118" s="20"/>
      <c r="MWR118" s="20"/>
      <c r="MWS118" s="20"/>
      <c r="MWT118" s="20"/>
      <c r="MWU118" s="20"/>
      <c r="MWV118" s="20"/>
      <c r="MWW118" s="20"/>
      <c r="MWX118" s="20"/>
      <c r="MWY118" s="20"/>
      <c r="MWZ118" s="20"/>
      <c r="MXA118" s="20"/>
      <c r="MXB118" s="20"/>
      <c r="MXC118" s="20"/>
      <c r="MXD118" s="20"/>
      <c r="MXE118" s="20"/>
      <c r="MXF118" s="20"/>
      <c r="MXG118" s="20"/>
      <c r="MXH118" s="20"/>
      <c r="MXI118" s="20"/>
      <c r="MXJ118" s="20"/>
      <c r="MXK118" s="20"/>
      <c r="MXL118" s="20"/>
      <c r="MXM118" s="20"/>
      <c r="MXN118" s="20"/>
      <c r="MXO118" s="20"/>
      <c r="MXP118" s="20"/>
      <c r="MXQ118" s="20"/>
      <c r="MXR118" s="20"/>
      <c r="MXS118" s="20"/>
      <c r="MXT118" s="20"/>
      <c r="MXU118" s="20"/>
      <c r="MXV118" s="20"/>
      <c r="MXW118" s="20"/>
      <c r="MXX118" s="20"/>
      <c r="MXY118" s="20"/>
      <c r="MXZ118" s="20"/>
      <c r="MYA118" s="20"/>
      <c r="MYB118" s="20"/>
      <c r="MYC118" s="20"/>
      <c r="MYD118" s="20"/>
      <c r="MYE118" s="20"/>
      <c r="MYF118" s="20"/>
      <c r="MYG118" s="20"/>
      <c r="MYH118" s="20"/>
      <c r="MYI118" s="20"/>
      <c r="MYJ118" s="20"/>
      <c r="MYK118" s="20"/>
      <c r="MYL118" s="20"/>
      <c r="MYM118" s="20"/>
      <c r="MYN118" s="20"/>
      <c r="MYO118" s="20"/>
      <c r="MYP118" s="20"/>
      <c r="MYQ118" s="20"/>
      <c r="MYR118" s="20"/>
      <c r="MYS118" s="20"/>
      <c r="MYT118" s="20"/>
      <c r="MYU118" s="20"/>
      <c r="MYV118" s="20"/>
      <c r="MYW118" s="20"/>
      <c r="MYX118" s="20"/>
      <c r="MYY118" s="20"/>
      <c r="MYZ118" s="20"/>
      <c r="MZA118" s="20"/>
      <c r="MZB118" s="20"/>
      <c r="MZC118" s="20"/>
      <c r="MZD118" s="20"/>
      <c r="MZE118" s="20"/>
      <c r="MZF118" s="20"/>
      <c r="MZG118" s="20"/>
      <c r="MZH118" s="20"/>
      <c r="MZI118" s="20"/>
      <c r="MZJ118" s="20"/>
      <c r="MZK118" s="20"/>
      <c r="MZL118" s="20"/>
      <c r="MZM118" s="20"/>
      <c r="MZN118" s="20"/>
      <c r="MZO118" s="20"/>
      <c r="MZP118" s="20"/>
      <c r="MZQ118" s="20"/>
      <c r="MZR118" s="20"/>
      <c r="MZS118" s="20"/>
      <c r="MZT118" s="20"/>
      <c r="MZU118" s="20"/>
      <c r="MZV118" s="20"/>
      <c r="MZW118" s="20"/>
      <c r="MZX118" s="20"/>
      <c r="MZY118" s="20"/>
      <c r="MZZ118" s="20"/>
      <c r="NAA118" s="20"/>
      <c r="NAB118" s="20"/>
      <c r="NAC118" s="20"/>
      <c r="NAD118" s="20"/>
      <c r="NAE118" s="20"/>
      <c r="NAF118" s="20"/>
      <c r="NAG118" s="20"/>
      <c r="NAH118" s="20"/>
      <c r="NAI118" s="20"/>
      <c r="NAJ118" s="20"/>
      <c r="NAK118" s="20"/>
      <c r="NAL118" s="20"/>
      <c r="NAM118" s="20"/>
      <c r="NAN118" s="20"/>
      <c r="NAO118" s="20"/>
      <c r="NAP118" s="20"/>
      <c r="NAQ118" s="20"/>
      <c r="NAR118" s="20"/>
      <c r="NAS118" s="20"/>
      <c r="NAT118" s="20"/>
      <c r="NAU118" s="20"/>
      <c r="NAV118" s="20"/>
      <c r="NAW118" s="20"/>
      <c r="NAX118" s="20"/>
      <c r="NAY118" s="20"/>
      <c r="NAZ118" s="20"/>
      <c r="NBA118" s="20"/>
      <c r="NBB118" s="20"/>
      <c r="NBC118" s="20"/>
      <c r="NBD118" s="20"/>
      <c r="NBE118" s="20"/>
      <c r="NBF118" s="20"/>
      <c r="NBG118" s="20"/>
      <c r="NBH118" s="20"/>
      <c r="NBI118" s="20"/>
      <c r="NBJ118" s="20"/>
      <c r="NBK118" s="20"/>
      <c r="NBL118" s="20"/>
      <c r="NBM118" s="20"/>
      <c r="NBN118" s="20"/>
      <c r="NBO118" s="20"/>
      <c r="NBP118" s="20"/>
      <c r="NBQ118" s="20"/>
      <c r="NBR118" s="20"/>
      <c r="NBS118" s="20"/>
      <c r="NBT118" s="20"/>
      <c r="NBU118" s="20"/>
      <c r="NBV118" s="20"/>
      <c r="NBW118" s="20"/>
      <c r="NBX118" s="20"/>
      <c r="NBY118" s="20"/>
      <c r="NBZ118" s="20"/>
      <c r="NCA118" s="20"/>
      <c r="NCB118" s="20"/>
      <c r="NCC118" s="20"/>
      <c r="NCD118" s="20"/>
      <c r="NCE118" s="20"/>
      <c r="NCF118" s="20"/>
      <c r="NCG118" s="20"/>
      <c r="NCH118" s="20"/>
      <c r="NCI118" s="20"/>
      <c r="NCJ118" s="20"/>
      <c r="NCK118" s="20"/>
      <c r="NCL118" s="20"/>
      <c r="NCM118" s="20"/>
      <c r="NCN118" s="20"/>
      <c r="NCO118" s="20"/>
      <c r="NCP118" s="20"/>
      <c r="NCQ118" s="20"/>
      <c r="NCR118" s="20"/>
      <c r="NCS118" s="20"/>
      <c r="NCT118" s="20"/>
      <c r="NCU118" s="20"/>
      <c r="NCV118" s="20"/>
      <c r="NCW118" s="20"/>
      <c r="NCX118" s="20"/>
      <c r="NCY118" s="20"/>
      <c r="NCZ118" s="20"/>
      <c r="NDA118" s="20"/>
      <c r="NDB118" s="20"/>
      <c r="NDC118" s="20"/>
      <c r="NDD118" s="20"/>
      <c r="NDE118" s="20"/>
      <c r="NDF118" s="20"/>
      <c r="NDG118" s="20"/>
      <c r="NDH118" s="20"/>
      <c r="NDI118" s="20"/>
      <c r="NDJ118" s="20"/>
      <c r="NDK118" s="20"/>
      <c r="NDL118" s="20"/>
      <c r="NDM118" s="20"/>
      <c r="NDN118" s="20"/>
      <c r="NDO118" s="20"/>
      <c r="NDP118" s="20"/>
      <c r="NDQ118" s="20"/>
      <c r="NDR118" s="20"/>
      <c r="NDS118" s="20"/>
      <c r="NDT118" s="20"/>
      <c r="NDU118" s="20"/>
      <c r="NDV118" s="20"/>
      <c r="NDW118" s="20"/>
      <c r="NDX118" s="20"/>
      <c r="NDY118" s="20"/>
      <c r="NDZ118" s="20"/>
      <c r="NEA118" s="20"/>
      <c r="NEB118" s="20"/>
      <c r="NEC118" s="20"/>
      <c r="NED118" s="20"/>
      <c r="NEE118" s="20"/>
      <c r="NEF118" s="20"/>
      <c r="NEG118" s="20"/>
      <c r="NEH118" s="20"/>
      <c r="NEI118" s="20"/>
      <c r="NEJ118" s="20"/>
      <c r="NEK118" s="20"/>
      <c r="NEL118" s="20"/>
      <c r="NEM118" s="20"/>
      <c r="NEN118" s="20"/>
      <c r="NEO118" s="20"/>
      <c r="NEP118" s="20"/>
      <c r="NEQ118" s="20"/>
      <c r="NER118" s="20"/>
      <c r="NES118" s="20"/>
      <c r="NET118" s="20"/>
      <c r="NEU118" s="20"/>
      <c r="NEV118" s="20"/>
      <c r="NEW118" s="20"/>
      <c r="NEX118" s="20"/>
      <c r="NEY118" s="20"/>
      <c r="NEZ118" s="20"/>
      <c r="NFA118" s="20"/>
      <c r="NFB118" s="20"/>
      <c r="NFC118" s="20"/>
      <c r="NFD118" s="20"/>
      <c r="NFE118" s="20"/>
      <c r="NFF118" s="20"/>
      <c r="NFG118" s="20"/>
      <c r="NFH118" s="20"/>
      <c r="NFI118" s="20"/>
      <c r="NFJ118" s="20"/>
      <c r="NFK118" s="20"/>
      <c r="NFL118" s="20"/>
      <c r="NFM118" s="20"/>
      <c r="NFN118" s="20"/>
      <c r="NFO118" s="20"/>
      <c r="NFP118" s="20"/>
      <c r="NFQ118" s="20"/>
      <c r="NFR118" s="20"/>
      <c r="NFS118" s="20"/>
      <c r="NFT118" s="20"/>
      <c r="NFU118" s="20"/>
      <c r="NFV118" s="20"/>
      <c r="NFW118" s="20"/>
      <c r="NFX118" s="20"/>
      <c r="NFY118" s="20"/>
      <c r="NFZ118" s="20"/>
      <c r="NGA118" s="20"/>
      <c r="NGB118" s="20"/>
      <c r="NGC118" s="20"/>
      <c r="NGD118" s="20"/>
      <c r="NGE118" s="20"/>
      <c r="NGF118" s="20"/>
      <c r="NGG118" s="20"/>
      <c r="NGH118" s="20"/>
      <c r="NGI118" s="20"/>
      <c r="NGJ118" s="20"/>
      <c r="NGK118" s="20"/>
      <c r="NGL118" s="20"/>
      <c r="NGM118" s="20"/>
      <c r="NGN118" s="20"/>
      <c r="NGO118" s="20"/>
      <c r="NGP118" s="20"/>
      <c r="NGQ118" s="20"/>
      <c r="NGR118" s="20"/>
      <c r="NGS118" s="20"/>
      <c r="NGT118" s="20"/>
      <c r="NGU118" s="20"/>
      <c r="NGV118" s="20"/>
      <c r="NGW118" s="20"/>
      <c r="NGX118" s="20"/>
      <c r="NGY118" s="20"/>
      <c r="NGZ118" s="20"/>
      <c r="NHA118" s="20"/>
      <c r="NHB118" s="20"/>
      <c r="NHC118" s="20"/>
      <c r="NHD118" s="20"/>
      <c r="NHE118" s="20"/>
      <c r="NHF118" s="20"/>
      <c r="NHG118" s="20"/>
      <c r="NHH118" s="20"/>
      <c r="NHI118" s="20"/>
      <c r="NHJ118" s="20"/>
      <c r="NHK118" s="20"/>
      <c r="NHL118" s="20"/>
      <c r="NHM118" s="20"/>
      <c r="NHN118" s="20"/>
      <c r="NHO118" s="20"/>
      <c r="NHP118" s="20"/>
      <c r="NHQ118" s="20"/>
      <c r="NHR118" s="20"/>
      <c r="NHS118" s="20"/>
      <c r="NHT118" s="20"/>
      <c r="NHU118" s="20"/>
      <c r="NHV118" s="20"/>
      <c r="NHW118" s="20"/>
      <c r="NHX118" s="20"/>
      <c r="NHY118" s="20"/>
      <c r="NHZ118" s="20"/>
      <c r="NIA118" s="20"/>
      <c r="NIB118" s="20"/>
      <c r="NIC118" s="20"/>
      <c r="NID118" s="20"/>
      <c r="NIE118" s="20"/>
      <c r="NIF118" s="20"/>
      <c r="NIG118" s="20"/>
      <c r="NIH118" s="20"/>
      <c r="NII118" s="20"/>
      <c r="NIJ118" s="20"/>
      <c r="NIK118" s="20"/>
      <c r="NIL118" s="20"/>
      <c r="NIM118" s="20"/>
      <c r="NIN118" s="20"/>
      <c r="NIO118" s="20"/>
      <c r="NIP118" s="20"/>
      <c r="NIQ118" s="20"/>
      <c r="NIR118" s="20"/>
      <c r="NIS118" s="20"/>
      <c r="NIT118" s="20"/>
      <c r="NIU118" s="20"/>
      <c r="NIV118" s="20"/>
      <c r="NIW118" s="20"/>
      <c r="NIX118" s="20"/>
      <c r="NIY118" s="20"/>
      <c r="NIZ118" s="20"/>
      <c r="NJA118" s="20"/>
      <c r="NJB118" s="20"/>
      <c r="NJC118" s="20"/>
      <c r="NJD118" s="20"/>
      <c r="NJE118" s="20"/>
      <c r="NJF118" s="20"/>
      <c r="NJG118" s="20"/>
      <c r="NJH118" s="20"/>
      <c r="NJI118" s="20"/>
      <c r="NJJ118" s="20"/>
      <c r="NJK118" s="20"/>
      <c r="NJL118" s="20"/>
      <c r="NJM118" s="20"/>
      <c r="NJN118" s="20"/>
      <c r="NJO118" s="20"/>
      <c r="NJP118" s="20"/>
      <c r="NJQ118" s="20"/>
      <c r="NJR118" s="20"/>
      <c r="NJS118" s="20"/>
      <c r="NJT118" s="20"/>
      <c r="NJU118" s="20"/>
      <c r="NJV118" s="20"/>
      <c r="NJW118" s="20"/>
      <c r="NJX118" s="20"/>
      <c r="NJY118" s="20"/>
      <c r="NJZ118" s="20"/>
      <c r="NKA118" s="20"/>
      <c r="NKB118" s="20"/>
      <c r="NKC118" s="20"/>
      <c r="NKD118" s="20"/>
      <c r="NKE118" s="20"/>
      <c r="NKF118" s="20"/>
      <c r="NKG118" s="20"/>
      <c r="NKH118" s="20"/>
      <c r="NKI118" s="20"/>
      <c r="NKJ118" s="20"/>
      <c r="NKK118" s="20"/>
      <c r="NKL118" s="20"/>
      <c r="NKM118" s="20"/>
      <c r="NKN118" s="20"/>
      <c r="NKO118" s="20"/>
      <c r="NKP118" s="20"/>
      <c r="NKQ118" s="20"/>
      <c r="NKR118" s="20"/>
      <c r="NKS118" s="20"/>
      <c r="NKT118" s="20"/>
      <c r="NKU118" s="20"/>
      <c r="NKV118" s="20"/>
      <c r="NKW118" s="20"/>
      <c r="NKX118" s="20"/>
      <c r="NKY118" s="20"/>
      <c r="NKZ118" s="20"/>
      <c r="NLA118" s="20"/>
      <c r="NLB118" s="20"/>
      <c r="NLC118" s="20"/>
      <c r="NLD118" s="20"/>
      <c r="NLE118" s="20"/>
      <c r="NLF118" s="20"/>
      <c r="NLG118" s="20"/>
      <c r="NLH118" s="20"/>
      <c r="NLI118" s="20"/>
      <c r="NLJ118" s="20"/>
      <c r="NLK118" s="20"/>
      <c r="NLL118" s="20"/>
      <c r="NLM118" s="20"/>
      <c r="NLN118" s="20"/>
      <c r="NLO118" s="20"/>
      <c r="NLP118" s="20"/>
      <c r="NLQ118" s="20"/>
      <c r="NLR118" s="20"/>
      <c r="NLS118" s="20"/>
      <c r="NLT118" s="20"/>
      <c r="NLU118" s="20"/>
      <c r="NLV118" s="20"/>
      <c r="NLW118" s="20"/>
      <c r="NLX118" s="20"/>
      <c r="NLY118" s="20"/>
      <c r="NLZ118" s="20"/>
      <c r="NMA118" s="20"/>
      <c r="NMB118" s="20"/>
      <c r="NMC118" s="20"/>
      <c r="NMD118" s="20"/>
      <c r="NME118" s="20"/>
      <c r="NMF118" s="20"/>
      <c r="NMG118" s="20"/>
      <c r="NMH118" s="20"/>
      <c r="NMI118" s="20"/>
      <c r="NMJ118" s="20"/>
      <c r="NMK118" s="20"/>
      <c r="NML118" s="20"/>
      <c r="NMM118" s="20"/>
      <c r="NMN118" s="20"/>
      <c r="NMO118" s="20"/>
      <c r="NMP118" s="20"/>
      <c r="NMQ118" s="20"/>
      <c r="NMR118" s="20"/>
      <c r="NMS118" s="20"/>
      <c r="NMT118" s="20"/>
      <c r="NMU118" s="20"/>
      <c r="NMV118" s="20"/>
      <c r="NMW118" s="20"/>
      <c r="NMX118" s="20"/>
      <c r="NMY118" s="20"/>
      <c r="NMZ118" s="20"/>
      <c r="NNA118" s="20"/>
      <c r="NNB118" s="20"/>
      <c r="NNC118" s="20"/>
      <c r="NND118" s="20"/>
      <c r="NNE118" s="20"/>
      <c r="NNF118" s="20"/>
      <c r="NNG118" s="20"/>
      <c r="NNH118" s="20"/>
      <c r="NNI118" s="20"/>
      <c r="NNJ118" s="20"/>
      <c r="NNK118" s="20"/>
      <c r="NNL118" s="20"/>
      <c r="NNM118" s="20"/>
      <c r="NNN118" s="20"/>
      <c r="NNO118" s="20"/>
      <c r="NNP118" s="20"/>
      <c r="NNQ118" s="20"/>
      <c r="NNR118" s="20"/>
      <c r="NNS118" s="20"/>
      <c r="NNT118" s="20"/>
      <c r="NNU118" s="20"/>
      <c r="NNV118" s="20"/>
      <c r="NNW118" s="20"/>
      <c r="NNX118" s="20"/>
      <c r="NNY118" s="20"/>
      <c r="NNZ118" s="20"/>
      <c r="NOA118" s="20"/>
      <c r="NOB118" s="20"/>
      <c r="NOC118" s="20"/>
      <c r="NOD118" s="20"/>
      <c r="NOE118" s="20"/>
      <c r="NOF118" s="20"/>
      <c r="NOG118" s="20"/>
      <c r="NOH118" s="20"/>
      <c r="NOI118" s="20"/>
      <c r="NOJ118" s="20"/>
      <c r="NOK118" s="20"/>
      <c r="NOL118" s="20"/>
      <c r="NOM118" s="20"/>
      <c r="NON118" s="20"/>
      <c r="NOO118" s="20"/>
      <c r="NOP118" s="20"/>
      <c r="NOQ118" s="20"/>
      <c r="NOR118" s="20"/>
      <c r="NOS118" s="20"/>
      <c r="NOT118" s="20"/>
      <c r="NOU118" s="20"/>
      <c r="NOV118" s="20"/>
      <c r="NOW118" s="20"/>
      <c r="NOX118" s="20"/>
      <c r="NOY118" s="20"/>
      <c r="NOZ118" s="20"/>
      <c r="NPA118" s="20"/>
      <c r="NPB118" s="20"/>
      <c r="NPC118" s="20"/>
      <c r="NPD118" s="20"/>
      <c r="NPE118" s="20"/>
      <c r="NPF118" s="20"/>
      <c r="NPG118" s="20"/>
      <c r="NPH118" s="20"/>
      <c r="NPI118" s="20"/>
      <c r="NPJ118" s="20"/>
      <c r="NPK118" s="20"/>
      <c r="NPL118" s="20"/>
      <c r="NPM118" s="20"/>
      <c r="NPN118" s="20"/>
      <c r="NPO118" s="20"/>
      <c r="NPP118" s="20"/>
      <c r="NPQ118" s="20"/>
      <c r="NPR118" s="20"/>
      <c r="NPS118" s="20"/>
      <c r="NPT118" s="20"/>
      <c r="NPU118" s="20"/>
      <c r="NPV118" s="20"/>
      <c r="NPW118" s="20"/>
      <c r="NPX118" s="20"/>
      <c r="NPY118" s="20"/>
      <c r="NPZ118" s="20"/>
      <c r="NQA118" s="20"/>
      <c r="NQB118" s="20"/>
      <c r="NQC118" s="20"/>
      <c r="NQD118" s="20"/>
      <c r="NQE118" s="20"/>
      <c r="NQF118" s="20"/>
      <c r="NQG118" s="20"/>
      <c r="NQH118" s="20"/>
      <c r="NQI118" s="20"/>
      <c r="NQJ118" s="20"/>
      <c r="NQK118" s="20"/>
      <c r="NQL118" s="20"/>
      <c r="NQM118" s="20"/>
      <c r="NQN118" s="20"/>
      <c r="NQO118" s="20"/>
      <c r="NQP118" s="20"/>
      <c r="NQQ118" s="20"/>
      <c r="NQR118" s="20"/>
      <c r="NQS118" s="20"/>
      <c r="NQT118" s="20"/>
      <c r="NQU118" s="20"/>
      <c r="NQV118" s="20"/>
      <c r="NQW118" s="20"/>
      <c r="NQX118" s="20"/>
      <c r="NQY118" s="20"/>
      <c r="NQZ118" s="20"/>
      <c r="NRA118" s="20"/>
      <c r="NRB118" s="20"/>
      <c r="NRC118" s="20"/>
      <c r="NRD118" s="20"/>
      <c r="NRE118" s="20"/>
      <c r="NRF118" s="20"/>
      <c r="NRG118" s="20"/>
      <c r="NRH118" s="20"/>
      <c r="NRI118" s="20"/>
      <c r="NRJ118" s="20"/>
      <c r="NRK118" s="20"/>
      <c r="NRL118" s="20"/>
      <c r="NRM118" s="20"/>
      <c r="NRN118" s="20"/>
      <c r="NRO118" s="20"/>
      <c r="NRP118" s="20"/>
      <c r="NRQ118" s="20"/>
      <c r="NRR118" s="20"/>
      <c r="NRS118" s="20"/>
      <c r="NRT118" s="20"/>
      <c r="NRU118" s="20"/>
      <c r="NRV118" s="20"/>
      <c r="NRW118" s="20"/>
      <c r="NRX118" s="20"/>
      <c r="NRY118" s="20"/>
      <c r="NRZ118" s="20"/>
      <c r="NSA118" s="20"/>
      <c r="NSB118" s="20"/>
      <c r="NSC118" s="20"/>
      <c r="NSD118" s="20"/>
      <c r="NSE118" s="20"/>
      <c r="NSF118" s="20"/>
      <c r="NSG118" s="20"/>
      <c r="NSH118" s="20"/>
      <c r="NSI118" s="20"/>
      <c r="NSJ118" s="20"/>
      <c r="NSK118" s="20"/>
      <c r="NSL118" s="20"/>
      <c r="NSM118" s="20"/>
      <c r="NSN118" s="20"/>
      <c r="NSO118" s="20"/>
      <c r="NSP118" s="20"/>
      <c r="NSQ118" s="20"/>
      <c r="NSR118" s="20"/>
      <c r="NSS118" s="20"/>
      <c r="NST118" s="20"/>
      <c r="NSU118" s="20"/>
      <c r="NSV118" s="20"/>
      <c r="NSW118" s="20"/>
      <c r="NSX118" s="20"/>
      <c r="NSY118" s="20"/>
      <c r="NSZ118" s="20"/>
      <c r="NTA118" s="20"/>
      <c r="NTB118" s="20"/>
      <c r="NTC118" s="20"/>
      <c r="NTD118" s="20"/>
      <c r="NTE118" s="20"/>
      <c r="NTF118" s="20"/>
      <c r="NTG118" s="20"/>
      <c r="NTH118" s="20"/>
      <c r="NTI118" s="20"/>
      <c r="NTJ118" s="20"/>
      <c r="NTK118" s="20"/>
      <c r="NTL118" s="20"/>
      <c r="NTM118" s="20"/>
      <c r="NTN118" s="20"/>
      <c r="NTO118" s="20"/>
      <c r="NTP118" s="20"/>
      <c r="NTQ118" s="20"/>
      <c r="NTR118" s="20"/>
      <c r="NTS118" s="20"/>
      <c r="NTT118" s="20"/>
      <c r="NTU118" s="20"/>
      <c r="NTV118" s="20"/>
      <c r="NTW118" s="20"/>
      <c r="NTX118" s="20"/>
      <c r="NTY118" s="20"/>
      <c r="NTZ118" s="20"/>
      <c r="NUA118" s="20"/>
      <c r="NUB118" s="20"/>
      <c r="NUC118" s="20"/>
      <c r="NUD118" s="20"/>
      <c r="NUE118" s="20"/>
      <c r="NUF118" s="20"/>
      <c r="NUG118" s="20"/>
      <c r="NUH118" s="20"/>
      <c r="NUI118" s="20"/>
      <c r="NUJ118" s="20"/>
      <c r="NUK118" s="20"/>
      <c r="NUL118" s="20"/>
      <c r="NUM118" s="20"/>
      <c r="NUN118" s="20"/>
      <c r="NUO118" s="20"/>
      <c r="NUP118" s="20"/>
      <c r="NUQ118" s="20"/>
      <c r="NUR118" s="20"/>
      <c r="NUS118" s="20"/>
      <c r="NUT118" s="20"/>
      <c r="NUU118" s="20"/>
      <c r="NUV118" s="20"/>
      <c r="NUW118" s="20"/>
      <c r="NUX118" s="20"/>
      <c r="NUY118" s="20"/>
      <c r="NUZ118" s="20"/>
      <c r="NVA118" s="20"/>
      <c r="NVB118" s="20"/>
      <c r="NVC118" s="20"/>
      <c r="NVD118" s="20"/>
      <c r="NVE118" s="20"/>
      <c r="NVF118" s="20"/>
      <c r="NVG118" s="20"/>
      <c r="NVH118" s="20"/>
      <c r="NVI118" s="20"/>
      <c r="NVJ118" s="20"/>
      <c r="NVK118" s="20"/>
      <c r="NVL118" s="20"/>
      <c r="NVM118" s="20"/>
      <c r="NVN118" s="20"/>
      <c r="NVO118" s="20"/>
      <c r="NVP118" s="20"/>
      <c r="NVQ118" s="20"/>
      <c r="NVR118" s="20"/>
      <c r="NVS118" s="20"/>
      <c r="NVT118" s="20"/>
      <c r="NVU118" s="20"/>
      <c r="NVV118" s="20"/>
      <c r="NVW118" s="20"/>
      <c r="NVX118" s="20"/>
      <c r="NVY118" s="20"/>
      <c r="NVZ118" s="20"/>
      <c r="NWA118" s="20"/>
      <c r="NWB118" s="20"/>
      <c r="NWC118" s="20"/>
      <c r="NWD118" s="20"/>
      <c r="NWE118" s="20"/>
      <c r="NWF118" s="20"/>
      <c r="NWG118" s="20"/>
      <c r="NWH118" s="20"/>
      <c r="NWI118" s="20"/>
      <c r="NWJ118" s="20"/>
      <c r="NWK118" s="20"/>
      <c r="NWL118" s="20"/>
      <c r="NWM118" s="20"/>
      <c r="NWN118" s="20"/>
      <c r="NWO118" s="20"/>
      <c r="NWP118" s="20"/>
      <c r="NWQ118" s="20"/>
      <c r="NWR118" s="20"/>
      <c r="NWS118" s="20"/>
      <c r="NWT118" s="20"/>
      <c r="NWU118" s="20"/>
      <c r="NWV118" s="20"/>
      <c r="NWW118" s="20"/>
      <c r="NWX118" s="20"/>
      <c r="NWY118" s="20"/>
      <c r="NWZ118" s="20"/>
      <c r="NXA118" s="20"/>
      <c r="NXB118" s="20"/>
      <c r="NXC118" s="20"/>
      <c r="NXD118" s="20"/>
      <c r="NXE118" s="20"/>
      <c r="NXF118" s="20"/>
      <c r="NXG118" s="20"/>
      <c r="NXH118" s="20"/>
      <c r="NXI118" s="20"/>
      <c r="NXJ118" s="20"/>
      <c r="NXK118" s="20"/>
      <c r="NXL118" s="20"/>
      <c r="NXM118" s="20"/>
      <c r="NXN118" s="20"/>
      <c r="NXO118" s="20"/>
      <c r="NXP118" s="20"/>
      <c r="NXQ118" s="20"/>
      <c r="NXR118" s="20"/>
      <c r="NXS118" s="20"/>
      <c r="NXT118" s="20"/>
      <c r="NXU118" s="20"/>
      <c r="NXV118" s="20"/>
      <c r="NXW118" s="20"/>
      <c r="NXX118" s="20"/>
      <c r="NXY118" s="20"/>
      <c r="NXZ118" s="20"/>
      <c r="NYA118" s="20"/>
      <c r="NYB118" s="20"/>
      <c r="NYC118" s="20"/>
      <c r="NYD118" s="20"/>
      <c r="NYE118" s="20"/>
      <c r="NYF118" s="20"/>
      <c r="NYG118" s="20"/>
      <c r="NYH118" s="20"/>
      <c r="NYI118" s="20"/>
      <c r="NYJ118" s="20"/>
      <c r="NYK118" s="20"/>
      <c r="NYL118" s="20"/>
      <c r="NYM118" s="20"/>
      <c r="NYN118" s="20"/>
      <c r="NYO118" s="20"/>
      <c r="NYP118" s="20"/>
      <c r="NYQ118" s="20"/>
      <c r="NYR118" s="20"/>
      <c r="NYS118" s="20"/>
      <c r="NYT118" s="20"/>
      <c r="NYU118" s="20"/>
      <c r="NYV118" s="20"/>
      <c r="NYW118" s="20"/>
      <c r="NYX118" s="20"/>
      <c r="NYY118" s="20"/>
      <c r="NYZ118" s="20"/>
      <c r="NZA118" s="20"/>
      <c r="NZB118" s="20"/>
      <c r="NZC118" s="20"/>
      <c r="NZD118" s="20"/>
      <c r="NZE118" s="20"/>
      <c r="NZF118" s="20"/>
      <c r="NZG118" s="20"/>
      <c r="NZH118" s="20"/>
      <c r="NZI118" s="20"/>
      <c r="NZJ118" s="20"/>
      <c r="NZK118" s="20"/>
      <c r="NZL118" s="20"/>
      <c r="NZM118" s="20"/>
      <c r="NZN118" s="20"/>
      <c r="NZO118" s="20"/>
      <c r="NZP118" s="20"/>
      <c r="NZQ118" s="20"/>
      <c r="NZR118" s="20"/>
      <c r="NZS118" s="20"/>
      <c r="NZT118" s="20"/>
      <c r="NZU118" s="20"/>
      <c r="NZV118" s="20"/>
      <c r="NZW118" s="20"/>
      <c r="NZX118" s="20"/>
      <c r="NZY118" s="20"/>
      <c r="NZZ118" s="20"/>
      <c r="OAA118" s="20"/>
      <c r="OAB118" s="20"/>
      <c r="OAC118" s="20"/>
      <c r="OAD118" s="20"/>
      <c r="OAE118" s="20"/>
      <c r="OAF118" s="20"/>
      <c r="OAG118" s="20"/>
      <c r="OAH118" s="20"/>
      <c r="OAI118" s="20"/>
      <c r="OAJ118" s="20"/>
      <c r="OAK118" s="20"/>
      <c r="OAL118" s="20"/>
      <c r="OAM118" s="20"/>
      <c r="OAN118" s="20"/>
      <c r="OAO118" s="20"/>
      <c r="OAP118" s="20"/>
      <c r="OAQ118" s="20"/>
      <c r="OAR118" s="20"/>
      <c r="OAS118" s="20"/>
      <c r="OAT118" s="20"/>
      <c r="OAU118" s="20"/>
      <c r="OAV118" s="20"/>
      <c r="OAW118" s="20"/>
      <c r="OAX118" s="20"/>
      <c r="OAY118" s="20"/>
      <c r="OAZ118" s="20"/>
      <c r="OBA118" s="20"/>
      <c r="OBB118" s="20"/>
      <c r="OBC118" s="20"/>
      <c r="OBD118" s="20"/>
      <c r="OBE118" s="20"/>
      <c r="OBF118" s="20"/>
      <c r="OBG118" s="20"/>
      <c r="OBH118" s="20"/>
      <c r="OBI118" s="20"/>
      <c r="OBJ118" s="20"/>
      <c r="OBK118" s="20"/>
      <c r="OBL118" s="20"/>
      <c r="OBM118" s="20"/>
      <c r="OBN118" s="20"/>
      <c r="OBO118" s="20"/>
      <c r="OBP118" s="20"/>
      <c r="OBQ118" s="20"/>
      <c r="OBR118" s="20"/>
      <c r="OBS118" s="20"/>
      <c r="OBT118" s="20"/>
      <c r="OBU118" s="20"/>
      <c r="OBV118" s="20"/>
      <c r="OBW118" s="20"/>
      <c r="OBX118" s="20"/>
      <c r="OBY118" s="20"/>
      <c r="OBZ118" s="20"/>
      <c r="OCA118" s="20"/>
      <c r="OCB118" s="20"/>
      <c r="OCC118" s="20"/>
      <c r="OCD118" s="20"/>
      <c r="OCE118" s="20"/>
      <c r="OCF118" s="20"/>
      <c r="OCG118" s="20"/>
      <c r="OCH118" s="20"/>
      <c r="OCI118" s="20"/>
      <c r="OCJ118" s="20"/>
      <c r="OCK118" s="20"/>
      <c r="OCL118" s="20"/>
      <c r="OCM118" s="20"/>
      <c r="OCN118" s="20"/>
      <c r="OCO118" s="20"/>
      <c r="OCP118" s="20"/>
      <c r="OCQ118" s="20"/>
      <c r="OCR118" s="20"/>
      <c r="OCS118" s="20"/>
      <c r="OCT118" s="20"/>
      <c r="OCU118" s="20"/>
      <c r="OCV118" s="20"/>
      <c r="OCW118" s="20"/>
      <c r="OCX118" s="20"/>
      <c r="OCY118" s="20"/>
      <c r="OCZ118" s="20"/>
      <c r="ODA118" s="20"/>
      <c r="ODB118" s="20"/>
      <c r="ODC118" s="20"/>
      <c r="ODD118" s="20"/>
      <c r="ODE118" s="20"/>
      <c r="ODF118" s="20"/>
      <c r="ODG118" s="20"/>
      <c r="ODH118" s="20"/>
      <c r="ODI118" s="20"/>
      <c r="ODJ118" s="20"/>
      <c r="ODK118" s="20"/>
      <c r="ODL118" s="20"/>
      <c r="ODM118" s="20"/>
      <c r="ODN118" s="20"/>
      <c r="ODO118" s="20"/>
      <c r="ODP118" s="20"/>
      <c r="ODQ118" s="20"/>
      <c r="ODR118" s="20"/>
      <c r="ODS118" s="20"/>
      <c r="ODT118" s="20"/>
      <c r="ODU118" s="20"/>
      <c r="ODV118" s="20"/>
      <c r="ODW118" s="20"/>
      <c r="ODX118" s="20"/>
      <c r="ODY118" s="20"/>
      <c r="ODZ118" s="20"/>
      <c r="OEA118" s="20"/>
      <c r="OEB118" s="20"/>
      <c r="OEC118" s="20"/>
      <c r="OED118" s="20"/>
      <c r="OEE118" s="20"/>
      <c r="OEF118" s="20"/>
      <c r="OEG118" s="20"/>
      <c r="OEH118" s="20"/>
      <c r="OEI118" s="20"/>
      <c r="OEJ118" s="20"/>
      <c r="OEK118" s="20"/>
      <c r="OEL118" s="20"/>
      <c r="OEM118" s="20"/>
      <c r="OEN118" s="20"/>
      <c r="OEO118" s="20"/>
      <c r="OEP118" s="20"/>
      <c r="OEQ118" s="20"/>
      <c r="OER118" s="20"/>
      <c r="OES118" s="20"/>
      <c r="OET118" s="20"/>
      <c r="OEU118" s="20"/>
      <c r="OEV118" s="20"/>
      <c r="OEW118" s="20"/>
      <c r="OEX118" s="20"/>
      <c r="OEY118" s="20"/>
      <c r="OEZ118" s="20"/>
      <c r="OFA118" s="20"/>
      <c r="OFB118" s="20"/>
      <c r="OFC118" s="20"/>
      <c r="OFD118" s="20"/>
      <c r="OFE118" s="20"/>
      <c r="OFF118" s="20"/>
      <c r="OFG118" s="20"/>
      <c r="OFH118" s="20"/>
      <c r="OFI118" s="20"/>
      <c r="OFJ118" s="20"/>
      <c r="OFK118" s="20"/>
      <c r="OFL118" s="20"/>
      <c r="OFM118" s="20"/>
      <c r="OFN118" s="20"/>
      <c r="OFO118" s="20"/>
      <c r="OFP118" s="20"/>
      <c r="OFQ118" s="20"/>
      <c r="OFR118" s="20"/>
      <c r="OFS118" s="20"/>
      <c r="OFT118" s="20"/>
      <c r="OFU118" s="20"/>
      <c r="OFV118" s="20"/>
      <c r="OFW118" s="20"/>
      <c r="OFX118" s="20"/>
      <c r="OFY118" s="20"/>
      <c r="OFZ118" s="20"/>
      <c r="OGA118" s="20"/>
      <c r="OGB118" s="20"/>
      <c r="OGC118" s="20"/>
      <c r="OGD118" s="20"/>
      <c r="OGE118" s="20"/>
      <c r="OGF118" s="20"/>
      <c r="OGG118" s="20"/>
      <c r="OGH118" s="20"/>
      <c r="OGI118" s="20"/>
      <c r="OGJ118" s="20"/>
      <c r="OGK118" s="20"/>
      <c r="OGL118" s="20"/>
      <c r="OGM118" s="20"/>
      <c r="OGN118" s="20"/>
      <c r="OGO118" s="20"/>
      <c r="OGP118" s="20"/>
      <c r="OGQ118" s="20"/>
      <c r="OGR118" s="20"/>
      <c r="OGS118" s="20"/>
      <c r="OGT118" s="20"/>
      <c r="OGU118" s="20"/>
      <c r="OGV118" s="20"/>
      <c r="OGW118" s="20"/>
      <c r="OGX118" s="20"/>
      <c r="OGY118" s="20"/>
      <c r="OGZ118" s="20"/>
      <c r="OHA118" s="20"/>
      <c r="OHB118" s="20"/>
      <c r="OHC118" s="20"/>
      <c r="OHD118" s="20"/>
      <c r="OHE118" s="20"/>
      <c r="OHF118" s="20"/>
      <c r="OHG118" s="20"/>
      <c r="OHH118" s="20"/>
      <c r="OHI118" s="20"/>
      <c r="OHJ118" s="20"/>
      <c r="OHK118" s="20"/>
      <c r="OHL118" s="20"/>
      <c r="OHM118" s="20"/>
      <c r="OHN118" s="20"/>
      <c r="OHO118" s="20"/>
      <c r="OHP118" s="20"/>
      <c r="OHQ118" s="20"/>
      <c r="OHR118" s="20"/>
      <c r="OHS118" s="20"/>
      <c r="OHT118" s="20"/>
      <c r="OHU118" s="20"/>
      <c r="OHV118" s="20"/>
      <c r="OHW118" s="20"/>
      <c r="OHX118" s="20"/>
      <c r="OHY118" s="20"/>
      <c r="OHZ118" s="20"/>
      <c r="OIA118" s="20"/>
      <c r="OIB118" s="20"/>
      <c r="OIC118" s="20"/>
      <c r="OID118" s="20"/>
      <c r="OIE118" s="20"/>
      <c r="OIF118" s="20"/>
      <c r="OIG118" s="20"/>
      <c r="OIH118" s="20"/>
      <c r="OII118" s="20"/>
      <c r="OIJ118" s="20"/>
      <c r="OIK118" s="20"/>
      <c r="OIL118" s="20"/>
      <c r="OIM118" s="20"/>
      <c r="OIN118" s="20"/>
      <c r="OIO118" s="20"/>
      <c r="OIP118" s="20"/>
      <c r="OIQ118" s="20"/>
      <c r="OIR118" s="20"/>
      <c r="OIS118" s="20"/>
      <c r="OIT118" s="20"/>
      <c r="OIU118" s="20"/>
      <c r="OIV118" s="20"/>
      <c r="OIW118" s="20"/>
      <c r="OIX118" s="20"/>
      <c r="OIY118" s="20"/>
      <c r="OIZ118" s="20"/>
      <c r="OJA118" s="20"/>
      <c r="OJB118" s="20"/>
      <c r="OJC118" s="20"/>
      <c r="OJD118" s="20"/>
      <c r="OJE118" s="20"/>
      <c r="OJF118" s="20"/>
      <c r="OJG118" s="20"/>
      <c r="OJH118" s="20"/>
      <c r="OJI118" s="20"/>
      <c r="OJJ118" s="20"/>
      <c r="OJK118" s="20"/>
      <c r="OJL118" s="20"/>
      <c r="OJM118" s="20"/>
      <c r="OJN118" s="20"/>
      <c r="OJO118" s="20"/>
      <c r="OJP118" s="20"/>
      <c r="OJQ118" s="20"/>
      <c r="OJR118" s="20"/>
      <c r="OJS118" s="20"/>
      <c r="OJT118" s="20"/>
      <c r="OJU118" s="20"/>
      <c r="OJV118" s="20"/>
      <c r="OJW118" s="20"/>
      <c r="OJX118" s="20"/>
      <c r="OJY118" s="20"/>
      <c r="OJZ118" s="20"/>
      <c r="OKA118" s="20"/>
      <c r="OKB118" s="20"/>
      <c r="OKC118" s="20"/>
      <c r="OKD118" s="20"/>
      <c r="OKE118" s="20"/>
      <c r="OKF118" s="20"/>
      <c r="OKG118" s="20"/>
      <c r="OKH118" s="20"/>
      <c r="OKI118" s="20"/>
      <c r="OKJ118" s="20"/>
      <c r="OKK118" s="20"/>
      <c r="OKL118" s="20"/>
      <c r="OKM118" s="20"/>
      <c r="OKN118" s="20"/>
      <c r="OKO118" s="20"/>
      <c r="OKP118" s="20"/>
      <c r="OKQ118" s="20"/>
      <c r="OKR118" s="20"/>
      <c r="OKS118" s="20"/>
      <c r="OKT118" s="20"/>
      <c r="OKU118" s="20"/>
      <c r="OKV118" s="20"/>
      <c r="OKW118" s="20"/>
      <c r="OKX118" s="20"/>
      <c r="OKY118" s="20"/>
      <c r="OKZ118" s="20"/>
      <c r="OLA118" s="20"/>
      <c r="OLB118" s="20"/>
      <c r="OLC118" s="20"/>
      <c r="OLD118" s="20"/>
      <c r="OLE118" s="20"/>
      <c r="OLF118" s="20"/>
      <c r="OLG118" s="20"/>
      <c r="OLH118" s="20"/>
      <c r="OLI118" s="20"/>
      <c r="OLJ118" s="20"/>
      <c r="OLK118" s="20"/>
      <c r="OLL118" s="20"/>
      <c r="OLM118" s="20"/>
      <c r="OLN118" s="20"/>
      <c r="OLO118" s="20"/>
      <c r="OLP118" s="20"/>
      <c r="OLQ118" s="20"/>
      <c r="OLR118" s="20"/>
      <c r="OLS118" s="20"/>
      <c r="OLT118" s="20"/>
      <c r="OLU118" s="20"/>
      <c r="OLV118" s="20"/>
      <c r="OLW118" s="20"/>
      <c r="OLX118" s="20"/>
      <c r="OLY118" s="20"/>
      <c r="OLZ118" s="20"/>
      <c r="OMA118" s="20"/>
      <c r="OMB118" s="20"/>
      <c r="OMC118" s="20"/>
      <c r="OMD118" s="20"/>
      <c r="OME118" s="20"/>
      <c r="OMF118" s="20"/>
      <c r="OMG118" s="20"/>
      <c r="OMH118" s="20"/>
      <c r="OMI118" s="20"/>
      <c r="OMJ118" s="20"/>
      <c r="OMK118" s="20"/>
      <c r="OML118" s="20"/>
      <c r="OMM118" s="20"/>
      <c r="OMN118" s="20"/>
      <c r="OMO118" s="20"/>
      <c r="OMP118" s="20"/>
      <c r="OMQ118" s="20"/>
      <c r="OMR118" s="20"/>
      <c r="OMS118" s="20"/>
      <c r="OMT118" s="20"/>
      <c r="OMU118" s="20"/>
      <c r="OMV118" s="20"/>
      <c r="OMW118" s="20"/>
      <c r="OMX118" s="20"/>
      <c r="OMY118" s="20"/>
      <c r="OMZ118" s="20"/>
      <c r="ONA118" s="20"/>
      <c r="ONB118" s="20"/>
      <c r="ONC118" s="20"/>
      <c r="OND118" s="20"/>
      <c r="ONE118" s="20"/>
      <c r="ONF118" s="20"/>
      <c r="ONG118" s="20"/>
      <c r="ONH118" s="20"/>
      <c r="ONI118" s="20"/>
      <c r="ONJ118" s="20"/>
      <c r="ONK118" s="20"/>
      <c r="ONL118" s="20"/>
      <c r="ONM118" s="20"/>
      <c r="ONN118" s="20"/>
      <c r="ONO118" s="20"/>
      <c r="ONP118" s="20"/>
      <c r="ONQ118" s="20"/>
      <c r="ONR118" s="20"/>
      <c r="ONS118" s="20"/>
      <c r="ONT118" s="20"/>
      <c r="ONU118" s="20"/>
      <c r="ONV118" s="20"/>
      <c r="ONW118" s="20"/>
      <c r="ONX118" s="20"/>
      <c r="ONY118" s="20"/>
      <c r="ONZ118" s="20"/>
      <c r="OOA118" s="20"/>
      <c r="OOB118" s="20"/>
      <c r="OOC118" s="20"/>
      <c r="OOD118" s="20"/>
      <c r="OOE118" s="20"/>
      <c r="OOF118" s="20"/>
      <c r="OOG118" s="20"/>
      <c r="OOH118" s="20"/>
      <c r="OOI118" s="20"/>
      <c r="OOJ118" s="20"/>
      <c r="OOK118" s="20"/>
      <c r="OOL118" s="20"/>
      <c r="OOM118" s="20"/>
      <c r="OON118" s="20"/>
      <c r="OOO118" s="20"/>
      <c r="OOP118" s="20"/>
      <c r="OOQ118" s="20"/>
      <c r="OOR118" s="20"/>
      <c r="OOS118" s="20"/>
      <c r="OOT118" s="20"/>
      <c r="OOU118" s="20"/>
      <c r="OOV118" s="20"/>
      <c r="OOW118" s="20"/>
      <c r="OOX118" s="20"/>
      <c r="OOY118" s="20"/>
      <c r="OOZ118" s="20"/>
      <c r="OPA118" s="20"/>
      <c r="OPB118" s="20"/>
      <c r="OPC118" s="20"/>
      <c r="OPD118" s="20"/>
      <c r="OPE118" s="20"/>
      <c r="OPF118" s="20"/>
      <c r="OPG118" s="20"/>
      <c r="OPH118" s="20"/>
      <c r="OPI118" s="20"/>
      <c r="OPJ118" s="20"/>
      <c r="OPK118" s="20"/>
      <c r="OPL118" s="20"/>
      <c r="OPM118" s="20"/>
      <c r="OPN118" s="20"/>
      <c r="OPO118" s="20"/>
      <c r="OPP118" s="20"/>
      <c r="OPQ118" s="20"/>
      <c r="OPR118" s="20"/>
      <c r="OPS118" s="20"/>
      <c r="OPT118" s="20"/>
      <c r="OPU118" s="20"/>
      <c r="OPV118" s="20"/>
      <c r="OPW118" s="20"/>
      <c r="OPX118" s="20"/>
      <c r="OPY118" s="20"/>
      <c r="OPZ118" s="20"/>
      <c r="OQA118" s="20"/>
      <c r="OQB118" s="20"/>
      <c r="OQC118" s="20"/>
      <c r="OQD118" s="20"/>
      <c r="OQE118" s="20"/>
      <c r="OQF118" s="20"/>
      <c r="OQG118" s="20"/>
      <c r="OQH118" s="20"/>
      <c r="OQI118" s="20"/>
      <c r="OQJ118" s="20"/>
      <c r="OQK118" s="20"/>
      <c r="OQL118" s="20"/>
      <c r="OQM118" s="20"/>
      <c r="OQN118" s="20"/>
      <c r="OQO118" s="20"/>
      <c r="OQP118" s="20"/>
      <c r="OQQ118" s="20"/>
      <c r="OQR118" s="20"/>
      <c r="OQS118" s="20"/>
      <c r="OQT118" s="20"/>
      <c r="OQU118" s="20"/>
      <c r="OQV118" s="20"/>
      <c r="OQW118" s="20"/>
      <c r="OQX118" s="20"/>
      <c r="OQY118" s="20"/>
      <c r="OQZ118" s="20"/>
      <c r="ORA118" s="20"/>
      <c r="ORB118" s="20"/>
      <c r="ORC118" s="20"/>
      <c r="ORD118" s="20"/>
      <c r="ORE118" s="20"/>
      <c r="ORF118" s="20"/>
      <c r="ORG118" s="20"/>
      <c r="ORH118" s="20"/>
      <c r="ORI118" s="20"/>
      <c r="ORJ118" s="20"/>
      <c r="ORK118" s="20"/>
      <c r="ORL118" s="20"/>
      <c r="ORM118" s="20"/>
      <c r="ORN118" s="20"/>
      <c r="ORO118" s="20"/>
      <c r="ORP118" s="20"/>
      <c r="ORQ118" s="20"/>
      <c r="ORR118" s="20"/>
      <c r="ORS118" s="20"/>
      <c r="ORT118" s="20"/>
      <c r="ORU118" s="20"/>
      <c r="ORV118" s="20"/>
      <c r="ORW118" s="20"/>
      <c r="ORX118" s="20"/>
      <c r="ORY118" s="20"/>
      <c r="ORZ118" s="20"/>
      <c r="OSA118" s="20"/>
      <c r="OSB118" s="20"/>
      <c r="OSC118" s="20"/>
      <c r="OSD118" s="20"/>
      <c r="OSE118" s="20"/>
      <c r="OSF118" s="20"/>
      <c r="OSG118" s="20"/>
      <c r="OSH118" s="20"/>
      <c r="OSI118" s="20"/>
      <c r="OSJ118" s="20"/>
      <c r="OSK118" s="20"/>
      <c r="OSL118" s="20"/>
      <c r="OSM118" s="20"/>
      <c r="OSN118" s="20"/>
      <c r="OSO118" s="20"/>
      <c r="OSP118" s="20"/>
      <c r="OSQ118" s="20"/>
      <c r="OSR118" s="20"/>
      <c r="OSS118" s="20"/>
      <c r="OST118" s="20"/>
      <c r="OSU118" s="20"/>
      <c r="OSV118" s="20"/>
      <c r="OSW118" s="20"/>
      <c r="OSX118" s="20"/>
      <c r="OSY118" s="20"/>
      <c r="OSZ118" s="20"/>
      <c r="OTA118" s="20"/>
      <c r="OTB118" s="20"/>
      <c r="OTC118" s="20"/>
      <c r="OTD118" s="20"/>
      <c r="OTE118" s="20"/>
      <c r="OTF118" s="20"/>
      <c r="OTG118" s="20"/>
      <c r="OTH118" s="20"/>
      <c r="OTI118" s="20"/>
      <c r="OTJ118" s="20"/>
      <c r="OTK118" s="20"/>
      <c r="OTL118" s="20"/>
      <c r="OTM118" s="20"/>
      <c r="OTN118" s="20"/>
      <c r="OTO118" s="20"/>
      <c r="OTP118" s="20"/>
      <c r="OTQ118" s="20"/>
      <c r="OTR118" s="20"/>
      <c r="OTS118" s="20"/>
      <c r="OTT118" s="20"/>
      <c r="OTU118" s="20"/>
      <c r="OTV118" s="20"/>
      <c r="OTW118" s="20"/>
      <c r="OTX118" s="20"/>
      <c r="OTY118" s="20"/>
      <c r="OTZ118" s="20"/>
      <c r="OUA118" s="20"/>
      <c r="OUB118" s="20"/>
      <c r="OUC118" s="20"/>
      <c r="OUD118" s="20"/>
      <c r="OUE118" s="20"/>
      <c r="OUF118" s="20"/>
      <c r="OUG118" s="20"/>
      <c r="OUH118" s="20"/>
      <c r="OUI118" s="20"/>
      <c r="OUJ118" s="20"/>
      <c r="OUK118" s="20"/>
      <c r="OUL118" s="20"/>
      <c r="OUM118" s="20"/>
      <c r="OUN118" s="20"/>
      <c r="OUO118" s="20"/>
      <c r="OUP118" s="20"/>
      <c r="OUQ118" s="20"/>
      <c r="OUR118" s="20"/>
      <c r="OUS118" s="20"/>
      <c r="OUT118" s="20"/>
      <c r="OUU118" s="20"/>
      <c r="OUV118" s="20"/>
      <c r="OUW118" s="20"/>
      <c r="OUX118" s="20"/>
      <c r="OUY118" s="20"/>
      <c r="OUZ118" s="20"/>
      <c r="OVA118" s="20"/>
      <c r="OVB118" s="20"/>
      <c r="OVC118" s="20"/>
      <c r="OVD118" s="20"/>
      <c r="OVE118" s="20"/>
      <c r="OVF118" s="20"/>
      <c r="OVG118" s="20"/>
      <c r="OVH118" s="20"/>
      <c r="OVI118" s="20"/>
      <c r="OVJ118" s="20"/>
      <c r="OVK118" s="20"/>
      <c r="OVL118" s="20"/>
      <c r="OVM118" s="20"/>
      <c r="OVN118" s="20"/>
      <c r="OVO118" s="20"/>
      <c r="OVP118" s="20"/>
      <c r="OVQ118" s="20"/>
      <c r="OVR118" s="20"/>
      <c r="OVS118" s="20"/>
      <c r="OVT118" s="20"/>
      <c r="OVU118" s="20"/>
      <c r="OVV118" s="20"/>
      <c r="OVW118" s="20"/>
      <c r="OVX118" s="20"/>
      <c r="OVY118" s="20"/>
      <c r="OVZ118" s="20"/>
      <c r="OWA118" s="20"/>
      <c r="OWB118" s="20"/>
      <c r="OWC118" s="20"/>
      <c r="OWD118" s="20"/>
      <c r="OWE118" s="20"/>
      <c r="OWF118" s="20"/>
      <c r="OWG118" s="20"/>
      <c r="OWH118" s="20"/>
      <c r="OWI118" s="20"/>
      <c r="OWJ118" s="20"/>
      <c r="OWK118" s="20"/>
      <c r="OWL118" s="20"/>
      <c r="OWM118" s="20"/>
      <c r="OWN118" s="20"/>
      <c r="OWO118" s="20"/>
      <c r="OWP118" s="20"/>
      <c r="OWQ118" s="20"/>
      <c r="OWR118" s="20"/>
      <c r="OWS118" s="20"/>
      <c r="OWT118" s="20"/>
      <c r="OWU118" s="20"/>
      <c r="OWV118" s="20"/>
      <c r="OWW118" s="20"/>
      <c r="OWX118" s="20"/>
      <c r="OWY118" s="20"/>
      <c r="OWZ118" s="20"/>
      <c r="OXA118" s="20"/>
      <c r="OXB118" s="20"/>
      <c r="OXC118" s="20"/>
      <c r="OXD118" s="20"/>
      <c r="OXE118" s="20"/>
      <c r="OXF118" s="20"/>
      <c r="OXG118" s="20"/>
      <c r="OXH118" s="20"/>
      <c r="OXI118" s="20"/>
      <c r="OXJ118" s="20"/>
      <c r="OXK118" s="20"/>
      <c r="OXL118" s="20"/>
      <c r="OXM118" s="20"/>
      <c r="OXN118" s="20"/>
      <c r="OXO118" s="20"/>
      <c r="OXP118" s="20"/>
      <c r="OXQ118" s="20"/>
      <c r="OXR118" s="20"/>
      <c r="OXS118" s="20"/>
      <c r="OXT118" s="20"/>
      <c r="OXU118" s="20"/>
      <c r="OXV118" s="20"/>
      <c r="OXW118" s="20"/>
      <c r="OXX118" s="20"/>
      <c r="OXY118" s="20"/>
      <c r="OXZ118" s="20"/>
      <c r="OYA118" s="20"/>
      <c r="OYB118" s="20"/>
      <c r="OYC118" s="20"/>
      <c r="OYD118" s="20"/>
      <c r="OYE118" s="20"/>
      <c r="OYF118" s="20"/>
      <c r="OYG118" s="20"/>
      <c r="OYH118" s="20"/>
      <c r="OYI118" s="20"/>
      <c r="OYJ118" s="20"/>
      <c r="OYK118" s="20"/>
      <c r="OYL118" s="20"/>
      <c r="OYM118" s="20"/>
      <c r="OYN118" s="20"/>
      <c r="OYO118" s="20"/>
      <c r="OYP118" s="20"/>
      <c r="OYQ118" s="20"/>
      <c r="OYR118" s="20"/>
      <c r="OYS118" s="20"/>
      <c r="OYT118" s="20"/>
      <c r="OYU118" s="20"/>
      <c r="OYV118" s="20"/>
      <c r="OYW118" s="20"/>
      <c r="OYX118" s="20"/>
      <c r="OYY118" s="20"/>
      <c r="OYZ118" s="20"/>
      <c r="OZA118" s="20"/>
      <c r="OZB118" s="20"/>
      <c r="OZC118" s="20"/>
      <c r="OZD118" s="20"/>
      <c r="OZE118" s="20"/>
      <c r="OZF118" s="20"/>
      <c r="OZG118" s="20"/>
      <c r="OZH118" s="20"/>
      <c r="OZI118" s="20"/>
      <c r="OZJ118" s="20"/>
      <c r="OZK118" s="20"/>
      <c r="OZL118" s="20"/>
      <c r="OZM118" s="20"/>
      <c r="OZN118" s="20"/>
      <c r="OZO118" s="20"/>
      <c r="OZP118" s="20"/>
      <c r="OZQ118" s="20"/>
      <c r="OZR118" s="20"/>
      <c r="OZS118" s="20"/>
      <c r="OZT118" s="20"/>
      <c r="OZU118" s="20"/>
      <c r="OZV118" s="20"/>
      <c r="OZW118" s="20"/>
      <c r="OZX118" s="20"/>
      <c r="OZY118" s="20"/>
      <c r="OZZ118" s="20"/>
      <c r="PAA118" s="20"/>
      <c r="PAB118" s="20"/>
      <c r="PAC118" s="20"/>
      <c r="PAD118" s="20"/>
      <c r="PAE118" s="20"/>
      <c r="PAF118" s="20"/>
      <c r="PAG118" s="20"/>
      <c r="PAH118" s="20"/>
      <c r="PAI118" s="20"/>
      <c r="PAJ118" s="20"/>
      <c r="PAK118" s="20"/>
      <c r="PAL118" s="20"/>
      <c r="PAM118" s="20"/>
      <c r="PAN118" s="20"/>
      <c r="PAO118" s="20"/>
      <c r="PAP118" s="20"/>
      <c r="PAQ118" s="20"/>
      <c r="PAR118" s="20"/>
      <c r="PAS118" s="20"/>
      <c r="PAT118" s="20"/>
      <c r="PAU118" s="20"/>
      <c r="PAV118" s="20"/>
      <c r="PAW118" s="20"/>
      <c r="PAX118" s="20"/>
      <c r="PAY118" s="20"/>
      <c r="PAZ118" s="20"/>
      <c r="PBA118" s="20"/>
      <c r="PBB118" s="20"/>
      <c r="PBC118" s="20"/>
      <c r="PBD118" s="20"/>
      <c r="PBE118" s="20"/>
      <c r="PBF118" s="20"/>
      <c r="PBG118" s="20"/>
      <c r="PBH118" s="20"/>
      <c r="PBI118" s="20"/>
      <c r="PBJ118" s="20"/>
      <c r="PBK118" s="20"/>
      <c r="PBL118" s="20"/>
      <c r="PBM118" s="20"/>
      <c r="PBN118" s="20"/>
      <c r="PBO118" s="20"/>
      <c r="PBP118" s="20"/>
      <c r="PBQ118" s="20"/>
      <c r="PBR118" s="20"/>
      <c r="PBS118" s="20"/>
      <c r="PBT118" s="20"/>
      <c r="PBU118" s="20"/>
      <c r="PBV118" s="20"/>
      <c r="PBW118" s="20"/>
      <c r="PBX118" s="20"/>
      <c r="PBY118" s="20"/>
      <c r="PBZ118" s="20"/>
      <c r="PCA118" s="20"/>
      <c r="PCB118" s="20"/>
      <c r="PCC118" s="20"/>
      <c r="PCD118" s="20"/>
      <c r="PCE118" s="20"/>
      <c r="PCF118" s="20"/>
      <c r="PCG118" s="20"/>
      <c r="PCH118" s="20"/>
      <c r="PCI118" s="20"/>
      <c r="PCJ118" s="20"/>
      <c r="PCK118" s="20"/>
      <c r="PCL118" s="20"/>
      <c r="PCM118" s="20"/>
      <c r="PCN118" s="20"/>
      <c r="PCO118" s="20"/>
      <c r="PCP118" s="20"/>
      <c r="PCQ118" s="20"/>
      <c r="PCR118" s="20"/>
      <c r="PCS118" s="20"/>
      <c r="PCT118" s="20"/>
      <c r="PCU118" s="20"/>
      <c r="PCV118" s="20"/>
      <c r="PCW118" s="20"/>
      <c r="PCX118" s="20"/>
      <c r="PCY118" s="20"/>
      <c r="PCZ118" s="20"/>
      <c r="PDA118" s="20"/>
      <c r="PDB118" s="20"/>
      <c r="PDC118" s="20"/>
      <c r="PDD118" s="20"/>
      <c r="PDE118" s="20"/>
      <c r="PDF118" s="20"/>
      <c r="PDG118" s="20"/>
      <c r="PDH118" s="20"/>
      <c r="PDI118" s="20"/>
      <c r="PDJ118" s="20"/>
      <c r="PDK118" s="20"/>
      <c r="PDL118" s="20"/>
      <c r="PDM118" s="20"/>
      <c r="PDN118" s="20"/>
      <c r="PDO118" s="20"/>
      <c r="PDP118" s="20"/>
      <c r="PDQ118" s="20"/>
      <c r="PDR118" s="20"/>
      <c r="PDS118" s="20"/>
      <c r="PDT118" s="20"/>
      <c r="PDU118" s="20"/>
      <c r="PDV118" s="20"/>
      <c r="PDW118" s="20"/>
      <c r="PDX118" s="20"/>
      <c r="PDY118" s="20"/>
      <c r="PDZ118" s="20"/>
      <c r="PEA118" s="20"/>
      <c r="PEB118" s="20"/>
      <c r="PEC118" s="20"/>
      <c r="PED118" s="20"/>
      <c r="PEE118" s="20"/>
      <c r="PEF118" s="20"/>
      <c r="PEG118" s="20"/>
      <c r="PEH118" s="20"/>
      <c r="PEI118" s="20"/>
      <c r="PEJ118" s="20"/>
      <c r="PEK118" s="20"/>
      <c r="PEL118" s="20"/>
      <c r="PEM118" s="20"/>
      <c r="PEN118" s="20"/>
      <c r="PEO118" s="20"/>
      <c r="PEP118" s="20"/>
      <c r="PEQ118" s="20"/>
      <c r="PER118" s="20"/>
      <c r="PES118" s="20"/>
      <c r="PET118" s="20"/>
      <c r="PEU118" s="20"/>
      <c r="PEV118" s="20"/>
      <c r="PEW118" s="20"/>
      <c r="PEX118" s="20"/>
      <c r="PEY118" s="20"/>
      <c r="PEZ118" s="20"/>
      <c r="PFA118" s="20"/>
      <c r="PFB118" s="20"/>
      <c r="PFC118" s="20"/>
      <c r="PFD118" s="20"/>
      <c r="PFE118" s="20"/>
      <c r="PFF118" s="20"/>
      <c r="PFG118" s="20"/>
      <c r="PFH118" s="20"/>
      <c r="PFI118" s="20"/>
      <c r="PFJ118" s="20"/>
      <c r="PFK118" s="20"/>
      <c r="PFL118" s="20"/>
      <c r="PFM118" s="20"/>
      <c r="PFN118" s="20"/>
      <c r="PFO118" s="20"/>
      <c r="PFP118" s="20"/>
      <c r="PFQ118" s="20"/>
      <c r="PFR118" s="20"/>
      <c r="PFS118" s="20"/>
      <c r="PFT118" s="20"/>
      <c r="PFU118" s="20"/>
      <c r="PFV118" s="20"/>
      <c r="PFW118" s="20"/>
      <c r="PFX118" s="20"/>
      <c r="PFY118" s="20"/>
      <c r="PFZ118" s="20"/>
      <c r="PGA118" s="20"/>
      <c r="PGB118" s="20"/>
      <c r="PGC118" s="20"/>
      <c r="PGD118" s="20"/>
      <c r="PGE118" s="20"/>
      <c r="PGF118" s="20"/>
      <c r="PGG118" s="20"/>
      <c r="PGH118" s="20"/>
      <c r="PGI118" s="20"/>
      <c r="PGJ118" s="20"/>
      <c r="PGK118" s="20"/>
      <c r="PGL118" s="20"/>
      <c r="PGM118" s="20"/>
      <c r="PGN118" s="20"/>
      <c r="PGO118" s="20"/>
      <c r="PGP118" s="20"/>
      <c r="PGQ118" s="20"/>
      <c r="PGR118" s="20"/>
      <c r="PGS118" s="20"/>
      <c r="PGT118" s="20"/>
      <c r="PGU118" s="20"/>
      <c r="PGV118" s="20"/>
      <c r="PGW118" s="20"/>
      <c r="PGX118" s="20"/>
      <c r="PGY118" s="20"/>
      <c r="PGZ118" s="20"/>
      <c r="PHA118" s="20"/>
      <c r="PHB118" s="20"/>
      <c r="PHC118" s="20"/>
      <c r="PHD118" s="20"/>
      <c r="PHE118" s="20"/>
      <c r="PHF118" s="20"/>
      <c r="PHG118" s="20"/>
      <c r="PHH118" s="20"/>
      <c r="PHI118" s="20"/>
      <c r="PHJ118" s="20"/>
      <c r="PHK118" s="20"/>
      <c r="PHL118" s="20"/>
      <c r="PHM118" s="20"/>
      <c r="PHN118" s="20"/>
      <c r="PHO118" s="20"/>
      <c r="PHP118" s="20"/>
      <c r="PHQ118" s="20"/>
      <c r="PHR118" s="20"/>
      <c r="PHS118" s="20"/>
      <c r="PHT118" s="20"/>
      <c r="PHU118" s="20"/>
      <c r="PHV118" s="20"/>
      <c r="PHW118" s="20"/>
      <c r="PHX118" s="20"/>
      <c r="PHY118" s="20"/>
      <c r="PHZ118" s="20"/>
      <c r="PIA118" s="20"/>
      <c r="PIB118" s="20"/>
      <c r="PIC118" s="20"/>
      <c r="PID118" s="20"/>
      <c r="PIE118" s="20"/>
      <c r="PIF118" s="20"/>
      <c r="PIG118" s="20"/>
      <c r="PIH118" s="20"/>
      <c r="PII118" s="20"/>
      <c r="PIJ118" s="20"/>
      <c r="PIK118" s="20"/>
      <c r="PIL118" s="20"/>
      <c r="PIM118" s="20"/>
      <c r="PIN118" s="20"/>
      <c r="PIO118" s="20"/>
      <c r="PIP118" s="20"/>
      <c r="PIQ118" s="20"/>
      <c r="PIR118" s="20"/>
      <c r="PIS118" s="20"/>
      <c r="PIT118" s="20"/>
      <c r="PIU118" s="20"/>
      <c r="PIV118" s="20"/>
      <c r="PIW118" s="20"/>
      <c r="PIX118" s="20"/>
      <c r="PIY118" s="20"/>
      <c r="PIZ118" s="20"/>
      <c r="PJA118" s="20"/>
      <c r="PJB118" s="20"/>
      <c r="PJC118" s="20"/>
      <c r="PJD118" s="20"/>
      <c r="PJE118" s="20"/>
      <c r="PJF118" s="20"/>
      <c r="PJG118" s="20"/>
      <c r="PJH118" s="20"/>
      <c r="PJI118" s="20"/>
      <c r="PJJ118" s="20"/>
      <c r="PJK118" s="20"/>
      <c r="PJL118" s="20"/>
      <c r="PJM118" s="20"/>
      <c r="PJN118" s="20"/>
      <c r="PJO118" s="20"/>
      <c r="PJP118" s="20"/>
      <c r="PJQ118" s="20"/>
      <c r="PJR118" s="20"/>
      <c r="PJS118" s="20"/>
      <c r="PJT118" s="20"/>
      <c r="PJU118" s="20"/>
      <c r="PJV118" s="20"/>
      <c r="PJW118" s="20"/>
      <c r="PJX118" s="20"/>
      <c r="PJY118" s="20"/>
      <c r="PJZ118" s="20"/>
      <c r="PKA118" s="20"/>
      <c r="PKB118" s="20"/>
      <c r="PKC118" s="20"/>
      <c r="PKD118" s="20"/>
      <c r="PKE118" s="20"/>
      <c r="PKF118" s="20"/>
      <c r="PKG118" s="20"/>
      <c r="PKH118" s="20"/>
      <c r="PKI118" s="20"/>
      <c r="PKJ118" s="20"/>
      <c r="PKK118" s="20"/>
      <c r="PKL118" s="20"/>
      <c r="PKM118" s="20"/>
      <c r="PKN118" s="20"/>
      <c r="PKO118" s="20"/>
      <c r="PKP118" s="20"/>
      <c r="PKQ118" s="20"/>
      <c r="PKR118" s="20"/>
      <c r="PKS118" s="20"/>
      <c r="PKT118" s="20"/>
      <c r="PKU118" s="20"/>
      <c r="PKV118" s="20"/>
      <c r="PKW118" s="20"/>
      <c r="PKX118" s="20"/>
      <c r="PKY118" s="20"/>
      <c r="PKZ118" s="20"/>
      <c r="PLA118" s="20"/>
      <c r="PLB118" s="20"/>
      <c r="PLC118" s="20"/>
      <c r="PLD118" s="20"/>
      <c r="PLE118" s="20"/>
      <c r="PLF118" s="20"/>
      <c r="PLG118" s="20"/>
      <c r="PLH118" s="20"/>
      <c r="PLI118" s="20"/>
      <c r="PLJ118" s="20"/>
      <c r="PLK118" s="20"/>
      <c r="PLL118" s="20"/>
      <c r="PLM118" s="20"/>
      <c r="PLN118" s="20"/>
      <c r="PLO118" s="20"/>
      <c r="PLP118" s="20"/>
      <c r="PLQ118" s="20"/>
      <c r="PLR118" s="20"/>
      <c r="PLS118" s="20"/>
      <c r="PLT118" s="20"/>
      <c r="PLU118" s="20"/>
      <c r="PLV118" s="20"/>
      <c r="PLW118" s="20"/>
      <c r="PLX118" s="20"/>
      <c r="PLY118" s="20"/>
      <c r="PLZ118" s="20"/>
      <c r="PMA118" s="20"/>
      <c r="PMB118" s="20"/>
      <c r="PMC118" s="20"/>
      <c r="PMD118" s="20"/>
      <c r="PME118" s="20"/>
      <c r="PMF118" s="20"/>
      <c r="PMG118" s="20"/>
      <c r="PMH118" s="20"/>
      <c r="PMI118" s="20"/>
      <c r="PMJ118" s="20"/>
      <c r="PMK118" s="20"/>
      <c r="PML118" s="20"/>
      <c r="PMM118" s="20"/>
      <c r="PMN118" s="20"/>
      <c r="PMO118" s="20"/>
      <c r="PMP118" s="20"/>
      <c r="PMQ118" s="20"/>
      <c r="PMR118" s="20"/>
      <c r="PMS118" s="20"/>
      <c r="PMT118" s="20"/>
      <c r="PMU118" s="20"/>
      <c r="PMV118" s="20"/>
      <c r="PMW118" s="20"/>
      <c r="PMX118" s="20"/>
      <c r="PMY118" s="20"/>
      <c r="PMZ118" s="20"/>
      <c r="PNA118" s="20"/>
      <c r="PNB118" s="20"/>
      <c r="PNC118" s="20"/>
      <c r="PND118" s="20"/>
      <c r="PNE118" s="20"/>
      <c r="PNF118" s="20"/>
      <c r="PNG118" s="20"/>
      <c r="PNH118" s="20"/>
      <c r="PNI118" s="20"/>
      <c r="PNJ118" s="20"/>
      <c r="PNK118" s="20"/>
      <c r="PNL118" s="20"/>
      <c r="PNM118" s="20"/>
      <c r="PNN118" s="20"/>
      <c r="PNO118" s="20"/>
      <c r="PNP118" s="20"/>
      <c r="PNQ118" s="20"/>
      <c r="PNR118" s="20"/>
      <c r="PNS118" s="20"/>
      <c r="PNT118" s="20"/>
      <c r="PNU118" s="20"/>
      <c r="PNV118" s="20"/>
      <c r="PNW118" s="20"/>
      <c r="PNX118" s="20"/>
      <c r="PNY118" s="20"/>
      <c r="PNZ118" s="20"/>
      <c r="POA118" s="20"/>
      <c r="POB118" s="20"/>
      <c r="POC118" s="20"/>
      <c r="POD118" s="20"/>
      <c r="POE118" s="20"/>
      <c r="POF118" s="20"/>
      <c r="POG118" s="20"/>
      <c r="POH118" s="20"/>
      <c r="POI118" s="20"/>
      <c r="POJ118" s="20"/>
      <c r="POK118" s="20"/>
      <c r="POL118" s="20"/>
      <c r="POM118" s="20"/>
      <c r="PON118" s="20"/>
      <c r="POO118" s="20"/>
      <c r="POP118" s="20"/>
      <c r="POQ118" s="20"/>
      <c r="POR118" s="20"/>
      <c r="POS118" s="20"/>
      <c r="POT118" s="20"/>
      <c r="POU118" s="20"/>
      <c r="POV118" s="20"/>
      <c r="POW118" s="20"/>
      <c r="POX118" s="20"/>
      <c r="POY118" s="20"/>
      <c r="POZ118" s="20"/>
      <c r="PPA118" s="20"/>
      <c r="PPB118" s="20"/>
      <c r="PPC118" s="20"/>
      <c r="PPD118" s="20"/>
      <c r="PPE118" s="20"/>
      <c r="PPF118" s="20"/>
      <c r="PPG118" s="20"/>
      <c r="PPH118" s="20"/>
      <c r="PPI118" s="20"/>
      <c r="PPJ118" s="20"/>
      <c r="PPK118" s="20"/>
      <c r="PPL118" s="20"/>
      <c r="PPM118" s="20"/>
      <c r="PPN118" s="20"/>
      <c r="PPO118" s="20"/>
      <c r="PPP118" s="20"/>
      <c r="PPQ118" s="20"/>
      <c r="PPR118" s="20"/>
      <c r="PPS118" s="20"/>
      <c r="PPT118" s="20"/>
      <c r="PPU118" s="20"/>
      <c r="PPV118" s="20"/>
      <c r="PPW118" s="20"/>
      <c r="PPX118" s="20"/>
      <c r="PPY118" s="20"/>
      <c r="PPZ118" s="20"/>
      <c r="PQA118" s="20"/>
      <c r="PQB118" s="20"/>
      <c r="PQC118" s="20"/>
      <c r="PQD118" s="20"/>
      <c r="PQE118" s="20"/>
      <c r="PQF118" s="20"/>
      <c r="PQG118" s="20"/>
      <c r="PQH118" s="20"/>
      <c r="PQI118" s="20"/>
      <c r="PQJ118" s="20"/>
      <c r="PQK118" s="20"/>
      <c r="PQL118" s="20"/>
      <c r="PQM118" s="20"/>
      <c r="PQN118" s="20"/>
      <c r="PQO118" s="20"/>
      <c r="PQP118" s="20"/>
      <c r="PQQ118" s="20"/>
      <c r="PQR118" s="20"/>
      <c r="PQS118" s="20"/>
      <c r="PQT118" s="20"/>
      <c r="PQU118" s="20"/>
      <c r="PQV118" s="20"/>
      <c r="PQW118" s="20"/>
      <c r="PQX118" s="20"/>
      <c r="PQY118" s="20"/>
      <c r="PQZ118" s="20"/>
      <c r="PRA118" s="20"/>
      <c r="PRB118" s="20"/>
      <c r="PRC118" s="20"/>
      <c r="PRD118" s="20"/>
      <c r="PRE118" s="20"/>
      <c r="PRF118" s="20"/>
      <c r="PRG118" s="20"/>
      <c r="PRH118" s="20"/>
      <c r="PRI118" s="20"/>
      <c r="PRJ118" s="20"/>
      <c r="PRK118" s="20"/>
      <c r="PRL118" s="20"/>
      <c r="PRM118" s="20"/>
      <c r="PRN118" s="20"/>
      <c r="PRO118" s="20"/>
      <c r="PRP118" s="20"/>
      <c r="PRQ118" s="20"/>
      <c r="PRR118" s="20"/>
      <c r="PRS118" s="20"/>
      <c r="PRT118" s="20"/>
      <c r="PRU118" s="20"/>
      <c r="PRV118" s="20"/>
      <c r="PRW118" s="20"/>
      <c r="PRX118" s="20"/>
      <c r="PRY118" s="20"/>
      <c r="PRZ118" s="20"/>
      <c r="PSA118" s="20"/>
      <c r="PSB118" s="20"/>
      <c r="PSC118" s="20"/>
      <c r="PSD118" s="20"/>
      <c r="PSE118" s="20"/>
      <c r="PSF118" s="20"/>
      <c r="PSG118" s="20"/>
      <c r="PSH118" s="20"/>
      <c r="PSI118" s="20"/>
      <c r="PSJ118" s="20"/>
      <c r="PSK118" s="20"/>
      <c r="PSL118" s="20"/>
      <c r="PSM118" s="20"/>
      <c r="PSN118" s="20"/>
      <c r="PSO118" s="20"/>
      <c r="PSP118" s="20"/>
      <c r="PSQ118" s="20"/>
      <c r="PSR118" s="20"/>
      <c r="PSS118" s="20"/>
      <c r="PST118" s="20"/>
      <c r="PSU118" s="20"/>
      <c r="PSV118" s="20"/>
      <c r="PSW118" s="20"/>
      <c r="PSX118" s="20"/>
      <c r="PSY118" s="20"/>
      <c r="PSZ118" s="20"/>
      <c r="PTA118" s="20"/>
      <c r="PTB118" s="20"/>
      <c r="PTC118" s="20"/>
      <c r="PTD118" s="20"/>
      <c r="PTE118" s="20"/>
      <c r="PTF118" s="20"/>
      <c r="PTG118" s="20"/>
      <c r="PTH118" s="20"/>
      <c r="PTI118" s="20"/>
      <c r="PTJ118" s="20"/>
      <c r="PTK118" s="20"/>
      <c r="PTL118" s="20"/>
      <c r="PTM118" s="20"/>
      <c r="PTN118" s="20"/>
      <c r="PTO118" s="20"/>
      <c r="PTP118" s="20"/>
      <c r="PTQ118" s="20"/>
      <c r="PTR118" s="20"/>
      <c r="PTS118" s="20"/>
      <c r="PTT118" s="20"/>
      <c r="PTU118" s="20"/>
      <c r="PTV118" s="20"/>
      <c r="PTW118" s="20"/>
      <c r="PTX118" s="20"/>
      <c r="PTY118" s="20"/>
      <c r="PTZ118" s="20"/>
      <c r="PUA118" s="20"/>
      <c r="PUB118" s="20"/>
      <c r="PUC118" s="20"/>
      <c r="PUD118" s="20"/>
      <c r="PUE118" s="20"/>
      <c r="PUF118" s="20"/>
      <c r="PUG118" s="20"/>
      <c r="PUH118" s="20"/>
      <c r="PUI118" s="20"/>
      <c r="PUJ118" s="20"/>
      <c r="PUK118" s="20"/>
      <c r="PUL118" s="20"/>
      <c r="PUM118" s="20"/>
      <c r="PUN118" s="20"/>
      <c r="PUO118" s="20"/>
      <c r="PUP118" s="20"/>
      <c r="PUQ118" s="20"/>
      <c r="PUR118" s="20"/>
      <c r="PUS118" s="20"/>
      <c r="PUT118" s="20"/>
      <c r="PUU118" s="20"/>
      <c r="PUV118" s="20"/>
      <c r="PUW118" s="20"/>
      <c r="PUX118" s="20"/>
      <c r="PUY118" s="20"/>
      <c r="PUZ118" s="20"/>
      <c r="PVA118" s="20"/>
      <c r="PVB118" s="20"/>
      <c r="PVC118" s="20"/>
      <c r="PVD118" s="20"/>
      <c r="PVE118" s="20"/>
      <c r="PVF118" s="20"/>
      <c r="PVG118" s="20"/>
      <c r="PVH118" s="20"/>
      <c r="PVI118" s="20"/>
      <c r="PVJ118" s="20"/>
      <c r="PVK118" s="20"/>
      <c r="PVL118" s="20"/>
      <c r="PVM118" s="20"/>
      <c r="PVN118" s="20"/>
      <c r="PVO118" s="20"/>
      <c r="PVP118" s="20"/>
      <c r="PVQ118" s="20"/>
      <c r="PVR118" s="20"/>
      <c r="PVS118" s="20"/>
      <c r="PVT118" s="20"/>
      <c r="PVU118" s="20"/>
      <c r="PVV118" s="20"/>
      <c r="PVW118" s="20"/>
      <c r="PVX118" s="20"/>
      <c r="PVY118" s="20"/>
      <c r="PVZ118" s="20"/>
      <c r="PWA118" s="20"/>
      <c r="PWB118" s="20"/>
      <c r="PWC118" s="20"/>
      <c r="PWD118" s="20"/>
      <c r="PWE118" s="20"/>
      <c r="PWF118" s="20"/>
      <c r="PWG118" s="20"/>
      <c r="PWH118" s="20"/>
      <c r="PWI118" s="20"/>
      <c r="PWJ118" s="20"/>
      <c r="PWK118" s="20"/>
      <c r="PWL118" s="20"/>
      <c r="PWM118" s="20"/>
      <c r="PWN118" s="20"/>
      <c r="PWO118" s="20"/>
      <c r="PWP118" s="20"/>
      <c r="PWQ118" s="20"/>
      <c r="PWR118" s="20"/>
      <c r="PWS118" s="20"/>
      <c r="PWT118" s="20"/>
      <c r="PWU118" s="20"/>
      <c r="PWV118" s="20"/>
      <c r="PWW118" s="20"/>
      <c r="PWX118" s="20"/>
      <c r="PWY118" s="20"/>
      <c r="PWZ118" s="20"/>
      <c r="PXA118" s="20"/>
      <c r="PXB118" s="20"/>
      <c r="PXC118" s="20"/>
      <c r="PXD118" s="20"/>
      <c r="PXE118" s="20"/>
      <c r="PXF118" s="20"/>
      <c r="PXG118" s="20"/>
      <c r="PXH118" s="20"/>
      <c r="PXI118" s="20"/>
      <c r="PXJ118" s="20"/>
      <c r="PXK118" s="20"/>
      <c r="PXL118" s="20"/>
      <c r="PXM118" s="20"/>
      <c r="PXN118" s="20"/>
      <c r="PXO118" s="20"/>
      <c r="PXP118" s="20"/>
      <c r="PXQ118" s="20"/>
      <c r="PXR118" s="20"/>
      <c r="PXS118" s="20"/>
      <c r="PXT118" s="20"/>
      <c r="PXU118" s="20"/>
      <c r="PXV118" s="20"/>
      <c r="PXW118" s="20"/>
      <c r="PXX118" s="20"/>
      <c r="PXY118" s="20"/>
      <c r="PXZ118" s="20"/>
      <c r="PYA118" s="20"/>
      <c r="PYB118" s="20"/>
      <c r="PYC118" s="20"/>
      <c r="PYD118" s="20"/>
      <c r="PYE118" s="20"/>
      <c r="PYF118" s="20"/>
      <c r="PYG118" s="20"/>
      <c r="PYH118" s="20"/>
      <c r="PYI118" s="20"/>
      <c r="PYJ118" s="20"/>
      <c r="PYK118" s="20"/>
      <c r="PYL118" s="20"/>
      <c r="PYM118" s="20"/>
      <c r="PYN118" s="20"/>
      <c r="PYO118" s="20"/>
      <c r="PYP118" s="20"/>
      <c r="PYQ118" s="20"/>
      <c r="PYR118" s="20"/>
      <c r="PYS118" s="20"/>
      <c r="PYT118" s="20"/>
      <c r="PYU118" s="20"/>
      <c r="PYV118" s="20"/>
      <c r="PYW118" s="20"/>
      <c r="PYX118" s="20"/>
      <c r="PYY118" s="20"/>
      <c r="PYZ118" s="20"/>
      <c r="PZA118" s="20"/>
      <c r="PZB118" s="20"/>
      <c r="PZC118" s="20"/>
      <c r="PZD118" s="20"/>
      <c r="PZE118" s="20"/>
      <c r="PZF118" s="20"/>
      <c r="PZG118" s="20"/>
      <c r="PZH118" s="20"/>
      <c r="PZI118" s="20"/>
      <c r="PZJ118" s="20"/>
      <c r="PZK118" s="20"/>
      <c r="PZL118" s="20"/>
      <c r="PZM118" s="20"/>
      <c r="PZN118" s="20"/>
      <c r="PZO118" s="20"/>
      <c r="PZP118" s="20"/>
      <c r="PZQ118" s="20"/>
      <c r="PZR118" s="20"/>
      <c r="PZS118" s="20"/>
      <c r="PZT118" s="20"/>
      <c r="PZU118" s="20"/>
      <c r="PZV118" s="20"/>
      <c r="PZW118" s="20"/>
      <c r="PZX118" s="20"/>
      <c r="PZY118" s="20"/>
      <c r="PZZ118" s="20"/>
      <c r="QAA118" s="20"/>
      <c r="QAB118" s="20"/>
      <c r="QAC118" s="20"/>
      <c r="QAD118" s="20"/>
      <c r="QAE118" s="20"/>
      <c r="QAF118" s="20"/>
      <c r="QAG118" s="20"/>
      <c r="QAH118" s="20"/>
      <c r="QAI118" s="20"/>
      <c r="QAJ118" s="20"/>
      <c r="QAK118" s="20"/>
      <c r="QAL118" s="20"/>
      <c r="QAM118" s="20"/>
      <c r="QAN118" s="20"/>
      <c r="QAO118" s="20"/>
      <c r="QAP118" s="20"/>
      <c r="QAQ118" s="20"/>
      <c r="QAR118" s="20"/>
      <c r="QAS118" s="20"/>
      <c r="QAT118" s="20"/>
      <c r="QAU118" s="20"/>
      <c r="QAV118" s="20"/>
      <c r="QAW118" s="20"/>
      <c r="QAX118" s="20"/>
      <c r="QAY118" s="20"/>
      <c r="QAZ118" s="20"/>
      <c r="QBA118" s="20"/>
      <c r="QBB118" s="20"/>
      <c r="QBC118" s="20"/>
      <c r="QBD118" s="20"/>
      <c r="QBE118" s="20"/>
      <c r="QBF118" s="20"/>
      <c r="QBG118" s="20"/>
      <c r="QBH118" s="20"/>
      <c r="QBI118" s="20"/>
      <c r="QBJ118" s="20"/>
      <c r="QBK118" s="20"/>
      <c r="QBL118" s="20"/>
      <c r="QBM118" s="20"/>
      <c r="QBN118" s="20"/>
      <c r="QBO118" s="20"/>
      <c r="QBP118" s="20"/>
      <c r="QBQ118" s="20"/>
      <c r="QBR118" s="20"/>
      <c r="QBS118" s="20"/>
      <c r="QBT118" s="20"/>
      <c r="QBU118" s="20"/>
      <c r="QBV118" s="20"/>
      <c r="QBW118" s="20"/>
      <c r="QBX118" s="20"/>
      <c r="QBY118" s="20"/>
      <c r="QBZ118" s="20"/>
      <c r="QCA118" s="20"/>
      <c r="QCB118" s="20"/>
      <c r="QCC118" s="20"/>
      <c r="QCD118" s="20"/>
      <c r="QCE118" s="20"/>
      <c r="QCF118" s="20"/>
      <c r="QCG118" s="20"/>
      <c r="QCH118" s="20"/>
      <c r="QCI118" s="20"/>
      <c r="QCJ118" s="20"/>
      <c r="QCK118" s="20"/>
      <c r="QCL118" s="20"/>
      <c r="QCM118" s="20"/>
      <c r="QCN118" s="20"/>
      <c r="QCO118" s="20"/>
      <c r="QCP118" s="20"/>
      <c r="QCQ118" s="20"/>
      <c r="QCR118" s="20"/>
      <c r="QCS118" s="20"/>
      <c r="QCT118" s="20"/>
      <c r="QCU118" s="20"/>
      <c r="QCV118" s="20"/>
      <c r="QCW118" s="20"/>
      <c r="QCX118" s="20"/>
      <c r="QCY118" s="20"/>
      <c r="QCZ118" s="20"/>
      <c r="QDA118" s="20"/>
      <c r="QDB118" s="20"/>
      <c r="QDC118" s="20"/>
      <c r="QDD118" s="20"/>
      <c r="QDE118" s="20"/>
      <c r="QDF118" s="20"/>
      <c r="QDG118" s="20"/>
      <c r="QDH118" s="20"/>
      <c r="QDI118" s="20"/>
      <c r="QDJ118" s="20"/>
      <c r="QDK118" s="20"/>
      <c r="QDL118" s="20"/>
      <c r="QDM118" s="20"/>
      <c r="QDN118" s="20"/>
      <c r="QDO118" s="20"/>
      <c r="QDP118" s="20"/>
      <c r="QDQ118" s="20"/>
      <c r="QDR118" s="20"/>
      <c r="QDS118" s="20"/>
      <c r="QDT118" s="20"/>
      <c r="QDU118" s="20"/>
      <c r="QDV118" s="20"/>
      <c r="QDW118" s="20"/>
      <c r="QDX118" s="20"/>
      <c r="QDY118" s="20"/>
      <c r="QDZ118" s="20"/>
      <c r="QEA118" s="20"/>
      <c r="QEB118" s="20"/>
      <c r="QEC118" s="20"/>
      <c r="QED118" s="20"/>
      <c r="QEE118" s="20"/>
      <c r="QEF118" s="20"/>
      <c r="QEG118" s="20"/>
      <c r="QEH118" s="20"/>
      <c r="QEI118" s="20"/>
      <c r="QEJ118" s="20"/>
      <c r="QEK118" s="20"/>
      <c r="QEL118" s="20"/>
      <c r="QEM118" s="20"/>
      <c r="QEN118" s="20"/>
      <c r="QEO118" s="20"/>
      <c r="QEP118" s="20"/>
      <c r="QEQ118" s="20"/>
      <c r="QER118" s="20"/>
      <c r="QES118" s="20"/>
      <c r="QET118" s="20"/>
      <c r="QEU118" s="20"/>
      <c r="QEV118" s="20"/>
      <c r="QEW118" s="20"/>
      <c r="QEX118" s="20"/>
      <c r="QEY118" s="20"/>
      <c r="QEZ118" s="20"/>
      <c r="QFA118" s="20"/>
      <c r="QFB118" s="20"/>
      <c r="QFC118" s="20"/>
      <c r="QFD118" s="20"/>
      <c r="QFE118" s="20"/>
      <c r="QFF118" s="20"/>
      <c r="QFG118" s="20"/>
      <c r="QFH118" s="20"/>
      <c r="QFI118" s="20"/>
      <c r="QFJ118" s="20"/>
      <c r="QFK118" s="20"/>
      <c r="QFL118" s="20"/>
      <c r="QFM118" s="20"/>
      <c r="QFN118" s="20"/>
      <c r="QFO118" s="20"/>
      <c r="QFP118" s="20"/>
      <c r="QFQ118" s="20"/>
      <c r="QFR118" s="20"/>
      <c r="QFS118" s="20"/>
      <c r="QFT118" s="20"/>
      <c r="QFU118" s="20"/>
      <c r="QFV118" s="20"/>
      <c r="QFW118" s="20"/>
      <c r="QFX118" s="20"/>
      <c r="QFY118" s="20"/>
      <c r="QFZ118" s="20"/>
      <c r="QGA118" s="20"/>
      <c r="QGB118" s="20"/>
      <c r="QGC118" s="20"/>
      <c r="QGD118" s="20"/>
      <c r="QGE118" s="20"/>
      <c r="QGF118" s="20"/>
      <c r="QGG118" s="20"/>
      <c r="QGH118" s="20"/>
      <c r="QGI118" s="20"/>
      <c r="QGJ118" s="20"/>
      <c r="QGK118" s="20"/>
      <c r="QGL118" s="20"/>
      <c r="QGM118" s="20"/>
      <c r="QGN118" s="20"/>
      <c r="QGO118" s="20"/>
      <c r="QGP118" s="20"/>
      <c r="QGQ118" s="20"/>
      <c r="QGR118" s="20"/>
      <c r="QGS118" s="20"/>
      <c r="QGT118" s="20"/>
      <c r="QGU118" s="20"/>
      <c r="QGV118" s="20"/>
      <c r="QGW118" s="20"/>
      <c r="QGX118" s="20"/>
      <c r="QGY118" s="20"/>
      <c r="QGZ118" s="20"/>
      <c r="QHA118" s="20"/>
      <c r="QHB118" s="20"/>
      <c r="QHC118" s="20"/>
      <c r="QHD118" s="20"/>
      <c r="QHE118" s="20"/>
      <c r="QHF118" s="20"/>
      <c r="QHG118" s="20"/>
      <c r="QHH118" s="20"/>
      <c r="QHI118" s="20"/>
      <c r="QHJ118" s="20"/>
      <c r="QHK118" s="20"/>
      <c r="QHL118" s="20"/>
      <c r="QHM118" s="20"/>
      <c r="QHN118" s="20"/>
      <c r="QHO118" s="20"/>
      <c r="QHP118" s="20"/>
      <c r="QHQ118" s="20"/>
      <c r="QHR118" s="20"/>
      <c r="QHS118" s="20"/>
      <c r="QHT118" s="20"/>
      <c r="QHU118" s="20"/>
      <c r="QHV118" s="20"/>
      <c r="QHW118" s="20"/>
      <c r="QHX118" s="20"/>
      <c r="QHY118" s="20"/>
      <c r="QHZ118" s="20"/>
      <c r="QIA118" s="20"/>
      <c r="QIB118" s="20"/>
      <c r="QIC118" s="20"/>
      <c r="QID118" s="20"/>
      <c r="QIE118" s="20"/>
      <c r="QIF118" s="20"/>
      <c r="QIG118" s="20"/>
      <c r="QIH118" s="20"/>
      <c r="QII118" s="20"/>
      <c r="QIJ118" s="20"/>
      <c r="QIK118" s="20"/>
      <c r="QIL118" s="20"/>
      <c r="QIM118" s="20"/>
      <c r="QIN118" s="20"/>
      <c r="QIO118" s="20"/>
      <c r="QIP118" s="20"/>
      <c r="QIQ118" s="20"/>
      <c r="QIR118" s="20"/>
      <c r="QIS118" s="20"/>
      <c r="QIT118" s="20"/>
      <c r="QIU118" s="20"/>
      <c r="QIV118" s="20"/>
      <c r="QIW118" s="20"/>
      <c r="QIX118" s="20"/>
      <c r="QIY118" s="20"/>
      <c r="QIZ118" s="20"/>
      <c r="QJA118" s="20"/>
      <c r="QJB118" s="20"/>
      <c r="QJC118" s="20"/>
      <c r="QJD118" s="20"/>
      <c r="QJE118" s="20"/>
      <c r="QJF118" s="20"/>
      <c r="QJG118" s="20"/>
      <c r="QJH118" s="20"/>
      <c r="QJI118" s="20"/>
      <c r="QJJ118" s="20"/>
      <c r="QJK118" s="20"/>
      <c r="QJL118" s="20"/>
      <c r="QJM118" s="20"/>
      <c r="QJN118" s="20"/>
      <c r="QJO118" s="20"/>
      <c r="QJP118" s="20"/>
      <c r="QJQ118" s="20"/>
      <c r="QJR118" s="20"/>
      <c r="QJS118" s="20"/>
      <c r="QJT118" s="20"/>
      <c r="QJU118" s="20"/>
      <c r="QJV118" s="20"/>
      <c r="QJW118" s="20"/>
      <c r="QJX118" s="20"/>
      <c r="QJY118" s="20"/>
      <c r="QJZ118" s="20"/>
      <c r="QKA118" s="20"/>
      <c r="QKB118" s="20"/>
      <c r="QKC118" s="20"/>
      <c r="QKD118" s="20"/>
      <c r="QKE118" s="20"/>
      <c r="QKF118" s="20"/>
      <c r="QKG118" s="20"/>
      <c r="QKH118" s="20"/>
      <c r="QKI118" s="20"/>
      <c r="QKJ118" s="20"/>
      <c r="QKK118" s="20"/>
      <c r="QKL118" s="20"/>
      <c r="QKM118" s="20"/>
      <c r="QKN118" s="20"/>
      <c r="QKO118" s="20"/>
      <c r="QKP118" s="20"/>
      <c r="QKQ118" s="20"/>
      <c r="QKR118" s="20"/>
      <c r="QKS118" s="20"/>
      <c r="QKT118" s="20"/>
      <c r="QKU118" s="20"/>
      <c r="QKV118" s="20"/>
      <c r="QKW118" s="20"/>
      <c r="QKX118" s="20"/>
      <c r="QKY118" s="20"/>
      <c r="QKZ118" s="20"/>
      <c r="QLA118" s="20"/>
      <c r="QLB118" s="20"/>
      <c r="QLC118" s="20"/>
      <c r="QLD118" s="20"/>
      <c r="QLE118" s="20"/>
      <c r="QLF118" s="20"/>
      <c r="QLG118" s="20"/>
      <c r="QLH118" s="20"/>
      <c r="QLI118" s="20"/>
      <c r="QLJ118" s="20"/>
      <c r="QLK118" s="20"/>
      <c r="QLL118" s="20"/>
      <c r="QLM118" s="20"/>
      <c r="QLN118" s="20"/>
      <c r="QLO118" s="20"/>
      <c r="QLP118" s="20"/>
      <c r="QLQ118" s="20"/>
      <c r="QLR118" s="20"/>
      <c r="QLS118" s="20"/>
      <c r="QLT118" s="20"/>
      <c r="QLU118" s="20"/>
      <c r="QLV118" s="20"/>
      <c r="QLW118" s="20"/>
      <c r="QLX118" s="20"/>
      <c r="QLY118" s="20"/>
      <c r="QLZ118" s="20"/>
      <c r="QMA118" s="20"/>
      <c r="QMB118" s="20"/>
      <c r="QMC118" s="20"/>
      <c r="QMD118" s="20"/>
      <c r="QME118" s="20"/>
      <c r="QMF118" s="20"/>
      <c r="QMG118" s="20"/>
      <c r="QMH118" s="20"/>
      <c r="QMI118" s="20"/>
      <c r="QMJ118" s="20"/>
      <c r="QMK118" s="20"/>
      <c r="QML118" s="20"/>
      <c r="QMM118" s="20"/>
      <c r="QMN118" s="20"/>
      <c r="QMO118" s="20"/>
      <c r="QMP118" s="20"/>
      <c r="QMQ118" s="20"/>
      <c r="QMR118" s="20"/>
      <c r="QMS118" s="20"/>
      <c r="QMT118" s="20"/>
      <c r="QMU118" s="20"/>
      <c r="QMV118" s="20"/>
      <c r="QMW118" s="20"/>
      <c r="QMX118" s="20"/>
      <c r="QMY118" s="20"/>
      <c r="QMZ118" s="20"/>
      <c r="QNA118" s="20"/>
      <c r="QNB118" s="20"/>
      <c r="QNC118" s="20"/>
      <c r="QND118" s="20"/>
      <c r="QNE118" s="20"/>
      <c r="QNF118" s="20"/>
      <c r="QNG118" s="20"/>
      <c r="QNH118" s="20"/>
      <c r="QNI118" s="20"/>
      <c r="QNJ118" s="20"/>
      <c r="QNK118" s="20"/>
      <c r="QNL118" s="20"/>
      <c r="QNM118" s="20"/>
      <c r="QNN118" s="20"/>
      <c r="QNO118" s="20"/>
      <c r="QNP118" s="20"/>
      <c r="QNQ118" s="20"/>
      <c r="QNR118" s="20"/>
      <c r="QNS118" s="20"/>
      <c r="QNT118" s="20"/>
      <c r="QNU118" s="20"/>
      <c r="QNV118" s="20"/>
      <c r="QNW118" s="20"/>
      <c r="QNX118" s="20"/>
      <c r="QNY118" s="20"/>
      <c r="QNZ118" s="20"/>
      <c r="QOA118" s="20"/>
      <c r="QOB118" s="20"/>
      <c r="QOC118" s="20"/>
      <c r="QOD118" s="20"/>
      <c r="QOE118" s="20"/>
      <c r="QOF118" s="20"/>
      <c r="QOG118" s="20"/>
      <c r="QOH118" s="20"/>
      <c r="QOI118" s="20"/>
      <c r="QOJ118" s="20"/>
      <c r="QOK118" s="20"/>
      <c r="QOL118" s="20"/>
      <c r="QOM118" s="20"/>
      <c r="QON118" s="20"/>
      <c r="QOO118" s="20"/>
      <c r="QOP118" s="20"/>
      <c r="QOQ118" s="20"/>
      <c r="QOR118" s="20"/>
      <c r="QOS118" s="20"/>
      <c r="QOT118" s="20"/>
      <c r="QOU118" s="20"/>
      <c r="QOV118" s="20"/>
      <c r="QOW118" s="20"/>
      <c r="QOX118" s="20"/>
      <c r="QOY118" s="20"/>
      <c r="QOZ118" s="20"/>
      <c r="QPA118" s="20"/>
      <c r="QPB118" s="20"/>
      <c r="QPC118" s="20"/>
      <c r="QPD118" s="20"/>
      <c r="QPE118" s="20"/>
      <c r="QPF118" s="20"/>
      <c r="QPG118" s="20"/>
      <c r="QPH118" s="20"/>
      <c r="QPI118" s="20"/>
      <c r="QPJ118" s="20"/>
      <c r="QPK118" s="20"/>
      <c r="QPL118" s="20"/>
      <c r="QPM118" s="20"/>
      <c r="QPN118" s="20"/>
      <c r="QPO118" s="20"/>
      <c r="QPP118" s="20"/>
      <c r="QPQ118" s="20"/>
      <c r="QPR118" s="20"/>
      <c r="QPS118" s="20"/>
      <c r="QPT118" s="20"/>
      <c r="QPU118" s="20"/>
      <c r="QPV118" s="20"/>
      <c r="QPW118" s="20"/>
      <c r="QPX118" s="20"/>
      <c r="QPY118" s="20"/>
      <c r="QPZ118" s="20"/>
      <c r="QQA118" s="20"/>
      <c r="QQB118" s="20"/>
      <c r="QQC118" s="20"/>
      <c r="QQD118" s="20"/>
      <c r="QQE118" s="20"/>
      <c r="QQF118" s="20"/>
      <c r="QQG118" s="20"/>
      <c r="QQH118" s="20"/>
      <c r="QQI118" s="20"/>
      <c r="QQJ118" s="20"/>
      <c r="QQK118" s="20"/>
      <c r="QQL118" s="20"/>
      <c r="QQM118" s="20"/>
      <c r="QQN118" s="20"/>
      <c r="QQO118" s="20"/>
      <c r="QQP118" s="20"/>
      <c r="QQQ118" s="20"/>
      <c r="QQR118" s="20"/>
      <c r="QQS118" s="20"/>
      <c r="QQT118" s="20"/>
      <c r="QQU118" s="20"/>
      <c r="QQV118" s="20"/>
      <c r="QQW118" s="20"/>
      <c r="QQX118" s="20"/>
      <c r="QQY118" s="20"/>
      <c r="QQZ118" s="20"/>
      <c r="QRA118" s="20"/>
      <c r="QRB118" s="20"/>
      <c r="QRC118" s="20"/>
      <c r="QRD118" s="20"/>
      <c r="QRE118" s="20"/>
      <c r="QRF118" s="20"/>
      <c r="QRG118" s="20"/>
      <c r="QRH118" s="20"/>
      <c r="QRI118" s="20"/>
      <c r="QRJ118" s="20"/>
      <c r="QRK118" s="20"/>
      <c r="QRL118" s="20"/>
      <c r="QRM118" s="20"/>
      <c r="QRN118" s="20"/>
      <c r="QRO118" s="20"/>
      <c r="QRP118" s="20"/>
      <c r="QRQ118" s="20"/>
      <c r="QRR118" s="20"/>
      <c r="QRS118" s="20"/>
      <c r="QRT118" s="20"/>
      <c r="QRU118" s="20"/>
      <c r="QRV118" s="20"/>
      <c r="QRW118" s="20"/>
      <c r="QRX118" s="20"/>
      <c r="QRY118" s="20"/>
      <c r="QRZ118" s="20"/>
      <c r="QSA118" s="20"/>
      <c r="QSB118" s="20"/>
      <c r="QSC118" s="20"/>
      <c r="QSD118" s="20"/>
      <c r="QSE118" s="20"/>
      <c r="QSF118" s="20"/>
      <c r="QSG118" s="20"/>
      <c r="QSH118" s="20"/>
      <c r="QSI118" s="20"/>
      <c r="QSJ118" s="20"/>
      <c r="QSK118" s="20"/>
      <c r="QSL118" s="20"/>
      <c r="QSM118" s="20"/>
      <c r="QSN118" s="20"/>
      <c r="QSO118" s="20"/>
      <c r="QSP118" s="20"/>
      <c r="QSQ118" s="20"/>
      <c r="QSR118" s="20"/>
      <c r="QSS118" s="20"/>
      <c r="QST118" s="20"/>
      <c r="QSU118" s="20"/>
      <c r="QSV118" s="20"/>
      <c r="QSW118" s="20"/>
      <c r="QSX118" s="20"/>
      <c r="QSY118" s="20"/>
      <c r="QSZ118" s="20"/>
      <c r="QTA118" s="20"/>
      <c r="QTB118" s="20"/>
      <c r="QTC118" s="20"/>
      <c r="QTD118" s="20"/>
      <c r="QTE118" s="20"/>
      <c r="QTF118" s="20"/>
      <c r="QTG118" s="20"/>
      <c r="QTH118" s="20"/>
      <c r="QTI118" s="20"/>
      <c r="QTJ118" s="20"/>
      <c r="QTK118" s="20"/>
      <c r="QTL118" s="20"/>
      <c r="QTM118" s="20"/>
      <c r="QTN118" s="20"/>
      <c r="QTO118" s="20"/>
      <c r="QTP118" s="20"/>
      <c r="QTQ118" s="20"/>
      <c r="QTR118" s="20"/>
      <c r="QTS118" s="20"/>
      <c r="QTT118" s="20"/>
      <c r="QTU118" s="20"/>
      <c r="QTV118" s="20"/>
      <c r="QTW118" s="20"/>
      <c r="QTX118" s="20"/>
      <c r="QTY118" s="20"/>
      <c r="QTZ118" s="20"/>
      <c r="QUA118" s="20"/>
      <c r="QUB118" s="20"/>
      <c r="QUC118" s="20"/>
      <c r="QUD118" s="20"/>
      <c r="QUE118" s="20"/>
      <c r="QUF118" s="20"/>
      <c r="QUG118" s="20"/>
      <c r="QUH118" s="20"/>
      <c r="QUI118" s="20"/>
      <c r="QUJ118" s="20"/>
      <c r="QUK118" s="20"/>
      <c r="QUL118" s="20"/>
      <c r="QUM118" s="20"/>
      <c r="QUN118" s="20"/>
      <c r="QUO118" s="20"/>
      <c r="QUP118" s="20"/>
      <c r="QUQ118" s="20"/>
      <c r="QUR118" s="20"/>
      <c r="QUS118" s="20"/>
      <c r="QUT118" s="20"/>
      <c r="QUU118" s="20"/>
      <c r="QUV118" s="20"/>
      <c r="QUW118" s="20"/>
      <c r="QUX118" s="20"/>
      <c r="QUY118" s="20"/>
      <c r="QUZ118" s="20"/>
      <c r="QVA118" s="20"/>
      <c r="QVB118" s="20"/>
      <c r="QVC118" s="20"/>
      <c r="QVD118" s="20"/>
      <c r="QVE118" s="20"/>
      <c r="QVF118" s="20"/>
      <c r="QVG118" s="20"/>
      <c r="QVH118" s="20"/>
      <c r="QVI118" s="20"/>
      <c r="QVJ118" s="20"/>
      <c r="QVK118" s="20"/>
      <c r="QVL118" s="20"/>
      <c r="QVM118" s="20"/>
      <c r="QVN118" s="20"/>
      <c r="QVO118" s="20"/>
      <c r="QVP118" s="20"/>
      <c r="QVQ118" s="20"/>
      <c r="QVR118" s="20"/>
      <c r="QVS118" s="20"/>
      <c r="QVT118" s="20"/>
      <c r="QVU118" s="20"/>
      <c r="QVV118" s="20"/>
      <c r="QVW118" s="20"/>
      <c r="QVX118" s="20"/>
      <c r="QVY118" s="20"/>
      <c r="QVZ118" s="20"/>
      <c r="QWA118" s="20"/>
      <c r="QWB118" s="20"/>
      <c r="QWC118" s="20"/>
      <c r="QWD118" s="20"/>
      <c r="QWE118" s="20"/>
      <c r="QWF118" s="20"/>
      <c r="QWG118" s="20"/>
      <c r="QWH118" s="20"/>
      <c r="QWI118" s="20"/>
      <c r="QWJ118" s="20"/>
      <c r="QWK118" s="20"/>
      <c r="QWL118" s="20"/>
      <c r="QWM118" s="20"/>
      <c r="QWN118" s="20"/>
      <c r="QWO118" s="20"/>
      <c r="QWP118" s="20"/>
      <c r="QWQ118" s="20"/>
      <c r="QWR118" s="20"/>
      <c r="QWS118" s="20"/>
      <c r="QWT118" s="20"/>
      <c r="QWU118" s="20"/>
      <c r="QWV118" s="20"/>
      <c r="QWW118" s="20"/>
      <c r="QWX118" s="20"/>
      <c r="QWY118" s="20"/>
      <c r="QWZ118" s="20"/>
      <c r="QXA118" s="20"/>
      <c r="QXB118" s="20"/>
      <c r="QXC118" s="20"/>
      <c r="QXD118" s="20"/>
      <c r="QXE118" s="20"/>
      <c r="QXF118" s="20"/>
      <c r="QXG118" s="20"/>
      <c r="QXH118" s="20"/>
      <c r="QXI118" s="20"/>
      <c r="QXJ118" s="20"/>
      <c r="QXK118" s="20"/>
      <c r="QXL118" s="20"/>
      <c r="QXM118" s="20"/>
      <c r="QXN118" s="20"/>
      <c r="QXO118" s="20"/>
      <c r="QXP118" s="20"/>
      <c r="QXQ118" s="20"/>
      <c r="QXR118" s="20"/>
      <c r="QXS118" s="20"/>
      <c r="QXT118" s="20"/>
      <c r="QXU118" s="20"/>
      <c r="QXV118" s="20"/>
      <c r="QXW118" s="20"/>
      <c r="QXX118" s="20"/>
      <c r="QXY118" s="20"/>
      <c r="QXZ118" s="20"/>
      <c r="QYA118" s="20"/>
      <c r="QYB118" s="20"/>
      <c r="QYC118" s="20"/>
      <c r="QYD118" s="20"/>
      <c r="QYE118" s="20"/>
      <c r="QYF118" s="20"/>
      <c r="QYG118" s="20"/>
      <c r="QYH118" s="20"/>
      <c r="QYI118" s="20"/>
      <c r="QYJ118" s="20"/>
      <c r="QYK118" s="20"/>
      <c r="QYL118" s="20"/>
      <c r="QYM118" s="20"/>
      <c r="QYN118" s="20"/>
      <c r="QYO118" s="20"/>
      <c r="QYP118" s="20"/>
      <c r="QYQ118" s="20"/>
      <c r="QYR118" s="20"/>
      <c r="QYS118" s="20"/>
      <c r="QYT118" s="20"/>
      <c r="QYU118" s="20"/>
      <c r="QYV118" s="20"/>
      <c r="QYW118" s="20"/>
      <c r="QYX118" s="20"/>
      <c r="QYY118" s="20"/>
      <c r="QYZ118" s="20"/>
      <c r="QZA118" s="20"/>
      <c r="QZB118" s="20"/>
      <c r="QZC118" s="20"/>
      <c r="QZD118" s="20"/>
      <c r="QZE118" s="20"/>
      <c r="QZF118" s="20"/>
      <c r="QZG118" s="20"/>
      <c r="QZH118" s="20"/>
      <c r="QZI118" s="20"/>
      <c r="QZJ118" s="20"/>
      <c r="QZK118" s="20"/>
      <c r="QZL118" s="20"/>
      <c r="QZM118" s="20"/>
      <c r="QZN118" s="20"/>
      <c r="QZO118" s="20"/>
      <c r="QZP118" s="20"/>
      <c r="QZQ118" s="20"/>
      <c r="QZR118" s="20"/>
      <c r="QZS118" s="20"/>
      <c r="QZT118" s="20"/>
      <c r="QZU118" s="20"/>
      <c r="QZV118" s="20"/>
      <c r="QZW118" s="20"/>
      <c r="QZX118" s="20"/>
      <c r="QZY118" s="20"/>
      <c r="QZZ118" s="20"/>
      <c r="RAA118" s="20"/>
      <c r="RAB118" s="20"/>
      <c r="RAC118" s="20"/>
      <c r="RAD118" s="20"/>
      <c r="RAE118" s="20"/>
      <c r="RAF118" s="20"/>
      <c r="RAG118" s="20"/>
      <c r="RAH118" s="20"/>
      <c r="RAI118" s="20"/>
      <c r="RAJ118" s="20"/>
      <c r="RAK118" s="20"/>
      <c r="RAL118" s="20"/>
      <c r="RAM118" s="20"/>
      <c r="RAN118" s="20"/>
      <c r="RAO118" s="20"/>
      <c r="RAP118" s="20"/>
      <c r="RAQ118" s="20"/>
      <c r="RAR118" s="20"/>
      <c r="RAS118" s="20"/>
      <c r="RAT118" s="20"/>
      <c r="RAU118" s="20"/>
      <c r="RAV118" s="20"/>
      <c r="RAW118" s="20"/>
      <c r="RAX118" s="20"/>
      <c r="RAY118" s="20"/>
      <c r="RAZ118" s="20"/>
      <c r="RBA118" s="20"/>
      <c r="RBB118" s="20"/>
      <c r="RBC118" s="20"/>
      <c r="RBD118" s="20"/>
      <c r="RBE118" s="20"/>
      <c r="RBF118" s="20"/>
      <c r="RBG118" s="20"/>
      <c r="RBH118" s="20"/>
      <c r="RBI118" s="20"/>
      <c r="RBJ118" s="20"/>
      <c r="RBK118" s="20"/>
      <c r="RBL118" s="20"/>
      <c r="RBM118" s="20"/>
      <c r="RBN118" s="20"/>
      <c r="RBO118" s="20"/>
      <c r="RBP118" s="20"/>
      <c r="RBQ118" s="20"/>
      <c r="RBR118" s="20"/>
      <c r="RBS118" s="20"/>
      <c r="RBT118" s="20"/>
      <c r="RBU118" s="20"/>
      <c r="RBV118" s="20"/>
      <c r="RBW118" s="20"/>
      <c r="RBX118" s="20"/>
      <c r="RBY118" s="20"/>
      <c r="RBZ118" s="20"/>
      <c r="RCA118" s="20"/>
      <c r="RCB118" s="20"/>
      <c r="RCC118" s="20"/>
      <c r="RCD118" s="20"/>
      <c r="RCE118" s="20"/>
      <c r="RCF118" s="20"/>
      <c r="RCG118" s="20"/>
      <c r="RCH118" s="20"/>
      <c r="RCI118" s="20"/>
      <c r="RCJ118" s="20"/>
      <c r="RCK118" s="20"/>
      <c r="RCL118" s="20"/>
      <c r="RCM118" s="20"/>
      <c r="RCN118" s="20"/>
      <c r="RCO118" s="20"/>
      <c r="RCP118" s="20"/>
      <c r="RCQ118" s="20"/>
      <c r="RCR118" s="20"/>
      <c r="RCS118" s="20"/>
      <c r="RCT118" s="20"/>
      <c r="RCU118" s="20"/>
      <c r="RCV118" s="20"/>
      <c r="RCW118" s="20"/>
      <c r="RCX118" s="20"/>
      <c r="RCY118" s="20"/>
      <c r="RCZ118" s="20"/>
      <c r="RDA118" s="20"/>
      <c r="RDB118" s="20"/>
      <c r="RDC118" s="20"/>
      <c r="RDD118" s="20"/>
      <c r="RDE118" s="20"/>
      <c r="RDF118" s="20"/>
      <c r="RDG118" s="20"/>
      <c r="RDH118" s="20"/>
      <c r="RDI118" s="20"/>
      <c r="RDJ118" s="20"/>
      <c r="RDK118" s="20"/>
      <c r="RDL118" s="20"/>
      <c r="RDM118" s="20"/>
      <c r="RDN118" s="20"/>
      <c r="RDO118" s="20"/>
      <c r="RDP118" s="20"/>
      <c r="RDQ118" s="20"/>
      <c r="RDR118" s="20"/>
      <c r="RDS118" s="20"/>
      <c r="RDT118" s="20"/>
      <c r="RDU118" s="20"/>
      <c r="RDV118" s="20"/>
      <c r="RDW118" s="20"/>
      <c r="RDX118" s="20"/>
      <c r="RDY118" s="20"/>
      <c r="RDZ118" s="20"/>
      <c r="REA118" s="20"/>
      <c r="REB118" s="20"/>
      <c r="REC118" s="20"/>
      <c r="RED118" s="20"/>
      <c r="REE118" s="20"/>
      <c r="REF118" s="20"/>
      <c r="REG118" s="20"/>
      <c r="REH118" s="20"/>
      <c r="REI118" s="20"/>
      <c r="REJ118" s="20"/>
      <c r="REK118" s="20"/>
      <c r="REL118" s="20"/>
      <c r="REM118" s="20"/>
      <c r="REN118" s="20"/>
      <c r="REO118" s="20"/>
      <c r="REP118" s="20"/>
      <c r="REQ118" s="20"/>
      <c r="RER118" s="20"/>
      <c r="RES118" s="20"/>
      <c r="RET118" s="20"/>
      <c r="REU118" s="20"/>
      <c r="REV118" s="20"/>
      <c r="REW118" s="20"/>
      <c r="REX118" s="20"/>
      <c r="REY118" s="20"/>
      <c r="REZ118" s="20"/>
      <c r="RFA118" s="20"/>
      <c r="RFB118" s="20"/>
      <c r="RFC118" s="20"/>
      <c r="RFD118" s="20"/>
      <c r="RFE118" s="20"/>
      <c r="RFF118" s="20"/>
      <c r="RFG118" s="20"/>
      <c r="RFH118" s="20"/>
      <c r="RFI118" s="20"/>
      <c r="RFJ118" s="20"/>
      <c r="RFK118" s="20"/>
      <c r="RFL118" s="20"/>
      <c r="RFM118" s="20"/>
      <c r="RFN118" s="20"/>
      <c r="RFO118" s="20"/>
      <c r="RFP118" s="20"/>
      <c r="RFQ118" s="20"/>
      <c r="RFR118" s="20"/>
      <c r="RFS118" s="20"/>
      <c r="RFT118" s="20"/>
      <c r="RFU118" s="20"/>
      <c r="RFV118" s="20"/>
      <c r="RFW118" s="20"/>
      <c r="RFX118" s="20"/>
      <c r="RFY118" s="20"/>
      <c r="RFZ118" s="20"/>
      <c r="RGA118" s="20"/>
      <c r="RGB118" s="20"/>
      <c r="RGC118" s="20"/>
      <c r="RGD118" s="20"/>
      <c r="RGE118" s="20"/>
      <c r="RGF118" s="20"/>
      <c r="RGG118" s="20"/>
      <c r="RGH118" s="20"/>
      <c r="RGI118" s="20"/>
      <c r="RGJ118" s="20"/>
      <c r="RGK118" s="20"/>
      <c r="RGL118" s="20"/>
      <c r="RGM118" s="20"/>
      <c r="RGN118" s="20"/>
      <c r="RGO118" s="20"/>
      <c r="RGP118" s="20"/>
      <c r="RGQ118" s="20"/>
      <c r="RGR118" s="20"/>
      <c r="RGS118" s="20"/>
      <c r="RGT118" s="20"/>
      <c r="RGU118" s="20"/>
      <c r="RGV118" s="20"/>
      <c r="RGW118" s="20"/>
      <c r="RGX118" s="20"/>
      <c r="RGY118" s="20"/>
      <c r="RGZ118" s="20"/>
      <c r="RHA118" s="20"/>
      <c r="RHB118" s="20"/>
      <c r="RHC118" s="20"/>
      <c r="RHD118" s="20"/>
      <c r="RHE118" s="20"/>
      <c r="RHF118" s="20"/>
      <c r="RHG118" s="20"/>
      <c r="RHH118" s="20"/>
      <c r="RHI118" s="20"/>
      <c r="RHJ118" s="20"/>
      <c r="RHK118" s="20"/>
      <c r="RHL118" s="20"/>
      <c r="RHM118" s="20"/>
      <c r="RHN118" s="20"/>
      <c r="RHO118" s="20"/>
      <c r="RHP118" s="20"/>
      <c r="RHQ118" s="20"/>
      <c r="RHR118" s="20"/>
      <c r="RHS118" s="20"/>
      <c r="RHT118" s="20"/>
      <c r="RHU118" s="20"/>
      <c r="RHV118" s="20"/>
      <c r="RHW118" s="20"/>
      <c r="RHX118" s="20"/>
      <c r="RHY118" s="20"/>
      <c r="RHZ118" s="20"/>
      <c r="RIA118" s="20"/>
      <c r="RIB118" s="20"/>
      <c r="RIC118" s="20"/>
      <c r="RID118" s="20"/>
      <c r="RIE118" s="20"/>
      <c r="RIF118" s="20"/>
      <c r="RIG118" s="20"/>
      <c r="RIH118" s="20"/>
      <c r="RII118" s="20"/>
      <c r="RIJ118" s="20"/>
      <c r="RIK118" s="20"/>
      <c r="RIL118" s="20"/>
      <c r="RIM118" s="20"/>
      <c r="RIN118" s="20"/>
      <c r="RIO118" s="20"/>
      <c r="RIP118" s="20"/>
      <c r="RIQ118" s="20"/>
      <c r="RIR118" s="20"/>
      <c r="RIS118" s="20"/>
      <c r="RIT118" s="20"/>
      <c r="RIU118" s="20"/>
      <c r="RIV118" s="20"/>
      <c r="RIW118" s="20"/>
      <c r="RIX118" s="20"/>
      <c r="RIY118" s="20"/>
      <c r="RIZ118" s="20"/>
      <c r="RJA118" s="20"/>
      <c r="RJB118" s="20"/>
      <c r="RJC118" s="20"/>
      <c r="RJD118" s="20"/>
      <c r="RJE118" s="20"/>
      <c r="RJF118" s="20"/>
      <c r="RJG118" s="20"/>
      <c r="RJH118" s="20"/>
      <c r="RJI118" s="20"/>
      <c r="RJJ118" s="20"/>
      <c r="RJK118" s="20"/>
      <c r="RJL118" s="20"/>
      <c r="RJM118" s="20"/>
      <c r="RJN118" s="20"/>
      <c r="RJO118" s="20"/>
      <c r="RJP118" s="20"/>
      <c r="RJQ118" s="20"/>
      <c r="RJR118" s="20"/>
      <c r="RJS118" s="20"/>
      <c r="RJT118" s="20"/>
      <c r="RJU118" s="20"/>
      <c r="RJV118" s="20"/>
      <c r="RJW118" s="20"/>
      <c r="RJX118" s="20"/>
      <c r="RJY118" s="20"/>
      <c r="RJZ118" s="20"/>
      <c r="RKA118" s="20"/>
      <c r="RKB118" s="20"/>
      <c r="RKC118" s="20"/>
      <c r="RKD118" s="20"/>
      <c r="RKE118" s="20"/>
      <c r="RKF118" s="20"/>
      <c r="RKG118" s="20"/>
      <c r="RKH118" s="20"/>
      <c r="RKI118" s="20"/>
      <c r="RKJ118" s="20"/>
      <c r="RKK118" s="20"/>
      <c r="RKL118" s="20"/>
      <c r="RKM118" s="20"/>
      <c r="RKN118" s="20"/>
      <c r="RKO118" s="20"/>
      <c r="RKP118" s="20"/>
      <c r="RKQ118" s="20"/>
      <c r="RKR118" s="20"/>
      <c r="RKS118" s="20"/>
      <c r="RKT118" s="20"/>
      <c r="RKU118" s="20"/>
      <c r="RKV118" s="20"/>
      <c r="RKW118" s="20"/>
      <c r="RKX118" s="20"/>
      <c r="RKY118" s="20"/>
      <c r="RKZ118" s="20"/>
      <c r="RLA118" s="20"/>
      <c r="RLB118" s="20"/>
      <c r="RLC118" s="20"/>
      <c r="RLD118" s="20"/>
      <c r="RLE118" s="20"/>
      <c r="RLF118" s="20"/>
      <c r="RLG118" s="20"/>
      <c r="RLH118" s="20"/>
      <c r="RLI118" s="20"/>
      <c r="RLJ118" s="20"/>
      <c r="RLK118" s="20"/>
      <c r="RLL118" s="20"/>
      <c r="RLM118" s="20"/>
      <c r="RLN118" s="20"/>
      <c r="RLO118" s="20"/>
      <c r="RLP118" s="20"/>
      <c r="RLQ118" s="20"/>
      <c r="RLR118" s="20"/>
      <c r="RLS118" s="20"/>
      <c r="RLT118" s="20"/>
      <c r="RLU118" s="20"/>
      <c r="RLV118" s="20"/>
      <c r="RLW118" s="20"/>
      <c r="RLX118" s="20"/>
      <c r="RLY118" s="20"/>
      <c r="RLZ118" s="20"/>
      <c r="RMA118" s="20"/>
      <c r="RMB118" s="20"/>
      <c r="RMC118" s="20"/>
      <c r="RMD118" s="20"/>
      <c r="RME118" s="20"/>
      <c r="RMF118" s="20"/>
      <c r="RMG118" s="20"/>
      <c r="RMH118" s="20"/>
      <c r="RMI118" s="20"/>
      <c r="RMJ118" s="20"/>
      <c r="RMK118" s="20"/>
      <c r="RML118" s="20"/>
      <c r="RMM118" s="20"/>
      <c r="RMN118" s="20"/>
      <c r="RMO118" s="20"/>
      <c r="RMP118" s="20"/>
      <c r="RMQ118" s="20"/>
      <c r="RMR118" s="20"/>
      <c r="RMS118" s="20"/>
      <c r="RMT118" s="20"/>
      <c r="RMU118" s="20"/>
      <c r="RMV118" s="20"/>
      <c r="RMW118" s="20"/>
      <c r="RMX118" s="20"/>
      <c r="RMY118" s="20"/>
      <c r="RMZ118" s="20"/>
      <c r="RNA118" s="20"/>
      <c r="RNB118" s="20"/>
      <c r="RNC118" s="20"/>
      <c r="RND118" s="20"/>
      <c r="RNE118" s="20"/>
      <c r="RNF118" s="20"/>
      <c r="RNG118" s="20"/>
      <c r="RNH118" s="20"/>
      <c r="RNI118" s="20"/>
      <c r="RNJ118" s="20"/>
      <c r="RNK118" s="20"/>
      <c r="RNL118" s="20"/>
      <c r="RNM118" s="20"/>
      <c r="RNN118" s="20"/>
      <c r="RNO118" s="20"/>
      <c r="RNP118" s="20"/>
      <c r="RNQ118" s="20"/>
      <c r="RNR118" s="20"/>
      <c r="RNS118" s="20"/>
      <c r="RNT118" s="20"/>
      <c r="RNU118" s="20"/>
      <c r="RNV118" s="20"/>
      <c r="RNW118" s="20"/>
      <c r="RNX118" s="20"/>
      <c r="RNY118" s="20"/>
      <c r="RNZ118" s="20"/>
      <c r="ROA118" s="20"/>
      <c r="ROB118" s="20"/>
      <c r="ROC118" s="20"/>
      <c r="ROD118" s="20"/>
      <c r="ROE118" s="20"/>
      <c r="ROF118" s="20"/>
      <c r="ROG118" s="20"/>
      <c r="ROH118" s="20"/>
      <c r="ROI118" s="20"/>
      <c r="ROJ118" s="20"/>
      <c r="ROK118" s="20"/>
      <c r="ROL118" s="20"/>
      <c r="ROM118" s="20"/>
      <c r="RON118" s="20"/>
      <c r="ROO118" s="20"/>
      <c r="ROP118" s="20"/>
      <c r="ROQ118" s="20"/>
      <c r="ROR118" s="20"/>
      <c r="ROS118" s="20"/>
      <c r="ROT118" s="20"/>
      <c r="ROU118" s="20"/>
      <c r="ROV118" s="20"/>
      <c r="ROW118" s="20"/>
      <c r="ROX118" s="20"/>
      <c r="ROY118" s="20"/>
      <c r="ROZ118" s="20"/>
      <c r="RPA118" s="20"/>
      <c r="RPB118" s="20"/>
      <c r="RPC118" s="20"/>
      <c r="RPD118" s="20"/>
      <c r="RPE118" s="20"/>
      <c r="RPF118" s="20"/>
      <c r="RPG118" s="20"/>
      <c r="RPH118" s="20"/>
      <c r="RPI118" s="20"/>
      <c r="RPJ118" s="20"/>
      <c r="RPK118" s="20"/>
      <c r="RPL118" s="20"/>
      <c r="RPM118" s="20"/>
      <c r="RPN118" s="20"/>
      <c r="RPO118" s="20"/>
      <c r="RPP118" s="20"/>
      <c r="RPQ118" s="20"/>
      <c r="RPR118" s="20"/>
      <c r="RPS118" s="20"/>
      <c r="RPT118" s="20"/>
      <c r="RPU118" s="20"/>
      <c r="RPV118" s="20"/>
      <c r="RPW118" s="20"/>
      <c r="RPX118" s="20"/>
      <c r="RPY118" s="20"/>
      <c r="RPZ118" s="20"/>
      <c r="RQA118" s="20"/>
      <c r="RQB118" s="20"/>
      <c r="RQC118" s="20"/>
      <c r="RQD118" s="20"/>
      <c r="RQE118" s="20"/>
      <c r="RQF118" s="20"/>
      <c r="RQG118" s="20"/>
      <c r="RQH118" s="20"/>
      <c r="RQI118" s="20"/>
      <c r="RQJ118" s="20"/>
      <c r="RQK118" s="20"/>
      <c r="RQL118" s="20"/>
      <c r="RQM118" s="20"/>
      <c r="RQN118" s="20"/>
      <c r="RQO118" s="20"/>
      <c r="RQP118" s="20"/>
      <c r="RQQ118" s="20"/>
      <c r="RQR118" s="20"/>
      <c r="RQS118" s="20"/>
      <c r="RQT118" s="20"/>
      <c r="RQU118" s="20"/>
      <c r="RQV118" s="20"/>
      <c r="RQW118" s="20"/>
      <c r="RQX118" s="20"/>
      <c r="RQY118" s="20"/>
      <c r="RQZ118" s="20"/>
      <c r="RRA118" s="20"/>
      <c r="RRB118" s="20"/>
      <c r="RRC118" s="20"/>
      <c r="RRD118" s="20"/>
      <c r="RRE118" s="20"/>
      <c r="RRF118" s="20"/>
      <c r="RRG118" s="20"/>
      <c r="RRH118" s="20"/>
      <c r="RRI118" s="20"/>
      <c r="RRJ118" s="20"/>
      <c r="RRK118" s="20"/>
      <c r="RRL118" s="20"/>
      <c r="RRM118" s="20"/>
      <c r="RRN118" s="20"/>
      <c r="RRO118" s="20"/>
      <c r="RRP118" s="20"/>
      <c r="RRQ118" s="20"/>
      <c r="RRR118" s="20"/>
      <c r="RRS118" s="20"/>
      <c r="RRT118" s="20"/>
      <c r="RRU118" s="20"/>
      <c r="RRV118" s="20"/>
      <c r="RRW118" s="20"/>
      <c r="RRX118" s="20"/>
      <c r="RRY118" s="20"/>
      <c r="RRZ118" s="20"/>
      <c r="RSA118" s="20"/>
      <c r="RSB118" s="20"/>
      <c r="RSC118" s="20"/>
      <c r="RSD118" s="20"/>
      <c r="RSE118" s="20"/>
      <c r="RSF118" s="20"/>
      <c r="RSG118" s="20"/>
      <c r="RSH118" s="20"/>
      <c r="RSI118" s="20"/>
      <c r="RSJ118" s="20"/>
      <c r="RSK118" s="20"/>
      <c r="RSL118" s="20"/>
      <c r="RSM118" s="20"/>
      <c r="RSN118" s="20"/>
      <c r="RSO118" s="20"/>
      <c r="RSP118" s="20"/>
      <c r="RSQ118" s="20"/>
      <c r="RSR118" s="20"/>
      <c r="RSS118" s="20"/>
      <c r="RST118" s="20"/>
      <c r="RSU118" s="20"/>
      <c r="RSV118" s="20"/>
      <c r="RSW118" s="20"/>
      <c r="RSX118" s="20"/>
      <c r="RSY118" s="20"/>
      <c r="RSZ118" s="20"/>
      <c r="RTA118" s="20"/>
      <c r="RTB118" s="20"/>
      <c r="RTC118" s="20"/>
      <c r="RTD118" s="20"/>
      <c r="RTE118" s="20"/>
      <c r="RTF118" s="20"/>
      <c r="RTG118" s="20"/>
      <c r="RTH118" s="20"/>
      <c r="RTI118" s="20"/>
      <c r="RTJ118" s="20"/>
      <c r="RTK118" s="20"/>
      <c r="RTL118" s="20"/>
      <c r="RTM118" s="20"/>
      <c r="RTN118" s="20"/>
      <c r="RTO118" s="20"/>
      <c r="RTP118" s="20"/>
      <c r="RTQ118" s="20"/>
      <c r="RTR118" s="20"/>
      <c r="RTS118" s="20"/>
      <c r="RTT118" s="20"/>
      <c r="RTU118" s="20"/>
      <c r="RTV118" s="20"/>
      <c r="RTW118" s="20"/>
      <c r="RTX118" s="20"/>
      <c r="RTY118" s="20"/>
      <c r="RTZ118" s="20"/>
      <c r="RUA118" s="20"/>
      <c r="RUB118" s="20"/>
      <c r="RUC118" s="20"/>
      <c r="RUD118" s="20"/>
      <c r="RUE118" s="20"/>
      <c r="RUF118" s="20"/>
      <c r="RUG118" s="20"/>
      <c r="RUH118" s="20"/>
      <c r="RUI118" s="20"/>
      <c r="RUJ118" s="20"/>
      <c r="RUK118" s="20"/>
      <c r="RUL118" s="20"/>
      <c r="RUM118" s="20"/>
      <c r="RUN118" s="20"/>
      <c r="RUO118" s="20"/>
      <c r="RUP118" s="20"/>
      <c r="RUQ118" s="20"/>
      <c r="RUR118" s="20"/>
      <c r="RUS118" s="20"/>
      <c r="RUT118" s="20"/>
      <c r="RUU118" s="20"/>
      <c r="RUV118" s="20"/>
      <c r="RUW118" s="20"/>
      <c r="RUX118" s="20"/>
      <c r="RUY118" s="20"/>
      <c r="RUZ118" s="20"/>
      <c r="RVA118" s="20"/>
      <c r="RVB118" s="20"/>
      <c r="RVC118" s="20"/>
      <c r="RVD118" s="20"/>
      <c r="RVE118" s="20"/>
      <c r="RVF118" s="20"/>
      <c r="RVG118" s="20"/>
      <c r="RVH118" s="20"/>
      <c r="RVI118" s="20"/>
      <c r="RVJ118" s="20"/>
      <c r="RVK118" s="20"/>
      <c r="RVL118" s="20"/>
      <c r="RVM118" s="20"/>
      <c r="RVN118" s="20"/>
      <c r="RVO118" s="20"/>
      <c r="RVP118" s="20"/>
      <c r="RVQ118" s="20"/>
      <c r="RVR118" s="20"/>
      <c r="RVS118" s="20"/>
      <c r="RVT118" s="20"/>
      <c r="RVU118" s="20"/>
      <c r="RVV118" s="20"/>
      <c r="RVW118" s="20"/>
      <c r="RVX118" s="20"/>
      <c r="RVY118" s="20"/>
      <c r="RVZ118" s="20"/>
      <c r="RWA118" s="20"/>
      <c r="RWB118" s="20"/>
      <c r="RWC118" s="20"/>
      <c r="RWD118" s="20"/>
      <c r="RWE118" s="20"/>
      <c r="RWF118" s="20"/>
      <c r="RWG118" s="20"/>
      <c r="RWH118" s="20"/>
      <c r="RWI118" s="20"/>
      <c r="RWJ118" s="20"/>
      <c r="RWK118" s="20"/>
      <c r="RWL118" s="20"/>
      <c r="RWM118" s="20"/>
      <c r="RWN118" s="20"/>
      <c r="RWO118" s="20"/>
      <c r="RWP118" s="20"/>
      <c r="RWQ118" s="20"/>
      <c r="RWR118" s="20"/>
      <c r="RWS118" s="20"/>
      <c r="RWT118" s="20"/>
      <c r="RWU118" s="20"/>
      <c r="RWV118" s="20"/>
      <c r="RWW118" s="20"/>
      <c r="RWX118" s="20"/>
      <c r="RWY118" s="20"/>
      <c r="RWZ118" s="20"/>
      <c r="RXA118" s="20"/>
      <c r="RXB118" s="20"/>
      <c r="RXC118" s="20"/>
      <c r="RXD118" s="20"/>
      <c r="RXE118" s="20"/>
      <c r="RXF118" s="20"/>
      <c r="RXG118" s="20"/>
      <c r="RXH118" s="20"/>
      <c r="RXI118" s="20"/>
      <c r="RXJ118" s="20"/>
      <c r="RXK118" s="20"/>
      <c r="RXL118" s="20"/>
      <c r="RXM118" s="20"/>
      <c r="RXN118" s="20"/>
      <c r="RXO118" s="20"/>
      <c r="RXP118" s="20"/>
      <c r="RXQ118" s="20"/>
      <c r="RXR118" s="20"/>
      <c r="RXS118" s="20"/>
      <c r="RXT118" s="20"/>
      <c r="RXU118" s="20"/>
      <c r="RXV118" s="20"/>
      <c r="RXW118" s="20"/>
      <c r="RXX118" s="20"/>
      <c r="RXY118" s="20"/>
      <c r="RXZ118" s="20"/>
      <c r="RYA118" s="20"/>
      <c r="RYB118" s="20"/>
      <c r="RYC118" s="20"/>
      <c r="RYD118" s="20"/>
      <c r="RYE118" s="20"/>
      <c r="RYF118" s="20"/>
      <c r="RYG118" s="20"/>
      <c r="RYH118" s="20"/>
      <c r="RYI118" s="20"/>
      <c r="RYJ118" s="20"/>
      <c r="RYK118" s="20"/>
      <c r="RYL118" s="20"/>
      <c r="RYM118" s="20"/>
      <c r="RYN118" s="20"/>
      <c r="RYO118" s="20"/>
      <c r="RYP118" s="20"/>
      <c r="RYQ118" s="20"/>
      <c r="RYR118" s="20"/>
      <c r="RYS118" s="20"/>
      <c r="RYT118" s="20"/>
      <c r="RYU118" s="20"/>
      <c r="RYV118" s="20"/>
      <c r="RYW118" s="20"/>
      <c r="RYX118" s="20"/>
      <c r="RYY118" s="20"/>
      <c r="RYZ118" s="20"/>
      <c r="RZA118" s="20"/>
      <c r="RZB118" s="20"/>
      <c r="RZC118" s="20"/>
      <c r="RZD118" s="20"/>
      <c r="RZE118" s="20"/>
      <c r="RZF118" s="20"/>
      <c r="RZG118" s="20"/>
      <c r="RZH118" s="20"/>
      <c r="RZI118" s="20"/>
      <c r="RZJ118" s="20"/>
      <c r="RZK118" s="20"/>
      <c r="RZL118" s="20"/>
      <c r="RZM118" s="20"/>
      <c r="RZN118" s="20"/>
      <c r="RZO118" s="20"/>
      <c r="RZP118" s="20"/>
      <c r="RZQ118" s="20"/>
      <c r="RZR118" s="20"/>
      <c r="RZS118" s="20"/>
      <c r="RZT118" s="20"/>
      <c r="RZU118" s="20"/>
      <c r="RZV118" s="20"/>
      <c r="RZW118" s="20"/>
      <c r="RZX118" s="20"/>
      <c r="RZY118" s="20"/>
      <c r="RZZ118" s="20"/>
      <c r="SAA118" s="20"/>
      <c r="SAB118" s="20"/>
      <c r="SAC118" s="20"/>
      <c r="SAD118" s="20"/>
      <c r="SAE118" s="20"/>
      <c r="SAF118" s="20"/>
      <c r="SAG118" s="20"/>
      <c r="SAH118" s="20"/>
      <c r="SAI118" s="20"/>
      <c r="SAJ118" s="20"/>
      <c r="SAK118" s="20"/>
      <c r="SAL118" s="20"/>
      <c r="SAM118" s="20"/>
      <c r="SAN118" s="20"/>
      <c r="SAO118" s="20"/>
      <c r="SAP118" s="20"/>
      <c r="SAQ118" s="20"/>
      <c r="SAR118" s="20"/>
      <c r="SAS118" s="20"/>
      <c r="SAT118" s="20"/>
      <c r="SAU118" s="20"/>
      <c r="SAV118" s="20"/>
      <c r="SAW118" s="20"/>
      <c r="SAX118" s="20"/>
      <c r="SAY118" s="20"/>
      <c r="SAZ118" s="20"/>
      <c r="SBA118" s="20"/>
      <c r="SBB118" s="20"/>
      <c r="SBC118" s="20"/>
      <c r="SBD118" s="20"/>
      <c r="SBE118" s="20"/>
      <c r="SBF118" s="20"/>
      <c r="SBG118" s="20"/>
      <c r="SBH118" s="20"/>
      <c r="SBI118" s="20"/>
      <c r="SBJ118" s="20"/>
      <c r="SBK118" s="20"/>
      <c r="SBL118" s="20"/>
      <c r="SBM118" s="20"/>
      <c r="SBN118" s="20"/>
      <c r="SBO118" s="20"/>
      <c r="SBP118" s="20"/>
      <c r="SBQ118" s="20"/>
      <c r="SBR118" s="20"/>
      <c r="SBS118" s="20"/>
      <c r="SBT118" s="20"/>
      <c r="SBU118" s="20"/>
      <c r="SBV118" s="20"/>
      <c r="SBW118" s="20"/>
      <c r="SBX118" s="20"/>
      <c r="SBY118" s="20"/>
      <c r="SBZ118" s="20"/>
      <c r="SCA118" s="20"/>
      <c r="SCB118" s="20"/>
      <c r="SCC118" s="20"/>
      <c r="SCD118" s="20"/>
      <c r="SCE118" s="20"/>
      <c r="SCF118" s="20"/>
      <c r="SCG118" s="20"/>
      <c r="SCH118" s="20"/>
      <c r="SCI118" s="20"/>
      <c r="SCJ118" s="20"/>
      <c r="SCK118" s="20"/>
      <c r="SCL118" s="20"/>
      <c r="SCM118" s="20"/>
      <c r="SCN118" s="20"/>
      <c r="SCO118" s="20"/>
      <c r="SCP118" s="20"/>
      <c r="SCQ118" s="20"/>
      <c r="SCR118" s="20"/>
      <c r="SCS118" s="20"/>
      <c r="SCT118" s="20"/>
      <c r="SCU118" s="20"/>
      <c r="SCV118" s="20"/>
      <c r="SCW118" s="20"/>
      <c r="SCX118" s="20"/>
      <c r="SCY118" s="20"/>
      <c r="SCZ118" s="20"/>
      <c r="SDA118" s="20"/>
      <c r="SDB118" s="20"/>
      <c r="SDC118" s="20"/>
      <c r="SDD118" s="20"/>
      <c r="SDE118" s="20"/>
      <c r="SDF118" s="20"/>
      <c r="SDG118" s="20"/>
      <c r="SDH118" s="20"/>
      <c r="SDI118" s="20"/>
      <c r="SDJ118" s="20"/>
      <c r="SDK118" s="20"/>
      <c r="SDL118" s="20"/>
      <c r="SDM118" s="20"/>
      <c r="SDN118" s="20"/>
      <c r="SDO118" s="20"/>
      <c r="SDP118" s="20"/>
      <c r="SDQ118" s="20"/>
      <c r="SDR118" s="20"/>
      <c r="SDS118" s="20"/>
      <c r="SDT118" s="20"/>
      <c r="SDU118" s="20"/>
      <c r="SDV118" s="20"/>
      <c r="SDW118" s="20"/>
      <c r="SDX118" s="20"/>
      <c r="SDY118" s="20"/>
      <c r="SDZ118" s="20"/>
      <c r="SEA118" s="20"/>
      <c r="SEB118" s="20"/>
      <c r="SEC118" s="20"/>
      <c r="SED118" s="20"/>
      <c r="SEE118" s="20"/>
      <c r="SEF118" s="20"/>
      <c r="SEG118" s="20"/>
      <c r="SEH118" s="20"/>
      <c r="SEI118" s="20"/>
      <c r="SEJ118" s="20"/>
      <c r="SEK118" s="20"/>
      <c r="SEL118" s="20"/>
      <c r="SEM118" s="20"/>
      <c r="SEN118" s="20"/>
      <c r="SEO118" s="20"/>
      <c r="SEP118" s="20"/>
      <c r="SEQ118" s="20"/>
      <c r="SER118" s="20"/>
      <c r="SES118" s="20"/>
      <c r="SET118" s="20"/>
      <c r="SEU118" s="20"/>
      <c r="SEV118" s="20"/>
      <c r="SEW118" s="20"/>
      <c r="SEX118" s="20"/>
      <c r="SEY118" s="20"/>
      <c r="SEZ118" s="20"/>
      <c r="SFA118" s="20"/>
      <c r="SFB118" s="20"/>
      <c r="SFC118" s="20"/>
      <c r="SFD118" s="20"/>
      <c r="SFE118" s="20"/>
      <c r="SFF118" s="20"/>
      <c r="SFG118" s="20"/>
      <c r="SFH118" s="20"/>
      <c r="SFI118" s="20"/>
      <c r="SFJ118" s="20"/>
      <c r="SFK118" s="20"/>
      <c r="SFL118" s="20"/>
      <c r="SFM118" s="20"/>
      <c r="SFN118" s="20"/>
      <c r="SFO118" s="20"/>
      <c r="SFP118" s="20"/>
      <c r="SFQ118" s="20"/>
      <c r="SFR118" s="20"/>
      <c r="SFS118" s="20"/>
      <c r="SFT118" s="20"/>
      <c r="SFU118" s="20"/>
      <c r="SFV118" s="20"/>
      <c r="SFW118" s="20"/>
      <c r="SFX118" s="20"/>
      <c r="SFY118" s="20"/>
      <c r="SFZ118" s="20"/>
      <c r="SGA118" s="20"/>
      <c r="SGB118" s="20"/>
      <c r="SGC118" s="20"/>
      <c r="SGD118" s="20"/>
      <c r="SGE118" s="20"/>
      <c r="SGF118" s="20"/>
      <c r="SGG118" s="20"/>
      <c r="SGH118" s="20"/>
      <c r="SGI118" s="20"/>
      <c r="SGJ118" s="20"/>
      <c r="SGK118" s="20"/>
      <c r="SGL118" s="20"/>
      <c r="SGM118" s="20"/>
      <c r="SGN118" s="20"/>
      <c r="SGO118" s="20"/>
      <c r="SGP118" s="20"/>
      <c r="SGQ118" s="20"/>
      <c r="SGR118" s="20"/>
      <c r="SGS118" s="20"/>
      <c r="SGT118" s="20"/>
      <c r="SGU118" s="20"/>
      <c r="SGV118" s="20"/>
      <c r="SGW118" s="20"/>
      <c r="SGX118" s="20"/>
      <c r="SGY118" s="20"/>
      <c r="SGZ118" s="20"/>
      <c r="SHA118" s="20"/>
      <c r="SHB118" s="20"/>
      <c r="SHC118" s="20"/>
      <c r="SHD118" s="20"/>
      <c r="SHE118" s="20"/>
      <c r="SHF118" s="20"/>
      <c r="SHG118" s="20"/>
      <c r="SHH118" s="20"/>
      <c r="SHI118" s="20"/>
      <c r="SHJ118" s="20"/>
      <c r="SHK118" s="20"/>
      <c r="SHL118" s="20"/>
      <c r="SHM118" s="20"/>
      <c r="SHN118" s="20"/>
      <c r="SHO118" s="20"/>
      <c r="SHP118" s="20"/>
      <c r="SHQ118" s="20"/>
      <c r="SHR118" s="20"/>
      <c r="SHS118" s="20"/>
      <c r="SHT118" s="20"/>
      <c r="SHU118" s="20"/>
      <c r="SHV118" s="20"/>
      <c r="SHW118" s="20"/>
      <c r="SHX118" s="20"/>
      <c r="SHY118" s="20"/>
      <c r="SHZ118" s="20"/>
      <c r="SIA118" s="20"/>
      <c r="SIB118" s="20"/>
      <c r="SIC118" s="20"/>
      <c r="SID118" s="20"/>
      <c r="SIE118" s="20"/>
      <c r="SIF118" s="20"/>
      <c r="SIG118" s="20"/>
      <c r="SIH118" s="20"/>
      <c r="SII118" s="20"/>
      <c r="SIJ118" s="20"/>
      <c r="SIK118" s="20"/>
      <c r="SIL118" s="20"/>
      <c r="SIM118" s="20"/>
      <c r="SIN118" s="20"/>
      <c r="SIO118" s="20"/>
      <c r="SIP118" s="20"/>
      <c r="SIQ118" s="20"/>
      <c r="SIR118" s="20"/>
      <c r="SIS118" s="20"/>
      <c r="SIT118" s="20"/>
      <c r="SIU118" s="20"/>
      <c r="SIV118" s="20"/>
      <c r="SIW118" s="20"/>
      <c r="SIX118" s="20"/>
      <c r="SIY118" s="20"/>
      <c r="SIZ118" s="20"/>
      <c r="SJA118" s="20"/>
      <c r="SJB118" s="20"/>
      <c r="SJC118" s="20"/>
      <c r="SJD118" s="20"/>
      <c r="SJE118" s="20"/>
      <c r="SJF118" s="20"/>
      <c r="SJG118" s="20"/>
      <c r="SJH118" s="20"/>
      <c r="SJI118" s="20"/>
      <c r="SJJ118" s="20"/>
      <c r="SJK118" s="20"/>
      <c r="SJL118" s="20"/>
      <c r="SJM118" s="20"/>
      <c r="SJN118" s="20"/>
      <c r="SJO118" s="20"/>
      <c r="SJP118" s="20"/>
      <c r="SJQ118" s="20"/>
      <c r="SJR118" s="20"/>
      <c r="SJS118" s="20"/>
      <c r="SJT118" s="20"/>
      <c r="SJU118" s="20"/>
      <c r="SJV118" s="20"/>
      <c r="SJW118" s="20"/>
      <c r="SJX118" s="20"/>
      <c r="SJY118" s="20"/>
      <c r="SJZ118" s="20"/>
      <c r="SKA118" s="20"/>
      <c r="SKB118" s="20"/>
      <c r="SKC118" s="20"/>
      <c r="SKD118" s="20"/>
      <c r="SKE118" s="20"/>
      <c r="SKF118" s="20"/>
      <c r="SKG118" s="20"/>
      <c r="SKH118" s="20"/>
      <c r="SKI118" s="20"/>
      <c r="SKJ118" s="20"/>
      <c r="SKK118" s="20"/>
      <c r="SKL118" s="20"/>
      <c r="SKM118" s="20"/>
      <c r="SKN118" s="20"/>
      <c r="SKO118" s="20"/>
      <c r="SKP118" s="20"/>
      <c r="SKQ118" s="20"/>
      <c r="SKR118" s="20"/>
      <c r="SKS118" s="20"/>
      <c r="SKT118" s="20"/>
      <c r="SKU118" s="20"/>
      <c r="SKV118" s="20"/>
      <c r="SKW118" s="20"/>
      <c r="SKX118" s="20"/>
      <c r="SKY118" s="20"/>
      <c r="SKZ118" s="20"/>
      <c r="SLA118" s="20"/>
      <c r="SLB118" s="20"/>
      <c r="SLC118" s="20"/>
      <c r="SLD118" s="20"/>
      <c r="SLE118" s="20"/>
      <c r="SLF118" s="20"/>
      <c r="SLG118" s="20"/>
      <c r="SLH118" s="20"/>
      <c r="SLI118" s="20"/>
      <c r="SLJ118" s="20"/>
      <c r="SLK118" s="20"/>
      <c r="SLL118" s="20"/>
      <c r="SLM118" s="20"/>
      <c r="SLN118" s="20"/>
      <c r="SLO118" s="20"/>
      <c r="SLP118" s="20"/>
      <c r="SLQ118" s="20"/>
      <c r="SLR118" s="20"/>
      <c r="SLS118" s="20"/>
      <c r="SLT118" s="20"/>
      <c r="SLU118" s="20"/>
      <c r="SLV118" s="20"/>
      <c r="SLW118" s="20"/>
      <c r="SLX118" s="20"/>
      <c r="SLY118" s="20"/>
      <c r="SLZ118" s="20"/>
      <c r="SMA118" s="20"/>
      <c r="SMB118" s="20"/>
      <c r="SMC118" s="20"/>
      <c r="SMD118" s="20"/>
      <c r="SME118" s="20"/>
      <c r="SMF118" s="20"/>
      <c r="SMG118" s="20"/>
      <c r="SMH118" s="20"/>
      <c r="SMI118" s="20"/>
      <c r="SMJ118" s="20"/>
      <c r="SMK118" s="20"/>
      <c r="SML118" s="20"/>
      <c r="SMM118" s="20"/>
      <c r="SMN118" s="20"/>
      <c r="SMO118" s="20"/>
      <c r="SMP118" s="20"/>
      <c r="SMQ118" s="20"/>
      <c r="SMR118" s="20"/>
      <c r="SMS118" s="20"/>
      <c r="SMT118" s="20"/>
      <c r="SMU118" s="20"/>
      <c r="SMV118" s="20"/>
      <c r="SMW118" s="20"/>
      <c r="SMX118" s="20"/>
      <c r="SMY118" s="20"/>
      <c r="SMZ118" s="20"/>
      <c r="SNA118" s="20"/>
      <c r="SNB118" s="20"/>
      <c r="SNC118" s="20"/>
      <c r="SND118" s="20"/>
      <c r="SNE118" s="20"/>
      <c r="SNF118" s="20"/>
      <c r="SNG118" s="20"/>
      <c r="SNH118" s="20"/>
      <c r="SNI118" s="20"/>
      <c r="SNJ118" s="20"/>
      <c r="SNK118" s="20"/>
      <c r="SNL118" s="20"/>
      <c r="SNM118" s="20"/>
      <c r="SNN118" s="20"/>
      <c r="SNO118" s="20"/>
      <c r="SNP118" s="20"/>
      <c r="SNQ118" s="20"/>
      <c r="SNR118" s="20"/>
      <c r="SNS118" s="20"/>
      <c r="SNT118" s="20"/>
      <c r="SNU118" s="20"/>
      <c r="SNV118" s="20"/>
      <c r="SNW118" s="20"/>
      <c r="SNX118" s="20"/>
      <c r="SNY118" s="20"/>
      <c r="SNZ118" s="20"/>
      <c r="SOA118" s="20"/>
      <c r="SOB118" s="20"/>
      <c r="SOC118" s="20"/>
      <c r="SOD118" s="20"/>
      <c r="SOE118" s="20"/>
      <c r="SOF118" s="20"/>
      <c r="SOG118" s="20"/>
      <c r="SOH118" s="20"/>
      <c r="SOI118" s="20"/>
      <c r="SOJ118" s="20"/>
      <c r="SOK118" s="20"/>
      <c r="SOL118" s="20"/>
      <c r="SOM118" s="20"/>
      <c r="SON118" s="20"/>
      <c r="SOO118" s="20"/>
      <c r="SOP118" s="20"/>
      <c r="SOQ118" s="20"/>
      <c r="SOR118" s="20"/>
      <c r="SOS118" s="20"/>
      <c r="SOT118" s="20"/>
      <c r="SOU118" s="20"/>
      <c r="SOV118" s="20"/>
      <c r="SOW118" s="20"/>
      <c r="SOX118" s="20"/>
      <c r="SOY118" s="20"/>
      <c r="SOZ118" s="20"/>
      <c r="SPA118" s="20"/>
      <c r="SPB118" s="20"/>
      <c r="SPC118" s="20"/>
      <c r="SPD118" s="20"/>
      <c r="SPE118" s="20"/>
      <c r="SPF118" s="20"/>
      <c r="SPG118" s="20"/>
      <c r="SPH118" s="20"/>
      <c r="SPI118" s="20"/>
      <c r="SPJ118" s="20"/>
      <c r="SPK118" s="20"/>
      <c r="SPL118" s="20"/>
      <c r="SPM118" s="20"/>
      <c r="SPN118" s="20"/>
      <c r="SPO118" s="20"/>
      <c r="SPP118" s="20"/>
      <c r="SPQ118" s="20"/>
      <c r="SPR118" s="20"/>
      <c r="SPS118" s="20"/>
      <c r="SPT118" s="20"/>
      <c r="SPU118" s="20"/>
      <c r="SPV118" s="20"/>
      <c r="SPW118" s="20"/>
      <c r="SPX118" s="20"/>
      <c r="SPY118" s="20"/>
      <c r="SPZ118" s="20"/>
      <c r="SQA118" s="20"/>
      <c r="SQB118" s="20"/>
      <c r="SQC118" s="20"/>
      <c r="SQD118" s="20"/>
      <c r="SQE118" s="20"/>
      <c r="SQF118" s="20"/>
      <c r="SQG118" s="20"/>
      <c r="SQH118" s="20"/>
      <c r="SQI118" s="20"/>
      <c r="SQJ118" s="20"/>
      <c r="SQK118" s="20"/>
      <c r="SQL118" s="20"/>
      <c r="SQM118" s="20"/>
      <c r="SQN118" s="20"/>
      <c r="SQO118" s="20"/>
      <c r="SQP118" s="20"/>
      <c r="SQQ118" s="20"/>
      <c r="SQR118" s="20"/>
      <c r="SQS118" s="20"/>
      <c r="SQT118" s="20"/>
      <c r="SQU118" s="20"/>
      <c r="SQV118" s="20"/>
      <c r="SQW118" s="20"/>
      <c r="SQX118" s="20"/>
      <c r="SQY118" s="20"/>
      <c r="SQZ118" s="20"/>
      <c r="SRA118" s="20"/>
      <c r="SRB118" s="20"/>
      <c r="SRC118" s="20"/>
      <c r="SRD118" s="20"/>
      <c r="SRE118" s="20"/>
      <c r="SRF118" s="20"/>
      <c r="SRG118" s="20"/>
      <c r="SRH118" s="20"/>
      <c r="SRI118" s="20"/>
      <c r="SRJ118" s="20"/>
      <c r="SRK118" s="20"/>
      <c r="SRL118" s="20"/>
      <c r="SRM118" s="20"/>
      <c r="SRN118" s="20"/>
      <c r="SRO118" s="20"/>
      <c r="SRP118" s="20"/>
      <c r="SRQ118" s="20"/>
      <c r="SRR118" s="20"/>
      <c r="SRS118" s="20"/>
      <c r="SRT118" s="20"/>
      <c r="SRU118" s="20"/>
      <c r="SRV118" s="20"/>
      <c r="SRW118" s="20"/>
      <c r="SRX118" s="20"/>
      <c r="SRY118" s="20"/>
      <c r="SRZ118" s="20"/>
      <c r="SSA118" s="20"/>
      <c r="SSB118" s="20"/>
      <c r="SSC118" s="20"/>
      <c r="SSD118" s="20"/>
      <c r="SSE118" s="20"/>
      <c r="SSF118" s="20"/>
      <c r="SSG118" s="20"/>
      <c r="SSH118" s="20"/>
      <c r="SSI118" s="20"/>
      <c r="SSJ118" s="20"/>
      <c r="SSK118" s="20"/>
      <c r="SSL118" s="20"/>
      <c r="SSM118" s="20"/>
      <c r="SSN118" s="20"/>
      <c r="SSO118" s="20"/>
      <c r="SSP118" s="20"/>
      <c r="SSQ118" s="20"/>
      <c r="SSR118" s="20"/>
      <c r="SSS118" s="20"/>
      <c r="SST118" s="20"/>
      <c r="SSU118" s="20"/>
      <c r="SSV118" s="20"/>
      <c r="SSW118" s="20"/>
      <c r="SSX118" s="20"/>
      <c r="SSY118" s="20"/>
      <c r="SSZ118" s="20"/>
      <c r="STA118" s="20"/>
      <c r="STB118" s="20"/>
      <c r="STC118" s="20"/>
      <c r="STD118" s="20"/>
      <c r="STE118" s="20"/>
      <c r="STF118" s="20"/>
      <c r="STG118" s="20"/>
      <c r="STH118" s="20"/>
      <c r="STI118" s="20"/>
      <c r="STJ118" s="20"/>
      <c r="STK118" s="20"/>
      <c r="STL118" s="20"/>
      <c r="STM118" s="20"/>
      <c r="STN118" s="20"/>
      <c r="STO118" s="20"/>
      <c r="STP118" s="20"/>
      <c r="STQ118" s="20"/>
      <c r="STR118" s="20"/>
      <c r="STS118" s="20"/>
      <c r="STT118" s="20"/>
      <c r="STU118" s="20"/>
      <c r="STV118" s="20"/>
      <c r="STW118" s="20"/>
      <c r="STX118" s="20"/>
      <c r="STY118" s="20"/>
      <c r="STZ118" s="20"/>
      <c r="SUA118" s="20"/>
      <c r="SUB118" s="20"/>
      <c r="SUC118" s="20"/>
      <c r="SUD118" s="20"/>
      <c r="SUE118" s="20"/>
      <c r="SUF118" s="20"/>
      <c r="SUG118" s="20"/>
      <c r="SUH118" s="20"/>
      <c r="SUI118" s="20"/>
      <c r="SUJ118" s="20"/>
      <c r="SUK118" s="20"/>
      <c r="SUL118" s="20"/>
      <c r="SUM118" s="20"/>
      <c r="SUN118" s="20"/>
      <c r="SUO118" s="20"/>
      <c r="SUP118" s="20"/>
      <c r="SUQ118" s="20"/>
      <c r="SUR118" s="20"/>
      <c r="SUS118" s="20"/>
      <c r="SUT118" s="20"/>
      <c r="SUU118" s="20"/>
      <c r="SUV118" s="20"/>
      <c r="SUW118" s="20"/>
      <c r="SUX118" s="20"/>
      <c r="SUY118" s="20"/>
      <c r="SUZ118" s="20"/>
      <c r="SVA118" s="20"/>
      <c r="SVB118" s="20"/>
      <c r="SVC118" s="20"/>
      <c r="SVD118" s="20"/>
      <c r="SVE118" s="20"/>
      <c r="SVF118" s="20"/>
      <c r="SVG118" s="20"/>
      <c r="SVH118" s="20"/>
      <c r="SVI118" s="20"/>
      <c r="SVJ118" s="20"/>
      <c r="SVK118" s="20"/>
      <c r="SVL118" s="20"/>
      <c r="SVM118" s="20"/>
      <c r="SVN118" s="20"/>
      <c r="SVO118" s="20"/>
      <c r="SVP118" s="20"/>
      <c r="SVQ118" s="20"/>
      <c r="SVR118" s="20"/>
      <c r="SVS118" s="20"/>
      <c r="SVT118" s="20"/>
      <c r="SVU118" s="20"/>
      <c r="SVV118" s="20"/>
      <c r="SVW118" s="20"/>
      <c r="SVX118" s="20"/>
      <c r="SVY118" s="20"/>
      <c r="SVZ118" s="20"/>
      <c r="SWA118" s="20"/>
      <c r="SWB118" s="20"/>
      <c r="SWC118" s="20"/>
      <c r="SWD118" s="20"/>
      <c r="SWE118" s="20"/>
      <c r="SWF118" s="20"/>
      <c r="SWG118" s="20"/>
      <c r="SWH118" s="20"/>
      <c r="SWI118" s="20"/>
      <c r="SWJ118" s="20"/>
      <c r="SWK118" s="20"/>
      <c r="SWL118" s="20"/>
      <c r="SWM118" s="20"/>
      <c r="SWN118" s="20"/>
      <c r="SWO118" s="20"/>
      <c r="SWP118" s="20"/>
      <c r="SWQ118" s="20"/>
      <c r="SWR118" s="20"/>
      <c r="SWS118" s="20"/>
      <c r="SWT118" s="20"/>
      <c r="SWU118" s="20"/>
      <c r="SWV118" s="20"/>
      <c r="SWW118" s="20"/>
      <c r="SWX118" s="20"/>
      <c r="SWY118" s="20"/>
      <c r="SWZ118" s="20"/>
      <c r="SXA118" s="20"/>
      <c r="SXB118" s="20"/>
      <c r="SXC118" s="20"/>
      <c r="SXD118" s="20"/>
      <c r="SXE118" s="20"/>
      <c r="SXF118" s="20"/>
      <c r="SXG118" s="20"/>
      <c r="SXH118" s="20"/>
      <c r="SXI118" s="20"/>
      <c r="SXJ118" s="20"/>
      <c r="SXK118" s="20"/>
      <c r="SXL118" s="20"/>
      <c r="SXM118" s="20"/>
      <c r="SXN118" s="20"/>
      <c r="SXO118" s="20"/>
      <c r="SXP118" s="20"/>
      <c r="SXQ118" s="20"/>
      <c r="SXR118" s="20"/>
      <c r="SXS118" s="20"/>
      <c r="SXT118" s="20"/>
      <c r="SXU118" s="20"/>
      <c r="SXV118" s="20"/>
      <c r="SXW118" s="20"/>
      <c r="SXX118" s="20"/>
      <c r="SXY118" s="20"/>
      <c r="SXZ118" s="20"/>
      <c r="SYA118" s="20"/>
      <c r="SYB118" s="20"/>
      <c r="SYC118" s="20"/>
      <c r="SYD118" s="20"/>
      <c r="SYE118" s="20"/>
      <c r="SYF118" s="20"/>
      <c r="SYG118" s="20"/>
      <c r="SYH118" s="20"/>
      <c r="SYI118" s="20"/>
      <c r="SYJ118" s="20"/>
      <c r="SYK118" s="20"/>
      <c r="SYL118" s="20"/>
      <c r="SYM118" s="20"/>
      <c r="SYN118" s="20"/>
      <c r="SYO118" s="20"/>
      <c r="SYP118" s="20"/>
      <c r="SYQ118" s="20"/>
      <c r="SYR118" s="20"/>
      <c r="SYS118" s="20"/>
      <c r="SYT118" s="20"/>
      <c r="SYU118" s="20"/>
      <c r="SYV118" s="20"/>
      <c r="SYW118" s="20"/>
      <c r="SYX118" s="20"/>
      <c r="SYY118" s="20"/>
      <c r="SYZ118" s="20"/>
      <c r="SZA118" s="20"/>
      <c r="SZB118" s="20"/>
      <c r="SZC118" s="20"/>
      <c r="SZD118" s="20"/>
      <c r="SZE118" s="20"/>
      <c r="SZF118" s="20"/>
      <c r="SZG118" s="20"/>
      <c r="SZH118" s="20"/>
      <c r="SZI118" s="20"/>
      <c r="SZJ118" s="20"/>
      <c r="SZK118" s="20"/>
      <c r="SZL118" s="20"/>
      <c r="SZM118" s="20"/>
      <c r="SZN118" s="20"/>
      <c r="SZO118" s="20"/>
      <c r="SZP118" s="20"/>
      <c r="SZQ118" s="20"/>
      <c r="SZR118" s="20"/>
      <c r="SZS118" s="20"/>
      <c r="SZT118" s="20"/>
      <c r="SZU118" s="20"/>
      <c r="SZV118" s="20"/>
      <c r="SZW118" s="20"/>
      <c r="SZX118" s="20"/>
      <c r="SZY118" s="20"/>
      <c r="SZZ118" s="20"/>
      <c r="TAA118" s="20"/>
      <c r="TAB118" s="20"/>
      <c r="TAC118" s="20"/>
      <c r="TAD118" s="20"/>
      <c r="TAE118" s="20"/>
      <c r="TAF118" s="20"/>
      <c r="TAG118" s="20"/>
      <c r="TAH118" s="20"/>
      <c r="TAI118" s="20"/>
      <c r="TAJ118" s="20"/>
      <c r="TAK118" s="20"/>
      <c r="TAL118" s="20"/>
      <c r="TAM118" s="20"/>
      <c r="TAN118" s="20"/>
      <c r="TAO118" s="20"/>
      <c r="TAP118" s="20"/>
      <c r="TAQ118" s="20"/>
      <c r="TAR118" s="20"/>
      <c r="TAS118" s="20"/>
      <c r="TAT118" s="20"/>
      <c r="TAU118" s="20"/>
      <c r="TAV118" s="20"/>
      <c r="TAW118" s="20"/>
      <c r="TAX118" s="20"/>
      <c r="TAY118" s="20"/>
      <c r="TAZ118" s="20"/>
      <c r="TBA118" s="20"/>
      <c r="TBB118" s="20"/>
      <c r="TBC118" s="20"/>
      <c r="TBD118" s="20"/>
      <c r="TBE118" s="20"/>
      <c r="TBF118" s="20"/>
      <c r="TBG118" s="20"/>
      <c r="TBH118" s="20"/>
      <c r="TBI118" s="20"/>
      <c r="TBJ118" s="20"/>
      <c r="TBK118" s="20"/>
      <c r="TBL118" s="20"/>
      <c r="TBM118" s="20"/>
      <c r="TBN118" s="20"/>
      <c r="TBO118" s="20"/>
      <c r="TBP118" s="20"/>
      <c r="TBQ118" s="20"/>
      <c r="TBR118" s="20"/>
      <c r="TBS118" s="20"/>
      <c r="TBT118" s="20"/>
      <c r="TBU118" s="20"/>
      <c r="TBV118" s="20"/>
      <c r="TBW118" s="20"/>
      <c r="TBX118" s="20"/>
      <c r="TBY118" s="20"/>
      <c r="TBZ118" s="20"/>
      <c r="TCA118" s="20"/>
      <c r="TCB118" s="20"/>
      <c r="TCC118" s="20"/>
      <c r="TCD118" s="20"/>
      <c r="TCE118" s="20"/>
      <c r="TCF118" s="20"/>
      <c r="TCG118" s="20"/>
      <c r="TCH118" s="20"/>
      <c r="TCI118" s="20"/>
      <c r="TCJ118" s="20"/>
      <c r="TCK118" s="20"/>
      <c r="TCL118" s="20"/>
      <c r="TCM118" s="20"/>
      <c r="TCN118" s="20"/>
      <c r="TCO118" s="20"/>
      <c r="TCP118" s="20"/>
      <c r="TCQ118" s="20"/>
      <c r="TCR118" s="20"/>
      <c r="TCS118" s="20"/>
      <c r="TCT118" s="20"/>
      <c r="TCU118" s="20"/>
      <c r="TCV118" s="20"/>
      <c r="TCW118" s="20"/>
      <c r="TCX118" s="20"/>
      <c r="TCY118" s="20"/>
      <c r="TCZ118" s="20"/>
      <c r="TDA118" s="20"/>
      <c r="TDB118" s="20"/>
      <c r="TDC118" s="20"/>
      <c r="TDD118" s="20"/>
      <c r="TDE118" s="20"/>
      <c r="TDF118" s="20"/>
      <c r="TDG118" s="20"/>
      <c r="TDH118" s="20"/>
      <c r="TDI118" s="20"/>
      <c r="TDJ118" s="20"/>
      <c r="TDK118" s="20"/>
      <c r="TDL118" s="20"/>
      <c r="TDM118" s="20"/>
      <c r="TDN118" s="20"/>
      <c r="TDO118" s="20"/>
      <c r="TDP118" s="20"/>
      <c r="TDQ118" s="20"/>
      <c r="TDR118" s="20"/>
      <c r="TDS118" s="20"/>
      <c r="TDT118" s="20"/>
      <c r="TDU118" s="20"/>
      <c r="TDV118" s="20"/>
      <c r="TDW118" s="20"/>
      <c r="TDX118" s="20"/>
      <c r="TDY118" s="20"/>
      <c r="TDZ118" s="20"/>
      <c r="TEA118" s="20"/>
      <c r="TEB118" s="20"/>
      <c r="TEC118" s="20"/>
      <c r="TED118" s="20"/>
      <c r="TEE118" s="20"/>
      <c r="TEF118" s="20"/>
      <c r="TEG118" s="20"/>
      <c r="TEH118" s="20"/>
      <c r="TEI118" s="20"/>
      <c r="TEJ118" s="20"/>
      <c r="TEK118" s="20"/>
      <c r="TEL118" s="20"/>
      <c r="TEM118" s="20"/>
      <c r="TEN118" s="20"/>
      <c r="TEO118" s="20"/>
      <c r="TEP118" s="20"/>
      <c r="TEQ118" s="20"/>
      <c r="TER118" s="20"/>
      <c r="TES118" s="20"/>
      <c r="TET118" s="20"/>
      <c r="TEU118" s="20"/>
      <c r="TEV118" s="20"/>
      <c r="TEW118" s="20"/>
      <c r="TEX118" s="20"/>
      <c r="TEY118" s="20"/>
      <c r="TEZ118" s="20"/>
      <c r="TFA118" s="20"/>
      <c r="TFB118" s="20"/>
      <c r="TFC118" s="20"/>
      <c r="TFD118" s="20"/>
      <c r="TFE118" s="20"/>
      <c r="TFF118" s="20"/>
      <c r="TFG118" s="20"/>
      <c r="TFH118" s="20"/>
      <c r="TFI118" s="20"/>
      <c r="TFJ118" s="20"/>
      <c r="TFK118" s="20"/>
      <c r="TFL118" s="20"/>
      <c r="TFM118" s="20"/>
      <c r="TFN118" s="20"/>
      <c r="TFO118" s="20"/>
      <c r="TFP118" s="20"/>
      <c r="TFQ118" s="20"/>
      <c r="TFR118" s="20"/>
      <c r="TFS118" s="20"/>
      <c r="TFT118" s="20"/>
      <c r="TFU118" s="20"/>
      <c r="TFV118" s="20"/>
      <c r="TFW118" s="20"/>
      <c r="TFX118" s="20"/>
      <c r="TFY118" s="20"/>
      <c r="TFZ118" s="20"/>
      <c r="TGA118" s="20"/>
      <c r="TGB118" s="20"/>
      <c r="TGC118" s="20"/>
      <c r="TGD118" s="20"/>
      <c r="TGE118" s="20"/>
      <c r="TGF118" s="20"/>
      <c r="TGG118" s="20"/>
      <c r="TGH118" s="20"/>
      <c r="TGI118" s="20"/>
      <c r="TGJ118" s="20"/>
      <c r="TGK118" s="20"/>
      <c r="TGL118" s="20"/>
      <c r="TGM118" s="20"/>
      <c r="TGN118" s="20"/>
      <c r="TGO118" s="20"/>
      <c r="TGP118" s="20"/>
      <c r="TGQ118" s="20"/>
      <c r="TGR118" s="20"/>
      <c r="TGS118" s="20"/>
      <c r="TGT118" s="20"/>
      <c r="TGU118" s="20"/>
      <c r="TGV118" s="20"/>
      <c r="TGW118" s="20"/>
      <c r="TGX118" s="20"/>
      <c r="TGY118" s="20"/>
      <c r="TGZ118" s="20"/>
      <c r="THA118" s="20"/>
      <c r="THB118" s="20"/>
      <c r="THC118" s="20"/>
      <c r="THD118" s="20"/>
      <c r="THE118" s="20"/>
      <c r="THF118" s="20"/>
      <c r="THG118" s="20"/>
      <c r="THH118" s="20"/>
      <c r="THI118" s="20"/>
      <c r="THJ118" s="20"/>
      <c r="THK118" s="20"/>
      <c r="THL118" s="20"/>
      <c r="THM118" s="20"/>
      <c r="THN118" s="20"/>
      <c r="THO118" s="20"/>
      <c r="THP118" s="20"/>
      <c r="THQ118" s="20"/>
      <c r="THR118" s="20"/>
      <c r="THS118" s="20"/>
      <c r="THT118" s="20"/>
      <c r="THU118" s="20"/>
      <c r="THV118" s="20"/>
      <c r="THW118" s="20"/>
      <c r="THX118" s="20"/>
      <c r="THY118" s="20"/>
      <c r="THZ118" s="20"/>
      <c r="TIA118" s="20"/>
      <c r="TIB118" s="20"/>
      <c r="TIC118" s="20"/>
      <c r="TID118" s="20"/>
      <c r="TIE118" s="20"/>
      <c r="TIF118" s="20"/>
      <c r="TIG118" s="20"/>
      <c r="TIH118" s="20"/>
      <c r="TII118" s="20"/>
      <c r="TIJ118" s="20"/>
      <c r="TIK118" s="20"/>
      <c r="TIL118" s="20"/>
      <c r="TIM118" s="20"/>
      <c r="TIN118" s="20"/>
      <c r="TIO118" s="20"/>
      <c r="TIP118" s="20"/>
      <c r="TIQ118" s="20"/>
      <c r="TIR118" s="20"/>
      <c r="TIS118" s="20"/>
      <c r="TIT118" s="20"/>
      <c r="TIU118" s="20"/>
      <c r="TIV118" s="20"/>
      <c r="TIW118" s="20"/>
      <c r="TIX118" s="20"/>
      <c r="TIY118" s="20"/>
      <c r="TIZ118" s="20"/>
      <c r="TJA118" s="20"/>
      <c r="TJB118" s="20"/>
      <c r="TJC118" s="20"/>
      <c r="TJD118" s="20"/>
      <c r="TJE118" s="20"/>
      <c r="TJF118" s="20"/>
      <c r="TJG118" s="20"/>
      <c r="TJH118" s="20"/>
      <c r="TJI118" s="20"/>
      <c r="TJJ118" s="20"/>
      <c r="TJK118" s="20"/>
      <c r="TJL118" s="20"/>
      <c r="TJM118" s="20"/>
      <c r="TJN118" s="20"/>
      <c r="TJO118" s="20"/>
      <c r="TJP118" s="20"/>
      <c r="TJQ118" s="20"/>
      <c r="TJR118" s="20"/>
      <c r="TJS118" s="20"/>
      <c r="TJT118" s="20"/>
      <c r="TJU118" s="20"/>
      <c r="TJV118" s="20"/>
      <c r="TJW118" s="20"/>
      <c r="TJX118" s="20"/>
      <c r="TJY118" s="20"/>
      <c r="TJZ118" s="20"/>
      <c r="TKA118" s="20"/>
      <c r="TKB118" s="20"/>
      <c r="TKC118" s="20"/>
      <c r="TKD118" s="20"/>
      <c r="TKE118" s="20"/>
      <c r="TKF118" s="20"/>
      <c r="TKG118" s="20"/>
      <c r="TKH118" s="20"/>
      <c r="TKI118" s="20"/>
      <c r="TKJ118" s="20"/>
      <c r="TKK118" s="20"/>
      <c r="TKL118" s="20"/>
      <c r="TKM118" s="20"/>
      <c r="TKN118" s="20"/>
      <c r="TKO118" s="20"/>
      <c r="TKP118" s="20"/>
      <c r="TKQ118" s="20"/>
      <c r="TKR118" s="20"/>
      <c r="TKS118" s="20"/>
      <c r="TKT118" s="20"/>
      <c r="TKU118" s="20"/>
      <c r="TKV118" s="20"/>
      <c r="TKW118" s="20"/>
      <c r="TKX118" s="20"/>
      <c r="TKY118" s="20"/>
      <c r="TKZ118" s="20"/>
      <c r="TLA118" s="20"/>
      <c r="TLB118" s="20"/>
      <c r="TLC118" s="20"/>
      <c r="TLD118" s="20"/>
      <c r="TLE118" s="20"/>
      <c r="TLF118" s="20"/>
      <c r="TLG118" s="20"/>
      <c r="TLH118" s="20"/>
      <c r="TLI118" s="20"/>
      <c r="TLJ118" s="20"/>
      <c r="TLK118" s="20"/>
      <c r="TLL118" s="20"/>
      <c r="TLM118" s="20"/>
      <c r="TLN118" s="20"/>
      <c r="TLO118" s="20"/>
      <c r="TLP118" s="20"/>
      <c r="TLQ118" s="20"/>
      <c r="TLR118" s="20"/>
      <c r="TLS118" s="20"/>
      <c r="TLT118" s="20"/>
      <c r="TLU118" s="20"/>
      <c r="TLV118" s="20"/>
      <c r="TLW118" s="20"/>
      <c r="TLX118" s="20"/>
      <c r="TLY118" s="20"/>
      <c r="TLZ118" s="20"/>
      <c r="TMA118" s="20"/>
      <c r="TMB118" s="20"/>
      <c r="TMC118" s="20"/>
      <c r="TMD118" s="20"/>
      <c r="TME118" s="20"/>
      <c r="TMF118" s="20"/>
      <c r="TMG118" s="20"/>
      <c r="TMH118" s="20"/>
      <c r="TMI118" s="20"/>
      <c r="TMJ118" s="20"/>
      <c r="TMK118" s="20"/>
      <c r="TML118" s="20"/>
      <c r="TMM118" s="20"/>
      <c r="TMN118" s="20"/>
      <c r="TMO118" s="20"/>
      <c r="TMP118" s="20"/>
      <c r="TMQ118" s="20"/>
      <c r="TMR118" s="20"/>
      <c r="TMS118" s="20"/>
      <c r="TMT118" s="20"/>
      <c r="TMU118" s="20"/>
      <c r="TMV118" s="20"/>
      <c r="TMW118" s="20"/>
      <c r="TMX118" s="20"/>
      <c r="TMY118" s="20"/>
      <c r="TMZ118" s="20"/>
      <c r="TNA118" s="20"/>
      <c r="TNB118" s="20"/>
      <c r="TNC118" s="20"/>
      <c r="TND118" s="20"/>
      <c r="TNE118" s="20"/>
      <c r="TNF118" s="20"/>
      <c r="TNG118" s="20"/>
      <c r="TNH118" s="20"/>
      <c r="TNI118" s="20"/>
      <c r="TNJ118" s="20"/>
      <c r="TNK118" s="20"/>
      <c r="TNL118" s="20"/>
      <c r="TNM118" s="20"/>
      <c r="TNN118" s="20"/>
      <c r="TNO118" s="20"/>
      <c r="TNP118" s="20"/>
      <c r="TNQ118" s="20"/>
      <c r="TNR118" s="20"/>
      <c r="TNS118" s="20"/>
      <c r="TNT118" s="20"/>
      <c r="TNU118" s="20"/>
      <c r="TNV118" s="20"/>
      <c r="TNW118" s="20"/>
      <c r="TNX118" s="20"/>
      <c r="TNY118" s="20"/>
      <c r="TNZ118" s="20"/>
      <c r="TOA118" s="20"/>
      <c r="TOB118" s="20"/>
      <c r="TOC118" s="20"/>
      <c r="TOD118" s="20"/>
      <c r="TOE118" s="20"/>
      <c r="TOF118" s="20"/>
      <c r="TOG118" s="20"/>
      <c r="TOH118" s="20"/>
      <c r="TOI118" s="20"/>
      <c r="TOJ118" s="20"/>
      <c r="TOK118" s="20"/>
      <c r="TOL118" s="20"/>
      <c r="TOM118" s="20"/>
      <c r="TON118" s="20"/>
      <c r="TOO118" s="20"/>
      <c r="TOP118" s="20"/>
      <c r="TOQ118" s="20"/>
      <c r="TOR118" s="20"/>
      <c r="TOS118" s="20"/>
      <c r="TOT118" s="20"/>
      <c r="TOU118" s="20"/>
      <c r="TOV118" s="20"/>
      <c r="TOW118" s="20"/>
      <c r="TOX118" s="20"/>
      <c r="TOY118" s="20"/>
      <c r="TOZ118" s="20"/>
      <c r="TPA118" s="20"/>
      <c r="TPB118" s="20"/>
      <c r="TPC118" s="20"/>
      <c r="TPD118" s="20"/>
      <c r="TPE118" s="20"/>
      <c r="TPF118" s="20"/>
      <c r="TPG118" s="20"/>
      <c r="TPH118" s="20"/>
      <c r="TPI118" s="20"/>
      <c r="TPJ118" s="20"/>
      <c r="TPK118" s="20"/>
      <c r="TPL118" s="20"/>
      <c r="TPM118" s="20"/>
      <c r="TPN118" s="20"/>
      <c r="TPO118" s="20"/>
      <c r="TPP118" s="20"/>
      <c r="TPQ118" s="20"/>
      <c r="TPR118" s="20"/>
      <c r="TPS118" s="20"/>
      <c r="TPT118" s="20"/>
      <c r="TPU118" s="20"/>
      <c r="TPV118" s="20"/>
      <c r="TPW118" s="20"/>
      <c r="TPX118" s="20"/>
      <c r="TPY118" s="20"/>
      <c r="TPZ118" s="20"/>
      <c r="TQA118" s="20"/>
      <c r="TQB118" s="20"/>
      <c r="TQC118" s="20"/>
      <c r="TQD118" s="20"/>
      <c r="TQE118" s="20"/>
      <c r="TQF118" s="20"/>
      <c r="TQG118" s="20"/>
      <c r="TQH118" s="20"/>
      <c r="TQI118" s="20"/>
      <c r="TQJ118" s="20"/>
      <c r="TQK118" s="20"/>
      <c r="TQL118" s="20"/>
      <c r="TQM118" s="20"/>
      <c r="TQN118" s="20"/>
      <c r="TQO118" s="20"/>
      <c r="TQP118" s="20"/>
      <c r="TQQ118" s="20"/>
      <c r="TQR118" s="20"/>
      <c r="TQS118" s="20"/>
      <c r="TQT118" s="20"/>
      <c r="TQU118" s="20"/>
      <c r="TQV118" s="20"/>
      <c r="TQW118" s="20"/>
      <c r="TQX118" s="20"/>
      <c r="TQY118" s="20"/>
      <c r="TQZ118" s="20"/>
      <c r="TRA118" s="20"/>
      <c r="TRB118" s="20"/>
      <c r="TRC118" s="20"/>
      <c r="TRD118" s="20"/>
      <c r="TRE118" s="20"/>
      <c r="TRF118" s="20"/>
      <c r="TRG118" s="20"/>
      <c r="TRH118" s="20"/>
      <c r="TRI118" s="20"/>
      <c r="TRJ118" s="20"/>
      <c r="TRK118" s="20"/>
      <c r="TRL118" s="20"/>
      <c r="TRM118" s="20"/>
      <c r="TRN118" s="20"/>
      <c r="TRO118" s="20"/>
      <c r="TRP118" s="20"/>
      <c r="TRQ118" s="20"/>
      <c r="TRR118" s="20"/>
      <c r="TRS118" s="20"/>
      <c r="TRT118" s="20"/>
      <c r="TRU118" s="20"/>
      <c r="TRV118" s="20"/>
      <c r="TRW118" s="20"/>
      <c r="TRX118" s="20"/>
      <c r="TRY118" s="20"/>
      <c r="TRZ118" s="20"/>
      <c r="TSA118" s="20"/>
      <c r="TSB118" s="20"/>
      <c r="TSC118" s="20"/>
      <c r="TSD118" s="20"/>
      <c r="TSE118" s="20"/>
      <c r="TSF118" s="20"/>
      <c r="TSG118" s="20"/>
      <c r="TSH118" s="20"/>
      <c r="TSI118" s="20"/>
      <c r="TSJ118" s="20"/>
      <c r="TSK118" s="20"/>
      <c r="TSL118" s="20"/>
      <c r="TSM118" s="20"/>
      <c r="TSN118" s="20"/>
      <c r="TSO118" s="20"/>
      <c r="TSP118" s="20"/>
      <c r="TSQ118" s="20"/>
      <c r="TSR118" s="20"/>
      <c r="TSS118" s="20"/>
      <c r="TST118" s="20"/>
      <c r="TSU118" s="20"/>
      <c r="TSV118" s="20"/>
      <c r="TSW118" s="20"/>
      <c r="TSX118" s="20"/>
      <c r="TSY118" s="20"/>
      <c r="TSZ118" s="20"/>
      <c r="TTA118" s="20"/>
      <c r="TTB118" s="20"/>
      <c r="TTC118" s="20"/>
      <c r="TTD118" s="20"/>
      <c r="TTE118" s="20"/>
      <c r="TTF118" s="20"/>
      <c r="TTG118" s="20"/>
      <c r="TTH118" s="20"/>
      <c r="TTI118" s="20"/>
      <c r="TTJ118" s="20"/>
      <c r="TTK118" s="20"/>
      <c r="TTL118" s="20"/>
      <c r="TTM118" s="20"/>
      <c r="TTN118" s="20"/>
      <c r="TTO118" s="20"/>
      <c r="TTP118" s="20"/>
      <c r="TTQ118" s="20"/>
      <c r="TTR118" s="20"/>
      <c r="TTS118" s="20"/>
      <c r="TTT118" s="20"/>
      <c r="TTU118" s="20"/>
      <c r="TTV118" s="20"/>
      <c r="TTW118" s="20"/>
      <c r="TTX118" s="20"/>
      <c r="TTY118" s="20"/>
      <c r="TTZ118" s="20"/>
      <c r="TUA118" s="20"/>
      <c r="TUB118" s="20"/>
      <c r="TUC118" s="20"/>
      <c r="TUD118" s="20"/>
      <c r="TUE118" s="20"/>
      <c r="TUF118" s="20"/>
      <c r="TUG118" s="20"/>
      <c r="TUH118" s="20"/>
      <c r="TUI118" s="20"/>
      <c r="TUJ118" s="20"/>
      <c r="TUK118" s="20"/>
      <c r="TUL118" s="20"/>
      <c r="TUM118" s="20"/>
      <c r="TUN118" s="20"/>
      <c r="TUO118" s="20"/>
      <c r="TUP118" s="20"/>
      <c r="TUQ118" s="20"/>
      <c r="TUR118" s="20"/>
      <c r="TUS118" s="20"/>
      <c r="TUT118" s="20"/>
      <c r="TUU118" s="20"/>
      <c r="TUV118" s="20"/>
      <c r="TUW118" s="20"/>
      <c r="TUX118" s="20"/>
      <c r="TUY118" s="20"/>
      <c r="TUZ118" s="20"/>
      <c r="TVA118" s="20"/>
      <c r="TVB118" s="20"/>
      <c r="TVC118" s="20"/>
      <c r="TVD118" s="20"/>
      <c r="TVE118" s="20"/>
      <c r="TVF118" s="20"/>
      <c r="TVG118" s="20"/>
      <c r="TVH118" s="20"/>
      <c r="TVI118" s="20"/>
      <c r="TVJ118" s="20"/>
      <c r="TVK118" s="20"/>
      <c r="TVL118" s="20"/>
      <c r="TVM118" s="20"/>
      <c r="TVN118" s="20"/>
      <c r="TVO118" s="20"/>
      <c r="TVP118" s="20"/>
      <c r="TVQ118" s="20"/>
      <c r="TVR118" s="20"/>
      <c r="TVS118" s="20"/>
      <c r="TVT118" s="20"/>
      <c r="TVU118" s="20"/>
      <c r="TVV118" s="20"/>
      <c r="TVW118" s="20"/>
      <c r="TVX118" s="20"/>
      <c r="TVY118" s="20"/>
      <c r="TVZ118" s="20"/>
      <c r="TWA118" s="20"/>
      <c r="TWB118" s="20"/>
      <c r="TWC118" s="20"/>
      <c r="TWD118" s="20"/>
      <c r="TWE118" s="20"/>
      <c r="TWF118" s="20"/>
      <c r="TWG118" s="20"/>
      <c r="TWH118" s="20"/>
      <c r="TWI118" s="20"/>
      <c r="TWJ118" s="20"/>
      <c r="TWK118" s="20"/>
      <c r="TWL118" s="20"/>
      <c r="TWM118" s="20"/>
      <c r="TWN118" s="20"/>
      <c r="TWO118" s="20"/>
      <c r="TWP118" s="20"/>
      <c r="TWQ118" s="20"/>
      <c r="TWR118" s="20"/>
      <c r="TWS118" s="20"/>
      <c r="TWT118" s="20"/>
      <c r="TWU118" s="20"/>
      <c r="TWV118" s="20"/>
      <c r="TWW118" s="20"/>
      <c r="TWX118" s="20"/>
      <c r="TWY118" s="20"/>
      <c r="TWZ118" s="20"/>
      <c r="TXA118" s="20"/>
      <c r="TXB118" s="20"/>
      <c r="TXC118" s="20"/>
      <c r="TXD118" s="20"/>
      <c r="TXE118" s="20"/>
      <c r="TXF118" s="20"/>
      <c r="TXG118" s="20"/>
      <c r="TXH118" s="20"/>
      <c r="TXI118" s="20"/>
      <c r="TXJ118" s="20"/>
      <c r="TXK118" s="20"/>
      <c r="TXL118" s="20"/>
      <c r="TXM118" s="20"/>
      <c r="TXN118" s="20"/>
      <c r="TXO118" s="20"/>
      <c r="TXP118" s="20"/>
      <c r="TXQ118" s="20"/>
      <c r="TXR118" s="20"/>
      <c r="TXS118" s="20"/>
      <c r="TXT118" s="20"/>
      <c r="TXU118" s="20"/>
      <c r="TXV118" s="20"/>
      <c r="TXW118" s="20"/>
      <c r="TXX118" s="20"/>
      <c r="TXY118" s="20"/>
      <c r="TXZ118" s="20"/>
      <c r="TYA118" s="20"/>
      <c r="TYB118" s="20"/>
      <c r="TYC118" s="20"/>
      <c r="TYD118" s="20"/>
      <c r="TYE118" s="20"/>
      <c r="TYF118" s="20"/>
      <c r="TYG118" s="20"/>
      <c r="TYH118" s="20"/>
      <c r="TYI118" s="20"/>
      <c r="TYJ118" s="20"/>
      <c r="TYK118" s="20"/>
      <c r="TYL118" s="20"/>
      <c r="TYM118" s="20"/>
      <c r="TYN118" s="20"/>
      <c r="TYO118" s="20"/>
      <c r="TYP118" s="20"/>
      <c r="TYQ118" s="20"/>
      <c r="TYR118" s="20"/>
      <c r="TYS118" s="20"/>
      <c r="TYT118" s="20"/>
      <c r="TYU118" s="20"/>
      <c r="TYV118" s="20"/>
      <c r="TYW118" s="20"/>
      <c r="TYX118" s="20"/>
      <c r="TYY118" s="20"/>
      <c r="TYZ118" s="20"/>
      <c r="TZA118" s="20"/>
      <c r="TZB118" s="20"/>
      <c r="TZC118" s="20"/>
      <c r="TZD118" s="20"/>
      <c r="TZE118" s="20"/>
      <c r="TZF118" s="20"/>
      <c r="TZG118" s="20"/>
      <c r="TZH118" s="20"/>
      <c r="TZI118" s="20"/>
      <c r="TZJ118" s="20"/>
      <c r="TZK118" s="20"/>
      <c r="TZL118" s="20"/>
      <c r="TZM118" s="20"/>
      <c r="TZN118" s="20"/>
      <c r="TZO118" s="20"/>
      <c r="TZP118" s="20"/>
      <c r="TZQ118" s="20"/>
      <c r="TZR118" s="20"/>
      <c r="TZS118" s="20"/>
      <c r="TZT118" s="20"/>
      <c r="TZU118" s="20"/>
      <c r="TZV118" s="20"/>
      <c r="TZW118" s="20"/>
      <c r="TZX118" s="20"/>
      <c r="TZY118" s="20"/>
      <c r="TZZ118" s="20"/>
      <c r="UAA118" s="20"/>
      <c r="UAB118" s="20"/>
      <c r="UAC118" s="20"/>
      <c r="UAD118" s="20"/>
      <c r="UAE118" s="20"/>
      <c r="UAF118" s="20"/>
      <c r="UAG118" s="20"/>
      <c r="UAH118" s="20"/>
      <c r="UAI118" s="20"/>
      <c r="UAJ118" s="20"/>
      <c r="UAK118" s="20"/>
      <c r="UAL118" s="20"/>
      <c r="UAM118" s="20"/>
      <c r="UAN118" s="20"/>
      <c r="UAO118" s="20"/>
      <c r="UAP118" s="20"/>
      <c r="UAQ118" s="20"/>
      <c r="UAR118" s="20"/>
      <c r="UAS118" s="20"/>
      <c r="UAT118" s="20"/>
      <c r="UAU118" s="20"/>
      <c r="UAV118" s="20"/>
      <c r="UAW118" s="20"/>
      <c r="UAX118" s="20"/>
      <c r="UAY118" s="20"/>
      <c r="UAZ118" s="20"/>
      <c r="UBA118" s="20"/>
      <c r="UBB118" s="20"/>
      <c r="UBC118" s="20"/>
      <c r="UBD118" s="20"/>
      <c r="UBE118" s="20"/>
      <c r="UBF118" s="20"/>
      <c r="UBG118" s="20"/>
      <c r="UBH118" s="20"/>
      <c r="UBI118" s="20"/>
      <c r="UBJ118" s="20"/>
      <c r="UBK118" s="20"/>
      <c r="UBL118" s="20"/>
      <c r="UBM118" s="20"/>
      <c r="UBN118" s="20"/>
      <c r="UBO118" s="20"/>
      <c r="UBP118" s="20"/>
      <c r="UBQ118" s="20"/>
      <c r="UBR118" s="20"/>
      <c r="UBS118" s="20"/>
      <c r="UBT118" s="20"/>
      <c r="UBU118" s="20"/>
      <c r="UBV118" s="20"/>
      <c r="UBW118" s="20"/>
      <c r="UBX118" s="20"/>
      <c r="UBY118" s="20"/>
      <c r="UBZ118" s="20"/>
      <c r="UCA118" s="20"/>
      <c r="UCB118" s="20"/>
      <c r="UCC118" s="20"/>
      <c r="UCD118" s="20"/>
      <c r="UCE118" s="20"/>
      <c r="UCF118" s="20"/>
      <c r="UCG118" s="20"/>
      <c r="UCH118" s="20"/>
      <c r="UCI118" s="20"/>
      <c r="UCJ118" s="20"/>
      <c r="UCK118" s="20"/>
      <c r="UCL118" s="20"/>
      <c r="UCM118" s="20"/>
      <c r="UCN118" s="20"/>
      <c r="UCO118" s="20"/>
      <c r="UCP118" s="20"/>
      <c r="UCQ118" s="20"/>
      <c r="UCR118" s="20"/>
      <c r="UCS118" s="20"/>
      <c r="UCT118" s="20"/>
      <c r="UCU118" s="20"/>
      <c r="UCV118" s="20"/>
      <c r="UCW118" s="20"/>
      <c r="UCX118" s="20"/>
      <c r="UCY118" s="20"/>
      <c r="UCZ118" s="20"/>
      <c r="UDA118" s="20"/>
      <c r="UDB118" s="20"/>
      <c r="UDC118" s="20"/>
      <c r="UDD118" s="20"/>
      <c r="UDE118" s="20"/>
      <c r="UDF118" s="20"/>
      <c r="UDG118" s="20"/>
      <c r="UDH118" s="20"/>
      <c r="UDI118" s="20"/>
      <c r="UDJ118" s="20"/>
      <c r="UDK118" s="20"/>
      <c r="UDL118" s="20"/>
      <c r="UDM118" s="20"/>
      <c r="UDN118" s="20"/>
      <c r="UDO118" s="20"/>
      <c r="UDP118" s="20"/>
      <c r="UDQ118" s="20"/>
      <c r="UDR118" s="20"/>
      <c r="UDS118" s="20"/>
      <c r="UDT118" s="20"/>
      <c r="UDU118" s="20"/>
      <c r="UDV118" s="20"/>
      <c r="UDW118" s="20"/>
      <c r="UDX118" s="20"/>
      <c r="UDY118" s="20"/>
      <c r="UDZ118" s="20"/>
      <c r="UEA118" s="20"/>
      <c r="UEB118" s="20"/>
      <c r="UEC118" s="20"/>
      <c r="UED118" s="20"/>
      <c r="UEE118" s="20"/>
      <c r="UEF118" s="20"/>
      <c r="UEG118" s="20"/>
      <c r="UEH118" s="20"/>
      <c r="UEI118" s="20"/>
      <c r="UEJ118" s="20"/>
      <c r="UEK118" s="20"/>
      <c r="UEL118" s="20"/>
      <c r="UEM118" s="20"/>
      <c r="UEN118" s="20"/>
      <c r="UEO118" s="20"/>
      <c r="UEP118" s="20"/>
      <c r="UEQ118" s="20"/>
      <c r="UER118" s="20"/>
      <c r="UES118" s="20"/>
      <c r="UET118" s="20"/>
      <c r="UEU118" s="20"/>
      <c r="UEV118" s="20"/>
      <c r="UEW118" s="20"/>
      <c r="UEX118" s="20"/>
      <c r="UEY118" s="20"/>
      <c r="UEZ118" s="20"/>
      <c r="UFA118" s="20"/>
      <c r="UFB118" s="20"/>
      <c r="UFC118" s="20"/>
      <c r="UFD118" s="20"/>
      <c r="UFE118" s="20"/>
      <c r="UFF118" s="20"/>
      <c r="UFG118" s="20"/>
      <c r="UFH118" s="20"/>
      <c r="UFI118" s="20"/>
      <c r="UFJ118" s="20"/>
      <c r="UFK118" s="20"/>
      <c r="UFL118" s="20"/>
      <c r="UFM118" s="20"/>
      <c r="UFN118" s="20"/>
      <c r="UFO118" s="20"/>
      <c r="UFP118" s="20"/>
      <c r="UFQ118" s="20"/>
      <c r="UFR118" s="20"/>
      <c r="UFS118" s="20"/>
      <c r="UFT118" s="20"/>
      <c r="UFU118" s="20"/>
      <c r="UFV118" s="20"/>
      <c r="UFW118" s="20"/>
      <c r="UFX118" s="20"/>
      <c r="UFY118" s="20"/>
      <c r="UFZ118" s="20"/>
      <c r="UGA118" s="20"/>
      <c r="UGB118" s="20"/>
      <c r="UGC118" s="20"/>
      <c r="UGD118" s="20"/>
      <c r="UGE118" s="20"/>
      <c r="UGF118" s="20"/>
      <c r="UGG118" s="20"/>
      <c r="UGH118" s="20"/>
      <c r="UGI118" s="20"/>
      <c r="UGJ118" s="20"/>
      <c r="UGK118" s="20"/>
      <c r="UGL118" s="20"/>
      <c r="UGM118" s="20"/>
      <c r="UGN118" s="20"/>
      <c r="UGO118" s="20"/>
      <c r="UGP118" s="20"/>
      <c r="UGQ118" s="20"/>
      <c r="UGR118" s="20"/>
      <c r="UGS118" s="20"/>
      <c r="UGT118" s="20"/>
      <c r="UGU118" s="20"/>
      <c r="UGV118" s="20"/>
      <c r="UGW118" s="20"/>
      <c r="UGX118" s="20"/>
      <c r="UGY118" s="20"/>
      <c r="UGZ118" s="20"/>
      <c r="UHA118" s="20"/>
      <c r="UHB118" s="20"/>
      <c r="UHC118" s="20"/>
      <c r="UHD118" s="20"/>
      <c r="UHE118" s="20"/>
      <c r="UHF118" s="20"/>
      <c r="UHG118" s="20"/>
      <c r="UHH118" s="20"/>
      <c r="UHI118" s="20"/>
      <c r="UHJ118" s="20"/>
      <c r="UHK118" s="20"/>
      <c r="UHL118" s="20"/>
      <c r="UHM118" s="20"/>
      <c r="UHN118" s="20"/>
      <c r="UHO118" s="20"/>
      <c r="UHP118" s="20"/>
      <c r="UHQ118" s="20"/>
      <c r="UHR118" s="20"/>
      <c r="UHS118" s="20"/>
      <c r="UHT118" s="20"/>
      <c r="UHU118" s="20"/>
      <c r="UHV118" s="20"/>
      <c r="UHW118" s="20"/>
      <c r="UHX118" s="20"/>
      <c r="UHY118" s="20"/>
      <c r="UHZ118" s="20"/>
      <c r="UIA118" s="20"/>
      <c r="UIB118" s="20"/>
      <c r="UIC118" s="20"/>
      <c r="UID118" s="20"/>
      <c r="UIE118" s="20"/>
      <c r="UIF118" s="20"/>
      <c r="UIG118" s="20"/>
      <c r="UIH118" s="20"/>
      <c r="UII118" s="20"/>
      <c r="UIJ118" s="20"/>
      <c r="UIK118" s="20"/>
      <c r="UIL118" s="20"/>
      <c r="UIM118" s="20"/>
      <c r="UIN118" s="20"/>
      <c r="UIO118" s="20"/>
      <c r="UIP118" s="20"/>
      <c r="UIQ118" s="20"/>
      <c r="UIR118" s="20"/>
      <c r="UIS118" s="20"/>
      <c r="UIT118" s="20"/>
      <c r="UIU118" s="20"/>
      <c r="UIV118" s="20"/>
      <c r="UIW118" s="20"/>
      <c r="UIX118" s="20"/>
      <c r="UIY118" s="20"/>
      <c r="UIZ118" s="20"/>
      <c r="UJA118" s="20"/>
      <c r="UJB118" s="20"/>
      <c r="UJC118" s="20"/>
      <c r="UJD118" s="20"/>
      <c r="UJE118" s="20"/>
      <c r="UJF118" s="20"/>
      <c r="UJG118" s="20"/>
      <c r="UJH118" s="20"/>
      <c r="UJI118" s="20"/>
      <c r="UJJ118" s="20"/>
      <c r="UJK118" s="20"/>
      <c r="UJL118" s="20"/>
      <c r="UJM118" s="20"/>
      <c r="UJN118" s="20"/>
      <c r="UJO118" s="20"/>
      <c r="UJP118" s="20"/>
      <c r="UJQ118" s="20"/>
      <c r="UJR118" s="20"/>
      <c r="UJS118" s="20"/>
      <c r="UJT118" s="20"/>
      <c r="UJU118" s="20"/>
      <c r="UJV118" s="20"/>
      <c r="UJW118" s="20"/>
      <c r="UJX118" s="20"/>
      <c r="UJY118" s="20"/>
      <c r="UJZ118" s="20"/>
      <c r="UKA118" s="20"/>
      <c r="UKB118" s="20"/>
      <c r="UKC118" s="20"/>
      <c r="UKD118" s="20"/>
      <c r="UKE118" s="20"/>
      <c r="UKF118" s="20"/>
      <c r="UKG118" s="20"/>
      <c r="UKH118" s="20"/>
      <c r="UKI118" s="20"/>
      <c r="UKJ118" s="20"/>
      <c r="UKK118" s="20"/>
      <c r="UKL118" s="20"/>
      <c r="UKM118" s="20"/>
      <c r="UKN118" s="20"/>
      <c r="UKO118" s="20"/>
      <c r="UKP118" s="20"/>
      <c r="UKQ118" s="20"/>
      <c r="UKR118" s="20"/>
      <c r="UKS118" s="20"/>
      <c r="UKT118" s="20"/>
      <c r="UKU118" s="20"/>
      <c r="UKV118" s="20"/>
      <c r="UKW118" s="20"/>
      <c r="UKX118" s="20"/>
      <c r="UKY118" s="20"/>
      <c r="UKZ118" s="20"/>
      <c r="ULA118" s="20"/>
      <c r="ULB118" s="20"/>
      <c r="ULC118" s="20"/>
      <c r="ULD118" s="20"/>
      <c r="ULE118" s="20"/>
      <c r="ULF118" s="20"/>
      <c r="ULG118" s="20"/>
      <c r="ULH118" s="20"/>
      <c r="ULI118" s="20"/>
      <c r="ULJ118" s="20"/>
      <c r="ULK118" s="20"/>
      <c r="ULL118" s="20"/>
      <c r="ULM118" s="20"/>
      <c r="ULN118" s="20"/>
      <c r="ULO118" s="20"/>
      <c r="ULP118" s="20"/>
      <c r="ULQ118" s="20"/>
      <c r="ULR118" s="20"/>
      <c r="ULS118" s="20"/>
      <c r="ULT118" s="20"/>
      <c r="ULU118" s="20"/>
      <c r="ULV118" s="20"/>
      <c r="ULW118" s="20"/>
      <c r="ULX118" s="20"/>
      <c r="ULY118" s="20"/>
      <c r="ULZ118" s="20"/>
      <c r="UMA118" s="20"/>
      <c r="UMB118" s="20"/>
      <c r="UMC118" s="20"/>
      <c r="UMD118" s="20"/>
      <c r="UME118" s="20"/>
      <c r="UMF118" s="20"/>
      <c r="UMG118" s="20"/>
      <c r="UMH118" s="20"/>
      <c r="UMI118" s="20"/>
      <c r="UMJ118" s="20"/>
      <c r="UMK118" s="20"/>
      <c r="UML118" s="20"/>
      <c r="UMM118" s="20"/>
      <c r="UMN118" s="20"/>
      <c r="UMO118" s="20"/>
      <c r="UMP118" s="20"/>
      <c r="UMQ118" s="20"/>
      <c r="UMR118" s="20"/>
      <c r="UMS118" s="20"/>
      <c r="UMT118" s="20"/>
      <c r="UMU118" s="20"/>
      <c r="UMV118" s="20"/>
      <c r="UMW118" s="20"/>
      <c r="UMX118" s="20"/>
      <c r="UMY118" s="20"/>
      <c r="UMZ118" s="20"/>
      <c r="UNA118" s="20"/>
      <c r="UNB118" s="20"/>
      <c r="UNC118" s="20"/>
      <c r="UND118" s="20"/>
      <c r="UNE118" s="20"/>
      <c r="UNF118" s="20"/>
      <c r="UNG118" s="20"/>
      <c r="UNH118" s="20"/>
      <c r="UNI118" s="20"/>
      <c r="UNJ118" s="20"/>
      <c r="UNK118" s="20"/>
      <c r="UNL118" s="20"/>
      <c r="UNM118" s="20"/>
      <c r="UNN118" s="20"/>
      <c r="UNO118" s="20"/>
      <c r="UNP118" s="20"/>
      <c r="UNQ118" s="20"/>
      <c r="UNR118" s="20"/>
      <c r="UNS118" s="20"/>
      <c r="UNT118" s="20"/>
      <c r="UNU118" s="20"/>
      <c r="UNV118" s="20"/>
      <c r="UNW118" s="20"/>
      <c r="UNX118" s="20"/>
      <c r="UNY118" s="20"/>
      <c r="UNZ118" s="20"/>
      <c r="UOA118" s="20"/>
      <c r="UOB118" s="20"/>
      <c r="UOC118" s="20"/>
      <c r="UOD118" s="20"/>
      <c r="UOE118" s="20"/>
      <c r="UOF118" s="20"/>
      <c r="UOG118" s="20"/>
      <c r="UOH118" s="20"/>
      <c r="UOI118" s="20"/>
      <c r="UOJ118" s="20"/>
      <c r="UOK118" s="20"/>
      <c r="UOL118" s="20"/>
      <c r="UOM118" s="20"/>
      <c r="UON118" s="20"/>
      <c r="UOO118" s="20"/>
      <c r="UOP118" s="20"/>
      <c r="UOQ118" s="20"/>
      <c r="UOR118" s="20"/>
      <c r="UOS118" s="20"/>
      <c r="UOT118" s="20"/>
      <c r="UOU118" s="20"/>
      <c r="UOV118" s="20"/>
      <c r="UOW118" s="20"/>
      <c r="UOX118" s="20"/>
      <c r="UOY118" s="20"/>
      <c r="UOZ118" s="20"/>
      <c r="UPA118" s="20"/>
      <c r="UPB118" s="20"/>
      <c r="UPC118" s="20"/>
      <c r="UPD118" s="20"/>
      <c r="UPE118" s="20"/>
      <c r="UPF118" s="20"/>
      <c r="UPG118" s="20"/>
      <c r="UPH118" s="20"/>
      <c r="UPI118" s="20"/>
      <c r="UPJ118" s="20"/>
      <c r="UPK118" s="20"/>
      <c r="UPL118" s="20"/>
      <c r="UPM118" s="20"/>
      <c r="UPN118" s="20"/>
      <c r="UPO118" s="20"/>
      <c r="UPP118" s="20"/>
      <c r="UPQ118" s="20"/>
      <c r="UPR118" s="20"/>
      <c r="UPS118" s="20"/>
      <c r="UPT118" s="20"/>
      <c r="UPU118" s="20"/>
      <c r="UPV118" s="20"/>
      <c r="UPW118" s="20"/>
      <c r="UPX118" s="20"/>
      <c r="UPY118" s="20"/>
      <c r="UPZ118" s="20"/>
      <c r="UQA118" s="20"/>
      <c r="UQB118" s="20"/>
      <c r="UQC118" s="20"/>
      <c r="UQD118" s="20"/>
      <c r="UQE118" s="20"/>
      <c r="UQF118" s="20"/>
      <c r="UQG118" s="20"/>
      <c r="UQH118" s="20"/>
      <c r="UQI118" s="20"/>
      <c r="UQJ118" s="20"/>
      <c r="UQK118" s="20"/>
      <c r="UQL118" s="20"/>
      <c r="UQM118" s="20"/>
      <c r="UQN118" s="20"/>
      <c r="UQO118" s="20"/>
      <c r="UQP118" s="20"/>
      <c r="UQQ118" s="20"/>
      <c r="UQR118" s="20"/>
      <c r="UQS118" s="20"/>
      <c r="UQT118" s="20"/>
      <c r="UQU118" s="20"/>
      <c r="UQV118" s="20"/>
      <c r="UQW118" s="20"/>
      <c r="UQX118" s="20"/>
      <c r="UQY118" s="20"/>
      <c r="UQZ118" s="20"/>
      <c r="URA118" s="20"/>
      <c r="URB118" s="20"/>
      <c r="URC118" s="20"/>
      <c r="URD118" s="20"/>
      <c r="URE118" s="20"/>
      <c r="URF118" s="20"/>
      <c r="URG118" s="20"/>
      <c r="URH118" s="20"/>
      <c r="URI118" s="20"/>
      <c r="URJ118" s="20"/>
      <c r="URK118" s="20"/>
      <c r="URL118" s="20"/>
      <c r="URM118" s="20"/>
      <c r="URN118" s="20"/>
      <c r="URO118" s="20"/>
      <c r="URP118" s="20"/>
      <c r="URQ118" s="20"/>
      <c r="URR118" s="20"/>
      <c r="URS118" s="20"/>
      <c r="URT118" s="20"/>
      <c r="URU118" s="20"/>
      <c r="URV118" s="20"/>
      <c r="URW118" s="20"/>
      <c r="URX118" s="20"/>
      <c r="URY118" s="20"/>
      <c r="URZ118" s="20"/>
      <c r="USA118" s="20"/>
      <c r="USB118" s="20"/>
      <c r="USC118" s="20"/>
      <c r="USD118" s="20"/>
      <c r="USE118" s="20"/>
      <c r="USF118" s="20"/>
      <c r="USG118" s="20"/>
      <c r="USH118" s="20"/>
      <c r="USI118" s="20"/>
      <c r="USJ118" s="20"/>
      <c r="USK118" s="20"/>
      <c r="USL118" s="20"/>
      <c r="USM118" s="20"/>
      <c r="USN118" s="20"/>
      <c r="USO118" s="20"/>
      <c r="USP118" s="20"/>
      <c r="USQ118" s="20"/>
      <c r="USR118" s="20"/>
      <c r="USS118" s="20"/>
      <c r="UST118" s="20"/>
      <c r="USU118" s="20"/>
      <c r="USV118" s="20"/>
      <c r="USW118" s="20"/>
      <c r="USX118" s="20"/>
      <c r="USY118" s="20"/>
      <c r="USZ118" s="20"/>
      <c r="UTA118" s="20"/>
      <c r="UTB118" s="20"/>
      <c r="UTC118" s="20"/>
      <c r="UTD118" s="20"/>
      <c r="UTE118" s="20"/>
      <c r="UTF118" s="20"/>
      <c r="UTG118" s="20"/>
      <c r="UTH118" s="20"/>
      <c r="UTI118" s="20"/>
      <c r="UTJ118" s="20"/>
      <c r="UTK118" s="20"/>
      <c r="UTL118" s="20"/>
      <c r="UTM118" s="20"/>
      <c r="UTN118" s="20"/>
      <c r="UTO118" s="20"/>
      <c r="UTP118" s="20"/>
      <c r="UTQ118" s="20"/>
      <c r="UTR118" s="20"/>
      <c r="UTS118" s="20"/>
      <c r="UTT118" s="20"/>
      <c r="UTU118" s="20"/>
      <c r="UTV118" s="20"/>
      <c r="UTW118" s="20"/>
      <c r="UTX118" s="20"/>
      <c r="UTY118" s="20"/>
      <c r="UTZ118" s="20"/>
      <c r="UUA118" s="20"/>
      <c r="UUB118" s="20"/>
      <c r="UUC118" s="20"/>
      <c r="UUD118" s="20"/>
      <c r="UUE118" s="20"/>
      <c r="UUF118" s="20"/>
      <c r="UUG118" s="20"/>
      <c r="UUH118" s="20"/>
      <c r="UUI118" s="20"/>
      <c r="UUJ118" s="20"/>
      <c r="UUK118" s="20"/>
      <c r="UUL118" s="20"/>
      <c r="UUM118" s="20"/>
      <c r="UUN118" s="20"/>
      <c r="UUO118" s="20"/>
      <c r="UUP118" s="20"/>
      <c r="UUQ118" s="20"/>
      <c r="UUR118" s="20"/>
      <c r="UUS118" s="20"/>
      <c r="UUT118" s="20"/>
      <c r="UUU118" s="20"/>
      <c r="UUV118" s="20"/>
      <c r="UUW118" s="20"/>
      <c r="UUX118" s="20"/>
      <c r="UUY118" s="20"/>
      <c r="UUZ118" s="20"/>
      <c r="UVA118" s="20"/>
      <c r="UVB118" s="20"/>
      <c r="UVC118" s="20"/>
      <c r="UVD118" s="20"/>
      <c r="UVE118" s="20"/>
      <c r="UVF118" s="20"/>
      <c r="UVG118" s="20"/>
      <c r="UVH118" s="20"/>
      <c r="UVI118" s="20"/>
      <c r="UVJ118" s="20"/>
      <c r="UVK118" s="20"/>
      <c r="UVL118" s="20"/>
      <c r="UVM118" s="20"/>
      <c r="UVN118" s="20"/>
      <c r="UVO118" s="20"/>
      <c r="UVP118" s="20"/>
      <c r="UVQ118" s="20"/>
      <c r="UVR118" s="20"/>
      <c r="UVS118" s="20"/>
      <c r="UVT118" s="20"/>
      <c r="UVU118" s="20"/>
      <c r="UVV118" s="20"/>
      <c r="UVW118" s="20"/>
      <c r="UVX118" s="20"/>
      <c r="UVY118" s="20"/>
      <c r="UVZ118" s="20"/>
      <c r="UWA118" s="20"/>
      <c r="UWB118" s="20"/>
      <c r="UWC118" s="20"/>
      <c r="UWD118" s="20"/>
      <c r="UWE118" s="20"/>
      <c r="UWF118" s="20"/>
      <c r="UWG118" s="20"/>
      <c r="UWH118" s="20"/>
      <c r="UWI118" s="20"/>
      <c r="UWJ118" s="20"/>
      <c r="UWK118" s="20"/>
      <c r="UWL118" s="20"/>
      <c r="UWM118" s="20"/>
      <c r="UWN118" s="20"/>
      <c r="UWO118" s="20"/>
      <c r="UWP118" s="20"/>
      <c r="UWQ118" s="20"/>
      <c r="UWR118" s="20"/>
      <c r="UWS118" s="20"/>
      <c r="UWT118" s="20"/>
      <c r="UWU118" s="20"/>
      <c r="UWV118" s="20"/>
      <c r="UWW118" s="20"/>
      <c r="UWX118" s="20"/>
      <c r="UWY118" s="20"/>
      <c r="UWZ118" s="20"/>
      <c r="UXA118" s="20"/>
      <c r="UXB118" s="20"/>
      <c r="UXC118" s="20"/>
      <c r="UXD118" s="20"/>
      <c r="UXE118" s="20"/>
      <c r="UXF118" s="20"/>
      <c r="UXG118" s="20"/>
      <c r="UXH118" s="20"/>
      <c r="UXI118" s="20"/>
      <c r="UXJ118" s="20"/>
      <c r="UXK118" s="20"/>
      <c r="UXL118" s="20"/>
      <c r="UXM118" s="20"/>
      <c r="UXN118" s="20"/>
      <c r="UXO118" s="20"/>
      <c r="UXP118" s="20"/>
      <c r="UXQ118" s="20"/>
      <c r="UXR118" s="20"/>
      <c r="UXS118" s="20"/>
      <c r="UXT118" s="20"/>
      <c r="UXU118" s="20"/>
      <c r="UXV118" s="20"/>
      <c r="UXW118" s="20"/>
      <c r="UXX118" s="20"/>
      <c r="UXY118" s="20"/>
      <c r="UXZ118" s="20"/>
      <c r="UYA118" s="20"/>
      <c r="UYB118" s="20"/>
      <c r="UYC118" s="20"/>
      <c r="UYD118" s="20"/>
      <c r="UYE118" s="20"/>
      <c r="UYF118" s="20"/>
      <c r="UYG118" s="20"/>
      <c r="UYH118" s="20"/>
      <c r="UYI118" s="20"/>
      <c r="UYJ118" s="20"/>
      <c r="UYK118" s="20"/>
      <c r="UYL118" s="20"/>
      <c r="UYM118" s="20"/>
      <c r="UYN118" s="20"/>
      <c r="UYO118" s="20"/>
      <c r="UYP118" s="20"/>
      <c r="UYQ118" s="20"/>
      <c r="UYR118" s="20"/>
      <c r="UYS118" s="20"/>
      <c r="UYT118" s="20"/>
      <c r="UYU118" s="20"/>
      <c r="UYV118" s="20"/>
      <c r="UYW118" s="20"/>
      <c r="UYX118" s="20"/>
      <c r="UYY118" s="20"/>
      <c r="UYZ118" s="20"/>
      <c r="UZA118" s="20"/>
      <c r="UZB118" s="20"/>
      <c r="UZC118" s="20"/>
      <c r="UZD118" s="20"/>
      <c r="UZE118" s="20"/>
      <c r="UZF118" s="20"/>
      <c r="UZG118" s="20"/>
      <c r="UZH118" s="20"/>
      <c r="UZI118" s="20"/>
      <c r="UZJ118" s="20"/>
      <c r="UZK118" s="20"/>
      <c r="UZL118" s="20"/>
      <c r="UZM118" s="20"/>
      <c r="UZN118" s="20"/>
      <c r="UZO118" s="20"/>
      <c r="UZP118" s="20"/>
      <c r="UZQ118" s="20"/>
      <c r="UZR118" s="20"/>
      <c r="UZS118" s="20"/>
      <c r="UZT118" s="20"/>
      <c r="UZU118" s="20"/>
      <c r="UZV118" s="20"/>
      <c r="UZW118" s="20"/>
      <c r="UZX118" s="20"/>
      <c r="UZY118" s="20"/>
      <c r="UZZ118" s="20"/>
      <c r="VAA118" s="20"/>
      <c r="VAB118" s="20"/>
      <c r="VAC118" s="20"/>
      <c r="VAD118" s="20"/>
      <c r="VAE118" s="20"/>
      <c r="VAF118" s="20"/>
      <c r="VAG118" s="20"/>
      <c r="VAH118" s="20"/>
      <c r="VAI118" s="20"/>
      <c r="VAJ118" s="20"/>
      <c r="VAK118" s="20"/>
      <c r="VAL118" s="20"/>
      <c r="VAM118" s="20"/>
      <c r="VAN118" s="20"/>
      <c r="VAO118" s="20"/>
      <c r="VAP118" s="20"/>
      <c r="VAQ118" s="20"/>
      <c r="VAR118" s="20"/>
      <c r="VAS118" s="20"/>
      <c r="VAT118" s="20"/>
      <c r="VAU118" s="20"/>
      <c r="VAV118" s="20"/>
      <c r="VAW118" s="20"/>
      <c r="VAX118" s="20"/>
      <c r="VAY118" s="20"/>
      <c r="VAZ118" s="20"/>
      <c r="VBA118" s="20"/>
      <c r="VBB118" s="20"/>
      <c r="VBC118" s="20"/>
      <c r="VBD118" s="20"/>
      <c r="VBE118" s="20"/>
      <c r="VBF118" s="20"/>
      <c r="VBG118" s="20"/>
      <c r="VBH118" s="20"/>
      <c r="VBI118" s="20"/>
      <c r="VBJ118" s="20"/>
      <c r="VBK118" s="20"/>
      <c r="VBL118" s="20"/>
      <c r="VBM118" s="20"/>
      <c r="VBN118" s="20"/>
      <c r="VBO118" s="20"/>
      <c r="VBP118" s="20"/>
      <c r="VBQ118" s="20"/>
      <c r="VBR118" s="20"/>
      <c r="VBS118" s="20"/>
      <c r="VBT118" s="20"/>
      <c r="VBU118" s="20"/>
      <c r="VBV118" s="20"/>
      <c r="VBW118" s="20"/>
      <c r="VBX118" s="20"/>
      <c r="VBY118" s="20"/>
      <c r="VBZ118" s="20"/>
      <c r="VCA118" s="20"/>
      <c r="VCB118" s="20"/>
      <c r="VCC118" s="20"/>
      <c r="VCD118" s="20"/>
      <c r="VCE118" s="20"/>
      <c r="VCF118" s="20"/>
      <c r="VCG118" s="20"/>
      <c r="VCH118" s="20"/>
      <c r="VCI118" s="20"/>
      <c r="VCJ118" s="20"/>
      <c r="VCK118" s="20"/>
      <c r="VCL118" s="20"/>
      <c r="VCM118" s="20"/>
      <c r="VCN118" s="20"/>
      <c r="VCO118" s="20"/>
      <c r="VCP118" s="20"/>
      <c r="VCQ118" s="20"/>
      <c r="VCR118" s="20"/>
      <c r="VCS118" s="20"/>
      <c r="VCT118" s="20"/>
      <c r="VCU118" s="20"/>
      <c r="VCV118" s="20"/>
      <c r="VCW118" s="20"/>
      <c r="VCX118" s="20"/>
      <c r="VCY118" s="20"/>
      <c r="VCZ118" s="20"/>
      <c r="VDA118" s="20"/>
      <c r="VDB118" s="20"/>
      <c r="VDC118" s="20"/>
      <c r="VDD118" s="20"/>
      <c r="VDE118" s="20"/>
      <c r="VDF118" s="20"/>
      <c r="VDG118" s="20"/>
      <c r="VDH118" s="20"/>
      <c r="VDI118" s="20"/>
      <c r="VDJ118" s="20"/>
      <c r="VDK118" s="20"/>
      <c r="VDL118" s="20"/>
      <c r="VDM118" s="20"/>
      <c r="VDN118" s="20"/>
      <c r="VDO118" s="20"/>
      <c r="VDP118" s="20"/>
      <c r="VDQ118" s="20"/>
      <c r="VDR118" s="20"/>
      <c r="VDS118" s="20"/>
      <c r="VDT118" s="20"/>
      <c r="VDU118" s="20"/>
      <c r="VDV118" s="20"/>
      <c r="VDW118" s="20"/>
      <c r="VDX118" s="20"/>
      <c r="VDY118" s="20"/>
      <c r="VDZ118" s="20"/>
      <c r="VEA118" s="20"/>
      <c r="VEB118" s="20"/>
      <c r="VEC118" s="20"/>
      <c r="VED118" s="20"/>
      <c r="VEE118" s="20"/>
      <c r="VEF118" s="20"/>
      <c r="VEG118" s="20"/>
      <c r="VEH118" s="20"/>
      <c r="VEI118" s="20"/>
      <c r="VEJ118" s="20"/>
      <c r="VEK118" s="20"/>
      <c r="VEL118" s="20"/>
      <c r="VEM118" s="20"/>
      <c r="VEN118" s="20"/>
      <c r="VEO118" s="20"/>
      <c r="VEP118" s="20"/>
      <c r="VEQ118" s="20"/>
      <c r="VER118" s="20"/>
      <c r="VES118" s="20"/>
      <c r="VET118" s="20"/>
      <c r="VEU118" s="20"/>
      <c r="VEV118" s="20"/>
      <c r="VEW118" s="20"/>
      <c r="VEX118" s="20"/>
      <c r="VEY118" s="20"/>
      <c r="VEZ118" s="20"/>
      <c r="VFA118" s="20"/>
      <c r="VFB118" s="20"/>
      <c r="VFC118" s="20"/>
      <c r="VFD118" s="20"/>
      <c r="VFE118" s="20"/>
      <c r="VFF118" s="20"/>
      <c r="VFG118" s="20"/>
      <c r="VFH118" s="20"/>
      <c r="VFI118" s="20"/>
      <c r="VFJ118" s="20"/>
      <c r="VFK118" s="20"/>
      <c r="VFL118" s="20"/>
      <c r="VFM118" s="20"/>
      <c r="VFN118" s="20"/>
      <c r="VFO118" s="20"/>
      <c r="VFP118" s="20"/>
      <c r="VFQ118" s="20"/>
      <c r="VFR118" s="20"/>
      <c r="VFS118" s="20"/>
      <c r="VFT118" s="20"/>
      <c r="VFU118" s="20"/>
      <c r="VFV118" s="20"/>
      <c r="VFW118" s="20"/>
      <c r="VFX118" s="20"/>
      <c r="VFY118" s="20"/>
      <c r="VFZ118" s="20"/>
      <c r="VGA118" s="20"/>
      <c r="VGB118" s="20"/>
      <c r="VGC118" s="20"/>
      <c r="VGD118" s="20"/>
      <c r="VGE118" s="20"/>
      <c r="VGF118" s="20"/>
      <c r="VGG118" s="20"/>
      <c r="VGH118" s="20"/>
      <c r="VGI118" s="20"/>
      <c r="VGJ118" s="20"/>
      <c r="VGK118" s="20"/>
      <c r="VGL118" s="20"/>
      <c r="VGM118" s="20"/>
      <c r="VGN118" s="20"/>
      <c r="VGO118" s="20"/>
      <c r="VGP118" s="20"/>
      <c r="VGQ118" s="20"/>
      <c r="VGR118" s="20"/>
      <c r="VGS118" s="20"/>
      <c r="VGT118" s="20"/>
      <c r="VGU118" s="20"/>
      <c r="VGV118" s="20"/>
      <c r="VGW118" s="20"/>
      <c r="VGX118" s="20"/>
      <c r="VGY118" s="20"/>
      <c r="VGZ118" s="20"/>
      <c r="VHA118" s="20"/>
      <c r="VHB118" s="20"/>
      <c r="VHC118" s="20"/>
      <c r="VHD118" s="20"/>
      <c r="VHE118" s="20"/>
      <c r="VHF118" s="20"/>
      <c r="VHG118" s="20"/>
      <c r="VHH118" s="20"/>
      <c r="VHI118" s="20"/>
      <c r="VHJ118" s="20"/>
      <c r="VHK118" s="20"/>
      <c r="VHL118" s="20"/>
      <c r="VHM118" s="20"/>
      <c r="VHN118" s="20"/>
      <c r="VHO118" s="20"/>
      <c r="VHP118" s="20"/>
      <c r="VHQ118" s="20"/>
      <c r="VHR118" s="20"/>
      <c r="VHS118" s="20"/>
      <c r="VHT118" s="20"/>
      <c r="VHU118" s="20"/>
      <c r="VHV118" s="20"/>
      <c r="VHW118" s="20"/>
      <c r="VHX118" s="20"/>
      <c r="VHY118" s="20"/>
      <c r="VHZ118" s="20"/>
      <c r="VIA118" s="20"/>
      <c r="VIB118" s="20"/>
      <c r="VIC118" s="20"/>
      <c r="VID118" s="20"/>
      <c r="VIE118" s="20"/>
      <c r="VIF118" s="20"/>
      <c r="VIG118" s="20"/>
      <c r="VIH118" s="20"/>
      <c r="VII118" s="20"/>
      <c r="VIJ118" s="20"/>
      <c r="VIK118" s="20"/>
      <c r="VIL118" s="20"/>
      <c r="VIM118" s="20"/>
      <c r="VIN118" s="20"/>
      <c r="VIO118" s="20"/>
      <c r="VIP118" s="20"/>
      <c r="VIQ118" s="20"/>
      <c r="VIR118" s="20"/>
      <c r="VIS118" s="20"/>
      <c r="VIT118" s="20"/>
      <c r="VIU118" s="20"/>
      <c r="VIV118" s="20"/>
      <c r="VIW118" s="20"/>
      <c r="VIX118" s="20"/>
      <c r="VIY118" s="20"/>
      <c r="VIZ118" s="20"/>
      <c r="VJA118" s="20"/>
      <c r="VJB118" s="20"/>
      <c r="VJC118" s="20"/>
      <c r="VJD118" s="20"/>
      <c r="VJE118" s="20"/>
      <c r="VJF118" s="20"/>
      <c r="VJG118" s="20"/>
      <c r="VJH118" s="20"/>
      <c r="VJI118" s="20"/>
      <c r="VJJ118" s="20"/>
      <c r="VJK118" s="20"/>
      <c r="VJL118" s="20"/>
      <c r="VJM118" s="20"/>
      <c r="VJN118" s="20"/>
      <c r="VJO118" s="20"/>
      <c r="VJP118" s="20"/>
      <c r="VJQ118" s="20"/>
      <c r="VJR118" s="20"/>
      <c r="VJS118" s="20"/>
      <c r="VJT118" s="20"/>
      <c r="VJU118" s="20"/>
      <c r="VJV118" s="20"/>
      <c r="VJW118" s="20"/>
      <c r="VJX118" s="20"/>
      <c r="VJY118" s="20"/>
      <c r="VJZ118" s="20"/>
      <c r="VKA118" s="20"/>
      <c r="VKB118" s="20"/>
      <c r="VKC118" s="20"/>
      <c r="VKD118" s="20"/>
      <c r="VKE118" s="20"/>
      <c r="VKF118" s="20"/>
      <c r="VKG118" s="20"/>
      <c r="VKH118" s="20"/>
      <c r="VKI118" s="20"/>
      <c r="VKJ118" s="20"/>
      <c r="VKK118" s="20"/>
      <c r="VKL118" s="20"/>
      <c r="VKM118" s="20"/>
      <c r="VKN118" s="20"/>
      <c r="VKO118" s="20"/>
      <c r="VKP118" s="20"/>
      <c r="VKQ118" s="20"/>
      <c r="VKR118" s="20"/>
      <c r="VKS118" s="20"/>
      <c r="VKT118" s="20"/>
      <c r="VKU118" s="20"/>
      <c r="VKV118" s="20"/>
      <c r="VKW118" s="20"/>
      <c r="VKX118" s="20"/>
      <c r="VKY118" s="20"/>
      <c r="VKZ118" s="20"/>
      <c r="VLA118" s="20"/>
      <c r="VLB118" s="20"/>
      <c r="VLC118" s="20"/>
      <c r="VLD118" s="20"/>
      <c r="VLE118" s="20"/>
      <c r="VLF118" s="20"/>
      <c r="VLG118" s="20"/>
      <c r="VLH118" s="20"/>
      <c r="VLI118" s="20"/>
      <c r="VLJ118" s="20"/>
      <c r="VLK118" s="20"/>
      <c r="VLL118" s="20"/>
      <c r="VLM118" s="20"/>
      <c r="VLN118" s="20"/>
      <c r="VLO118" s="20"/>
      <c r="VLP118" s="20"/>
      <c r="VLQ118" s="20"/>
      <c r="VLR118" s="20"/>
      <c r="VLS118" s="20"/>
      <c r="VLT118" s="20"/>
      <c r="VLU118" s="20"/>
      <c r="VLV118" s="20"/>
      <c r="VLW118" s="20"/>
      <c r="VLX118" s="20"/>
      <c r="VLY118" s="20"/>
      <c r="VLZ118" s="20"/>
      <c r="VMA118" s="20"/>
      <c r="VMB118" s="20"/>
      <c r="VMC118" s="20"/>
      <c r="VMD118" s="20"/>
      <c r="VME118" s="20"/>
      <c r="VMF118" s="20"/>
      <c r="VMG118" s="20"/>
      <c r="VMH118" s="20"/>
      <c r="VMI118" s="20"/>
      <c r="VMJ118" s="20"/>
      <c r="VMK118" s="20"/>
      <c r="VML118" s="20"/>
      <c r="VMM118" s="20"/>
      <c r="VMN118" s="20"/>
      <c r="VMO118" s="20"/>
      <c r="VMP118" s="20"/>
      <c r="VMQ118" s="20"/>
      <c r="VMR118" s="20"/>
      <c r="VMS118" s="20"/>
      <c r="VMT118" s="20"/>
      <c r="VMU118" s="20"/>
      <c r="VMV118" s="20"/>
      <c r="VMW118" s="20"/>
      <c r="VMX118" s="20"/>
      <c r="VMY118" s="20"/>
      <c r="VMZ118" s="20"/>
      <c r="VNA118" s="20"/>
      <c r="VNB118" s="20"/>
      <c r="VNC118" s="20"/>
      <c r="VND118" s="20"/>
      <c r="VNE118" s="20"/>
      <c r="VNF118" s="20"/>
      <c r="VNG118" s="20"/>
      <c r="VNH118" s="20"/>
      <c r="VNI118" s="20"/>
      <c r="VNJ118" s="20"/>
      <c r="VNK118" s="20"/>
      <c r="VNL118" s="20"/>
      <c r="VNM118" s="20"/>
      <c r="VNN118" s="20"/>
      <c r="VNO118" s="20"/>
      <c r="VNP118" s="20"/>
      <c r="VNQ118" s="20"/>
      <c r="VNR118" s="20"/>
      <c r="VNS118" s="20"/>
      <c r="VNT118" s="20"/>
      <c r="VNU118" s="20"/>
      <c r="VNV118" s="20"/>
      <c r="VNW118" s="20"/>
      <c r="VNX118" s="20"/>
      <c r="VNY118" s="20"/>
      <c r="VNZ118" s="20"/>
      <c r="VOA118" s="20"/>
      <c r="VOB118" s="20"/>
      <c r="VOC118" s="20"/>
      <c r="VOD118" s="20"/>
      <c r="VOE118" s="20"/>
      <c r="VOF118" s="20"/>
      <c r="VOG118" s="20"/>
      <c r="VOH118" s="20"/>
      <c r="VOI118" s="20"/>
      <c r="VOJ118" s="20"/>
      <c r="VOK118" s="20"/>
      <c r="VOL118" s="20"/>
      <c r="VOM118" s="20"/>
      <c r="VON118" s="20"/>
      <c r="VOO118" s="20"/>
      <c r="VOP118" s="20"/>
      <c r="VOQ118" s="20"/>
      <c r="VOR118" s="20"/>
      <c r="VOS118" s="20"/>
      <c r="VOT118" s="20"/>
      <c r="VOU118" s="20"/>
      <c r="VOV118" s="20"/>
      <c r="VOW118" s="20"/>
      <c r="VOX118" s="20"/>
      <c r="VOY118" s="20"/>
      <c r="VOZ118" s="20"/>
      <c r="VPA118" s="20"/>
      <c r="VPB118" s="20"/>
      <c r="VPC118" s="20"/>
      <c r="VPD118" s="20"/>
      <c r="VPE118" s="20"/>
      <c r="VPF118" s="20"/>
      <c r="VPG118" s="20"/>
      <c r="VPH118" s="20"/>
      <c r="VPI118" s="20"/>
      <c r="VPJ118" s="20"/>
      <c r="VPK118" s="20"/>
      <c r="VPL118" s="20"/>
      <c r="VPM118" s="20"/>
      <c r="VPN118" s="20"/>
      <c r="VPO118" s="20"/>
      <c r="VPP118" s="20"/>
      <c r="VPQ118" s="20"/>
      <c r="VPR118" s="20"/>
      <c r="VPS118" s="20"/>
      <c r="VPT118" s="20"/>
      <c r="VPU118" s="20"/>
      <c r="VPV118" s="20"/>
      <c r="VPW118" s="20"/>
      <c r="VPX118" s="20"/>
      <c r="VPY118" s="20"/>
      <c r="VPZ118" s="20"/>
      <c r="VQA118" s="20"/>
      <c r="VQB118" s="20"/>
      <c r="VQC118" s="20"/>
      <c r="VQD118" s="20"/>
      <c r="VQE118" s="20"/>
      <c r="VQF118" s="20"/>
      <c r="VQG118" s="20"/>
      <c r="VQH118" s="20"/>
      <c r="VQI118" s="20"/>
      <c r="VQJ118" s="20"/>
      <c r="VQK118" s="20"/>
      <c r="VQL118" s="20"/>
      <c r="VQM118" s="20"/>
      <c r="VQN118" s="20"/>
      <c r="VQO118" s="20"/>
      <c r="VQP118" s="20"/>
      <c r="VQQ118" s="20"/>
      <c r="VQR118" s="20"/>
      <c r="VQS118" s="20"/>
      <c r="VQT118" s="20"/>
      <c r="VQU118" s="20"/>
      <c r="VQV118" s="20"/>
      <c r="VQW118" s="20"/>
      <c r="VQX118" s="20"/>
      <c r="VQY118" s="20"/>
      <c r="VQZ118" s="20"/>
      <c r="VRA118" s="20"/>
      <c r="VRB118" s="20"/>
      <c r="VRC118" s="20"/>
      <c r="VRD118" s="20"/>
      <c r="VRE118" s="20"/>
      <c r="VRF118" s="20"/>
      <c r="VRG118" s="20"/>
      <c r="VRH118" s="20"/>
      <c r="VRI118" s="20"/>
      <c r="VRJ118" s="20"/>
      <c r="VRK118" s="20"/>
      <c r="VRL118" s="20"/>
      <c r="VRM118" s="20"/>
      <c r="VRN118" s="20"/>
      <c r="VRO118" s="20"/>
      <c r="VRP118" s="20"/>
      <c r="VRQ118" s="20"/>
      <c r="VRR118" s="20"/>
      <c r="VRS118" s="20"/>
      <c r="VRT118" s="20"/>
      <c r="VRU118" s="20"/>
      <c r="VRV118" s="20"/>
      <c r="VRW118" s="20"/>
      <c r="VRX118" s="20"/>
      <c r="VRY118" s="20"/>
      <c r="VRZ118" s="20"/>
      <c r="VSA118" s="20"/>
      <c r="VSB118" s="20"/>
      <c r="VSC118" s="20"/>
      <c r="VSD118" s="20"/>
      <c r="VSE118" s="20"/>
      <c r="VSF118" s="20"/>
      <c r="VSG118" s="20"/>
      <c r="VSH118" s="20"/>
      <c r="VSI118" s="20"/>
      <c r="VSJ118" s="20"/>
      <c r="VSK118" s="20"/>
      <c r="VSL118" s="20"/>
      <c r="VSM118" s="20"/>
      <c r="VSN118" s="20"/>
      <c r="VSO118" s="20"/>
      <c r="VSP118" s="20"/>
      <c r="VSQ118" s="20"/>
      <c r="VSR118" s="20"/>
      <c r="VSS118" s="20"/>
      <c r="VST118" s="20"/>
      <c r="VSU118" s="20"/>
      <c r="VSV118" s="20"/>
      <c r="VSW118" s="20"/>
      <c r="VSX118" s="20"/>
      <c r="VSY118" s="20"/>
      <c r="VSZ118" s="20"/>
      <c r="VTA118" s="20"/>
      <c r="VTB118" s="20"/>
      <c r="VTC118" s="20"/>
      <c r="VTD118" s="20"/>
      <c r="VTE118" s="20"/>
      <c r="VTF118" s="20"/>
      <c r="VTG118" s="20"/>
      <c r="VTH118" s="20"/>
      <c r="VTI118" s="20"/>
      <c r="VTJ118" s="20"/>
      <c r="VTK118" s="20"/>
      <c r="VTL118" s="20"/>
      <c r="VTM118" s="20"/>
      <c r="VTN118" s="20"/>
      <c r="VTO118" s="20"/>
      <c r="VTP118" s="20"/>
      <c r="VTQ118" s="20"/>
      <c r="VTR118" s="20"/>
      <c r="VTS118" s="20"/>
      <c r="VTT118" s="20"/>
      <c r="VTU118" s="20"/>
      <c r="VTV118" s="20"/>
      <c r="VTW118" s="20"/>
      <c r="VTX118" s="20"/>
      <c r="VTY118" s="20"/>
      <c r="VTZ118" s="20"/>
      <c r="VUA118" s="20"/>
      <c r="VUB118" s="20"/>
      <c r="VUC118" s="20"/>
      <c r="VUD118" s="20"/>
      <c r="VUE118" s="20"/>
      <c r="VUF118" s="20"/>
      <c r="VUG118" s="20"/>
      <c r="VUH118" s="20"/>
      <c r="VUI118" s="20"/>
      <c r="VUJ118" s="20"/>
      <c r="VUK118" s="20"/>
      <c r="VUL118" s="20"/>
      <c r="VUM118" s="20"/>
      <c r="VUN118" s="20"/>
      <c r="VUO118" s="20"/>
      <c r="VUP118" s="20"/>
      <c r="VUQ118" s="20"/>
      <c r="VUR118" s="20"/>
      <c r="VUS118" s="20"/>
      <c r="VUT118" s="20"/>
      <c r="VUU118" s="20"/>
      <c r="VUV118" s="20"/>
      <c r="VUW118" s="20"/>
      <c r="VUX118" s="20"/>
      <c r="VUY118" s="20"/>
      <c r="VUZ118" s="20"/>
      <c r="VVA118" s="20"/>
      <c r="VVB118" s="20"/>
      <c r="VVC118" s="20"/>
      <c r="VVD118" s="20"/>
      <c r="VVE118" s="20"/>
      <c r="VVF118" s="20"/>
      <c r="VVG118" s="20"/>
      <c r="VVH118" s="20"/>
      <c r="VVI118" s="20"/>
      <c r="VVJ118" s="20"/>
      <c r="VVK118" s="20"/>
      <c r="VVL118" s="20"/>
      <c r="VVM118" s="20"/>
      <c r="VVN118" s="20"/>
      <c r="VVO118" s="20"/>
      <c r="VVP118" s="20"/>
      <c r="VVQ118" s="20"/>
      <c r="VVR118" s="20"/>
      <c r="VVS118" s="20"/>
      <c r="VVT118" s="20"/>
      <c r="VVU118" s="20"/>
      <c r="VVV118" s="20"/>
      <c r="VVW118" s="20"/>
      <c r="VVX118" s="20"/>
      <c r="VVY118" s="20"/>
      <c r="VVZ118" s="20"/>
      <c r="VWA118" s="20"/>
      <c r="VWB118" s="20"/>
      <c r="VWC118" s="20"/>
      <c r="VWD118" s="20"/>
      <c r="VWE118" s="20"/>
      <c r="VWF118" s="20"/>
      <c r="VWG118" s="20"/>
      <c r="VWH118" s="20"/>
      <c r="VWI118" s="20"/>
      <c r="VWJ118" s="20"/>
      <c r="VWK118" s="20"/>
      <c r="VWL118" s="20"/>
      <c r="VWM118" s="20"/>
      <c r="VWN118" s="20"/>
      <c r="VWO118" s="20"/>
      <c r="VWP118" s="20"/>
      <c r="VWQ118" s="20"/>
      <c r="VWR118" s="20"/>
      <c r="VWS118" s="20"/>
      <c r="VWT118" s="20"/>
      <c r="VWU118" s="20"/>
      <c r="VWV118" s="20"/>
      <c r="VWW118" s="20"/>
      <c r="VWX118" s="20"/>
      <c r="VWY118" s="20"/>
      <c r="VWZ118" s="20"/>
      <c r="VXA118" s="20"/>
      <c r="VXB118" s="20"/>
      <c r="VXC118" s="20"/>
      <c r="VXD118" s="20"/>
      <c r="VXE118" s="20"/>
      <c r="VXF118" s="20"/>
      <c r="VXG118" s="20"/>
      <c r="VXH118" s="20"/>
      <c r="VXI118" s="20"/>
      <c r="VXJ118" s="20"/>
      <c r="VXK118" s="20"/>
      <c r="VXL118" s="20"/>
      <c r="VXM118" s="20"/>
      <c r="VXN118" s="20"/>
      <c r="VXO118" s="20"/>
      <c r="VXP118" s="20"/>
      <c r="VXQ118" s="20"/>
      <c r="VXR118" s="20"/>
      <c r="VXS118" s="20"/>
      <c r="VXT118" s="20"/>
      <c r="VXU118" s="20"/>
      <c r="VXV118" s="20"/>
      <c r="VXW118" s="20"/>
      <c r="VXX118" s="20"/>
      <c r="VXY118" s="20"/>
      <c r="VXZ118" s="20"/>
      <c r="VYA118" s="20"/>
      <c r="VYB118" s="20"/>
      <c r="VYC118" s="20"/>
      <c r="VYD118" s="20"/>
      <c r="VYE118" s="20"/>
      <c r="VYF118" s="20"/>
      <c r="VYG118" s="20"/>
      <c r="VYH118" s="20"/>
      <c r="VYI118" s="20"/>
      <c r="VYJ118" s="20"/>
      <c r="VYK118" s="20"/>
      <c r="VYL118" s="20"/>
      <c r="VYM118" s="20"/>
      <c r="VYN118" s="20"/>
      <c r="VYO118" s="20"/>
      <c r="VYP118" s="20"/>
      <c r="VYQ118" s="20"/>
      <c r="VYR118" s="20"/>
      <c r="VYS118" s="20"/>
      <c r="VYT118" s="20"/>
      <c r="VYU118" s="20"/>
      <c r="VYV118" s="20"/>
      <c r="VYW118" s="20"/>
      <c r="VYX118" s="20"/>
      <c r="VYY118" s="20"/>
      <c r="VYZ118" s="20"/>
      <c r="VZA118" s="20"/>
      <c r="VZB118" s="20"/>
      <c r="VZC118" s="20"/>
      <c r="VZD118" s="20"/>
      <c r="VZE118" s="20"/>
      <c r="VZF118" s="20"/>
      <c r="VZG118" s="20"/>
      <c r="VZH118" s="20"/>
      <c r="VZI118" s="20"/>
      <c r="VZJ118" s="20"/>
      <c r="VZK118" s="20"/>
      <c r="VZL118" s="20"/>
      <c r="VZM118" s="20"/>
      <c r="VZN118" s="20"/>
      <c r="VZO118" s="20"/>
      <c r="VZP118" s="20"/>
      <c r="VZQ118" s="20"/>
      <c r="VZR118" s="20"/>
      <c r="VZS118" s="20"/>
      <c r="VZT118" s="20"/>
      <c r="VZU118" s="20"/>
      <c r="VZV118" s="20"/>
      <c r="VZW118" s="20"/>
      <c r="VZX118" s="20"/>
      <c r="VZY118" s="20"/>
      <c r="VZZ118" s="20"/>
      <c r="WAA118" s="20"/>
      <c r="WAB118" s="20"/>
      <c r="WAC118" s="20"/>
      <c r="WAD118" s="20"/>
      <c r="WAE118" s="20"/>
      <c r="WAF118" s="20"/>
      <c r="WAG118" s="20"/>
      <c r="WAH118" s="20"/>
      <c r="WAI118" s="20"/>
      <c r="WAJ118" s="20"/>
      <c r="WAK118" s="20"/>
      <c r="WAL118" s="20"/>
      <c r="WAM118" s="20"/>
      <c r="WAN118" s="20"/>
      <c r="WAO118" s="20"/>
      <c r="WAP118" s="20"/>
      <c r="WAQ118" s="20"/>
      <c r="WAR118" s="20"/>
      <c r="WAS118" s="20"/>
      <c r="WAT118" s="20"/>
      <c r="WAU118" s="20"/>
      <c r="WAV118" s="20"/>
      <c r="WAW118" s="20"/>
      <c r="WAX118" s="20"/>
      <c r="WAY118" s="20"/>
      <c r="WAZ118" s="20"/>
      <c r="WBA118" s="20"/>
      <c r="WBB118" s="20"/>
      <c r="WBC118" s="20"/>
      <c r="WBD118" s="20"/>
      <c r="WBE118" s="20"/>
      <c r="WBF118" s="20"/>
      <c r="WBG118" s="20"/>
      <c r="WBH118" s="20"/>
      <c r="WBI118" s="20"/>
      <c r="WBJ118" s="20"/>
      <c r="WBK118" s="20"/>
      <c r="WBL118" s="20"/>
      <c r="WBM118" s="20"/>
      <c r="WBN118" s="20"/>
      <c r="WBO118" s="20"/>
      <c r="WBP118" s="20"/>
      <c r="WBQ118" s="20"/>
      <c r="WBR118" s="20"/>
      <c r="WBS118" s="20"/>
      <c r="WBT118" s="20"/>
      <c r="WBU118" s="20"/>
      <c r="WBV118" s="20"/>
      <c r="WBW118" s="20"/>
      <c r="WBX118" s="20"/>
      <c r="WBY118" s="20"/>
      <c r="WBZ118" s="20"/>
      <c r="WCA118" s="20"/>
      <c r="WCB118" s="20"/>
      <c r="WCC118" s="20"/>
      <c r="WCD118" s="20"/>
      <c r="WCE118" s="20"/>
      <c r="WCF118" s="20"/>
      <c r="WCG118" s="20"/>
      <c r="WCH118" s="20"/>
      <c r="WCI118" s="20"/>
      <c r="WCJ118" s="20"/>
      <c r="WCK118" s="20"/>
      <c r="WCL118" s="20"/>
      <c r="WCM118" s="20"/>
      <c r="WCN118" s="20"/>
      <c r="WCO118" s="20"/>
      <c r="WCP118" s="20"/>
      <c r="WCQ118" s="20"/>
      <c r="WCR118" s="20"/>
      <c r="WCS118" s="20"/>
      <c r="WCT118" s="20"/>
      <c r="WCU118" s="20"/>
      <c r="WCV118" s="20"/>
      <c r="WCW118" s="20"/>
      <c r="WCX118" s="20"/>
      <c r="WCY118" s="20"/>
      <c r="WCZ118" s="20"/>
      <c r="WDA118" s="20"/>
      <c r="WDB118" s="20"/>
      <c r="WDC118" s="20"/>
      <c r="WDD118" s="20"/>
      <c r="WDE118" s="20"/>
      <c r="WDF118" s="20"/>
      <c r="WDG118" s="20"/>
      <c r="WDH118" s="20"/>
      <c r="WDI118" s="20"/>
      <c r="WDJ118" s="20"/>
      <c r="WDK118" s="20"/>
      <c r="WDL118" s="20"/>
      <c r="WDM118" s="20"/>
      <c r="WDN118" s="20"/>
      <c r="WDO118" s="20"/>
      <c r="WDP118" s="20"/>
      <c r="WDQ118" s="20"/>
      <c r="WDR118" s="20"/>
      <c r="WDS118" s="20"/>
      <c r="WDT118" s="20"/>
      <c r="WDU118" s="20"/>
      <c r="WDV118" s="20"/>
      <c r="WDW118" s="20"/>
      <c r="WDX118" s="20"/>
      <c r="WDY118" s="20"/>
      <c r="WDZ118" s="20"/>
      <c r="WEA118" s="20"/>
      <c r="WEB118" s="20"/>
      <c r="WEC118" s="20"/>
      <c r="WED118" s="20"/>
      <c r="WEE118" s="20"/>
      <c r="WEF118" s="20"/>
      <c r="WEG118" s="20"/>
      <c r="WEH118" s="20"/>
      <c r="WEI118" s="20"/>
      <c r="WEJ118" s="20"/>
      <c r="WEK118" s="20"/>
      <c r="WEL118" s="20"/>
      <c r="WEM118" s="20"/>
      <c r="WEN118" s="20"/>
      <c r="WEO118" s="20"/>
      <c r="WEP118" s="20"/>
      <c r="WEQ118" s="20"/>
      <c r="WER118" s="20"/>
      <c r="WES118" s="20"/>
      <c r="WET118" s="20"/>
      <c r="WEU118" s="20"/>
      <c r="WEV118" s="20"/>
      <c r="WEW118" s="20"/>
      <c r="WEX118" s="20"/>
      <c r="WEY118" s="20"/>
      <c r="WEZ118" s="20"/>
      <c r="WFA118" s="20"/>
      <c r="WFB118" s="20"/>
      <c r="WFC118" s="20"/>
      <c r="WFD118" s="20"/>
      <c r="WFE118" s="20"/>
      <c r="WFF118" s="20"/>
      <c r="WFG118" s="20"/>
      <c r="WFH118" s="20"/>
      <c r="WFI118" s="20"/>
      <c r="WFJ118" s="20"/>
      <c r="WFK118" s="20"/>
      <c r="WFL118" s="20"/>
      <c r="WFM118" s="20"/>
      <c r="WFN118" s="20"/>
      <c r="WFO118" s="20"/>
      <c r="WFP118" s="20"/>
      <c r="WFQ118" s="20"/>
      <c r="WFR118" s="20"/>
      <c r="WFS118" s="20"/>
      <c r="WFT118" s="20"/>
      <c r="WFU118" s="20"/>
      <c r="WFV118" s="20"/>
      <c r="WFW118" s="20"/>
      <c r="WFX118" s="20"/>
      <c r="WFY118" s="20"/>
      <c r="WFZ118" s="20"/>
      <c r="WGA118" s="20"/>
      <c r="WGB118" s="20"/>
      <c r="WGC118" s="20"/>
      <c r="WGD118" s="20"/>
      <c r="WGE118" s="20"/>
      <c r="WGF118" s="20"/>
      <c r="WGG118" s="20"/>
      <c r="WGH118" s="20"/>
      <c r="WGI118" s="20"/>
      <c r="WGJ118" s="20"/>
      <c r="WGK118" s="20"/>
      <c r="WGL118" s="20"/>
      <c r="WGM118" s="20"/>
      <c r="WGN118" s="20"/>
      <c r="WGO118" s="20"/>
      <c r="WGP118" s="20"/>
      <c r="WGQ118" s="20"/>
      <c r="WGR118" s="20"/>
      <c r="WGS118" s="20"/>
      <c r="WGT118" s="20"/>
      <c r="WGU118" s="20"/>
      <c r="WGV118" s="20"/>
      <c r="WGW118" s="20"/>
      <c r="WGX118" s="20"/>
      <c r="WGY118" s="20"/>
      <c r="WGZ118" s="20"/>
      <c r="WHA118" s="20"/>
      <c r="WHB118" s="20"/>
      <c r="WHC118" s="20"/>
      <c r="WHD118" s="20"/>
      <c r="WHE118" s="20"/>
      <c r="WHF118" s="20"/>
      <c r="WHG118" s="20"/>
      <c r="WHH118" s="20"/>
      <c r="WHI118" s="20"/>
      <c r="WHJ118" s="20"/>
      <c r="WHK118" s="20"/>
      <c r="WHL118" s="20"/>
      <c r="WHM118" s="20"/>
      <c r="WHN118" s="20"/>
      <c r="WHO118" s="20"/>
      <c r="WHP118" s="20"/>
      <c r="WHQ118" s="20"/>
      <c r="WHR118" s="20"/>
      <c r="WHS118" s="20"/>
      <c r="WHT118" s="20"/>
      <c r="WHU118" s="20"/>
      <c r="WHV118" s="20"/>
      <c r="WHW118" s="20"/>
      <c r="WHX118" s="20"/>
      <c r="WHY118" s="20"/>
      <c r="WHZ118" s="20"/>
      <c r="WIA118" s="20"/>
      <c r="WIB118" s="20"/>
      <c r="WIC118" s="20"/>
      <c r="WID118" s="20"/>
      <c r="WIE118" s="20"/>
      <c r="WIF118" s="20"/>
      <c r="WIG118" s="20"/>
      <c r="WIH118" s="20"/>
      <c r="WII118" s="20"/>
      <c r="WIJ118" s="20"/>
      <c r="WIK118" s="20"/>
      <c r="WIL118" s="20"/>
      <c r="WIM118" s="20"/>
      <c r="WIN118" s="20"/>
      <c r="WIO118" s="20"/>
      <c r="WIP118" s="20"/>
      <c r="WIQ118" s="20"/>
      <c r="WIR118" s="20"/>
      <c r="WIS118" s="20"/>
      <c r="WIT118" s="20"/>
      <c r="WIU118" s="20"/>
      <c r="WIV118" s="20"/>
      <c r="WIW118" s="20"/>
      <c r="WIX118" s="20"/>
      <c r="WIY118" s="20"/>
      <c r="WIZ118" s="20"/>
      <c r="WJA118" s="20"/>
      <c r="WJB118" s="20"/>
      <c r="WJC118" s="20"/>
      <c r="WJD118" s="20"/>
      <c r="WJE118" s="20"/>
      <c r="WJF118" s="20"/>
      <c r="WJG118" s="20"/>
      <c r="WJH118" s="20"/>
      <c r="WJI118" s="20"/>
      <c r="WJJ118" s="20"/>
      <c r="WJK118" s="20"/>
      <c r="WJL118" s="20"/>
      <c r="WJM118" s="20"/>
      <c r="WJN118" s="20"/>
      <c r="WJO118" s="20"/>
      <c r="WJP118" s="20"/>
      <c r="WJQ118" s="20"/>
      <c r="WJR118" s="20"/>
      <c r="WJS118" s="20"/>
      <c r="WJT118" s="20"/>
      <c r="WJU118" s="20"/>
      <c r="WJV118" s="20"/>
      <c r="WJW118" s="20"/>
      <c r="WJX118" s="20"/>
      <c r="WJY118" s="20"/>
      <c r="WJZ118" s="20"/>
      <c r="WKA118" s="20"/>
      <c r="WKB118" s="20"/>
      <c r="WKC118" s="20"/>
      <c r="WKD118" s="20"/>
      <c r="WKE118" s="20"/>
      <c r="WKF118" s="20"/>
      <c r="WKG118" s="20"/>
      <c r="WKH118" s="20"/>
      <c r="WKI118" s="20"/>
      <c r="WKJ118" s="20"/>
      <c r="WKK118" s="20"/>
      <c r="WKL118" s="20"/>
      <c r="WKM118" s="20"/>
      <c r="WKN118" s="20"/>
      <c r="WKO118" s="20"/>
      <c r="WKP118" s="20"/>
      <c r="WKQ118" s="20"/>
      <c r="WKR118" s="20"/>
      <c r="WKS118" s="20"/>
      <c r="WKT118" s="20"/>
      <c r="WKU118" s="20"/>
      <c r="WKV118" s="20"/>
      <c r="WKW118" s="20"/>
      <c r="WKX118" s="20"/>
      <c r="WKY118" s="20"/>
      <c r="WKZ118" s="20"/>
      <c r="WLA118" s="20"/>
      <c r="WLB118" s="20"/>
      <c r="WLC118" s="20"/>
      <c r="WLD118" s="20"/>
      <c r="WLE118" s="20"/>
      <c r="WLF118" s="20"/>
      <c r="WLG118" s="20"/>
      <c r="WLH118" s="20"/>
      <c r="WLI118" s="20"/>
      <c r="WLJ118" s="20"/>
      <c r="WLK118" s="20"/>
      <c r="WLL118" s="20"/>
      <c r="WLM118" s="20"/>
      <c r="WLN118" s="20"/>
      <c r="WLO118" s="20"/>
      <c r="WLP118" s="20"/>
      <c r="WLQ118" s="20"/>
      <c r="WLR118" s="20"/>
      <c r="WLS118" s="20"/>
      <c r="WLT118" s="20"/>
      <c r="WLU118" s="20"/>
      <c r="WLV118" s="20"/>
      <c r="WLW118" s="20"/>
      <c r="WLX118" s="20"/>
      <c r="WLY118" s="20"/>
      <c r="WLZ118" s="20"/>
      <c r="WMA118" s="20"/>
      <c r="WMB118" s="20"/>
      <c r="WMC118" s="20"/>
      <c r="WMD118" s="20"/>
      <c r="WME118" s="20"/>
      <c r="WMF118" s="20"/>
      <c r="WMG118" s="20"/>
      <c r="WMH118" s="20"/>
      <c r="WMI118" s="20"/>
      <c r="WMJ118" s="20"/>
      <c r="WMK118" s="20"/>
      <c r="WML118" s="20"/>
      <c r="WMM118" s="20"/>
      <c r="WMN118" s="20"/>
      <c r="WMO118" s="20"/>
      <c r="WMP118" s="20"/>
      <c r="WMQ118" s="20"/>
      <c r="WMR118" s="20"/>
      <c r="WMS118" s="20"/>
      <c r="WMT118" s="20"/>
      <c r="WMU118" s="20"/>
      <c r="WMV118" s="20"/>
      <c r="WMW118" s="20"/>
      <c r="WMX118" s="20"/>
      <c r="WMY118" s="20"/>
      <c r="WMZ118" s="20"/>
      <c r="WNA118" s="20"/>
      <c r="WNB118" s="20"/>
      <c r="WNC118" s="20"/>
      <c r="WND118" s="20"/>
      <c r="WNE118" s="20"/>
      <c r="WNF118" s="20"/>
      <c r="WNG118" s="20"/>
      <c r="WNH118" s="20"/>
      <c r="WNI118" s="20"/>
      <c r="WNJ118" s="20"/>
      <c r="WNK118" s="20"/>
      <c r="WNL118" s="20"/>
      <c r="WNM118" s="20"/>
      <c r="WNN118" s="20"/>
      <c r="WNO118" s="20"/>
      <c r="WNP118" s="20"/>
      <c r="WNQ118" s="20"/>
      <c r="WNR118" s="20"/>
      <c r="WNS118" s="20"/>
      <c r="WNT118" s="20"/>
      <c r="WNU118" s="20"/>
      <c r="WNV118" s="20"/>
      <c r="WNW118" s="20"/>
      <c r="WNX118" s="20"/>
      <c r="WNY118" s="20"/>
      <c r="WNZ118" s="20"/>
      <c r="WOA118" s="20"/>
      <c r="WOB118" s="20"/>
      <c r="WOC118" s="20"/>
      <c r="WOD118" s="20"/>
      <c r="WOE118" s="20"/>
      <c r="WOF118" s="20"/>
      <c r="WOG118" s="20"/>
      <c r="WOH118" s="20"/>
      <c r="WOI118" s="20"/>
      <c r="WOJ118" s="20"/>
      <c r="WOK118" s="20"/>
      <c r="WOL118" s="20"/>
      <c r="WOM118" s="20"/>
      <c r="WON118" s="20"/>
      <c r="WOO118" s="20"/>
      <c r="WOP118" s="20"/>
      <c r="WOQ118" s="20"/>
      <c r="WOR118" s="20"/>
      <c r="WOS118" s="20"/>
      <c r="WOT118" s="20"/>
      <c r="WOU118" s="20"/>
      <c r="WOV118" s="20"/>
      <c r="WOW118" s="20"/>
      <c r="WOX118" s="20"/>
      <c r="WOY118" s="20"/>
      <c r="WOZ118" s="20"/>
      <c r="WPA118" s="20"/>
      <c r="WPB118" s="20"/>
      <c r="WPC118" s="20"/>
      <c r="WPD118" s="20"/>
      <c r="WPE118" s="20"/>
      <c r="WPF118" s="20"/>
      <c r="WPG118" s="20"/>
      <c r="WPH118" s="20"/>
      <c r="WPI118" s="20"/>
      <c r="WPJ118" s="20"/>
      <c r="WPK118" s="20"/>
      <c r="WPL118" s="20"/>
      <c r="WPM118" s="20"/>
      <c r="WPN118" s="20"/>
      <c r="WPO118" s="20"/>
      <c r="WPP118" s="20"/>
      <c r="WPQ118" s="20"/>
      <c r="WPR118" s="20"/>
      <c r="WPS118" s="20"/>
      <c r="WPT118" s="20"/>
      <c r="WPU118" s="20"/>
      <c r="WPV118" s="20"/>
      <c r="WPW118" s="20"/>
      <c r="WPX118" s="20"/>
      <c r="WPY118" s="20"/>
      <c r="WPZ118" s="20"/>
      <c r="WQA118" s="20"/>
      <c r="WQB118" s="20"/>
      <c r="WQC118" s="20"/>
      <c r="WQD118" s="20"/>
      <c r="WQE118" s="20"/>
      <c r="WQF118" s="20"/>
      <c r="WQG118" s="20"/>
      <c r="WQH118" s="20"/>
      <c r="WQI118" s="20"/>
      <c r="WQJ118" s="20"/>
      <c r="WQK118" s="20"/>
      <c r="WQL118" s="20"/>
      <c r="WQM118" s="20"/>
      <c r="WQN118" s="20"/>
      <c r="WQO118" s="20"/>
      <c r="WQP118" s="20"/>
      <c r="WQQ118" s="20"/>
      <c r="WQR118" s="20"/>
      <c r="WQS118" s="20"/>
      <c r="WQT118" s="20"/>
      <c r="WQU118" s="20"/>
      <c r="WQV118" s="20"/>
      <c r="WQW118" s="20"/>
      <c r="WQX118" s="20"/>
      <c r="WQY118" s="20"/>
      <c r="WQZ118" s="20"/>
      <c r="WRA118" s="20"/>
      <c r="WRB118" s="20"/>
      <c r="WRC118" s="20"/>
      <c r="WRD118" s="20"/>
      <c r="WRE118" s="20"/>
      <c r="WRF118" s="20"/>
      <c r="WRG118" s="20"/>
      <c r="WRH118" s="20"/>
      <c r="WRI118" s="20"/>
      <c r="WRJ118" s="20"/>
      <c r="WRK118" s="20"/>
      <c r="WRL118" s="20"/>
      <c r="WRM118" s="20"/>
      <c r="WRN118" s="20"/>
      <c r="WRO118" s="20"/>
      <c r="WRP118" s="20"/>
      <c r="WRQ118" s="20"/>
      <c r="WRR118" s="20"/>
      <c r="WRS118" s="20"/>
      <c r="WRT118" s="20"/>
      <c r="WRU118" s="20"/>
      <c r="WRV118" s="20"/>
      <c r="WRW118" s="20"/>
      <c r="WRX118" s="20"/>
      <c r="WRY118" s="20"/>
      <c r="WRZ118" s="20"/>
      <c r="WSA118" s="20"/>
      <c r="WSB118" s="20"/>
      <c r="WSC118" s="20"/>
      <c r="WSD118" s="20"/>
      <c r="WSE118" s="20"/>
      <c r="WSF118" s="20"/>
      <c r="WSG118" s="20"/>
      <c r="WSH118" s="20"/>
      <c r="WSI118" s="20"/>
      <c r="WSJ118" s="20"/>
      <c r="WSK118" s="20"/>
      <c r="WSL118" s="20"/>
      <c r="WSM118" s="20"/>
      <c r="WSN118" s="20"/>
      <c r="WSO118" s="20"/>
      <c r="WSP118" s="20"/>
      <c r="WSQ118" s="20"/>
      <c r="WSR118" s="20"/>
      <c r="WSS118" s="20"/>
      <c r="WST118" s="20"/>
      <c r="WSU118" s="20"/>
      <c r="WSV118" s="20"/>
      <c r="WSW118" s="20"/>
      <c r="WSX118" s="20"/>
      <c r="WSY118" s="20"/>
      <c r="WSZ118" s="20"/>
      <c r="WTA118" s="20"/>
      <c r="WTB118" s="20"/>
      <c r="WTC118" s="20"/>
      <c r="WTD118" s="20"/>
      <c r="WTE118" s="20"/>
      <c r="WTF118" s="20"/>
      <c r="WTG118" s="20"/>
      <c r="WTH118" s="20"/>
      <c r="WTI118" s="20"/>
      <c r="WTJ118" s="20"/>
      <c r="WTK118" s="20"/>
      <c r="WTL118" s="20"/>
      <c r="WTM118" s="20"/>
      <c r="WTN118" s="20"/>
      <c r="WTO118" s="20"/>
      <c r="WTP118" s="20"/>
      <c r="WTQ118" s="20"/>
      <c r="WTR118" s="20"/>
      <c r="WTS118" s="20"/>
      <c r="WTT118" s="20"/>
      <c r="WTU118" s="20"/>
      <c r="WTV118" s="20"/>
      <c r="WTW118" s="20"/>
      <c r="WTX118" s="20"/>
      <c r="WTY118" s="20"/>
      <c r="WTZ118" s="20"/>
      <c r="WUA118" s="20"/>
      <c r="WUB118" s="20"/>
      <c r="WUC118" s="20"/>
      <c r="WUD118" s="20"/>
      <c r="WUE118" s="20"/>
      <c r="WUF118" s="20"/>
      <c r="WUG118" s="20"/>
      <c r="WUH118" s="20"/>
      <c r="WUI118" s="20"/>
      <c r="WUJ118" s="20"/>
      <c r="WUK118" s="20"/>
      <c r="WUL118" s="20"/>
      <c r="WUM118" s="20"/>
      <c r="WUN118" s="20"/>
      <c r="WUO118" s="20"/>
      <c r="WUP118" s="20"/>
      <c r="WUQ118" s="20"/>
      <c r="WUR118" s="20"/>
      <c r="WUS118" s="20"/>
      <c r="WUT118" s="20"/>
      <c r="WUU118" s="20"/>
      <c r="WUV118" s="20"/>
      <c r="WUW118" s="20"/>
      <c r="WUX118" s="20"/>
      <c r="WUY118" s="20"/>
      <c r="WUZ118" s="20"/>
      <c r="WVA118" s="20"/>
      <c r="WVB118" s="20"/>
      <c r="WVC118" s="20"/>
      <c r="WVD118" s="20"/>
      <c r="WVE118" s="20"/>
      <c r="WVF118" s="20"/>
      <c r="WVG118" s="20"/>
      <c r="WVH118" s="20"/>
      <c r="WVI118" s="20"/>
      <c r="WVJ118" s="20"/>
      <c r="WVK118" s="20"/>
      <c r="WVL118" s="20"/>
      <c r="WVM118" s="20"/>
      <c r="WVN118" s="20"/>
      <c r="WVO118" s="20"/>
      <c r="WVP118" s="20"/>
      <c r="WVQ118" s="20"/>
      <c r="WVR118" s="20"/>
      <c r="WVS118" s="20"/>
      <c r="WVT118" s="20"/>
      <c r="WVU118" s="20"/>
      <c r="WVV118" s="20"/>
      <c r="WVW118" s="20"/>
      <c r="WVX118" s="20"/>
      <c r="WVY118" s="20"/>
      <c r="WVZ118" s="20"/>
      <c r="WWA118" s="20"/>
      <c r="WWB118" s="20"/>
      <c r="WWC118" s="20"/>
      <c r="WWD118" s="20"/>
      <c r="WWE118" s="20"/>
      <c r="WWF118" s="20"/>
      <c r="WWG118" s="20"/>
      <c r="WWH118" s="20"/>
      <c r="WWI118" s="20"/>
      <c r="WWJ118" s="20"/>
      <c r="WWK118" s="20"/>
      <c r="WWL118" s="20"/>
      <c r="WWM118" s="20"/>
      <c r="WWN118" s="20"/>
      <c r="WWO118" s="20"/>
      <c r="WWP118" s="20"/>
      <c r="WWQ118" s="20"/>
      <c r="WWR118" s="20"/>
      <c r="WWS118" s="20"/>
      <c r="WWT118" s="20"/>
      <c r="WWU118" s="20"/>
      <c r="WWV118" s="20"/>
      <c r="WWW118" s="20"/>
      <c r="WWX118" s="20"/>
      <c r="WWY118" s="20"/>
      <c r="WWZ118" s="20"/>
      <c r="WXA118" s="20"/>
      <c r="WXB118" s="20"/>
      <c r="WXC118" s="20"/>
      <c r="WXD118" s="20"/>
      <c r="WXE118" s="20"/>
      <c r="WXF118" s="20"/>
      <c r="WXG118" s="20"/>
      <c r="WXH118" s="20"/>
      <c r="WXI118" s="20"/>
      <c r="WXJ118" s="20"/>
      <c r="WXK118" s="20"/>
      <c r="WXL118" s="20"/>
      <c r="WXM118" s="20"/>
      <c r="WXN118" s="20"/>
      <c r="WXO118" s="20"/>
      <c r="WXP118" s="20"/>
      <c r="WXQ118" s="20"/>
      <c r="WXR118" s="20"/>
      <c r="WXS118" s="20"/>
      <c r="WXT118" s="20"/>
      <c r="WXU118" s="20"/>
      <c r="WXV118" s="20"/>
      <c r="WXW118" s="20"/>
      <c r="WXX118" s="20"/>
      <c r="WXY118" s="20"/>
      <c r="WXZ118" s="20"/>
      <c r="WYA118" s="20"/>
      <c r="WYB118" s="20"/>
      <c r="WYC118" s="20"/>
      <c r="WYD118" s="20"/>
      <c r="WYE118" s="20"/>
      <c r="WYF118" s="20"/>
      <c r="WYG118" s="20"/>
      <c r="WYH118" s="20"/>
      <c r="WYI118" s="20"/>
      <c r="WYJ118" s="20"/>
      <c r="WYK118" s="20"/>
      <c r="WYL118" s="20"/>
      <c r="WYM118" s="20"/>
      <c r="WYN118" s="20"/>
      <c r="WYO118" s="20"/>
      <c r="WYP118" s="20"/>
      <c r="WYQ118" s="20"/>
      <c r="WYR118" s="20"/>
      <c r="WYS118" s="20"/>
      <c r="WYT118" s="20"/>
      <c r="WYU118" s="20"/>
      <c r="WYV118" s="20"/>
      <c r="WYW118" s="20"/>
      <c r="WYX118" s="20"/>
      <c r="WYY118" s="20"/>
      <c r="WYZ118" s="20"/>
      <c r="WZA118" s="20"/>
      <c r="WZB118" s="20"/>
      <c r="WZC118" s="20"/>
      <c r="WZD118" s="20"/>
      <c r="WZE118" s="20"/>
      <c r="WZF118" s="20"/>
      <c r="WZG118" s="20"/>
      <c r="WZH118" s="20"/>
      <c r="WZI118" s="20"/>
      <c r="WZJ118" s="20"/>
      <c r="WZK118" s="20"/>
      <c r="WZL118" s="20"/>
      <c r="WZM118" s="20"/>
      <c r="WZN118" s="20"/>
      <c r="WZO118" s="20"/>
      <c r="WZP118" s="20"/>
      <c r="WZQ118" s="20"/>
      <c r="WZR118" s="20"/>
      <c r="WZS118" s="20"/>
      <c r="WZT118" s="20"/>
      <c r="WZU118" s="20"/>
      <c r="WZV118" s="20"/>
      <c r="WZW118" s="20"/>
      <c r="WZX118" s="20"/>
      <c r="WZY118" s="20"/>
      <c r="WZZ118" s="20"/>
      <c r="XAA118" s="20"/>
      <c r="XAB118" s="20"/>
      <c r="XAC118" s="20"/>
      <c r="XAD118" s="20"/>
      <c r="XAE118" s="20"/>
      <c r="XAF118" s="20"/>
      <c r="XAG118" s="20"/>
      <c r="XAH118" s="20"/>
      <c r="XAI118" s="20"/>
      <c r="XAJ118" s="20"/>
      <c r="XAK118" s="20"/>
      <c r="XAL118" s="20"/>
      <c r="XAM118" s="20"/>
      <c r="XAN118" s="20"/>
      <c r="XAO118" s="20"/>
      <c r="XAP118" s="20"/>
      <c r="XAQ118" s="20"/>
      <c r="XAR118" s="20"/>
      <c r="XAS118" s="20"/>
      <c r="XAT118" s="20"/>
      <c r="XAU118" s="20"/>
      <c r="XAV118" s="20"/>
      <c r="XAW118" s="20"/>
      <c r="XAX118" s="20"/>
      <c r="XAY118" s="20"/>
      <c r="XAZ118" s="20"/>
      <c r="XBA118" s="20"/>
      <c r="XBB118" s="20"/>
      <c r="XBC118" s="20"/>
      <c r="XBD118" s="20"/>
      <c r="XBE118" s="20"/>
      <c r="XBF118" s="20"/>
      <c r="XBG118" s="20"/>
      <c r="XBH118" s="20"/>
      <c r="XBI118" s="20"/>
      <c r="XBJ118" s="20"/>
      <c r="XBK118" s="20"/>
      <c r="XBL118" s="20"/>
      <c r="XBM118" s="20"/>
      <c r="XBN118" s="20"/>
      <c r="XBO118" s="20"/>
      <c r="XBP118" s="20"/>
      <c r="XBQ118" s="20"/>
      <c r="XBR118" s="20"/>
      <c r="XBS118" s="20"/>
      <c r="XBT118" s="20"/>
      <c r="XBU118" s="20"/>
      <c r="XBV118" s="20"/>
      <c r="XBW118" s="20"/>
      <c r="XBX118" s="20"/>
      <c r="XBY118" s="20"/>
      <c r="XBZ118" s="20"/>
      <c r="XCA118" s="20"/>
      <c r="XCB118" s="20"/>
      <c r="XCC118" s="20"/>
      <c r="XCD118" s="20"/>
      <c r="XCE118" s="20"/>
      <c r="XCF118" s="20"/>
      <c r="XCG118" s="20"/>
      <c r="XCH118" s="20"/>
      <c r="XCI118" s="20"/>
      <c r="XCJ118" s="20"/>
      <c r="XCK118" s="20"/>
      <c r="XCL118" s="20"/>
      <c r="XCM118" s="20"/>
      <c r="XCN118" s="20"/>
      <c r="XCO118" s="20"/>
      <c r="XCP118" s="20"/>
      <c r="XCQ118" s="20"/>
      <c r="XCR118" s="20"/>
      <c r="XCS118" s="20"/>
      <c r="XCT118" s="20"/>
      <c r="XCU118" s="20"/>
      <c r="XCV118" s="20"/>
      <c r="XCW118" s="20"/>
      <c r="XCX118" s="20"/>
      <c r="XCY118" s="20"/>
      <c r="XCZ118" s="20"/>
      <c r="XDA118" s="20"/>
      <c r="XDB118" s="20"/>
      <c r="XDC118" s="20"/>
      <c r="XDD118" s="20"/>
      <c r="XDE118" s="20"/>
      <c r="XDF118" s="20"/>
      <c r="XDG118" s="20"/>
      <c r="XDH118" s="20"/>
      <c r="XDI118" s="20"/>
      <c r="XDJ118" s="20"/>
      <c r="XDK118" s="20"/>
      <c r="XDL118" s="20"/>
      <c r="XDM118" s="20"/>
      <c r="XDN118" s="20"/>
      <c r="XDO118" s="20"/>
      <c r="XDP118" s="20"/>
      <c r="XDQ118" s="20"/>
      <c r="XDR118" s="20"/>
      <c r="XDS118" s="20"/>
      <c r="XDT118" s="20"/>
      <c r="XDU118" s="20"/>
      <c r="XDV118" s="20"/>
      <c r="XDW118" s="20"/>
      <c r="XDX118" s="20"/>
      <c r="XDY118" s="20"/>
      <c r="XDZ118" s="20"/>
      <c r="XEA118" s="20"/>
      <c r="XEB118" s="20"/>
      <c r="XEC118" s="20"/>
      <c r="XED118" s="20"/>
      <c r="XEE118" s="20"/>
      <c r="XEF118" s="20"/>
      <c r="XEG118" s="20"/>
      <c r="XEH118" s="20"/>
      <c r="XEI118" s="20"/>
      <c r="XEJ118" s="20"/>
      <c r="XEK118" s="20"/>
      <c r="XEL118" s="20"/>
      <c r="XEM118" s="20"/>
      <c r="XEN118" s="20"/>
      <c r="XEO118" s="20"/>
      <c r="XEP118" s="20"/>
      <c r="XEQ118" s="20"/>
      <c r="XER118" s="20"/>
      <c r="XES118" s="20"/>
    </row>
    <row r="119" spans="1:16373" s="20" customFormat="1" ht="156.75" customHeight="1" x14ac:dyDescent="0.25">
      <c r="A119" s="86" t="s">
        <v>1720</v>
      </c>
      <c r="B119" s="93"/>
      <c r="C119" s="94"/>
      <c r="D119" s="100" t="s">
        <v>920</v>
      </c>
      <c r="E119" s="13" t="s">
        <v>301</v>
      </c>
      <c r="F119" s="149" t="s">
        <v>899</v>
      </c>
      <c r="G119" s="12" t="s">
        <v>881</v>
      </c>
      <c r="H119" s="49" t="s">
        <v>900</v>
      </c>
      <c r="I119" s="149" t="s">
        <v>901</v>
      </c>
      <c r="J119" s="8">
        <v>23</v>
      </c>
      <c r="K119" s="10" t="s">
        <v>884</v>
      </c>
      <c r="L119" s="42">
        <v>13</v>
      </c>
      <c r="M119" s="255" t="s">
        <v>391</v>
      </c>
      <c r="N119" s="245"/>
      <c r="O119" s="184"/>
      <c r="P119" s="205"/>
      <c r="Q119" s="275" t="s">
        <v>929</v>
      </c>
      <c r="R119" s="12">
        <v>2302021</v>
      </c>
      <c r="S119" s="13" t="s">
        <v>930</v>
      </c>
      <c r="T119" s="50" t="s">
        <v>931</v>
      </c>
      <c r="U119" s="12">
        <v>230202100</v>
      </c>
      <c r="V119" s="13" t="s">
        <v>932</v>
      </c>
      <c r="W119" s="92" t="s">
        <v>11</v>
      </c>
      <c r="X119" s="12">
        <v>28</v>
      </c>
      <c r="Y119" s="12">
        <v>0</v>
      </c>
      <c r="Z119" s="12">
        <v>8</v>
      </c>
      <c r="AA119" s="12">
        <v>10</v>
      </c>
      <c r="AB119" s="12">
        <v>10</v>
      </c>
      <c r="AC119" s="15">
        <f t="shared" ref="AC119:AC122" si="63">AG119+AK119+AO119+AS119+AW119+BA119+BE119+BI119+BM119+BQ119</f>
        <v>139347098</v>
      </c>
      <c r="AD119" s="387">
        <f t="shared" ref="AD119:AD122" si="64">AH119+AL119+AP119+AT119+AX119+BB119+BF119+BJ119+BN119+BR119</f>
        <v>0</v>
      </c>
      <c r="AE119" s="387">
        <f t="shared" ref="AE119:AF122" si="65">AI119+AM119+AQ119+AU119+AY119+BC119+BG119+BK119+BO119+BS119</f>
        <v>0</v>
      </c>
      <c r="AF119" s="387">
        <f t="shared" si="65"/>
        <v>0</v>
      </c>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v>139347098</v>
      </c>
      <c r="BF119" s="17"/>
      <c r="BG119" s="17"/>
      <c r="BH119" s="17"/>
      <c r="BI119" s="17"/>
      <c r="BJ119" s="17"/>
      <c r="BK119" s="17"/>
      <c r="BL119" s="17"/>
      <c r="BM119" s="17"/>
      <c r="BN119" s="17"/>
      <c r="BO119" s="17"/>
      <c r="BP119" s="17"/>
      <c r="BQ119" s="17"/>
      <c r="BR119" s="17"/>
      <c r="BS119" s="17"/>
      <c r="BT119" s="17"/>
      <c r="BU119" s="17">
        <f t="shared" ref="BU119:BU122" si="66">BV119+BW119+BX119+BY119+BZ119+CA119+CB119+CC119+CD119+CE119</f>
        <v>103382084</v>
      </c>
      <c r="BV119" s="17">
        <v>13382084</v>
      </c>
      <c r="BW119" s="17"/>
      <c r="BX119" s="17"/>
      <c r="BY119" s="17"/>
      <c r="BZ119" s="17"/>
      <c r="CA119" s="17"/>
      <c r="CB119" s="17">
        <v>90000000</v>
      </c>
      <c r="CC119" s="17"/>
      <c r="CD119" s="17"/>
      <c r="CE119" s="17"/>
      <c r="CF119" s="17">
        <f t="shared" ref="CF119:CF122" si="67">CG119+CH119+CI119+CJ119+CK119+CL119+CM119+CN119+CO119+CP119</f>
        <v>115000000</v>
      </c>
      <c r="CG119" s="17">
        <v>25000000</v>
      </c>
      <c r="CH119" s="17"/>
      <c r="CI119" s="17"/>
      <c r="CJ119" s="17"/>
      <c r="CK119" s="17"/>
      <c r="CL119" s="17"/>
      <c r="CM119" s="17">
        <v>90000000</v>
      </c>
      <c r="CN119" s="17"/>
      <c r="CO119" s="17"/>
      <c r="CP119" s="17"/>
      <c r="CQ119" s="17">
        <f t="shared" ref="CQ119:CQ122" si="68">CR119+CS119+CT119+CU119+CV119+CW119+CX119+CY119+CZ119+DA119</f>
        <v>191120279</v>
      </c>
      <c r="CR119" s="17">
        <v>41120279</v>
      </c>
      <c r="CS119" s="17"/>
      <c r="CT119" s="17"/>
      <c r="CU119" s="17"/>
      <c r="CV119" s="17"/>
      <c r="CW119" s="17"/>
      <c r="CX119" s="17">
        <v>150000000</v>
      </c>
      <c r="CY119" s="17"/>
      <c r="CZ119" s="17"/>
      <c r="DA119" s="361"/>
      <c r="DB119" s="371">
        <f>AC119+BU119+CF119+CQ119</f>
        <v>548849461</v>
      </c>
      <c r="DC119" s="18"/>
      <c r="DD119" s="18"/>
      <c r="DE119" s="18"/>
      <c r="DF119" s="18"/>
      <c r="DG119" s="18"/>
      <c r="DH119" s="18"/>
      <c r="DI119" s="18"/>
      <c r="DJ119" s="18"/>
      <c r="DK119" s="18"/>
      <c r="DL119" s="18"/>
      <c r="DM119" s="18"/>
      <c r="DN119" s="18"/>
      <c r="DO119" s="18"/>
      <c r="DP119" s="18"/>
      <c r="DQ119" s="18"/>
      <c r="DR119" s="18"/>
      <c r="DS119" s="18"/>
      <c r="DT119" s="19"/>
    </row>
    <row r="120" spans="1:16373" s="20" customFormat="1" ht="95.25" customHeight="1" x14ac:dyDescent="0.25">
      <c r="A120" s="86" t="s">
        <v>1720</v>
      </c>
      <c r="B120" s="93"/>
      <c r="C120" s="94"/>
      <c r="D120" s="100" t="s">
        <v>920</v>
      </c>
      <c r="E120" s="13" t="s">
        <v>300</v>
      </c>
      <c r="F120" s="150" t="s">
        <v>880</v>
      </c>
      <c r="G120" s="12" t="s">
        <v>881</v>
      </c>
      <c r="H120" s="13" t="s">
        <v>882</v>
      </c>
      <c r="I120" s="149" t="s">
        <v>883</v>
      </c>
      <c r="J120" s="8">
        <v>23</v>
      </c>
      <c r="K120" s="10" t="s">
        <v>884</v>
      </c>
      <c r="L120" s="42">
        <v>13</v>
      </c>
      <c r="M120" s="255" t="s">
        <v>391</v>
      </c>
      <c r="N120" s="243"/>
      <c r="O120" s="172"/>
      <c r="P120" s="194"/>
      <c r="Q120" s="275" t="s">
        <v>921</v>
      </c>
      <c r="R120" s="12">
        <v>2302022</v>
      </c>
      <c r="S120" s="13" t="s">
        <v>922</v>
      </c>
      <c r="T120" s="50" t="s">
        <v>923</v>
      </c>
      <c r="U120" s="12">
        <v>230202200</v>
      </c>
      <c r="V120" s="13" t="s">
        <v>924</v>
      </c>
      <c r="W120" s="92" t="s">
        <v>11</v>
      </c>
      <c r="X120" s="12">
        <v>80</v>
      </c>
      <c r="Y120" s="12">
        <v>0</v>
      </c>
      <c r="Z120" s="12">
        <v>20</v>
      </c>
      <c r="AA120" s="12">
        <v>30</v>
      </c>
      <c r="AB120" s="12">
        <v>30</v>
      </c>
      <c r="AC120" s="15">
        <f t="shared" si="63"/>
        <v>0</v>
      </c>
      <c r="AD120" s="387">
        <f t="shared" si="64"/>
        <v>0</v>
      </c>
      <c r="AE120" s="387">
        <f t="shared" si="65"/>
        <v>0</v>
      </c>
      <c r="AF120" s="387">
        <f t="shared" si="65"/>
        <v>0</v>
      </c>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f t="shared" si="66"/>
        <v>160000000</v>
      </c>
      <c r="BV120" s="17">
        <v>10000000</v>
      </c>
      <c r="BW120" s="17"/>
      <c r="BX120" s="17"/>
      <c r="BY120" s="17"/>
      <c r="BZ120" s="17"/>
      <c r="CA120" s="17"/>
      <c r="CB120" s="17">
        <v>150000000</v>
      </c>
      <c r="CC120" s="17"/>
      <c r="CD120" s="17"/>
      <c r="CE120" s="17"/>
      <c r="CF120" s="17">
        <f t="shared" si="67"/>
        <v>180000000</v>
      </c>
      <c r="CG120" s="17">
        <v>30000000</v>
      </c>
      <c r="CH120" s="17"/>
      <c r="CI120" s="17"/>
      <c r="CJ120" s="17"/>
      <c r="CK120" s="17"/>
      <c r="CL120" s="17"/>
      <c r="CM120" s="17">
        <v>150000000</v>
      </c>
      <c r="CN120" s="17"/>
      <c r="CO120" s="17"/>
      <c r="CP120" s="17"/>
      <c r="CQ120" s="17">
        <f t="shared" si="68"/>
        <v>276356838</v>
      </c>
      <c r="CR120" s="17">
        <v>26356838</v>
      </c>
      <c r="CS120" s="17"/>
      <c r="CT120" s="17"/>
      <c r="CU120" s="17"/>
      <c r="CV120" s="17"/>
      <c r="CW120" s="17"/>
      <c r="CX120" s="17">
        <v>250000000</v>
      </c>
      <c r="CY120" s="17"/>
      <c r="CZ120" s="17"/>
      <c r="DA120" s="361"/>
      <c r="DB120" s="371">
        <f>AC120+BU120+CF120+CQ120</f>
        <v>616356838</v>
      </c>
      <c r="DC120" s="18"/>
      <c r="DD120" s="18"/>
      <c r="DE120" s="18"/>
      <c r="DF120" s="18"/>
      <c r="DG120" s="18"/>
      <c r="DH120" s="18"/>
      <c r="DI120" s="18"/>
      <c r="DJ120" s="18"/>
      <c r="DK120" s="18"/>
      <c r="DL120" s="18"/>
      <c r="DM120" s="18"/>
      <c r="DN120" s="18"/>
      <c r="DO120" s="18"/>
      <c r="DP120" s="18"/>
      <c r="DQ120" s="18"/>
      <c r="DR120" s="18"/>
      <c r="DS120" s="18"/>
      <c r="DT120" s="19"/>
    </row>
    <row r="121" spans="1:16373" s="20" customFormat="1" ht="181.5" customHeight="1" x14ac:dyDescent="0.25">
      <c r="A121" s="86" t="s">
        <v>1720</v>
      </c>
      <c r="B121" s="93"/>
      <c r="C121" s="94"/>
      <c r="D121" s="100" t="s">
        <v>920</v>
      </c>
      <c r="E121" s="13" t="s">
        <v>301</v>
      </c>
      <c r="F121" s="149" t="s">
        <v>899</v>
      </c>
      <c r="G121" s="12" t="s">
        <v>881</v>
      </c>
      <c r="H121" s="49" t="s">
        <v>900</v>
      </c>
      <c r="I121" s="149" t="s">
        <v>901</v>
      </c>
      <c r="J121" s="8">
        <v>23</v>
      </c>
      <c r="K121" s="10" t="s">
        <v>884</v>
      </c>
      <c r="L121" s="42">
        <v>13</v>
      </c>
      <c r="M121" s="255" t="s">
        <v>391</v>
      </c>
      <c r="N121" s="199"/>
      <c r="O121" s="172"/>
      <c r="P121" s="194"/>
      <c r="Q121" s="176" t="s">
        <v>933</v>
      </c>
      <c r="R121" s="12">
        <v>2302039</v>
      </c>
      <c r="S121" s="13" t="s">
        <v>934</v>
      </c>
      <c r="T121" s="29" t="s">
        <v>935</v>
      </c>
      <c r="U121" s="12">
        <v>230203900</v>
      </c>
      <c r="V121" s="13" t="s">
        <v>936</v>
      </c>
      <c r="W121" s="92" t="s">
        <v>10</v>
      </c>
      <c r="X121" s="12">
        <v>1</v>
      </c>
      <c r="Y121" s="12">
        <v>1</v>
      </c>
      <c r="Z121" s="12">
        <v>1</v>
      </c>
      <c r="AA121" s="12">
        <v>1</v>
      </c>
      <c r="AB121" s="12">
        <v>1</v>
      </c>
      <c r="AC121" s="15">
        <f t="shared" si="63"/>
        <v>7600920969</v>
      </c>
      <c r="AD121" s="387">
        <f t="shared" si="64"/>
        <v>0</v>
      </c>
      <c r="AE121" s="387">
        <f t="shared" si="65"/>
        <v>0</v>
      </c>
      <c r="AF121" s="387">
        <f t="shared" si="65"/>
        <v>0</v>
      </c>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v>7600920969</v>
      </c>
      <c r="BF121" s="17"/>
      <c r="BG121" s="17"/>
      <c r="BH121" s="17"/>
      <c r="BI121" s="17"/>
      <c r="BJ121" s="17"/>
      <c r="BK121" s="17"/>
      <c r="BL121" s="17"/>
      <c r="BM121" s="17"/>
      <c r="BN121" s="17"/>
      <c r="BO121" s="17"/>
      <c r="BP121" s="17"/>
      <c r="BQ121" s="17"/>
      <c r="BR121" s="17"/>
      <c r="BS121" s="17"/>
      <c r="BT121" s="17"/>
      <c r="BU121" s="17">
        <f t="shared" si="66"/>
        <v>5011534295</v>
      </c>
      <c r="BV121" s="17">
        <v>11333717</v>
      </c>
      <c r="BW121" s="17"/>
      <c r="BX121" s="17"/>
      <c r="BY121" s="17"/>
      <c r="BZ121" s="17"/>
      <c r="CA121" s="17"/>
      <c r="CB121" s="17">
        <v>5000200578</v>
      </c>
      <c r="CC121" s="17"/>
      <c r="CD121" s="17"/>
      <c r="CE121" s="17"/>
      <c r="CF121" s="17">
        <f t="shared" si="67"/>
        <v>4766844311</v>
      </c>
      <c r="CG121" s="17">
        <v>30000000</v>
      </c>
      <c r="CH121" s="17"/>
      <c r="CI121" s="17"/>
      <c r="CJ121" s="17"/>
      <c r="CK121" s="17"/>
      <c r="CL121" s="17"/>
      <c r="CM121" s="17">
        <v>4736844311</v>
      </c>
      <c r="CN121" s="17"/>
      <c r="CO121" s="17"/>
      <c r="CP121" s="17"/>
      <c r="CQ121" s="17">
        <f t="shared" si="68"/>
        <v>5159951835</v>
      </c>
      <c r="CR121" s="17">
        <v>28605769</v>
      </c>
      <c r="CS121" s="17"/>
      <c r="CT121" s="17"/>
      <c r="CU121" s="17"/>
      <c r="CV121" s="17"/>
      <c r="CW121" s="17"/>
      <c r="CX121" s="17">
        <v>5131346066</v>
      </c>
      <c r="CY121" s="17"/>
      <c r="CZ121" s="17"/>
      <c r="DA121" s="361"/>
      <c r="DB121" s="371">
        <f>AC121+BU121+CF121+CQ121</f>
        <v>22539251410</v>
      </c>
      <c r="DC121" s="18"/>
      <c r="DD121" s="18"/>
      <c r="DE121" s="18"/>
      <c r="DF121" s="18"/>
      <c r="DG121" s="18"/>
      <c r="DH121" s="18"/>
      <c r="DI121" s="18"/>
      <c r="DJ121" s="18"/>
      <c r="DK121" s="18"/>
      <c r="DL121" s="18"/>
      <c r="DM121" s="18"/>
      <c r="DN121" s="18"/>
      <c r="DO121" s="18"/>
      <c r="DP121" s="18"/>
      <c r="DQ121" s="18"/>
      <c r="DR121" s="18"/>
      <c r="DS121" s="18"/>
      <c r="DT121" s="19"/>
    </row>
    <row r="122" spans="1:16373" s="20" customFormat="1" ht="129" customHeight="1" x14ac:dyDescent="0.25">
      <c r="A122" s="86" t="s">
        <v>1720</v>
      </c>
      <c r="B122" s="93"/>
      <c r="C122" s="94"/>
      <c r="D122" s="100" t="s">
        <v>920</v>
      </c>
      <c r="E122" s="13" t="s">
        <v>300</v>
      </c>
      <c r="F122" s="150" t="s">
        <v>880</v>
      </c>
      <c r="G122" s="12" t="s">
        <v>881</v>
      </c>
      <c r="H122" s="13" t="s">
        <v>882</v>
      </c>
      <c r="I122" s="149" t="s">
        <v>883</v>
      </c>
      <c r="J122" s="8">
        <v>23</v>
      </c>
      <c r="K122" s="10" t="s">
        <v>884</v>
      </c>
      <c r="L122" s="42">
        <v>13</v>
      </c>
      <c r="M122" s="202" t="s">
        <v>391</v>
      </c>
      <c r="N122" s="73"/>
      <c r="O122" s="192"/>
      <c r="P122" s="168"/>
      <c r="Q122" s="275" t="s">
        <v>925</v>
      </c>
      <c r="R122" s="12">
        <v>2302042</v>
      </c>
      <c r="S122" s="13" t="s">
        <v>926</v>
      </c>
      <c r="T122" s="50" t="s">
        <v>927</v>
      </c>
      <c r="U122" s="12">
        <v>230204200</v>
      </c>
      <c r="V122" s="13" t="s">
        <v>928</v>
      </c>
      <c r="W122" s="92" t="s">
        <v>11</v>
      </c>
      <c r="X122" s="12">
        <v>3</v>
      </c>
      <c r="Y122" s="12">
        <v>1</v>
      </c>
      <c r="Z122" s="12">
        <v>1</v>
      </c>
      <c r="AA122" s="12">
        <v>1</v>
      </c>
      <c r="AB122" s="12">
        <v>0</v>
      </c>
      <c r="AC122" s="15">
        <f t="shared" si="63"/>
        <v>7164000</v>
      </c>
      <c r="AD122" s="387">
        <f t="shared" si="64"/>
        <v>0</v>
      </c>
      <c r="AE122" s="387">
        <f t="shared" si="65"/>
        <v>0</v>
      </c>
      <c r="AF122" s="387">
        <f t="shared" si="65"/>
        <v>0</v>
      </c>
      <c r="AG122" s="17">
        <v>7164000</v>
      </c>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f t="shared" si="66"/>
        <v>24107108</v>
      </c>
      <c r="BV122" s="17">
        <v>9107108</v>
      </c>
      <c r="BW122" s="17"/>
      <c r="BX122" s="17"/>
      <c r="BY122" s="17"/>
      <c r="BZ122" s="17"/>
      <c r="CA122" s="17"/>
      <c r="CB122" s="17">
        <v>15000000</v>
      </c>
      <c r="CC122" s="17"/>
      <c r="CD122" s="17"/>
      <c r="CE122" s="17"/>
      <c r="CF122" s="17">
        <f t="shared" si="67"/>
        <v>40000000</v>
      </c>
      <c r="CG122" s="17">
        <v>25000000</v>
      </c>
      <c r="CH122" s="17"/>
      <c r="CI122" s="17"/>
      <c r="CJ122" s="17"/>
      <c r="CK122" s="17"/>
      <c r="CL122" s="17"/>
      <c r="CM122" s="17">
        <v>15000000</v>
      </c>
      <c r="CN122" s="17"/>
      <c r="CO122" s="17"/>
      <c r="CP122" s="17"/>
      <c r="CQ122" s="17">
        <f t="shared" si="68"/>
        <v>40892094</v>
      </c>
      <c r="CR122" s="17">
        <v>15892094</v>
      </c>
      <c r="CS122" s="17"/>
      <c r="CT122" s="17"/>
      <c r="CU122" s="17"/>
      <c r="CV122" s="17"/>
      <c r="CW122" s="17"/>
      <c r="CX122" s="17">
        <v>25000000</v>
      </c>
      <c r="CY122" s="17"/>
      <c r="CZ122" s="17"/>
      <c r="DA122" s="361"/>
      <c r="DB122" s="371">
        <f>AC122+BU122+CF122+CQ122</f>
        <v>112163202</v>
      </c>
      <c r="DC122" s="18"/>
      <c r="DD122" s="18"/>
      <c r="DE122" s="18"/>
      <c r="DF122" s="18"/>
      <c r="DG122" s="18"/>
      <c r="DH122" s="18"/>
      <c r="DI122" s="18"/>
      <c r="DJ122" s="18"/>
      <c r="DK122" s="18"/>
      <c r="DL122" s="18"/>
      <c r="DM122" s="18"/>
      <c r="DN122" s="18"/>
      <c r="DO122" s="18"/>
      <c r="DP122" s="18"/>
      <c r="DQ122" s="18"/>
      <c r="DR122" s="18"/>
      <c r="DS122" s="18"/>
      <c r="DT122" s="19"/>
    </row>
    <row r="123" spans="1:16373" s="4" customFormat="1" ht="34.5" customHeight="1" x14ac:dyDescent="0.25">
      <c r="A123" s="86"/>
      <c r="B123" s="93"/>
      <c r="C123" s="94"/>
      <c r="D123" s="95"/>
      <c r="E123" s="11"/>
      <c r="F123" s="142"/>
      <c r="G123" s="12"/>
      <c r="H123" s="13"/>
      <c r="I123" s="134"/>
      <c r="J123" s="12"/>
      <c r="K123" s="12"/>
      <c r="L123" s="14"/>
      <c r="M123" s="252"/>
      <c r="N123" s="179">
        <v>25</v>
      </c>
      <c r="O123" s="179">
        <v>3301</v>
      </c>
      <c r="P123" s="180" t="s">
        <v>30</v>
      </c>
      <c r="Q123" s="175"/>
      <c r="R123" s="419"/>
      <c r="S123" s="420"/>
      <c r="T123" s="420"/>
      <c r="U123" s="420"/>
      <c r="V123" s="420"/>
      <c r="W123" s="414"/>
      <c r="X123" s="414"/>
      <c r="Y123" s="414"/>
      <c r="Z123" s="414"/>
      <c r="AA123" s="414"/>
      <c r="AB123" s="109"/>
      <c r="AC123" s="101">
        <f t="shared" ref="AC123:DB123" si="69">SUBTOTAL(9,AC124:AC133)</f>
        <v>6761512093.8299999</v>
      </c>
      <c r="AD123" s="101">
        <f t="shared" si="69"/>
        <v>104000000</v>
      </c>
      <c r="AE123" s="101">
        <f t="shared" si="69"/>
        <v>101200000</v>
      </c>
      <c r="AF123" s="101">
        <f t="shared" si="69"/>
        <v>0</v>
      </c>
      <c r="AG123" s="101">
        <f t="shared" si="69"/>
        <v>924149741</v>
      </c>
      <c r="AH123" s="101">
        <f t="shared" si="69"/>
        <v>78400000</v>
      </c>
      <c r="AI123" s="101">
        <f t="shared" si="69"/>
        <v>78400000</v>
      </c>
      <c r="AJ123" s="101">
        <f t="shared" si="69"/>
        <v>0</v>
      </c>
      <c r="AK123" s="101">
        <f t="shared" si="69"/>
        <v>2577375983.8299999</v>
      </c>
      <c r="AL123" s="101">
        <f t="shared" si="69"/>
        <v>25600000</v>
      </c>
      <c r="AM123" s="101">
        <f t="shared" si="69"/>
        <v>22800000</v>
      </c>
      <c r="AN123" s="101">
        <f t="shared" si="69"/>
        <v>0</v>
      </c>
      <c r="AO123" s="101">
        <f t="shared" si="69"/>
        <v>0</v>
      </c>
      <c r="AP123" s="101">
        <f t="shared" si="69"/>
        <v>0</v>
      </c>
      <c r="AQ123" s="101">
        <f t="shared" si="69"/>
        <v>0</v>
      </c>
      <c r="AR123" s="101">
        <f t="shared" si="69"/>
        <v>0</v>
      </c>
      <c r="AS123" s="101">
        <f t="shared" si="69"/>
        <v>0</v>
      </c>
      <c r="AT123" s="101">
        <f t="shared" si="69"/>
        <v>0</v>
      </c>
      <c r="AU123" s="101">
        <f t="shared" si="69"/>
        <v>0</v>
      </c>
      <c r="AV123" s="101">
        <f t="shared" si="69"/>
        <v>0</v>
      </c>
      <c r="AW123" s="101">
        <f t="shared" si="69"/>
        <v>0</v>
      </c>
      <c r="AX123" s="101">
        <f t="shared" si="69"/>
        <v>0</v>
      </c>
      <c r="AY123" s="101">
        <f t="shared" si="69"/>
        <v>0</v>
      </c>
      <c r="AZ123" s="101">
        <f t="shared" si="69"/>
        <v>0</v>
      </c>
      <c r="BA123" s="101">
        <f t="shared" si="69"/>
        <v>0</v>
      </c>
      <c r="BB123" s="101">
        <f t="shared" si="69"/>
        <v>0</v>
      </c>
      <c r="BC123" s="101">
        <f t="shared" si="69"/>
        <v>0</v>
      </c>
      <c r="BD123" s="101">
        <f t="shared" si="69"/>
        <v>0</v>
      </c>
      <c r="BE123" s="101">
        <f t="shared" si="69"/>
        <v>3259986369</v>
      </c>
      <c r="BF123" s="101">
        <f t="shared" si="69"/>
        <v>0</v>
      </c>
      <c r="BG123" s="101">
        <f t="shared" si="69"/>
        <v>0</v>
      </c>
      <c r="BH123" s="101">
        <f t="shared" si="69"/>
        <v>0</v>
      </c>
      <c r="BI123" s="101">
        <f t="shared" si="69"/>
        <v>0</v>
      </c>
      <c r="BJ123" s="101">
        <f t="shared" si="69"/>
        <v>0</v>
      </c>
      <c r="BK123" s="101">
        <f t="shared" si="69"/>
        <v>0</v>
      </c>
      <c r="BL123" s="101">
        <f t="shared" si="69"/>
        <v>0</v>
      </c>
      <c r="BM123" s="101">
        <f t="shared" si="69"/>
        <v>0</v>
      </c>
      <c r="BN123" s="101">
        <f t="shared" si="69"/>
        <v>0</v>
      </c>
      <c r="BO123" s="101">
        <f t="shared" si="69"/>
        <v>0</v>
      </c>
      <c r="BP123" s="101">
        <f t="shared" si="69"/>
        <v>0</v>
      </c>
      <c r="BQ123" s="101">
        <f t="shared" si="69"/>
        <v>0</v>
      </c>
      <c r="BR123" s="101">
        <f t="shared" si="69"/>
        <v>0</v>
      </c>
      <c r="BS123" s="101">
        <f t="shared" si="69"/>
        <v>0</v>
      </c>
      <c r="BT123" s="101">
        <f t="shared" si="69"/>
        <v>0</v>
      </c>
      <c r="BU123" s="101">
        <f t="shared" si="69"/>
        <v>1924592272.4000001</v>
      </c>
      <c r="BV123" s="101">
        <f t="shared" si="69"/>
        <v>760471362.39999998</v>
      </c>
      <c r="BW123" s="101">
        <f t="shared" si="69"/>
        <v>1164120910</v>
      </c>
      <c r="BX123" s="101">
        <f t="shared" si="69"/>
        <v>0</v>
      </c>
      <c r="BY123" s="101">
        <f t="shared" si="69"/>
        <v>0</v>
      </c>
      <c r="BZ123" s="101">
        <f t="shared" si="69"/>
        <v>0</v>
      </c>
      <c r="CA123" s="101">
        <f t="shared" si="69"/>
        <v>0</v>
      </c>
      <c r="CB123" s="101">
        <f t="shared" si="69"/>
        <v>0</v>
      </c>
      <c r="CC123" s="101">
        <f t="shared" si="69"/>
        <v>0</v>
      </c>
      <c r="CD123" s="101">
        <f t="shared" si="69"/>
        <v>0</v>
      </c>
      <c r="CE123" s="101">
        <f t="shared" si="69"/>
        <v>0</v>
      </c>
      <c r="CF123" s="101">
        <f t="shared" si="69"/>
        <v>2751430028.73</v>
      </c>
      <c r="CG123" s="101">
        <f t="shared" si="69"/>
        <v>1402504924.73</v>
      </c>
      <c r="CH123" s="101">
        <f t="shared" si="69"/>
        <v>1348925104</v>
      </c>
      <c r="CI123" s="101">
        <f t="shared" si="69"/>
        <v>0</v>
      </c>
      <c r="CJ123" s="101">
        <f t="shared" si="69"/>
        <v>0</v>
      </c>
      <c r="CK123" s="101">
        <f t="shared" si="69"/>
        <v>0</v>
      </c>
      <c r="CL123" s="101">
        <f t="shared" si="69"/>
        <v>0</v>
      </c>
      <c r="CM123" s="101">
        <f t="shared" si="69"/>
        <v>0</v>
      </c>
      <c r="CN123" s="101">
        <f t="shared" si="69"/>
        <v>0</v>
      </c>
      <c r="CO123" s="101">
        <f t="shared" si="69"/>
        <v>0</v>
      </c>
      <c r="CP123" s="101">
        <f t="shared" si="69"/>
        <v>0</v>
      </c>
      <c r="CQ123" s="101">
        <f t="shared" si="69"/>
        <v>3819688910.3400002</v>
      </c>
      <c r="CR123" s="101">
        <f t="shared" si="69"/>
        <v>2275919068.3400002</v>
      </c>
      <c r="CS123" s="101">
        <f t="shared" si="69"/>
        <v>1543769842</v>
      </c>
      <c r="CT123" s="101">
        <f t="shared" si="69"/>
        <v>0</v>
      </c>
      <c r="CU123" s="101">
        <f t="shared" si="69"/>
        <v>0</v>
      </c>
      <c r="CV123" s="101">
        <f t="shared" si="69"/>
        <v>0</v>
      </c>
      <c r="CW123" s="101">
        <f t="shared" si="69"/>
        <v>0</v>
      </c>
      <c r="CX123" s="101">
        <f t="shared" si="69"/>
        <v>0</v>
      </c>
      <c r="CY123" s="101">
        <f t="shared" si="69"/>
        <v>0</v>
      </c>
      <c r="CZ123" s="101">
        <f t="shared" si="69"/>
        <v>0</v>
      </c>
      <c r="DA123" s="362">
        <f t="shared" si="69"/>
        <v>0</v>
      </c>
      <c r="DB123" s="101">
        <f t="shared" si="69"/>
        <v>15257223305.299999</v>
      </c>
      <c r="DC123" s="18"/>
      <c r="DD123" s="18"/>
      <c r="DE123" s="18"/>
      <c r="DF123" s="18"/>
      <c r="DG123" s="18"/>
      <c r="DH123" s="18"/>
      <c r="DI123" s="18"/>
      <c r="DJ123" s="18"/>
      <c r="DK123" s="18"/>
      <c r="DL123" s="18"/>
      <c r="DM123" s="18"/>
      <c r="DN123" s="18"/>
      <c r="DO123" s="18"/>
      <c r="DP123" s="18"/>
      <c r="DQ123" s="18"/>
      <c r="DR123" s="18"/>
      <c r="DS123" s="18"/>
      <c r="DT123" s="19"/>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c r="JC123" s="20"/>
      <c r="JD123" s="20"/>
      <c r="JE123" s="20"/>
      <c r="JF123" s="20"/>
      <c r="JG123" s="20"/>
      <c r="JH123" s="20"/>
      <c r="JI123" s="20"/>
      <c r="JJ123" s="20"/>
      <c r="JK123" s="20"/>
      <c r="JL123" s="20"/>
      <c r="JM123" s="20"/>
      <c r="JN123" s="20"/>
      <c r="JO123" s="20"/>
      <c r="JP123" s="20"/>
      <c r="JQ123" s="20"/>
      <c r="JR123" s="20"/>
      <c r="JS123" s="20"/>
      <c r="JT123" s="20"/>
      <c r="JU123" s="20"/>
      <c r="JV123" s="20"/>
      <c r="JW123" s="20"/>
      <c r="JX123" s="20"/>
      <c r="JY123" s="20"/>
      <c r="JZ123" s="20"/>
      <c r="KA123" s="20"/>
      <c r="KB123" s="20"/>
      <c r="KC123" s="20"/>
      <c r="KD123" s="20"/>
      <c r="KE123" s="20"/>
      <c r="KF123" s="20"/>
      <c r="KG123" s="20"/>
      <c r="KH123" s="20"/>
      <c r="KI123" s="20"/>
      <c r="KJ123" s="20"/>
      <c r="KK123" s="20"/>
      <c r="KL123" s="20"/>
      <c r="KM123" s="20"/>
      <c r="KN123" s="20"/>
      <c r="KO123" s="20"/>
      <c r="KP123" s="20"/>
      <c r="KQ123" s="20"/>
      <c r="KR123" s="20"/>
      <c r="KS123" s="20"/>
      <c r="KT123" s="20"/>
      <c r="KU123" s="20"/>
      <c r="KV123" s="20"/>
      <c r="KW123" s="20"/>
      <c r="KX123" s="20"/>
      <c r="KY123" s="20"/>
      <c r="KZ123" s="20"/>
      <c r="LA123" s="20"/>
      <c r="LB123" s="20"/>
      <c r="LC123" s="20"/>
      <c r="LD123" s="20"/>
      <c r="LE123" s="20"/>
      <c r="LF123" s="20"/>
      <c r="LG123" s="20"/>
      <c r="LH123" s="20"/>
      <c r="LI123" s="20"/>
      <c r="LJ123" s="20"/>
      <c r="LK123" s="20"/>
      <c r="LL123" s="20"/>
      <c r="LM123" s="20"/>
      <c r="LN123" s="20"/>
      <c r="LO123" s="20"/>
      <c r="LP123" s="20"/>
      <c r="LQ123" s="20"/>
      <c r="LR123" s="20"/>
      <c r="LS123" s="20"/>
      <c r="LT123" s="20"/>
      <c r="LU123" s="20"/>
      <c r="LV123" s="20"/>
      <c r="LW123" s="20"/>
      <c r="LX123" s="20"/>
      <c r="LY123" s="20"/>
      <c r="LZ123" s="20"/>
      <c r="MA123" s="20"/>
      <c r="MB123" s="20"/>
      <c r="MC123" s="20"/>
      <c r="MD123" s="20"/>
      <c r="ME123" s="20"/>
      <c r="MF123" s="20"/>
      <c r="MG123" s="20"/>
      <c r="MH123" s="20"/>
      <c r="MI123" s="20"/>
      <c r="MJ123" s="20"/>
      <c r="MK123" s="20"/>
      <c r="ML123" s="20"/>
      <c r="MM123" s="20"/>
      <c r="MN123" s="20"/>
      <c r="MO123" s="20"/>
      <c r="MP123" s="20"/>
      <c r="MQ123" s="20"/>
      <c r="MR123" s="20"/>
      <c r="MS123" s="20"/>
      <c r="MT123" s="20"/>
      <c r="MU123" s="20"/>
      <c r="MV123" s="20"/>
      <c r="MW123" s="20"/>
      <c r="MX123" s="20"/>
      <c r="MY123" s="20"/>
      <c r="MZ123" s="20"/>
      <c r="NA123" s="20"/>
      <c r="NB123" s="20"/>
      <c r="NC123" s="20"/>
      <c r="ND123" s="20"/>
      <c r="NE123" s="20"/>
      <c r="NF123" s="20"/>
      <c r="NG123" s="20"/>
      <c r="NH123" s="20"/>
      <c r="NI123" s="20"/>
      <c r="NJ123" s="20"/>
      <c r="NK123" s="20"/>
      <c r="NL123" s="20"/>
      <c r="NM123" s="20"/>
      <c r="NN123" s="20"/>
      <c r="NO123" s="20"/>
      <c r="NP123" s="20"/>
      <c r="NQ123" s="20"/>
      <c r="NR123" s="20"/>
      <c r="NS123" s="20"/>
      <c r="NT123" s="20"/>
      <c r="NU123" s="20"/>
      <c r="NV123" s="20"/>
      <c r="NW123" s="20"/>
      <c r="NX123" s="20"/>
      <c r="NY123" s="20"/>
      <c r="NZ123" s="20"/>
      <c r="OA123" s="20"/>
      <c r="OB123" s="20"/>
      <c r="OC123" s="20"/>
      <c r="OD123" s="20"/>
      <c r="OE123" s="20"/>
      <c r="OF123" s="20"/>
      <c r="OG123" s="20"/>
      <c r="OH123" s="20"/>
      <c r="OI123" s="20"/>
      <c r="OJ123" s="20"/>
      <c r="OK123" s="20"/>
      <c r="OL123" s="20"/>
      <c r="OM123" s="20"/>
      <c r="ON123" s="20"/>
      <c r="OO123" s="20"/>
      <c r="OP123" s="20"/>
      <c r="OQ123" s="20"/>
      <c r="OR123" s="20"/>
      <c r="OS123" s="20"/>
      <c r="OT123" s="20"/>
      <c r="OU123" s="20"/>
      <c r="OV123" s="20"/>
      <c r="OW123" s="20"/>
      <c r="OX123" s="20"/>
      <c r="OY123" s="20"/>
      <c r="OZ123" s="20"/>
      <c r="PA123" s="20"/>
      <c r="PB123" s="20"/>
      <c r="PC123" s="20"/>
      <c r="PD123" s="20"/>
      <c r="PE123" s="20"/>
      <c r="PF123" s="20"/>
      <c r="PG123" s="20"/>
      <c r="PH123" s="20"/>
      <c r="PI123" s="20"/>
      <c r="PJ123" s="20"/>
      <c r="PK123" s="20"/>
      <c r="PL123" s="20"/>
      <c r="PM123" s="20"/>
      <c r="PN123" s="20"/>
      <c r="PO123" s="20"/>
      <c r="PP123" s="20"/>
      <c r="PQ123" s="20"/>
      <c r="PR123" s="20"/>
      <c r="PS123" s="20"/>
      <c r="PT123" s="20"/>
      <c r="PU123" s="20"/>
      <c r="PV123" s="20"/>
      <c r="PW123" s="20"/>
      <c r="PX123" s="20"/>
      <c r="PY123" s="20"/>
      <c r="PZ123" s="20"/>
      <c r="QA123" s="20"/>
      <c r="QB123" s="20"/>
      <c r="QC123" s="20"/>
      <c r="QD123" s="20"/>
      <c r="QE123" s="20"/>
      <c r="QF123" s="20"/>
      <c r="QG123" s="20"/>
      <c r="QH123" s="20"/>
      <c r="QI123" s="20"/>
      <c r="QJ123" s="20"/>
      <c r="QK123" s="20"/>
      <c r="QL123" s="20"/>
      <c r="QM123" s="20"/>
      <c r="QN123" s="20"/>
      <c r="QO123" s="20"/>
      <c r="QP123" s="20"/>
      <c r="QQ123" s="20"/>
      <c r="QR123" s="20"/>
      <c r="QS123" s="20"/>
      <c r="QT123" s="20"/>
      <c r="QU123" s="20"/>
      <c r="QV123" s="20"/>
      <c r="QW123" s="20"/>
      <c r="QX123" s="20"/>
      <c r="QY123" s="20"/>
      <c r="QZ123" s="20"/>
      <c r="RA123" s="20"/>
      <c r="RB123" s="20"/>
      <c r="RC123" s="20"/>
      <c r="RD123" s="20"/>
      <c r="RE123" s="20"/>
      <c r="RF123" s="20"/>
      <c r="RG123" s="20"/>
      <c r="RH123" s="20"/>
      <c r="RI123" s="20"/>
      <c r="RJ123" s="20"/>
      <c r="RK123" s="20"/>
      <c r="RL123" s="20"/>
      <c r="RM123" s="20"/>
      <c r="RN123" s="20"/>
      <c r="RO123" s="20"/>
      <c r="RP123" s="20"/>
      <c r="RQ123" s="20"/>
      <c r="RR123" s="20"/>
      <c r="RS123" s="20"/>
      <c r="RT123" s="20"/>
      <c r="RU123" s="20"/>
      <c r="RV123" s="20"/>
      <c r="RW123" s="20"/>
      <c r="RX123" s="20"/>
      <c r="RY123" s="20"/>
      <c r="RZ123" s="20"/>
      <c r="SA123" s="20"/>
      <c r="SB123" s="20"/>
      <c r="SC123" s="20"/>
      <c r="SD123" s="20"/>
      <c r="SE123" s="20"/>
      <c r="SF123" s="20"/>
      <c r="SG123" s="20"/>
      <c r="SH123" s="20"/>
      <c r="SI123" s="20"/>
      <c r="SJ123" s="20"/>
      <c r="SK123" s="20"/>
      <c r="SL123" s="20"/>
      <c r="SM123" s="20"/>
      <c r="SN123" s="20"/>
      <c r="SO123" s="20"/>
      <c r="SP123" s="20"/>
      <c r="SQ123" s="20"/>
      <c r="SR123" s="20"/>
      <c r="SS123" s="20"/>
      <c r="ST123" s="20"/>
      <c r="SU123" s="20"/>
      <c r="SV123" s="20"/>
      <c r="SW123" s="20"/>
      <c r="SX123" s="20"/>
      <c r="SY123" s="20"/>
      <c r="SZ123" s="20"/>
      <c r="TA123" s="20"/>
      <c r="TB123" s="20"/>
      <c r="TC123" s="20"/>
      <c r="TD123" s="20"/>
      <c r="TE123" s="20"/>
      <c r="TF123" s="20"/>
      <c r="TG123" s="20"/>
      <c r="TH123" s="20"/>
      <c r="TI123" s="20"/>
      <c r="TJ123" s="20"/>
      <c r="TK123" s="20"/>
      <c r="TL123" s="20"/>
      <c r="TM123" s="20"/>
      <c r="TN123" s="20"/>
      <c r="TO123" s="20"/>
      <c r="TP123" s="20"/>
      <c r="TQ123" s="20"/>
      <c r="TR123" s="20"/>
      <c r="TS123" s="20"/>
      <c r="TT123" s="20"/>
      <c r="TU123" s="20"/>
      <c r="TV123" s="20"/>
      <c r="TW123" s="20"/>
      <c r="TX123" s="20"/>
      <c r="TY123" s="20"/>
      <c r="TZ123" s="20"/>
      <c r="UA123" s="20"/>
      <c r="UB123" s="20"/>
      <c r="UC123" s="20"/>
      <c r="UD123" s="20"/>
      <c r="UE123" s="20"/>
      <c r="UF123" s="20"/>
      <c r="UG123" s="20"/>
      <c r="UH123" s="20"/>
      <c r="UI123" s="20"/>
      <c r="UJ123" s="20"/>
      <c r="UK123" s="20"/>
      <c r="UL123" s="20"/>
      <c r="UM123" s="20"/>
      <c r="UN123" s="20"/>
      <c r="UO123" s="20"/>
      <c r="UP123" s="20"/>
      <c r="UQ123" s="20"/>
      <c r="UR123" s="20"/>
      <c r="US123" s="20"/>
      <c r="UT123" s="20"/>
      <c r="UU123" s="20"/>
      <c r="UV123" s="20"/>
      <c r="UW123" s="20"/>
      <c r="UX123" s="20"/>
      <c r="UY123" s="20"/>
      <c r="UZ123" s="20"/>
      <c r="VA123" s="20"/>
      <c r="VB123" s="20"/>
      <c r="VC123" s="20"/>
      <c r="VD123" s="20"/>
      <c r="VE123" s="20"/>
      <c r="VF123" s="20"/>
      <c r="VG123" s="20"/>
      <c r="VH123" s="20"/>
      <c r="VI123" s="20"/>
      <c r="VJ123" s="20"/>
      <c r="VK123" s="20"/>
      <c r="VL123" s="20"/>
      <c r="VM123" s="20"/>
      <c r="VN123" s="20"/>
      <c r="VO123" s="20"/>
      <c r="VP123" s="20"/>
      <c r="VQ123" s="20"/>
      <c r="VR123" s="20"/>
      <c r="VS123" s="20"/>
      <c r="VT123" s="20"/>
      <c r="VU123" s="20"/>
      <c r="VV123" s="20"/>
      <c r="VW123" s="20"/>
      <c r="VX123" s="20"/>
      <c r="VY123" s="20"/>
      <c r="VZ123" s="20"/>
      <c r="WA123" s="20"/>
      <c r="WB123" s="20"/>
      <c r="WC123" s="20"/>
      <c r="WD123" s="20"/>
      <c r="WE123" s="20"/>
      <c r="WF123" s="20"/>
      <c r="WG123" s="20"/>
      <c r="WH123" s="20"/>
      <c r="WI123" s="20"/>
      <c r="WJ123" s="20"/>
      <c r="WK123" s="20"/>
      <c r="WL123" s="20"/>
      <c r="WM123" s="20"/>
      <c r="WN123" s="20"/>
      <c r="WO123" s="20"/>
      <c r="WP123" s="20"/>
      <c r="WQ123" s="20"/>
      <c r="WR123" s="20"/>
      <c r="WS123" s="20"/>
      <c r="WT123" s="20"/>
      <c r="WU123" s="20"/>
      <c r="WV123" s="20"/>
      <c r="WW123" s="20"/>
      <c r="WX123" s="20"/>
      <c r="WY123" s="20"/>
      <c r="WZ123" s="20"/>
      <c r="XA123" s="20"/>
      <c r="XB123" s="20"/>
      <c r="XC123" s="20"/>
      <c r="XD123" s="20"/>
      <c r="XE123" s="20"/>
      <c r="XF123" s="20"/>
      <c r="XG123" s="20"/>
      <c r="XH123" s="20"/>
      <c r="XI123" s="20"/>
      <c r="XJ123" s="20"/>
      <c r="XK123" s="20"/>
      <c r="XL123" s="20"/>
      <c r="XM123" s="20"/>
      <c r="XN123" s="20"/>
      <c r="XO123" s="20"/>
      <c r="XP123" s="20"/>
      <c r="XQ123" s="20"/>
      <c r="XR123" s="20"/>
      <c r="XS123" s="20"/>
      <c r="XT123" s="20"/>
      <c r="XU123" s="20"/>
      <c r="XV123" s="20"/>
      <c r="XW123" s="20"/>
      <c r="XX123" s="20"/>
      <c r="XY123" s="20"/>
      <c r="XZ123" s="20"/>
      <c r="YA123" s="20"/>
      <c r="YB123" s="20"/>
      <c r="YC123" s="20"/>
      <c r="YD123" s="20"/>
      <c r="YE123" s="20"/>
      <c r="YF123" s="20"/>
      <c r="YG123" s="20"/>
      <c r="YH123" s="20"/>
      <c r="YI123" s="20"/>
      <c r="YJ123" s="20"/>
      <c r="YK123" s="20"/>
      <c r="YL123" s="20"/>
      <c r="YM123" s="20"/>
      <c r="YN123" s="20"/>
      <c r="YO123" s="20"/>
      <c r="YP123" s="20"/>
      <c r="YQ123" s="20"/>
      <c r="YR123" s="20"/>
      <c r="YS123" s="20"/>
      <c r="YT123" s="20"/>
      <c r="YU123" s="20"/>
      <c r="YV123" s="20"/>
      <c r="YW123" s="20"/>
      <c r="YX123" s="20"/>
      <c r="YY123" s="20"/>
      <c r="YZ123" s="20"/>
      <c r="ZA123" s="20"/>
      <c r="ZB123" s="20"/>
      <c r="ZC123" s="20"/>
      <c r="ZD123" s="20"/>
      <c r="ZE123" s="20"/>
      <c r="ZF123" s="20"/>
      <c r="ZG123" s="20"/>
      <c r="ZH123" s="20"/>
      <c r="ZI123" s="20"/>
      <c r="ZJ123" s="20"/>
      <c r="ZK123" s="20"/>
      <c r="ZL123" s="20"/>
      <c r="ZM123" s="20"/>
      <c r="ZN123" s="20"/>
      <c r="ZO123" s="20"/>
      <c r="ZP123" s="20"/>
      <c r="ZQ123" s="20"/>
      <c r="ZR123" s="20"/>
      <c r="ZS123" s="20"/>
      <c r="ZT123" s="20"/>
      <c r="ZU123" s="20"/>
      <c r="ZV123" s="20"/>
      <c r="ZW123" s="20"/>
      <c r="ZX123" s="20"/>
      <c r="ZY123" s="20"/>
      <c r="ZZ123" s="20"/>
      <c r="AAA123" s="20"/>
      <c r="AAB123" s="20"/>
      <c r="AAC123" s="20"/>
      <c r="AAD123" s="20"/>
      <c r="AAE123" s="20"/>
      <c r="AAF123" s="20"/>
      <c r="AAG123" s="20"/>
      <c r="AAH123" s="20"/>
      <c r="AAI123" s="20"/>
      <c r="AAJ123" s="20"/>
      <c r="AAK123" s="20"/>
      <c r="AAL123" s="20"/>
      <c r="AAM123" s="20"/>
      <c r="AAN123" s="20"/>
      <c r="AAO123" s="20"/>
      <c r="AAP123" s="20"/>
      <c r="AAQ123" s="20"/>
      <c r="AAR123" s="20"/>
      <c r="AAS123" s="20"/>
      <c r="AAT123" s="20"/>
      <c r="AAU123" s="20"/>
      <c r="AAV123" s="20"/>
      <c r="AAW123" s="20"/>
      <c r="AAX123" s="20"/>
      <c r="AAY123" s="20"/>
      <c r="AAZ123" s="20"/>
      <c r="ABA123" s="20"/>
      <c r="ABB123" s="20"/>
      <c r="ABC123" s="20"/>
      <c r="ABD123" s="20"/>
      <c r="ABE123" s="20"/>
      <c r="ABF123" s="20"/>
      <c r="ABG123" s="20"/>
      <c r="ABH123" s="20"/>
      <c r="ABI123" s="20"/>
      <c r="ABJ123" s="20"/>
      <c r="ABK123" s="20"/>
      <c r="ABL123" s="20"/>
      <c r="ABM123" s="20"/>
      <c r="ABN123" s="20"/>
      <c r="ABO123" s="20"/>
      <c r="ABP123" s="20"/>
      <c r="ABQ123" s="20"/>
      <c r="ABR123" s="20"/>
      <c r="ABS123" s="20"/>
      <c r="ABT123" s="20"/>
      <c r="ABU123" s="20"/>
      <c r="ABV123" s="20"/>
      <c r="ABW123" s="20"/>
      <c r="ABX123" s="20"/>
      <c r="ABY123" s="20"/>
      <c r="ABZ123" s="20"/>
      <c r="ACA123" s="20"/>
      <c r="ACB123" s="20"/>
      <c r="ACC123" s="20"/>
      <c r="ACD123" s="20"/>
      <c r="ACE123" s="20"/>
      <c r="ACF123" s="20"/>
      <c r="ACG123" s="20"/>
      <c r="ACH123" s="20"/>
      <c r="ACI123" s="20"/>
      <c r="ACJ123" s="20"/>
      <c r="ACK123" s="20"/>
      <c r="ACL123" s="20"/>
      <c r="ACM123" s="20"/>
      <c r="ACN123" s="20"/>
      <c r="ACO123" s="20"/>
      <c r="ACP123" s="20"/>
      <c r="ACQ123" s="20"/>
      <c r="ACR123" s="20"/>
      <c r="ACS123" s="20"/>
      <c r="ACT123" s="20"/>
      <c r="ACU123" s="20"/>
      <c r="ACV123" s="20"/>
      <c r="ACW123" s="20"/>
      <c r="ACX123" s="20"/>
      <c r="ACY123" s="20"/>
      <c r="ACZ123" s="20"/>
      <c r="ADA123" s="20"/>
      <c r="ADB123" s="20"/>
      <c r="ADC123" s="20"/>
      <c r="ADD123" s="20"/>
      <c r="ADE123" s="20"/>
      <c r="ADF123" s="20"/>
      <c r="ADG123" s="20"/>
      <c r="ADH123" s="20"/>
      <c r="ADI123" s="20"/>
      <c r="ADJ123" s="20"/>
      <c r="ADK123" s="20"/>
      <c r="ADL123" s="20"/>
      <c r="ADM123" s="20"/>
      <c r="ADN123" s="20"/>
      <c r="ADO123" s="20"/>
      <c r="ADP123" s="20"/>
      <c r="ADQ123" s="20"/>
      <c r="ADR123" s="20"/>
      <c r="ADS123" s="20"/>
      <c r="ADT123" s="20"/>
      <c r="ADU123" s="20"/>
      <c r="ADV123" s="20"/>
      <c r="ADW123" s="20"/>
      <c r="ADX123" s="20"/>
      <c r="ADY123" s="20"/>
      <c r="ADZ123" s="20"/>
      <c r="AEA123" s="20"/>
      <c r="AEB123" s="20"/>
      <c r="AEC123" s="20"/>
      <c r="AED123" s="20"/>
      <c r="AEE123" s="20"/>
      <c r="AEF123" s="20"/>
      <c r="AEG123" s="20"/>
      <c r="AEH123" s="20"/>
      <c r="AEI123" s="20"/>
      <c r="AEJ123" s="20"/>
      <c r="AEK123" s="20"/>
      <c r="AEL123" s="20"/>
      <c r="AEM123" s="20"/>
      <c r="AEN123" s="20"/>
      <c r="AEO123" s="20"/>
      <c r="AEP123" s="20"/>
      <c r="AEQ123" s="20"/>
      <c r="AER123" s="20"/>
      <c r="AES123" s="20"/>
      <c r="AET123" s="20"/>
      <c r="AEU123" s="20"/>
      <c r="AEV123" s="20"/>
      <c r="AEW123" s="20"/>
      <c r="AEX123" s="20"/>
      <c r="AEY123" s="20"/>
      <c r="AEZ123" s="20"/>
      <c r="AFA123" s="20"/>
      <c r="AFB123" s="20"/>
      <c r="AFC123" s="20"/>
      <c r="AFD123" s="20"/>
      <c r="AFE123" s="20"/>
      <c r="AFF123" s="20"/>
      <c r="AFG123" s="20"/>
      <c r="AFH123" s="20"/>
      <c r="AFI123" s="20"/>
      <c r="AFJ123" s="20"/>
      <c r="AFK123" s="20"/>
      <c r="AFL123" s="20"/>
      <c r="AFM123" s="20"/>
      <c r="AFN123" s="20"/>
      <c r="AFO123" s="20"/>
      <c r="AFP123" s="20"/>
      <c r="AFQ123" s="20"/>
      <c r="AFR123" s="20"/>
      <c r="AFS123" s="20"/>
      <c r="AFT123" s="20"/>
      <c r="AFU123" s="20"/>
      <c r="AFV123" s="20"/>
      <c r="AFW123" s="20"/>
      <c r="AFX123" s="20"/>
      <c r="AFY123" s="20"/>
      <c r="AFZ123" s="20"/>
      <c r="AGA123" s="20"/>
      <c r="AGB123" s="20"/>
      <c r="AGC123" s="20"/>
      <c r="AGD123" s="20"/>
      <c r="AGE123" s="20"/>
      <c r="AGF123" s="20"/>
      <c r="AGG123" s="20"/>
      <c r="AGH123" s="20"/>
      <c r="AGI123" s="20"/>
      <c r="AGJ123" s="20"/>
      <c r="AGK123" s="20"/>
      <c r="AGL123" s="20"/>
      <c r="AGM123" s="20"/>
      <c r="AGN123" s="20"/>
      <c r="AGO123" s="20"/>
      <c r="AGP123" s="20"/>
      <c r="AGQ123" s="20"/>
      <c r="AGR123" s="20"/>
      <c r="AGS123" s="20"/>
      <c r="AGT123" s="20"/>
      <c r="AGU123" s="20"/>
      <c r="AGV123" s="20"/>
      <c r="AGW123" s="20"/>
      <c r="AGX123" s="20"/>
      <c r="AGY123" s="20"/>
      <c r="AGZ123" s="20"/>
      <c r="AHA123" s="20"/>
      <c r="AHB123" s="20"/>
      <c r="AHC123" s="20"/>
      <c r="AHD123" s="20"/>
      <c r="AHE123" s="20"/>
      <c r="AHF123" s="20"/>
      <c r="AHG123" s="20"/>
      <c r="AHH123" s="20"/>
      <c r="AHI123" s="20"/>
      <c r="AHJ123" s="20"/>
      <c r="AHK123" s="20"/>
      <c r="AHL123" s="20"/>
      <c r="AHM123" s="20"/>
      <c r="AHN123" s="20"/>
      <c r="AHO123" s="20"/>
      <c r="AHP123" s="20"/>
      <c r="AHQ123" s="20"/>
      <c r="AHR123" s="20"/>
      <c r="AHS123" s="20"/>
      <c r="AHT123" s="20"/>
      <c r="AHU123" s="20"/>
      <c r="AHV123" s="20"/>
      <c r="AHW123" s="20"/>
      <c r="AHX123" s="20"/>
      <c r="AHY123" s="20"/>
      <c r="AHZ123" s="20"/>
      <c r="AIA123" s="20"/>
      <c r="AIB123" s="20"/>
      <c r="AIC123" s="20"/>
      <c r="AID123" s="20"/>
      <c r="AIE123" s="20"/>
      <c r="AIF123" s="20"/>
      <c r="AIG123" s="20"/>
      <c r="AIH123" s="20"/>
      <c r="AII123" s="20"/>
      <c r="AIJ123" s="20"/>
      <c r="AIK123" s="20"/>
      <c r="AIL123" s="20"/>
      <c r="AIM123" s="20"/>
      <c r="AIN123" s="20"/>
      <c r="AIO123" s="20"/>
      <c r="AIP123" s="20"/>
      <c r="AIQ123" s="20"/>
      <c r="AIR123" s="20"/>
      <c r="AIS123" s="20"/>
      <c r="AIT123" s="20"/>
      <c r="AIU123" s="20"/>
      <c r="AIV123" s="20"/>
      <c r="AIW123" s="20"/>
      <c r="AIX123" s="20"/>
      <c r="AIY123" s="20"/>
      <c r="AIZ123" s="20"/>
      <c r="AJA123" s="20"/>
      <c r="AJB123" s="20"/>
      <c r="AJC123" s="20"/>
      <c r="AJD123" s="20"/>
      <c r="AJE123" s="20"/>
      <c r="AJF123" s="20"/>
      <c r="AJG123" s="20"/>
      <c r="AJH123" s="20"/>
      <c r="AJI123" s="20"/>
      <c r="AJJ123" s="20"/>
      <c r="AJK123" s="20"/>
      <c r="AJL123" s="20"/>
      <c r="AJM123" s="20"/>
      <c r="AJN123" s="20"/>
      <c r="AJO123" s="20"/>
      <c r="AJP123" s="20"/>
      <c r="AJQ123" s="20"/>
      <c r="AJR123" s="20"/>
      <c r="AJS123" s="20"/>
      <c r="AJT123" s="20"/>
      <c r="AJU123" s="20"/>
      <c r="AJV123" s="20"/>
      <c r="AJW123" s="20"/>
      <c r="AJX123" s="20"/>
      <c r="AJY123" s="20"/>
      <c r="AJZ123" s="20"/>
      <c r="AKA123" s="20"/>
      <c r="AKB123" s="20"/>
      <c r="AKC123" s="20"/>
      <c r="AKD123" s="20"/>
      <c r="AKE123" s="20"/>
      <c r="AKF123" s="20"/>
      <c r="AKG123" s="20"/>
      <c r="AKH123" s="20"/>
      <c r="AKI123" s="20"/>
      <c r="AKJ123" s="20"/>
      <c r="AKK123" s="20"/>
      <c r="AKL123" s="20"/>
      <c r="AKM123" s="20"/>
      <c r="AKN123" s="20"/>
      <c r="AKO123" s="20"/>
      <c r="AKP123" s="20"/>
      <c r="AKQ123" s="20"/>
      <c r="AKR123" s="20"/>
      <c r="AKS123" s="20"/>
      <c r="AKT123" s="20"/>
      <c r="AKU123" s="20"/>
      <c r="AKV123" s="20"/>
      <c r="AKW123" s="20"/>
      <c r="AKX123" s="20"/>
      <c r="AKY123" s="20"/>
      <c r="AKZ123" s="20"/>
      <c r="ALA123" s="20"/>
      <c r="ALB123" s="20"/>
      <c r="ALC123" s="20"/>
      <c r="ALD123" s="20"/>
      <c r="ALE123" s="20"/>
      <c r="ALF123" s="20"/>
      <c r="ALG123" s="20"/>
      <c r="ALH123" s="20"/>
      <c r="ALI123" s="20"/>
      <c r="ALJ123" s="20"/>
      <c r="ALK123" s="20"/>
      <c r="ALL123" s="20"/>
      <c r="ALM123" s="20"/>
      <c r="ALN123" s="20"/>
      <c r="ALO123" s="20"/>
      <c r="ALP123" s="20"/>
      <c r="ALQ123" s="20"/>
      <c r="ALR123" s="20"/>
      <c r="ALS123" s="20"/>
      <c r="ALT123" s="20"/>
      <c r="ALU123" s="20"/>
      <c r="ALV123" s="20"/>
      <c r="ALW123" s="20"/>
      <c r="ALX123" s="20"/>
      <c r="ALY123" s="20"/>
      <c r="ALZ123" s="20"/>
      <c r="AMA123" s="20"/>
      <c r="AMB123" s="20"/>
      <c r="AMC123" s="20"/>
      <c r="AMD123" s="20"/>
      <c r="AME123" s="20"/>
      <c r="AMF123" s="20"/>
      <c r="AMG123" s="20"/>
      <c r="AMH123" s="20"/>
      <c r="AMI123" s="20"/>
      <c r="AMJ123" s="20"/>
      <c r="AMK123" s="20"/>
      <c r="AML123" s="20"/>
      <c r="AMM123" s="20"/>
      <c r="AMN123" s="20"/>
      <c r="AMO123" s="20"/>
      <c r="AMP123" s="20"/>
      <c r="AMQ123" s="20"/>
      <c r="AMR123" s="20"/>
      <c r="AMS123" s="20"/>
      <c r="AMT123" s="20"/>
      <c r="AMU123" s="20"/>
      <c r="AMV123" s="20"/>
      <c r="AMW123" s="20"/>
      <c r="AMX123" s="20"/>
      <c r="AMY123" s="20"/>
      <c r="AMZ123" s="20"/>
      <c r="ANA123" s="20"/>
      <c r="ANB123" s="20"/>
      <c r="ANC123" s="20"/>
      <c r="AND123" s="20"/>
      <c r="ANE123" s="20"/>
      <c r="ANF123" s="20"/>
      <c r="ANG123" s="20"/>
      <c r="ANH123" s="20"/>
      <c r="ANI123" s="20"/>
      <c r="ANJ123" s="20"/>
      <c r="ANK123" s="20"/>
      <c r="ANL123" s="20"/>
      <c r="ANM123" s="20"/>
      <c r="ANN123" s="20"/>
      <c r="ANO123" s="20"/>
      <c r="ANP123" s="20"/>
      <c r="ANQ123" s="20"/>
      <c r="ANR123" s="20"/>
      <c r="ANS123" s="20"/>
      <c r="ANT123" s="20"/>
      <c r="ANU123" s="20"/>
      <c r="ANV123" s="20"/>
      <c r="ANW123" s="20"/>
      <c r="ANX123" s="20"/>
      <c r="ANY123" s="20"/>
      <c r="ANZ123" s="20"/>
      <c r="AOA123" s="20"/>
      <c r="AOB123" s="20"/>
      <c r="AOC123" s="20"/>
      <c r="AOD123" s="20"/>
      <c r="AOE123" s="20"/>
      <c r="AOF123" s="20"/>
      <c r="AOG123" s="20"/>
      <c r="AOH123" s="20"/>
      <c r="AOI123" s="20"/>
      <c r="AOJ123" s="20"/>
      <c r="AOK123" s="20"/>
      <c r="AOL123" s="20"/>
      <c r="AOM123" s="20"/>
      <c r="AON123" s="20"/>
      <c r="AOO123" s="20"/>
      <c r="AOP123" s="20"/>
      <c r="AOQ123" s="20"/>
      <c r="AOR123" s="20"/>
      <c r="AOS123" s="20"/>
      <c r="AOT123" s="20"/>
      <c r="AOU123" s="20"/>
      <c r="AOV123" s="20"/>
      <c r="AOW123" s="20"/>
      <c r="AOX123" s="20"/>
      <c r="AOY123" s="20"/>
      <c r="AOZ123" s="20"/>
      <c r="APA123" s="20"/>
      <c r="APB123" s="20"/>
      <c r="APC123" s="20"/>
      <c r="APD123" s="20"/>
      <c r="APE123" s="20"/>
      <c r="APF123" s="20"/>
      <c r="APG123" s="20"/>
      <c r="APH123" s="20"/>
      <c r="API123" s="20"/>
      <c r="APJ123" s="20"/>
      <c r="APK123" s="20"/>
      <c r="APL123" s="20"/>
      <c r="APM123" s="20"/>
      <c r="APN123" s="20"/>
      <c r="APO123" s="20"/>
      <c r="APP123" s="20"/>
      <c r="APQ123" s="20"/>
      <c r="APR123" s="20"/>
      <c r="APS123" s="20"/>
      <c r="APT123" s="20"/>
      <c r="APU123" s="20"/>
      <c r="APV123" s="20"/>
      <c r="APW123" s="20"/>
      <c r="APX123" s="20"/>
      <c r="APY123" s="20"/>
      <c r="APZ123" s="20"/>
      <c r="AQA123" s="20"/>
      <c r="AQB123" s="20"/>
      <c r="AQC123" s="20"/>
      <c r="AQD123" s="20"/>
      <c r="AQE123" s="20"/>
      <c r="AQF123" s="20"/>
      <c r="AQG123" s="20"/>
      <c r="AQH123" s="20"/>
      <c r="AQI123" s="20"/>
      <c r="AQJ123" s="20"/>
      <c r="AQK123" s="20"/>
      <c r="AQL123" s="20"/>
      <c r="AQM123" s="20"/>
      <c r="AQN123" s="20"/>
      <c r="AQO123" s="20"/>
      <c r="AQP123" s="20"/>
      <c r="AQQ123" s="20"/>
      <c r="AQR123" s="20"/>
      <c r="AQS123" s="20"/>
      <c r="AQT123" s="20"/>
      <c r="AQU123" s="20"/>
      <c r="AQV123" s="20"/>
      <c r="AQW123" s="20"/>
      <c r="AQX123" s="20"/>
      <c r="AQY123" s="20"/>
      <c r="AQZ123" s="20"/>
      <c r="ARA123" s="20"/>
      <c r="ARB123" s="20"/>
      <c r="ARC123" s="20"/>
      <c r="ARD123" s="20"/>
      <c r="ARE123" s="20"/>
      <c r="ARF123" s="20"/>
      <c r="ARG123" s="20"/>
      <c r="ARH123" s="20"/>
      <c r="ARI123" s="20"/>
      <c r="ARJ123" s="20"/>
      <c r="ARK123" s="20"/>
      <c r="ARL123" s="20"/>
      <c r="ARM123" s="20"/>
      <c r="ARN123" s="20"/>
      <c r="ARO123" s="20"/>
      <c r="ARP123" s="20"/>
      <c r="ARQ123" s="20"/>
      <c r="ARR123" s="20"/>
      <c r="ARS123" s="20"/>
      <c r="ART123" s="20"/>
      <c r="ARU123" s="20"/>
      <c r="ARV123" s="20"/>
      <c r="ARW123" s="20"/>
      <c r="ARX123" s="20"/>
      <c r="ARY123" s="20"/>
      <c r="ARZ123" s="20"/>
      <c r="ASA123" s="20"/>
      <c r="ASB123" s="20"/>
      <c r="ASC123" s="20"/>
      <c r="ASD123" s="20"/>
      <c r="ASE123" s="20"/>
      <c r="ASF123" s="20"/>
      <c r="ASG123" s="20"/>
      <c r="ASH123" s="20"/>
      <c r="ASI123" s="20"/>
      <c r="ASJ123" s="20"/>
      <c r="ASK123" s="20"/>
      <c r="ASL123" s="20"/>
      <c r="ASM123" s="20"/>
      <c r="ASN123" s="20"/>
      <c r="ASO123" s="20"/>
      <c r="ASP123" s="20"/>
      <c r="ASQ123" s="20"/>
      <c r="ASR123" s="20"/>
      <c r="ASS123" s="20"/>
      <c r="AST123" s="20"/>
      <c r="ASU123" s="20"/>
      <c r="ASV123" s="20"/>
      <c r="ASW123" s="20"/>
      <c r="ASX123" s="20"/>
      <c r="ASY123" s="20"/>
      <c r="ASZ123" s="20"/>
      <c r="ATA123" s="20"/>
      <c r="ATB123" s="20"/>
      <c r="ATC123" s="20"/>
      <c r="ATD123" s="20"/>
      <c r="ATE123" s="20"/>
      <c r="ATF123" s="20"/>
      <c r="ATG123" s="20"/>
      <c r="ATH123" s="20"/>
      <c r="ATI123" s="20"/>
      <c r="ATJ123" s="20"/>
      <c r="ATK123" s="20"/>
      <c r="ATL123" s="20"/>
      <c r="ATM123" s="20"/>
      <c r="ATN123" s="20"/>
      <c r="ATO123" s="20"/>
      <c r="ATP123" s="20"/>
      <c r="ATQ123" s="20"/>
      <c r="ATR123" s="20"/>
      <c r="ATS123" s="20"/>
      <c r="ATT123" s="20"/>
      <c r="ATU123" s="20"/>
      <c r="ATV123" s="20"/>
      <c r="ATW123" s="20"/>
      <c r="ATX123" s="20"/>
      <c r="ATY123" s="20"/>
      <c r="ATZ123" s="20"/>
      <c r="AUA123" s="20"/>
      <c r="AUB123" s="20"/>
      <c r="AUC123" s="20"/>
      <c r="AUD123" s="20"/>
      <c r="AUE123" s="20"/>
      <c r="AUF123" s="20"/>
      <c r="AUG123" s="20"/>
      <c r="AUH123" s="20"/>
      <c r="AUI123" s="20"/>
      <c r="AUJ123" s="20"/>
      <c r="AUK123" s="20"/>
      <c r="AUL123" s="20"/>
      <c r="AUM123" s="20"/>
      <c r="AUN123" s="20"/>
      <c r="AUO123" s="20"/>
      <c r="AUP123" s="20"/>
      <c r="AUQ123" s="20"/>
      <c r="AUR123" s="20"/>
      <c r="AUS123" s="20"/>
      <c r="AUT123" s="20"/>
      <c r="AUU123" s="20"/>
      <c r="AUV123" s="20"/>
      <c r="AUW123" s="20"/>
      <c r="AUX123" s="20"/>
      <c r="AUY123" s="20"/>
      <c r="AUZ123" s="20"/>
      <c r="AVA123" s="20"/>
      <c r="AVB123" s="20"/>
      <c r="AVC123" s="20"/>
      <c r="AVD123" s="20"/>
      <c r="AVE123" s="20"/>
      <c r="AVF123" s="20"/>
      <c r="AVG123" s="20"/>
      <c r="AVH123" s="20"/>
      <c r="AVI123" s="20"/>
      <c r="AVJ123" s="20"/>
      <c r="AVK123" s="20"/>
      <c r="AVL123" s="20"/>
      <c r="AVM123" s="20"/>
      <c r="AVN123" s="20"/>
      <c r="AVO123" s="20"/>
      <c r="AVP123" s="20"/>
      <c r="AVQ123" s="20"/>
      <c r="AVR123" s="20"/>
      <c r="AVS123" s="20"/>
      <c r="AVT123" s="20"/>
      <c r="AVU123" s="20"/>
      <c r="AVV123" s="20"/>
      <c r="AVW123" s="20"/>
      <c r="AVX123" s="20"/>
      <c r="AVY123" s="20"/>
      <c r="AVZ123" s="20"/>
      <c r="AWA123" s="20"/>
      <c r="AWB123" s="20"/>
      <c r="AWC123" s="20"/>
      <c r="AWD123" s="20"/>
      <c r="AWE123" s="20"/>
      <c r="AWF123" s="20"/>
      <c r="AWG123" s="20"/>
      <c r="AWH123" s="20"/>
      <c r="AWI123" s="20"/>
      <c r="AWJ123" s="20"/>
      <c r="AWK123" s="20"/>
      <c r="AWL123" s="20"/>
      <c r="AWM123" s="20"/>
      <c r="AWN123" s="20"/>
      <c r="AWO123" s="20"/>
      <c r="AWP123" s="20"/>
      <c r="AWQ123" s="20"/>
      <c r="AWR123" s="20"/>
      <c r="AWS123" s="20"/>
      <c r="AWT123" s="20"/>
      <c r="AWU123" s="20"/>
      <c r="AWV123" s="20"/>
      <c r="AWW123" s="20"/>
      <c r="AWX123" s="20"/>
      <c r="AWY123" s="20"/>
      <c r="AWZ123" s="20"/>
      <c r="AXA123" s="20"/>
      <c r="AXB123" s="20"/>
      <c r="AXC123" s="20"/>
      <c r="AXD123" s="20"/>
      <c r="AXE123" s="20"/>
      <c r="AXF123" s="20"/>
      <c r="AXG123" s="20"/>
      <c r="AXH123" s="20"/>
      <c r="AXI123" s="20"/>
      <c r="AXJ123" s="20"/>
      <c r="AXK123" s="20"/>
      <c r="AXL123" s="20"/>
      <c r="AXM123" s="20"/>
      <c r="AXN123" s="20"/>
      <c r="AXO123" s="20"/>
      <c r="AXP123" s="20"/>
      <c r="AXQ123" s="20"/>
      <c r="AXR123" s="20"/>
      <c r="AXS123" s="20"/>
      <c r="AXT123" s="20"/>
      <c r="AXU123" s="20"/>
      <c r="AXV123" s="20"/>
      <c r="AXW123" s="20"/>
      <c r="AXX123" s="20"/>
      <c r="AXY123" s="20"/>
      <c r="AXZ123" s="20"/>
      <c r="AYA123" s="20"/>
      <c r="AYB123" s="20"/>
      <c r="AYC123" s="20"/>
      <c r="AYD123" s="20"/>
      <c r="AYE123" s="20"/>
      <c r="AYF123" s="20"/>
      <c r="AYG123" s="20"/>
      <c r="AYH123" s="20"/>
      <c r="AYI123" s="20"/>
      <c r="AYJ123" s="20"/>
      <c r="AYK123" s="20"/>
      <c r="AYL123" s="20"/>
      <c r="AYM123" s="20"/>
      <c r="AYN123" s="20"/>
      <c r="AYO123" s="20"/>
      <c r="AYP123" s="20"/>
      <c r="AYQ123" s="20"/>
      <c r="AYR123" s="20"/>
      <c r="AYS123" s="20"/>
      <c r="AYT123" s="20"/>
      <c r="AYU123" s="20"/>
      <c r="AYV123" s="20"/>
      <c r="AYW123" s="20"/>
      <c r="AYX123" s="20"/>
      <c r="AYY123" s="20"/>
      <c r="AYZ123" s="20"/>
      <c r="AZA123" s="20"/>
      <c r="AZB123" s="20"/>
      <c r="AZC123" s="20"/>
      <c r="AZD123" s="20"/>
      <c r="AZE123" s="20"/>
      <c r="AZF123" s="20"/>
      <c r="AZG123" s="20"/>
      <c r="AZH123" s="20"/>
      <c r="AZI123" s="20"/>
      <c r="AZJ123" s="20"/>
      <c r="AZK123" s="20"/>
      <c r="AZL123" s="20"/>
      <c r="AZM123" s="20"/>
      <c r="AZN123" s="20"/>
      <c r="AZO123" s="20"/>
      <c r="AZP123" s="20"/>
      <c r="AZQ123" s="20"/>
      <c r="AZR123" s="20"/>
      <c r="AZS123" s="20"/>
      <c r="AZT123" s="20"/>
      <c r="AZU123" s="20"/>
      <c r="AZV123" s="20"/>
      <c r="AZW123" s="20"/>
      <c r="AZX123" s="20"/>
      <c r="AZY123" s="20"/>
      <c r="AZZ123" s="20"/>
      <c r="BAA123" s="20"/>
      <c r="BAB123" s="20"/>
      <c r="BAC123" s="20"/>
      <c r="BAD123" s="20"/>
      <c r="BAE123" s="20"/>
      <c r="BAF123" s="20"/>
      <c r="BAG123" s="20"/>
      <c r="BAH123" s="20"/>
      <c r="BAI123" s="20"/>
      <c r="BAJ123" s="20"/>
      <c r="BAK123" s="20"/>
      <c r="BAL123" s="20"/>
      <c r="BAM123" s="20"/>
      <c r="BAN123" s="20"/>
      <c r="BAO123" s="20"/>
      <c r="BAP123" s="20"/>
      <c r="BAQ123" s="20"/>
      <c r="BAR123" s="20"/>
      <c r="BAS123" s="20"/>
      <c r="BAT123" s="20"/>
      <c r="BAU123" s="20"/>
      <c r="BAV123" s="20"/>
      <c r="BAW123" s="20"/>
      <c r="BAX123" s="20"/>
      <c r="BAY123" s="20"/>
      <c r="BAZ123" s="20"/>
      <c r="BBA123" s="20"/>
      <c r="BBB123" s="20"/>
      <c r="BBC123" s="20"/>
      <c r="BBD123" s="20"/>
      <c r="BBE123" s="20"/>
      <c r="BBF123" s="20"/>
      <c r="BBG123" s="20"/>
      <c r="BBH123" s="20"/>
      <c r="BBI123" s="20"/>
      <c r="BBJ123" s="20"/>
      <c r="BBK123" s="20"/>
      <c r="BBL123" s="20"/>
      <c r="BBM123" s="20"/>
      <c r="BBN123" s="20"/>
      <c r="BBO123" s="20"/>
      <c r="BBP123" s="20"/>
      <c r="BBQ123" s="20"/>
      <c r="BBR123" s="20"/>
      <c r="BBS123" s="20"/>
      <c r="BBT123" s="20"/>
      <c r="BBU123" s="20"/>
      <c r="BBV123" s="20"/>
      <c r="BBW123" s="20"/>
      <c r="BBX123" s="20"/>
      <c r="BBY123" s="20"/>
      <c r="BBZ123" s="20"/>
      <c r="BCA123" s="20"/>
      <c r="BCB123" s="20"/>
      <c r="BCC123" s="20"/>
      <c r="BCD123" s="20"/>
      <c r="BCE123" s="20"/>
      <c r="BCF123" s="20"/>
      <c r="BCG123" s="20"/>
      <c r="BCH123" s="20"/>
      <c r="BCI123" s="20"/>
      <c r="BCJ123" s="20"/>
      <c r="BCK123" s="20"/>
      <c r="BCL123" s="20"/>
      <c r="BCM123" s="20"/>
      <c r="BCN123" s="20"/>
      <c r="BCO123" s="20"/>
      <c r="BCP123" s="20"/>
      <c r="BCQ123" s="20"/>
      <c r="BCR123" s="20"/>
      <c r="BCS123" s="20"/>
      <c r="BCT123" s="20"/>
      <c r="BCU123" s="20"/>
      <c r="BCV123" s="20"/>
      <c r="BCW123" s="20"/>
      <c r="BCX123" s="20"/>
      <c r="BCY123" s="20"/>
      <c r="BCZ123" s="20"/>
      <c r="BDA123" s="20"/>
      <c r="BDB123" s="20"/>
      <c r="BDC123" s="20"/>
      <c r="BDD123" s="20"/>
      <c r="BDE123" s="20"/>
      <c r="BDF123" s="20"/>
      <c r="BDG123" s="20"/>
      <c r="BDH123" s="20"/>
      <c r="BDI123" s="20"/>
      <c r="BDJ123" s="20"/>
      <c r="BDK123" s="20"/>
      <c r="BDL123" s="20"/>
      <c r="BDM123" s="20"/>
      <c r="BDN123" s="20"/>
      <c r="BDO123" s="20"/>
      <c r="BDP123" s="20"/>
      <c r="BDQ123" s="20"/>
      <c r="BDR123" s="20"/>
      <c r="BDS123" s="20"/>
      <c r="BDT123" s="20"/>
      <c r="BDU123" s="20"/>
      <c r="BDV123" s="20"/>
      <c r="BDW123" s="20"/>
      <c r="BDX123" s="20"/>
      <c r="BDY123" s="20"/>
      <c r="BDZ123" s="20"/>
      <c r="BEA123" s="20"/>
      <c r="BEB123" s="20"/>
      <c r="BEC123" s="20"/>
      <c r="BED123" s="20"/>
      <c r="BEE123" s="20"/>
      <c r="BEF123" s="20"/>
      <c r="BEG123" s="20"/>
      <c r="BEH123" s="20"/>
      <c r="BEI123" s="20"/>
      <c r="BEJ123" s="20"/>
      <c r="BEK123" s="20"/>
      <c r="BEL123" s="20"/>
      <c r="BEM123" s="20"/>
      <c r="BEN123" s="20"/>
      <c r="BEO123" s="20"/>
      <c r="BEP123" s="20"/>
      <c r="BEQ123" s="20"/>
      <c r="BER123" s="20"/>
      <c r="BES123" s="20"/>
      <c r="BET123" s="20"/>
      <c r="BEU123" s="20"/>
      <c r="BEV123" s="20"/>
      <c r="BEW123" s="20"/>
      <c r="BEX123" s="20"/>
      <c r="BEY123" s="20"/>
      <c r="BEZ123" s="20"/>
      <c r="BFA123" s="20"/>
      <c r="BFB123" s="20"/>
      <c r="BFC123" s="20"/>
      <c r="BFD123" s="20"/>
      <c r="BFE123" s="20"/>
      <c r="BFF123" s="20"/>
      <c r="BFG123" s="20"/>
      <c r="BFH123" s="20"/>
      <c r="BFI123" s="20"/>
      <c r="BFJ123" s="20"/>
      <c r="BFK123" s="20"/>
      <c r="BFL123" s="20"/>
      <c r="BFM123" s="20"/>
      <c r="BFN123" s="20"/>
      <c r="BFO123" s="20"/>
      <c r="BFP123" s="20"/>
      <c r="BFQ123" s="20"/>
      <c r="BFR123" s="20"/>
      <c r="BFS123" s="20"/>
      <c r="BFT123" s="20"/>
      <c r="BFU123" s="20"/>
      <c r="BFV123" s="20"/>
      <c r="BFW123" s="20"/>
      <c r="BFX123" s="20"/>
      <c r="BFY123" s="20"/>
      <c r="BFZ123" s="20"/>
      <c r="BGA123" s="20"/>
      <c r="BGB123" s="20"/>
      <c r="BGC123" s="20"/>
      <c r="BGD123" s="20"/>
      <c r="BGE123" s="20"/>
      <c r="BGF123" s="20"/>
      <c r="BGG123" s="20"/>
      <c r="BGH123" s="20"/>
      <c r="BGI123" s="20"/>
      <c r="BGJ123" s="20"/>
      <c r="BGK123" s="20"/>
      <c r="BGL123" s="20"/>
      <c r="BGM123" s="20"/>
      <c r="BGN123" s="20"/>
      <c r="BGO123" s="20"/>
      <c r="BGP123" s="20"/>
      <c r="BGQ123" s="20"/>
      <c r="BGR123" s="20"/>
      <c r="BGS123" s="20"/>
      <c r="BGT123" s="20"/>
      <c r="BGU123" s="20"/>
      <c r="BGV123" s="20"/>
      <c r="BGW123" s="20"/>
      <c r="BGX123" s="20"/>
      <c r="BGY123" s="20"/>
      <c r="BGZ123" s="20"/>
      <c r="BHA123" s="20"/>
      <c r="BHB123" s="20"/>
      <c r="BHC123" s="20"/>
      <c r="BHD123" s="20"/>
      <c r="BHE123" s="20"/>
      <c r="BHF123" s="20"/>
      <c r="BHG123" s="20"/>
      <c r="BHH123" s="20"/>
      <c r="BHI123" s="20"/>
      <c r="BHJ123" s="20"/>
      <c r="BHK123" s="20"/>
      <c r="BHL123" s="20"/>
      <c r="BHM123" s="20"/>
      <c r="BHN123" s="20"/>
      <c r="BHO123" s="20"/>
      <c r="BHP123" s="20"/>
      <c r="BHQ123" s="20"/>
      <c r="BHR123" s="20"/>
      <c r="BHS123" s="20"/>
      <c r="BHT123" s="20"/>
      <c r="BHU123" s="20"/>
      <c r="BHV123" s="20"/>
      <c r="BHW123" s="20"/>
      <c r="BHX123" s="20"/>
      <c r="BHY123" s="20"/>
      <c r="BHZ123" s="20"/>
      <c r="BIA123" s="20"/>
      <c r="BIB123" s="20"/>
      <c r="BIC123" s="20"/>
      <c r="BID123" s="20"/>
      <c r="BIE123" s="20"/>
      <c r="BIF123" s="20"/>
      <c r="BIG123" s="20"/>
      <c r="BIH123" s="20"/>
      <c r="BII123" s="20"/>
      <c r="BIJ123" s="20"/>
      <c r="BIK123" s="20"/>
      <c r="BIL123" s="20"/>
      <c r="BIM123" s="20"/>
      <c r="BIN123" s="20"/>
      <c r="BIO123" s="20"/>
      <c r="BIP123" s="20"/>
      <c r="BIQ123" s="20"/>
      <c r="BIR123" s="20"/>
      <c r="BIS123" s="20"/>
      <c r="BIT123" s="20"/>
      <c r="BIU123" s="20"/>
      <c r="BIV123" s="20"/>
      <c r="BIW123" s="20"/>
      <c r="BIX123" s="20"/>
      <c r="BIY123" s="20"/>
      <c r="BIZ123" s="20"/>
      <c r="BJA123" s="20"/>
      <c r="BJB123" s="20"/>
      <c r="BJC123" s="20"/>
      <c r="BJD123" s="20"/>
      <c r="BJE123" s="20"/>
      <c r="BJF123" s="20"/>
      <c r="BJG123" s="20"/>
      <c r="BJH123" s="20"/>
      <c r="BJI123" s="20"/>
      <c r="BJJ123" s="20"/>
      <c r="BJK123" s="20"/>
      <c r="BJL123" s="20"/>
      <c r="BJM123" s="20"/>
      <c r="BJN123" s="20"/>
      <c r="BJO123" s="20"/>
      <c r="BJP123" s="20"/>
      <c r="BJQ123" s="20"/>
      <c r="BJR123" s="20"/>
      <c r="BJS123" s="20"/>
      <c r="BJT123" s="20"/>
      <c r="BJU123" s="20"/>
      <c r="BJV123" s="20"/>
      <c r="BJW123" s="20"/>
      <c r="BJX123" s="20"/>
      <c r="BJY123" s="20"/>
      <c r="BJZ123" s="20"/>
      <c r="BKA123" s="20"/>
      <c r="BKB123" s="20"/>
      <c r="BKC123" s="20"/>
      <c r="BKD123" s="20"/>
      <c r="BKE123" s="20"/>
      <c r="BKF123" s="20"/>
      <c r="BKG123" s="20"/>
      <c r="BKH123" s="20"/>
      <c r="BKI123" s="20"/>
      <c r="BKJ123" s="20"/>
      <c r="BKK123" s="20"/>
      <c r="BKL123" s="20"/>
      <c r="BKM123" s="20"/>
      <c r="BKN123" s="20"/>
      <c r="BKO123" s="20"/>
      <c r="BKP123" s="20"/>
      <c r="BKQ123" s="20"/>
      <c r="BKR123" s="20"/>
      <c r="BKS123" s="20"/>
      <c r="BKT123" s="20"/>
      <c r="BKU123" s="20"/>
      <c r="BKV123" s="20"/>
      <c r="BKW123" s="20"/>
      <c r="BKX123" s="20"/>
      <c r="BKY123" s="20"/>
      <c r="BKZ123" s="20"/>
      <c r="BLA123" s="20"/>
      <c r="BLB123" s="20"/>
      <c r="BLC123" s="20"/>
      <c r="BLD123" s="20"/>
      <c r="BLE123" s="20"/>
      <c r="BLF123" s="20"/>
      <c r="BLG123" s="20"/>
      <c r="BLH123" s="20"/>
      <c r="BLI123" s="20"/>
      <c r="BLJ123" s="20"/>
      <c r="BLK123" s="20"/>
      <c r="BLL123" s="20"/>
      <c r="BLM123" s="20"/>
      <c r="BLN123" s="20"/>
      <c r="BLO123" s="20"/>
      <c r="BLP123" s="20"/>
      <c r="BLQ123" s="20"/>
      <c r="BLR123" s="20"/>
      <c r="BLS123" s="20"/>
      <c r="BLT123" s="20"/>
      <c r="BLU123" s="20"/>
      <c r="BLV123" s="20"/>
      <c r="BLW123" s="20"/>
      <c r="BLX123" s="20"/>
      <c r="BLY123" s="20"/>
      <c r="BLZ123" s="20"/>
      <c r="BMA123" s="20"/>
      <c r="BMB123" s="20"/>
      <c r="BMC123" s="20"/>
      <c r="BMD123" s="20"/>
      <c r="BME123" s="20"/>
      <c r="BMF123" s="20"/>
      <c r="BMG123" s="20"/>
      <c r="BMH123" s="20"/>
      <c r="BMI123" s="20"/>
      <c r="BMJ123" s="20"/>
      <c r="BMK123" s="20"/>
      <c r="BML123" s="20"/>
      <c r="BMM123" s="20"/>
      <c r="BMN123" s="20"/>
      <c r="BMO123" s="20"/>
      <c r="BMP123" s="20"/>
      <c r="BMQ123" s="20"/>
      <c r="BMR123" s="20"/>
      <c r="BMS123" s="20"/>
      <c r="BMT123" s="20"/>
      <c r="BMU123" s="20"/>
      <c r="BMV123" s="20"/>
      <c r="BMW123" s="20"/>
      <c r="BMX123" s="20"/>
      <c r="BMY123" s="20"/>
      <c r="BMZ123" s="20"/>
      <c r="BNA123" s="20"/>
      <c r="BNB123" s="20"/>
      <c r="BNC123" s="20"/>
      <c r="BND123" s="20"/>
      <c r="BNE123" s="20"/>
      <c r="BNF123" s="20"/>
      <c r="BNG123" s="20"/>
      <c r="BNH123" s="20"/>
      <c r="BNI123" s="20"/>
      <c r="BNJ123" s="20"/>
      <c r="BNK123" s="20"/>
      <c r="BNL123" s="20"/>
      <c r="BNM123" s="20"/>
      <c r="BNN123" s="20"/>
      <c r="BNO123" s="20"/>
      <c r="BNP123" s="20"/>
      <c r="BNQ123" s="20"/>
      <c r="BNR123" s="20"/>
      <c r="BNS123" s="20"/>
      <c r="BNT123" s="20"/>
      <c r="BNU123" s="20"/>
      <c r="BNV123" s="20"/>
      <c r="BNW123" s="20"/>
      <c r="BNX123" s="20"/>
      <c r="BNY123" s="20"/>
      <c r="BNZ123" s="20"/>
      <c r="BOA123" s="20"/>
      <c r="BOB123" s="20"/>
      <c r="BOC123" s="20"/>
      <c r="BOD123" s="20"/>
      <c r="BOE123" s="20"/>
      <c r="BOF123" s="20"/>
      <c r="BOG123" s="20"/>
      <c r="BOH123" s="20"/>
      <c r="BOI123" s="20"/>
      <c r="BOJ123" s="20"/>
      <c r="BOK123" s="20"/>
      <c r="BOL123" s="20"/>
      <c r="BOM123" s="20"/>
      <c r="BON123" s="20"/>
      <c r="BOO123" s="20"/>
      <c r="BOP123" s="20"/>
      <c r="BOQ123" s="20"/>
      <c r="BOR123" s="20"/>
      <c r="BOS123" s="20"/>
      <c r="BOT123" s="20"/>
      <c r="BOU123" s="20"/>
      <c r="BOV123" s="20"/>
      <c r="BOW123" s="20"/>
      <c r="BOX123" s="20"/>
      <c r="BOY123" s="20"/>
      <c r="BOZ123" s="20"/>
      <c r="BPA123" s="20"/>
      <c r="BPB123" s="20"/>
      <c r="BPC123" s="20"/>
      <c r="BPD123" s="20"/>
      <c r="BPE123" s="20"/>
      <c r="BPF123" s="20"/>
      <c r="BPG123" s="20"/>
      <c r="BPH123" s="20"/>
      <c r="BPI123" s="20"/>
      <c r="BPJ123" s="20"/>
      <c r="BPK123" s="20"/>
      <c r="BPL123" s="20"/>
      <c r="BPM123" s="20"/>
      <c r="BPN123" s="20"/>
      <c r="BPO123" s="20"/>
      <c r="BPP123" s="20"/>
      <c r="BPQ123" s="20"/>
      <c r="BPR123" s="20"/>
      <c r="BPS123" s="20"/>
      <c r="BPT123" s="20"/>
      <c r="BPU123" s="20"/>
      <c r="BPV123" s="20"/>
      <c r="BPW123" s="20"/>
      <c r="BPX123" s="20"/>
      <c r="BPY123" s="20"/>
      <c r="BPZ123" s="20"/>
      <c r="BQA123" s="20"/>
      <c r="BQB123" s="20"/>
      <c r="BQC123" s="20"/>
      <c r="BQD123" s="20"/>
      <c r="BQE123" s="20"/>
      <c r="BQF123" s="20"/>
      <c r="BQG123" s="20"/>
      <c r="BQH123" s="20"/>
      <c r="BQI123" s="20"/>
      <c r="BQJ123" s="20"/>
      <c r="BQK123" s="20"/>
      <c r="BQL123" s="20"/>
      <c r="BQM123" s="20"/>
      <c r="BQN123" s="20"/>
      <c r="BQO123" s="20"/>
      <c r="BQP123" s="20"/>
      <c r="BQQ123" s="20"/>
      <c r="BQR123" s="20"/>
      <c r="BQS123" s="20"/>
      <c r="BQT123" s="20"/>
      <c r="BQU123" s="20"/>
      <c r="BQV123" s="20"/>
      <c r="BQW123" s="20"/>
      <c r="BQX123" s="20"/>
      <c r="BQY123" s="20"/>
      <c r="BQZ123" s="20"/>
      <c r="BRA123" s="20"/>
      <c r="BRB123" s="20"/>
      <c r="BRC123" s="20"/>
      <c r="BRD123" s="20"/>
      <c r="BRE123" s="20"/>
      <c r="BRF123" s="20"/>
      <c r="BRG123" s="20"/>
      <c r="BRH123" s="20"/>
      <c r="BRI123" s="20"/>
      <c r="BRJ123" s="20"/>
      <c r="BRK123" s="20"/>
      <c r="BRL123" s="20"/>
      <c r="BRM123" s="20"/>
      <c r="BRN123" s="20"/>
      <c r="BRO123" s="20"/>
      <c r="BRP123" s="20"/>
      <c r="BRQ123" s="20"/>
      <c r="BRR123" s="20"/>
      <c r="BRS123" s="20"/>
      <c r="BRT123" s="20"/>
      <c r="BRU123" s="20"/>
      <c r="BRV123" s="20"/>
      <c r="BRW123" s="20"/>
      <c r="BRX123" s="20"/>
      <c r="BRY123" s="20"/>
      <c r="BRZ123" s="20"/>
      <c r="BSA123" s="20"/>
      <c r="BSB123" s="20"/>
      <c r="BSC123" s="20"/>
      <c r="BSD123" s="20"/>
      <c r="BSE123" s="20"/>
      <c r="BSF123" s="20"/>
      <c r="BSG123" s="20"/>
      <c r="BSH123" s="20"/>
      <c r="BSI123" s="20"/>
      <c r="BSJ123" s="20"/>
      <c r="BSK123" s="20"/>
      <c r="BSL123" s="20"/>
      <c r="BSM123" s="20"/>
      <c r="BSN123" s="20"/>
      <c r="BSO123" s="20"/>
      <c r="BSP123" s="20"/>
      <c r="BSQ123" s="20"/>
      <c r="BSR123" s="20"/>
      <c r="BSS123" s="20"/>
      <c r="BST123" s="20"/>
      <c r="BSU123" s="20"/>
      <c r="BSV123" s="20"/>
      <c r="BSW123" s="20"/>
      <c r="BSX123" s="20"/>
      <c r="BSY123" s="20"/>
      <c r="BSZ123" s="20"/>
      <c r="BTA123" s="20"/>
      <c r="BTB123" s="20"/>
      <c r="BTC123" s="20"/>
      <c r="BTD123" s="20"/>
      <c r="BTE123" s="20"/>
      <c r="BTF123" s="20"/>
      <c r="BTG123" s="20"/>
      <c r="BTH123" s="20"/>
      <c r="BTI123" s="20"/>
      <c r="BTJ123" s="20"/>
      <c r="BTK123" s="20"/>
      <c r="BTL123" s="20"/>
      <c r="BTM123" s="20"/>
      <c r="BTN123" s="20"/>
      <c r="BTO123" s="20"/>
      <c r="BTP123" s="20"/>
      <c r="BTQ123" s="20"/>
      <c r="BTR123" s="20"/>
      <c r="BTS123" s="20"/>
      <c r="BTT123" s="20"/>
      <c r="BTU123" s="20"/>
      <c r="BTV123" s="20"/>
      <c r="BTW123" s="20"/>
      <c r="BTX123" s="20"/>
      <c r="BTY123" s="20"/>
      <c r="BTZ123" s="20"/>
      <c r="BUA123" s="20"/>
      <c r="BUB123" s="20"/>
      <c r="BUC123" s="20"/>
      <c r="BUD123" s="20"/>
      <c r="BUE123" s="20"/>
      <c r="BUF123" s="20"/>
      <c r="BUG123" s="20"/>
      <c r="BUH123" s="20"/>
      <c r="BUI123" s="20"/>
      <c r="BUJ123" s="20"/>
      <c r="BUK123" s="20"/>
      <c r="BUL123" s="20"/>
      <c r="BUM123" s="20"/>
      <c r="BUN123" s="20"/>
      <c r="BUO123" s="20"/>
      <c r="BUP123" s="20"/>
      <c r="BUQ123" s="20"/>
      <c r="BUR123" s="20"/>
      <c r="BUS123" s="20"/>
      <c r="BUT123" s="20"/>
      <c r="BUU123" s="20"/>
      <c r="BUV123" s="20"/>
      <c r="BUW123" s="20"/>
      <c r="BUX123" s="20"/>
      <c r="BUY123" s="20"/>
      <c r="BUZ123" s="20"/>
      <c r="BVA123" s="20"/>
      <c r="BVB123" s="20"/>
      <c r="BVC123" s="20"/>
      <c r="BVD123" s="20"/>
      <c r="BVE123" s="20"/>
      <c r="BVF123" s="20"/>
      <c r="BVG123" s="20"/>
      <c r="BVH123" s="20"/>
      <c r="BVI123" s="20"/>
      <c r="BVJ123" s="20"/>
      <c r="BVK123" s="20"/>
      <c r="BVL123" s="20"/>
      <c r="BVM123" s="20"/>
      <c r="BVN123" s="20"/>
      <c r="BVO123" s="20"/>
      <c r="BVP123" s="20"/>
      <c r="BVQ123" s="20"/>
      <c r="BVR123" s="20"/>
      <c r="BVS123" s="20"/>
      <c r="BVT123" s="20"/>
      <c r="BVU123" s="20"/>
      <c r="BVV123" s="20"/>
      <c r="BVW123" s="20"/>
      <c r="BVX123" s="20"/>
      <c r="BVY123" s="20"/>
      <c r="BVZ123" s="20"/>
      <c r="BWA123" s="20"/>
      <c r="BWB123" s="20"/>
      <c r="BWC123" s="20"/>
      <c r="BWD123" s="20"/>
      <c r="BWE123" s="20"/>
      <c r="BWF123" s="20"/>
      <c r="BWG123" s="20"/>
      <c r="BWH123" s="20"/>
      <c r="BWI123" s="20"/>
      <c r="BWJ123" s="20"/>
      <c r="BWK123" s="20"/>
      <c r="BWL123" s="20"/>
      <c r="BWM123" s="20"/>
      <c r="BWN123" s="20"/>
      <c r="BWO123" s="20"/>
      <c r="BWP123" s="20"/>
      <c r="BWQ123" s="20"/>
      <c r="BWR123" s="20"/>
      <c r="BWS123" s="20"/>
      <c r="BWT123" s="20"/>
      <c r="BWU123" s="20"/>
      <c r="BWV123" s="20"/>
      <c r="BWW123" s="20"/>
      <c r="BWX123" s="20"/>
      <c r="BWY123" s="20"/>
      <c r="BWZ123" s="20"/>
      <c r="BXA123" s="20"/>
      <c r="BXB123" s="20"/>
      <c r="BXC123" s="20"/>
      <c r="BXD123" s="20"/>
      <c r="BXE123" s="20"/>
      <c r="BXF123" s="20"/>
      <c r="BXG123" s="20"/>
      <c r="BXH123" s="20"/>
      <c r="BXI123" s="20"/>
      <c r="BXJ123" s="20"/>
      <c r="BXK123" s="20"/>
      <c r="BXL123" s="20"/>
      <c r="BXM123" s="20"/>
      <c r="BXN123" s="20"/>
      <c r="BXO123" s="20"/>
      <c r="BXP123" s="20"/>
      <c r="BXQ123" s="20"/>
      <c r="BXR123" s="20"/>
      <c r="BXS123" s="20"/>
      <c r="BXT123" s="20"/>
      <c r="BXU123" s="20"/>
      <c r="BXV123" s="20"/>
      <c r="BXW123" s="20"/>
      <c r="BXX123" s="20"/>
      <c r="BXY123" s="20"/>
      <c r="BXZ123" s="20"/>
      <c r="BYA123" s="20"/>
      <c r="BYB123" s="20"/>
      <c r="BYC123" s="20"/>
      <c r="BYD123" s="20"/>
      <c r="BYE123" s="20"/>
      <c r="BYF123" s="20"/>
      <c r="BYG123" s="20"/>
      <c r="BYH123" s="20"/>
      <c r="BYI123" s="20"/>
      <c r="BYJ123" s="20"/>
      <c r="BYK123" s="20"/>
      <c r="BYL123" s="20"/>
      <c r="BYM123" s="20"/>
      <c r="BYN123" s="20"/>
      <c r="BYO123" s="20"/>
      <c r="BYP123" s="20"/>
      <c r="BYQ123" s="20"/>
      <c r="BYR123" s="20"/>
      <c r="BYS123" s="20"/>
      <c r="BYT123" s="20"/>
      <c r="BYU123" s="20"/>
      <c r="BYV123" s="20"/>
      <c r="BYW123" s="20"/>
      <c r="BYX123" s="20"/>
      <c r="BYY123" s="20"/>
      <c r="BYZ123" s="20"/>
      <c r="BZA123" s="20"/>
      <c r="BZB123" s="20"/>
      <c r="BZC123" s="20"/>
      <c r="BZD123" s="20"/>
      <c r="BZE123" s="20"/>
      <c r="BZF123" s="20"/>
      <c r="BZG123" s="20"/>
      <c r="BZH123" s="20"/>
      <c r="BZI123" s="20"/>
      <c r="BZJ123" s="20"/>
      <c r="BZK123" s="20"/>
      <c r="BZL123" s="20"/>
      <c r="BZM123" s="20"/>
      <c r="BZN123" s="20"/>
      <c r="BZO123" s="20"/>
      <c r="BZP123" s="20"/>
      <c r="BZQ123" s="20"/>
      <c r="BZR123" s="20"/>
      <c r="BZS123" s="20"/>
      <c r="BZT123" s="20"/>
      <c r="BZU123" s="20"/>
      <c r="BZV123" s="20"/>
      <c r="BZW123" s="20"/>
      <c r="BZX123" s="20"/>
      <c r="BZY123" s="20"/>
      <c r="BZZ123" s="20"/>
      <c r="CAA123" s="20"/>
      <c r="CAB123" s="20"/>
      <c r="CAC123" s="20"/>
      <c r="CAD123" s="20"/>
      <c r="CAE123" s="20"/>
      <c r="CAF123" s="20"/>
      <c r="CAG123" s="20"/>
      <c r="CAH123" s="20"/>
      <c r="CAI123" s="20"/>
      <c r="CAJ123" s="20"/>
      <c r="CAK123" s="20"/>
      <c r="CAL123" s="20"/>
      <c r="CAM123" s="20"/>
      <c r="CAN123" s="20"/>
      <c r="CAO123" s="20"/>
      <c r="CAP123" s="20"/>
      <c r="CAQ123" s="20"/>
      <c r="CAR123" s="20"/>
      <c r="CAS123" s="20"/>
      <c r="CAT123" s="20"/>
      <c r="CAU123" s="20"/>
      <c r="CAV123" s="20"/>
      <c r="CAW123" s="20"/>
      <c r="CAX123" s="20"/>
      <c r="CAY123" s="20"/>
      <c r="CAZ123" s="20"/>
      <c r="CBA123" s="20"/>
      <c r="CBB123" s="20"/>
      <c r="CBC123" s="20"/>
      <c r="CBD123" s="20"/>
      <c r="CBE123" s="20"/>
      <c r="CBF123" s="20"/>
      <c r="CBG123" s="20"/>
      <c r="CBH123" s="20"/>
      <c r="CBI123" s="20"/>
      <c r="CBJ123" s="20"/>
      <c r="CBK123" s="20"/>
      <c r="CBL123" s="20"/>
      <c r="CBM123" s="20"/>
      <c r="CBN123" s="20"/>
      <c r="CBO123" s="20"/>
      <c r="CBP123" s="20"/>
      <c r="CBQ123" s="20"/>
      <c r="CBR123" s="20"/>
      <c r="CBS123" s="20"/>
      <c r="CBT123" s="20"/>
      <c r="CBU123" s="20"/>
      <c r="CBV123" s="20"/>
      <c r="CBW123" s="20"/>
      <c r="CBX123" s="20"/>
      <c r="CBY123" s="20"/>
      <c r="CBZ123" s="20"/>
      <c r="CCA123" s="20"/>
      <c r="CCB123" s="20"/>
      <c r="CCC123" s="20"/>
      <c r="CCD123" s="20"/>
      <c r="CCE123" s="20"/>
      <c r="CCF123" s="20"/>
      <c r="CCG123" s="20"/>
      <c r="CCH123" s="20"/>
      <c r="CCI123" s="20"/>
      <c r="CCJ123" s="20"/>
      <c r="CCK123" s="20"/>
      <c r="CCL123" s="20"/>
      <c r="CCM123" s="20"/>
      <c r="CCN123" s="20"/>
      <c r="CCO123" s="20"/>
      <c r="CCP123" s="20"/>
      <c r="CCQ123" s="20"/>
      <c r="CCR123" s="20"/>
      <c r="CCS123" s="20"/>
      <c r="CCT123" s="20"/>
      <c r="CCU123" s="20"/>
      <c r="CCV123" s="20"/>
      <c r="CCW123" s="20"/>
      <c r="CCX123" s="20"/>
      <c r="CCY123" s="20"/>
      <c r="CCZ123" s="20"/>
      <c r="CDA123" s="20"/>
      <c r="CDB123" s="20"/>
      <c r="CDC123" s="20"/>
      <c r="CDD123" s="20"/>
      <c r="CDE123" s="20"/>
      <c r="CDF123" s="20"/>
      <c r="CDG123" s="20"/>
      <c r="CDH123" s="20"/>
      <c r="CDI123" s="20"/>
      <c r="CDJ123" s="20"/>
      <c r="CDK123" s="20"/>
      <c r="CDL123" s="20"/>
      <c r="CDM123" s="20"/>
      <c r="CDN123" s="20"/>
      <c r="CDO123" s="20"/>
      <c r="CDP123" s="20"/>
      <c r="CDQ123" s="20"/>
      <c r="CDR123" s="20"/>
      <c r="CDS123" s="20"/>
      <c r="CDT123" s="20"/>
      <c r="CDU123" s="20"/>
      <c r="CDV123" s="20"/>
      <c r="CDW123" s="20"/>
      <c r="CDX123" s="20"/>
      <c r="CDY123" s="20"/>
      <c r="CDZ123" s="20"/>
      <c r="CEA123" s="20"/>
      <c r="CEB123" s="20"/>
      <c r="CEC123" s="20"/>
      <c r="CED123" s="20"/>
      <c r="CEE123" s="20"/>
      <c r="CEF123" s="20"/>
      <c r="CEG123" s="20"/>
      <c r="CEH123" s="20"/>
      <c r="CEI123" s="20"/>
      <c r="CEJ123" s="20"/>
      <c r="CEK123" s="20"/>
      <c r="CEL123" s="20"/>
      <c r="CEM123" s="20"/>
      <c r="CEN123" s="20"/>
      <c r="CEO123" s="20"/>
      <c r="CEP123" s="20"/>
      <c r="CEQ123" s="20"/>
      <c r="CER123" s="20"/>
      <c r="CES123" s="20"/>
      <c r="CET123" s="20"/>
      <c r="CEU123" s="20"/>
      <c r="CEV123" s="20"/>
      <c r="CEW123" s="20"/>
      <c r="CEX123" s="20"/>
      <c r="CEY123" s="20"/>
      <c r="CEZ123" s="20"/>
      <c r="CFA123" s="20"/>
      <c r="CFB123" s="20"/>
      <c r="CFC123" s="20"/>
      <c r="CFD123" s="20"/>
      <c r="CFE123" s="20"/>
      <c r="CFF123" s="20"/>
      <c r="CFG123" s="20"/>
      <c r="CFH123" s="20"/>
      <c r="CFI123" s="20"/>
      <c r="CFJ123" s="20"/>
      <c r="CFK123" s="20"/>
      <c r="CFL123" s="20"/>
      <c r="CFM123" s="20"/>
      <c r="CFN123" s="20"/>
      <c r="CFO123" s="20"/>
      <c r="CFP123" s="20"/>
      <c r="CFQ123" s="20"/>
      <c r="CFR123" s="20"/>
      <c r="CFS123" s="20"/>
      <c r="CFT123" s="20"/>
      <c r="CFU123" s="20"/>
      <c r="CFV123" s="20"/>
      <c r="CFW123" s="20"/>
      <c r="CFX123" s="20"/>
      <c r="CFY123" s="20"/>
      <c r="CFZ123" s="20"/>
      <c r="CGA123" s="20"/>
      <c r="CGB123" s="20"/>
      <c r="CGC123" s="20"/>
      <c r="CGD123" s="20"/>
      <c r="CGE123" s="20"/>
      <c r="CGF123" s="20"/>
      <c r="CGG123" s="20"/>
      <c r="CGH123" s="20"/>
      <c r="CGI123" s="20"/>
      <c r="CGJ123" s="20"/>
      <c r="CGK123" s="20"/>
      <c r="CGL123" s="20"/>
      <c r="CGM123" s="20"/>
      <c r="CGN123" s="20"/>
      <c r="CGO123" s="20"/>
      <c r="CGP123" s="20"/>
      <c r="CGQ123" s="20"/>
      <c r="CGR123" s="20"/>
      <c r="CGS123" s="20"/>
      <c r="CGT123" s="20"/>
      <c r="CGU123" s="20"/>
      <c r="CGV123" s="20"/>
      <c r="CGW123" s="20"/>
      <c r="CGX123" s="20"/>
      <c r="CGY123" s="20"/>
      <c r="CGZ123" s="20"/>
      <c r="CHA123" s="20"/>
      <c r="CHB123" s="20"/>
      <c r="CHC123" s="20"/>
      <c r="CHD123" s="20"/>
      <c r="CHE123" s="20"/>
      <c r="CHF123" s="20"/>
      <c r="CHG123" s="20"/>
      <c r="CHH123" s="20"/>
      <c r="CHI123" s="20"/>
      <c r="CHJ123" s="20"/>
      <c r="CHK123" s="20"/>
      <c r="CHL123" s="20"/>
      <c r="CHM123" s="20"/>
      <c r="CHN123" s="20"/>
      <c r="CHO123" s="20"/>
      <c r="CHP123" s="20"/>
      <c r="CHQ123" s="20"/>
      <c r="CHR123" s="20"/>
      <c r="CHS123" s="20"/>
      <c r="CHT123" s="20"/>
      <c r="CHU123" s="20"/>
      <c r="CHV123" s="20"/>
      <c r="CHW123" s="20"/>
      <c r="CHX123" s="20"/>
      <c r="CHY123" s="20"/>
      <c r="CHZ123" s="20"/>
      <c r="CIA123" s="20"/>
      <c r="CIB123" s="20"/>
      <c r="CIC123" s="20"/>
      <c r="CID123" s="20"/>
      <c r="CIE123" s="20"/>
      <c r="CIF123" s="20"/>
      <c r="CIG123" s="20"/>
      <c r="CIH123" s="20"/>
      <c r="CII123" s="20"/>
      <c r="CIJ123" s="20"/>
      <c r="CIK123" s="20"/>
      <c r="CIL123" s="20"/>
      <c r="CIM123" s="20"/>
      <c r="CIN123" s="20"/>
      <c r="CIO123" s="20"/>
      <c r="CIP123" s="20"/>
      <c r="CIQ123" s="20"/>
      <c r="CIR123" s="20"/>
      <c r="CIS123" s="20"/>
      <c r="CIT123" s="20"/>
      <c r="CIU123" s="20"/>
      <c r="CIV123" s="20"/>
      <c r="CIW123" s="20"/>
      <c r="CIX123" s="20"/>
      <c r="CIY123" s="20"/>
      <c r="CIZ123" s="20"/>
      <c r="CJA123" s="20"/>
      <c r="CJB123" s="20"/>
      <c r="CJC123" s="20"/>
      <c r="CJD123" s="20"/>
      <c r="CJE123" s="20"/>
      <c r="CJF123" s="20"/>
      <c r="CJG123" s="20"/>
      <c r="CJH123" s="20"/>
      <c r="CJI123" s="20"/>
      <c r="CJJ123" s="20"/>
      <c r="CJK123" s="20"/>
      <c r="CJL123" s="20"/>
      <c r="CJM123" s="20"/>
      <c r="CJN123" s="20"/>
      <c r="CJO123" s="20"/>
      <c r="CJP123" s="20"/>
      <c r="CJQ123" s="20"/>
      <c r="CJR123" s="20"/>
      <c r="CJS123" s="20"/>
      <c r="CJT123" s="20"/>
      <c r="CJU123" s="20"/>
      <c r="CJV123" s="20"/>
      <c r="CJW123" s="20"/>
      <c r="CJX123" s="20"/>
      <c r="CJY123" s="20"/>
      <c r="CJZ123" s="20"/>
      <c r="CKA123" s="20"/>
      <c r="CKB123" s="20"/>
      <c r="CKC123" s="20"/>
      <c r="CKD123" s="20"/>
      <c r="CKE123" s="20"/>
      <c r="CKF123" s="20"/>
      <c r="CKG123" s="20"/>
      <c r="CKH123" s="20"/>
      <c r="CKI123" s="20"/>
      <c r="CKJ123" s="20"/>
      <c r="CKK123" s="20"/>
      <c r="CKL123" s="20"/>
      <c r="CKM123" s="20"/>
      <c r="CKN123" s="20"/>
      <c r="CKO123" s="20"/>
      <c r="CKP123" s="20"/>
      <c r="CKQ123" s="20"/>
      <c r="CKR123" s="20"/>
      <c r="CKS123" s="20"/>
      <c r="CKT123" s="20"/>
      <c r="CKU123" s="20"/>
      <c r="CKV123" s="20"/>
      <c r="CKW123" s="20"/>
      <c r="CKX123" s="20"/>
      <c r="CKY123" s="20"/>
      <c r="CKZ123" s="20"/>
      <c r="CLA123" s="20"/>
      <c r="CLB123" s="20"/>
      <c r="CLC123" s="20"/>
      <c r="CLD123" s="20"/>
      <c r="CLE123" s="20"/>
      <c r="CLF123" s="20"/>
      <c r="CLG123" s="20"/>
      <c r="CLH123" s="20"/>
      <c r="CLI123" s="20"/>
      <c r="CLJ123" s="20"/>
      <c r="CLK123" s="20"/>
      <c r="CLL123" s="20"/>
      <c r="CLM123" s="20"/>
      <c r="CLN123" s="20"/>
      <c r="CLO123" s="20"/>
      <c r="CLP123" s="20"/>
      <c r="CLQ123" s="20"/>
      <c r="CLR123" s="20"/>
      <c r="CLS123" s="20"/>
      <c r="CLT123" s="20"/>
      <c r="CLU123" s="20"/>
      <c r="CLV123" s="20"/>
      <c r="CLW123" s="20"/>
      <c r="CLX123" s="20"/>
      <c r="CLY123" s="20"/>
      <c r="CLZ123" s="20"/>
      <c r="CMA123" s="20"/>
      <c r="CMB123" s="20"/>
      <c r="CMC123" s="20"/>
      <c r="CMD123" s="20"/>
      <c r="CME123" s="20"/>
      <c r="CMF123" s="20"/>
      <c r="CMG123" s="20"/>
      <c r="CMH123" s="20"/>
      <c r="CMI123" s="20"/>
      <c r="CMJ123" s="20"/>
      <c r="CMK123" s="20"/>
      <c r="CML123" s="20"/>
      <c r="CMM123" s="20"/>
      <c r="CMN123" s="20"/>
      <c r="CMO123" s="20"/>
      <c r="CMP123" s="20"/>
      <c r="CMQ123" s="20"/>
      <c r="CMR123" s="20"/>
      <c r="CMS123" s="20"/>
      <c r="CMT123" s="20"/>
      <c r="CMU123" s="20"/>
      <c r="CMV123" s="20"/>
      <c r="CMW123" s="20"/>
      <c r="CMX123" s="20"/>
      <c r="CMY123" s="20"/>
      <c r="CMZ123" s="20"/>
      <c r="CNA123" s="20"/>
      <c r="CNB123" s="20"/>
      <c r="CNC123" s="20"/>
      <c r="CND123" s="20"/>
      <c r="CNE123" s="20"/>
      <c r="CNF123" s="20"/>
      <c r="CNG123" s="20"/>
      <c r="CNH123" s="20"/>
      <c r="CNI123" s="20"/>
      <c r="CNJ123" s="20"/>
      <c r="CNK123" s="20"/>
      <c r="CNL123" s="20"/>
      <c r="CNM123" s="20"/>
      <c r="CNN123" s="20"/>
      <c r="CNO123" s="20"/>
      <c r="CNP123" s="20"/>
      <c r="CNQ123" s="20"/>
      <c r="CNR123" s="20"/>
      <c r="CNS123" s="20"/>
      <c r="CNT123" s="20"/>
      <c r="CNU123" s="20"/>
      <c r="CNV123" s="20"/>
      <c r="CNW123" s="20"/>
      <c r="CNX123" s="20"/>
      <c r="CNY123" s="20"/>
      <c r="CNZ123" s="20"/>
      <c r="COA123" s="20"/>
      <c r="COB123" s="20"/>
      <c r="COC123" s="20"/>
      <c r="COD123" s="20"/>
      <c r="COE123" s="20"/>
      <c r="COF123" s="20"/>
      <c r="COG123" s="20"/>
      <c r="COH123" s="20"/>
      <c r="COI123" s="20"/>
      <c r="COJ123" s="20"/>
      <c r="COK123" s="20"/>
      <c r="COL123" s="20"/>
      <c r="COM123" s="20"/>
      <c r="CON123" s="20"/>
      <c r="COO123" s="20"/>
      <c r="COP123" s="20"/>
      <c r="COQ123" s="20"/>
      <c r="COR123" s="20"/>
      <c r="COS123" s="20"/>
      <c r="COT123" s="20"/>
      <c r="COU123" s="20"/>
      <c r="COV123" s="20"/>
      <c r="COW123" s="20"/>
      <c r="COX123" s="20"/>
      <c r="COY123" s="20"/>
      <c r="COZ123" s="20"/>
      <c r="CPA123" s="20"/>
      <c r="CPB123" s="20"/>
      <c r="CPC123" s="20"/>
      <c r="CPD123" s="20"/>
      <c r="CPE123" s="20"/>
      <c r="CPF123" s="20"/>
      <c r="CPG123" s="20"/>
      <c r="CPH123" s="20"/>
      <c r="CPI123" s="20"/>
      <c r="CPJ123" s="20"/>
      <c r="CPK123" s="20"/>
      <c r="CPL123" s="20"/>
      <c r="CPM123" s="20"/>
      <c r="CPN123" s="20"/>
      <c r="CPO123" s="20"/>
      <c r="CPP123" s="20"/>
      <c r="CPQ123" s="20"/>
      <c r="CPR123" s="20"/>
      <c r="CPS123" s="20"/>
      <c r="CPT123" s="20"/>
      <c r="CPU123" s="20"/>
      <c r="CPV123" s="20"/>
      <c r="CPW123" s="20"/>
      <c r="CPX123" s="20"/>
      <c r="CPY123" s="20"/>
      <c r="CPZ123" s="20"/>
      <c r="CQA123" s="20"/>
      <c r="CQB123" s="20"/>
      <c r="CQC123" s="20"/>
      <c r="CQD123" s="20"/>
      <c r="CQE123" s="20"/>
      <c r="CQF123" s="20"/>
      <c r="CQG123" s="20"/>
      <c r="CQH123" s="20"/>
      <c r="CQI123" s="20"/>
      <c r="CQJ123" s="20"/>
      <c r="CQK123" s="20"/>
      <c r="CQL123" s="20"/>
      <c r="CQM123" s="20"/>
      <c r="CQN123" s="20"/>
      <c r="CQO123" s="20"/>
      <c r="CQP123" s="20"/>
      <c r="CQQ123" s="20"/>
      <c r="CQR123" s="20"/>
      <c r="CQS123" s="20"/>
      <c r="CQT123" s="20"/>
      <c r="CQU123" s="20"/>
      <c r="CQV123" s="20"/>
      <c r="CQW123" s="20"/>
      <c r="CQX123" s="20"/>
      <c r="CQY123" s="20"/>
      <c r="CQZ123" s="20"/>
      <c r="CRA123" s="20"/>
      <c r="CRB123" s="20"/>
      <c r="CRC123" s="20"/>
      <c r="CRD123" s="20"/>
      <c r="CRE123" s="20"/>
      <c r="CRF123" s="20"/>
      <c r="CRG123" s="20"/>
      <c r="CRH123" s="20"/>
      <c r="CRI123" s="20"/>
      <c r="CRJ123" s="20"/>
      <c r="CRK123" s="20"/>
      <c r="CRL123" s="20"/>
      <c r="CRM123" s="20"/>
      <c r="CRN123" s="20"/>
      <c r="CRO123" s="20"/>
      <c r="CRP123" s="20"/>
      <c r="CRQ123" s="20"/>
      <c r="CRR123" s="20"/>
      <c r="CRS123" s="20"/>
      <c r="CRT123" s="20"/>
      <c r="CRU123" s="20"/>
      <c r="CRV123" s="20"/>
      <c r="CRW123" s="20"/>
      <c r="CRX123" s="20"/>
      <c r="CRY123" s="20"/>
      <c r="CRZ123" s="20"/>
      <c r="CSA123" s="20"/>
      <c r="CSB123" s="20"/>
      <c r="CSC123" s="20"/>
      <c r="CSD123" s="20"/>
      <c r="CSE123" s="20"/>
      <c r="CSF123" s="20"/>
      <c r="CSG123" s="20"/>
      <c r="CSH123" s="20"/>
      <c r="CSI123" s="20"/>
      <c r="CSJ123" s="20"/>
      <c r="CSK123" s="20"/>
      <c r="CSL123" s="20"/>
      <c r="CSM123" s="20"/>
      <c r="CSN123" s="20"/>
      <c r="CSO123" s="20"/>
      <c r="CSP123" s="20"/>
      <c r="CSQ123" s="20"/>
      <c r="CSR123" s="20"/>
      <c r="CSS123" s="20"/>
      <c r="CST123" s="20"/>
      <c r="CSU123" s="20"/>
      <c r="CSV123" s="20"/>
      <c r="CSW123" s="20"/>
      <c r="CSX123" s="20"/>
      <c r="CSY123" s="20"/>
      <c r="CSZ123" s="20"/>
      <c r="CTA123" s="20"/>
      <c r="CTB123" s="20"/>
      <c r="CTC123" s="20"/>
      <c r="CTD123" s="20"/>
      <c r="CTE123" s="20"/>
      <c r="CTF123" s="20"/>
      <c r="CTG123" s="20"/>
      <c r="CTH123" s="20"/>
      <c r="CTI123" s="20"/>
      <c r="CTJ123" s="20"/>
      <c r="CTK123" s="20"/>
      <c r="CTL123" s="20"/>
      <c r="CTM123" s="20"/>
      <c r="CTN123" s="20"/>
      <c r="CTO123" s="20"/>
      <c r="CTP123" s="20"/>
      <c r="CTQ123" s="20"/>
      <c r="CTR123" s="20"/>
      <c r="CTS123" s="20"/>
      <c r="CTT123" s="20"/>
      <c r="CTU123" s="20"/>
      <c r="CTV123" s="20"/>
      <c r="CTW123" s="20"/>
      <c r="CTX123" s="20"/>
      <c r="CTY123" s="20"/>
      <c r="CTZ123" s="20"/>
      <c r="CUA123" s="20"/>
      <c r="CUB123" s="20"/>
      <c r="CUC123" s="20"/>
      <c r="CUD123" s="20"/>
      <c r="CUE123" s="20"/>
      <c r="CUF123" s="20"/>
      <c r="CUG123" s="20"/>
      <c r="CUH123" s="20"/>
      <c r="CUI123" s="20"/>
      <c r="CUJ123" s="20"/>
      <c r="CUK123" s="20"/>
      <c r="CUL123" s="20"/>
      <c r="CUM123" s="20"/>
      <c r="CUN123" s="20"/>
      <c r="CUO123" s="20"/>
      <c r="CUP123" s="20"/>
      <c r="CUQ123" s="20"/>
      <c r="CUR123" s="20"/>
      <c r="CUS123" s="20"/>
      <c r="CUT123" s="20"/>
      <c r="CUU123" s="20"/>
      <c r="CUV123" s="20"/>
      <c r="CUW123" s="20"/>
      <c r="CUX123" s="20"/>
      <c r="CUY123" s="20"/>
      <c r="CUZ123" s="20"/>
      <c r="CVA123" s="20"/>
      <c r="CVB123" s="20"/>
      <c r="CVC123" s="20"/>
      <c r="CVD123" s="20"/>
      <c r="CVE123" s="20"/>
      <c r="CVF123" s="20"/>
      <c r="CVG123" s="20"/>
      <c r="CVH123" s="20"/>
      <c r="CVI123" s="20"/>
      <c r="CVJ123" s="20"/>
      <c r="CVK123" s="20"/>
      <c r="CVL123" s="20"/>
      <c r="CVM123" s="20"/>
      <c r="CVN123" s="20"/>
      <c r="CVO123" s="20"/>
      <c r="CVP123" s="20"/>
      <c r="CVQ123" s="20"/>
      <c r="CVR123" s="20"/>
      <c r="CVS123" s="20"/>
      <c r="CVT123" s="20"/>
      <c r="CVU123" s="20"/>
      <c r="CVV123" s="20"/>
      <c r="CVW123" s="20"/>
      <c r="CVX123" s="20"/>
      <c r="CVY123" s="20"/>
      <c r="CVZ123" s="20"/>
      <c r="CWA123" s="20"/>
      <c r="CWB123" s="20"/>
      <c r="CWC123" s="20"/>
      <c r="CWD123" s="20"/>
      <c r="CWE123" s="20"/>
      <c r="CWF123" s="20"/>
      <c r="CWG123" s="20"/>
      <c r="CWH123" s="20"/>
      <c r="CWI123" s="20"/>
      <c r="CWJ123" s="20"/>
      <c r="CWK123" s="20"/>
      <c r="CWL123" s="20"/>
      <c r="CWM123" s="20"/>
      <c r="CWN123" s="20"/>
      <c r="CWO123" s="20"/>
      <c r="CWP123" s="20"/>
      <c r="CWQ123" s="20"/>
      <c r="CWR123" s="20"/>
      <c r="CWS123" s="20"/>
      <c r="CWT123" s="20"/>
      <c r="CWU123" s="20"/>
      <c r="CWV123" s="20"/>
      <c r="CWW123" s="20"/>
      <c r="CWX123" s="20"/>
      <c r="CWY123" s="20"/>
      <c r="CWZ123" s="20"/>
      <c r="CXA123" s="20"/>
      <c r="CXB123" s="20"/>
      <c r="CXC123" s="20"/>
      <c r="CXD123" s="20"/>
      <c r="CXE123" s="20"/>
      <c r="CXF123" s="20"/>
      <c r="CXG123" s="20"/>
      <c r="CXH123" s="20"/>
      <c r="CXI123" s="20"/>
      <c r="CXJ123" s="20"/>
      <c r="CXK123" s="20"/>
      <c r="CXL123" s="20"/>
      <c r="CXM123" s="20"/>
      <c r="CXN123" s="20"/>
      <c r="CXO123" s="20"/>
      <c r="CXP123" s="20"/>
      <c r="CXQ123" s="20"/>
      <c r="CXR123" s="20"/>
      <c r="CXS123" s="20"/>
      <c r="CXT123" s="20"/>
      <c r="CXU123" s="20"/>
      <c r="CXV123" s="20"/>
      <c r="CXW123" s="20"/>
      <c r="CXX123" s="20"/>
      <c r="CXY123" s="20"/>
      <c r="CXZ123" s="20"/>
      <c r="CYA123" s="20"/>
      <c r="CYB123" s="20"/>
      <c r="CYC123" s="20"/>
      <c r="CYD123" s="20"/>
      <c r="CYE123" s="20"/>
      <c r="CYF123" s="20"/>
      <c r="CYG123" s="20"/>
      <c r="CYH123" s="20"/>
      <c r="CYI123" s="20"/>
      <c r="CYJ123" s="20"/>
      <c r="CYK123" s="20"/>
      <c r="CYL123" s="20"/>
      <c r="CYM123" s="20"/>
      <c r="CYN123" s="20"/>
      <c r="CYO123" s="20"/>
      <c r="CYP123" s="20"/>
      <c r="CYQ123" s="20"/>
      <c r="CYR123" s="20"/>
      <c r="CYS123" s="20"/>
      <c r="CYT123" s="20"/>
      <c r="CYU123" s="20"/>
      <c r="CYV123" s="20"/>
      <c r="CYW123" s="20"/>
      <c r="CYX123" s="20"/>
      <c r="CYY123" s="20"/>
      <c r="CYZ123" s="20"/>
      <c r="CZA123" s="20"/>
      <c r="CZB123" s="20"/>
      <c r="CZC123" s="20"/>
      <c r="CZD123" s="20"/>
      <c r="CZE123" s="20"/>
      <c r="CZF123" s="20"/>
      <c r="CZG123" s="20"/>
      <c r="CZH123" s="20"/>
      <c r="CZI123" s="20"/>
      <c r="CZJ123" s="20"/>
      <c r="CZK123" s="20"/>
      <c r="CZL123" s="20"/>
      <c r="CZM123" s="20"/>
      <c r="CZN123" s="20"/>
      <c r="CZO123" s="20"/>
      <c r="CZP123" s="20"/>
      <c r="CZQ123" s="20"/>
      <c r="CZR123" s="20"/>
      <c r="CZS123" s="20"/>
      <c r="CZT123" s="20"/>
      <c r="CZU123" s="20"/>
      <c r="CZV123" s="20"/>
      <c r="CZW123" s="20"/>
      <c r="CZX123" s="20"/>
      <c r="CZY123" s="20"/>
      <c r="CZZ123" s="20"/>
      <c r="DAA123" s="20"/>
      <c r="DAB123" s="20"/>
      <c r="DAC123" s="20"/>
      <c r="DAD123" s="20"/>
      <c r="DAE123" s="20"/>
      <c r="DAF123" s="20"/>
      <c r="DAG123" s="20"/>
      <c r="DAH123" s="20"/>
      <c r="DAI123" s="20"/>
      <c r="DAJ123" s="20"/>
      <c r="DAK123" s="20"/>
      <c r="DAL123" s="20"/>
      <c r="DAM123" s="20"/>
      <c r="DAN123" s="20"/>
      <c r="DAO123" s="20"/>
      <c r="DAP123" s="20"/>
      <c r="DAQ123" s="20"/>
      <c r="DAR123" s="20"/>
      <c r="DAS123" s="20"/>
      <c r="DAT123" s="20"/>
      <c r="DAU123" s="20"/>
      <c r="DAV123" s="20"/>
      <c r="DAW123" s="20"/>
      <c r="DAX123" s="20"/>
      <c r="DAY123" s="20"/>
      <c r="DAZ123" s="20"/>
      <c r="DBA123" s="20"/>
      <c r="DBB123" s="20"/>
      <c r="DBC123" s="20"/>
      <c r="DBD123" s="20"/>
      <c r="DBE123" s="20"/>
      <c r="DBF123" s="20"/>
      <c r="DBG123" s="20"/>
      <c r="DBH123" s="20"/>
      <c r="DBI123" s="20"/>
      <c r="DBJ123" s="20"/>
      <c r="DBK123" s="20"/>
      <c r="DBL123" s="20"/>
      <c r="DBM123" s="20"/>
      <c r="DBN123" s="20"/>
      <c r="DBO123" s="20"/>
      <c r="DBP123" s="20"/>
      <c r="DBQ123" s="20"/>
      <c r="DBR123" s="20"/>
      <c r="DBS123" s="20"/>
      <c r="DBT123" s="20"/>
      <c r="DBU123" s="20"/>
      <c r="DBV123" s="20"/>
      <c r="DBW123" s="20"/>
      <c r="DBX123" s="20"/>
      <c r="DBY123" s="20"/>
      <c r="DBZ123" s="20"/>
      <c r="DCA123" s="20"/>
      <c r="DCB123" s="20"/>
      <c r="DCC123" s="20"/>
      <c r="DCD123" s="20"/>
      <c r="DCE123" s="20"/>
      <c r="DCF123" s="20"/>
      <c r="DCG123" s="20"/>
      <c r="DCH123" s="20"/>
      <c r="DCI123" s="20"/>
      <c r="DCJ123" s="20"/>
      <c r="DCK123" s="20"/>
      <c r="DCL123" s="20"/>
      <c r="DCM123" s="20"/>
      <c r="DCN123" s="20"/>
      <c r="DCO123" s="20"/>
      <c r="DCP123" s="20"/>
      <c r="DCQ123" s="20"/>
      <c r="DCR123" s="20"/>
      <c r="DCS123" s="20"/>
      <c r="DCT123" s="20"/>
      <c r="DCU123" s="20"/>
      <c r="DCV123" s="20"/>
      <c r="DCW123" s="20"/>
      <c r="DCX123" s="20"/>
      <c r="DCY123" s="20"/>
      <c r="DCZ123" s="20"/>
      <c r="DDA123" s="20"/>
      <c r="DDB123" s="20"/>
      <c r="DDC123" s="20"/>
      <c r="DDD123" s="20"/>
      <c r="DDE123" s="20"/>
      <c r="DDF123" s="20"/>
      <c r="DDG123" s="20"/>
      <c r="DDH123" s="20"/>
      <c r="DDI123" s="20"/>
      <c r="DDJ123" s="20"/>
      <c r="DDK123" s="20"/>
      <c r="DDL123" s="20"/>
      <c r="DDM123" s="20"/>
      <c r="DDN123" s="20"/>
      <c r="DDO123" s="20"/>
      <c r="DDP123" s="20"/>
      <c r="DDQ123" s="20"/>
      <c r="DDR123" s="20"/>
      <c r="DDS123" s="20"/>
      <c r="DDT123" s="20"/>
      <c r="DDU123" s="20"/>
      <c r="DDV123" s="20"/>
      <c r="DDW123" s="20"/>
      <c r="DDX123" s="20"/>
      <c r="DDY123" s="20"/>
      <c r="DDZ123" s="20"/>
      <c r="DEA123" s="20"/>
      <c r="DEB123" s="20"/>
      <c r="DEC123" s="20"/>
      <c r="DED123" s="20"/>
      <c r="DEE123" s="20"/>
      <c r="DEF123" s="20"/>
      <c r="DEG123" s="20"/>
      <c r="DEH123" s="20"/>
      <c r="DEI123" s="20"/>
      <c r="DEJ123" s="20"/>
      <c r="DEK123" s="20"/>
      <c r="DEL123" s="20"/>
      <c r="DEM123" s="20"/>
      <c r="DEN123" s="20"/>
      <c r="DEO123" s="20"/>
      <c r="DEP123" s="20"/>
      <c r="DEQ123" s="20"/>
      <c r="DER123" s="20"/>
      <c r="DES123" s="20"/>
      <c r="DET123" s="20"/>
      <c r="DEU123" s="20"/>
      <c r="DEV123" s="20"/>
      <c r="DEW123" s="20"/>
      <c r="DEX123" s="20"/>
      <c r="DEY123" s="20"/>
      <c r="DEZ123" s="20"/>
      <c r="DFA123" s="20"/>
      <c r="DFB123" s="20"/>
      <c r="DFC123" s="20"/>
      <c r="DFD123" s="20"/>
      <c r="DFE123" s="20"/>
      <c r="DFF123" s="20"/>
      <c r="DFG123" s="20"/>
      <c r="DFH123" s="20"/>
      <c r="DFI123" s="20"/>
      <c r="DFJ123" s="20"/>
      <c r="DFK123" s="20"/>
      <c r="DFL123" s="20"/>
      <c r="DFM123" s="20"/>
      <c r="DFN123" s="20"/>
      <c r="DFO123" s="20"/>
      <c r="DFP123" s="20"/>
      <c r="DFQ123" s="20"/>
      <c r="DFR123" s="20"/>
      <c r="DFS123" s="20"/>
      <c r="DFT123" s="20"/>
      <c r="DFU123" s="20"/>
      <c r="DFV123" s="20"/>
      <c r="DFW123" s="20"/>
      <c r="DFX123" s="20"/>
      <c r="DFY123" s="20"/>
      <c r="DFZ123" s="20"/>
      <c r="DGA123" s="20"/>
      <c r="DGB123" s="20"/>
      <c r="DGC123" s="20"/>
      <c r="DGD123" s="20"/>
      <c r="DGE123" s="20"/>
      <c r="DGF123" s="20"/>
      <c r="DGG123" s="20"/>
      <c r="DGH123" s="20"/>
      <c r="DGI123" s="20"/>
      <c r="DGJ123" s="20"/>
      <c r="DGK123" s="20"/>
      <c r="DGL123" s="20"/>
      <c r="DGM123" s="20"/>
      <c r="DGN123" s="20"/>
      <c r="DGO123" s="20"/>
      <c r="DGP123" s="20"/>
      <c r="DGQ123" s="20"/>
      <c r="DGR123" s="20"/>
      <c r="DGS123" s="20"/>
      <c r="DGT123" s="20"/>
      <c r="DGU123" s="20"/>
      <c r="DGV123" s="20"/>
      <c r="DGW123" s="20"/>
      <c r="DGX123" s="20"/>
      <c r="DGY123" s="20"/>
      <c r="DGZ123" s="20"/>
      <c r="DHA123" s="20"/>
      <c r="DHB123" s="20"/>
      <c r="DHC123" s="20"/>
      <c r="DHD123" s="20"/>
      <c r="DHE123" s="20"/>
      <c r="DHF123" s="20"/>
      <c r="DHG123" s="20"/>
      <c r="DHH123" s="20"/>
      <c r="DHI123" s="20"/>
      <c r="DHJ123" s="20"/>
      <c r="DHK123" s="20"/>
      <c r="DHL123" s="20"/>
      <c r="DHM123" s="20"/>
      <c r="DHN123" s="20"/>
      <c r="DHO123" s="20"/>
      <c r="DHP123" s="20"/>
      <c r="DHQ123" s="20"/>
      <c r="DHR123" s="20"/>
      <c r="DHS123" s="20"/>
      <c r="DHT123" s="20"/>
      <c r="DHU123" s="20"/>
      <c r="DHV123" s="20"/>
      <c r="DHW123" s="20"/>
      <c r="DHX123" s="20"/>
      <c r="DHY123" s="20"/>
      <c r="DHZ123" s="20"/>
      <c r="DIA123" s="20"/>
      <c r="DIB123" s="20"/>
      <c r="DIC123" s="20"/>
      <c r="DID123" s="20"/>
      <c r="DIE123" s="20"/>
      <c r="DIF123" s="20"/>
      <c r="DIG123" s="20"/>
      <c r="DIH123" s="20"/>
      <c r="DII123" s="20"/>
      <c r="DIJ123" s="20"/>
      <c r="DIK123" s="20"/>
      <c r="DIL123" s="20"/>
      <c r="DIM123" s="20"/>
      <c r="DIN123" s="20"/>
      <c r="DIO123" s="20"/>
      <c r="DIP123" s="20"/>
      <c r="DIQ123" s="20"/>
      <c r="DIR123" s="20"/>
      <c r="DIS123" s="20"/>
      <c r="DIT123" s="20"/>
      <c r="DIU123" s="20"/>
      <c r="DIV123" s="20"/>
      <c r="DIW123" s="20"/>
      <c r="DIX123" s="20"/>
      <c r="DIY123" s="20"/>
      <c r="DIZ123" s="20"/>
      <c r="DJA123" s="20"/>
      <c r="DJB123" s="20"/>
      <c r="DJC123" s="20"/>
      <c r="DJD123" s="20"/>
      <c r="DJE123" s="20"/>
      <c r="DJF123" s="20"/>
      <c r="DJG123" s="20"/>
      <c r="DJH123" s="20"/>
      <c r="DJI123" s="20"/>
      <c r="DJJ123" s="20"/>
      <c r="DJK123" s="20"/>
      <c r="DJL123" s="20"/>
      <c r="DJM123" s="20"/>
      <c r="DJN123" s="20"/>
      <c r="DJO123" s="20"/>
      <c r="DJP123" s="20"/>
      <c r="DJQ123" s="20"/>
      <c r="DJR123" s="20"/>
      <c r="DJS123" s="20"/>
      <c r="DJT123" s="20"/>
      <c r="DJU123" s="20"/>
      <c r="DJV123" s="20"/>
      <c r="DJW123" s="20"/>
      <c r="DJX123" s="20"/>
      <c r="DJY123" s="20"/>
      <c r="DJZ123" s="20"/>
      <c r="DKA123" s="20"/>
      <c r="DKB123" s="20"/>
      <c r="DKC123" s="20"/>
      <c r="DKD123" s="20"/>
      <c r="DKE123" s="20"/>
      <c r="DKF123" s="20"/>
      <c r="DKG123" s="20"/>
      <c r="DKH123" s="20"/>
      <c r="DKI123" s="20"/>
      <c r="DKJ123" s="20"/>
      <c r="DKK123" s="20"/>
      <c r="DKL123" s="20"/>
      <c r="DKM123" s="20"/>
      <c r="DKN123" s="20"/>
      <c r="DKO123" s="20"/>
      <c r="DKP123" s="20"/>
      <c r="DKQ123" s="20"/>
      <c r="DKR123" s="20"/>
      <c r="DKS123" s="20"/>
      <c r="DKT123" s="20"/>
      <c r="DKU123" s="20"/>
      <c r="DKV123" s="20"/>
      <c r="DKW123" s="20"/>
      <c r="DKX123" s="20"/>
      <c r="DKY123" s="20"/>
      <c r="DKZ123" s="20"/>
      <c r="DLA123" s="20"/>
      <c r="DLB123" s="20"/>
      <c r="DLC123" s="20"/>
      <c r="DLD123" s="20"/>
      <c r="DLE123" s="20"/>
      <c r="DLF123" s="20"/>
      <c r="DLG123" s="20"/>
      <c r="DLH123" s="20"/>
      <c r="DLI123" s="20"/>
      <c r="DLJ123" s="20"/>
      <c r="DLK123" s="20"/>
      <c r="DLL123" s="20"/>
      <c r="DLM123" s="20"/>
      <c r="DLN123" s="20"/>
      <c r="DLO123" s="20"/>
      <c r="DLP123" s="20"/>
      <c r="DLQ123" s="20"/>
      <c r="DLR123" s="20"/>
      <c r="DLS123" s="20"/>
      <c r="DLT123" s="20"/>
      <c r="DLU123" s="20"/>
      <c r="DLV123" s="20"/>
      <c r="DLW123" s="20"/>
      <c r="DLX123" s="20"/>
      <c r="DLY123" s="20"/>
      <c r="DLZ123" s="20"/>
      <c r="DMA123" s="20"/>
      <c r="DMB123" s="20"/>
      <c r="DMC123" s="20"/>
      <c r="DMD123" s="20"/>
      <c r="DME123" s="20"/>
      <c r="DMF123" s="20"/>
      <c r="DMG123" s="20"/>
      <c r="DMH123" s="20"/>
      <c r="DMI123" s="20"/>
      <c r="DMJ123" s="20"/>
      <c r="DMK123" s="20"/>
      <c r="DML123" s="20"/>
      <c r="DMM123" s="20"/>
      <c r="DMN123" s="20"/>
      <c r="DMO123" s="20"/>
      <c r="DMP123" s="20"/>
      <c r="DMQ123" s="20"/>
      <c r="DMR123" s="20"/>
      <c r="DMS123" s="20"/>
      <c r="DMT123" s="20"/>
      <c r="DMU123" s="20"/>
      <c r="DMV123" s="20"/>
      <c r="DMW123" s="20"/>
      <c r="DMX123" s="20"/>
      <c r="DMY123" s="20"/>
      <c r="DMZ123" s="20"/>
      <c r="DNA123" s="20"/>
      <c r="DNB123" s="20"/>
      <c r="DNC123" s="20"/>
      <c r="DND123" s="20"/>
      <c r="DNE123" s="20"/>
      <c r="DNF123" s="20"/>
      <c r="DNG123" s="20"/>
      <c r="DNH123" s="20"/>
      <c r="DNI123" s="20"/>
      <c r="DNJ123" s="20"/>
      <c r="DNK123" s="20"/>
      <c r="DNL123" s="20"/>
      <c r="DNM123" s="20"/>
      <c r="DNN123" s="20"/>
      <c r="DNO123" s="20"/>
      <c r="DNP123" s="20"/>
      <c r="DNQ123" s="20"/>
      <c r="DNR123" s="20"/>
      <c r="DNS123" s="20"/>
      <c r="DNT123" s="20"/>
      <c r="DNU123" s="20"/>
      <c r="DNV123" s="20"/>
      <c r="DNW123" s="20"/>
      <c r="DNX123" s="20"/>
      <c r="DNY123" s="20"/>
      <c r="DNZ123" s="20"/>
      <c r="DOA123" s="20"/>
      <c r="DOB123" s="20"/>
      <c r="DOC123" s="20"/>
      <c r="DOD123" s="20"/>
      <c r="DOE123" s="20"/>
      <c r="DOF123" s="20"/>
      <c r="DOG123" s="20"/>
      <c r="DOH123" s="20"/>
      <c r="DOI123" s="20"/>
      <c r="DOJ123" s="20"/>
      <c r="DOK123" s="20"/>
      <c r="DOL123" s="20"/>
      <c r="DOM123" s="20"/>
      <c r="DON123" s="20"/>
      <c r="DOO123" s="20"/>
      <c r="DOP123" s="20"/>
      <c r="DOQ123" s="20"/>
      <c r="DOR123" s="20"/>
      <c r="DOS123" s="20"/>
      <c r="DOT123" s="20"/>
      <c r="DOU123" s="20"/>
      <c r="DOV123" s="20"/>
      <c r="DOW123" s="20"/>
      <c r="DOX123" s="20"/>
      <c r="DOY123" s="20"/>
      <c r="DOZ123" s="20"/>
      <c r="DPA123" s="20"/>
      <c r="DPB123" s="20"/>
      <c r="DPC123" s="20"/>
      <c r="DPD123" s="20"/>
      <c r="DPE123" s="20"/>
      <c r="DPF123" s="20"/>
      <c r="DPG123" s="20"/>
      <c r="DPH123" s="20"/>
      <c r="DPI123" s="20"/>
      <c r="DPJ123" s="20"/>
      <c r="DPK123" s="20"/>
      <c r="DPL123" s="20"/>
      <c r="DPM123" s="20"/>
      <c r="DPN123" s="20"/>
      <c r="DPO123" s="20"/>
      <c r="DPP123" s="20"/>
      <c r="DPQ123" s="20"/>
      <c r="DPR123" s="20"/>
      <c r="DPS123" s="20"/>
      <c r="DPT123" s="20"/>
      <c r="DPU123" s="20"/>
      <c r="DPV123" s="20"/>
      <c r="DPW123" s="20"/>
      <c r="DPX123" s="20"/>
      <c r="DPY123" s="20"/>
      <c r="DPZ123" s="20"/>
      <c r="DQA123" s="20"/>
      <c r="DQB123" s="20"/>
      <c r="DQC123" s="20"/>
      <c r="DQD123" s="20"/>
      <c r="DQE123" s="20"/>
      <c r="DQF123" s="20"/>
      <c r="DQG123" s="20"/>
      <c r="DQH123" s="20"/>
      <c r="DQI123" s="20"/>
      <c r="DQJ123" s="20"/>
      <c r="DQK123" s="20"/>
      <c r="DQL123" s="20"/>
      <c r="DQM123" s="20"/>
      <c r="DQN123" s="20"/>
      <c r="DQO123" s="20"/>
      <c r="DQP123" s="20"/>
      <c r="DQQ123" s="20"/>
      <c r="DQR123" s="20"/>
      <c r="DQS123" s="20"/>
      <c r="DQT123" s="20"/>
      <c r="DQU123" s="20"/>
      <c r="DQV123" s="20"/>
      <c r="DQW123" s="20"/>
      <c r="DQX123" s="20"/>
      <c r="DQY123" s="20"/>
      <c r="DQZ123" s="20"/>
      <c r="DRA123" s="20"/>
      <c r="DRB123" s="20"/>
      <c r="DRC123" s="20"/>
      <c r="DRD123" s="20"/>
      <c r="DRE123" s="20"/>
      <c r="DRF123" s="20"/>
      <c r="DRG123" s="20"/>
      <c r="DRH123" s="20"/>
      <c r="DRI123" s="20"/>
      <c r="DRJ123" s="20"/>
      <c r="DRK123" s="20"/>
      <c r="DRL123" s="20"/>
      <c r="DRM123" s="20"/>
      <c r="DRN123" s="20"/>
      <c r="DRO123" s="20"/>
      <c r="DRP123" s="20"/>
      <c r="DRQ123" s="20"/>
      <c r="DRR123" s="20"/>
      <c r="DRS123" s="20"/>
      <c r="DRT123" s="20"/>
      <c r="DRU123" s="20"/>
      <c r="DRV123" s="20"/>
      <c r="DRW123" s="20"/>
      <c r="DRX123" s="20"/>
      <c r="DRY123" s="20"/>
      <c r="DRZ123" s="20"/>
      <c r="DSA123" s="20"/>
      <c r="DSB123" s="20"/>
      <c r="DSC123" s="20"/>
      <c r="DSD123" s="20"/>
      <c r="DSE123" s="20"/>
      <c r="DSF123" s="20"/>
      <c r="DSG123" s="20"/>
      <c r="DSH123" s="20"/>
      <c r="DSI123" s="20"/>
      <c r="DSJ123" s="20"/>
      <c r="DSK123" s="20"/>
      <c r="DSL123" s="20"/>
      <c r="DSM123" s="20"/>
      <c r="DSN123" s="20"/>
      <c r="DSO123" s="20"/>
      <c r="DSP123" s="20"/>
      <c r="DSQ123" s="20"/>
      <c r="DSR123" s="20"/>
      <c r="DSS123" s="20"/>
      <c r="DST123" s="20"/>
      <c r="DSU123" s="20"/>
      <c r="DSV123" s="20"/>
      <c r="DSW123" s="20"/>
      <c r="DSX123" s="20"/>
      <c r="DSY123" s="20"/>
      <c r="DSZ123" s="20"/>
      <c r="DTA123" s="20"/>
      <c r="DTB123" s="20"/>
      <c r="DTC123" s="20"/>
      <c r="DTD123" s="20"/>
      <c r="DTE123" s="20"/>
      <c r="DTF123" s="20"/>
      <c r="DTG123" s="20"/>
      <c r="DTH123" s="20"/>
      <c r="DTI123" s="20"/>
      <c r="DTJ123" s="20"/>
      <c r="DTK123" s="20"/>
      <c r="DTL123" s="20"/>
      <c r="DTM123" s="20"/>
      <c r="DTN123" s="20"/>
      <c r="DTO123" s="20"/>
      <c r="DTP123" s="20"/>
      <c r="DTQ123" s="20"/>
      <c r="DTR123" s="20"/>
      <c r="DTS123" s="20"/>
      <c r="DTT123" s="20"/>
      <c r="DTU123" s="20"/>
      <c r="DTV123" s="20"/>
      <c r="DTW123" s="20"/>
      <c r="DTX123" s="20"/>
      <c r="DTY123" s="20"/>
      <c r="DTZ123" s="20"/>
      <c r="DUA123" s="20"/>
      <c r="DUB123" s="20"/>
      <c r="DUC123" s="20"/>
      <c r="DUD123" s="20"/>
      <c r="DUE123" s="20"/>
      <c r="DUF123" s="20"/>
      <c r="DUG123" s="20"/>
      <c r="DUH123" s="20"/>
      <c r="DUI123" s="20"/>
      <c r="DUJ123" s="20"/>
      <c r="DUK123" s="20"/>
      <c r="DUL123" s="20"/>
      <c r="DUM123" s="20"/>
      <c r="DUN123" s="20"/>
      <c r="DUO123" s="20"/>
      <c r="DUP123" s="20"/>
      <c r="DUQ123" s="20"/>
      <c r="DUR123" s="20"/>
      <c r="DUS123" s="20"/>
      <c r="DUT123" s="20"/>
      <c r="DUU123" s="20"/>
      <c r="DUV123" s="20"/>
      <c r="DUW123" s="20"/>
      <c r="DUX123" s="20"/>
      <c r="DUY123" s="20"/>
      <c r="DUZ123" s="20"/>
      <c r="DVA123" s="20"/>
      <c r="DVB123" s="20"/>
      <c r="DVC123" s="20"/>
      <c r="DVD123" s="20"/>
      <c r="DVE123" s="20"/>
      <c r="DVF123" s="20"/>
      <c r="DVG123" s="20"/>
      <c r="DVH123" s="20"/>
      <c r="DVI123" s="20"/>
      <c r="DVJ123" s="20"/>
      <c r="DVK123" s="20"/>
      <c r="DVL123" s="20"/>
      <c r="DVM123" s="20"/>
      <c r="DVN123" s="20"/>
      <c r="DVO123" s="20"/>
      <c r="DVP123" s="20"/>
      <c r="DVQ123" s="20"/>
      <c r="DVR123" s="20"/>
      <c r="DVS123" s="20"/>
      <c r="DVT123" s="20"/>
      <c r="DVU123" s="20"/>
      <c r="DVV123" s="20"/>
      <c r="DVW123" s="20"/>
      <c r="DVX123" s="20"/>
      <c r="DVY123" s="20"/>
      <c r="DVZ123" s="20"/>
      <c r="DWA123" s="20"/>
      <c r="DWB123" s="20"/>
      <c r="DWC123" s="20"/>
      <c r="DWD123" s="20"/>
      <c r="DWE123" s="20"/>
      <c r="DWF123" s="20"/>
      <c r="DWG123" s="20"/>
      <c r="DWH123" s="20"/>
      <c r="DWI123" s="20"/>
      <c r="DWJ123" s="20"/>
      <c r="DWK123" s="20"/>
      <c r="DWL123" s="20"/>
      <c r="DWM123" s="20"/>
      <c r="DWN123" s="20"/>
      <c r="DWO123" s="20"/>
      <c r="DWP123" s="20"/>
      <c r="DWQ123" s="20"/>
      <c r="DWR123" s="20"/>
      <c r="DWS123" s="20"/>
      <c r="DWT123" s="20"/>
      <c r="DWU123" s="20"/>
      <c r="DWV123" s="20"/>
      <c r="DWW123" s="20"/>
      <c r="DWX123" s="20"/>
      <c r="DWY123" s="20"/>
      <c r="DWZ123" s="20"/>
      <c r="DXA123" s="20"/>
      <c r="DXB123" s="20"/>
      <c r="DXC123" s="20"/>
      <c r="DXD123" s="20"/>
      <c r="DXE123" s="20"/>
      <c r="DXF123" s="20"/>
      <c r="DXG123" s="20"/>
      <c r="DXH123" s="20"/>
      <c r="DXI123" s="20"/>
      <c r="DXJ123" s="20"/>
      <c r="DXK123" s="20"/>
      <c r="DXL123" s="20"/>
      <c r="DXM123" s="20"/>
      <c r="DXN123" s="20"/>
      <c r="DXO123" s="20"/>
      <c r="DXP123" s="20"/>
      <c r="DXQ123" s="20"/>
      <c r="DXR123" s="20"/>
      <c r="DXS123" s="20"/>
      <c r="DXT123" s="20"/>
      <c r="DXU123" s="20"/>
      <c r="DXV123" s="20"/>
      <c r="DXW123" s="20"/>
      <c r="DXX123" s="20"/>
      <c r="DXY123" s="20"/>
      <c r="DXZ123" s="20"/>
      <c r="DYA123" s="20"/>
      <c r="DYB123" s="20"/>
      <c r="DYC123" s="20"/>
      <c r="DYD123" s="20"/>
      <c r="DYE123" s="20"/>
      <c r="DYF123" s="20"/>
      <c r="DYG123" s="20"/>
      <c r="DYH123" s="20"/>
      <c r="DYI123" s="20"/>
      <c r="DYJ123" s="20"/>
      <c r="DYK123" s="20"/>
      <c r="DYL123" s="20"/>
      <c r="DYM123" s="20"/>
      <c r="DYN123" s="20"/>
      <c r="DYO123" s="20"/>
      <c r="DYP123" s="20"/>
      <c r="DYQ123" s="20"/>
      <c r="DYR123" s="20"/>
      <c r="DYS123" s="20"/>
      <c r="DYT123" s="20"/>
      <c r="DYU123" s="20"/>
      <c r="DYV123" s="20"/>
      <c r="DYW123" s="20"/>
      <c r="DYX123" s="20"/>
      <c r="DYY123" s="20"/>
      <c r="DYZ123" s="20"/>
      <c r="DZA123" s="20"/>
      <c r="DZB123" s="20"/>
      <c r="DZC123" s="20"/>
      <c r="DZD123" s="20"/>
      <c r="DZE123" s="20"/>
      <c r="DZF123" s="20"/>
      <c r="DZG123" s="20"/>
      <c r="DZH123" s="20"/>
      <c r="DZI123" s="20"/>
      <c r="DZJ123" s="20"/>
      <c r="DZK123" s="20"/>
      <c r="DZL123" s="20"/>
      <c r="DZM123" s="20"/>
      <c r="DZN123" s="20"/>
      <c r="DZO123" s="20"/>
      <c r="DZP123" s="20"/>
      <c r="DZQ123" s="20"/>
      <c r="DZR123" s="20"/>
      <c r="DZS123" s="20"/>
      <c r="DZT123" s="20"/>
      <c r="DZU123" s="20"/>
      <c r="DZV123" s="20"/>
      <c r="DZW123" s="20"/>
      <c r="DZX123" s="20"/>
      <c r="DZY123" s="20"/>
      <c r="DZZ123" s="20"/>
      <c r="EAA123" s="20"/>
      <c r="EAB123" s="20"/>
      <c r="EAC123" s="20"/>
      <c r="EAD123" s="20"/>
      <c r="EAE123" s="20"/>
      <c r="EAF123" s="20"/>
      <c r="EAG123" s="20"/>
      <c r="EAH123" s="20"/>
      <c r="EAI123" s="20"/>
      <c r="EAJ123" s="20"/>
      <c r="EAK123" s="20"/>
      <c r="EAL123" s="20"/>
      <c r="EAM123" s="20"/>
      <c r="EAN123" s="20"/>
      <c r="EAO123" s="20"/>
      <c r="EAP123" s="20"/>
      <c r="EAQ123" s="20"/>
      <c r="EAR123" s="20"/>
      <c r="EAS123" s="20"/>
      <c r="EAT123" s="20"/>
      <c r="EAU123" s="20"/>
      <c r="EAV123" s="20"/>
      <c r="EAW123" s="20"/>
      <c r="EAX123" s="20"/>
      <c r="EAY123" s="20"/>
      <c r="EAZ123" s="20"/>
      <c r="EBA123" s="20"/>
      <c r="EBB123" s="20"/>
      <c r="EBC123" s="20"/>
      <c r="EBD123" s="20"/>
      <c r="EBE123" s="20"/>
      <c r="EBF123" s="20"/>
      <c r="EBG123" s="20"/>
      <c r="EBH123" s="20"/>
      <c r="EBI123" s="20"/>
      <c r="EBJ123" s="20"/>
      <c r="EBK123" s="20"/>
      <c r="EBL123" s="20"/>
      <c r="EBM123" s="20"/>
      <c r="EBN123" s="20"/>
      <c r="EBO123" s="20"/>
      <c r="EBP123" s="20"/>
      <c r="EBQ123" s="20"/>
      <c r="EBR123" s="20"/>
      <c r="EBS123" s="20"/>
      <c r="EBT123" s="20"/>
      <c r="EBU123" s="20"/>
      <c r="EBV123" s="20"/>
      <c r="EBW123" s="20"/>
      <c r="EBX123" s="20"/>
      <c r="EBY123" s="20"/>
      <c r="EBZ123" s="20"/>
      <c r="ECA123" s="20"/>
      <c r="ECB123" s="20"/>
      <c r="ECC123" s="20"/>
      <c r="ECD123" s="20"/>
      <c r="ECE123" s="20"/>
      <c r="ECF123" s="20"/>
      <c r="ECG123" s="20"/>
      <c r="ECH123" s="20"/>
      <c r="ECI123" s="20"/>
      <c r="ECJ123" s="20"/>
      <c r="ECK123" s="20"/>
      <c r="ECL123" s="20"/>
      <c r="ECM123" s="20"/>
      <c r="ECN123" s="20"/>
      <c r="ECO123" s="20"/>
      <c r="ECP123" s="20"/>
      <c r="ECQ123" s="20"/>
      <c r="ECR123" s="20"/>
      <c r="ECS123" s="20"/>
      <c r="ECT123" s="20"/>
      <c r="ECU123" s="20"/>
      <c r="ECV123" s="20"/>
      <c r="ECW123" s="20"/>
      <c r="ECX123" s="20"/>
      <c r="ECY123" s="20"/>
      <c r="ECZ123" s="20"/>
      <c r="EDA123" s="20"/>
      <c r="EDB123" s="20"/>
      <c r="EDC123" s="20"/>
      <c r="EDD123" s="20"/>
      <c r="EDE123" s="20"/>
      <c r="EDF123" s="20"/>
      <c r="EDG123" s="20"/>
      <c r="EDH123" s="20"/>
      <c r="EDI123" s="20"/>
      <c r="EDJ123" s="20"/>
      <c r="EDK123" s="20"/>
      <c r="EDL123" s="20"/>
      <c r="EDM123" s="20"/>
      <c r="EDN123" s="20"/>
      <c r="EDO123" s="20"/>
      <c r="EDP123" s="20"/>
      <c r="EDQ123" s="20"/>
      <c r="EDR123" s="20"/>
      <c r="EDS123" s="20"/>
      <c r="EDT123" s="20"/>
      <c r="EDU123" s="20"/>
      <c r="EDV123" s="20"/>
      <c r="EDW123" s="20"/>
      <c r="EDX123" s="20"/>
      <c r="EDY123" s="20"/>
      <c r="EDZ123" s="20"/>
      <c r="EEA123" s="20"/>
      <c r="EEB123" s="20"/>
      <c r="EEC123" s="20"/>
      <c r="EED123" s="20"/>
      <c r="EEE123" s="20"/>
      <c r="EEF123" s="20"/>
      <c r="EEG123" s="20"/>
      <c r="EEH123" s="20"/>
      <c r="EEI123" s="20"/>
      <c r="EEJ123" s="20"/>
      <c r="EEK123" s="20"/>
      <c r="EEL123" s="20"/>
      <c r="EEM123" s="20"/>
      <c r="EEN123" s="20"/>
      <c r="EEO123" s="20"/>
      <c r="EEP123" s="20"/>
      <c r="EEQ123" s="20"/>
      <c r="EER123" s="20"/>
      <c r="EES123" s="20"/>
      <c r="EET123" s="20"/>
      <c r="EEU123" s="20"/>
      <c r="EEV123" s="20"/>
      <c r="EEW123" s="20"/>
      <c r="EEX123" s="20"/>
      <c r="EEY123" s="20"/>
      <c r="EEZ123" s="20"/>
      <c r="EFA123" s="20"/>
      <c r="EFB123" s="20"/>
      <c r="EFC123" s="20"/>
      <c r="EFD123" s="20"/>
      <c r="EFE123" s="20"/>
      <c r="EFF123" s="20"/>
      <c r="EFG123" s="20"/>
      <c r="EFH123" s="20"/>
      <c r="EFI123" s="20"/>
      <c r="EFJ123" s="20"/>
      <c r="EFK123" s="20"/>
      <c r="EFL123" s="20"/>
      <c r="EFM123" s="20"/>
      <c r="EFN123" s="20"/>
      <c r="EFO123" s="20"/>
      <c r="EFP123" s="20"/>
      <c r="EFQ123" s="20"/>
      <c r="EFR123" s="20"/>
      <c r="EFS123" s="20"/>
      <c r="EFT123" s="20"/>
      <c r="EFU123" s="20"/>
      <c r="EFV123" s="20"/>
      <c r="EFW123" s="20"/>
      <c r="EFX123" s="20"/>
      <c r="EFY123" s="20"/>
      <c r="EFZ123" s="20"/>
      <c r="EGA123" s="20"/>
      <c r="EGB123" s="20"/>
      <c r="EGC123" s="20"/>
      <c r="EGD123" s="20"/>
      <c r="EGE123" s="20"/>
      <c r="EGF123" s="20"/>
      <c r="EGG123" s="20"/>
      <c r="EGH123" s="20"/>
      <c r="EGI123" s="20"/>
      <c r="EGJ123" s="20"/>
      <c r="EGK123" s="20"/>
      <c r="EGL123" s="20"/>
      <c r="EGM123" s="20"/>
      <c r="EGN123" s="20"/>
      <c r="EGO123" s="20"/>
      <c r="EGP123" s="20"/>
      <c r="EGQ123" s="20"/>
      <c r="EGR123" s="20"/>
      <c r="EGS123" s="20"/>
      <c r="EGT123" s="20"/>
      <c r="EGU123" s="20"/>
      <c r="EGV123" s="20"/>
      <c r="EGW123" s="20"/>
      <c r="EGX123" s="20"/>
      <c r="EGY123" s="20"/>
      <c r="EGZ123" s="20"/>
      <c r="EHA123" s="20"/>
      <c r="EHB123" s="20"/>
      <c r="EHC123" s="20"/>
      <c r="EHD123" s="20"/>
      <c r="EHE123" s="20"/>
      <c r="EHF123" s="20"/>
      <c r="EHG123" s="20"/>
      <c r="EHH123" s="20"/>
      <c r="EHI123" s="20"/>
      <c r="EHJ123" s="20"/>
      <c r="EHK123" s="20"/>
      <c r="EHL123" s="20"/>
      <c r="EHM123" s="20"/>
      <c r="EHN123" s="20"/>
      <c r="EHO123" s="20"/>
      <c r="EHP123" s="20"/>
      <c r="EHQ123" s="20"/>
      <c r="EHR123" s="20"/>
      <c r="EHS123" s="20"/>
      <c r="EHT123" s="20"/>
      <c r="EHU123" s="20"/>
      <c r="EHV123" s="20"/>
      <c r="EHW123" s="20"/>
      <c r="EHX123" s="20"/>
      <c r="EHY123" s="20"/>
      <c r="EHZ123" s="20"/>
      <c r="EIA123" s="20"/>
      <c r="EIB123" s="20"/>
      <c r="EIC123" s="20"/>
      <c r="EID123" s="20"/>
      <c r="EIE123" s="20"/>
      <c r="EIF123" s="20"/>
      <c r="EIG123" s="20"/>
      <c r="EIH123" s="20"/>
      <c r="EII123" s="20"/>
      <c r="EIJ123" s="20"/>
      <c r="EIK123" s="20"/>
      <c r="EIL123" s="20"/>
      <c r="EIM123" s="20"/>
      <c r="EIN123" s="20"/>
      <c r="EIO123" s="20"/>
      <c r="EIP123" s="20"/>
      <c r="EIQ123" s="20"/>
      <c r="EIR123" s="20"/>
      <c r="EIS123" s="20"/>
      <c r="EIT123" s="20"/>
      <c r="EIU123" s="20"/>
      <c r="EIV123" s="20"/>
      <c r="EIW123" s="20"/>
      <c r="EIX123" s="20"/>
      <c r="EIY123" s="20"/>
      <c r="EIZ123" s="20"/>
      <c r="EJA123" s="20"/>
      <c r="EJB123" s="20"/>
      <c r="EJC123" s="20"/>
      <c r="EJD123" s="20"/>
      <c r="EJE123" s="20"/>
      <c r="EJF123" s="20"/>
      <c r="EJG123" s="20"/>
      <c r="EJH123" s="20"/>
      <c r="EJI123" s="20"/>
      <c r="EJJ123" s="20"/>
      <c r="EJK123" s="20"/>
      <c r="EJL123" s="20"/>
      <c r="EJM123" s="20"/>
      <c r="EJN123" s="20"/>
      <c r="EJO123" s="20"/>
      <c r="EJP123" s="20"/>
      <c r="EJQ123" s="20"/>
      <c r="EJR123" s="20"/>
      <c r="EJS123" s="20"/>
      <c r="EJT123" s="20"/>
      <c r="EJU123" s="20"/>
      <c r="EJV123" s="20"/>
      <c r="EJW123" s="20"/>
      <c r="EJX123" s="20"/>
      <c r="EJY123" s="20"/>
      <c r="EJZ123" s="20"/>
      <c r="EKA123" s="20"/>
      <c r="EKB123" s="20"/>
      <c r="EKC123" s="20"/>
      <c r="EKD123" s="20"/>
      <c r="EKE123" s="20"/>
      <c r="EKF123" s="20"/>
      <c r="EKG123" s="20"/>
      <c r="EKH123" s="20"/>
      <c r="EKI123" s="20"/>
      <c r="EKJ123" s="20"/>
      <c r="EKK123" s="20"/>
      <c r="EKL123" s="20"/>
      <c r="EKM123" s="20"/>
      <c r="EKN123" s="20"/>
      <c r="EKO123" s="20"/>
      <c r="EKP123" s="20"/>
      <c r="EKQ123" s="20"/>
      <c r="EKR123" s="20"/>
      <c r="EKS123" s="20"/>
      <c r="EKT123" s="20"/>
      <c r="EKU123" s="20"/>
      <c r="EKV123" s="20"/>
      <c r="EKW123" s="20"/>
      <c r="EKX123" s="20"/>
      <c r="EKY123" s="20"/>
      <c r="EKZ123" s="20"/>
      <c r="ELA123" s="20"/>
      <c r="ELB123" s="20"/>
      <c r="ELC123" s="20"/>
      <c r="ELD123" s="20"/>
      <c r="ELE123" s="20"/>
      <c r="ELF123" s="20"/>
      <c r="ELG123" s="20"/>
      <c r="ELH123" s="20"/>
      <c r="ELI123" s="20"/>
      <c r="ELJ123" s="20"/>
      <c r="ELK123" s="20"/>
      <c r="ELL123" s="20"/>
      <c r="ELM123" s="20"/>
      <c r="ELN123" s="20"/>
      <c r="ELO123" s="20"/>
      <c r="ELP123" s="20"/>
      <c r="ELQ123" s="20"/>
      <c r="ELR123" s="20"/>
      <c r="ELS123" s="20"/>
      <c r="ELT123" s="20"/>
      <c r="ELU123" s="20"/>
      <c r="ELV123" s="20"/>
      <c r="ELW123" s="20"/>
      <c r="ELX123" s="20"/>
      <c r="ELY123" s="20"/>
      <c r="ELZ123" s="20"/>
      <c r="EMA123" s="20"/>
      <c r="EMB123" s="20"/>
      <c r="EMC123" s="20"/>
      <c r="EMD123" s="20"/>
      <c r="EME123" s="20"/>
      <c r="EMF123" s="20"/>
      <c r="EMG123" s="20"/>
      <c r="EMH123" s="20"/>
      <c r="EMI123" s="20"/>
      <c r="EMJ123" s="20"/>
      <c r="EMK123" s="20"/>
      <c r="EML123" s="20"/>
      <c r="EMM123" s="20"/>
      <c r="EMN123" s="20"/>
      <c r="EMO123" s="20"/>
      <c r="EMP123" s="20"/>
      <c r="EMQ123" s="20"/>
      <c r="EMR123" s="20"/>
      <c r="EMS123" s="20"/>
      <c r="EMT123" s="20"/>
      <c r="EMU123" s="20"/>
      <c r="EMV123" s="20"/>
      <c r="EMW123" s="20"/>
      <c r="EMX123" s="20"/>
      <c r="EMY123" s="20"/>
      <c r="EMZ123" s="20"/>
      <c r="ENA123" s="20"/>
      <c r="ENB123" s="20"/>
      <c r="ENC123" s="20"/>
      <c r="END123" s="20"/>
      <c r="ENE123" s="20"/>
      <c r="ENF123" s="20"/>
      <c r="ENG123" s="20"/>
      <c r="ENH123" s="20"/>
      <c r="ENI123" s="20"/>
      <c r="ENJ123" s="20"/>
      <c r="ENK123" s="20"/>
      <c r="ENL123" s="20"/>
      <c r="ENM123" s="20"/>
      <c r="ENN123" s="20"/>
      <c r="ENO123" s="20"/>
      <c r="ENP123" s="20"/>
      <c r="ENQ123" s="20"/>
      <c r="ENR123" s="20"/>
      <c r="ENS123" s="20"/>
      <c r="ENT123" s="20"/>
      <c r="ENU123" s="20"/>
      <c r="ENV123" s="20"/>
      <c r="ENW123" s="20"/>
      <c r="ENX123" s="20"/>
      <c r="ENY123" s="20"/>
      <c r="ENZ123" s="20"/>
      <c r="EOA123" s="20"/>
      <c r="EOB123" s="20"/>
      <c r="EOC123" s="20"/>
      <c r="EOD123" s="20"/>
      <c r="EOE123" s="20"/>
      <c r="EOF123" s="20"/>
      <c r="EOG123" s="20"/>
      <c r="EOH123" s="20"/>
      <c r="EOI123" s="20"/>
      <c r="EOJ123" s="20"/>
      <c r="EOK123" s="20"/>
      <c r="EOL123" s="20"/>
      <c r="EOM123" s="20"/>
      <c r="EON123" s="20"/>
      <c r="EOO123" s="20"/>
      <c r="EOP123" s="20"/>
      <c r="EOQ123" s="20"/>
      <c r="EOR123" s="20"/>
      <c r="EOS123" s="20"/>
      <c r="EOT123" s="20"/>
      <c r="EOU123" s="20"/>
      <c r="EOV123" s="20"/>
      <c r="EOW123" s="20"/>
      <c r="EOX123" s="20"/>
      <c r="EOY123" s="20"/>
      <c r="EOZ123" s="20"/>
      <c r="EPA123" s="20"/>
      <c r="EPB123" s="20"/>
      <c r="EPC123" s="20"/>
      <c r="EPD123" s="20"/>
      <c r="EPE123" s="20"/>
      <c r="EPF123" s="20"/>
      <c r="EPG123" s="20"/>
      <c r="EPH123" s="20"/>
      <c r="EPI123" s="20"/>
      <c r="EPJ123" s="20"/>
      <c r="EPK123" s="20"/>
      <c r="EPL123" s="20"/>
      <c r="EPM123" s="20"/>
      <c r="EPN123" s="20"/>
      <c r="EPO123" s="20"/>
      <c r="EPP123" s="20"/>
      <c r="EPQ123" s="20"/>
      <c r="EPR123" s="20"/>
      <c r="EPS123" s="20"/>
      <c r="EPT123" s="20"/>
      <c r="EPU123" s="20"/>
      <c r="EPV123" s="20"/>
      <c r="EPW123" s="20"/>
      <c r="EPX123" s="20"/>
      <c r="EPY123" s="20"/>
      <c r="EPZ123" s="20"/>
      <c r="EQA123" s="20"/>
      <c r="EQB123" s="20"/>
      <c r="EQC123" s="20"/>
      <c r="EQD123" s="20"/>
      <c r="EQE123" s="20"/>
      <c r="EQF123" s="20"/>
      <c r="EQG123" s="20"/>
      <c r="EQH123" s="20"/>
      <c r="EQI123" s="20"/>
      <c r="EQJ123" s="20"/>
      <c r="EQK123" s="20"/>
      <c r="EQL123" s="20"/>
      <c r="EQM123" s="20"/>
      <c r="EQN123" s="20"/>
      <c r="EQO123" s="20"/>
      <c r="EQP123" s="20"/>
      <c r="EQQ123" s="20"/>
      <c r="EQR123" s="20"/>
      <c r="EQS123" s="20"/>
      <c r="EQT123" s="20"/>
      <c r="EQU123" s="20"/>
      <c r="EQV123" s="20"/>
      <c r="EQW123" s="20"/>
      <c r="EQX123" s="20"/>
      <c r="EQY123" s="20"/>
      <c r="EQZ123" s="20"/>
      <c r="ERA123" s="20"/>
      <c r="ERB123" s="20"/>
      <c r="ERC123" s="20"/>
      <c r="ERD123" s="20"/>
      <c r="ERE123" s="20"/>
      <c r="ERF123" s="20"/>
      <c r="ERG123" s="20"/>
      <c r="ERH123" s="20"/>
      <c r="ERI123" s="20"/>
      <c r="ERJ123" s="20"/>
      <c r="ERK123" s="20"/>
      <c r="ERL123" s="20"/>
      <c r="ERM123" s="20"/>
      <c r="ERN123" s="20"/>
      <c r="ERO123" s="20"/>
      <c r="ERP123" s="20"/>
      <c r="ERQ123" s="20"/>
      <c r="ERR123" s="20"/>
      <c r="ERS123" s="20"/>
      <c r="ERT123" s="20"/>
      <c r="ERU123" s="20"/>
      <c r="ERV123" s="20"/>
      <c r="ERW123" s="20"/>
      <c r="ERX123" s="20"/>
      <c r="ERY123" s="20"/>
      <c r="ERZ123" s="20"/>
      <c r="ESA123" s="20"/>
      <c r="ESB123" s="20"/>
      <c r="ESC123" s="20"/>
      <c r="ESD123" s="20"/>
      <c r="ESE123" s="20"/>
      <c r="ESF123" s="20"/>
      <c r="ESG123" s="20"/>
      <c r="ESH123" s="20"/>
      <c r="ESI123" s="20"/>
      <c r="ESJ123" s="20"/>
      <c r="ESK123" s="20"/>
      <c r="ESL123" s="20"/>
      <c r="ESM123" s="20"/>
      <c r="ESN123" s="20"/>
      <c r="ESO123" s="20"/>
      <c r="ESP123" s="20"/>
      <c r="ESQ123" s="20"/>
      <c r="ESR123" s="20"/>
      <c r="ESS123" s="20"/>
      <c r="EST123" s="20"/>
      <c r="ESU123" s="20"/>
      <c r="ESV123" s="20"/>
      <c r="ESW123" s="20"/>
      <c r="ESX123" s="20"/>
      <c r="ESY123" s="20"/>
      <c r="ESZ123" s="20"/>
      <c r="ETA123" s="20"/>
      <c r="ETB123" s="20"/>
      <c r="ETC123" s="20"/>
      <c r="ETD123" s="20"/>
      <c r="ETE123" s="20"/>
      <c r="ETF123" s="20"/>
      <c r="ETG123" s="20"/>
      <c r="ETH123" s="20"/>
      <c r="ETI123" s="20"/>
      <c r="ETJ123" s="20"/>
      <c r="ETK123" s="20"/>
      <c r="ETL123" s="20"/>
      <c r="ETM123" s="20"/>
      <c r="ETN123" s="20"/>
      <c r="ETO123" s="20"/>
      <c r="ETP123" s="20"/>
      <c r="ETQ123" s="20"/>
      <c r="ETR123" s="20"/>
      <c r="ETS123" s="20"/>
      <c r="ETT123" s="20"/>
      <c r="ETU123" s="20"/>
      <c r="ETV123" s="20"/>
      <c r="ETW123" s="20"/>
      <c r="ETX123" s="20"/>
      <c r="ETY123" s="20"/>
      <c r="ETZ123" s="20"/>
      <c r="EUA123" s="20"/>
      <c r="EUB123" s="20"/>
      <c r="EUC123" s="20"/>
      <c r="EUD123" s="20"/>
      <c r="EUE123" s="20"/>
      <c r="EUF123" s="20"/>
      <c r="EUG123" s="20"/>
      <c r="EUH123" s="20"/>
      <c r="EUI123" s="20"/>
      <c r="EUJ123" s="20"/>
      <c r="EUK123" s="20"/>
      <c r="EUL123" s="20"/>
      <c r="EUM123" s="20"/>
      <c r="EUN123" s="20"/>
      <c r="EUO123" s="20"/>
      <c r="EUP123" s="20"/>
      <c r="EUQ123" s="20"/>
      <c r="EUR123" s="20"/>
      <c r="EUS123" s="20"/>
      <c r="EUT123" s="20"/>
      <c r="EUU123" s="20"/>
      <c r="EUV123" s="20"/>
      <c r="EUW123" s="20"/>
      <c r="EUX123" s="20"/>
      <c r="EUY123" s="20"/>
      <c r="EUZ123" s="20"/>
      <c r="EVA123" s="20"/>
      <c r="EVB123" s="20"/>
      <c r="EVC123" s="20"/>
      <c r="EVD123" s="20"/>
      <c r="EVE123" s="20"/>
      <c r="EVF123" s="20"/>
      <c r="EVG123" s="20"/>
      <c r="EVH123" s="20"/>
      <c r="EVI123" s="20"/>
      <c r="EVJ123" s="20"/>
      <c r="EVK123" s="20"/>
      <c r="EVL123" s="20"/>
      <c r="EVM123" s="20"/>
      <c r="EVN123" s="20"/>
      <c r="EVO123" s="20"/>
      <c r="EVP123" s="20"/>
      <c r="EVQ123" s="20"/>
      <c r="EVR123" s="20"/>
      <c r="EVS123" s="20"/>
      <c r="EVT123" s="20"/>
      <c r="EVU123" s="20"/>
      <c r="EVV123" s="20"/>
      <c r="EVW123" s="20"/>
      <c r="EVX123" s="20"/>
      <c r="EVY123" s="20"/>
      <c r="EVZ123" s="20"/>
      <c r="EWA123" s="20"/>
      <c r="EWB123" s="20"/>
      <c r="EWC123" s="20"/>
      <c r="EWD123" s="20"/>
      <c r="EWE123" s="20"/>
      <c r="EWF123" s="20"/>
      <c r="EWG123" s="20"/>
      <c r="EWH123" s="20"/>
      <c r="EWI123" s="20"/>
      <c r="EWJ123" s="20"/>
      <c r="EWK123" s="20"/>
      <c r="EWL123" s="20"/>
      <c r="EWM123" s="20"/>
      <c r="EWN123" s="20"/>
      <c r="EWO123" s="20"/>
      <c r="EWP123" s="20"/>
      <c r="EWQ123" s="20"/>
      <c r="EWR123" s="20"/>
      <c r="EWS123" s="20"/>
      <c r="EWT123" s="20"/>
      <c r="EWU123" s="20"/>
      <c r="EWV123" s="20"/>
      <c r="EWW123" s="20"/>
      <c r="EWX123" s="20"/>
      <c r="EWY123" s="20"/>
      <c r="EWZ123" s="20"/>
      <c r="EXA123" s="20"/>
      <c r="EXB123" s="20"/>
      <c r="EXC123" s="20"/>
      <c r="EXD123" s="20"/>
      <c r="EXE123" s="20"/>
      <c r="EXF123" s="20"/>
      <c r="EXG123" s="20"/>
      <c r="EXH123" s="20"/>
      <c r="EXI123" s="20"/>
      <c r="EXJ123" s="20"/>
      <c r="EXK123" s="20"/>
      <c r="EXL123" s="20"/>
      <c r="EXM123" s="20"/>
      <c r="EXN123" s="20"/>
      <c r="EXO123" s="20"/>
      <c r="EXP123" s="20"/>
      <c r="EXQ123" s="20"/>
      <c r="EXR123" s="20"/>
      <c r="EXS123" s="20"/>
      <c r="EXT123" s="20"/>
      <c r="EXU123" s="20"/>
      <c r="EXV123" s="20"/>
      <c r="EXW123" s="20"/>
      <c r="EXX123" s="20"/>
      <c r="EXY123" s="20"/>
      <c r="EXZ123" s="20"/>
      <c r="EYA123" s="20"/>
      <c r="EYB123" s="20"/>
      <c r="EYC123" s="20"/>
      <c r="EYD123" s="20"/>
      <c r="EYE123" s="20"/>
      <c r="EYF123" s="20"/>
      <c r="EYG123" s="20"/>
      <c r="EYH123" s="20"/>
      <c r="EYI123" s="20"/>
      <c r="EYJ123" s="20"/>
      <c r="EYK123" s="20"/>
      <c r="EYL123" s="20"/>
      <c r="EYM123" s="20"/>
      <c r="EYN123" s="20"/>
      <c r="EYO123" s="20"/>
      <c r="EYP123" s="20"/>
      <c r="EYQ123" s="20"/>
      <c r="EYR123" s="20"/>
      <c r="EYS123" s="20"/>
      <c r="EYT123" s="20"/>
      <c r="EYU123" s="20"/>
      <c r="EYV123" s="20"/>
      <c r="EYW123" s="20"/>
      <c r="EYX123" s="20"/>
      <c r="EYY123" s="20"/>
      <c r="EYZ123" s="20"/>
      <c r="EZA123" s="20"/>
      <c r="EZB123" s="20"/>
      <c r="EZC123" s="20"/>
      <c r="EZD123" s="20"/>
      <c r="EZE123" s="20"/>
      <c r="EZF123" s="20"/>
      <c r="EZG123" s="20"/>
      <c r="EZH123" s="20"/>
      <c r="EZI123" s="20"/>
      <c r="EZJ123" s="20"/>
      <c r="EZK123" s="20"/>
      <c r="EZL123" s="20"/>
      <c r="EZM123" s="20"/>
      <c r="EZN123" s="20"/>
      <c r="EZO123" s="20"/>
      <c r="EZP123" s="20"/>
      <c r="EZQ123" s="20"/>
      <c r="EZR123" s="20"/>
      <c r="EZS123" s="20"/>
      <c r="EZT123" s="20"/>
      <c r="EZU123" s="20"/>
      <c r="EZV123" s="20"/>
      <c r="EZW123" s="20"/>
      <c r="EZX123" s="20"/>
      <c r="EZY123" s="20"/>
      <c r="EZZ123" s="20"/>
      <c r="FAA123" s="20"/>
      <c r="FAB123" s="20"/>
      <c r="FAC123" s="20"/>
      <c r="FAD123" s="20"/>
      <c r="FAE123" s="20"/>
      <c r="FAF123" s="20"/>
      <c r="FAG123" s="20"/>
      <c r="FAH123" s="20"/>
      <c r="FAI123" s="20"/>
      <c r="FAJ123" s="20"/>
      <c r="FAK123" s="20"/>
      <c r="FAL123" s="20"/>
      <c r="FAM123" s="20"/>
      <c r="FAN123" s="20"/>
      <c r="FAO123" s="20"/>
      <c r="FAP123" s="20"/>
      <c r="FAQ123" s="20"/>
      <c r="FAR123" s="20"/>
      <c r="FAS123" s="20"/>
      <c r="FAT123" s="20"/>
      <c r="FAU123" s="20"/>
      <c r="FAV123" s="20"/>
      <c r="FAW123" s="20"/>
      <c r="FAX123" s="20"/>
      <c r="FAY123" s="20"/>
      <c r="FAZ123" s="20"/>
      <c r="FBA123" s="20"/>
      <c r="FBB123" s="20"/>
      <c r="FBC123" s="20"/>
      <c r="FBD123" s="20"/>
      <c r="FBE123" s="20"/>
      <c r="FBF123" s="20"/>
      <c r="FBG123" s="20"/>
      <c r="FBH123" s="20"/>
      <c r="FBI123" s="20"/>
      <c r="FBJ123" s="20"/>
      <c r="FBK123" s="20"/>
      <c r="FBL123" s="20"/>
      <c r="FBM123" s="20"/>
      <c r="FBN123" s="20"/>
      <c r="FBO123" s="20"/>
      <c r="FBP123" s="20"/>
      <c r="FBQ123" s="20"/>
      <c r="FBR123" s="20"/>
      <c r="FBS123" s="20"/>
      <c r="FBT123" s="20"/>
      <c r="FBU123" s="20"/>
      <c r="FBV123" s="20"/>
      <c r="FBW123" s="20"/>
      <c r="FBX123" s="20"/>
      <c r="FBY123" s="20"/>
      <c r="FBZ123" s="20"/>
      <c r="FCA123" s="20"/>
      <c r="FCB123" s="20"/>
      <c r="FCC123" s="20"/>
      <c r="FCD123" s="20"/>
      <c r="FCE123" s="20"/>
      <c r="FCF123" s="20"/>
      <c r="FCG123" s="20"/>
      <c r="FCH123" s="20"/>
      <c r="FCI123" s="20"/>
      <c r="FCJ123" s="20"/>
      <c r="FCK123" s="20"/>
      <c r="FCL123" s="20"/>
      <c r="FCM123" s="20"/>
      <c r="FCN123" s="20"/>
      <c r="FCO123" s="20"/>
      <c r="FCP123" s="20"/>
      <c r="FCQ123" s="20"/>
      <c r="FCR123" s="20"/>
      <c r="FCS123" s="20"/>
      <c r="FCT123" s="20"/>
      <c r="FCU123" s="20"/>
      <c r="FCV123" s="20"/>
      <c r="FCW123" s="20"/>
      <c r="FCX123" s="20"/>
      <c r="FCY123" s="20"/>
      <c r="FCZ123" s="20"/>
      <c r="FDA123" s="20"/>
      <c r="FDB123" s="20"/>
      <c r="FDC123" s="20"/>
      <c r="FDD123" s="20"/>
      <c r="FDE123" s="20"/>
      <c r="FDF123" s="20"/>
      <c r="FDG123" s="20"/>
      <c r="FDH123" s="20"/>
      <c r="FDI123" s="20"/>
      <c r="FDJ123" s="20"/>
      <c r="FDK123" s="20"/>
      <c r="FDL123" s="20"/>
      <c r="FDM123" s="20"/>
      <c r="FDN123" s="20"/>
      <c r="FDO123" s="20"/>
      <c r="FDP123" s="20"/>
      <c r="FDQ123" s="20"/>
      <c r="FDR123" s="20"/>
      <c r="FDS123" s="20"/>
      <c r="FDT123" s="20"/>
      <c r="FDU123" s="20"/>
      <c r="FDV123" s="20"/>
      <c r="FDW123" s="20"/>
      <c r="FDX123" s="20"/>
      <c r="FDY123" s="20"/>
      <c r="FDZ123" s="20"/>
      <c r="FEA123" s="20"/>
      <c r="FEB123" s="20"/>
      <c r="FEC123" s="20"/>
      <c r="FED123" s="20"/>
      <c r="FEE123" s="20"/>
      <c r="FEF123" s="20"/>
      <c r="FEG123" s="20"/>
      <c r="FEH123" s="20"/>
      <c r="FEI123" s="20"/>
      <c r="FEJ123" s="20"/>
      <c r="FEK123" s="20"/>
      <c r="FEL123" s="20"/>
      <c r="FEM123" s="20"/>
      <c r="FEN123" s="20"/>
      <c r="FEO123" s="20"/>
      <c r="FEP123" s="20"/>
      <c r="FEQ123" s="20"/>
      <c r="FER123" s="20"/>
      <c r="FES123" s="20"/>
      <c r="FET123" s="20"/>
      <c r="FEU123" s="20"/>
      <c r="FEV123" s="20"/>
      <c r="FEW123" s="20"/>
      <c r="FEX123" s="20"/>
      <c r="FEY123" s="20"/>
      <c r="FEZ123" s="20"/>
      <c r="FFA123" s="20"/>
      <c r="FFB123" s="20"/>
      <c r="FFC123" s="20"/>
      <c r="FFD123" s="20"/>
      <c r="FFE123" s="20"/>
      <c r="FFF123" s="20"/>
      <c r="FFG123" s="20"/>
      <c r="FFH123" s="20"/>
      <c r="FFI123" s="20"/>
      <c r="FFJ123" s="20"/>
      <c r="FFK123" s="20"/>
      <c r="FFL123" s="20"/>
      <c r="FFM123" s="20"/>
      <c r="FFN123" s="20"/>
      <c r="FFO123" s="20"/>
      <c r="FFP123" s="20"/>
      <c r="FFQ123" s="20"/>
      <c r="FFR123" s="20"/>
      <c r="FFS123" s="20"/>
      <c r="FFT123" s="20"/>
      <c r="FFU123" s="20"/>
      <c r="FFV123" s="20"/>
      <c r="FFW123" s="20"/>
      <c r="FFX123" s="20"/>
      <c r="FFY123" s="20"/>
      <c r="FFZ123" s="20"/>
      <c r="FGA123" s="20"/>
      <c r="FGB123" s="20"/>
      <c r="FGC123" s="20"/>
      <c r="FGD123" s="20"/>
      <c r="FGE123" s="20"/>
      <c r="FGF123" s="20"/>
      <c r="FGG123" s="20"/>
      <c r="FGH123" s="20"/>
      <c r="FGI123" s="20"/>
      <c r="FGJ123" s="20"/>
      <c r="FGK123" s="20"/>
      <c r="FGL123" s="20"/>
      <c r="FGM123" s="20"/>
      <c r="FGN123" s="20"/>
      <c r="FGO123" s="20"/>
      <c r="FGP123" s="20"/>
      <c r="FGQ123" s="20"/>
      <c r="FGR123" s="20"/>
      <c r="FGS123" s="20"/>
      <c r="FGT123" s="20"/>
      <c r="FGU123" s="20"/>
      <c r="FGV123" s="20"/>
      <c r="FGW123" s="20"/>
      <c r="FGX123" s="20"/>
      <c r="FGY123" s="20"/>
      <c r="FGZ123" s="20"/>
      <c r="FHA123" s="20"/>
      <c r="FHB123" s="20"/>
      <c r="FHC123" s="20"/>
      <c r="FHD123" s="20"/>
      <c r="FHE123" s="20"/>
      <c r="FHF123" s="20"/>
      <c r="FHG123" s="20"/>
      <c r="FHH123" s="20"/>
      <c r="FHI123" s="20"/>
      <c r="FHJ123" s="20"/>
      <c r="FHK123" s="20"/>
      <c r="FHL123" s="20"/>
      <c r="FHM123" s="20"/>
      <c r="FHN123" s="20"/>
      <c r="FHO123" s="20"/>
      <c r="FHP123" s="20"/>
      <c r="FHQ123" s="20"/>
      <c r="FHR123" s="20"/>
      <c r="FHS123" s="20"/>
      <c r="FHT123" s="20"/>
      <c r="FHU123" s="20"/>
      <c r="FHV123" s="20"/>
      <c r="FHW123" s="20"/>
      <c r="FHX123" s="20"/>
      <c r="FHY123" s="20"/>
      <c r="FHZ123" s="20"/>
      <c r="FIA123" s="20"/>
      <c r="FIB123" s="20"/>
      <c r="FIC123" s="20"/>
      <c r="FID123" s="20"/>
      <c r="FIE123" s="20"/>
      <c r="FIF123" s="20"/>
      <c r="FIG123" s="20"/>
      <c r="FIH123" s="20"/>
      <c r="FII123" s="20"/>
      <c r="FIJ123" s="20"/>
      <c r="FIK123" s="20"/>
      <c r="FIL123" s="20"/>
      <c r="FIM123" s="20"/>
      <c r="FIN123" s="20"/>
      <c r="FIO123" s="20"/>
      <c r="FIP123" s="20"/>
      <c r="FIQ123" s="20"/>
      <c r="FIR123" s="20"/>
      <c r="FIS123" s="20"/>
      <c r="FIT123" s="20"/>
      <c r="FIU123" s="20"/>
      <c r="FIV123" s="20"/>
      <c r="FIW123" s="20"/>
      <c r="FIX123" s="20"/>
      <c r="FIY123" s="20"/>
      <c r="FIZ123" s="20"/>
      <c r="FJA123" s="20"/>
      <c r="FJB123" s="20"/>
      <c r="FJC123" s="20"/>
      <c r="FJD123" s="20"/>
      <c r="FJE123" s="20"/>
      <c r="FJF123" s="20"/>
      <c r="FJG123" s="20"/>
      <c r="FJH123" s="20"/>
      <c r="FJI123" s="20"/>
      <c r="FJJ123" s="20"/>
      <c r="FJK123" s="20"/>
      <c r="FJL123" s="20"/>
      <c r="FJM123" s="20"/>
      <c r="FJN123" s="20"/>
      <c r="FJO123" s="20"/>
      <c r="FJP123" s="20"/>
      <c r="FJQ123" s="20"/>
      <c r="FJR123" s="20"/>
      <c r="FJS123" s="20"/>
      <c r="FJT123" s="20"/>
      <c r="FJU123" s="20"/>
      <c r="FJV123" s="20"/>
      <c r="FJW123" s="20"/>
      <c r="FJX123" s="20"/>
      <c r="FJY123" s="20"/>
      <c r="FJZ123" s="20"/>
      <c r="FKA123" s="20"/>
      <c r="FKB123" s="20"/>
      <c r="FKC123" s="20"/>
      <c r="FKD123" s="20"/>
      <c r="FKE123" s="20"/>
      <c r="FKF123" s="20"/>
      <c r="FKG123" s="20"/>
      <c r="FKH123" s="20"/>
      <c r="FKI123" s="20"/>
      <c r="FKJ123" s="20"/>
      <c r="FKK123" s="20"/>
      <c r="FKL123" s="20"/>
      <c r="FKM123" s="20"/>
      <c r="FKN123" s="20"/>
      <c r="FKO123" s="20"/>
      <c r="FKP123" s="20"/>
      <c r="FKQ123" s="20"/>
      <c r="FKR123" s="20"/>
      <c r="FKS123" s="20"/>
      <c r="FKT123" s="20"/>
      <c r="FKU123" s="20"/>
      <c r="FKV123" s="20"/>
      <c r="FKW123" s="20"/>
      <c r="FKX123" s="20"/>
      <c r="FKY123" s="20"/>
      <c r="FKZ123" s="20"/>
      <c r="FLA123" s="20"/>
      <c r="FLB123" s="20"/>
      <c r="FLC123" s="20"/>
      <c r="FLD123" s="20"/>
      <c r="FLE123" s="20"/>
      <c r="FLF123" s="20"/>
      <c r="FLG123" s="20"/>
      <c r="FLH123" s="20"/>
      <c r="FLI123" s="20"/>
      <c r="FLJ123" s="20"/>
      <c r="FLK123" s="20"/>
      <c r="FLL123" s="20"/>
      <c r="FLM123" s="20"/>
      <c r="FLN123" s="20"/>
      <c r="FLO123" s="20"/>
      <c r="FLP123" s="20"/>
      <c r="FLQ123" s="20"/>
      <c r="FLR123" s="20"/>
      <c r="FLS123" s="20"/>
      <c r="FLT123" s="20"/>
      <c r="FLU123" s="20"/>
      <c r="FLV123" s="20"/>
      <c r="FLW123" s="20"/>
      <c r="FLX123" s="20"/>
      <c r="FLY123" s="20"/>
      <c r="FLZ123" s="20"/>
      <c r="FMA123" s="20"/>
      <c r="FMB123" s="20"/>
      <c r="FMC123" s="20"/>
      <c r="FMD123" s="20"/>
      <c r="FME123" s="20"/>
      <c r="FMF123" s="20"/>
      <c r="FMG123" s="20"/>
      <c r="FMH123" s="20"/>
      <c r="FMI123" s="20"/>
      <c r="FMJ123" s="20"/>
      <c r="FMK123" s="20"/>
      <c r="FML123" s="20"/>
      <c r="FMM123" s="20"/>
      <c r="FMN123" s="20"/>
      <c r="FMO123" s="20"/>
      <c r="FMP123" s="20"/>
      <c r="FMQ123" s="20"/>
      <c r="FMR123" s="20"/>
      <c r="FMS123" s="20"/>
      <c r="FMT123" s="20"/>
      <c r="FMU123" s="20"/>
      <c r="FMV123" s="20"/>
      <c r="FMW123" s="20"/>
      <c r="FMX123" s="20"/>
      <c r="FMY123" s="20"/>
      <c r="FMZ123" s="20"/>
      <c r="FNA123" s="20"/>
      <c r="FNB123" s="20"/>
      <c r="FNC123" s="20"/>
      <c r="FND123" s="20"/>
      <c r="FNE123" s="20"/>
      <c r="FNF123" s="20"/>
      <c r="FNG123" s="20"/>
      <c r="FNH123" s="20"/>
      <c r="FNI123" s="20"/>
      <c r="FNJ123" s="20"/>
      <c r="FNK123" s="20"/>
      <c r="FNL123" s="20"/>
      <c r="FNM123" s="20"/>
      <c r="FNN123" s="20"/>
      <c r="FNO123" s="20"/>
      <c r="FNP123" s="20"/>
      <c r="FNQ123" s="20"/>
      <c r="FNR123" s="20"/>
      <c r="FNS123" s="20"/>
      <c r="FNT123" s="20"/>
      <c r="FNU123" s="20"/>
      <c r="FNV123" s="20"/>
      <c r="FNW123" s="20"/>
      <c r="FNX123" s="20"/>
      <c r="FNY123" s="20"/>
      <c r="FNZ123" s="20"/>
      <c r="FOA123" s="20"/>
      <c r="FOB123" s="20"/>
      <c r="FOC123" s="20"/>
      <c r="FOD123" s="20"/>
      <c r="FOE123" s="20"/>
      <c r="FOF123" s="20"/>
      <c r="FOG123" s="20"/>
      <c r="FOH123" s="20"/>
      <c r="FOI123" s="20"/>
      <c r="FOJ123" s="20"/>
      <c r="FOK123" s="20"/>
      <c r="FOL123" s="20"/>
      <c r="FOM123" s="20"/>
      <c r="FON123" s="20"/>
      <c r="FOO123" s="20"/>
      <c r="FOP123" s="20"/>
      <c r="FOQ123" s="20"/>
      <c r="FOR123" s="20"/>
      <c r="FOS123" s="20"/>
      <c r="FOT123" s="20"/>
      <c r="FOU123" s="20"/>
      <c r="FOV123" s="20"/>
      <c r="FOW123" s="20"/>
      <c r="FOX123" s="20"/>
      <c r="FOY123" s="20"/>
      <c r="FOZ123" s="20"/>
      <c r="FPA123" s="20"/>
      <c r="FPB123" s="20"/>
      <c r="FPC123" s="20"/>
      <c r="FPD123" s="20"/>
      <c r="FPE123" s="20"/>
      <c r="FPF123" s="20"/>
      <c r="FPG123" s="20"/>
      <c r="FPH123" s="20"/>
      <c r="FPI123" s="20"/>
      <c r="FPJ123" s="20"/>
      <c r="FPK123" s="20"/>
      <c r="FPL123" s="20"/>
      <c r="FPM123" s="20"/>
      <c r="FPN123" s="20"/>
      <c r="FPO123" s="20"/>
      <c r="FPP123" s="20"/>
      <c r="FPQ123" s="20"/>
      <c r="FPR123" s="20"/>
      <c r="FPS123" s="20"/>
      <c r="FPT123" s="20"/>
      <c r="FPU123" s="20"/>
      <c r="FPV123" s="20"/>
      <c r="FPW123" s="20"/>
      <c r="FPX123" s="20"/>
      <c r="FPY123" s="20"/>
      <c r="FPZ123" s="20"/>
      <c r="FQA123" s="20"/>
      <c r="FQB123" s="20"/>
      <c r="FQC123" s="20"/>
      <c r="FQD123" s="20"/>
      <c r="FQE123" s="20"/>
      <c r="FQF123" s="20"/>
      <c r="FQG123" s="20"/>
      <c r="FQH123" s="20"/>
      <c r="FQI123" s="20"/>
      <c r="FQJ123" s="20"/>
      <c r="FQK123" s="20"/>
      <c r="FQL123" s="20"/>
      <c r="FQM123" s="20"/>
      <c r="FQN123" s="20"/>
      <c r="FQO123" s="20"/>
      <c r="FQP123" s="20"/>
      <c r="FQQ123" s="20"/>
      <c r="FQR123" s="20"/>
      <c r="FQS123" s="20"/>
      <c r="FQT123" s="20"/>
      <c r="FQU123" s="20"/>
      <c r="FQV123" s="20"/>
      <c r="FQW123" s="20"/>
      <c r="FQX123" s="20"/>
      <c r="FQY123" s="20"/>
      <c r="FQZ123" s="20"/>
      <c r="FRA123" s="20"/>
      <c r="FRB123" s="20"/>
      <c r="FRC123" s="20"/>
      <c r="FRD123" s="20"/>
      <c r="FRE123" s="20"/>
      <c r="FRF123" s="20"/>
      <c r="FRG123" s="20"/>
      <c r="FRH123" s="20"/>
      <c r="FRI123" s="20"/>
      <c r="FRJ123" s="20"/>
      <c r="FRK123" s="20"/>
      <c r="FRL123" s="20"/>
      <c r="FRM123" s="20"/>
      <c r="FRN123" s="20"/>
      <c r="FRO123" s="20"/>
      <c r="FRP123" s="20"/>
      <c r="FRQ123" s="20"/>
      <c r="FRR123" s="20"/>
      <c r="FRS123" s="20"/>
      <c r="FRT123" s="20"/>
      <c r="FRU123" s="20"/>
      <c r="FRV123" s="20"/>
      <c r="FRW123" s="20"/>
      <c r="FRX123" s="20"/>
      <c r="FRY123" s="20"/>
      <c r="FRZ123" s="20"/>
      <c r="FSA123" s="20"/>
      <c r="FSB123" s="20"/>
      <c r="FSC123" s="20"/>
      <c r="FSD123" s="20"/>
      <c r="FSE123" s="20"/>
      <c r="FSF123" s="20"/>
      <c r="FSG123" s="20"/>
      <c r="FSH123" s="20"/>
      <c r="FSI123" s="20"/>
      <c r="FSJ123" s="20"/>
      <c r="FSK123" s="20"/>
      <c r="FSL123" s="20"/>
      <c r="FSM123" s="20"/>
      <c r="FSN123" s="20"/>
      <c r="FSO123" s="20"/>
      <c r="FSP123" s="20"/>
      <c r="FSQ123" s="20"/>
      <c r="FSR123" s="20"/>
      <c r="FSS123" s="20"/>
      <c r="FST123" s="20"/>
      <c r="FSU123" s="20"/>
      <c r="FSV123" s="20"/>
      <c r="FSW123" s="20"/>
      <c r="FSX123" s="20"/>
      <c r="FSY123" s="20"/>
      <c r="FSZ123" s="20"/>
      <c r="FTA123" s="20"/>
      <c r="FTB123" s="20"/>
      <c r="FTC123" s="20"/>
      <c r="FTD123" s="20"/>
      <c r="FTE123" s="20"/>
      <c r="FTF123" s="20"/>
      <c r="FTG123" s="20"/>
      <c r="FTH123" s="20"/>
      <c r="FTI123" s="20"/>
      <c r="FTJ123" s="20"/>
      <c r="FTK123" s="20"/>
      <c r="FTL123" s="20"/>
      <c r="FTM123" s="20"/>
      <c r="FTN123" s="20"/>
      <c r="FTO123" s="20"/>
      <c r="FTP123" s="20"/>
      <c r="FTQ123" s="20"/>
      <c r="FTR123" s="20"/>
      <c r="FTS123" s="20"/>
      <c r="FTT123" s="20"/>
      <c r="FTU123" s="20"/>
      <c r="FTV123" s="20"/>
      <c r="FTW123" s="20"/>
      <c r="FTX123" s="20"/>
      <c r="FTY123" s="20"/>
      <c r="FTZ123" s="20"/>
      <c r="FUA123" s="20"/>
      <c r="FUB123" s="20"/>
      <c r="FUC123" s="20"/>
      <c r="FUD123" s="20"/>
      <c r="FUE123" s="20"/>
      <c r="FUF123" s="20"/>
      <c r="FUG123" s="20"/>
      <c r="FUH123" s="20"/>
      <c r="FUI123" s="20"/>
      <c r="FUJ123" s="20"/>
      <c r="FUK123" s="20"/>
      <c r="FUL123" s="20"/>
      <c r="FUM123" s="20"/>
      <c r="FUN123" s="20"/>
      <c r="FUO123" s="20"/>
      <c r="FUP123" s="20"/>
      <c r="FUQ123" s="20"/>
      <c r="FUR123" s="20"/>
      <c r="FUS123" s="20"/>
      <c r="FUT123" s="20"/>
      <c r="FUU123" s="20"/>
      <c r="FUV123" s="20"/>
      <c r="FUW123" s="20"/>
      <c r="FUX123" s="20"/>
      <c r="FUY123" s="20"/>
      <c r="FUZ123" s="20"/>
      <c r="FVA123" s="20"/>
      <c r="FVB123" s="20"/>
      <c r="FVC123" s="20"/>
      <c r="FVD123" s="20"/>
      <c r="FVE123" s="20"/>
      <c r="FVF123" s="20"/>
      <c r="FVG123" s="20"/>
      <c r="FVH123" s="20"/>
      <c r="FVI123" s="20"/>
      <c r="FVJ123" s="20"/>
      <c r="FVK123" s="20"/>
      <c r="FVL123" s="20"/>
      <c r="FVM123" s="20"/>
      <c r="FVN123" s="20"/>
      <c r="FVO123" s="20"/>
      <c r="FVP123" s="20"/>
      <c r="FVQ123" s="20"/>
      <c r="FVR123" s="20"/>
      <c r="FVS123" s="20"/>
      <c r="FVT123" s="20"/>
      <c r="FVU123" s="20"/>
      <c r="FVV123" s="20"/>
      <c r="FVW123" s="20"/>
      <c r="FVX123" s="20"/>
      <c r="FVY123" s="20"/>
      <c r="FVZ123" s="20"/>
      <c r="FWA123" s="20"/>
      <c r="FWB123" s="20"/>
      <c r="FWC123" s="20"/>
      <c r="FWD123" s="20"/>
      <c r="FWE123" s="20"/>
      <c r="FWF123" s="20"/>
      <c r="FWG123" s="20"/>
      <c r="FWH123" s="20"/>
      <c r="FWI123" s="20"/>
      <c r="FWJ123" s="20"/>
      <c r="FWK123" s="20"/>
      <c r="FWL123" s="20"/>
      <c r="FWM123" s="20"/>
      <c r="FWN123" s="20"/>
      <c r="FWO123" s="20"/>
      <c r="FWP123" s="20"/>
      <c r="FWQ123" s="20"/>
      <c r="FWR123" s="20"/>
      <c r="FWS123" s="20"/>
      <c r="FWT123" s="20"/>
      <c r="FWU123" s="20"/>
      <c r="FWV123" s="20"/>
      <c r="FWW123" s="20"/>
      <c r="FWX123" s="20"/>
      <c r="FWY123" s="20"/>
      <c r="FWZ123" s="20"/>
      <c r="FXA123" s="20"/>
      <c r="FXB123" s="20"/>
      <c r="FXC123" s="20"/>
      <c r="FXD123" s="20"/>
      <c r="FXE123" s="20"/>
      <c r="FXF123" s="20"/>
      <c r="FXG123" s="20"/>
      <c r="FXH123" s="20"/>
      <c r="FXI123" s="20"/>
      <c r="FXJ123" s="20"/>
      <c r="FXK123" s="20"/>
      <c r="FXL123" s="20"/>
      <c r="FXM123" s="20"/>
      <c r="FXN123" s="20"/>
      <c r="FXO123" s="20"/>
      <c r="FXP123" s="20"/>
      <c r="FXQ123" s="20"/>
      <c r="FXR123" s="20"/>
      <c r="FXS123" s="20"/>
      <c r="FXT123" s="20"/>
      <c r="FXU123" s="20"/>
      <c r="FXV123" s="20"/>
      <c r="FXW123" s="20"/>
      <c r="FXX123" s="20"/>
      <c r="FXY123" s="20"/>
      <c r="FXZ123" s="20"/>
      <c r="FYA123" s="20"/>
      <c r="FYB123" s="20"/>
      <c r="FYC123" s="20"/>
      <c r="FYD123" s="20"/>
      <c r="FYE123" s="20"/>
      <c r="FYF123" s="20"/>
      <c r="FYG123" s="20"/>
      <c r="FYH123" s="20"/>
      <c r="FYI123" s="20"/>
      <c r="FYJ123" s="20"/>
      <c r="FYK123" s="20"/>
      <c r="FYL123" s="20"/>
      <c r="FYM123" s="20"/>
      <c r="FYN123" s="20"/>
      <c r="FYO123" s="20"/>
      <c r="FYP123" s="20"/>
      <c r="FYQ123" s="20"/>
      <c r="FYR123" s="20"/>
      <c r="FYS123" s="20"/>
      <c r="FYT123" s="20"/>
      <c r="FYU123" s="20"/>
      <c r="FYV123" s="20"/>
      <c r="FYW123" s="20"/>
      <c r="FYX123" s="20"/>
      <c r="FYY123" s="20"/>
      <c r="FYZ123" s="20"/>
      <c r="FZA123" s="20"/>
      <c r="FZB123" s="20"/>
      <c r="FZC123" s="20"/>
      <c r="FZD123" s="20"/>
      <c r="FZE123" s="20"/>
      <c r="FZF123" s="20"/>
      <c r="FZG123" s="20"/>
      <c r="FZH123" s="20"/>
      <c r="FZI123" s="20"/>
      <c r="FZJ123" s="20"/>
      <c r="FZK123" s="20"/>
      <c r="FZL123" s="20"/>
      <c r="FZM123" s="20"/>
      <c r="FZN123" s="20"/>
      <c r="FZO123" s="20"/>
      <c r="FZP123" s="20"/>
      <c r="FZQ123" s="20"/>
      <c r="FZR123" s="20"/>
      <c r="FZS123" s="20"/>
      <c r="FZT123" s="20"/>
      <c r="FZU123" s="20"/>
      <c r="FZV123" s="20"/>
      <c r="FZW123" s="20"/>
      <c r="FZX123" s="20"/>
      <c r="FZY123" s="20"/>
      <c r="FZZ123" s="20"/>
      <c r="GAA123" s="20"/>
      <c r="GAB123" s="20"/>
      <c r="GAC123" s="20"/>
      <c r="GAD123" s="20"/>
      <c r="GAE123" s="20"/>
      <c r="GAF123" s="20"/>
      <c r="GAG123" s="20"/>
      <c r="GAH123" s="20"/>
      <c r="GAI123" s="20"/>
      <c r="GAJ123" s="20"/>
      <c r="GAK123" s="20"/>
      <c r="GAL123" s="20"/>
      <c r="GAM123" s="20"/>
      <c r="GAN123" s="20"/>
      <c r="GAO123" s="20"/>
      <c r="GAP123" s="20"/>
      <c r="GAQ123" s="20"/>
      <c r="GAR123" s="20"/>
      <c r="GAS123" s="20"/>
      <c r="GAT123" s="20"/>
      <c r="GAU123" s="20"/>
      <c r="GAV123" s="20"/>
      <c r="GAW123" s="20"/>
      <c r="GAX123" s="20"/>
      <c r="GAY123" s="20"/>
      <c r="GAZ123" s="20"/>
      <c r="GBA123" s="20"/>
      <c r="GBB123" s="20"/>
      <c r="GBC123" s="20"/>
      <c r="GBD123" s="20"/>
      <c r="GBE123" s="20"/>
      <c r="GBF123" s="20"/>
      <c r="GBG123" s="20"/>
      <c r="GBH123" s="20"/>
      <c r="GBI123" s="20"/>
      <c r="GBJ123" s="20"/>
      <c r="GBK123" s="20"/>
      <c r="GBL123" s="20"/>
      <c r="GBM123" s="20"/>
      <c r="GBN123" s="20"/>
      <c r="GBO123" s="20"/>
      <c r="GBP123" s="20"/>
      <c r="GBQ123" s="20"/>
      <c r="GBR123" s="20"/>
      <c r="GBS123" s="20"/>
      <c r="GBT123" s="20"/>
      <c r="GBU123" s="20"/>
      <c r="GBV123" s="20"/>
      <c r="GBW123" s="20"/>
      <c r="GBX123" s="20"/>
      <c r="GBY123" s="20"/>
      <c r="GBZ123" s="20"/>
      <c r="GCA123" s="20"/>
      <c r="GCB123" s="20"/>
      <c r="GCC123" s="20"/>
      <c r="GCD123" s="20"/>
      <c r="GCE123" s="20"/>
      <c r="GCF123" s="20"/>
      <c r="GCG123" s="20"/>
      <c r="GCH123" s="20"/>
      <c r="GCI123" s="20"/>
      <c r="GCJ123" s="20"/>
      <c r="GCK123" s="20"/>
      <c r="GCL123" s="20"/>
      <c r="GCM123" s="20"/>
      <c r="GCN123" s="20"/>
      <c r="GCO123" s="20"/>
      <c r="GCP123" s="20"/>
      <c r="GCQ123" s="20"/>
      <c r="GCR123" s="20"/>
      <c r="GCS123" s="20"/>
      <c r="GCT123" s="20"/>
      <c r="GCU123" s="20"/>
      <c r="GCV123" s="20"/>
      <c r="GCW123" s="20"/>
      <c r="GCX123" s="20"/>
      <c r="GCY123" s="20"/>
      <c r="GCZ123" s="20"/>
      <c r="GDA123" s="20"/>
      <c r="GDB123" s="20"/>
      <c r="GDC123" s="20"/>
      <c r="GDD123" s="20"/>
      <c r="GDE123" s="20"/>
      <c r="GDF123" s="20"/>
      <c r="GDG123" s="20"/>
      <c r="GDH123" s="20"/>
      <c r="GDI123" s="20"/>
      <c r="GDJ123" s="20"/>
      <c r="GDK123" s="20"/>
      <c r="GDL123" s="20"/>
      <c r="GDM123" s="20"/>
      <c r="GDN123" s="20"/>
      <c r="GDO123" s="20"/>
      <c r="GDP123" s="20"/>
      <c r="GDQ123" s="20"/>
      <c r="GDR123" s="20"/>
      <c r="GDS123" s="20"/>
      <c r="GDT123" s="20"/>
      <c r="GDU123" s="20"/>
      <c r="GDV123" s="20"/>
      <c r="GDW123" s="20"/>
      <c r="GDX123" s="20"/>
      <c r="GDY123" s="20"/>
      <c r="GDZ123" s="20"/>
      <c r="GEA123" s="20"/>
      <c r="GEB123" s="20"/>
      <c r="GEC123" s="20"/>
      <c r="GED123" s="20"/>
      <c r="GEE123" s="20"/>
      <c r="GEF123" s="20"/>
      <c r="GEG123" s="20"/>
      <c r="GEH123" s="20"/>
      <c r="GEI123" s="20"/>
      <c r="GEJ123" s="20"/>
      <c r="GEK123" s="20"/>
      <c r="GEL123" s="20"/>
      <c r="GEM123" s="20"/>
      <c r="GEN123" s="20"/>
      <c r="GEO123" s="20"/>
      <c r="GEP123" s="20"/>
      <c r="GEQ123" s="20"/>
      <c r="GER123" s="20"/>
      <c r="GES123" s="20"/>
      <c r="GET123" s="20"/>
      <c r="GEU123" s="20"/>
      <c r="GEV123" s="20"/>
      <c r="GEW123" s="20"/>
      <c r="GEX123" s="20"/>
      <c r="GEY123" s="20"/>
      <c r="GEZ123" s="20"/>
      <c r="GFA123" s="20"/>
      <c r="GFB123" s="20"/>
      <c r="GFC123" s="20"/>
      <c r="GFD123" s="20"/>
      <c r="GFE123" s="20"/>
      <c r="GFF123" s="20"/>
      <c r="GFG123" s="20"/>
      <c r="GFH123" s="20"/>
      <c r="GFI123" s="20"/>
      <c r="GFJ123" s="20"/>
      <c r="GFK123" s="20"/>
      <c r="GFL123" s="20"/>
      <c r="GFM123" s="20"/>
      <c r="GFN123" s="20"/>
      <c r="GFO123" s="20"/>
      <c r="GFP123" s="20"/>
      <c r="GFQ123" s="20"/>
      <c r="GFR123" s="20"/>
      <c r="GFS123" s="20"/>
      <c r="GFT123" s="20"/>
      <c r="GFU123" s="20"/>
      <c r="GFV123" s="20"/>
      <c r="GFW123" s="20"/>
      <c r="GFX123" s="20"/>
      <c r="GFY123" s="20"/>
      <c r="GFZ123" s="20"/>
      <c r="GGA123" s="20"/>
      <c r="GGB123" s="20"/>
      <c r="GGC123" s="20"/>
      <c r="GGD123" s="20"/>
      <c r="GGE123" s="20"/>
      <c r="GGF123" s="20"/>
      <c r="GGG123" s="20"/>
      <c r="GGH123" s="20"/>
      <c r="GGI123" s="20"/>
      <c r="GGJ123" s="20"/>
      <c r="GGK123" s="20"/>
      <c r="GGL123" s="20"/>
      <c r="GGM123" s="20"/>
      <c r="GGN123" s="20"/>
      <c r="GGO123" s="20"/>
      <c r="GGP123" s="20"/>
      <c r="GGQ123" s="20"/>
      <c r="GGR123" s="20"/>
      <c r="GGS123" s="20"/>
      <c r="GGT123" s="20"/>
      <c r="GGU123" s="20"/>
      <c r="GGV123" s="20"/>
      <c r="GGW123" s="20"/>
      <c r="GGX123" s="20"/>
      <c r="GGY123" s="20"/>
      <c r="GGZ123" s="20"/>
      <c r="GHA123" s="20"/>
      <c r="GHB123" s="20"/>
      <c r="GHC123" s="20"/>
      <c r="GHD123" s="20"/>
      <c r="GHE123" s="20"/>
      <c r="GHF123" s="20"/>
      <c r="GHG123" s="20"/>
      <c r="GHH123" s="20"/>
      <c r="GHI123" s="20"/>
      <c r="GHJ123" s="20"/>
      <c r="GHK123" s="20"/>
      <c r="GHL123" s="20"/>
      <c r="GHM123" s="20"/>
      <c r="GHN123" s="20"/>
      <c r="GHO123" s="20"/>
      <c r="GHP123" s="20"/>
      <c r="GHQ123" s="20"/>
      <c r="GHR123" s="20"/>
      <c r="GHS123" s="20"/>
      <c r="GHT123" s="20"/>
      <c r="GHU123" s="20"/>
      <c r="GHV123" s="20"/>
      <c r="GHW123" s="20"/>
      <c r="GHX123" s="20"/>
      <c r="GHY123" s="20"/>
      <c r="GHZ123" s="20"/>
      <c r="GIA123" s="20"/>
      <c r="GIB123" s="20"/>
      <c r="GIC123" s="20"/>
      <c r="GID123" s="20"/>
      <c r="GIE123" s="20"/>
      <c r="GIF123" s="20"/>
      <c r="GIG123" s="20"/>
      <c r="GIH123" s="20"/>
      <c r="GII123" s="20"/>
      <c r="GIJ123" s="20"/>
      <c r="GIK123" s="20"/>
      <c r="GIL123" s="20"/>
      <c r="GIM123" s="20"/>
      <c r="GIN123" s="20"/>
      <c r="GIO123" s="20"/>
      <c r="GIP123" s="20"/>
      <c r="GIQ123" s="20"/>
      <c r="GIR123" s="20"/>
      <c r="GIS123" s="20"/>
      <c r="GIT123" s="20"/>
      <c r="GIU123" s="20"/>
      <c r="GIV123" s="20"/>
      <c r="GIW123" s="20"/>
      <c r="GIX123" s="20"/>
      <c r="GIY123" s="20"/>
      <c r="GIZ123" s="20"/>
      <c r="GJA123" s="20"/>
      <c r="GJB123" s="20"/>
      <c r="GJC123" s="20"/>
      <c r="GJD123" s="20"/>
      <c r="GJE123" s="20"/>
      <c r="GJF123" s="20"/>
      <c r="GJG123" s="20"/>
      <c r="GJH123" s="20"/>
      <c r="GJI123" s="20"/>
      <c r="GJJ123" s="20"/>
      <c r="GJK123" s="20"/>
      <c r="GJL123" s="20"/>
      <c r="GJM123" s="20"/>
      <c r="GJN123" s="20"/>
      <c r="GJO123" s="20"/>
      <c r="GJP123" s="20"/>
      <c r="GJQ123" s="20"/>
      <c r="GJR123" s="20"/>
      <c r="GJS123" s="20"/>
      <c r="GJT123" s="20"/>
      <c r="GJU123" s="20"/>
      <c r="GJV123" s="20"/>
      <c r="GJW123" s="20"/>
      <c r="GJX123" s="20"/>
      <c r="GJY123" s="20"/>
      <c r="GJZ123" s="20"/>
      <c r="GKA123" s="20"/>
      <c r="GKB123" s="20"/>
      <c r="GKC123" s="20"/>
      <c r="GKD123" s="20"/>
      <c r="GKE123" s="20"/>
      <c r="GKF123" s="20"/>
      <c r="GKG123" s="20"/>
      <c r="GKH123" s="20"/>
      <c r="GKI123" s="20"/>
      <c r="GKJ123" s="20"/>
      <c r="GKK123" s="20"/>
      <c r="GKL123" s="20"/>
      <c r="GKM123" s="20"/>
      <c r="GKN123" s="20"/>
      <c r="GKO123" s="20"/>
      <c r="GKP123" s="20"/>
      <c r="GKQ123" s="20"/>
      <c r="GKR123" s="20"/>
      <c r="GKS123" s="20"/>
      <c r="GKT123" s="20"/>
      <c r="GKU123" s="20"/>
      <c r="GKV123" s="20"/>
      <c r="GKW123" s="20"/>
      <c r="GKX123" s="20"/>
      <c r="GKY123" s="20"/>
      <c r="GKZ123" s="20"/>
      <c r="GLA123" s="20"/>
      <c r="GLB123" s="20"/>
      <c r="GLC123" s="20"/>
      <c r="GLD123" s="20"/>
      <c r="GLE123" s="20"/>
      <c r="GLF123" s="20"/>
      <c r="GLG123" s="20"/>
      <c r="GLH123" s="20"/>
      <c r="GLI123" s="20"/>
      <c r="GLJ123" s="20"/>
      <c r="GLK123" s="20"/>
      <c r="GLL123" s="20"/>
      <c r="GLM123" s="20"/>
      <c r="GLN123" s="20"/>
      <c r="GLO123" s="20"/>
      <c r="GLP123" s="20"/>
      <c r="GLQ123" s="20"/>
      <c r="GLR123" s="20"/>
      <c r="GLS123" s="20"/>
      <c r="GLT123" s="20"/>
      <c r="GLU123" s="20"/>
      <c r="GLV123" s="20"/>
      <c r="GLW123" s="20"/>
      <c r="GLX123" s="20"/>
      <c r="GLY123" s="20"/>
      <c r="GLZ123" s="20"/>
      <c r="GMA123" s="20"/>
      <c r="GMB123" s="20"/>
      <c r="GMC123" s="20"/>
      <c r="GMD123" s="20"/>
      <c r="GME123" s="20"/>
      <c r="GMF123" s="20"/>
      <c r="GMG123" s="20"/>
      <c r="GMH123" s="20"/>
      <c r="GMI123" s="20"/>
      <c r="GMJ123" s="20"/>
      <c r="GMK123" s="20"/>
      <c r="GML123" s="20"/>
      <c r="GMM123" s="20"/>
      <c r="GMN123" s="20"/>
      <c r="GMO123" s="20"/>
      <c r="GMP123" s="20"/>
      <c r="GMQ123" s="20"/>
      <c r="GMR123" s="20"/>
      <c r="GMS123" s="20"/>
      <c r="GMT123" s="20"/>
      <c r="GMU123" s="20"/>
      <c r="GMV123" s="20"/>
      <c r="GMW123" s="20"/>
      <c r="GMX123" s="20"/>
      <c r="GMY123" s="20"/>
      <c r="GMZ123" s="20"/>
      <c r="GNA123" s="20"/>
      <c r="GNB123" s="20"/>
      <c r="GNC123" s="20"/>
      <c r="GND123" s="20"/>
      <c r="GNE123" s="20"/>
      <c r="GNF123" s="20"/>
      <c r="GNG123" s="20"/>
      <c r="GNH123" s="20"/>
      <c r="GNI123" s="20"/>
      <c r="GNJ123" s="20"/>
      <c r="GNK123" s="20"/>
      <c r="GNL123" s="20"/>
      <c r="GNM123" s="20"/>
      <c r="GNN123" s="20"/>
      <c r="GNO123" s="20"/>
      <c r="GNP123" s="20"/>
      <c r="GNQ123" s="20"/>
      <c r="GNR123" s="20"/>
      <c r="GNS123" s="20"/>
      <c r="GNT123" s="20"/>
      <c r="GNU123" s="20"/>
      <c r="GNV123" s="20"/>
      <c r="GNW123" s="20"/>
      <c r="GNX123" s="20"/>
      <c r="GNY123" s="20"/>
      <c r="GNZ123" s="20"/>
      <c r="GOA123" s="20"/>
      <c r="GOB123" s="20"/>
      <c r="GOC123" s="20"/>
      <c r="GOD123" s="20"/>
      <c r="GOE123" s="20"/>
      <c r="GOF123" s="20"/>
      <c r="GOG123" s="20"/>
      <c r="GOH123" s="20"/>
      <c r="GOI123" s="20"/>
      <c r="GOJ123" s="20"/>
      <c r="GOK123" s="20"/>
      <c r="GOL123" s="20"/>
      <c r="GOM123" s="20"/>
      <c r="GON123" s="20"/>
      <c r="GOO123" s="20"/>
      <c r="GOP123" s="20"/>
      <c r="GOQ123" s="20"/>
      <c r="GOR123" s="20"/>
      <c r="GOS123" s="20"/>
      <c r="GOT123" s="20"/>
      <c r="GOU123" s="20"/>
      <c r="GOV123" s="20"/>
      <c r="GOW123" s="20"/>
      <c r="GOX123" s="20"/>
      <c r="GOY123" s="20"/>
      <c r="GOZ123" s="20"/>
      <c r="GPA123" s="20"/>
      <c r="GPB123" s="20"/>
      <c r="GPC123" s="20"/>
      <c r="GPD123" s="20"/>
      <c r="GPE123" s="20"/>
      <c r="GPF123" s="20"/>
      <c r="GPG123" s="20"/>
      <c r="GPH123" s="20"/>
      <c r="GPI123" s="20"/>
      <c r="GPJ123" s="20"/>
      <c r="GPK123" s="20"/>
      <c r="GPL123" s="20"/>
      <c r="GPM123" s="20"/>
      <c r="GPN123" s="20"/>
      <c r="GPO123" s="20"/>
      <c r="GPP123" s="20"/>
      <c r="GPQ123" s="20"/>
      <c r="GPR123" s="20"/>
      <c r="GPS123" s="20"/>
      <c r="GPT123" s="20"/>
      <c r="GPU123" s="20"/>
      <c r="GPV123" s="20"/>
      <c r="GPW123" s="20"/>
      <c r="GPX123" s="20"/>
      <c r="GPY123" s="20"/>
      <c r="GPZ123" s="20"/>
      <c r="GQA123" s="20"/>
      <c r="GQB123" s="20"/>
      <c r="GQC123" s="20"/>
      <c r="GQD123" s="20"/>
      <c r="GQE123" s="20"/>
      <c r="GQF123" s="20"/>
      <c r="GQG123" s="20"/>
      <c r="GQH123" s="20"/>
      <c r="GQI123" s="20"/>
      <c r="GQJ123" s="20"/>
      <c r="GQK123" s="20"/>
      <c r="GQL123" s="20"/>
      <c r="GQM123" s="20"/>
      <c r="GQN123" s="20"/>
      <c r="GQO123" s="20"/>
      <c r="GQP123" s="20"/>
      <c r="GQQ123" s="20"/>
      <c r="GQR123" s="20"/>
      <c r="GQS123" s="20"/>
      <c r="GQT123" s="20"/>
      <c r="GQU123" s="20"/>
      <c r="GQV123" s="20"/>
      <c r="GQW123" s="20"/>
      <c r="GQX123" s="20"/>
      <c r="GQY123" s="20"/>
      <c r="GQZ123" s="20"/>
      <c r="GRA123" s="20"/>
      <c r="GRB123" s="20"/>
      <c r="GRC123" s="20"/>
      <c r="GRD123" s="20"/>
      <c r="GRE123" s="20"/>
      <c r="GRF123" s="20"/>
      <c r="GRG123" s="20"/>
      <c r="GRH123" s="20"/>
      <c r="GRI123" s="20"/>
      <c r="GRJ123" s="20"/>
      <c r="GRK123" s="20"/>
      <c r="GRL123" s="20"/>
      <c r="GRM123" s="20"/>
      <c r="GRN123" s="20"/>
      <c r="GRO123" s="20"/>
      <c r="GRP123" s="20"/>
      <c r="GRQ123" s="20"/>
      <c r="GRR123" s="20"/>
      <c r="GRS123" s="20"/>
      <c r="GRT123" s="20"/>
      <c r="GRU123" s="20"/>
      <c r="GRV123" s="20"/>
      <c r="GRW123" s="20"/>
      <c r="GRX123" s="20"/>
      <c r="GRY123" s="20"/>
      <c r="GRZ123" s="20"/>
      <c r="GSA123" s="20"/>
      <c r="GSB123" s="20"/>
      <c r="GSC123" s="20"/>
      <c r="GSD123" s="20"/>
      <c r="GSE123" s="20"/>
      <c r="GSF123" s="20"/>
      <c r="GSG123" s="20"/>
      <c r="GSH123" s="20"/>
      <c r="GSI123" s="20"/>
      <c r="GSJ123" s="20"/>
      <c r="GSK123" s="20"/>
      <c r="GSL123" s="20"/>
      <c r="GSM123" s="20"/>
      <c r="GSN123" s="20"/>
      <c r="GSO123" s="20"/>
      <c r="GSP123" s="20"/>
      <c r="GSQ123" s="20"/>
      <c r="GSR123" s="20"/>
      <c r="GSS123" s="20"/>
      <c r="GST123" s="20"/>
      <c r="GSU123" s="20"/>
      <c r="GSV123" s="20"/>
      <c r="GSW123" s="20"/>
      <c r="GSX123" s="20"/>
      <c r="GSY123" s="20"/>
      <c r="GSZ123" s="20"/>
      <c r="GTA123" s="20"/>
      <c r="GTB123" s="20"/>
      <c r="GTC123" s="20"/>
      <c r="GTD123" s="20"/>
      <c r="GTE123" s="20"/>
      <c r="GTF123" s="20"/>
      <c r="GTG123" s="20"/>
      <c r="GTH123" s="20"/>
      <c r="GTI123" s="20"/>
      <c r="GTJ123" s="20"/>
      <c r="GTK123" s="20"/>
      <c r="GTL123" s="20"/>
      <c r="GTM123" s="20"/>
      <c r="GTN123" s="20"/>
      <c r="GTO123" s="20"/>
      <c r="GTP123" s="20"/>
      <c r="GTQ123" s="20"/>
      <c r="GTR123" s="20"/>
      <c r="GTS123" s="20"/>
      <c r="GTT123" s="20"/>
      <c r="GTU123" s="20"/>
      <c r="GTV123" s="20"/>
      <c r="GTW123" s="20"/>
      <c r="GTX123" s="20"/>
      <c r="GTY123" s="20"/>
      <c r="GTZ123" s="20"/>
      <c r="GUA123" s="20"/>
      <c r="GUB123" s="20"/>
      <c r="GUC123" s="20"/>
      <c r="GUD123" s="20"/>
      <c r="GUE123" s="20"/>
      <c r="GUF123" s="20"/>
      <c r="GUG123" s="20"/>
      <c r="GUH123" s="20"/>
      <c r="GUI123" s="20"/>
      <c r="GUJ123" s="20"/>
      <c r="GUK123" s="20"/>
      <c r="GUL123" s="20"/>
      <c r="GUM123" s="20"/>
      <c r="GUN123" s="20"/>
      <c r="GUO123" s="20"/>
      <c r="GUP123" s="20"/>
      <c r="GUQ123" s="20"/>
      <c r="GUR123" s="20"/>
      <c r="GUS123" s="20"/>
      <c r="GUT123" s="20"/>
      <c r="GUU123" s="20"/>
      <c r="GUV123" s="20"/>
      <c r="GUW123" s="20"/>
      <c r="GUX123" s="20"/>
      <c r="GUY123" s="20"/>
      <c r="GUZ123" s="20"/>
      <c r="GVA123" s="20"/>
      <c r="GVB123" s="20"/>
      <c r="GVC123" s="20"/>
      <c r="GVD123" s="20"/>
      <c r="GVE123" s="20"/>
      <c r="GVF123" s="20"/>
      <c r="GVG123" s="20"/>
      <c r="GVH123" s="20"/>
      <c r="GVI123" s="20"/>
      <c r="GVJ123" s="20"/>
      <c r="GVK123" s="20"/>
      <c r="GVL123" s="20"/>
      <c r="GVM123" s="20"/>
      <c r="GVN123" s="20"/>
      <c r="GVO123" s="20"/>
      <c r="GVP123" s="20"/>
      <c r="GVQ123" s="20"/>
      <c r="GVR123" s="20"/>
      <c r="GVS123" s="20"/>
      <c r="GVT123" s="20"/>
      <c r="GVU123" s="20"/>
      <c r="GVV123" s="20"/>
      <c r="GVW123" s="20"/>
      <c r="GVX123" s="20"/>
      <c r="GVY123" s="20"/>
      <c r="GVZ123" s="20"/>
      <c r="GWA123" s="20"/>
      <c r="GWB123" s="20"/>
      <c r="GWC123" s="20"/>
      <c r="GWD123" s="20"/>
      <c r="GWE123" s="20"/>
      <c r="GWF123" s="20"/>
      <c r="GWG123" s="20"/>
      <c r="GWH123" s="20"/>
      <c r="GWI123" s="20"/>
      <c r="GWJ123" s="20"/>
      <c r="GWK123" s="20"/>
      <c r="GWL123" s="20"/>
      <c r="GWM123" s="20"/>
      <c r="GWN123" s="20"/>
      <c r="GWO123" s="20"/>
      <c r="GWP123" s="20"/>
      <c r="GWQ123" s="20"/>
      <c r="GWR123" s="20"/>
      <c r="GWS123" s="20"/>
      <c r="GWT123" s="20"/>
      <c r="GWU123" s="20"/>
      <c r="GWV123" s="20"/>
      <c r="GWW123" s="20"/>
      <c r="GWX123" s="20"/>
      <c r="GWY123" s="20"/>
      <c r="GWZ123" s="20"/>
      <c r="GXA123" s="20"/>
      <c r="GXB123" s="20"/>
      <c r="GXC123" s="20"/>
      <c r="GXD123" s="20"/>
      <c r="GXE123" s="20"/>
      <c r="GXF123" s="20"/>
      <c r="GXG123" s="20"/>
      <c r="GXH123" s="20"/>
      <c r="GXI123" s="20"/>
      <c r="GXJ123" s="20"/>
      <c r="GXK123" s="20"/>
      <c r="GXL123" s="20"/>
      <c r="GXM123" s="20"/>
      <c r="GXN123" s="20"/>
      <c r="GXO123" s="20"/>
      <c r="GXP123" s="20"/>
      <c r="GXQ123" s="20"/>
      <c r="GXR123" s="20"/>
      <c r="GXS123" s="20"/>
      <c r="GXT123" s="20"/>
      <c r="GXU123" s="20"/>
      <c r="GXV123" s="20"/>
      <c r="GXW123" s="20"/>
      <c r="GXX123" s="20"/>
      <c r="GXY123" s="20"/>
      <c r="GXZ123" s="20"/>
      <c r="GYA123" s="20"/>
      <c r="GYB123" s="20"/>
      <c r="GYC123" s="20"/>
      <c r="GYD123" s="20"/>
      <c r="GYE123" s="20"/>
      <c r="GYF123" s="20"/>
      <c r="GYG123" s="20"/>
      <c r="GYH123" s="20"/>
      <c r="GYI123" s="20"/>
      <c r="GYJ123" s="20"/>
      <c r="GYK123" s="20"/>
      <c r="GYL123" s="20"/>
      <c r="GYM123" s="20"/>
      <c r="GYN123" s="20"/>
      <c r="GYO123" s="20"/>
      <c r="GYP123" s="20"/>
      <c r="GYQ123" s="20"/>
      <c r="GYR123" s="20"/>
      <c r="GYS123" s="20"/>
      <c r="GYT123" s="20"/>
      <c r="GYU123" s="20"/>
      <c r="GYV123" s="20"/>
      <c r="GYW123" s="20"/>
      <c r="GYX123" s="20"/>
      <c r="GYY123" s="20"/>
      <c r="GYZ123" s="20"/>
      <c r="GZA123" s="20"/>
      <c r="GZB123" s="20"/>
      <c r="GZC123" s="20"/>
      <c r="GZD123" s="20"/>
      <c r="GZE123" s="20"/>
      <c r="GZF123" s="20"/>
      <c r="GZG123" s="20"/>
      <c r="GZH123" s="20"/>
      <c r="GZI123" s="20"/>
      <c r="GZJ123" s="20"/>
      <c r="GZK123" s="20"/>
      <c r="GZL123" s="20"/>
      <c r="GZM123" s="20"/>
      <c r="GZN123" s="20"/>
      <c r="GZO123" s="20"/>
      <c r="GZP123" s="20"/>
      <c r="GZQ123" s="20"/>
      <c r="GZR123" s="20"/>
      <c r="GZS123" s="20"/>
      <c r="GZT123" s="20"/>
      <c r="GZU123" s="20"/>
      <c r="GZV123" s="20"/>
      <c r="GZW123" s="20"/>
      <c r="GZX123" s="20"/>
      <c r="GZY123" s="20"/>
      <c r="GZZ123" s="20"/>
      <c r="HAA123" s="20"/>
      <c r="HAB123" s="20"/>
      <c r="HAC123" s="20"/>
      <c r="HAD123" s="20"/>
      <c r="HAE123" s="20"/>
      <c r="HAF123" s="20"/>
      <c r="HAG123" s="20"/>
      <c r="HAH123" s="20"/>
      <c r="HAI123" s="20"/>
      <c r="HAJ123" s="20"/>
      <c r="HAK123" s="20"/>
      <c r="HAL123" s="20"/>
      <c r="HAM123" s="20"/>
      <c r="HAN123" s="20"/>
      <c r="HAO123" s="20"/>
      <c r="HAP123" s="20"/>
      <c r="HAQ123" s="20"/>
      <c r="HAR123" s="20"/>
      <c r="HAS123" s="20"/>
      <c r="HAT123" s="20"/>
      <c r="HAU123" s="20"/>
      <c r="HAV123" s="20"/>
      <c r="HAW123" s="20"/>
      <c r="HAX123" s="20"/>
      <c r="HAY123" s="20"/>
      <c r="HAZ123" s="20"/>
      <c r="HBA123" s="20"/>
      <c r="HBB123" s="20"/>
      <c r="HBC123" s="20"/>
      <c r="HBD123" s="20"/>
      <c r="HBE123" s="20"/>
      <c r="HBF123" s="20"/>
      <c r="HBG123" s="20"/>
      <c r="HBH123" s="20"/>
      <c r="HBI123" s="20"/>
      <c r="HBJ123" s="20"/>
      <c r="HBK123" s="20"/>
      <c r="HBL123" s="20"/>
      <c r="HBM123" s="20"/>
      <c r="HBN123" s="20"/>
      <c r="HBO123" s="20"/>
      <c r="HBP123" s="20"/>
      <c r="HBQ123" s="20"/>
      <c r="HBR123" s="20"/>
      <c r="HBS123" s="20"/>
      <c r="HBT123" s="20"/>
      <c r="HBU123" s="20"/>
      <c r="HBV123" s="20"/>
      <c r="HBW123" s="20"/>
      <c r="HBX123" s="20"/>
      <c r="HBY123" s="20"/>
      <c r="HBZ123" s="20"/>
      <c r="HCA123" s="20"/>
      <c r="HCB123" s="20"/>
      <c r="HCC123" s="20"/>
      <c r="HCD123" s="20"/>
      <c r="HCE123" s="20"/>
      <c r="HCF123" s="20"/>
      <c r="HCG123" s="20"/>
      <c r="HCH123" s="20"/>
      <c r="HCI123" s="20"/>
      <c r="HCJ123" s="20"/>
      <c r="HCK123" s="20"/>
      <c r="HCL123" s="20"/>
      <c r="HCM123" s="20"/>
      <c r="HCN123" s="20"/>
      <c r="HCO123" s="20"/>
      <c r="HCP123" s="20"/>
      <c r="HCQ123" s="20"/>
      <c r="HCR123" s="20"/>
      <c r="HCS123" s="20"/>
      <c r="HCT123" s="20"/>
      <c r="HCU123" s="20"/>
      <c r="HCV123" s="20"/>
      <c r="HCW123" s="20"/>
      <c r="HCX123" s="20"/>
      <c r="HCY123" s="20"/>
      <c r="HCZ123" s="20"/>
      <c r="HDA123" s="20"/>
      <c r="HDB123" s="20"/>
      <c r="HDC123" s="20"/>
      <c r="HDD123" s="20"/>
      <c r="HDE123" s="20"/>
      <c r="HDF123" s="20"/>
      <c r="HDG123" s="20"/>
      <c r="HDH123" s="20"/>
      <c r="HDI123" s="20"/>
      <c r="HDJ123" s="20"/>
      <c r="HDK123" s="20"/>
      <c r="HDL123" s="20"/>
      <c r="HDM123" s="20"/>
      <c r="HDN123" s="20"/>
      <c r="HDO123" s="20"/>
      <c r="HDP123" s="20"/>
      <c r="HDQ123" s="20"/>
      <c r="HDR123" s="20"/>
      <c r="HDS123" s="20"/>
      <c r="HDT123" s="20"/>
      <c r="HDU123" s="20"/>
      <c r="HDV123" s="20"/>
      <c r="HDW123" s="20"/>
      <c r="HDX123" s="20"/>
      <c r="HDY123" s="20"/>
      <c r="HDZ123" s="20"/>
      <c r="HEA123" s="20"/>
      <c r="HEB123" s="20"/>
      <c r="HEC123" s="20"/>
      <c r="HED123" s="20"/>
      <c r="HEE123" s="20"/>
      <c r="HEF123" s="20"/>
      <c r="HEG123" s="20"/>
      <c r="HEH123" s="20"/>
      <c r="HEI123" s="20"/>
      <c r="HEJ123" s="20"/>
      <c r="HEK123" s="20"/>
      <c r="HEL123" s="20"/>
      <c r="HEM123" s="20"/>
      <c r="HEN123" s="20"/>
      <c r="HEO123" s="20"/>
      <c r="HEP123" s="20"/>
      <c r="HEQ123" s="20"/>
      <c r="HER123" s="20"/>
      <c r="HES123" s="20"/>
      <c r="HET123" s="20"/>
      <c r="HEU123" s="20"/>
      <c r="HEV123" s="20"/>
      <c r="HEW123" s="20"/>
      <c r="HEX123" s="20"/>
      <c r="HEY123" s="20"/>
      <c r="HEZ123" s="20"/>
      <c r="HFA123" s="20"/>
      <c r="HFB123" s="20"/>
      <c r="HFC123" s="20"/>
      <c r="HFD123" s="20"/>
      <c r="HFE123" s="20"/>
      <c r="HFF123" s="20"/>
      <c r="HFG123" s="20"/>
      <c r="HFH123" s="20"/>
      <c r="HFI123" s="20"/>
      <c r="HFJ123" s="20"/>
      <c r="HFK123" s="20"/>
      <c r="HFL123" s="20"/>
      <c r="HFM123" s="20"/>
      <c r="HFN123" s="20"/>
      <c r="HFO123" s="20"/>
      <c r="HFP123" s="20"/>
      <c r="HFQ123" s="20"/>
      <c r="HFR123" s="20"/>
      <c r="HFS123" s="20"/>
      <c r="HFT123" s="20"/>
      <c r="HFU123" s="20"/>
      <c r="HFV123" s="20"/>
      <c r="HFW123" s="20"/>
      <c r="HFX123" s="20"/>
      <c r="HFY123" s="20"/>
      <c r="HFZ123" s="20"/>
      <c r="HGA123" s="20"/>
      <c r="HGB123" s="20"/>
      <c r="HGC123" s="20"/>
      <c r="HGD123" s="20"/>
      <c r="HGE123" s="20"/>
      <c r="HGF123" s="20"/>
      <c r="HGG123" s="20"/>
      <c r="HGH123" s="20"/>
      <c r="HGI123" s="20"/>
      <c r="HGJ123" s="20"/>
      <c r="HGK123" s="20"/>
      <c r="HGL123" s="20"/>
      <c r="HGM123" s="20"/>
      <c r="HGN123" s="20"/>
      <c r="HGO123" s="20"/>
      <c r="HGP123" s="20"/>
      <c r="HGQ123" s="20"/>
      <c r="HGR123" s="20"/>
      <c r="HGS123" s="20"/>
      <c r="HGT123" s="20"/>
      <c r="HGU123" s="20"/>
      <c r="HGV123" s="20"/>
      <c r="HGW123" s="20"/>
      <c r="HGX123" s="20"/>
      <c r="HGY123" s="20"/>
      <c r="HGZ123" s="20"/>
      <c r="HHA123" s="20"/>
      <c r="HHB123" s="20"/>
      <c r="HHC123" s="20"/>
      <c r="HHD123" s="20"/>
      <c r="HHE123" s="20"/>
      <c r="HHF123" s="20"/>
      <c r="HHG123" s="20"/>
      <c r="HHH123" s="20"/>
      <c r="HHI123" s="20"/>
      <c r="HHJ123" s="20"/>
      <c r="HHK123" s="20"/>
      <c r="HHL123" s="20"/>
      <c r="HHM123" s="20"/>
      <c r="HHN123" s="20"/>
      <c r="HHO123" s="20"/>
      <c r="HHP123" s="20"/>
      <c r="HHQ123" s="20"/>
      <c r="HHR123" s="20"/>
      <c r="HHS123" s="20"/>
      <c r="HHT123" s="20"/>
      <c r="HHU123" s="20"/>
      <c r="HHV123" s="20"/>
      <c r="HHW123" s="20"/>
      <c r="HHX123" s="20"/>
      <c r="HHY123" s="20"/>
      <c r="HHZ123" s="20"/>
      <c r="HIA123" s="20"/>
      <c r="HIB123" s="20"/>
      <c r="HIC123" s="20"/>
      <c r="HID123" s="20"/>
      <c r="HIE123" s="20"/>
      <c r="HIF123" s="20"/>
      <c r="HIG123" s="20"/>
      <c r="HIH123" s="20"/>
      <c r="HII123" s="20"/>
      <c r="HIJ123" s="20"/>
      <c r="HIK123" s="20"/>
      <c r="HIL123" s="20"/>
      <c r="HIM123" s="20"/>
      <c r="HIN123" s="20"/>
      <c r="HIO123" s="20"/>
      <c r="HIP123" s="20"/>
      <c r="HIQ123" s="20"/>
      <c r="HIR123" s="20"/>
      <c r="HIS123" s="20"/>
      <c r="HIT123" s="20"/>
      <c r="HIU123" s="20"/>
      <c r="HIV123" s="20"/>
      <c r="HIW123" s="20"/>
      <c r="HIX123" s="20"/>
      <c r="HIY123" s="20"/>
      <c r="HIZ123" s="20"/>
      <c r="HJA123" s="20"/>
      <c r="HJB123" s="20"/>
      <c r="HJC123" s="20"/>
      <c r="HJD123" s="20"/>
      <c r="HJE123" s="20"/>
      <c r="HJF123" s="20"/>
      <c r="HJG123" s="20"/>
      <c r="HJH123" s="20"/>
      <c r="HJI123" s="20"/>
      <c r="HJJ123" s="20"/>
      <c r="HJK123" s="20"/>
      <c r="HJL123" s="20"/>
      <c r="HJM123" s="20"/>
      <c r="HJN123" s="20"/>
      <c r="HJO123" s="20"/>
      <c r="HJP123" s="20"/>
      <c r="HJQ123" s="20"/>
      <c r="HJR123" s="20"/>
      <c r="HJS123" s="20"/>
      <c r="HJT123" s="20"/>
      <c r="HJU123" s="20"/>
      <c r="HJV123" s="20"/>
      <c r="HJW123" s="20"/>
      <c r="HJX123" s="20"/>
      <c r="HJY123" s="20"/>
      <c r="HJZ123" s="20"/>
      <c r="HKA123" s="20"/>
      <c r="HKB123" s="20"/>
      <c r="HKC123" s="20"/>
      <c r="HKD123" s="20"/>
      <c r="HKE123" s="20"/>
      <c r="HKF123" s="20"/>
      <c r="HKG123" s="20"/>
      <c r="HKH123" s="20"/>
      <c r="HKI123" s="20"/>
      <c r="HKJ123" s="20"/>
      <c r="HKK123" s="20"/>
      <c r="HKL123" s="20"/>
      <c r="HKM123" s="20"/>
      <c r="HKN123" s="20"/>
      <c r="HKO123" s="20"/>
      <c r="HKP123" s="20"/>
      <c r="HKQ123" s="20"/>
      <c r="HKR123" s="20"/>
      <c r="HKS123" s="20"/>
      <c r="HKT123" s="20"/>
      <c r="HKU123" s="20"/>
      <c r="HKV123" s="20"/>
      <c r="HKW123" s="20"/>
      <c r="HKX123" s="20"/>
      <c r="HKY123" s="20"/>
      <c r="HKZ123" s="20"/>
      <c r="HLA123" s="20"/>
      <c r="HLB123" s="20"/>
      <c r="HLC123" s="20"/>
      <c r="HLD123" s="20"/>
      <c r="HLE123" s="20"/>
      <c r="HLF123" s="20"/>
      <c r="HLG123" s="20"/>
      <c r="HLH123" s="20"/>
      <c r="HLI123" s="20"/>
      <c r="HLJ123" s="20"/>
      <c r="HLK123" s="20"/>
      <c r="HLL123" s="20"/>
      <c r="HLM123" s="20"/>
      <c r="HLN123" s="20"/>
      <c r="HLO123" s="20"/>
      <c r="HLP123" s="20"/>
      <c r="HLQ123" s="20"/>
      <c r="HLR123" s="20"/>
      <c r="HLS123" s="20"/>
      <c r="HLT123" s="20"/>
      <c r="HLU123" s="20"/>
      <c r="HLV123" s="20"/>
      <c r="HLW123" s="20"/>
      <c r="HLX123" s="20"/>
      <c r="HLY123" s="20"/>
      <c r="HLZ123" s="20"/>
      <c r="HMA123" s="20"/>
      <c r="HMB123" s="20"/>
      <c r="HMC123" s="20"/>
      <c r="HMD123" s="20"/>
      <c r="HME123" s="20"/>
      <c r="HMF123" s="20"/>
      <c r="HMG123" s="20"/>
      <c r="HMH123" s="20"/>
      <c r="HMI123" s="20"/>
      <c r="HMJ123" s="20"/>
      <c r="HMK123" s="20"/>
      <c r="HML123" s="20"/>
      <c r="HMM123" s="20"/>
      <c r="HMN123" s="20"/>
      <c r="HMO123" s="20"/>
      <c r="HMP123" s="20"/>
      <c r="HMQ123" s="20"/>
      <c r="HMR123" s="20"/>
      <c r="HMS123" s="20"/>
      <c r="HMT123" s="20"/>
      <c r="HMU123" s="20"/>
      <c r="HMV123" s="20"/>
      <c r="HMW123" s="20"/>
      <c r="HMX123" s="20"/>
      <c r="HMY123" s="20"/>
      <c r="HMZ123" s="20"/>
      <c r="HNA123" s="20"/>
      <c r="HNB123" s="20"/>
      <c r="HNC123" s="20"/>
      <c r="HND123" s="20"/>
      <c r="HNE123" s="20"/>
      <c r="HNF123" s="20"/>
      <c r="HNG123" s="20"/>
      <c r="HNH123" s="20"/>
      <c r="HNI123" s="20"/>
      <c r="HNJ123" s="20"/>
      <c r="HNK123" s="20"/>
      <c r="HNL123" s="20"/>
      <c r="HNM123" s="20"/>
      <c r="HNN123" s="20"/>
      <c r="HNO123" s="20"/>
      <c r="HNP123" s="20"/>
      <c r="HNQ123" s="20"/>
      <c r="HNR123" s="20"/>
      <c r="HNS123" s="20"/>
      <c r="HNT123" s="20"/>
      <c r="HNU123" s="20"/>
      <c r="HNV123" s="20"/>
      <c r="HNW123" s="20"/>
      <c r="HNX123" s="20"/>
      <c r="HNY123" s="20"/>
      <c r="HNZ123" s="20"/>
      <c r="HOA123" s="20"/>
      <c r="HOB123" s="20"/>
      <c r="HOC123" s="20"/>
      <c r="HOD123" s="20"/>
      <c r="HOE123" s="20"/>
      <c r="HOF123" s="20"/>
      <c r="HOG123" s="20"/>
      <c r="HOH123" s="20"/>
      <c r="HOI123" s="20"/>
      <c r="HOJ123" s="20"/>
      <c r="HOK123" s="20"/>
      <c r="HOL123" s="20"/>
      <c r="HOM123" s="20"/>
      <c r="HON123" s="20"/>
      <c r="HOO123" s="20"/>
      <c r="HOP123" s="20"/>
      <c r="HOQ123" s="20"/>
      <c r="HOR123" s="20"/>
      <c r="HOS123" s="20"/>
      <c r="HOT123" s="20"/>
      <c r="HOU123" s="20"/>
      <c r="HOV123" s="20"/>
      <c r="HOW123" s="20"/>
      <c r="HOX123" s="20"/>
      <c r="HOY123" s="20"/>
      <c r="HOZ123" s="20"/>
      <c r="HPA123" s="20"/>
      <c r="HPB123" s="20"/>
      <c r="HPC123" s="20"/>
      <c r="HPD123" s="20"/>
      <c r="HPE123" s="20"/>
      <c r="HPF123" s="20"/>
      <c r="HPG123" s="20"/>
      <c r="HPH123" s="20"/>
      <c r="HPI123" s="20"/>
      <c r="HPJ123" s="20"/>
      <c r="HPK123" s="20"/>
      <c r="HPL123" s="20"/>
      <c r="HPM123" s="20"/>
      <c r="HPN123" s="20"/>
      <c r="HPO123" s="20"/>
      <c r="HPP123" s="20"/>
      <c r="HPQ123" s="20"/>
      <c r="HPR123" s="20"/>
      <c r="HPS123" s="20"/>
      <c r="HPT123" s="20"/>
      <c r="HPU123" s="20"/>
      <c r="HPV123" s="20"/>
      <c r="HPW123" s="20"/>
      <c r="HPX123" s="20"/>
      <c r="HPY123" s="20"/>
      <c r="HPZ123" s="20"/>
      <c r="HQA123" s="20"/>
      <c r="HQB123" s="20"/>
      <c r="HQC123" s="20"/>
      <c r="HQD123" s="20"/>
      <c r="HQE123" s="20"/>
      <c r="HQF123" s="20"/>
      <c r="HQG123" s="20"/>
      <c r="HQH123" s="20"/>
      <c r="HQI123" s="20"/>
      <c r="HQJ123" s="20"/>
      <c r="HQK123" s="20"/>
      <c r="HQL123" s="20"/>
      <c r="HQM123" s="20"/>
      <c r="HQN123" s="20"/>
      <c r="HQO123" s="20"/>
      <c r="HQP123" s="20"/>
      <c r="HQQ123" s="20"/>
      <c r="HQR123" s="20"/>
      <c r="HQS123" s="20"/>
      <c r="HQT123" s="20"/>
      <c r="HQU123" s="20"/>
      <c r="HQV123" s="20"/>
      <c r="HQW123" s="20"/>
      <c r="HQX123" s="20"/>
      <c r="HQY123" s="20"/>
      <c r="HQZ123" s="20"/>
      <c r="HRA123" s="20"/>
      <c r="HRB123" s="20"/>
      <c r="HRC123" s="20"/>
      <c r="HRD123" s="20"/>
      <c r="HRE123" s="20"/>
      <c r="HRF123" s="20"/>
      <c r="HRG123" s="20"/>
      <c r="HRH123" s="20"/>
      <c r="HRI123" s="20"/>
      <c r="HRJ123" s="20"/>
      <c r="HRK123" s="20"/>
      <c r="HRL123" s="20"/>
      <c r="HRM123" s="20"/>
      <c r="HRN123" s="20"/>
      <c r="HRO123" s="20"/>
      <c r="HRP123" s="20"/>
      <c r="HRQ123" s="20"/>
      <c r="HRR123" s="20"/>
      <c r="HRS123" s="20"/>
      <c r="HRT123" s="20"/>
      <c r="HRU123" s="20"/>
      <c r="HRV123" s="20"/>
      <c r="HRW123" s="20"/>
      <c r="HRX123" s="20"/>
      <c r="HRY123" s="20"/>
      <c r="HRZ123" s="20"/>
      <c r="HSA123" s="20"/>
      <c r="HSB123" s="20"/>
      <c r="HSC123" s="20"/>
      <c r="HSD123" s="20"/>
      <c r="HSE123" s="20"/>
      <c r="HSF123" s="20"/>
      <c r="HSG123" s="20"/>
      <c r="HSH123" s="20"/>
      <c r="HSI123" s="20"/>
      <c r="HSJ123" s="20"/>
      <c r="HSK123" s="20"/>
      <c r="HSL123" s="20"/>
      <c r="HSM123" s="20"/>
      <c r="HSN123" s="20"/>
      <c r="HSO123" s="20"/>
      <c r="HSP123" s="20"/>
      <c r="HSQ123" s="20"/>
      <c r="HSR123" s="20"/>
      <c r="HSS123" s="20"/>
      <c r="HST123" s="20"/>
      <c r="HSU123" s="20"/>
      <c r="HSV123" s="20"/>
      <c r="HSW123" s="20"/>
      <c r="HSX123" s="20"/>
      <c r="HSY123" s="20"/>
      <c r="HSZ123" s="20"/>
      <c r="HTA123" s="20"/>
      <c r="HTB123" s="20"/>
      <c r="HTC123" s="20"/>
      <c r="HTD123" s="20"/>
      <c r="HTE123" s="20"/>
      <c r="HTF123" s="20"/>
      <c r="HTG123" s="20"/>
      <c r="HTH123" s="20"/>
      <c r="HTI123" s="20"/>
      <c r="HTJ123" s="20"/>
      <c r="HTK123" s="20"/>
      <c r="HTL123" s="20"/>
      <c r="HTM123" s="20"/>
      <c r="HTN123" s="20"/>
      <c r="HTO123" s="20"/>
      <c r="HTP123" s="20"/>
      <c r="HTQ123" s="20"/>
      <c r="HTR123" s="20"/>
      <c r="HTS123" s="20"/>
      <c r="HTT123" s="20"/>
      <c r="HTU123" s="20"/>
      <c r="HTV123" s="20"/>
      <c r="HTW123" s="20"/>
      <c r="HTX123" s="20"/>
      <c r="HTY123" s="20"/>
      <c r="HTZ123" s="20"/>
      <c r="HUA123" s="20"/>
      <c r="HUB123" s="20"/>
      <c r="HUC123" s="20"/>
      <c r="HUD123" s="20"/>
      <c r="HUE123" s="20"/>
      <c r="HUF123" s="20"/>
      <c r="HUG123" s="20"/>
      <c r="HUH123" s="20"/>
      <c r="HUI123" s="20"/>
      <c r="HUJ123" s="20"/>
      <c r="HUK123" s="20"/>
      <c r="HUL123" s="20"/>
      <c r="HUM123" s="20"/>
      <c r="HUN123" s="20"/>
      <c r="HUO123" s="20"/>
      <c r="HUP123" s="20"/>
      <c r="HUQ123" s="20"/>
      <c r="HUR123" s="20"/>
      <c r="HUS123" s="20"/>
      <c r="HUT123" s="20"/>
      <c r="HUU123" s="20"/>
      <c r="HUV123" s="20"/>
      <c r="HUW123" s="20"/>
      <c r="HUX123" s="20"/>
      <c r="HUY123" s="20"/>
      <c r="HUZ123" s="20"/>
      <c r="HVA123" s="20"/>
      <c r="HVB123" s="20"/>
      <c r="HVC123" s="20"/>
      <c r="HVD123" s="20"/>
      <c r="HVE123" s="20"/>
      <c r="HVF123" s="20"/>
      <c r="HVG123" s="20"/>
      <c r="HVH123" s="20"/>
      <c r="HVI123" s="20"/>
      <c r="HVJ123" s="20"/>
      <c r="HVK123" s="20"/>
      <c r="HVL123" s="20"/>
      <c r="HVM123" s="20"/>
      <c r="HVN123" s="20"/>
      <c r="HVO123" s="20"/>
      <c r="HVP123" s="20"/>
      <c r="HVQ123" s="20"/>
      <c r="HVR123" s="20"/>
      <c r="HVS123" s="20"/>
      <c r="HVT123" s="20"/>
      <c r="HVU123" s="20"/>
      <c r="HVV123" s="20"/>
      <c r="HVW123" s="20"/>
      <c r="HVX123" s="20"/>
      <c r="HVY123" s="20"/>
      <c r="HVZ123" s="20"/>
      <c r="HWA123" s="20"/>
      <c r="HWB123" s="20"/>
      <c r="HWC123" s="20"/>
      <c r="HWD123" s="20"/>
      <c r="HWE123" s="20"/>
      <c r="HWF123" s="20"/>
      <c r="HWG123" s="20"/>
      <c r="HWH123" s="20"/>
      <c r="HWI123" s="20"/>
      <c r="HWJ123" s="20"/>
      <c r="HWK123" s="20"/>
      <c r="HWL123" s="20"/>
      <c r="HWM123" s="20"/>
      <c r="HWN123" s="20"/>
      <c r="HWO123" s="20"/>
      <c r="HWP123" s="20"/>
      <c r="HWQ123" s="20"/>
      <c r="HWR123" s="20"/>
      <c r="HWS123" s="20"/>
      <c r="HWT123" s="20"/>
      <c r="HWU123" s="20"/>
      <c r="HWV123" s="20"/>
      <c r="HWW123" s="20"/>
      <c r="HWX123" s="20"/>
      <c r="HWY123" s="20"/>
      <c r="HWZ123" s="20"/>
      <c r="HXA123" s="20"/>
      <c r="HXB123" s="20"/>
      <c r="HXC123" s="20"/>
      <c r="HXD123" s="20"/>
      <c r="HXE123" s="20"/>
      <c r="HXF123" s="20"/>
      <c r="HXG123" s="20"/>
      <c r="HXH123" s="20"/>
      <c r="HXI123" s="20"/>
      <c r="HXJ123" s="20"/>
      <c r="HXK123" s="20"/>
      <c r="HXL123" s="20"/>
      <c r="HXM123" s="20"/>
      <c r="HXN123" s="20"/>
      <c r="HXO123" s="20"/>
      <c r="HXP123" s="20"/>
      <c r="HXQ123" s="20"/>
      <c r="HXR123" s="20"/>
      <c r="HXS123" s="20"/>
      <c r="HXT123" s="20"/>
      <c r="HXU123" s="20"/>
      <c r="HXV123" s="20"/>
      <c r="HXW123" s="20"/>
      <c r="HXX123" s="20"/>
      <c r="HXY123" s="20"/>
      <c r="HXZ123" s="20"/>
      <c r="HYA123" s="20"/>
      <c r="HYB123" s="20"/>
      <c r="HYC123" s="20"/>
      <c r="HYD123" s="20"/>
      <c r="HYE123" s="20"/>
      <c r="HYF123" s="20"/>
      <c r="HYG123" s="20"/>
      <c r="HYH123" s="20"/>
      <c r="HYI123" s="20"/>
      <c r="HYJ123" s="20"/>
      <c r="HYK123" s="20"/>
      <c r="HYL123" s="20"/>
      <c r="HYM123" s="20"/>
      <c r="HYN123" s="20"/>
      <c r="HYO123" s="20"/>
      <c r="HYP123" s="20"/>
      <c r="HYQ123" s="20"/>
      <c r="HYR123" s="20"/>
      <c r="HYS123" s="20"/>
      <c r="HYT123" s="20"/>
      <c r="HYU123" s="20"/>
      <c r="HYV123" s="20"/>
      <c r="HYW123" s="20"/>
      <c r="HYX123" s="20"/>
      <c r="HYY123" s="20"/>
      <c r="HYZ123" s="20"/>
      <c r="HZA123" s="20"/>
      <c r="HZB123" s="20"/>
      <c r="HZC123" s="20"/>
      <c r="HZD123" s="20"/>
      <c r="HZE123" s="20"/>
      <c r="HZF123" s="20"/>
      <c r="HZG123" s="20"/>
      <c r="HZH123" s="20"/>
      <c r="HZI123" s="20"/>
      <c r="HZJ123" s="20"/>
      <c r="HZK123" s="20"/>
      <c r="HZL123" s="20"/>
      <c r="HZM123" s="20"/>
      <c r="HZN123" s="20"/>
      <c r="HZO123" s="20"/>
      <c r="HZP123" s="20"/>
      <c r="HZQ123" s="20"/>
      <c r="HZR123" s="20"/>
      <c r="HZS123" s="20"/>
      <c r="HZT123" s="20"/>
      <c r="HZU123" s="20"/>
      <c r="HZV123" s="20"/>
      <c r="HZW123" s="20"/>
      <c r="HZX123" s="20"/>
      <c r="HZY123" s="20"/>
      <c r="HZZ123" s="20"/>
      <c r="IAA123" s="20"/>
      <c r="IAB123" s="20"/>
      <c r="IAC123" s="20"/>
      <c r="IAD123" s="20"/>
      <c r="IAE123" s="20"/>
      <c r="IAF123" s="20"/>
      <c r="IAG123" s="20"/>
      <c r="IAH123" s="20"/>
      <c r="IAI123" s="20"/>
      <c r="IAJ123" s="20"/>
      <c r="IAK123" s="20"/>
      <c r="IAL123" s="20"/>
      <c r="IAM123" s="20"/>
      <c r="IAN123" s="20"/>
      <c r="IAO123" s="20"/>
      <c r="IAP123" s="20"/>
      <c r="IAQ123" s="20"/>
      <c r="IAR123" s="20"/>
      <c r="IAS123" s="20"/>
      <c r="IAT123" s="20"/>
      <c r="IAU123" s="20"/>
      <c r="IAV123" s="20"/>
      <c r="IAW123" s="20"/>
      <c r="IAX123" s="20"/>
      <c r="IAY123" s="20"/>
      <c r="IAZ123" s="20"/>
      <c r="IBA123" s="20"/>
      <c r="IBB123" s="20"/>
      <c r="IBC123" s="20"/>
      <c r="IBD123" s="20"/>
      <c r="IBE123" s="20"/>
      <c r="IBF123" s="20"/>
      <c r="IBG123" s="20"/>
      <c r="IBH123" s="20"/>
      <c r="IBI123" s="20"/>
      <c r="IBJ123" s="20"/>
      <c r="IBK123" s="20"/>
      <c r="IBL123" s="20"/>
      <c r="IBM123" s="20"/>
      <c r="IBN123" s="20"/>
      <c r="IBO123" s="20"/>
      <c r="IBP123" s="20"/>
      <c r="IBQ123" s="20"/>
      <c r="IBR123" s="20"/>
      <c r="IBS123" s="20"/>
      <c r="IBT123" s="20"/>
      <c r="IBU123" s="20"/>
      <c r="IBV123" s="20"/>
      <c r="IBW123" s="20"/>
      <c r="IBX123" s="20"/>
      <c r="IBY123" s="20"/>
      <c r="IBZ123" s="20"/>
      <c r="ICA123" s="20"/>
      <c r="ICB123" s="20"/>
      <c r="ICC123" s="20"/>
      <c r="ICD123" s="20"/>
      <c r="ICE123" s="20"/>
      <c r="ICF123" s="20"/>
      <c r="ICG123" s="20"/>
      <c r="ICH123" s="20"/>
      <c r="ICI123" s="20"/>
      <c r="ICJ123" s="20"/>
      <c r="ICK123" s="20"/>
      <c r="ICL123" s="20"/>
      <c r="ICM123" s="20"/>
      <c r="ICN123" s="20"/>
      <c r="ICO123" s="20"/>
      <c r="ICP123" s="20"/>
      <c r="ICQ123" s="20"/>
      <c r="ICR123" s="20"/>
      <c r="ICS123" s="20"/>
      <c r="ICT123" s="20"/>
      <c r="ICU123" s="20"/>
      <c r="ICV123" s="20"/>
      <c r="ICW123" s="20"/>
      <c r="ICX123" s="20"/>
      <c r="ICY123" s="20"/>
      <c r="ICZ123" s="20"/>
      <c r="IDA123" s="20"/>
      <c r="IDB123" s="20"/>
      <c r="IDC123" s="20"/>
      <c r="IDD123" s="20"/>
      <c r="IDE123" s="20"/>
      <c r="IDF123" s="20"/>
      <c r="IDG123" s="20"/>
      <c r="IDH123" s="20"/>
      <c r="IDI123" s="20"/>
      <c r="IDJ123" s="20"/>
      <c r="IDK123" s="20"/>
      <c r="IDL123" s="20"/>
      <c r="IDM123" s="20"/>
      <c r="IDN123" s="20"/>
      <c r="IDO123" s="20"/>
      <c r="IDP123" s="20"/>
      <c r="IDQ123" s="20"/>
      <c r="IDR123" s="20"/>
      <c r="IDS123" s="20"/>
      <c r="IDT123" s="20"/>
      <c r="IDU123" s="20"/>
      <c r="IDV123" s="20"/>
      <c r="IDW123" s="20"/>
      <c r="IDX123" s="20"/>
      <c r="IDY123" s="20"/>
      <c r="IDZ123" s="20"/>
      <c r="IEA123" s="20"/>
      <c r="IEB123" s="20"/>
      <c r="IEC123" s="20"/>
      <c r="IED123" s="20"/>
      <c r="IEE123" s="20"/>
      <c r="IEF123" s="20"/>
      <c r="IEG123" s="20"/>
      <c r="IEH123" s="20"/>
      <c r="IEI123" s="20"/>
      <c r="IEJ123" s="20"/>
      <c r="IEK123" s="20"/>
      <c r="IEL123" s="20"/>
      <c r="IEM123" s="20"/>
      <c r="IEN123" s="20"/>
      <c r="IEO123" s="20"/>
      <c r="IEP123" s="20"/>
      <c r="IEQ123" s="20"/>
      <c r="IER123" s="20"/>
      <c r="IES123" s="20"/>
      <c r="IET123" s="20"/>
      <c r="IEU123" s="20"/>
      <c r="IEV123" s="20"/>
      <c r="IEW123" s="20"/>
      <c r="IEX123" s="20"/>
      <c r="IEY123" s="20"/>
      <c r="IEZ123" s="20"/>
      <c r="IFA123" s="20"/>
      <c r="IFB123" s="20"/>
      <c r="IFC123" s="20"/>
      <c r="IFD123" s="20"/>
      <c r="IFE123" s="20"/>
      <c r="IFF123" s="20"/>
      <c r="IFG123" s="20"/>
      <c r="IFH123" s="20"/>
      <c r="IFI123" s="20"/>
      <c r="IFJ123" s="20"/>
      <c r="IFK123" s="20"/>
      <c r="IFL123" s="20"/>
      <c r="IFM123" s="20"/>
      <c r="IFN123" s="20"/>
      <c r="IFO123" s="20"/>
      <c r="IFP123" s="20"/>
      <c r="IFQ123" s="20"/>
      <c r="IFR123" s="20"/>
      <c r="IFS123" s="20"/>
      <c r="IFT123" s="20"/>
      <c r="IFU123" s="20"/>
      <c r="IFV123" s="20"/>
      <c r="IFW123" s="20"/>
      <c r="IFX123" s="20"/>
      <c r="IFY123" s="20"/>
      <c r="IFZ123" s="20"/>
      <c r="IGA123" s="20"/>
      <c r="IGB123" s="20"/>
      <c r="IGC123" s="20"/>
      <c r="IGD123" s="20"/>
      <c r="IGE123" s="20"/>
      <c r="IGF123" s="20"/>
      <c r="IGG123" s="20"/>
      <c r="IGH123" s="20"/>
      <c r="IGI123" s="20"/>
      <c r="IGJ123" s="20"/>
      <c r="IGK123" s="20"/>
      <c r="IGL123" s="20"/>
      <c r="IGM123" s="20"/>
      <c r="IGN123" s="20"/>
      <c r="IGO123" s="20"/>
      <c r="IGP123" s="20"/>
      <c r="IGQ123" s="20"/>
      <c r="IGR123" s="20"/>
      <c r="IGS123" s="20"/>
      <c r="IGT123" s="20"/>
      <c r="IGU123" s="20"/>
      <c r="IGV123" s="20"/>
      <c r="IGW123" s="20"/>
      <c r="IGX123" s="20"/>
      <c r="IGY123" s="20"/>
      <c r="IGZ123" s="20"/>
      <c r="IHA123" s="20"/>
      <c r="IHB123" s="20"/>
      <c r="IHC123" s="20"/>
      <c r="IHD123" s="20"/>
      <c r="IHE123" s="20"/>
      <c r="IHF123" s="20"/>
      <c r="IHG123" s="20"/>
      <c r="IHH123" s="20"/>
      <c r="IHI123" s="20"/>
      <c r="IHJ123" s="20"/>
      <c r="IHK123" s="20"/>
      <c r="IHL123" s="20"/>
      <c r="IHM123" s="20"/>
      <c r="IHN123" s="20"/>
      <c r="IHO123" s="20"/>
      <c r="IHP123" s="20"/>
      <c r="IHQ123" s="20"/>
      <c r="IHR123" s="20"/>
      <c r="IHS123" s="20"/>
      <c r="IHT123" s="20"/>
      <c r="IHU123" s="20"/>
      <c r="IHV123" s="20"/>
      <c r="IHW123" s="20"/>
      <c r="IHX123" s="20"/>
      <c r="IHY123" s="20"/>
      <c r="IHZ123" s="20"/>
      <c r="IIA123" s="20"/>
      <c r="IIB123" s="20"/>
      <c r="IIC123" s="20"/>
      <c r="IID123" s="20"/>
      <c r="IIE123" s="20"/>
      <c r="IIF123" s="20"/>
      <c r="IIG123" s="20"/>
      <c r="IIH123" s="20"/>
      <c r="III123" s="20"/>
      <c r="IIJ123" s="20"/>
      <c r="IIK123" s="20"/>
      <c r="IIL123" s="20"/>
      <c r="IIM123" s="20"/>
      <c r="IIN123" s="20"/>
      <c r="IIO123" s="20"/>
      <c r="IIP123" s="20"/>
      <c r="IIQ123" s="20"/>
      <c r="IIR123" s="20"/>
      <c r="IIS123" s="20"/>
      <c r="IIT123" s="20"/>
      <c r="IIU123" s="20"/>
      <c r="IIV123" s="20"/>
      <c r="IIW123" s="20"/>
      <c r="IIX123" s="20"/>
      <c r="IIY123" s="20"/>
      <c r="IIZ123" s="20"/>
      <c r="IJA123" s="20"/>
      <c r="IJB123" s="20"/>
      <c r="IJC123" s="20"/>
      <c r="IJD123" s="20"/>
      <c r="IJE123" s="20"/>
      <c r="IJF123" s="20"/>
      <c r="IJG123" s="20"/>
      <c r="IJH123" s="20"/>
      <c r="IJI123" s="20"/>
      <c r="IJJ123" s="20"/>
      <c r="IJK123" s="20"/>
      <c r="IJL123" s="20"/>
      <c r="IJM123" s="20"/>
      <c r="IJN123" s="20"/>
      <c r="IJO123" s="20"/>
      <c r="IJP123" s="20"/>
      <c r="IJQ123" s="20"/>
      <c r="IJR123" s="20"/>
      <c r="IJS123" s="20"/>
      <c r="IJT123" s="20"/>
      <c r="IJU123" s="20"/>
      <c r="IJV123" s="20"/>
      <c r="IJW123" s="20"/>
      <c r="IJX123" s="20"/>
      <c r="IJY123" s="20"/>
      <c r="IJZ123" s="20"/>
      <c r="IKA123" s="20"/>
      <c r="IKB123" s="20"/>
      <c r="IKC123" s="20"/>
      <c r="IKD123" s="20"/>
      <c r="IKE123" s="20"/>
      <c r="IKF123" s="20"/>
      <c r="IKG123" s="20"/>
      <c r="IKH123" s="20"/>
      <c r="IKI123" s="20"/>
      <c r="IKJ123" s="20"/>
      <c r="IKK123" s="20"/>
      <c r="IKL123" s="20"/>
      <c r="IKM123" s="20"/>
      <c r="IKN123" s="20"/>
      <c r="IKO123" s="20"/>
      <c r="IKP123" s="20"/>
      <c r="IKQ123" s="20"/>
      <c r="IKR123" s="20"/>
      <c r="IKS123" s="20"/>
      <c r="IKT123" s="20"/>
      <c r="IKU123" s="20"/>
      <c r="IKV123" s="20"/>
      <c r="IKW123" s="20"/>
      <c r="IKX123" s="20"/>
      <c r="IKY123" s="20"/>
      <c r="IKZ123" s="20"/>
      <c r="ILA123" s="20"/>
      <c r="ILB123" s="20"/>
      <c r="ILC123" s="20"/>
      <c r="ILD123" s="20"/>
      <c r="ILE123" s="20"/>
      <c r="ILF123" s="20"/>
      <c r="ILG123" s="20"/>
      <c r="ILH123" s="20"/>
      <c r="ILI123" s="20"/>
      <c r="ILJ123" s="20"/>
      <c r="ILK123" s="20"/>
      <c r="ILL123" s="20"/>
      <c r="ILM123" s="20"/>
      <c r="ILN123" s="20"/>
      <c r="ILO123" s="20"/>
      <c r="ILP123" s="20"/>
      <c r="ILQ123" s="20"/>
      <c r="ILR123" s="20"/>
      <c r="ILS123" s="20"/>
      <c r="ILT123" s="20"/>
      <c r="ILU123" s="20"/>
      <c r="ILV123" s="20"/>
      <c r="ILW123" s="20"/>
      <c r="ILX123" s="20"/>
      <c r="ILY123" s="20"/>
      <c r="ILZ123" s="20"/>
      <c r="IMA123" s="20"/>
      <c r="IMB123" s="20"/>
      <c r="IMC123" s="20"/>
      <c r="IMD123" s="20"/>
      <c r="IME123" s="20"/>
      <c r="IMF123" s="20"/>
      <c r="IMG123" s="20"/>
      <c r="IMH123" s="20"/>
      <c r="IMI123" s="20"/>
      <c r="IMJ123" s="20"/>
      <c r="IMK123" s="20"/>
      <c r="IML123" s="20"/>
      <c r="IMM123" s="20"/>
      <c r="IMN123" s="20"/>
      <c r="IMO123" s="20"/>
      <c r="IMP123" s="20"/>
      <c r="IMQ123" s="20"/>
      <c r="IMR123" s="20"/>
      <c r="IMS123" s="20"/>
      <c r="IMT123" s="20"/>
      <c r="IMU123" s="20"/>
      <c r="IMV123" s="20"/>
      <c r="IMW123" s="20"/>
      <c r="IMX123" s="20"/>
      <c r="IMY123" s="20"/>
      <c r="IMZ123" s="20"/>
      <c r="INA123" s="20"/>
      <c r="INB123" s="20"/>
      <c r="INC123" s="20"/>
      <c r="IND123" s="20"/>
      <c r="INE123" s="20"/>
      <c r="INF123" s="20"/>
      <c r="ING123" s="20"/>
      <c r="INH123" s="20"/>
      <c r="INI123" s="20"/>
      <c r="INJ123" s="20"/>
      <c r="INK123" s="20"/>
      <c r="INL123" s="20"/>
      <c r="INM123" s="20"/>
      <c r="INN123" s="20"/>
      <c r="INO123" s="20"/>
      <c r="INP123" s="20"/>
      <c r="INQ123" s="20"/>
      <c r="INR123" s="20"/>
      <c r="INS123" s="20"/>
      <c r="INT123" s="20"/>
      <c r="INU123" s="20"/>
      <c r="INV123" s="20"/>
      <c r="INW123" s="20"/>
      <c r="INX123" s="20"/>
      <c r="INY123" s="20"/>
      <c r="INZ123" s="20"/>
      <c r="IOA123" s="20"/>
      <c r="IOB123" s="20"/>
      <c r="IOC123" s="20"/>
      <c r="IOD123" s="20"/>
      <c r="IOE123" s="20"/>
      <c r="IOF123" s="20"/>
      <c r="IOG123" s="20"/>
      <c r="IOH123" s="20"/>
      <c r="IOI123" s="20"/>
      <c r="IOJ123" s="20"/>
      <c r="IOK123" s="20"/>
      <c r="IOL123" s="20"/>
      <c r="IOM123" s="20"/>
      <c r="ION123" s="20"/>
      <c r="IOO123" s="20"/>
      <c r="IOP123" s="20"/>
      <c r="IOQ123" s="20"/>
      <c r="IOR123" s="20"/>
      <c r="IOS123" s="20"/>
      <c r="IOT123" s="20"/>
      <c r="IOU123" s="20"/>
      <c r="IOV123" s="20"/>
      <c r="IOW123" s="20"/>
      <c r="IOX123" s="20"/>
      <c r="IOY123" s="20"/>
      <c r="IOZ123" s="20"/>
      <c r="IPA123" s="20"/>
      <c r="IPB123" s="20"/>
      <c r="IPC123" s="20"/>
      <c r="IPD123" s="20"/>
      <c r="IPE123" s="20"/>
      <c r="IPF123" s="20"/>
      <c r="IPG123" s="20"/>
      <c r="IPH123" s="20"/>
      <c r="IPI123" s="20"/>
      <c r="IPJ123" s="20"/>
      <c r="IPK123" s="20"/>
      <c r="IPL123" s="20"/>
      <c r="IPM123" s="20"/>
      <c r="IPN123" s="20"/>
      <c r="IPO123" s="20"/>
      <c r="IPP123" s="20"/>
      <c r="IPQ123" s="20"/>
      <c r="IPR123" s="20"/>
      <c r="IPS123" s="20"/>
      <c r="IPT123" s="20"/>
      <c r="IPU123" s="20"/>
      <c r="IPV123" s="20"/>
      <c r="IPW123" s="20"/>
      <c r="IPX123" s="20"/>
      <c r="IPY123" s="20"/>
      <c r="IPZ123" s="20"/>
      <c r="IQA123" s="20"/>
      <c r="IQB123" s="20"/>
      <c r="IQC123" s="20"/>
      <c r="IQD123" s="20"/>
      <c r="IQE123" s="20"/>
      <c r="IQF123" s="20"/>
      <c r="IQG123" s="20"/>
      <c r="IQH123" s="20"/>
      <c r="IQI123" s="20"/>
      <c r="IQJ123" s="20"/>
      <c r="IQK123" s="20"/>
      <c r="IQL123" s="20"/>
      <c r="IQM123" s="20"/>
      <c r="IQN123" s="20"/>
      <c r="IQO123" s="20"/>
      <c r="IQP123" s="20"/>
      <c r="IQQ123" s="20"/>
      <c r="IQR123" s="20"/>
      <c r="IQS123" s="20"/>
      <c r="IQT123" s="20"/>
      <c r="IQU123" s="20"/>
      <c r="IQV123" s="20"/>
      <c r="IQW123" s="20"/>
      <c r="IQX123" s="20"/>
      <c r="IQY123" s="20"/>
      <c r="IQZ123" s="20"/>
      <c r="IRA123" s="20"/>
      <c r="IRB123" s="20"/>
      <c r="IRC123" s="20"/>
      <c r="IRD123" s="20"/>
      <c r="IRE123" s="20"/>
      <c r="IRF123" s="20"/>
      <c r="IRG123" s="20"/>
      <c r="IRH123" s="20"/>
      <c r="IRI123" s="20"/>
      <c r="IRJ123" s="20"/>
      <c r="IRK123" s="20"/>
      <c r="IRL123" s="20"/>
      <c r="IRM123" s="20"/>
      <c r="IRN123" s="20"/>
      <c r="IRO123" s="20"/>
      <c r="IRP123" s="20"/>
      <c r="IRQ123" s="20"/>
      <c r="IRR123" s="20"/>
      <c r="IRS123" s="20"/>
      <c r="IRT123" s="20"/>
      <c r="IRU123" s="20"/>
      <c r="IRV123" s="20"/>
      <c r="IRW123" s="20"/>
      <c r="IRX123" s="20"/>
      <c r="IRY123" s="20"/>
      <c r="IRZ123" s="20"/>
      <c r="ISA123" s="20"/>
      <c r="ISB123" s="20"/>
      <c r="ISC123" s="20"/>
      <c r="ISD123" s="20"/>
      <c r="ISE123" s="20"/>
      <c r="ISF123" s="20"/>
      <c r="ISG123" s="20"/>
      <c r="ISH123" s="20"/>
      <c r="ISI123" s="20"/>
      <c r="ISJ123" s="20"/>
      <c r="ISK123" s="20"/>
      <c r="ISL123" s="20"/>
      <c r="ISM123" s="20"/>
      <c r="ISN123" s="20"/>
      <c r="ISO123" s="20"/>
      <c r="ISP123" s="20"/>
      <c r="ISQ123" s="20"/>
      <c r="ISR123" s="20"/>
      <c r="ISS123" s="20"/>
      <c r="IST123" s="20"/>
      <c r="ISU123" s="20"/>
      <c r="ISV123" s="20"/>
      <c r="ISW123" s="20"/>
      <c r="ISX123" s="20"/>
      <c r="ISY123" s="20"/>
      <c r="ISZ123" s="20"/>
      <c r="ITA123" s="20"/>
      <c r="ITB123" s="20"/>
      <c r="ITC123" s="20"/>
      <c r="ITD123" s="20"/>
      <c r="ITE123" s="20"/>
      <c r="ITF123" s="20"/>
      <c r="ITG123" s="20"/>
      <c r="ITH123" s="20"/>
      <c r="ITI123" s="20"/>
      <c r="ITJ123" s="20"/>
      <c r="ITK123" s="20"/>
      <c r="ITL123" s="20"/>
      <c r="ITM123" s="20"/>
      <c r="ITN123" s="20"/>
      <c r="ITO123" s="20"/>
      <c r="ITP123" s="20"/>
      <c r="ITQ123" s="20"/>
      <c r="ITR123" s="20"/>
      <c r="ITS123" s="20"/>
      <c r="ITT123" s="20"/>
      <c r="ITU123" s="20"/>
      <c r="ITV123" s="20"/>
      <c r="ITW123" s="20"/>
      <c r="ITX123" s="20"/>
      <c r="ITY123" s="20"/>
      <c r="ITZ123" s="20"/>
      <c r="IUA123" s="20"/>
      <c r="IUB123" s="20"/>
      <c r="IUC123" s="20"/>
      <c r="IUD123" s="20"/>
      <c r="IUE123" s="20"/>
      <c r="IUF123" s="20"/>
      <c r="IUG123" s="20"/>
      <c r="IUH123" s="20"/>
      <c r="IUI123" s="20"/>
      <c r="IUJ123" s="20"/>
      <c r="IUK123" s="20"/>
      <c r="IUL123" s="20"/>
      <c r="IUM123" s="20"/>
      <c r="IUN123" s="20"/>
      <c r="IUO123" s="20"/>
      <c r="IUP123" s="20"/>
      <c r="IUQ123" s="20"/>
      <c r="IUR123" s="20"/>
      <c r="IUS123" s="20"/>
      <c r="IUT123" s="20"/>
      <c r="IUU123" s="20"/>
      <c r="IUV123" s="20"/>
      <c r="IUW123" s="20"/>
      <c r="IUX123" s="20"/>
      <c r="IUY123" s="20"/>
      <c r="IUZ123" s="20"/>
      <c r="IVA123" s="20"/>
      <c r="IVB123" s="20"/>
      <c r="IVC123" s="20"/>
      <c r="IVD123" s="20"/>
      <c r="IVE123" s="20"/>
      <c r="IVF123" s="20"/>
      <c r="IVG123" s="20"/>
      <c r="IVH123" s="20"/>
      <c r="IVI123" s="20"/>
      <c r="IVJ123" s="20"/>
      <c r="IVK123" s="20"/>
      <c r="IVL123" s="20"/>
      <c r="IVM123" s="20"/>
      <c r="IVN123" s="20"/>
      <c r="IVO123" s="20"/>
      <c r="IVP123" s="20"/>
      <c r="IVQ123" s="20"/>
      <c r="IVR123" s="20"/>
      <c r="IVS123" s="20"/>
      <c r="IVT123" s="20"/>
      <c r="IVU123" s="20"/>
      <c r="IVV123" s="20"/>
      <c r="IVW123" s="20"/>
      <c r="IVX123" s="20"/>
      <c r="IVY123" s="20"/>
      <c r="IVZ123" s="20"/>
      <c r="IWA123" s="20"/>
      <c r="IWB123" s="20"/>
      <c r="IWC123" s="20"/>
      <c r="IWD123" s="20"/>
      <c r="IWE123" s="20"/>
      <c r="IWF123" s="20"/>
      <c r="IWG123" s="20"/>
      <c r="IWH123" s="20"/>
      <c r="IWI123" s="20"/>
      <c r="IWJ123" s="20"/>
      <c r="IWK123" s="20"/>
      <c r="IWL123" s="20"/>
      <c r="IWM123" s="20"/>
      <c r="IWN123" s="20"/>
      <c r="IWO123" s="20"/>
      <c r="IWP123" s="20"/>
      <c r="IWQ123" s="20"/>
      <c r="IWR123" s="20"/>
      <c r="IWS123" s="20"/>
      <c r="IWT123" s="20"/>
      <c r="IWU123" s="20"/>
      <c r="IWV123" s="20"/>
      <c r="IWW123" s="20"/>
      <c r="IWX123" s="20"/>
      <c r="IWY123" s="20"/>
      <c r="IWZ123" s="20"/>
      <c r="IXA123" s="20"/>
      <c r="IXB123" s="20"/>
      <c r="IXC123" s="20"/>
      <c r="IXD123" s="20"/>
      <c r="IXE123" s="20"/>
      <c r="IXF123" s="20"/>
      <c r="IXG123" s="20"/>
      <c r="IXH123" s="20"/>
      <c r="IXI123" s="20"/>
      <c r="IXJ123" s="20"/>
      <c r="IXK123" s="20"/>
      <c r="IXL123" s="20"/>
      <c r="IXM123" s="20"/>
      <c r="IXN123" s="20"/>
      <c r="IXO123" s="20"/>
      <c r="IXP123" s="20"/>
      <c r="IXQ123" s="20"/>
      <c r="IXR123" s="20"/>
      <c r="IXS123" s="20"/>
      <c r="IXT123" s="20"/>
      <c r="IXU123" s="20"/>
      <c r="IXV123" s="20"/>
      <c r="IXW123" s="20"/>
      <c r="IXX123" s="20"/>
      <c r="IXY123" s="20"/>
      <c r="IXZ123" s="20"/>
      <c r="IYA123" s="20"/>
      <c r="IYB123" s="20"/>
      <c r="IYC123" s="20"/>
      <c r="IYD123" s="20"/>
      <c r="IYE123" s="20"/>
      <c r="IYF123" s="20"/>
      <c r="IYG123" s="20"/>
      <c r="IYH123" s="20"/>
      <c r="IYI123" s="20"/>
      <c r="IYJ123" s="20"/>
      <c r="IYK123" s="20"/>
      <c r="IYL123" s="20"/>
      <c r="IYM123" s="20"/>
      <c r="IYN123" s="20"/>
      <c r="IYO123" s="20"/>
      <c r="IYP123" s="20"/>
      <c r="IYQ123" s="20"/>
      <c r="IYR123" s="20"/>
      <c r="IYS123" s="20"/>
      <c r="IYT123" s="20"/>
      <c r="IYU123" s="20"/>
      <c r="IYV123" s="20"/>
      <c r="IYW123" s="20"/>
      <c r="IYX123" s="20"/>
      <c r="IYY123" s="20"/>
      <c r="IYZ123" s="20"/>
      <c r="IZA123" s="20"/>
      <c r="IZB123" s="20"/>
      <c r="IZC123" s="20"/>
      <c r="IZD123" s="20"/>
      <c r="IZE123" s="20"/>
      <c r="IZF123" s="20"/>
      <c r="IZG123" s="20"/>
      <c r="IZH123" s="20"/>
      <c r="IZI123" s="20"/>
      <c r="IZJ123" s="20"/>
      <c r="IZK123" s="20"/>
      <c r="IZL123" s="20"/>
      <c r="IZM123" s="20"/>
      <c r="IZN123" s="20"/>
      <c r="IZO123" s="20"/>
      <c r="IZP123" s="20"/>
      <c r="IZQ123" s="20"/>
      <c r="IZR123" s="20"/>
      <c r="IZS123" s="20"/>
      <c r="IZT123" s="20"/>
      <c r="IZU123" s="20"/>
      <c r="IZV123" s="20"/>
      <c r="IZW123" s="20"/>
      <c r="IZX123" s="20"/>
      <c r="IZY123" s="20"/>
      <c r="IZZ123" s="20"/>
      <c r="JAA123" s="20"/>
      <c r="JAB123" s="20"/>
      <c r="JAC123" s="20"/>
      <c r="JAD123" s="20"/>
      <c r="JAE123" s="20"/>
      <c r="JAF123" s="20"/>
      <c r="JAG123" s="20"/>
      <c r="JAH123" s="20"/>
      <c r="JAI123" s="20"/>
      <c r="JAJ123" s="20"/>
      <c r="JAK123" s="20"/>
      <c r="JAL123" s="20"/>
      <c r="JAM123" s="20"/>
      <c r="JAN123" s="20"/>
      <c r="JAO123" s="20"/>
      <c r="JAP123" s="20"/>
      <c r="JAQ123" s="20"/>
      <c r="JAR123" s="20"/>
      <c r="JAS123" s="20"/>
      <c r="JAT123" s="20"/>
      <c r="JAU123" s="20"/>
      <c r="JAV123" s="20"/>
      <c r="JAW123" s="20"/>
      <c r="JAX123" s="20"/>
      <c r="JAY123" s="20"/>
      <c r="JAZ123" s="20"/>
      <c r="JBA123" s="20"/>
      <c r="JBB123" s="20"/>
      <c r="JBC123" s="20"/>
      <c r="JBD123" s="20"/>
      <c r="JBE123" s="20"/>
      <c r="JBF123" s="20"/>
      <c r="JBG123" s="20"/>
      <c r="JBH123" s="20"/>
      <c r="JBI123" s="20"/>
      <c r="JBJ123" s="20"/>
      <c r="JBK123" s="20"/>
      <c r="JBL123" s="20"/>
      <c r="JBM123" s="20"/>
      <c r="JBN123" s="20"/>
      <c r="JBO123" s="20"/>
      <c r="JBP123" s="20"/>
      <c r="JBQ123" s="20"/>
      <c r="JBR123" s="20"/>
      <c r="JBS123" s="20"/>
      <c r="JBT123" s="20"/>
      <c r="JBU123" s="20"/>
      <c r="JBV123" s="20"/>
      <c r="JBW123" s="20"/>
      <c r="JBX123" s="20"/>
      <c r="JBY123" s="20"/>
      <c r="JBZ123" s="20"/>
      <c r="JCA123" s="20"/>
      <c r="JCB123" s="20"/>
      <c r="JCC123" s="20"/>
      <c r="JCD123" s="20"/>
      <c r="JCE123" s="20"/>
      <c r="JCF123" s="20"/>
      <c r="JCG123" s="20"/>
      <c r="JCH123" s="20"/>
      <c r="JCI123" s="20"/>
      <c r="JCJ123" s="20"/>
      <c r="JCK123" s="20"/>
      <c r="JCL123" s="20"/>
      <c r="JCM123" s="20"/>
      <c r="JCN123" s="20"/>
      <c r="JCO123" s="20"/>
      <c r="JCP123" s="20"/>
      <c r="JCQ123" s="20"/>
      <c r="JCR123" s="20"/>
      <c r="JCS123" s="20"/>
      <c r="JCT123" s="20"/>
      <c r="JCU123" s="20"/>
      <c r="JCV123" s="20"/>
      <c r="JCW123" s="20"/>
      <c r="JCX123" s="20"/>
      <c r="JCY123" s="20"/>
      <c r="JCZ123" s="20"/>
      <c r="JDA123" s="20"/>
      <c r="JDB123" s="20"/>
      <c r="JDC123" s="20"/>
      <c r="JDD123" s="20"/>
      <c r="JDE123" s="20"/>
      <c r="JDF123" s="20"/>
      <c r="JDG123" s="20"/>
      <c r="JDH123" s="20"/>
      <c r="JDI123" s="20"/>
      <c r="JDJ123" s="20"/>
      <c r="JDK123" s="20"/>
      <c r="JDL123" s="20"/>
      <c r="JDM123" s="20"/>
      <c r="JDN123" s="20"/>
      <c r="JDO123" s="20"/>
      <c r="JDP123" s="20"/>
      <c r="JDQ123" s="20"/>
      <c r="JDR123" s="20"/>
      <c r="JDS123" s="20"/>
      <c r="JDT123" s="20"/>
      <c r="JDU123" s="20"/>
      <c r="JDV123" s="20"/>
      <c r="JDW123" s="20"/>
      <c r="JDX123" s="20"/>
      <c r="JDY123" s="20"/>
      <c r="JDZ123" s="20"/>
      <c r="JEA123" s="20"/>
      <c r="JEB123" s="20"/>
      <c r="JEC123" s="20"/>
      <c r="JED123" s="20"/>
      <c r="JEE123" s="20"/>
      <c r="JEF123" s="20"/>
      <c r="JEG123" s="20"/>
      <c r="JEH123" s="20"/>
      <c r="JEI123" s="20"/>
      <c r="JEJ123" s="20"/>
      <c r="JEK123" s="20"/>
      <c r="JEL123" s="20"/>
      <c r="JEM123" s="20"/>
      <c r="JEN123" s="20"/>
      <c r="JEO123" s="20"/>
      <c r="JEP123" s="20"/>
      <c r="JEQ123" s="20"/>
      <c r="JER123" s="20"/>
      <c r="JES123" s="20"/>
      <c r="JET123" s="20"/>
      <c r="JEU123" s="20"/>
      <c r="JEV123" s="20"/>
      <c r="JEW123" s="20"/>
      <c r="JEX123" s="20"/>
      <c r="JEY123" s="20"/>
      <c r="JEZ123" s="20"/>
      <c r="JFA123" s="20"/>
      <c r="JFB123" s="20"/>
      <c r="JFC123" s="20"/>
      <c r="JFD123" s="20"/>
      <c r="JFE123" s="20"/>
      <c r="JFF123" s="20"/>
      <c r="JFG123" s="20"/>
      <c r="JFH123" s="20"/>
      <c r="JFI123" s="20"/>
      <c r="JFJ123" s="20"/>
      <c r="JFK123" s="20"/>
      <c r="JFL123" s="20"/>
      <c r="JFM123" s="20"/>
      <c r="JFN123" s="20"/>
      <c r="JFO123" s="20"/>
      <c r="JFP123" s="20"/>
      <c r="JFQ123" s="20"/>
      <c r="JFR123" s="20"/>
      <c r="JFS123" s="20"/>
      <c r="JFT123" s="20"/>
      <c r="JFU123" s="20"/>
      <c r="JFV123" s="20"/>
      <c r="JFW123" s="20"/>
      <c r="JFX123" s="20"/>
      <c r="JFY123" s="20"/>
      <c r="JFZ123" s="20"/>
      <c r="JGA123" s="20"/>
      <c r="JGB123" s="20"/>
      <c r="JGC123" s="20"/>
      <c r="JGD123" s="20"/>
      <c r="JGE123" s="20"/>
      <c r="JGF123" s="20"/>
      <c r="JGG123" s="20"/>
      <c r="JGH123" s="20"/>
      <c r="JGI123" s="20"/>
      <c r="JGJ123" s="20"/>
      <c r="JGK123" s="20"/>
      <c r="JGL123" s="20"/>
      <c r="JGM123" s="20"/>
      <c r="JGN123" s="20"/>
      <c r="JGO123" s="20"/>
      <c r="JGP123" s="20"/>
      <c r="JGQ123" s="20"/>
      <c r="JGR123" s="20"/>
      <c r="JGS123" s="20"/>
      <c r="JGT123" s="20"/>
      <c r="JGU123" s="20"/>
      <c r="JGV123" s="20"/>
      <c r="JGW123" s="20"/>
      <c r="JGX123" s="20"/>
      <c r="JGY123" s="20"/>
      <c r="JGZ123" s="20"/>
      <c r="JHA123" s="20"/>
      <c r="JHB123" s="20"/>
      <c r="JHC123" s="20"/>
      <c r="JHD123" s="20"/>
      <c r="JHE123" s="20"/>
      <c r="JHF123" s="20"/>
      <c r="JHG123" s="20"/>
      <c r="JHH123" s="20"/>
      <c r="JHI123" s="20"/>
      <c r="JHJ123" s="20"/>
      <c r="JHK123" s="20"/>
      <c r="JHL123" s="20"/>
      <c r="JHM123" s="20"/>
      <c r="JHN123" s="20"/>
      <c r="JHO123" s="20"/>
      <c r="JHP123" s="20"/>
      <c r="JHQ123" s="20"/>
      <c r="JHR123" s="20"/>
      <c r="JHS123" s="20"/>
      <c r="JHT123" s="20"/>
      <c r="JHU123" s="20"/>
      <c r="JHV123" s="20"/>
      <c r="JHW123" s="20"/>
      <c r="JHX123" s="20"/>
      <c r="JHY123" s="20"/>
      <c r="JHZ123" s="20"/>
      <c r="JIA123" s="20"/>
      <c r="JIB123" s="20"/>
      <c r="JIC123" s="20"/>
      <c r="JID123" s="20"/>
      <c r="JIE123" s="20"/>
      <c r="JIF123" s="20"/>
      <c r="JIG123" s="20"/>
      <c r="JIH123" s="20"/>
      <c r="JII123" s="20"/>
      <c r="JIJ123" s="20"/>
      <c r="JIK123" s="20"/>
      <c r="JIL123" s="20"/>
      <c r="JIM123" s="20"/>
      <c r="JIN123" s="20"/>
      <c r="JIO123" s="20"/>
      <c r="JIP123" s="20"/>
      <c r="JIQ123" s="20"/>
      <c r="JIR123" s="20"/>
      <c r="JIS123" s="20"/>
      <c r="JIT123" s="20"/>
      <c r="JIU123" s="20"/>
      <c r="JIV123" s="20"/>
      <c r="JIW123" s="20"/>
      <c r="JIX123" s="20"/>
      <c r="JIY123" s="20"/>
      <c r="JIZ123" s="20"/>
      <c r="JJA123" s="20"/>
      <c r="JJB123" s="20"/>
      <c r="JJC123" s="20"/>
      <c r="JJD123" s="20"/>
      <c r="JJE123" s="20"/>
      <c r="JJF123" s="20"/>
      <c r="JJG123" s="20"/>
      <c r="JJH123" s="20"/>
      <c r="JJI123" s="20"/>
      <c r="JJJ123" s="20"/>
      <c r="JJK123" s="20"/>
      <c r="JJL123" s="20"/>
      <c r="JJM123" s="20"/>
      <c r="JJN123" s="20"/>
      <c r="JJO123" s="20"/>
      <c r="JJP123" s="20"/>
      <c r="JJQ123" s="20"/>
      <c r="JJR123" s="20"/>
      <c r="JJS123" s="20"/>
      <c r="JJT123" s="20"/>
      <c r="JJU123" s="20"/>
      <c r="JJV123" s="20"/>
      <c r="JJW123" s="20"/>
      <c r="JJX123" s="20"/>
      <c r="JJY123" s="20"/>
      <c r="JJZ123" s="20"/>
      <c r="JKA123" s="20"/>
      <c r="JKB123" s="20"/>
      <c r="JKC123" s="20"/>
      <c r="JKD123" s="20"/>
      <c r="JKE123" s="20"/>
      <c r="JKF123" s="20"/>
      <c r="JKG123" s="20"/>
      <c r="JKH123" s="20"/>
      <c r="JKI123" s="20"/>
      <c r="JKJ123" s="20"/>
      <c r="JKK123" s="20"/>
      <c r="JKL123" s="20"/>
      <c r="JKM123" s="20"/>
      <c r="JKN123" s="20"/>
      <c r="JKO123" s="20"/>
      <c r="JKP123" s="20"/>
      <c r="JKQ123" s="20"/>
      <c r="JKR123" s="20"/>
      <c r="JKS123" s="20"/>
      <c r="JKT123" s="20"/>
      <c r="JKU123" s="20"/>
      <c r="JKV123" s="20"/>
      <c r="JKW123" s="20"/>
      <c r="JKX123" s="20"/>
      <c r="JKY123" s="20"/>
      <c r="JKZ123" s="20"/>
      <c r="JLA123" s="20"/>
      <c r="JLB123" s="20"/>
      <c r="JLC123" s="20"/>
      <c r="JLD123" s="20"/>
      <c r="JLE123" s="20"/>
      <c r="JLF123" s="20"/>
      <c r="JLG123" s="20"/>
      <c r="JLH123" s="20"/>
      <c r="JLI123" s="20"/>
      <c r="JLJ123" s="20"/>
      <c r="JLK123" s="20"/>
      <c r="JLL123" s="20"/>
      <c r="JLM123" s="20"/>
      <c r="JLN123" s="20"/>
      <c r="JLO123" s="20"/>
      <c r="JLP123" s="20"/>
      <c r="JLQ123" s="20"/>
      <c r="JLR123" s="20"/>
      <c r="JLS123" s="20"/>
      <c r="JLT123" s="20"/>
      <c r="JLU123" s="20"/>
      <c r="JLV123" s="20"/>
      <c r="JLW123" s="20"/>
      <c r="JLX123" s="20"/>
      <c r="JLY123" s="20"/>
      <c r="JLZ123" s="20"/>
      <c r="JMA123" s="20"/>
      <c r="JMB123" s="20"/>
      <c r="JMC123" s="20"/>
      <c r="JMD123" s="20"/>
      <c r="JME123" s="20"/>
      <c r="JMF123" s="20"/>
      <c r="JMG123" s="20"/>
      <c r="JMH123" s="20"/>
      <c r="JMI123" s="20"/>
      <c r="JMJ123" s="20"/>
      <c r="JMK123" s="20"/>
      <c r="JML123" s="20"/>
      <c r="JMM123" s="20"/>
      <c r="JMN123" s="20"/>
      <c r="JMO123" s="20"/>
      <c r="JMP123" s="20"/>
      <c r="JMQ123" s="20"/>
      <c r="JMR123" s="20"/>
      <c r="JMS123" s="20"/>
      <c r="JMT123" s="20"/>
      <c r="JMU123" s="20"/>
      <c r="JMV123" s="20"/>
      <c r="JMW123" s="20"/>
      <c r="JMX123" s="20"/>
      <c r="JMY123" s="20"/>
      <c r="JMZ123" s="20"/>
      <c r="JNA123" s="20"/>
      <c r="JNB123" s="20"/>
      <c r="JNC123" s="20"/>
      <c r="JND123" s="20"/>
      <c r="JNE123" s="20"/>
      <c r="JNF123" s="20"/>
      <c r="JNG123" s="20"/>
      <c r="JNH123" s="20"/>
      <c r="JNI123" s="20"/>
      <c r="JNJ123" s="20"/>
      <c r="JNK123" s="20"/>
      <c r="JNL123" s="20"/>
      <c r="JNM123" s="20"/>
      <c r="JNN123" s="20"/>
      <c r="JNO123" s="20"/>
      <c r="JNP123" s="20"/>
      <c r="JNQ123" s="20"/>
      <c r="JNR123" s="20"/>
      <c r="JNS123" s="20"/>
      <c r="JNT123" s="20"/>
      <c r="JNU123" s="20"/>
      <c r="JNV123" s="20"/>
      <c r="JNW123" s="20"/>
      <c r="JNX123" s="20"/>
      <c r="JNY123" s="20"/>
      <c r="JNZ123" s="20"/>
      <c r="JOA123" s="20"/>
      <c r="JOB123" s="20"/>
      <c r="JOC123" s="20"/>
      <c r="JOD123" s="20"/>
      <c r="JOE123" s="20"/>
      <c r="JOF123" s="20"/>
      <c r="JOG123" s="20"/>
      <c r="JOH123" s="20"/>
      <c r="JOI123" s="20"/>
      <c r="JOJ123" s="20"/>
      <c r="JOK123" s="20"/>
      <c r="JOL123" s="20"/>
      <c r="JOM123" s="20"/>
      <c r="JON123" s="20"/>
      <c r="JOO123" s="20"/>
      <c r="JOP123" s="20"/>
      <c r="JOQ123" s="20"/>
      <c r="JOR123" s="20"/>
      <c r="JOS123" s="20"/>
      <c r="JOT123" s="20"/>
      <c r="JOU123" s="20"/>
      <c r="JOV123" s="20"/>
      <c r="JOW123" s="20"/>
      <c r="JOX123" s="20"/>
      <c r="JOY123" s="20"/>
      <c r="JOZ123" s="20"/>
      <c r="JPA123" s="20"/>
      <c r="JPB123" s="20"/>
      <c r="JPC123" s="20"/>
      <c r="JPD123" s="20"/>
      <c r="JPE123" s="20"/>
      <c r="JPF123" s="20"/>
      <c r="JPG123" s="20"/>
      <c r="JPH123" s="20"/>
      <c r="JPI123" s="20"/>
      <c r="JPJ123" s="20"/>
      <c r="JPK123" s="20"/>
      <c r="JPL123" s="20"/>
      <c r="JPM123" s="20"/>
      <c r="JPN123" s="20"/>
      <c r="JPO123" s="20"/>
      <c r="JPP123" s="20"/>
      <c r="JPQ123" s="20"/>
      <c r="JPR123" s="20"/>
      <c r="JPS123" s="20"/>
      <c r="JPT123" s="20"/>
      <c r="JPU123" s="20"/>
      <c r="JPV123" s="20"/>
      <c r="JPW123" s="20"/>
      <c r="JPX123" s="20"/>
      <c r="JPY123" s="20"/>
      <c r="JPZ123" s="20"/>
      <c r="JQA123" s="20"/>
      <c r="JQB123" s="20"/>
      <c r="JQC123" s="20"/>
      <c r="JQD123" s="20"/>
      <c r="JQE123" s="20"/>
      <c r="JQF123" s="20"/>
      <c r="JQG123" s="20"/>
      <c r="JQH123" s="20"/>
      <c r="JQI123" s="20"/>
      <c r="JQJ123" s="20"/>
      <c r="JQK123" s="20"/>
      <c r="JQL123" s="20"/>
      <c r="JQM123" s="20"/>
      <c r="JQN123" s="20"/>
      <c r="JQO123" s="20"/>
      <c r="JQP123" s="20"/>
      <c r="JQQ123" s="20"/>
      <c r="JQR123" s="20"/>
      <c r="JQS123" s="20"/>
      <c r="JQT123" s="20"/>
      <c r="JQU123" s="20"/>
      <c r="JQV123" s="20"/>
      <c r="JQW123" s="20"/>
      <c r="JQX123" s="20"/>
      <c r="JQY123" s="20"/>
      <c r="JQZ123" s="20"/>
      <c r="JRA123" s="20"/>
      <c r="JRB123" s="20"/>
      <c r="JRC123" s="20"/>
      <c r="JRD123" s="20"/>
      <c r="JRE123" s="20"/>
      <c r="JRF123" s="20"/>
      <c r="JRG123" s="20"/>
      <c r="JRH123" s="20"/>
      <c r="JRI123" s="20"/>
      <c r="JRJ123" s="20"/>
      <c r="JRK123" s="20"/>
      <c r="JRL123" s="20"/>
      <c r="JRM123" s="20"/>
      <c r="JRN123" s="20"/>
      <c r="JRO123" s="20"/>
      <c r="JRP123" s="20"/>
      <c r="JRQ123" s="20"/>
      <c r="JRR123" s="20"/>
      <c r="JRS123" s="20"/>
      <c r="JRT123" s="20"/>
      <c r="JRU123" s="20"/>
      <c r="JRV123" s="20"/>
      <c r="JRW123" s="20"/>
      <c r="JRX123" s="20"/>
      <c r="JRY123" s="20"/>
      <c r="JRZ123" s="20"/>
      <c r="JSA123" s="20"/>
      <c r="JSB123" s="20"/>
      <c r="JSC123" s="20"/>
      <c r="JSD123" s="20"/>
      <c r="JSE123" s="20"/>
      <c r="JSF123" s="20"/>
      <c r="JSG123" s="20"/>
      <c r="JSH123" s="20"/>
      <c r="JSI123" s="20"/>
      <c r="JSJ123" s="20"/>
      <c r="JSK123" s="20"/>
      <c r="JSL123" s="20"/>
      <c r="JSM123" s="20"/>
      <c r="JSN123" s="20"/>
      <c r="JSO123" s="20"/>
      <c r="JSP123" s="20"/>
      <c r="JSQ123" s="20"/>
      <c r="JSR123" s="20"/>
      <c r="JSS123" s="20"/>
      <c r="JST123" s="20"/>
      <c r="JSU123" s="20"/>
      <c r="JSV123" s="20"/>
      <c r="JSW123" s="20"/>
      <c r="JSX123" s="20"/>
      <c r="JSY123" s="20"/>
      <c r="JSZ123" s="20"/>
      <c r="JTA123" s="20"/>
      <c r="JTB123" s="20"/>
      <c r="JTC123" s="20"/>
      <c r="JTD123" s="20"/>
      <c r="JTE123" s="20"/>
      <c r="JTF123" s="20"/>
      <c r="JTG123" s="20"/>
      <c r="JTH123" s="20"/>
      <c r="JTI123" s="20"/>
      <c r="JTJ123" s="20"/>
      <c r="JTK123" s="20"/>
      <c r="JTL123" s="20"/>
      <c r="JTM123" s="20"/>
      <c r="JTN123" s="20"/>
      <c r="JTO123" s="20"/>
      <c r="JTP123" s="20"/>
      <c r="JTQ123" s="20"/>
      <c r="JTR123" s="20"/>
      <c r="JTS123" s="20"/>
      <c r="JTT123" s="20"/>
      <c r="JTU123" s="20"/>
      <c r="JTV123" s="20"/>
      <c r="JTW123" s="20"/>
      <c r="JTX123" s="20"/>
      <c r="JTY123" s="20"/>
      <c r="JTZ123" s="20"/>
      <c r="JUA123" s="20"/>
      <c r="JUB123" s="20"/>
      <c r="JUC123" s="20"/>
      <c r="JUD123" s="20"/>
      <c r="JUE123" s="20"/>
      <c r="JUF123" s="20"/>
      <c r="JUG123" s="20"/>
      <c r="JUH123" s="20"/>
      <c r="JUI123" s="20"/>
      <c r="JUJ123" s="20"/>
      <c r="JUK123" s="20"/>
      <c r="JUL123" s="20"/>
      <c r="JUM123" s="20"/>
      <c r="JUN123" s="20"/>
      <c r="JUO123" s="20"/>
      <c r="JUP123" s="20"/>
      <c r="JUQ123" s="20"/>
      <c r="JUR123" s="20"/>
      <c r="JUS123" s="20"/>
      <c r="JUT123" s="20"/>
      <c r="JUU123" s="20"/>
      <c r="JUV123" s="20"/>
      <c r="JUW123" s="20"/>
      <c r="JUX123" s="20"/>
      <c r="JUY123" s="20"/>
      <c r="JUZ123" s="20"/>
      <c r="JVA123" s="20"/>
      <c r="JVB123" s="20"/>
      <c r="JVC123" s="20"/>
      <c r="JVD123" s="20"/>
      <c r="JVE123" s="20"/>
      <c r="JVF123" s="20"/>
      <c r="JVG123" s="20"/>
      <c r="JVH123" s="20"/>
      <c r="JVI123" s="20"/>
      <c r="JVJ123" s="20"/>
      <c r="JVK123" s="20"/>
      <c r="JVL123" s="20"/>
      <c r="JVM123" s="20"/>
      <c r="JVN123" s="20"/>
      <c r="JVO123" s="20"/>
      <c r="JVP123" s="20"/>
      <c r="JVQ123" s="20"/>
      <c r="JVR123" s="20"/>
      <c r="JVS123" s="20"/>
      <c r="JVT123" s="20"/>
      <c r="JVU123" s="20"/>
      <c r="JVV123" s="20"/>
      <c r="JVW123" s="20"/>
      <c r="JVX123" s="20"/>
      <c r="JVY123" s="20"/>
      <c r="JVZ123" s="20"/>
      <c r="JWA123" s="20"/>
      <c r="JWB123" s="20"/>
      <c r="JWC123" s="20"/>
      <c r="JWD123" s="20"/>
      <c r="JWE123" s="20"/>
      <c r="JWF123" s="20"/>
      <c r="JWG123" s="20"/>
      <c r="JWH123" s="20"/>
      <c r="JWI123" s="20"/>
      <c r="JWJ123" s="20"/>
      <c r="JWK123" s="20"/>
      <c r="JWL123" s="20"/>
      <c r="JWM123" s="20"/>
      <c r="JWN123" s="20"/>
      <c r="JWO123" s="20"/>
      <c r="JWP123" s="20"/>
      <c r="JWQ123" s="20"/>
      <c r="JWR123" s="20"/>
      <c r="JWS123" s="20"/>
      <c r="JWT123" s="20"/>
      <c r="JWU123" s="20"/>
      <c r="JWV123" s="20"/>
      <c r="JWW123" s="20"/>
      <c r="JWX123" s="20"/>
      <c r="JWY123" s="20"/>
      <c r="JWZ123" s="20"/>
      <c r="JXA123" s="20"/>
      <c r="JXB123" s="20"/>
      <c r="JXC123" s="20"/>
      <c r="JXD123" s="20"/>
      <c r="JXE123" s="20"/>
      <c r="JXF123" s="20"/>
      <c r="JXG123" s="20"/>
      <c r="JXH123" s="20"/>
      <c r="JXI123" s="20"/>
      <c r="JXJ123" s="20"/>
      <c r="JXK123" s="20"/>
      <c r="JXL123" s="20"/>
      <c r="JXM123" s="20"/>
      <c r="JXN123" s="20"/>
      <c r="JXO123" s="20"/>
      <c r="JXP123" s="20"/>
      <c r="JXQ123" s="20"/>
      <c r="JXR123" s="20"/>
      <c r="JXS123" s="20"/>
      <c r="JXT123" s="20"/>
      <c r="JXU123" s="20"/>
      <c r="JXV123" s="20"/>
      <c r="JXW123" s="20"/>
      <c r="JXX123" s="20"/>
      <c r="JXY123" s="20"/>
      <c r="JXZ123" s="20"/>
      <c r="JYA123" s="20"/>
      <c r="JYB123" s="20"/>
      <c r="JYC123" s="20"/>
      <c r="JYD123" s="20"/>
      <c r="JYE123" s="20"/>
      <c r="JYF123" s="20"/>
      <c r="JYG123" s="20"/>
      <c r="JYH123" s="20"/>
      <c r="JYI123" s="20"/>
      <c r="JYJ123" s="20"/>
      <c r="JYK123" s="20"/>
      <c r="JYL123" s="20"/>
      <c r="JYM123" s="20"/>
      <c r="JYN123" s="20"/>
      <c r="JYO123" s="20"/>
      <c r="JYP123" s="20"/>
      <c r="JYQ123" s="20"/>
      <c r="JYR123" s="20"/>
      <c r="JYS123" s="20"/>
      <c r="JYT123" s="20"/>
      <c r="JYU123" s="20"/>
      <c r="JYV123" s="20"/>
      <c r="JYW123" s="20"/>
      <c r="JYX123" s="20"/>
      <c r="JYY123" s="20"/>
      <c r="JYZ123" s="20"/>
      <c r="JZA123" s="20"/>
      <c r="JZB123" s="20"/>
      <c r="JZC123" s="20"/>
      <c r="JZD123" s="20"/>
      <c r="JZE123" s="20"/>
      <c r="JZF123" s="20"/>
      <c r="JZG123" s="20"/>
      <c r="JZH123" s="20"/>
      <c r="JZI123" s="20"/>
      <c r="JZJ123" s="20"/>
      <c r="JZK123" s="20"/>
      <c r="JZL123" s="20"/>
      <c r="JZM123" s="20"/>
      <c r="JZN123" s="20"/>
      <c r="JZO123" s="20"/>
      <c r="JZP123" s="20"/>
      <c r="JZQ123" s="20"/>
      <c r="JZR123" s="20"/>
      <c r="JZS123" s="20"/>
      <c r="JZT123" s="20"/>
      <c r="JZU123" s="20"/>
      <c r="JZV123" s="20"/>
      <c r="JZW123" s="20"/>
      <c r="JZX123" s="20"/>
      <c r="JZY123" s="20"/>
      <c r="JZZ123" s="20"/>
      <c r="KAA123" s="20"/>
      <c r="KAB123" s="20"/>
      <c r="KAC123" s="20"/>
      <c r="KAD123" s="20"/>
      <c r="KAE123" s="20"/>
      <c r="KAF123" s="20"/>
      <c r="KAG123" s="20"/>
      <c r="KAH123" s="20"/>
      <c r="KAI123" s="20"/>
      <c r="KAJ123" s="20"/>
      <c r="KAK123" s="20"/>
      <c r="KAL123" s="20"/>
      <c r="KAM123" s="20"/>
      <c r="KAN123" s="20"/>
      <c r="KAO123" s="20"/>
      <c r="KAP123" s="20"/>
      <c r="KAQ123" s="20"/>
      <c r="KAR123" s="20"/>
      <c r="KAS123" s="20"/>
      <c r="KAT123" s="20"/>
      <c r="KAU123" s="20"/>
      <c r="KAV123" s="20"/>
      <c r="KAW123" s="20"/>
      <c r="KAX123" s="20"/>
      <c r="KAY123" s="20"/>
      <c r="KAZ123" s="20"/>
      <c r="KBA123" s="20"/>
      <c r="KBB123" s="20"/>
      <c r="KBC123" s="20"/>
      <c r="KBD123" s="20"/>
      <c r="KBE123" s="20"/>
      <c r="KBF123" s="20"/>
      <c r="KBG123" s="20"/>
      <c r="KBH123" s="20"/>
      <c r="KBI123" s="20"/>
      <c r="KBJ123" s="20"/>
      <c r="KBK123" s="20"/>
      <c r="KBL123" s="20"/>
      <c r="KBM123" s="20"/>
      <c r="KBN123" s="20"/>
      <c r="KBO123" s="20"/>
      <c r="KBP123" s="20"/>
      <c r="KBQ123" s="20"/>
      <c r="KBR123" s="20"/>
      <c r="KBS123" s="20"/>
      <c r="KBT123" s="20"/>
      <c r="KBU123" s="20"/>
      <c r="KBV123" s="20"/>
      <c r="KBW123" s="20"/>
      <c r="KBX123" s="20"/>
      <c r="KBY123" s="20"/>
      <c r="KBZ123" s="20"/>
      <c r="KCA123" s="20"/>
      <c r="KCB123" s="20"/>
      <c r="KCC123" s="20"/>
      <c r="KCD123" s="20"/>
      <c r="KCE123" s="20"/>
      <c r="KCF123" s="20"/>
      <c r="KCG123" s="20"/>
      <c r="KCH123" s="20"/>
      <c r="KCI123" s="20"/>
      <c r="KCJ123" s="20"/>
      <c r="KCK123" s="20"/>
      <c r="KCL123" s="20"/>
      <c r="KCM123" s="20"/>
      <c r="KCN123" s="20"/>
      <c r="KCO123" s="20"/>
      <c r="KCP123" s="20"/>
      <c r="KCQ123" s="20"/>
      <c r="KCR123" s="20"/>
      <c r="KCS123" s="20"/>
      <c r="KCT123" s="20"/>
      <c r="KCU123" s="20"/>
      <c r="KCV123" s="20"/>
      <c r="KCW123" s="20"/>
      <c r="KCX123" s="20"/>
      <c r="KCY123" s="20"/>
      <c r="KCZ123" s="20"/>
      <c r="KDA123" s="20"/>
      <c r="KDB123" s="20"/>
      <c r="KDC123" s="20"/>
      <c r="KDD123" s="20"/>
      <c r="KDE123" s="20"/>
      <c r="KDF123" s="20"/>
      <c r="KDG123" s="20"/>
      <c r="KDH123" s="20"/>
      <c r="KDI123" s="20"/>
      <c r="KDJ123" s="20"/>
      <c r="KDK123" s="20"/>
      <c r="KDL123" s="20"/>
      <c r="KDM123" s="20"/>
      <c r="KDN123" s="20"/>
      <c r="KDO123" s="20"/>
      <c r="KDP123" s="20"/>
      <c r="KDQ123" s="20"/>
      <c r="KDR123" s="20"/>
      <c r="KDS123" s="20"/>
      <c r="KDT123" s="20"/>
      <c r="KDU123" s="20"/>
      <c r="KDV123" s="20"/>
      <c r="KDW123" s="20"/>
      <c r="KDX123" s="20"/>
      <c r="KDY123" s="20"/>
      <c r="KDZ123" s="20"/>
      <c r="KEA123" s="20"/>
      <c r="KEB123" s="20"/>
      <c r="KEC123" s="20"/>
      <c r="KED123" s="20"/>
      <c r="KEE123" s="20"/>
      <c r="KEF123" s="20"/>
      <c r="KEG123" s="20"/>
      <c r="KEH123" s="20"/>
      <c r="KEI123" s="20"/>
      <c r="KEJ123" s="20"/>
      <c r="KEK123" s="20"/>
      <c r="KEL123" s="20"/>
      <c r="KEM123" s="20"/>
      <c r="KEN123" s="20"/>
      <c r="KEO123" s="20"/>
      <c r="KEP123" s="20"/>
      <c r="KEQ123" s="20"/>
      <c r="KER123" s="20"/>
      <c r="KES123" s="20"/>
      <c r="KET123" s="20"/>
      <c r="KEU123" s="20"/>
      <c r="KEV123" s="20"/>
      <c r="KEW123" s="20"/>
      <c r="KEX123" s="20"/>
      <c r="KEY123" s="20"/>
      <c r="KEZ123" s="20"/>
      <c r="KFA123" s="20"/>
      <c r="KFB123" s="20"/>
      <c r="KFC123" s="20"/>
      <c r="KFD123" s="20"/>
      <c r="KFE123" s="20"/>
      <c r="KFF123" s="20"/>
      <c r="KFG123" s="20"/>
      <c r="KFH123" s="20"/>
      <c r="KFI123" s="20"/>
      <c r="KFJ123" s="20"/>
      <c r="KFK123" s="20"/>
      <c r="KFL123" s="20"/>
      <c r="KFM123" s="20"/>
      <c r="KFN123" s="20"/>
      <c r="KFO123" s="20"/>
      <c r="KFP123" s="20"/>
      <c r="KFQ123" s="20"/>
      <c r="KFR123" s="20"/>
      <c r="KFS123" s="20"/>
      <c r="KFT123" s="20"/>
      <c r="KFU123" s="20"/>
      <c r="KFV123" s="20"/>
      <c r="KFW123" s="20"/>
      <c r="KFX123" s="20"/>
      <c r="KFY123" s="20"/>
      <c r="KFZ123" s="20"/>
      <c r="KGA123" s="20"/>
      <c r="KGB123" s="20"/>
      <c r="KGC123" s="20"/>
      <c r="KGD123" s="20"/>
      <c r="KGE123" s="20"/>
      <c r="KGF123" s="20"/>
      <c r="KGG123" s="20"/>
      <c r="KGH123" s="20"/>
      <c r="KGI123" s="20"/>
      <c r="KGJ123" s="20"/>
      <c r="KGK123" s="20"/>
      <c r="KGL123" s="20"/>
      <c r="KGM123" s="20"/>
      <c r="KGN123" s="20"/>
      <c r="KGO123" s="20"/>
      <c r="KGP123" s="20"/>
      <c r="KGQ123" s="20"/>
      <c r="KGR123" s="20"/>
      <c r="KGS123" s="20"/>
      <c r="KGT123" s="20"/>
      <c r="KGU123" s="20"/>
      <c r="KGV123" s="20"/>
      <c r="KGW123" s="20"/>
      <c r="KGX123" s="20"/>
      <c r="KGY123" s="20"/>
      <c r="KGZ123" s="20"/>
      <c r="KHA123" s="20"/>
      <c r="KHB123" s="20"/>
      <c r="KHC123" s="20"/>
      <c r="KHD123" s="20"/>
      <c r="KHE123" s="20"/>
      <c r="KHF123" s="20"/>
      <c r="KHG123" s="20"/>
      <c r="KHH123" s="20"/>
      <c r="KHI123" s="20"/>
      <c r="KHJ123" s="20"/>
      <c r="KHK123" s="20"/>
      <c r="KHL123" s="20"/>
      <c r="KHM123" s="20"/>
      <c r="KHN123" s="20"/>
      <c r="KHO123" s="20"/>
      <c r="KHP123" s="20"/>
      <c r="KHQ123" s="20"/>
      <c r="KHR123" s="20"/>
      <c r="KHS123" s="20"/>
      <c r="KHT123" s="20"/>
      <c r="KHU123" s="20"/>
      <c r="KHV123" s="20"/>
      <c r="KHW123" s="20"/>
      <c r="KHX123" s="20"/>
      <c r="KHY123" s="20"/>
      <c r="KHZ123" s="20"/>
      <c r="KIA123" s="20"/>
      <c r="KIB123" s="20"/>
      <c r="KIC123" s="20"/>
      <c r="KID123" s="20"/>
      <c r="KIE123" s="20"/>
      <c r="KIF123" s="20"/>
      <c r="KIG123" s="20"/>
      <c r="KIH123" s="20"/>
      <c r="KII123" s="20"/>
      <c r="KIJ123" s="20"/>
      <c r="KIK123" s="20"/>
      <c r="KIL123" s="20"/>
      <c r="KIM123" s="20"/>
      <c r="KIN123" s="20"/>
      <c r="KIO123" s="20"/>
      <c r="KIP123" s="20"/>
      <c r="KIQ123" s="20"/>
      <c r="KIR123" s="20"/>
      <c r="KIS123" s="20"/>
      <c r="KIT123" s="20"/>
      <c r="KIU123" s="20"/>
      <c r="KIV123" s="20"/>
      <c r="KIW123" s="20"/>
      <c r="KIX123" s="20"/>
      <c r="KIY123" s="20"/>
      <c r="KIZ123" s="20"/>
      <c r="KJA123" s="20"/>
      <c r="KJB123" s="20"/>
      <c r="KJC123" s="20"/>
      <c r="KJD123" s="20"/>
      <c r="KJE123" s="20"/>
      <c r="KJF123" s="20"/>
      <c r="KJG123" s="20"/>
      <c r="KJH123" s="20"/>
      <c r="KJI123" s="20"/>
      <c r="KJJ123" s="20"/>
      <c r="KJK123" s="20"/>
      <c r="KJL123" s="20"/>
      <c r="KJM123" s="20"/>
      <c r="KJN123" s="20"/>
      <c r="KJO123" s="20"/>
      <c r="KJP123" s="20"/>
      <c r="KJQ123" s="20"/>
      <c r="KJR123" s="20"/>
      <c r="KJS123" s="20"/>
      <c r="KJT123" s="20"/>
      <c r="KJU123" s="20"/>
      <c r="KJV123" s="20"/>
      <c r="KJW123" s="20"/>
      <c r="KJX123" s="20"/>
      <c r="KJY123" s="20"/>
      <c r="KJZ123" s="20"/>
      <c r="KKA123" s="20"/>
      <c r="KKB123" s="20"/>
      <c r="KKC123" s="20"/>
      <c r="KKD123" s="20"/>
      <c r="KKE123" s="20"/>
      <c r="KKF123" s="20"/>
      <c r="KKG123" s="20"/>
      <c r="KKH123" s="20"/>
      <c r="KKI123" s="20"/>
      <c r="KKJ123" s="20"/>
      <c r="KKK123" s="20"/>
      <c r="KKL123" s="20"/>
      <c r="KKM123" s="20"/>
      <c r="KKN123" s="20"/>
      <c r="KKO123" s="20"/>
      <c r="KKP123" s="20"/>
      <c r="KKQ123" s="20"/>
      <c r="KKR123" s="20"/>
      <c r="KKS123" s="20"/>
      <c r="KKT123" s="20"/>
      <c r="KKU123" s="20"/>
      <c r="KKV123" s="20"/>
      <c r="KKW123" s="20"/>
      <c r="KKX123" s="20"/>
      <c r="KKY123" s="20"/>
      <c r="KKZ123" s="20"/>
      <c r="KLA123" s="20"/>
      <c r="KLB123" s="20"/>
      <c r="KLC123" s="20"/>
      <c r="KLD123" s="20"/>
      <c r="KLE123" s="20"/>
      <c r="KLF123" s="20"/>
      <c r="KLG123" s="20"/>
      <c r="KLH123" s="20"/>
      <c r="KLI123" s="20"/>
      <c r="KLJ123" s="20"/>
      <c r="KLK123" s="20"/>
      <c r="KLL123" s="20"/>
      <c r="KLM123" s="20"/>
      <c r="KLN123" s="20"/>
      <c r="KLO123" s="20"/>
      <c r="KLP123" s="20"/>
      <c r="KLQ123" s="20"/>
      <c r="KLR123" s="20"/>
      <c r="KLS123" s="20"/>
      <c r="KLT123" s="20"/>
      <c r="KLU123" s="20"/>
      <c r="KLV123" s="20"/>
      <c r="KLW123" s="20"/>
      <c r="KLX123" s="20"/>
      <c r="KLY123" s="20"/>
      <c r="KLZ123" s="20"/>
      <c r="KMA123" s="20"/>
      <c r="KMB123" s="20"/>
      <c r="KMC123" s="20"/>
      <c r="KMD123" s="20"/>
      <c r="KME123" s="20"/>
      <c r="KMF123" s="20"/>
      <c r="KMG123" s="20"/>
      <c r="KMH123" s="20"/>
      <c r="KMI123" s="20"/>
      <c r="KMJ123" s="20"/>
      <c r="KMK123" s="20"/>
      <c r="KML123" s="20"/>
      <c r="KMM123" s="20"/>
      <c r="KMN123" s="20"/>
      <c r="KMO123" s="20"/>
      <c r="KMP123" s="20"/>
      <c r="KMQ123" s="20"/>
      <c r="KMR123" s="20"/>
      <c r="KMS123" s="20"/>
      <c r="KMT123" s="20"/>
      <c r="KMU123" s="20"/>
      <c r="KMV123" s="20"/>
      <c r="KMW123" s="20"/>
      <c r="KMX123" s="20"/>
      <c r="KMY123" s="20"/>
      <c r="KMZ123" s="20"/>
      <c r="KNA123" s="20"/>
      <c r="KNB123" s="20"/>
      <c r="KNC123" s="20"/>
      <c r="KND123" s="20"/>
      <c r="KNE123" s="20"/>
      <c r="KNF123" s="20"/>
      <c r="KNG123" s="20"/>
      <c r="KNH123" s="20"/>
      <c r="KNI123" s="20"/>
      <c r="KNJ123" s="20"/>
      <c r="KNK123" s="20"/>
      <c r="KNL123" s="20"/>
      <c r="KNM123" s="20"/>
      <c r="KNN123" s="20"/>
      <c r="KNO123" s="20"/>
      <c r="KNP123" s="20"/>
      <c r="KNQ123" s="20"/>
      <c r="KNR123" s="20"/>
      <c r="KNS123" s="20"/>
      <c r="KNT123" s="20"/>
      <c r="KNU123" s="20"/>
      <c r="KNV123" s="20"/>
      <c r="KNW123" s="20"/>
      <c r="KNX123" s="20"/>
      <c r="KNY123" s="20"/>
      <c r="KNZ123" s="20"/>
      <c r="KOA123" s="20"/>
      <c r="KOB123" s="20"/>
      <c r="KOC123" s="20"/>
      <c r="KOD123" s="20"/>
      <c r="KOE123" s="20"/>
      <c r="KOF123" s="20"/>
      <c r="KOG123" s="20"/>
      <c r="KOH123" s="20"/>
      <c r="KOI123" s="20"/>
      <c r="KOJ123" s="20"/>
      <c r="KOK123" s="20"/>
      <c r="KOL123" s="20"/>
      <c r="KOM123" s="20"/>
      <c r="KON123" s="20"/>
      <c r="KOO123" s="20"/>
      <c r="KOP123" s="20"/>
      <c r="KOQ123" s="20"/>
      <c r="KOR123" s="20"/>
      <c r="KOS123" s="20"/>
      <c r="KOT123" s="20"/>
      <c r="KOU123" s="20"/>
      <c r="KOV123" s="20"/>
      <c r="KOW123" s="20"/>
      <c r="KOX123" s="20"/>
      <c r="KOY123" s="20"/>
      <c r="KOZ123" s="20"/>
      <c r="KPA123" s="20"/>
      <c r="KPB123" s="20"/>
      <c r="KPC123" s="20"/>
      <c r="KPD123" s="20"/>
      <c r="KPE123" s="20"/>
      <c r="KPF123" s="20"/>
      <c r="KPG123" s="20"/>
      <c r="KPH123" s="20"/>
      <c r="KPI123" s="20"/>
      <c r="KPJ123" s="20"/>
      <c r="KPK123" s="20"/>
      <c r="KPL123" s="20"/>
      <c r="KPM123" s="20"/>
      <c r="KPN123" s="20"/>
      <c r="KPO123" s="20"/>
      <c r="KPP123" s="20"/>
      <c r="KPQ123" s="20"/>
      <c r="KPR123" s="20"/>
      <c r="KPS123" s="20"/>
      <c r="KPT123" s="20"/>
      <c r="KPU123" s="20"/>
      <c r="KPV123" s="20"/>
      <c r="KPW123" s="20"/>
      <c r="KPX123" s="20"/>
      <c r="KPY123" s="20"/>
      <c r="KPZ123" s="20"/>
      <c r="KQA123" s="20"/>
      <c r="KQB123" s="20"/>
      <c r="KQC123" s="20"/>
      <c r="KQD123" s="20"/>
      <c r="KQE123" s="20"/>
      <c r="KQF123" s="20"/>
      <c r="KQG123" s="20"/>
      <c r="KQH123" s="20"/>
      <c r="KQI123" s="20"/>
      <c r="KQJ123" s="20"/>
      <c r="KQK123" s="20"/>
      <c r="KQL123" s="20"/>
      <c r="KQM123" s="20"/>
      <c r="KQN123" s="20"/>
      <c r="KQO123" s="20"/>
      <c r="KQP123" s="20"/>
      <c r="KQQ123" s="20"/>
      <c r="KQR123" s="20"/>
      <c r="KQS123" s="20"/>
      <c r="KQT123" s="20"/>
      <c r="KQU123" s="20"/>
      <c r="KQV123" s="20"/>
      <c r="KQW123" s="20"/>
      <c r="KQX123" s="20"/>
      <c r="KQY123" s="20"/>
      <c r="KQZ123" s="20"/>
      <c r="KRA123" s="20"/>
      <c r="KRB123" s="20"/>
      <c r="KRC123" s="20"/>
      <c r="KRD123" s="20"/>
      <c r="KRE123" s="20"/>
      <c r="KRF123" s="20"/>
      <c r="KRG123" s="20"/>
      <c r="KRH123" s="20"/>
      <c r="KRI123" s="20"/>
      <c r="KRJ123" s="20"/>
      <c r="KRK123" s="20"/>
      <c r="KRL123" s="20"/>
      <c r="KRM123" s="20"/>
      <c r="KRN123" s="20"/>
      <c r="KRO123" s="20"/>
      <c r="KRP123" s="20"/>
      <c r="KRQ123" s="20"/>
      <c r="KRR123" s="20"/>
      <c r="KRS123" s="20"/>
      <c r="KRT123" s="20"/>
      <c r="KRU123" s="20"/>
      <c r="KRV123" s="20"/>
      <c r="KRW123" s="20"/>
      <c r="KRX123" s="20"/>
      <c r="KRY123" s="20"/>
      <c r="KRZ123" s="20"/>
      <c r="KSA123" s="20"/>
      <c r="KSB123" s="20"/>
      <c r="KSC123" s="20"/>
      <c r="KSD123" s="20"/>
      <c r="KSE123" s="20"/>
      <c r="KSF123" s="20"/>
      <c r="KSG123" s="20"/>
      <c r="KSH123" s="20"/>
      <c r="KSI123" s="20"/>
      <c r="KSJ123" s="20"/>
      <c r="KSK123" s="20"/>
      <c r="KSL123" s="20"/>
      <c r="KSM123" s="20"/>
      <c r="KSN123" s="20"/>
      <c r="KSO123" s="20"/>
      <c r="KSP123" s="20"/>
      <c r="KSQ123" s="20"/>
      <c r="KSR123" s="20"/>
      <c r="KSS123" s="20"/>
      <c r="KST123" s="20"/>
      <c r="KSU123" s="20"/>
      <c r="KSV123" s="20"/>
      <c r="KSW123" s="20"/>
      <c r="KSX123" s="20"/>
      <c r="KSY123" s="20"/>
      <c r="KSZ123" s="20"/>
      <c r="KTA123" s="20"/>
      <c r="KTB123" s="20"/>
      <c r="KTC123" s="20"/>
      <c r="KTD123" s="20"/>
      <c r="KTE123" s="20"/>
      <c r="KTF123" s="20"/>
      <c r="KTG123" s="20"/>
      <c r="KTH123" s="20"/>
      <c r="KTI123" s="20"/>
      <c r="KTJ123" s="20"/>
      <c r="KTK123" s="20"/>
      <c r="KTL123" s="20"/>
      <c r="KTM123" s="20"/>
      <c r="KTN123" s="20"/>
      <c r="KTO123" s="20"/>
      <c r="KTP123" s="20"/>
      <c r="KTQ123" s="20"/>
      <c r="KTR123" s="20"/>
      <c r="KTS123" s="20"/>
      <c r="KTT123" s="20"/>
      <c r="KTU123" s="20"/>
      <c r="KTV123" s="20"/>
      <c r="KTW123" s="20"/>
      <c r="KTX123" s="20"/>
      <c r="KTY123" s="20"/>
      <c r="KTZ123" s="20"/>
      <c r="KUA123" s="20"/>
      <c r="KUB123" s="20"/>
      <c r="KUC123" s="20"/>
      <c r="KUD123" s="20"/>
      <c r="KUE123" s="20"/>
      <c r="KUF123" s="20"/>
      <c r="KUG123" s="20"/>
      <c r="KUH123" s="20"/>
      <c r="KUI123" s="20"/>
      <c r="KUJ123" s="20"/>
      <c r="KUK123" s="20"/>
      <c r="KUL123" s="20"/>
      <c r="KUM123" s="20"/>
      <c r="KUN123" s="20"/>
      <c r="KUO123" s="20"/>
      <c r="KUP123" s="20"/>
      <c r="KUQ123" s="20"/>
      <c r="KUR123" s="20"/>
      <c r="KUS123" s="20"/>
      <c r="KUT123" s="20"/>
      <c r="KUU123" s="20"/>
      <c r="KUV123" s="20"/>
      <c r="KUW123" s="20"/>
      <c r="KUX123" s="20"/>
      <c r="KUY123" s="20"/>
      <c r="KUZ123" s="20"/>
      <c r="KVA123" s="20"/>
      <c r="KVB123" s="20"/>
      <c r="KVC123" s="20"/>
      <c r="KVD123" s="20"/>
      <c r="KVE123" s="20"/>
      <c r="KVF123" s="20"/>
      <c r="KVG123" s="20"/>
      <c r="KVH123" s="20"/>
      <c r="KVI123" s="20"/>
      <c r="KVJ123" s="20"/>
      <c r="KVK123" s="20"/>
      <c r="KVL123" s="20"/>
      <c r="KVM123" s="20"/>
      <c r="KVN123" s="20"/>
      <c r="KVO123" s="20"/>
      <c r="KVP123" s="20"/>
      <c r="KVQ123" s="20"/>
      <c r="KVR123" s="20"/>
      <c r="KVS123" s="20"/>
      <c r="KVT123" s="20"/>
      <c r="KVU123" s="20"/>
      <c r="KVV123" s="20"/>
      <c r="KVW123" s="20"/>
      <c r="KVX123" s="20"/>
      <c r="KVY123" s="20"/>
      <c r="KVZ123" s="20"/>
      <c r="KWA123" s="20"/>
      <c r="KWB123" s="20"/>
      <c r="KWC123" s="20"/>
      <c r="KWD123" s="20"/>
      <c r="KWE123" s="20"/>
      <c r="KWF123" s="20"/>
      <c r="KWG123" s="20"/>
      <c r="KWH123" s="20"/>
      <c r="KWI123" s="20"/>
      <c r="KWJ123" s="20"/>
      <c r="KWK123" s="20"/>
      <c r="KWL123" s="20"/>
      <c r="KWM123" s="20"/>
      <c r="KWN123" s="20"/>
      <c r="KWO123" s="20"/>
      <c r="KWP123" s="20"/>
      <c r="KWQ123" s="20"/>
      <c r="KWR123" s="20"/>
      <c r="KWS123" s="20"/>
      <c r="KWT123" s="20"/>
      <c r="KWU123" s="20"/>
      <c r="KWV123" s="20"/>
      <c r="KWW123" s="20"/>
      <c r="KWX123" s="20"/>
      <c r="KWY123" s="20"/>
      <c r="KWZ123" s="20"/>
      <c r="KXA123" s="20"/>
      <c r="KXB123" s="20"/>
      <c r="KXC123" s="20"/>
      <c r="KXD123" s="20"/>
      <c r="KXE123" s="20"/>
      <c r="KXF123" s="20"/>
      <c r="KXG123" s="20"/>
      <c r="KXH123" s="20"/>
      <c r="KXI123" s="20"/>
      <c r="KXJ123" s="20"/>
      <c r="KXK123" s="20"/>
      <c r="KXL123" s="20"/>
      <c r="KXM123" s="20"/>
      <c r="KXN123" s="20"/>
      <c r="KXO123" s="20"/>
      <c r="KXP123" s="20"/>
      <c r="KXQ123" s="20"/>
      <c r="KXR123" s="20"/>
      <c r="KXS123" s="20"/>
      <c r="KXT123" s="20"/>
      <c r="KXU123" s="20"/>
      <c r="KXV123" s="20"/>
      <c r="KXW123" s="20"/>
      <c r="KXX123" s="20"/>
      <c r="KXY123" s="20"/>
      <c r="KXZ123" s="20"/>
      <c r="KYA123" s="20"/>
      <c r="KYB123" s="20"/>
      <c r="KYC123" s="20"/>
      <c r="KYD123" s="20"/>
      <c r="KYE123" s="20"/>
      <c r="KYF123" s="20"/>
      <c r="KYG123" s="20"/>
      <c r="KYH123" s="20"/>
      <c r="KYI123" s="20"/>
      <c r="KYJ123" s="20"/>
      <c r="KYK123" s="20"/>
      <c r="KYL123" s="20"/>
      <c r="KYM123" s="20"/>
      <c r="KYN123" s="20"/>
      <c r="KYO123" s="20"/>
      <c r="KYP123" s="20"/>
      <c r="KYQ123" s="20"/>
      <c r="KYR123" s="20"/>
      <c r="KYS123" s="20"/>
      <c r="KYT123" s="20"/>
      <c r="KYU123" s="20"/>
      <c r="KYV123" s="20"/>
      <c r="KYW123" s="20"/>
      <c r="KYX123" s="20"/>
      <c r="KYY123" s="20"/>
      <c r="KYZ123" s="20"/>
      <c r="KZA123" s="20"/>
      <c r="KZB123" s="20"/>
      <c r="KZC123" s="20"/>
      <c r="KZD123" s="20"/>
      <c r="KZE123" s="20"/>
      <c r="KZF123" s="20"/>
      <c r="KZG123" s="20"/>
      <c r="KZH123" s="20"/>
      <c r="KZI123" s="20"/>
      <c r="KZJ123" s="20"/>
      <c r="KZK123" s="20"/>
      <c r="KZL123" s="20"/>
      <c r="KZM123" s="20"/>
      <c r="KZN123" s="20"/>
      <c r="KZO123" s="20"/>
      <c r="KZP123" s="20"/>
      <c r="KZQ123" s="20"/>
      <c r="KZR123" s="20"/>
      <c r="KZS123" s="20"/>
      <c r="KZT123" s="20"/>
      <c r="KZU123" s="20"/>
      <c r="KZV123" s="20"/>
      <c r="KZW123" s="20"/>
      <c r="KZX123" s="20"/>
      <c r="KZY123" s="20"/>
      <c r="KZZ123" s="20"/>
      <c r="LAA123" s="20"/>
      <c r="LAB123" s="20"/>
      <c r="LAC123" s="20"/>
      <c r="LAD123" s="20"/>
      <c r="LAE123" s="20"/>
      <c r="LAF123" s="20"/>
      <c r="LAG123" s="20"/>
      <c r="LAH123" s="20"/>
      <c r="LAI123" s="20"/>
      <c r="LAJ123" s="20"/>
      <c r="LAK123" s="20"/>
      <c r="LAL123" s="20"/>
      <c r="LAM123" s="20"/>
      <c r="LAN123" s="20"/>
      <c r="LAO123" s="20"/>
      <c r="LAP123" s="20"/>
      <c r="LAQ123" s="20"/>
      <c r="LAR123" s="20"/>
      <c r="LAS123" s="20"/>
      <c r="LAT123" s="20"/>
      <c r="LAU123" s="20"/>
      <c r="LAV123" s="20"/>
      <c r="LAW123" s="20"/>
      <c r="LAX123" s="20"/>
      <c r="LAY123" s="20"/>
      <c r="LAZ123" s="20"/>
      <c r="LBA123" s="20"/>
      <c r="LBB123" s="20"/>
      <c r="LBC123" s="20"/>
      <c r="LBD123" s="20"/>
      <c r="LBE123" s="20"/>
      <c r="LBF123" s="20"/>
      <c r="LBG123" s="20"/>
      <c r="LBH123" s="20"/>
      <c r="LBI123" s="20"/>
      <c r="LBJ123" s="20"/>
      <c r="LBK123" s="20"/>
      <c r="LBL123" s="20"/>
      <c r="LBM123" s="20"/>
      <c r="LBN123" s="20"/>
      <c r="LBO123" s="20"/>
      <c r="LBP123" s="20"/>
      <c r="LBQ123" s="20"/>
      <c r="LBR123" s="20"/>
      <c r="LBS123" s="20"/>
      <c r="LBT123" s="20"/>
      <c r="LBU123" s="20"/>
      <c r="LBV123" s="20"/>
      <c r="LBW123" s="20"/>
      <c r="LBX123" s="20"/>
      <c r="LBY123" s="20"/>
      <c r="LBZ123" s="20"/>
      <c r="LCA123" s="20"/>
      <c r="LCB123" s="20"/>
      <c r="LCC123" s="20"/>
      <c r="LCD123" s="20"/>
      <c r="LCE123" s="20"/>
      <c r="LCF123" s="20"/>
      <c r="LCG123" s="20"/>
      <c r="LCH123" s="20"/>
      <c r="LCI123" s="20"/>
      <c r="LCJ123" s="20"/>
      <c r="LCK123" s="20"/>
      <c r="LCL123" s="20"/>
      <c r="LCM123" s="20"/>
      <c r="LCN123" s="20"/>
      <c r="LCO123" s="20"/>
      <c r="LCP123" s="20"/>
      <c r="LCQ123" s="20"/>
      <c r="LCR123" s="20"/>
      <c r="LCS123" s="20"/>
      <c r="LCT123" s="20"/>
      <c r="LCU123" s="20"/>
      <c r="LCV123" s="20"/>
      <c r="LCW123" s="20"/>
      <c r="LCX123" s="20"/>
      <c r="LCY123" s="20"/>
      <c r="LCZ123" s="20"/>
      <c r="LDA123" s="20"/>
      <c r="LDB123" s="20"/>
      <c r="LDC123" s="20"/>
      <c r="LDD123" s="20"/>
      <c r="LDE123" s="20"/>
      <c r="LDF123" s="20"/>
      <c r="LDG123" s="20"/>
      <c r="LDH123" s="20"/>
      <c r="LDI123" s="20"/>
      <c r="LDJ123" s="20"/>
      <c r="LDK123" s="20"/>
      <c r="LDL123" s="20"/>
      <c r="LDM123" s="20"/>
      <c r="LDN123" s="20"/>
      <c r="LDO123" s="20"/>
      <c r="LDP123" s="20"/>
      <c r="LDQ123" s="20"/>
      <c r="LDR123" s="20"/>
      <c r="LDS123" s="20"/>
      <c r="LDT123" s="20"/>
      <c r="LDU123" s="20"/>
      <c r="LDV123" s="20"/>
      <c r="LDW123" s="20"/>
      <c r="LDX123" s="20"/>
      <c r="LDY123" s="20"/>
      <c r="LDZ123" s="20"/>
      <c r="LEA123" s="20"/>
      <c r="LEB123" s="20"/>
      <c r="LEC123" s="20"/>
      <c r="LED123" s="20"/>
      <c r="LEE123" s="20"/>
      <c r="LEF123" s="20"/>
      <c r="LEG123" s="20"/>
      <c r="LEH123" s="20"/>
      <c r="LEI123" s="20"/>
      <c r="LEJ123" s="20"/>
      <c r="LEK123" s="20"/>
      <c r="LEL123" s="20"/>
      <c r="LEM123" s="20"/>
      <c r="LEN123" s="20"/>
      <c r="LEO123" s="20"/>
      <c r="LEP123" s="20"/>
      <c r="LEQ123" s="20"/>
      <c r="LER123" s="20"/>
      <c r="LES123" s="20"/>
      <c r="LET123" s="20"/>
      <c r="LEU123" s="20"/>
      <c r="LEV123" s="20"/>
      <c r="LEW123" s="20"/>
      <c r="LEX123" s="20"/>
      <c r="LEY123" s="20"/>
      <c r="LEZ123" s="20"/>
      <c r="LFA123" s="20"/>
      <c r="LFB123" s="20"/>
      <c r="LFC123" s="20"/>
      <c r="LFD123" s="20"/>
      <c r="LFE123" s="20"/>
      <c r="LFF123" s="20"/>
      <c r="LFG123" s="20"/>
      <c r="LFH123" s="20"/>
      <c r="LFI123" s="20"/>
      <c r="LFJ123" s="20"/>
      <c r="LFK123" s="20"/>
      <c r="LFL123" s="20"/>
      <c r="LFM123" s="20"/>
      <c r="LFN123" s="20"/>
      <c r="LFO123" s="20"/>
      <c r="LFP123" s="20"/>
      <c r="LFQ123" s="20"/>
      <c r="LFR123" s="20"/>
      <c r="LFS123" s="20"/>
      <c r="LFT123" s="20"/>
      <c r="LFU123" s="20"/>
      <c r="LFV123" s="20"/>
      <c r="LFW123" s="20"/>
      <c r="LFX123" s="20"/>
      <c r="LFY123" s="20"/>
      <c r="LFZ123" s="20"/>
      <c r="LGA123" s="20"/>
      <c r="LGB123" s="20"/>
      <c r="LGC123" s="20"/>
      <c r="LGD123" s="20"/>
      <c r="LGE123" s="20"/>
      <c r="LGF123" s="20"/>
      <c r="LGG123" s="20"/>
      <c r="LGH123" s="20"/>
      <c r="LGI123" s="20"/>
      <c r="LGJ123" s="20"/>
      <c r="LGK123" s="20"/>
      <c r="LGL123" s="20"/>
      <c r="LGM123" s="20"/>
      <c r="LGN123" s="20"/>
      <c r="LGO123" s="20"/>
      <c r="LGP123" s="20"/>
      <c r="LGQ123" s="20"/>
      <c r="LGR123" s="20"/>
      <c r="LGS123" s="20"/>
      <c r="LGT123" s="20"/>
      <c r="LGU123" s="20"/>
      <c r="LGV123" s="20"/>
      <c r="LGW123" s="20"/>
      <c r="LGX123" s="20"/>
      <c r="LGY123" s="20"/>
      <c r="LGZ123" s="20"/>
      <c r="LHA123" s="20"/>
      <c r="LHB123" s="20"/>
      <c r="LHC123" s="20"/>
      <c r="LHD123" s="20"/>
      <c r="LHE123" s="20"/>
      <c r="LHF123" s="20"/>
      <c r="LHG123" s="20"/>
      <c r="LHH123" s="20"/>
      <c r="LHI123" s="20"/>
      <c r="LHJ123" s="20"/>
      <c r="LHK123" s="20"/>
      <c r="LHL123" s="20"/>
      <c r="LHM123" s="20"/>
      <c r="LHN123" s="20"/>
      <c r="LHO123" s="20"/>
      <c r="LHP123" s="20"/>
      <c r="LHQ123" s="20"/>
      <c r="LHR123" s="20"/>
      <c r="LHS123" s="20"/>
      <c r="LHT123" s="20"/>
      <c r="LHU123" s="20"/>
      <c r="LHV123" s="20"/>
      <c r="LHW123" s="20"/>
      <c r="LHX123" s="20"/>
      <c r="LHY123" s="20"/>
      <c r="LHZ123" s="20"/>
      <c r="LIA123" s="20"/>
      <c r="LIB123" s="20"/>
      <c r="LIC123" s="20"/>
      <c r="LID123" s="20"/>
      <c r="LIE123" s="20"/>
      <c r="LIF123" s="20"/>
      <c r="LIG123" s="20"/>
      <c r="LIH123" s="20"/>
      <c r="LII123" s="20"/>
      <c r="LIJ123" s="20"/>
      <c r="LIK123" s="20"/>
      <c r="LIL123" s="20"/>
      <c r="LIM123" s="20"/>
      <c r="LIN123" s="20"/>
      <c r="LIO123" s="20"/>
      <c r="LIP123" s="20"/>
      <c r="LIQ123" s="20"/>
      <c r="LIR123" s="20"/>
      <c r="LIS123" s="20"/>
      <c r="LIT123" s="20"/>
      <c r="LIU123" s="20"/>
      <c r="LIV123" s="20"/>
      <c r="LIW123" s="20"/>
      <c r="LIX123" s="20"/>
      <c r="LIY123" s="20"/>
      <c r="LIZ123" s="20"/>
      <c r="LJA123" s="20"/>
      <c r="LJB123" s="20"/>
      <c r="LJC123" s="20"/>
      <c r="LJD123" s="20"/>
      <c r="LJE123" s="20"/>
      <c r="LJF123" s="20"/>
      <c r="LJG123" s="20"/>
      <c r="LJH123" s="20"/>
      <c r="LJI123" s="20"/>
      <c r="LJJ123" s="20"/>
      <c r="LJK123" s="20"/>
      <c r="LJL123" s="20"/>
      <c r="LJM123" s="20"/>
      <c r="LJN123" s="20"/>
      <c r="LJO123" s="20"/>
      <c r="LJP123" s="20"/>
      <c r="LJQ123" s="20"/>
      <c r="LJR123" s="20"/>
      <c r="LJS123" s="20"/>
      <c r="LJT123" s="20"/>
      <c r="LJU123" s="20"/>
      <c r="LJV123" s="20"/>
      <c r="LJW123" s="20"/>
      <c r="LJX123" s="20"/>
      <c r="LJY123" s="20"/>
      <c r="LJZ123" s="20"/>
      <c r="LKA123" s="20"/>
      <c r="LKB123" s="20"/>
      <c r="LKC123" s="20"/>
      <c r="LKD123" s="20"/>
      <c r="LKE123" s="20"/>
      <c r="LKF123" s="20"/>
      <c r="LKG123" s="20"/>
      <c r="LKH123" s="20"/>
      <c r="LKI123" s="20"/>
      <c r="LKJ123" s="20"/>
      <c r="LKK123" s="20"/>
      <c r="LKL123" s="20"/>
      <c r="LKM123" s="20"/>
      <c r="LKN123" s="20"/>
      <c r="LKO123" s="20"/>
      <c r="LKP123" s="20"/>
      <c r="LKQ123" s="20"/>
      <c r="LKR123" s="20"/>
      <c r="LKS123" s="20"/>
      <c r="LKT123" s="20"/>
      <c r="LKU123" s="20"/>
      <c r="LKV123" s="20"/>
      <c r="LKW123" s="20"/>
      <c r="LKX123" s="20"/>
      <c r="LKY123" s="20"/>
      <c r="LKZ123" s="20"/>
      <c r="LLA123" s="20"/>
      <c r="LLB123" s="20"/>
      <c r="LLC123" s="20"/>
      <c r="LLD123" s="20"/>
      <c r="LLE123" s="20"/>
      <c r="LLF123" s="20"/>
      <c r="LLG123" s="20"/>
      <c r="LLH123" s="20"/>
      <c r="LLI123" s="20"/>
      <c r="LLJ123" s="20"/>
      <c r="LLK123" s="20"/>
      <c r="LLL123" s="20"/>
      <c r="LLM123" s="20"/>
      <c r="LLN123" s="20"/>
      <c r="LLO123" s="20"/>
      <c r="LLP123" s="20"/>
      <c r="LLQ123" s="20"/>
      <c r="LLR123" s="20"/>
      <c r="LLS123" s="20"/>
      <c r="LLT123" s="20"/>
      <c r="LLU123" s="20"/>
      <c r="LLV123" s="20"/>
      <c r="LLW123" s="20"/>
      <c r="LLX123" s="20"/>
      <c r="LLY123" s="20"/>
      <c r="LLZ123" s="20"/>
      <c r="LMA123" s="20"/>
      <c r="LMB123" s="20"/>
      <c r="LMC123" s="20"/>
      <c r="LMD123" s="20"/>
      <c r="LME123" s="20"/>
      <c r="LMF123" s="20"/>
      <c r="LMG123" s="20"/>
      <c r="LMH123" s="20"/>
      <c r="LMI123" s="20"/>
      <c r="LMJ123" s="20"/>
      <c r="LMK123" s="20"/>
      <c r="LML123" s="20"/>
      <c r="LMM123" s="20"/>
      <c r="LMN123" s="20"/>
      <c r="LMO123" s="20"/>
      <c r="LMP123" s="20"/>
      <c r="LMQ123" s="20"/>
      <c r="LMR123" s="20"/>
      <c r="LMS123" s="20"/>
      <c r="LMT123" s="20"/>
      <c r="LMU123" s="20"/>
      <c r="LMV123" s="20"/>
      <c r="LMW123" s="20"/>
      <c r="LMX123" s="20"/>
      <c r="LMY123" s="20"/>
      <c r="LMZ123" s="20"/>
      <c r="LNA123" s="20"/>
      <c r="LNB123" s="20"/>
      <c r="LNC123" s="20"/>
      <c r="LND123" s="20"/>
      <c r="LNE123" s="20"/>
      <c r="LNF123" s="20"/>
      <c r="LNG123" s="20"/>
      <c r="LNH123" s="20"/>
      <c r="LNI123" s="20"/>
      <c r="LNJ123" s="20"/>
      <c r="LNK123" s="20"/>
      <c r="LNL123" s="20"/>
      <c r="LNM123" s="20"/>
      <c r="LNN123" s="20"/>
      <c r="LNO123" s="20"/>
      <c r="LNP123" s="20"/>
      <c r="LNQ123" s="20"/>
      <c r="LNR123" s="20"/>
      <c r="LNS123" s="20"/>
      <c r="LNT123" s="20"/>
      <c r="LNU123" s="20"/>
      <c r="LNV123" s="20"/>
      <c r="LNW123" s="20"/>
      <c r="LNX123" s="20"/>
      <c r="LNY123" s="20"/>
      <c r="LNZ123" s="20"/>
      <c r="LOA123" s="20"/>
      <c r="LOB123" s="20"/>
      <c r="LOC123" s="20"/>
      <c r="LOD123" s="20"/>
      <c r="LOE123" s="20"/>
      <c r="LOF123" s="20"/>
      <c r="LOG123" s="20"/>
      <c r="LOH123" s="20"/>
      <c r="LOI123" s="20"/>
      <c r="LOJ123" s="20"/>
      <c r="LOK123" s="20"/>
      <c r="LOL123" s="20"/>
      <c r="LOM123" s="20"/>
      <c r="LON123" s="20"/>
      <c r="LOO123" s="20"/>
      <c r="LOP123" s="20"/>
      <c r="LOQ123" s="20"/>
      <c r="LOR123" s="20"/>
      <c r="LOS123" s="20"/>
      <c r="LOT123" s="20"/>
      <c r="LOU123" s="20"/>
      <c r="LOV123" s="20"/>
      <c r="LOW123" s="20"/>
      <c r="LOX123" s="20"/>
      <c r="LOY123" s="20"/>
      <c r="LOZ123" s="20"/>
      <c r="LPA123" s="20"/>
      <c r="LPB123" s="20"/>
      <c r="LPC123" s="20"/>
      <c r="LPD123" s="20"/>
      <c r="LPE123" s="20"/>
      <c r="LPF123" s="20"/>
      <c r="LPG123" s="20"/>
      <c r="LPH123" s="20"/>
      <c r="LPI123" s="20"/>
      <c r="LPJ123" s="20"/>
      <c r="LPK123" s="20"/>
      <c r="LPL123" s="20"/>
      <c r="LPM123" s="20"/>
      <c r="LPN123" s="20"/>
      <c r="LPO123" s="20"/>
      <c r="LPP123" s="20"/>
      <c r="LPQ123" s="20"/>
      <c r="LPR123" s="20"/>
      <c r="LPS123" s="20"/>
      <c r="LPT123" s="20"/>
      <c r="LPU123" s="20"/>
      <c r="LPV123" s="20"/>
      <c r="LPW123" s="20"/>
      <c r="LPX123" s="20"/>
      <c r="LPY123" s="20"/>
      <c r="LPZ123" s="20"/>
      <c r="LQA123" s="20"/>
      <c r="LQB123" s="20"/>
      <c r="LQC123" s="20"/>
      <c r="LQD123" s="20"/>
      <c r="LQE123" s="20"/>
      <c r="LQF123" s="20"/>
      <c r="LQG123" s="20"/>
      <c r="LQH123" s="20"/>
      <c r="LQI123" s="20"/>
      <c r="LQJ123" s="20"/>
      <c r="LQK123" s="20"/>
      <c r="LQL123" s="20"/>
      <c r="LQM123" s="20"/>
      <c r="LQN123" s="20"/>
      <c r="LQO123" s="20"/>
      <c r="LQP123" s="20"/>
      <c r="LQQ123" s="20"/>
      <c r="LQR123" s="20"/>
      <c r="LQS123" s="20"/>
      <c r="LQT123" s="20"/>
      <c r="LQU123" s="20"/>
      <c r="LQV123" s="20"/>
      <c r="LQW123" s="20"/>
      <c r="LQX123" s="20"/>
      <c r="LQY123" s="20"/>
      <c r="LQZ123" s="20"/>
      <c r="LRA123" s="20"/>
      <c r="LRB123" s="20"/>
      <c r="LRC123" s="20"/>
      <c r="LRD123" s="20"/>
      <c r="LRE123" s="20"/>
      <c r="LRF123" s="20"/>
      <c r="LRG123" s="20"/>
      <c r="LRH123" s="20"/>
      <c r="LRI123" s="20"/>
      <c r="LRJ123" s="20"/>
      <c r="LRK123" s="20"/>
      <c r="LRL123" s="20"/>
      <c r="LRM123" s="20"/>
      <c r="LRN123" s="20"/>
      <c r="LRO123" s="20"/>
      <c r="LRP123" s="20"/>
      <c r="LRQ123" s="20"/>
      <c r="LRR123" s="20"/>
      <c r="LRS123" s="20"/>
      <c r="LRT123" s="20"/>
      <c r="LRU123" s="20"/>
      <c r="LRV123" s="20"/>
      <c r="LRW123" s="20"/>
      <c r="LRX123" s="20"/>
      <c r="LRY123" s="20"/>
      <c r="LRZ123" s="20"/>
      <c r="LSA123" s="20"/>
      <c r="LSB123" s="20"/>
      <c r="LSC123" s="20"/>
      <c r="LSD123" s="20"/>
      <c r="LSE123" s="20"/>
      <c r="LSF123" s="20"/>
      <c r="LSG123" s="20"/>
      <c r="LSH123" s="20"/>
      <c r="LSI123" s="20"/>
      <c r="LSJ123" s="20"/>
      <c r="LSK123" s="20"/>
      <c r="LSL123" s="20"/>
      <c r="LSM123" s="20"/>
      <c r="LSN123" s="20"/>
      <c r="LSO123" s="20"/>
      <c r="LSP123" s="20"/>
      <c r="LSQ123" s="20"/>
      <c r="LSR123" s="20"/>
      <c r="LSS123" s="20"/>
      <c r="LST123" s="20"/>
      <c r="LSU123" s="20"/>
      <c r="LSV123" s="20"/>
      <c r="LSW123" s="20"/>
      <c r="LSX123" s="20"/>
      <c r="LSY123" s="20"/>
      <c r="LSZ123" s="20"/>
      <c r="LTA123" s="20"/>
      <c r="LTB123" s="20"/>
      <c r="LTC123" s="20"/>
      <c r="LTD123" s="20"/>
      <c r="LTE123" s="20"/>
      <c r="LTF123" s="20"/>
      <c r="LTG123" s="20"/>
      <c r="LTH123" s="20"/>
      <c r="LTI123" s="20"/>
      <c r="LTJ123" s="20"/>
      <c r="LTK123" s="20"/>
      <c r="LTL123" s="20"/>
      <c r="LTM123" s="20"/>
      <c r="LTN123" s="20"/>
      <c r="LTO123" s="20"/>
      <c r="LTP123" s="20"/>
      <c r="LTQ123" s="20"/>
      <c r="LTR123" s="20"/>
      <c r="LTS123" s="20"/>
      <c r="LTT123" s="20"/>
      <c r="LTU123" s="20"/>
      <c r="LTV123" s="20"/>
      <c r="LTW123" s="20"/>
      <c r="LTX123" s="20"/>
      <c r="LTY123" s="20"/>
      <c r="LTZ123" s="20"/>
      <c r="LUA123" s="20"/>
      <c r="LUB123" s="20"/>
      <c r="LUC123" s="20"/>
      <c r="LUD123" s="20"/>
      <c r="LUE123" s="20"/>
      <c r="LUF123" s="20"/>
      <c r="LUG123" s="20"/>
      <c r="LUH123" s="20"/>
      <c r="LUI123" s="20"/>
      <c r="LUJ123" s="20"/>
      <c r="LUK123" s="20"/>
      <c r="LUL123" s="20"/>
      <c r="LUM123" s="20"/>
      <c r="LUN123" s="20"/>
      <c r="LUO123" s="20"/>
      <c r="LUP123" s="20"/>
      <c r="LUQ123" s="20"/>
      <c r="LUR123" s="20"/>
      <c r="LUS123" s="20"/>
      <c r="LUT123" s="20"/>
      <c r="LUU123" s="20"/>
      <c r="LUV123" s="20"/>
      <c r="LUW123" s="20"/>
      <c r="LUX123" s="20"/>
      <c r="LUY123" s="20"/>
      <c r="LUZ123" s="20"/>
      <c r="LVA123" s="20"/>
      <c r="LVB123" s="20"/>
      <c r="LVC123" s="20"/>
      <c r="LVD123" s="20"/>
      <c r="LVE123" s="20"/>
      <c r="LVF123" s="20"/>
      <c r="LVG123" s="20"/>
      <c r="LVH123" s="20"/>
      <c r="LVI123" s="20"/>
      <c r="LVJ123" s="20"/>
      <c r="LVK123" s="20"/>
      <c r="LVL123" s="20"/>
      <c r="LVM123" s="20"/>
      <c r="LVN123" s="20"/>
      <c r="LVO123" s="20"/>
      <c r="LVP123" s="20"/>
      <c r="LVQ123" s="20"/>
      <c r="LVR123" s="20"/>
      <c r="LVS123" s="20"/>
      <c r="LVT123" s="20"/>
      <c r="LVU123" s="20"/>
      <c r="LVV123" s="20"/>
      <c r="LVW123" s="20"/>
      <c r="LVX123" s="20"/>
      <c r="LVY123" s="20"/>
      <c r="LVZ123" s="20"/>
      <c r="LWA123" s="20"/>
      <c r="LWB123" s="20"/>
      <c r="LWC123" s="20"/>
      <c r="LWD123" s="20"/>
      <c r="LWE123" s="20"/>
      <c r="LWF123" s="20"/>
      <c r="LWG123" s="20"/>
      <c r="LWH123" s="20"/>
      <c r="LWI123" s="20"/>
      <c r="LWJ123" s="20"/>
      <c r="LWK123" s="20"/>
      <c r="LWL123" s="20"/>
      <c r="LWM123" s="20"/>
      <c r="LWN123" s="20"/>
      <c r="LWO123" s="20"/>
      <c r="LWP123" s="20"/>
      <c r="LWQ123" s="20"/>
      <c r="LWR123" s="20"/>
      <c r="LWS123" s="20"/>
      <c r="LWT123" s="20"/>
      <c r="LWU123" s="20"/>
      <c r="LWV123" s="20"/>
      <c r="LWW123" s="20"/>
      <c r="LWX123" s="20"/>
      <c r="LWY123" s="20"/>
      <c r="LWZ123" s="20"/>
      <c r="LXA123" s="20"/>
      <c r="LXB123" s="20"/>
      <c r="LXC123" s="20"/>
      <c r="LXD123" s="20"/>
      <c r="LXE123" s="20"/>
      <c r="LXF123" s="20"/>
      <c r="LXG123" s="20"/>
      <c r="LXH123" s="20"/>
      <c r="LXI123" s="20"/>
      <c r="LXJ123" s="20"/>
      <c r="LXK123" s="20"/>
      <c r="LXL123" s="20"/>
      <c r="LXM123" s="20"/>
      <c r="LXN123" s="20"/>
      <c r="LXO123" s="20"/>
      <c r="LXP123" s="20"/>
      <c r="LXQ123" s="20"/>
      <c r="LXR123" s="20"/>
      <c r="LXS123" s="20"/>
      <c r="LXT123" s="20"/>
      <c r="LXU123" s="20"/>
      <c r="LXV123" s="20"/>
      <c r="LXW123" s="20"/>
      <c r="LXX123" s="20"/>
      <c r="LXY123" s="20"/>
      <c r="LXZ123" s="20"/>
      <c r="LYA123" s="20"/>
      <c r="LYB123" s="20"/>
      <c r="LYC123" s="20"/>
      <c r="LYD123" s="20"/>
      <c r="LYE123" s="20"/>
      <c r="LYF123" s="20"/>
      <c r="LYG123" s="20"/>
      <c r="LYH123" s="20"/>
      <c r="LYI123" s="20"/>
      <c r="LYJ123" s="20"/>
      <c r="LYK123" s="20"/>
      <c r="LYL123" s="20"/>
      <c r="LYM123" s="20"/>
      <c r="LYN123" s="20"/>
      <c r="LYO123" s="20"/>
      <c r="LYP123" s="20"/>
      <c r="LYQ123" s="20"/>
      <c r="LYR123" s="20"/>
      <c r="LYS123" s="20"/>
      <c r="LYT123" s="20"/>
      <c r="LYU123" s="20"/>
      <c r="LYV123" s="20"/>
      <c r="LYW123" s="20"/>
      <c r="LYX123" s="20"/>
      <c r="LYY123" s="20"/>
      <c r="LYZ123" s="20"/>
      <c r="LZA123" s="20"/>
      <c r="LZB123" s="20"/>
      <c r="LZC123" s="20"/>
      <c r="LZD123" s="20"/>
      <c r="LZE123" s="20"/>
      <c r="LZF123" s="20"/>
      <c r="LZG123" s="20"/>
      <c r="LZH123" s="20"/>
      <c r="LZI123" s="20"/>
      <c r="LZJ123" s="20"/>
      <c r="LZK123" s="20"/>
      <c r="LZL123" s="20"/>
      <c r="LZM123" s="20"/>
      <c r="LZN123" s="20"/>
      <c r="LZO123" s="20"/>
      <c r="LZP123" s="20"/>
      <c r="LZQ123" s="20"/>
      <c r="LZR123" s="20"/>
      <c r="LZS123" s="20"/>
      <c r="LZT123" s="20"/>
      <c r="LZU123" s="20"/>
      <c r="LZV123" s="20"/>
      <c r="LZW123" s="20"/>
      <c r="LZX123" s="20"/>
      <c r="LZY123" s="20"/>
      <c r="LZZ123" s="20"/>
      <c r="MAA123" s="20"/>
      <c r="MAB123" s="20"/>
      <c r="MAC123" s="20"/>
      <c r="MAD123" s="20"/>
      <c r="MAE123" s="20"/>
      <c r="MAF123" s="20"/>
      <c r="MAG123" s="20"/>
      <c r="MAH123" s="20"/>
      <c r="MAI123" s="20"/>
      <c r="MAJ123" s="20"/>
      <c r="MAK123" s="20"/>
      <c r="MAL123" s="20"/>
      <c r="MAM123" s="20"/>
      <c r="MAN123" s="20"/>
      <c r="MAO123" s="20"/>
      <c r="MAP123" s="20"/>
      <c r="MAQ123" s="20"/>
      <c r="MAR123" s="20"/>
      <c r="MAS123" s="20"/>
      <c r="MAT123" s="20"/>
      <c r="MAU123" s="20"/>
      <c r="MAV123" s="20"/>
      <c r="MAW123" s="20"/>
      <c r="MAX123" s="20"/>
      <c r="MAY123" s="20"/>
      <c r="MAZ123" s="20"/>
      <c r="MBA123" s="20"/>
      <c r="MBB123" s="20"/>
      <c r="MBC123" s="20"/>
      <c r="MBD123" s="20"/>
      <c r="MBE123" s="20"/>
      <c r="MBF123" s="20"/>
      <c r="MBG123" s="20"/>
      <c r="MBH123" s="20"/>
      <c r="MBI123" s="20"/>
      <c r="MBJ123" s="20"/>
      <c r="MBK123" s="20"/>
      <c r="MBL123" s="20"/>
      <c r="MBM123" s="20"/>
      <c r="MBN123" s="20"/>
      <c r="MBO123" s="20"/>
      <c r="MBP123" s="20"/>
      <c r="MBQ123" s="20"/>
      <c r="MBR123" s="20"/>
      <c r="MBS123" s="20"/>
      <c r="MBT123" s="20"/>
      <c r="MBU123" s="20"/>
      <c r="MBV123" s="20"/>
      <c r="MBW123" s="20"/>
      <c r="MBX123" s="20"/>
      <c r="MBY123" s="20"/>
      <c r="MBZ123" s="20"/>
      <c r="MCA123" s="20"/>
      <c r="MCB123" s="20"/>
      <c r="MCC123" s="20"/>
      <c r="MCD123" s="20"/>
      <c r="MCE123" s="20"/>
      <c r="MCF123" s="20"/>
      <c r="MCG123" s="20"/>
      <c r="MCH123" s="20"/>
      <c r="MCI123" s="20"/>
      <c r="MCJ123" s="20"/>
      <c r="MCK123" s="20"/>
      <c r="MCL123" s="20"/>
      <c r="MCM123" s="20"/>
      <c r="MCN123" s="20"/>
      <c r="MCO123" s="20"/>
      <c r="MCP123" s="20"/>
      <c r="MCQ123" s="20"/>
      <c r="MCR123" s="20"/>
      <c r="MCS123" s="20"/>
      <c r="MCT123" s="20"/>
      <c r="MCU123" s="20"/>
      <c r="MCV123" s="20"/>
      <c r="MCW123" s="20"/>
      <c r="MCX123" s="20"/>
      <c r="MCY123" s="20"/>
      <c r="MCZ123" s="20"/>
      <c r="MDA123" s="20"/>
      <c r="MDB123" s="20"/>
      <c r="MDC123" s="20"/>
      <c r="MDD123" s="20"/>
      <c r="MDE123" s="20"/>
      <c r="MDF123" s="20"/>
      <c r="MDG123" s="20"/>
      <c r="MDH123" s="20"/>
      <c r="MDI123" s="20"/>
      <c r="MDJ123" s="20"/>
      <c r="MDK123" s="20"/>
      <c r="MDL123" s="20"/>
      <c r="MDM123" s="20"/>
      <c r="MDN123" s="20"/>
      <c r="MDO123" s="20"/>
      <c r="MDP123" s="20"/>
      <c r="MDQ123" s="20"/>
      <c r="MDR123" s="20"/>
      <c r="MDS123" s="20"/>
      <c r="MDT123" s="20"/>
      <c r="MDU123" s="20"/>
      <c r="MDV123" s="20"/>
      <c r="MDW123" s="20"/>
      <c r="MDX123" s="20"/>
      <c r="MDY123" s="20"/>
      <c r="MDZ123" s="20"/>
      <c r="MEA123" s="20"/>
      <c r="MEB123" s="20"/>
      <c r="MEC123" s="20"/>
      <c r="MED123" s="20"/>
      <c r="MEE123" s="20"/>
      <c r="MEF123" s="20"/>
      <c r="MEG123" s="20"/>
      <c r="MEH123" s="20"/>
      <c r="MEI123" s="20"/>
      <c r="MEJ123" s="20"/>
      <c r="MEK123" s="20"/>
      <c r="MEL123" s="20"/>
      <c r="MEM123" s="20"/>
      <c r="MEN123" s="20"/>
      <c r="MEO123" s="20"/>
      <c r="MEP123" s="20"/>
      <c r="MEQ123" s="20"/>
      <c r="MER123" s="20"/>
      <c r="MES123" s="20"/>
      <c r="MET123" s="20"/>
      <c r="MEU123" s="20"/>
      <c r="MEV123" s="20"/>
      <c r="MEW123" s="20"/>
      <c r="MEX123" s="20"/>
      <c r="MEY123" s="20"/>
      <c r="MEZ123" s="20"/>
      <c r="MFA123" s="20"/>
      <c r="MFB123" s="20"/>
      <c r="MFC123" s="20"/>
      <c r="MFD123" s="20"/>
      <c r="MFE123" s="20"/>
      <c r="MFF123" s="20"/>
      <c r="MFG123" s="20"/>
      <c r="MFH123" s="20"/>
      <c r="MFI123" s="20"/>
      <c r="MFJ123" s="20"/>
      <c r="MFK123" s="20"/>
      <c r="MFL123" s="20"/>
      <c r="MFM123" s="20"/>
      <c r="MFN123" s="20"/>
      <c r="MFO123" s="20"/>
      <c r="MFP123" s="20"/>
      <c r="MFQ123" s="20"/>
      <c r="MFR123" s="20"/>
      <c r="MFS123" s="20"/>
      <c r="MFT123" s="20"/>
      <c r="MFU123" s="20"/>
      <c r="MFV123" s="20"/>
      <c r="MFW123" s="20"/>
      <c r="MFX123" s="20"/>
      <c r="MFY123" s="20"/>
      <c r="MFZ123" s="20"/>
      <c r="MGA123" s="20"/>
      <c r="MGB123" s="20"/>
      <c r="MGC123" s="20"/>
      <c r="MGD123" s="20"/>
      <c r="MGE123" s="20"/>
      <c r="MGF123" s="20"/>
      <c r="MGG123" s="20"/>
      <c r="MGH123" s="20"/>
      <c r="MGI123" s="20"/>
      <c r="MGJ123" s="20"/>
      <c r="MGK123" s="20"/>
      <c r="MGL123" s="20"/>
      <c r="MGM123" s="20"/>
      <c r="MGN123" s="20"/>
      <c r="MGO123" s="20"/>
      <c r="MGP123" s="20"/>
      <c r="MGQ123" s="20"/>
      <c r="MGR123" s="20"/>
      <c r="MGS123" s="20"/>
      <c r="MGT123" s="20"/>
      <c r="MGU123" s="20"/>
      <c r="MGV123" s="20"/>
      <c r="MGW123" s="20"/>
      <c r="MGX123" s="20"/>
      <c r="MGY123" s="20"/>
      <c r="MGZ123" s="20"/>
      <c r="MHA123" s="20"/>
      <c r="MHB123" s="20"/>
      <c r="MHC123" s="20"/>
      <c r="MHD123" s="20"/>
      <c r="MHE123" s="20"/>
      <c r="MHF123" s="20"/>
      <c r="MHG123" s="20"/>
      <c r="MHH123" s="20"/>
      <c r="MHI123" s="20"/>
      <c r="MHJ123" s="20"/>
      <c r="MHK123" s="20"/>
      <c r="MHL123" s="20"/>
      <c r="MHM123" s="20"/>
      <c r="MHN123" s="20"/>
      <c r="MHO123" s="20"/>
      <c r="MHP123" s="20"/>
      <c r="MHQ123" s="20"/>
      <c r="MHR123" s="20"/>
      <c r="MHS123" s="20"/>
      <c r="MHT123" s="20"/>
      <c r="MHU123" s="20"/>
      <c r="MHV123" s="20"/>
      <c r="MHW123" s="20"/>
      <c r="MHX123" s="20"/>
      <c r="MHY123" s="20"/>
      <c r="MHZ123" s="20"/>
      <c r="MIA123" s="20"/>
      <c r="MIB123" s="20"/>
      <c r="MIC123" s="20"/>
      <c r="MID123" s="20"/>
      <c r="MIE123" s="20"/>
      <c r="MIF123" s="20"/>
      <c r="MIG123" s="20"/>
      <c r="MIH123" s="20"/>
      <c r="MII123" s="20"/>
      <c r="MIJ123" s="20"/>
      <c r="MIK123" s="20"/>
      <c r="MIL123" s="20"/>
      <c r="MIM123" s="20"/>
      <c r="MIN123" s="20"/>
      <c r="MIO123" s="20"/>
      <c r="MIP123" s="20"/>
      <c r="MIQ123" s="20"/>
      <c r="MIR123" s="20"/>
      <c r="MIS123" s="20"/>
      <c r="MIT123" s="20"/>
      <c r="MIU123" s="20"/>
      <c r="MIV123" s="20"/>
      <c r="MIW123" s="20"/>
      <c r="MIX123" s="20"/>
      <c r="MIY123" s="20"/>
      <c r="MIZ123" s="20"/>
      <c r="MJA123" s="20"/>
      <c r="MJB123" s="20"/>
      <c r="MJC123" s="20"/>
      <c r="MJD123" s="20"/>
      <c r="MJE123" s="20"/>
      <c r="MJF123" s="20"/>
      <c r="MJG123" s="20"/>
      <c r="MJH123" s="20"/>
      <c r="MJI123" s="20"/>
      <c r="MJJ123" s="20"/>
      <c r="MJK123" s="20"/>
      <c r="MJL123" s="20"/>
      <c r="MJM123" s="20"/>
      <c r="MJN123" s="20"/>
      <c r="MJO123" s="20"/>
      <c r="MJP123" s="20"/>
      <c r="MJQ123" s="20"/>
      <c r="MJR123" s="20"/>
      <c r="MJS123" s="20"/>
      <c r="MJT123" s="20"/>
      <c r="MJU123" s="20"/>
      <c r="MJV123" s="20"/>
      <c r="MJW123" s="20"/>
      <c r="MJX123" s="20"/>
      <c r="MJY123" s="20"/>
      <c r="MJZ123" s="20"/>
      <c r="MKA123" s="20"/>
      <c r="MKB123" s="20"/>
      <c r="MKC123" s="20"/>
      <c r="MKD123" s="20"/>
      <c r="MKE123" s="20"/>
      <c r="MKF123" s="20"/>
      <c r="MKG123" s="20"/>
      <c r="MKH123" s="20"/>
      <c r="MKI123" s="20"/>
      <c r="MKJ123" s="20"/>
      <c r="MKK123" s="20"/>
      <c r="MKL123" s="20"/>
      <c r="MKM123" s="20"/>
      <c r="MKN123" s="20"/>
      <c r="MKO123" s="20"/>
      <c r="MKP123" s="20"/>
      <c r="MKQ123" s="20"/>
      <c r="MKR123" s="20"/>
      <c r="MKS123" s="20"/>
      <c r="MKT123" s="20"/>
      <c r="MKU123" s="20"/>
      <c r="MKV123" s="20"/>
      <c r="MKW123" s="20"/>
      <c r="MKX123" s="20"/>
      <c r="MKY123" s="20"/>
      <c r="MKZ123" s="20"/>
      <c r="MLA123" s="20"/>
      <c r="MLB123" s="20"/>
      <c r="MLC123" s="20"/>
      <c r="MLD123" s="20"/>
      <c r="MLE123" s="20"/>
      <c r="MLF123" s="20"/>
      <c r="MLG123" s="20"/>
      <c r="MLH123" s="20"/>
      <c r="MLI123" s="20"/>
      <c r="MLJ123" s="20"/>
      <c r="MLK123" s="20"/>
      <c r="MLL123" s="20"/>
      <c r="MLM123" s="20"/>
      <c r="MLN123" s="20"/>
      <c r="MLO123" s="20"/>
      <c r="MLP123" s="20"/>
      <c r="MLQ123" s="20"/>
      <c r="MLR123" s="20"/>
      <c r="MLS123" s="20"/>
      <c r="MLT123" s="20"/>
      <c r="MLU123" s="20"/>
      <c r="MLV123" s="20"/>
      <c r="MLW123" s="20"/>
      <c r="MLX123" s="20"/>
      <c r="MLY123" s="20"/>
      <c r="MLZ123" s="20"/>
      <c r="MMA123" s="20"/>
      <c r="MMB123" s="20"/>
      <c r="MMC123" s="20"/>
      <c r="MMD123" s="20"/>
      <c r="MME123" s="20"/>
      <c r="MMF123" s="20"/>
      <c r="MMG123" s="20"/>
      <c r="MMH123" s="20"/>
      <c r="MMI123" s="20"/>
      <c r="MMJ123" s="20"/>
      <c r="MMK123" s="20"/>
      <c r="MML123" s="20"/>
      <c r="MMM123" s="20"/>
      <c r="MMN123" s="20"/>
      <c r="MMO123" s="20"/>
      <c r="MMP123" s="20"/>
      <c r="MMQ123" s="20"/>
      <c r="MMR123" s="20"/>
      <c r="MMS123" s="20"/>
      <c r="MMT123" s="20"/>
      <c r="MMU123" s="20"/>
      <c r="MMV123" s="20"/>
      <c r="MMW123" s="20"/>
      <c r="MMX123" s="20"/>
      <c r="MMY123" s="20"/>
      <c r="MMZ123" s="20"/>
      <c r="MNA123" s="20"/>
      <c r="MNB123" s="20"/>
      <c r="MNC123" s="20"/>
      <c r="MND123" s="20"/>
      <c r="MNE123" s="20"/>
      <c r="MNF123" s="20"/>
      <c r="MNG123" s="20"/>
      <c r="MNH123" s="20"/>
      <c r="MNI123" s="20"/>
      <c r="MNJ123" s="20"/>
      <c r="MNK123" s="20"/>
      <c r="MNL123" s="20"/>
      <c r="MNM123" s="20"/>
      <c r="MNN123" s="20"/>
      <c r="MNO123" s="20"/>
      <c r="MNP123" s="20"/>
      <c r="MNQ123" s="20"/>
      <c r="MNR123" s="20"/>
      <c r="MNS123" s="20"/>
      <c r="MNT123" s="20"/>
      <c r="MNU123" s="20"/>
      <c r="MNV123" s="20"/>
      <c r="MNW123" s="20"/>
      <c r="MNX123" s="20"/>
      <c r="MNY123" s="20"/>
      <c r="MNZ123" s="20"/>
      <c r="MOA123" s="20"/>
      <c r="MOB123" s="20"/>
      <c r="MOC123" s="20"/>
      <c r="MOD123" s="20"/>
      <c r="MOE123" s="20"/>
      <c r="MOF123" s="20"/>
      <c r="MOG123" s="20"/>
      <c r="MOH123" s="20"/>
      <c r="MOI123" s="20"/>
      <c r="MOJ123" s="20"/>
      <c r="MOK123" s="20"/>
      <c r="MOL123" s="20"/>
      <c r="MOM123" s="20"/>
      <c r="MON123" s="20"/>
      <c r="MOO123" s="20"/>
      <c r="MOP123" s="20"/>
      <c r="MOQ123" s="20"/>
      <c r="MOR123" s="20"/>
      <c r="MOS123" s="20"/>
      <c r="MOT123" s="20"/>
      <c r="MOU123" s="20"/>
      <c r="MOV123" s="20"/>
      <c r="MOW123" s="20"/>
      <c r="MOX123" s="20"/>
      <c r="MOY123" s="20"/>
      <c r="MOZ123" s="20"/>
      <c r="MPA123" s="20"/>
      <c r="MPB123" s="20"/>
      <c r="MPC123" s="20"/>
      <c r="MPD123" s="20"/>
      <c r="MPE123" s="20"/>
      <c r="MPF123" s="20"/>
      <c r="MPG123" s="20"/>
      <c r="MPH123" s="20"/>
      <c r="MPI123" s="20"/>
      <c r="MPJ123" s="20"/>
      <c r="MPK123" s="20"/>
      <c r="MPL123" s="20"/>
      <c r="MPM123" s="20"/>
      <c r="MPN123" s="20"/>
      <c r="MPO123" s="20"/>
      <c r="MPP123" s="20"/>
      <c r="MPQ123" s="20"/>
      <c r="MPR123" s="20"/>
      <c r="MPS123" s="20"/>
      <c r="MPT123" s="20"/>
      <c r="MPU123" s="20"/>
      <c r="MPV123" s="20"/>
      <c r="MPW123" s="20"/>
      <c r="MPX123" s="20"/>
      <c r="MPY123" s="20"/>
      <c r="MPZ123" s="20"/>
      <c r="MQA123" s="20"/>
      <c r="MQB123" s="20"/>
      <c r="MQC123" s="20"/>
      <c r="MQD123" s="20"/>
      <c r="MQE123" s="20"/>
      <c r="MQF123" s="20"/>
      <c r="MQG123" s="20"/>
      <c r="MQH123" s="20"/>
      <c r="MQI123" s="20"/>
      <c r="MQJ123" s="20"/>
      <c r="MQK123" s="20"/>
      <c r="MQL123" s="20"/>
      <c r="MQM123" s="20"/>
      <c r="MQN123" s="20"/>
      <c r="MQO123" s="20"/>
      <c r="MQP123" s="20"/>
      <c r="MQQ123" s="20"/>
      <c r="MQR123" s="20"/>
      <c r="MQS123" s="20"/>
      <c r="MQT123" s="20"/>
      <c r="MQU123" s="20"/>
      <c r="MQV123" s="20"/>
      <c r="MQW123" s="20"/>
      <c r="MQX123" s="20"/>
      <c r="MQY123" s="20"/>
      <c r="MQZ123" s="20"/>
      <c r="MRA123" s="20"/>
      <c r="MRB123" s="20"/>
      <c r="MRC123" s="20"/>
      <c r="MRD123" s="20"/>
      <c r="MRE123" s="20"/>
      <c r="MRF123" s="20"/>
      <c r="MRG123" s="20"/>
      <c r="MRH123" s="20"/>
      <c r="MRI123" s="20"/>
      <c r="MRJ123" s="20"/>
      <c r="MRK123" s="20"/>
      <c r="MRL123" s="20"/>
      <c r="MRM123" s="20"/>
      <c r="MRN123" s="20"/>
      <c r="MRO123" s="20"/>
      <c r="MRP123" s="20"/>
      <c r="MRQ123" s="20"/>
      <c r="MRR123" s="20"/>
      <c r="MRS123" s="20"/>
      <c r="MRT123" s="20"/>
      <c r="MRU123" s="20"/>
      <c r="MRV123" s="20"/>
      <c r="MRW123" s="20"/>
      <c r="MRX123" s="20"/>
      <c r="MRY123" s="20"/>
      <c r="MRZ123" s="20"/>
      <c r="MSA123" s="20"/>
      <c r="MSB123" s="20"/>
      <c r="MSC123" s="20"/>
      <c r="MSD123" s="20"/>
      <c r="MSE123" s="20"/>
      <c r="MSF123" s="20"/>
      <c r="MSG123" s="20"/>
      <c r="MSH123" s="20"/>
      <c r="MSI123" s="20"/>
      <c r="MSJ123" s="20"/>
      <c r="MSK123" s="20"/>
      <c r="MSL123" s="20"/>
      <c r="MSM123" s="20"/>
      <c r="MSN123" s="20"/>
      <c r="MSO123" s="20"/>
      <c r="MSP123" s="20"/>
      <c r="MSQ123" s="20"/>
      <c r="MSR123" s="20"/>
      <c r="MSS123" s="20"/>
      <c r="MST123" s="20"/>
      <c r="MSU123" s="20"/>
      <c r="MSV123" s="20"/>
      <c r="MSW123" s="20"/>
      <c r="MSX123" s="20"/>
      <c r="MSY123" s="20"/>
      <c r="MSZ123" s="20"/>
      <c r="MTA123" s="20"/>
      <c r="MTB123" s="20"/>
      <c r="MTC123" s="20"/>
      <c r="MTD123" s="20"/>
      <c r="MTE123" s="20"/>
      <c r="MTF123" s="20"/>
      <c r="MTG123" s="20"/>
      <c r="MTH123" s="20"/>
      <c r="MTI123" s="20"/>
      <c r="MTJ123" s="20"/>
      <c r="MTK123" s="20"/>
      <c r="MTL123" s="20"/>
      <c r="MTM123" s="20"/>
      <c r="MTN123" s="20"/>
      <c r="MTO123" s="20"/>
      <c r="MTP123" s="20"/>
      <c r="MTQ123" s="20"/>
      <c r="MTR123" s="20"/>
      <c r="MTS123" s="20"/>
      <c r="MTT123" s="20"/>
      <c r="MTU123" s="20"/>
      <c r="MTV123" s="20"/>
      <c r="MTW123" s="20"/>
      <c r="MTX123" s="20"/>
      <c r="MTY123" s="20"/>
      <c r="MTZ123" s="20"/>
      <c r="MUA123" s="20"/>
      <c r="MUB123" s="20"/>
      <c r="MUC123" s="20"/>
      <c r="MUD123" s="20"/>
      <c r="MUE123" s="20"/>
      <c r="MUF123" s="20"/>
      <c r="MUG123" s="20"/>
      <c r="MUH123" s="20"/>
      <c r="MUI123" s="20"/>
      <c r="MUJ123" s="20"/>
      <c r="MUK123" s="20"/>
      <c r="MUL123" s="20"/>
      <c r="MUM123" s="20"/>
      <c r="MUN123" s="20"/>
      <c r="MUO123" s="20"/>
      <c r="MUP123" s="20"/>
      <c r="MUQ123" s="20"/>
      <c r="MUR123" s="20"/>
      <c r="MUS123" s="20"/>
      <c r="MUT123" s="20"/>
      <c r="MUU123" s="20"/>
      <c r="MUV123" s="20"/>
      <c r="MUW123" s="20"/>
      <c r="MUX123" s="20"/>
      <c r="MUY123" s="20"/>
      <c r="MUZ123" s="20"/>
      <c r="MVA123" s="20"/>
      <c r="MVB123" s="20"/>
      <c r="MVC123" s="20"/>
      <c r="MVD123" s="20"/>
      <c r="MVE123" s="20"/>
      <c r="MVF123" s="20"/>
      <c r="MVG123" s="20"/>
      <c r="MVH123" s="20"/>
      <c r="MVI123" s="20"/>
      <c r="MVJ123" s="20"/>
      <c r="MVK123" s="20"/>
      <c r="MVL123" s="20"/>
      <c r="MVM123" s="20"/>
      <c r="MVN123" s="20"/>
      <c r="MVO123" s="20"/>
      <c r="MVP123" s="20"/>
      <c r="MVQ123" s="20"/>
      <c r="MVR123" s="20"/>
      <c r="MVS123" s="20"/>
      <c r="MVT123" s="20"/>
      <c r="MVU123" s="20"/>
      <c r="MVV123" s="20"/>
      <c r="MVW123" s="20"/>
      <c r="MVX123" s="20"/>
      <c r="MVY123" s="20"/>
      <c r="MVZ123" s="20"/>
      <c r="MWA123" s="20"/>
      <c r="MWB123" s="20"/>
      <c r="MWC123" s="20"/>
      <c r="MWD123" s="20"/>
      <c r="MWE123" s="20"/>
      <c r="MWF123" s="20"/>
      <c r="MWG123" s="20"/>
      <c r="MWH123" s="20"/>
      <c r="MWI123" s="20"/>
      <c r="MWJ123" s="20"/>
      <c r="MWK123" s="20"/>
      <c r="MWL123" s="20"/>
      <c r="MWM123" s="20"/>
      <c r="MWN123" s="20"/>
      <c r="MWO123" s="20"/>
      <c r="MWP123" s="20"/>
      <c r="MWQ123" s="20"/>
      <c r="MWR123" s="20"/>
      <c r="MWS123" s="20"/>
      <c r="MWT123" s="20"/>
      <c r="MWU123" s="20"/>
      <c r="MWV123" s="20"/>
      <c r="MWW123" s="20"/>
      <c r="MWX123" s="20"/>
      <c r="MWY123" s="20"/>
      <c r="MWZ123" s="20"/>
      <c r="MXA123" s="20"/>
      <c r="MXB123" s="20"/>
      <c r="MXC123" s="20"/>
      <c r="MXD123" s="20"/>
      <c r="MXE123" s="20"/>
      <c r="MXF123" s="20"/>
      <c r="MXG123" s="20"/>
      <c r="MXH123" s="20"/>
      <c r="MXI123" s="20"/>
      <c r="MXJ123" s="20"/>
      <c r="MXK123" s="20"/>
      <c r="MXL123" s="20"/>
      <c r="MXM123" s="20"/>
      <c r="MXN123" s="20"/>
      <c r="MXO123" s="20"/>
      <c r="MXP123" s="20"/>
      <c r="MXQ123" s="20"/>
      <c r="MXR123" s="20"/>
      <c r="MXS123" s="20"/>
      <c r="MXT123" s="20"/>
      <c r="MXU123" s="20"/>
      <c r="MXV123" s="20"/>
      <c r="MXW123" s="20"/>
      <c r="MXX123" s="20"/>
      <c r="MXY123" s="20"/>
      <c r="MXZ123" s="20"/>
      <c r="MYA123" s="20"/>
      <c r="MYB123" s="20"/>
      <c r="MYC123" s="20"/>
      <c r="MYD123" s="20"/>
      <c r="MYE123" s="20"/>
      <c r="MYF123" s="20"/>
      <c r="MYG123" s="20"/>
      <c r="MYH123" s="20"/>
      <c r="MYI123" s="20"/>
      <c r="MYJ123" s="20"/>
      <c r="MYK123" s="20"/>
      <c r="MYL123" s="20"/>
      <c r="MYM123" s="20"/>
      <c r="MYN123" s="20"/>
      <c r="MYO123" s="20"/>
      <c r="MYP123" s="20"/>
      <c r="MYQ123" s="20"/>
      <c r="MYR123" s="20"/>
      <c r="MYS123" s="20"/>
      <c r="MYT123" s="20"/>
      <c r="MYU123" s="20"/>
      <c r="MYV123" s="20"/>
      <c r="MYW123" s="20"/>
      <c r="MYX123" s="20"/>
      <c r="MYY123" s="20"/>
      <c r="MYZ123" s="20"/>
      <c r="MZA123" s="20"/>
      <c r="MZB123" s="20"/>
      <c r="MZC123" s="20"/>
      <c r="MZD123" s="20"/>
      <c r="MZE123" s="20"/>
      <c r="MZF123" s="20"/>
      <c r="MZG123" s="20"/>
      <c r="MZH123" s="20"/>
      <c r="MZI123" s="20"/>
      <c r="MZJ123" s="20"/>
      <c r="MZK123" s="20"/>
      <c r="MZL123" s="20"/>
      <c r="MZM123" s="20"/>
      <c r="MZN123" s="20"/>
      <c r="MZO123" s="20"/>
      <c r="MZP123" s="20"/>
      <c r="MZQ123" s="20"/>
      <c r="MZR123" s="20"/>
      <c r="MZS123" s="20"/>
      <c r="MZT123" s="20"/>
      <c r="MZU123" s="20"/>
      <c r="MZV123" s="20"/>
      <c r="MZW123" s="20"/>
      <c r="MZX123" s="20"/>
      <c r="MZY123" s="20"/>
      <c r="MZZ123" s="20"/>
      <c r="NAA123" s="20"/>
      <c r="NAB123" s="20"/>
      <c r="NAC123" s="20"/>
      <c r="NAD123" s="20"/>
      <c r="NAE123" s="20"/>
      <c r="NAF123" s="20"/>
      <c r="NAG123" s="20"/>
      <c r="NAH123" s="20"/>
      <c r="NAI123" s="20"/>
      <c r="NAJ123" s="20"/>
      <c r="NAK123" s="20"/>
      <c r="NAL123" s="20"/>
      <c r="NAM123" s="20"/>
      <c r="NAN123" s="20"/>
      <c r="NAO123" s="20"/>
      <c r="NAP123" s="20"/>
      <c r="NAQ123" s="20"/>
      <c r="NAR123" s="20"/>
      <c r="NAS123" s="20"/>
      <c r="NAT123" s="20"/>
      <c r="NAU123" s="20"/>
      <c r="NAV123" s="20"/>
      <c r="NAW123" s="20"/>
      <c r="NAX123" s="20"/>
      <c r="NAY123" s="20"/>
      <c r="NAZ123" s="20"/>
      <c r="NBA123" s="20"/>
      <c r="NBB123" s="20"/>
      <c r="NBC123" s="20"/>
      <c r="NBD123" s="20"/>
      <c r="NBE123" s="20"/>
      <c r="NBF123" s="20"/>
      <c r="NBG123" s="20"/>
      <c r="NBH123" s="20"/>
      <c r="NBI123" s="20"/>
      <c r="NBJ123" s="20"/>
      <c r="NBK123" s="20"/>
      <c r="NBL123" s="20"/>
      <c r="NBM123" s="20"/>
      <c r="NBN123" s="20"/>
      <c r="NBO123" s="20"/>
      <c r="NBP123" s="20"/>
      <c r="NBQ123" s="20"/>
      <c r="NBR123" s="20"/>
      <c r="NBS123" s="20"/>
      <c r="NBT123" s="20"/>
      <c r="NBU123" s="20"/>
      <c r="NBV123" s="20"/>
      <c r="NBW123" s="20"/>
      <c r="NBX123" s="20"/>
      <c r="NBY123" s="20"/>
      <c r="NBZ123" s="20"/>
      <c r="NCA123" s="20"/>
      <c r="NCB123" s="20"/>
      <c r="NCC123" s="20"/>
      <c r="NCD123" s="20"/>
      <c r="NCE123" s="20"/>
      <c r="NCF123" s="20"/>
      <c r="NCG123" s="20"/>
      <c r="NCH123" s="20"/>
      <c r="NCI123" s="20"/>
      <c r="NCJ123" s="20"/>
      <c r="NCK123" s="20"/>
      <c r="NCL123" s="20"/>
      <c r="NCM123" s="20"/>
      <c r="NCN123" s="20"/>
      <c r="NCO123" s="20"/>
      <c r="NCP123" s="20"/>
      <c r="NCQ123" s="20"/>
      <c r="NCR123" s="20"/>
      <c r="NCS123" s="20"/>
      <c r="NCT123" s="20"/>
      <c r="NCU123" s="20"/>
      <c r="NCV123" s="20"/>
      <c r="NCW123" s="20"/>
      <c r="NCX123" s="20"/>
      <c r="NCY123" s="20"/>
      <c r="NCZ123" s="20"/>
      <c r="NDA123" s="20"/>
      <c r="NDB123" s="20"/>
      <c r="NDC123" s="20"/>
      <c r="NDD123" s="20"/>
      <c r="NDE123" s="20"/>
      <c r="NDF123" s="20"/>
      <c r="NDG123" s="20"/>
      <c r="NDH123" s="20"/>
      <c r="NDI123" s="20"/>
      <c r="NDJ123" s="20"/>
      <c r="NDK123" s="20"/>
      <c r="NDL123" s="20"/>
      <c r="NDM123" s="20"/>
      <c r="NDN123" s="20"/>
      <c r="NDO123" s="20"/>
      <c r="NDP123" s="20"/>
      <c r="NDQ123" s="20"/>
      <c r="NDR123" s="20"/>
      <c r="NDS123" s="20"/>
      <c r="NDT123" s="20"/>
      <c r="NDU123" s="20"/>
      <c r="NDV123" s="20"/>
      <c r="NDW123" s="20"/>
      <c r="NDX123" s="20"/>
      <c r="NDY123" s="20"/>
      <c r="NDZ123" s="20"/>
      <c r="NEA123" s="20"/>
      <c r="NEB123" s="20"/>
      <c r="NEC123" s="20"/>
      <c r="NED123" s="20"/>
      <c r="NEE123" s="20"/>
      <c r="NEF123" s="20"/>
      <c r="NEG123" s="20"/>
      <c r="NEH123" s="20"/>
      <c r="NEI123" s="20"/>
      <c r="NEJ123" s="20"/>
      <c r="NEK123" s="20"/>
      <c r="NEL123" s="20"/>
      <c r="NEM123" s="20"/>
      <c r="NEN123" s="20"/>
      <c r="NEO123" s="20"/>
      <c r="NEP123" s="20"/>
      <c r="NEQ123" s="20"/>
      <c r="NER123" s="20"/>
      <c r="NES123" s="20"/>
      <c r="NET123" s="20"/>
      <c r="NEU123" s="20"/>
      <c r="NEV123" s="20"/>
      <c r="NEW123" s="20"/>
      <c r="NEX123" s="20"/>
      <c r="NEY123" s="20"/>
      <c r="NEZ123" s="20"/>
      <c r="NFA123" s="20"/>
      <c r="NFB123" s="20"/>
      <c r="NFC123" s="20"/>
      <c r="NFD123" s="20"/>
      <c r="NFE123" s="20"/>
      <c r="NFF123" s="20"/>
      <c r="NFG123" s="20"/>
      <c r="NFH123" s="20"/>
      <c r="NFI123" s="20"/>
      <c r="NFJ123" s="20"/>
      <c r="NFK123" s="20"/>
      <c r="NFL123" s="20"/>
      <c r="NFM123" s="20"/>
      <c r="NFN123" s="20"/>
      <c r="NFO123" s="20"/>
      <c r="NFP123" s="20"/>
      <c r="NFQ123" s="20"/>
      <c r="NFR123" s="20"/>
      <c r="NFS123" s="20"/>
      <c r="NFT123" s="20"/>
      <c r="NFU123" s="20"/>
      <c r="NFV123" s="20"/>
      <c r="NFW123" s="20"/>
      <c r="NFX123" s="20"/>
      <c r="NFY123" s="20"/>
      <c r="NFZ123" s="20"/>
      <c r="NGA123" s="20"/>
      <c r="NGB123" s="20"/>
      <c r="NGC123" s="20"/>
      <c r="NGD123" s="20"/>
      <c r="NGE123" s="20"/>
      <c r="NGF123" s="20"/>
      <c r="NGG123" s="20"/>
      <c r="NGH123" s="20"/>
      <c r="NGI123" s="20"/>
      <c r="NGJ123" s="20"/>
      <c r="NGK123" s="20"/>
      <c r="NGL123" s="20"/>
      <c r="NGM123" s="20"/>
      <c r="NGN123" s="20"/>
      <c r="NGO123" s="20"/>
      <c r="NGP123" s="20"/>
      <c r="NGQ123" s="20"/>
      <c r="NGR123" s="20"/>
      <c r="NGS123" s="20"/>
      <c r="NGT123" s="20"/>
      <c r="NGU123" s="20"/>
      <c r="NGV123" s="20"/>
      <c r="NGW123" s="20"/>
      <c r="NGX123" s="20"/>
      <c r="NGY123" s="20"/>
      <c r="NGZ123" s="20"/>
      <c r="NHA123" s="20"/>
      <c r="NHB123" s="20"/>
      <c r="NHC123" s="20"/>
      <c r="NHD123" s="20"/>
      <c r="NHE123" s="20"/>
      <c r="NHF123" s="20"/>
      <c r="NHG123" s="20"/>
      <c r="NHH123" s="20"/>
      <c r="NHI123" s="20"/>
      <c r="NHJ123" s="20"/>
      <c r="NHK123" s="20"/>
      <c r="NHL123" s="20"/>
      <c r="NHM123" s="20"/>
      <c r="NHN123" s="20"/>
      <c r="NHO123" s="20"/>
      <c r="NHP123" s="20"/>
      <c r="NHQ123" s="20"/>
      <c r="NHR123" s="20"/>
      <c r="NHS123" s="20"/>
      <c r="NHT123" s="20"/>
      <c r="NHU123" s="20"/>
      <c r="NHV123" s="20"/>
      <c r="NHW123" s="20"/>
      <c r="NHX123" s="20"/>
      <c r="NHY123" s="20"/>
      <c r="NHZ123" s="20"/>
      <c r="NIA123" s="20"/>
      <c r="NIB123" s="20"/>
      <c r="NIC123" s="20"/>
      <c r="NID123" s="20"/>
      <c r="NIE123" s="20"/>
      <c r="NIF123" s="20"/>
      <c r="NIG123" s="20"/>
      <c r="NIH123" s="20"/>
      <c r="NII123" s="20"/>
      <c r="NIJ123" s="20"/>
      <c r="NIK123" s="20"/>
      <c r="NIL123" s="20"/>
      <c r="NIM123" s="20"/>
      <c r="NIN123" s="20"/>
      <c r="NIO123" s="20"/>
      <c r="NIP123" s="20"/>
      <c r="NIQ123" s="20"/>
      <c r="NIR123" s="20"/>
      <c r="NIS123" s="20"/>
      <c r="NIT123" s="20"/>
      <c r="NIU123" s="20"/>
      <c r="NIV123" s="20"/>
      <c r="NIW123" s="20"/>
      <c r="NIX123" s="20"/>
      <c r="NIY123" s="20"/>
      <c r="NIZ123" s="20"/>
      <c r="NJA123" s="20"/>
      <c r="NJB123" s="20"/>
      <c r="NJC123" s="20"/>
      <c r="NJD123" s="20"/>
      <c r="NJE123" s="20"/>
      <c r="NJF123" s="20"/>
      <c r="NJG123" s="20"/>
      <c r="NJH123" s="20"/>
      <c r="NJI123" s="20"/>
      <c r="NJJ123" s="20"/>
      <c r="NJK123" s="20"/>
      <c r="NJL123" s="20"/>
      <c r="NJM123" s="20"/>
      <c r="NJN123" s="20"/>
      <c r="NJO123" s="20"/>
      <c r="NJP123" s="20"/>
      <c r="NJQ123" s="20"/>
      <c r="NJR123" s="20"/>
      <c r="NJS123" s="20"/>
      <c r="NJT123" s="20"/>
      <c r="NJU123" s="20"/>
      <c r="NJV123" s="20"/>
      <c r="NJW123" s="20"/>
      <c r="NJX123" s="20"/>
      <c r="NJY123" s="20"/>
      <c r="NJZ123" s="20"/>
      <c r="NKA123" s="20"/>
      <c r="NKB123" s="20"/>
      <c r="NKC123" s="20"/>
      <c r="NKD123" s="20"/>
      <c r="NKE123" s="20"/>
      <c r="NKF123" s="20"/>
      <c r="NKG123" s="20"/>
      <c r="NKH123" s="20"/>
      <c r="NKI123" s="20"/>
      <c r="NKJ123" s="20"/>
      <c r="NKK123" s="20"/>
      <c r="NKL123" s="20"/>
      <c r="NKM123" s="20"/>
      <c r="NKN123" s="20"/>
      <c r="NKO123" s="20"/>
      <c r="NKP123" s="20"/>
      <c r="NKQ123" s="20"/>
      <c r="NKR123" s="20"/>
      <c r="NKS123" s="20"/>
      <c r="NKT123" s="20"/>
      <c r="NKU123" s="20"/>
      <c r="NKV123" s="20"/>
      <c r="NKW123" s="20"/>
      <c r="NKX123" s="20"/>
      <c r="NKY123" s="20"/>
      <c r="NKZ123" s="20"/>
      <c r="NLA123" s="20"/>
      <c r="NLB123" s="20"/>
      <c r="NLC123" s="20"/>
      <c r="NLD123" s="20"/>
      <c r="NLE123" s="20"/>
      <c r="NLF123" s="20"/>
      <c r="NLG123" s="20"/>
      <c r="NLH123" s="20"/>
      <c r="NLI123" s="20"/>
      <c r="NLJ123" s="20"/>
      <c r="NLK123" s="20"/>
      <c r="NLL123" s="20"/>
      <c r="NLM123" s="20"/>
      <c r="NLN123" s="20"/>
      <c r="NLO123" s="20"/>
      <c r="NLP123" s="20"/>
      <c r="NLQ123" s="20"/>
      <c r="NLR123" s="20"/>
      <c r="NLS123" s="20"/>
      <c r="NLT123" s="20"/>
      <c r="NLU123" s="20"/>
      <c r="NLV123" s="20"/>
      <c r="NLW123" s="20"/>
      <c r="NLX123" s="20"/>
      <c r="NLY123" s="20"/>
      <c r="NLZ123" s="20"/>
      <c r="NMA123" s="20"/>
      <c r="NMB123" s="20"/>
      <c r="NMC123" s="20"/>
      <c r="NMD123" s="20"/>
      <c r="NME123" s="20"/>
      <c r="NMF123" s="20"/>
      <c r="NMG123" s="20"/>
      <c r="NMH123" s="20"/>
      <c r="NMI123" s="20"/>
      <c r="NMJ123" s="20"/>
      <c r="NMK123" s="20"/>
      <c r="NML123" s="20"/>
      <c r="NMM123" s="20"/>
      <c r="NMN123" s="20"/>
      <c r="NMO123" s="20"/>
      <c r="NMP123" s="20"/>
      <c r="NMQ123" s="20"/>
      <c r="NMR123" s="20"/>
      <c r="NMS123" s="20"/>
      <c r="NMT123" s="20"/>
      <c r="NMU123" s="20"/>
      <c r="NMV123" s="20"/>
      <c r="NMW123" s="20"/>
      <c r="NMX123" s="20"/>
      <c r="NMY123" s="20"/>
      <c r="NMZ123" s="20"/>
      <c r="NNA123" s="20"/>
      <c r="NNB123" s="20"/>
      <c r="NNC123" s="20"/>
      <c r="NND123" s="20"/>
      <c r="NNE123" s="20"/>
      <c r="NNF123" s="20"/>
      <c r="NNG123" s="20"/>
      <c r="NNH123" s="20"/>
      <c r="NNI123" s="20"/>
      <c r="NNJ123" s="20"/>
      <c r="NNK123" s="20"/>
      <c r="NNL123" s="20"/>
      <c r="NNM123" s="20"/>
      <c r="NNN123" s="20"/>
      <c r="NNO123" s="20"/>
      <c r="NNP123" s="20"/>
      <c r="NNQ123" s="20"/>
      <c r="NNR123" s="20"/>
      <c r="NNS123" s="20"/>
      <c r="NNT123" s="20"/>
      <c r="NNU123" s="20"/>
      <c r="NNV123" s="20"/>
      <c r="NNW123" s="20"/>
      <c r="NNX123" s="20"/>
      <c r="NNY123" s="20"/>
      <c r="NNZ123" s="20"/>
      <c r="NOA123" s="20"/>
      <c r="NOB123" s="20"/>
      <c r="NOC123" s="20"/>
      <c r="NOD123" s="20"/>
      <c r="NOE123" s="20"/>
      <c r="NOF123" s="20"/>
      <c r="NOG123" s="20"/>
      <c r="NOH123" s="20"/>
      <c r="NOI123" s="20"/>
      <c r="NOJ123" s="20"/>
      <c r="NOK123" s="20"/>
      <c r="NOL123" s="20"/>
      <c r="NOM123" s="20"/>
      <c r="NON123" s="20"/>
      <c r="NOO123" s="20"/>
      <c r="NOP123" s="20"/>
      <c r="NOQ123" s="20"/>
      <c r="NOR123" s="20"/>
      <c r="NOS123" s="20"/>
      <c r="NOT123" s="20"/>
      <c r="NOU123" s="20"/>
      <c r="NOV123" s="20"/>
      <c r="NOW123" s="20"/>
      <c r="NOX123" s="20"/>
      <c r="NOY123" s="20"/>
      <c r="NOZ123" s="20"/>
      <c r="NPA123" s="20"/>
      <c r="NPB123" s="20"/>
      <c r="NPC123" s="20"/>
      <c r="NPD123" s="20"/>
      <c r="NPE123" s="20"/>
      <c r="NPF123" s="20"/>
      <c r="NPG123" s="20"/>
      <c r="NPH123" s="20"/>
      <c r="NPI123" s="20"/>
      <c r="NPJ123" s="20"/>
      <c r="NPK123" s="20"/>
      <c r="NPL123" s="20"/>
      <c r="NPM123" s="20"/>
      <c r="NPN123" s="20"/>
      <c r="NPO123" s="20"/>
      <c r="NPP123" s="20"/>
      <c r="NPQ123" s="20"/>
      <c r="NPR123" s="20"/>
      <c r="NPS123" s="20"/>
      <c r="NPT123" s="20"/>
      <c r="NPU123" s="20"/>
      <c r="NPV123" s="20"/>
      <c r="NPW123" s="20"/>
      <c r="NPX123" s="20"/>
      <c r="NPY123" s="20"/>
      <c r="NPZ123" s="20"/>
      <c r="NQA123" s="20"/>
      <c r="NQB123" s="20"/>
      <c r="NQC123" s="20"/>
      <c r="NQD123" s="20"/>
      <c r="NQE123" s="20"/>
      <c r="NQF123" s="20"/>
      <c r="NQG123" s="20"/>
      <c r="NQH123" s="20"/>
      <c r="NQI123" s="20"/>
      <c r="NQJ123" s="20"/>
      <c r="NQK123" s="20"/>
      <c r="NQL123" s="20"/>
      <c r="NQM123" s="20"/>
      <c r="NQN123" s="20"/>
      <c r="NQO123" s="20"/>
      <c r="NQP123" s="20"/>
      <c r="NQQ123" s="20"/>
      <c r="NQR123" s="20"/>
      <c r="NQS123" s="20"/>
      <c r="NQT123" s="20"/>
      <c r="NQU123" s="20"/>
      <c r="NQV123" s="20"/>
      <c r="NQW123" s="20"/>
      <c r="NQX123" s="20"/>
      <c r="NQY123" s="20"/>
      <c r="NQZ123" s="20"/>
      <c r="NRA123" s="20"/>
      <c r="NRB123" s="20"/>
      <c r="NRC123" s="20"/>
      <c r="NRD123" s="20"/>
      <c r="NRE123" s="20"/>
      <c r="NRF123" s="20"/>
      <c r="NRG123" s="20"/>
      <c r="NRH123" s="20"/>
      <c r="NRI123" s="20"/>
      <c r="NRJ123" s="20"/>
      <c r="NRK123" s="20"/>
      <c r="NRL123" s="20"/>
      <c r="NRM123" s="20"/>
      <c r="NRN123" s="20"/>
      <c r="NRO123" s="20"/>
      <c r="NRP123" s="20"/>
      <c r="NRQ123" s="20"/>
      <c r="NRR123" s="20"/>
      <c r="NRS123" s="20"/>
      <c r="NRT123" s="20"/>
      <c r="NRU123" s="20"/>
      <c r="NRV123" s="20"/>
      <c r="NRW123" s="20"/>
      <c r="NRX123" s="20"/>
      <c r="NRY123" s="20"/>
      <c r="NRZ123" s="20"/>
      <c r="NSA123" s="20"/>
      <c r="NSB123" s="20"/>
      <c r="NSC123" s="20"/>
      <c r="NSD123" s="20"/>
      <c r="NSE123" s="20"/>
      <c r="NSF123" s="20"/>
      <c r="NSG123" s="20"/>
      <c r="NSH123" s="20"/>
      <c r="NSI123" s="20"/>
      <c r="NSJ123" s="20"/>
      <c r="NSK123" s="20"/>
      <c r="NSL123" s="20"/>
      <c r="NSM123" s="20"/>
      <c r="NSN123" s="20"/>
      <c r="NSO123" s="20"/>
      <c r="NSP123" s="20"/>
      <c r="NSQ123" s="20"/>
      <c r="NSR123" s="20"/>
      <c r="NSS123" s="20"/>
      <c r="NST123" s="20"/>
      <c r="NSU123" s="20"/>
      <c r="NSV123" s="20"/>
      <c r="NSW123" s="20"/>
      <c r="NSX123" s="20"/>
      <c r="NSY123" s="20"/>
      <c r="NSZ123" s="20"/>
      <c r="NTA123" s="20"/>
      <c r="NTB123" s="20"/>
      <c r="NTC123" s="20"/>
      <c r="NTD123" s="20"/>
      <c r="NTE123" s="20"/>
      <c r="NTF123" s="20"/>
      <c r="NTG123" s="20"/>
      <c r="NTH123" s="20"/>
      <c r="NTI123" s="20"/>
      <c r="NTJ123" s="20"/>
      <c r="NTK123" s="20"/>
      <c r="NTL123" s="20"/>
      <c r="NTM123" s="20"/>
      <c r="NTN123" s="20"/>
      <c r="NTO123" s="20"/>
      <c r="NTP123" s="20"/>
      <c r="NTQ123" s="20"/>
      <c r="NTR123" s="20"/>
      <c r="NTS123" s="20"/>
      <c r="NTT123" s="20"/>
      <c r="NTU123" s="20"/>
      <c r="NTV123" s="20"/>
      <c r="NTW123" s="20"/>
      <c r="NTX123" s="20"/>
      <c r="NTY123" s="20"/>
      <c r="NTZ123" s="20"/>
      <c r="NUA123" s="20"/>
      <c r="NUB123" s="20"/>
      <c r="NUC123" s="20"/>
      <c r="NUD123" s="20"/>
      <c r="NUE123" s="20"/>
      <c r="NUF123" s="20"/>
      <c r="NUG123" s="20"/>
      <c r="NUH123" s="20"/>
      <c r="NUI123" s="20"/>
      <c r="NUJ123" s="20"/>
      <c r="NUK123" s="20"/>
      <c r="NUL123" s="20"/>
      <c r="NUM123" s="20"/>
      <c r="NUN123" s="20"/>
      <c r="NUO123" s="20"/>
      <c r="NUP123" s="20"/>
      <c r="NUQ123" s="20"/>
      <c r="NUR123" s="20"/>
      <c r="NUS123" s="20"/>
      <c r="NUT123" s="20"/>
      <c r="NUU123" s="20"/>
      <c r="NUV123" s="20"/>
      <c r="NUW123" s="20"/>
      <c r="NUX123" s="20"/>
      <c r="NUY123" s="20"/>
      <c r="NUZ123" s="20"/>
      <c r="NVA123" s="20"/>
      <c r="NVB123" s="20"/>
      <c r="NVC123" s="20"/>
      <c r="NVD123" s="20"/>
      <c r="NVE123" s="20"/>
      <c r="NVF123" s="20"/>
      <c r="NVG123" s="20"/>
      <c r="NVH123" s="20"/>
      <c r="NVI123" s="20"/>
      <c r="NVJ123" s="20"/>
      <c r="NVK123" s="20"/>
      <c r="NVL123" s="20"/>
      <c r="NVM123" s="20"/>
      <c r="NVN123" s="20"/>
      <c r="NVO123" s="20"/>
      <c r="NVP123" s="20"/>
      <c r="NVQ123" s="20"/>
      <c r="NVR123" s="20"/>
      <c r="NVS123" s="20"/>
      <c r="NVT123" s="20"/>
      <c r="NVU123" s="20"/>
      <c r="NVV123" s="20"/>
      <c r="NVW123" s="20"/>
      <c r="NVX123" s="20"/>
      <c r="NVY123" s="20"/>
      <c r="NVZ123" s="20"/>
      <c r="NWA123" s="20"/>
      <c r="NWB123" s="20"/>
      <c r="NWC123" s="20"/>
      <c r="NWD123" s="20"/>
      <c r="NWE123" s="20"/>
      <c r="NWF123" s="20"/>
      <c r="NWG123" s="20"/>
      <c r="NWH123" s="20"/>
      <c r="NWI123" s="20"/>
      <c r="NWJ123" s="20"/>
      <c r="NWK123" s="20"/>
      <c r="NWL123" s="20"/>
      <c r="NWM123" s="20"/>
      <c r="NWN123" s="20"/>
      <c r="NWO123" s="20"/>
      <c r="NWP123" s="20"/>
      <c r="NWQ123" s="20"/>
      <c r="NWR123" s="20"/>
      <c r="NWS123" s="20"/>
      <c r="NWT123" s="20"/>
      <c r="NWU123" s="20"/>
      <c r="NWV123" s="20"/>
      <c r="NWW123" s="20"/>
      <c r="NWX123" s="20"/>
      <c r="NWY123" s="20"/>
      <c r="NWZ123" s="20"/>
      <c r="NXA123" s="20"/>
      <c r="NXB123" s="20"/>
      <c r="NXC123" s="20"/>
      <c r="NXD123" s="20"/>
      <c r="NXE123" s="20"/>
      <c r="NXF123" s="20"/>
      <c r="NXG123" s="20"/>
      <c r="NXH123" s="20"/>
      <c r="NXI123" s="20"/>
      <c r="NXJ123" s="20"/>
      <c r="NXK123" s="20"/>
      <c r="NXL123" s="20"/>
      <c r="NXM123" s="20"/>
      <c r="NXN123" s="20"/>
      <c r="NXO123" s="20"/>
      <c r="NXP123" s="20"/>
      <c r="NXQ123" s="20"/>
      <c r="NXR123" s="20"/>
      <c r="NXS123" s="20"/>
      <c r="NXT123" s="20"/>
      <c r="NXU123" s="20"/>
      <c r="NXV123" s="20"/>
      <c r="NXW123" s="20"/>
      <c r="NXX123" s="20"/>
      <c r="NXY123" s="20"/>
      <c r="NXZ123" s="20"/>
      <c r="NYA123" s="20"/>
      <c r="NYB123" s="20"/>
      <c r="NYC123" s="20"/>
      <c r="NYD123" s="20"/>
      <c r="NYE123" s="20"/>
      <c r="NYF123" s="20"/>
      <c r="NYG123" s="20"/>
      <c r="NYH123" s="20"/>
      <c r="NYI123" s="20"/>
      <c r="NYJ123" s="20"/>
      <c r="NYK123" s="20"/>
      <c r="NYL123" s="20"/>
      <c r="NYM123" s="20"/>
      <c r="NYN123" s="20"/>
      <c r="NYO123" s="20"/>
      <c r="NYP123" s="20"/>
      <c r="NYQ123" s="20"/>
      <c r="NYR123" s="20"/>
      <c r="NYS123" s="20"/>
      <c r="NYT123" s="20"/>
      <c r="NYU123" s="20"/>
      <c r="NYV123" s="20"/>
      <c r="NYW123" s="20"/>
      <c r="NYX123" s="20"/>
      <c r="NYY123" s="20"/>
      <c r="NYZ123" s="20"/>
      <c r="NZA123" s="20"/>
      <c r="NZB123" s="20"/>
      <c r="NZC123" s="20"/>
      <c r="NZD123" s="20"/>
      <c r="NZE123" s="20"/>
      <c r="NZF123" s="20"/>
      <c r="NZG123" s="20"/>
      <c r="NZH123" s="20"/>
      <c r="NZI123" s="20"/>
      <c r="NZJ123" s="20"/>
      <c r="NZK123" s="20"/>
      <c r="NZL123" s="20"/>
      <c r="NZM123" s="20"/>
      <c r="NZN123" s="20"/>
      <c r="NZO123" s="20"/>
      <c r="NZP123" s="20"/>
      <c r="NZQ123" s="20"/>
      <c r="NZR123" s="20"/>
      <c r="NZS123" s="20"/>
      <c r="NZT123" s="20"/>
      <c r="NZU123" s="20"/>
      <c r="NZV123" s="20"/>
      <c r="NZW123" s="20"/>
      <c r="NZX123" s="20"/>
      <c r="NZY123" s="20"/>
      <c r="NZZ123" s="20"/>
      <c r="OAA123" s="20"/>
      <c r="OAB123" s="20"/>
      <c r="OAC123" s="20"/>
      <c r="OAD123" s="20"/>
      <c r="OAE123" s="20"/>
      <c r="OAF123" s="20"/>
      <c r="OAG123" s="20"/>
      <c r="OAH123" s="20"/>
      <c r="OAI123" s="20"/>
      <c r="OAJ123" s="20"/>
      <c r="OAK123" s="20"/>
      <c r="OAL123" s="20"/>
      <c r="OAM123" s="20"/>
      <c r="OAN123" s="20"/>
      <c r="OAO123" s="20"/>
      <c r="OAP123" s="20"/>
      <c r="OAQ123" s="20"/>
      <c r="OAR123" s="20"/>
      <c r="OAS123" s="20"/>
      <c r="OAT123" s="20"/>
      <c r="OAU123" s="20"/>
      <c r="OAV123" s="20"/>
      <c r="OAW123" s="20"/>
      <c r="OAX123" s="20"/>
      <c r="OAY123" s="20"/>
      <c r="OAZ123" s="20"/>
      <c r="OBA123" s="20"/>
      <c r="OBB123" s="20"/>
      <c r="OBC123" s="20"/>
      <c r="OBD123" s="20"/>
      <c r="OBE123" s="20"/>
      <c r="OBF123" s="20"/>
      <c r="OBG123" s="20"/>
      <c r="OBH123" s="20"/>
      <c r="OBI123" s="20"/>
      <c r="OBJ123" s="20"/>
      <c r="OBK123" s="20"/>
      <c r="OBL123" s="20"/>
      <c r="OBM123" s="20"/>
      <c r="OBN123" s="20"/>
      <c r="OBO123" s="20"/>
      <c r="OBP123" s="20"/>
      <c r="OBQ123" s="20"/>
      <c r="OBR123" s="20"/>
      <c r="OBS123" s="20"/>
      <c r="OBT123" s="20"/>
      <c r="OBU123" s="20"/>
      <c r="OBV123" s="20"/>
      <c r="OBW123" s="20"/>
      <c r="OBX123" s="20"/>
      <c r="OBY123" s="20"/>
      <c r="OBZ123" s="20"/>
      <c r="OCA123" s="20"/>
      <c r="OCB123" s="20"/>
      <c r="OCC123" s="20"/>
      <c r="OCD123" s="20"/>
      <c r="OCE123" s="20"/>
      <c r="OCF123" s="20"/>
      <c r="OCG123" s="20"/>
      <c r="OCH123" s="20"/>
      <c r="OCI123" s="20"/>
      <c r="OCJ123" s="20"/>
      <c r="OCK123" s="20"/>
      <c r="OCL123" s="20"/>
      <c r="OCM123" s="20"/>
      <c r="OCN123" s="20"/>
      <c r="OCO123" s="20"/>
      <c r="OCP123" s="20"/>
      <c r="OCQ123" s="20"/>
      <c r="OCR123" s="20"/>
      <c r="OCS123" s="20"/>
      <c r="OCT123" s="20"/>
      <c r="OCU123" s="20"/>
      <c r="OCV123" s="20"/>
      <c r="OCW123" s="20"/>
      <c r="OCX123" s="20"/>
      <c r="OCY123" s="20"/>
      <c r="OCZ123" s="20"/>
      <c r="ODA123" s="20"/>
      <c r="ODB123" s="20"/>
      <c r="ODC123" s="20"/>
      <c r="ODD123" s="20"/>
      <c r="ODE123" s="20"/>
      <c r="ODF123" s="20"/>
      <c r="ODG123" s="20"/>
      <c r="ODH123" s="20"/>
      <c r="ODI123" s="20"/>
      <c r="ODJ123" s="20"/>
      <c r="ODK123" s="20"/>
      <c r="ODL123" s="20"/>
      <c r="ODM123" s="20"/>
      <c r="ODN123" s="20"/>
      <c r="ODO123" s="20"/>
      <c r="ODP123" s="20"/>
      <c r="ODQ123" s="20"/>
      <c r="ODR123" s="20"/>
      <c r="ODS123" s="20"/>
      <c r="ODT123" s="20"/>
      <c r="ODU123" s="20"/>
      <c r="ODV123" s="20"/>
      <c r="ODW123" s="20"/>
      <c r="ODX123" s="20"/>
      <c r="ODY123" s="20"/>
      <c r="ODZ123" s="20"/>
      <c r="OEA123" s="20"/>
      <c r="OEB123" s="20"/>
      <c r="OEC123" s="20"/>
      <c r="OED123" s="20"/>
      <c r="OEE123" s="20"/>
      <c r="OEF123" s="20"/>
      <c r="OEG123" s="20"/>
      <c r="OEH123" s="20"/>
      <c r="OEI123" s="20"/>
      <c r="OEJ123" s="20"/>
      <c r="OEK123" s="20"/>
      <c r="OEL123" s="20"/>
      <c r="OEM123" s="20"/>
      <c r="OEN123" s="20"/>
      <c r="OEO123" s="20"/>
      <c r="OEP123" s="20"/>
      <c r="OEQ123" s="20"/>
      <c r="OER123" s="20"/>
      <c r="OES123" s="20"/>
      <c r="OET123" s="20"/>
      <c r="OEU123" s="20"/>
      <c r="OEV123" s="20"/>
      <c r="OEW123" s="20"/>
      <c r="OEX123" s="20"/>
      <c r="OEY123" s="20"/>
      <c r="OEZ123" s="20"/>
      <c r="OFA123" s="20"/>
      <c r="OFB123" s="20"/>
      <c r="OFC123" s="20"/>
      <c r="OFD123" s="20"/>
      <c r="OFE123" s="20"/>
      <c r="OFF123" s="20"/>
      <c r="OFG123" s="20"/>
      <c r="OFH123" s="20"/>
      <c r="OFI123" s="20"/>
      <c r="OFJ123" s="20"/>
      <c r="OFK123" s="20"/>
      <c r="OFL123" s="20"/>
      <c r="OFM123" s="20"/>
      <c r="OFN123" s="20"/>
      <c r="OFO123" s="20"/>
      <c r="OFP123" s="20"/>
      <c r="OFQ123" s="20"/>
      <c r="OFR123" s="20"/>
      <c r="OFS123" s="20"/>
      <c r="OFT123" s="20"/>
      <c r="OFU123" s="20"/>
      <c r="OFV123" s="20"/>
      <c r="OFW123" s="20"/>
      <c r="OFX123" s="20"/>
      <c r="OFY123" s="20"/>
      <c r="OFZ123" s="20"/>
      <c r="OGA123" s="20"/>
      <c r="OGB123" s="20"/>
      <c r="OGC123" s="20"/>
      <c r="OGD123" s="20"/>
      <c r="OGE123" s="20"/>
      <c r="OGF123" s="20"/>
      <c r="OGG123" s="20"/>
      <c r="OGH123" s="20"/>
      <c r="OGI123" s="20"/>
      <c r="OGJ123" s="20"/>
      <c r="OGK123" s="20"/>
      <c r="OGL123" s="20"/>
      <c r="OGM123" s="20"/>
      <c r="OGN123" s="20"/>
      <c r="OGO123" s="20"/>
      <c r="OGP123" s="20"/>
      <c r="OGQ123" s="20"/>
      <c r="OGR123" s="20"/>
      <c r="OGS123" s="20"/>
      <c r="OGT123" s="20"/>
      <c r="OGU123" s="20"/>
      <c r="OGV123" s="20"/>
      <c r="OGW123" s="20"/>
      <c r="OGX123" s="20"/>
      <c r="OGY123" s="20"/>
      <c r="OGZ123" s="20"/>
      <c r="OHA123" s="20"/>
      <c r="OHB123" s="20"/>
      <c r="OHC123" s="20"/>
      <c r="OHD123" s="20"/>
      <c r="OHE123" s="20"/>
      <c r="OHF123" s="20"/>
      <c r="OHG123" s="20"/>
      <c r="OHH123" s="20"/>
      <c r="OHI123" s="20"/>
      <c r="OHJ123" s="20"/>
      <c r="OHK123" s="20"/>
      <c r="OHL123" s="20"/>
      <c r="OHM123" s="20"/>
      <c r="OHN123" s="20"/>
      <c r="OHO123" s="20"/>
      <c r="OHP123" s="20"/>
      <c r="OHQ123" s="20"/>
      <c r="OHR123" s="20"/>
      <c r="OHS123" s="20"/>
      <c r="OHT123" s="20"/>
      <c r="OHU123" s="20"/>
      <c r="OHV123" s="20"/>
      <c r="OHW123" s="20"/>
      <c r="OHX123" s="20"/>
      <c r="OHY123" s="20"/>
      <c r="OHZ123" s="20"/>
      <c r="OIA123" s="20"/>
      <c r="OIB123" s="20"/>
      <c r="OIC123" s="20"/>
      <c r="OID123" s="20"/>
      <c r="OIE123" s="20"/>
      <c r="OIF123" s="20"/>
      <c r="OIG123" s="20"/>
      <c r="OIH123" s="20"/>
      <c r="OII123" s="20"/>
      <c r="OIJ123" s="20"/>
      <c r="OIK123" s="20"/>
      <c r="OIL123" s="20"/>
      <c r="OIM123" s="20"/>
      <c r="OIN123" s="20"/>
      <c r="OIO123" s="20"/>
      <c r="OIP123" s="20"/>
      <c r="OIQ123" s="20"/>
      <c r="OIR123" s="20"/>
      <c r="OIS123" s="20"/>
      <c r="OIT123" s="20"/>
      <c r="OIU123" s="20"/>
      <c r="OIV123" s="20"/>
      <c r="OIW123" s="20"/>
      <c r="OIX123" s="20"/>
      <c r="OIY123" s="20"/>
      <c r="OIZ123" s="20"/>
      <c r="OJA123" s="20"/>
      <c r="OJB123" s="20"/>
      <c r="OJC123" s="20"/>
      <c r="OJD123" s="20"/>
      <c r="OJE123" s="20"/>
      <c r="OJF123" s="20"/>
      <c r="OJG123" s="20"/>
      <c r="OJH123" s="20"/>
      <c r="OJI123" s="20"/>
      <c r="OJJ123" s="20"/>
      <c r="OJK123" s="20"/>
      <c r="OJL123" s="20"/>
      <c r="OJM123" s="20"/>
      <c r="OJN123" s="20"/>
      <c r="OJO123" s="20"/>
      <c r="OJP123" s="20"/>
      <c r="OJQ123" s="20"/>
      <c r="OJR123" s="20"/>
      <c r="OJS123" s="20"/>
      <c r="OJT123" s="20"/>
      <c r="OJU123" s="20"/>
      <c r="OJV123" s="20"/>
      <c r="OJW123" s="20"/>
      <c r="OJX123" s="20"/>
      <c r="OJY123" s="20"/>
      <c r="OJZ123" s="20"/>
      <c r="OKA123" s="20"/>
      <c r="OKB123" s="20"/>
      <c r="OKC123" s="20"/>
      <c r="OKD123" s="20"/>
      <c r="OKE123" s="20"/>
      <c r="OKF123" s="20"/>
      <c r="OKG123" s="20"/>
      <c r="OKH123" s="20"/>
      <c r="OKI123" s="20"/>
      <c r="OKJ123" s="20"/>
      <c r="OKK123" s="20"/>
      <c r="OKL123" s="20"/>
      <c r="OKM123" s="20"/>
      <c r="OKN123" s="20"/>
      <c r="OKO123" s="20"/>
      <c r="OKP123" s="20"/>
      <c r="OKQ123" s="20"/>
      <c r="OKR123" s="20"/>
      <c r="OKS123" s="20"/>
      <c r="OKT123" s="20"/>
      <c r="OKU123" s="20"/>
      <c r="OKV123" s="20"/>
      <c r="OKW123" s="20"/>
      <c r="OKX123" s="20"/>
      <c r="OKY123" s="20"/>
      <c r="OKZ123" s="20"/>
      <c r="OLA123" s="20"/>
      <c r="OLB123" s="20"/>
      <c r="OLC123" s="20"/>
      <c r="OLD123" s="20"/>
      <c r="OLE123" s="20"/>
      <c r="OLF123" s="20"/>
      <c r="OLG123" s="20"/>
      <c r="OLH123" s="20"/>
      <c r="OLI123" s="20"/>
      <c r="OLJ123" s="20"/>
      <c r="OLK123" s="20"/>
      <c r="OLL123" s="20"/>
      <c r="OLM123" s="20"/>
      <c r="OLN123" s="20"/>
      <c r="OLO123" s="20"/>
      <c r="OLP123" s="20"/>
      <c r="OLQ123" s="20"/>
      <c r="OLR123" s="20"/>
      <c r="OLS123" s="20"/>
      <c r="OLT123" s="20"/>
      <c r="OLU123" s="20"/>
      <c r="OLV123" s="20"/>
      <c r="OLW123" s="20"/>
      <c r="OLX123" s="20"/>
      <c r="OLY123" s="20"/>
      <c r="OLZ123" s="20"/>
      <c r="OMA123" s="20"/>
      <c r="OMB123" s="20"/>
      <c r="OMC123" s="20"/>
      <c r="OMD123" s="20"/>
      <c r="OME123" s="20"/>
      <c r="OMF123" s="20"/>
      <c r="OMG123" s="20"/>
      <c r="OMH123" s="20"/>
      <c r="OMI123" s="20"/>
      <c r="OMJ123" s="20"/>
      <c r="OMK123" s="20"/>
      <c r="OML123" s="20"/>
      <c r="OMM123" s="20"/>
      <c r="OMN123" s="20"/>
      <c r="OMO123" s="20"/>
      <c r="OMP123" s="20"/>
      <c r="OMQ123" s="20"/>
      <c r="OMR123" s="20"/>
      <c r="OMS123" s="20"/>
      <c r="OMT123" s="20"/>
      <c r="OMU123" s="20"/>
      <c r="OMV123" s="20"/>
      <c r="OMW123" s="20"/>
      <c r="OMX123" s="20"/>
      <c r="OMY123" s="20"/>
      <c r="OMZ123" s="20"/>
      <c r="ONA123" s="20"/>
      <c r="ONB123" s="20"/>
      <c r="ONC123" s="20"/>
      <c r="OND123" s="20"/>
      <c r="ONE123" s="20"/>
      <c r="ONF123" s="20"/>
      <c r="ONG123" s="20"/>
      <c r="ONH123" s="20"/>
      <c r="ONI123" s="20"/>
      <c r="ONJ123" s="20"/>
      <c r="ONK123" s="20"/>
      <c r="ONL123" s="20"/>
      <c r="ONM123" s="20"/>
      <c r="ONN123" s="20"/>
      <c r="ONO123" s="20"/>
      <c r="ONP123" s="20"/>
      <c r="ONQ123" s="20"/>
      <c r="ONR123" s="20"/>
      <c r="ONS123" s="20"/>
      <c r="ONT123" s="20"/>
      <c r="ONU123" s="20"/>
      <c r="ONV123" s="20"/>
      <c r="ONW123" s="20"/>
      <c r="ONX123" s="20"/>
      <c r="ONY123" s="20"/>
      <c r="ONZ123" s="20"/>
      <c r="OOA123" s="20"/>
      <c r="OOB123" s="20"/>
      <c r="OOC123" s="20"/>
      <c r="OOD123" s="20"/>
      <c r="OOE123" s="20"/>
      <c r="OOF123" s="20"/>
      <c r="OOG123" s="20"/>
      <c r="OOH123" s="20"/>
      <c r="OOI123" s="20"/>
      <c r="OOJ123" s="20"/>
      <c r="OOK123" s="20"/>
      <c r="OOL123" s="20"/>
      <c r="OOM123" s="20"/>
      <c r="OON123" s="20"/>
      <c r="OOO123" s="20"/>
      <c r="OOP123" s="20"/>
      <c r="OOQ123" s="20"/>
      <c r="OOR123" s="20"/>
      <c r="OOS123" s="20"/>
      <c r="OOT123" s="20"/>
      <c r="OOU123" s="20"/>
      <c r="OOV123" s="20"/>
      <c r="OOW123" s="20"/>
      <c r="OOX123" s="20"/>
      <c r="OOY123" s="20"/>
      <c r="OOZ123" s="20"/>
      <c r="OPA123" s="20"/>
      <c r="OPB123" s="20"/>
      <c r="OPC123" s="20"/>
      <c r="OPD123" s="20"/>
      <c r="OPE123" s="20"/>
      <c r="OPF123" s="20"/>
      <c r="OPG123" s="20"/>
      <c r="OPH123" s="20"/>
      <c r="OPI123" s="20"/>
      <c r="OPJ123" s="20"/>
      <c r="OPK123" s="20"/>
      <c r="OPL123" s="20"/>
      <c r="OPM123" s="20"/>
      <c r="OPN123" s="20"/>
      <c r="OPO123" s="20"/>
      <c r="OPP123" s="20"/>
      <c r="OPQ123" s="20"/>
      <c r="OPR123" s="20"/>
      <c r="OPS123" s="20"/>
      <c r="OPT123" s="20"/>
      <c r="OPU123" s="20"/>
      <c r="OPV123" s="20"/>
      <c r="OPW123" s="20"/>
      <c r="OPX123" s="20"/>
      <c r="OPY123" s="20"/>
      <c r="OPZ123" s="20"/>
      <c r="OQA123" s="20"/>
      <c r="OQB123" s="20"/>
      <c r="OQC123" s="20"/>
      <c r="OQD123" s="20"/>
      <c r="OQE123" s="20"/>
      <c r="OQF123" s="20"/>
      <c r="OQG123" s="20"/>
      <c r="OQH123" s="20"/>
      <c r="OQI123" s="20"/>
      <c r="OQJ123" s="20"/>
      <c r="OQK123" s="20"/>
      <c r="OQL123" s="20"/>
      <c r="OQM123" s="20"/>
      <c r="OQN123" s="20"/>
      <c r="OQO123" s="20"/>
      <c r="OQP123" s="20"/>
      <c r="OQQ123" s="20"/>
      <c r="OQR123" s="20"/>
      <c r="OQS123" s="20"/>
      <c r="OQT123" s="20"/>
      <c r="OQU123" s="20"/>
      <c r="OQV123" s="20"/>
      <c r="OQW123" s="20"/>
      <c r="OQX123" s="20"/>
      <c r="OQY123" s="20"/>
      <c r="OQZ123" s="20"/>
      <c r="ORA123" s="20"/>
      <c r="ORB123" s="20"/>
      <c r="ORC123" s="20"/>
      <c r="ORD123" s="20"/>
      <c r="ORE123" s="20"/>
      <c r="ORF123" s="20"/>
      <c r="ORG123" s="20"/>
      <c r="ORH123" s="20"/>
      <c r="ORI123" s="20"/>
      <c r="ORJ123" s="20"/>
      <c r="ORK123" s="20"/>
      <c r="ORL123" s="20"/>
      <c r="ORM123" s="20"/>
      <c r="ORN123" s="20"/>
      <c r="ORO123" s="20"/>
      <c r="ORP123" s="20"/>
      <c r="ORQ123" s="20"/>
      <c r="ORR123" s="20"/>
      <c r="ORS123" s="20"/>
      <c r="ORT123" s="20"/>
      <c r="ORU123" s="20"/>
      <c r="ORV123" s="20"/>
      <c r="ORW123" s="20"/>
      <c r="ORX123" s="20"/>
      <c r="ORY123" s="20"/>
      <c r="ORZ123" s="20"/>
      <c r="OSA123" s="20"/>
      <c r="OSB123" s="20"/>
      <c r="OSC123" s="20"/>
      <c r="OSD123" s="20"/>
      <c r="OSE123" s="20"/>
      <c r="OSF123" s="20"/>
      <c r="OSG123" s="20"/>
      <c r="OSH123" s="20"/>
      <c r="OSI123" s="20"/>
      <c r="OSJ123" s="20"/>
      <c r="OSK123" s="20"/>
      <c r="OSL123" s="20"/>
      <c r="OSM123" s="20"/>
      <c r="OSN123" s="20"/>
      <c r="OSO123" s="20"/>
      <c r="OSP123" s="20"/>
      <c r="OSQ123" s="20"/>
      <c r="OSR123" s="20"/>
      <c r="OSS123" s="20"/>
      <c r="OST123" s="20"/>
      <c r="OSU123" s="20"/>
      <c r="OSV123" s="20"/>
      <c r="OSW123" s="20"/>
      <c r="OSX123" s="20"/>
      <c r="OSY123" s="20"/>
      <c r="OSZ123" s="20"/>
      <c r="OTA123" s="20"/>
      <c r="OTB123" s="20"/>
      <c r="OTC123" s="20"/>
      <c r="OTD123" s="20"/>
      <c r="OTE123" s="20"/>
      <c r="OTF123" s="20"/>
      <c r="OTG123" s="20"/>
      <c r="OTH123" s="20"/>
      <c r="OTI123" s="20"/>
      <c r="OTJ123" s="20"/>
      <c r="OTK123" s="20"/>
      <c r="OTL123" s="20"/>
      <c r="OTM123" s="20"/>
      <c r="OTN123" s="20"/>
      <c r="OTO123" s="20"/>
      <c r="OTP123" s="20"/>
      <c r="OTQ123" s="20"/>
      <c r="OTR123" s="20"/>
      <c r="OTS123" s="20"/>
      <c r="OTT123" s="20"/>
      <c r="OTU123" s="20"/>
      <c r="OTV123" s="20"/>
      <c r="OTW123" s="20"/>
      <c r="OTX123" s="20"/>
      <c r="OTY123" s="20"/>
      <c r="OTZ123" s="20"/>
      <c r="OUA123" s="20"/>
      <c r="OUB123" s="20"/>
      <c r="OUC123" s="20"/>
      <c r="OUD123" s="20"/>
      <c r="OUE123" s="20"/>
      <c r="OUF123" s="20"/>
      <c r="OUG123" s="20"/>
      <c r="OUH123" s="20"/>
      <c r="OUI123" s="20"/>
      <c r="OUJ123" s="20"/>
      <c r="OUK123" s="20"/>
      <c r="OUL123" s="20"/>
      <c r="OUM123" s="20"/>
      <c r="OUN123" s="20"/>
      <c r="OUO123" s="20"/>
      <c r="OUP123" s="20"/>
      <c r="OUQ123" s="20"/>
      <c r="OUR123" s="20"/>
      <c r="OUS123" s="20"/>
      <c r="OUT123" s="20"/>
      <c r="OUU123" s="20"/>
      <c r="OUV123" s="20"/>
      <c r="OUW123" s="20"/>
      <c r="OUX123" s="20"/>
      <c r="OUY123" s="20"/>
      <c r="OUZ123" s="20"/>
      <c r="OVA123" s="20"/>
      <c r="OVB123" s="20"/>
      <c r="OVC123" s="20"/>
      <c r="OVD123" s="20"/>
      <c r="OVE123" s="20"/>
      <c r="OVF123" s="20"/>
      <c r="OVG123" s="20"/>
      <c r="OVH123" s="20"/>
      <c r="OVI123" s="20"/>
      <c r="OVJ123" s="20"/>
      <c r="OVK123" s="20"/>
      <c r="OVL123" s="20"/>
      <c r="OVM123" s="20"/>
      <c r="OVN123" s="20"/>
      <c r="OVO123" s="20"/>
      <c r="OVP123" s="20"/>
      <c r="OVQ123" s="20"/>
      <c r="OVR123" s="20"/>
      <c r="OVS123" s="20"/>
      <c r="OVT123" s="20"/>
      <c r="OVU123" s="20"/>
      <c r="OVV123" s="20"/>
      <c r="OVW123" s="20"/>
      <c r="OVX123" s="20"/>
      <c r="OVY123" s="20"/>
      <c r="OVZ123" s="20"/>
      <c r="OWA123" s="20"/>
      <c r="OWB123" s="20"/>
      <c r="OWC123" s="20"/>
      <c r="OWD123" s="20"/>
      <c r="OWE123" s="20"/>
      <c r="OWF123" s="20"/>
      <c r="OWG123" s="20"/>
      <c r="OWH123" s="20"/>
      <c r="OWI123" s="20"/>
      <c r="OWJ123" s="20"/>
      <c r="OWK123" s="20"/>
      <c r="OWL123" s="20"/>
      <c r="OWM123" s="20"/>
      <c r="OWN123" s="20"/>
      <c r="OWO123" s="20"/>
      <c r="OWP123" s="20"/>
      <c r="OWQ123" s="20"/>
      <c r="OWR123" s="20"/>
      <c r="OWS123" s="20"/>
      <c r="OWT123" s="20"/>
      <c r="OWU123" s="20"/>
      <c r="OWV123" s="20"/>
      <c r="OWW123" s="20"/>
      <c r="OWX123" s="20"/>
      <c r="OWY123" s="20"/>
      <c r="OWZ123" s="20"/>
      <c r="OXA123" s="20"/>
      <c r="OXB123" s="20"/>
      <c r="OXC123" s="20"/>
      <c r="OXD123" s="20"/>
      <c r="OXE123" s="20"/>
      <c r="OXF123" s="20"/>
      <c r="OXG123" s="20"/>
      <c r="OXH123" s="20"/>
      <c r="OXI123" s="20"/>
      <c r="OXJ123" s="20"/>
      <c r="OXK123" s="20"/>
      <c r="OXL123" s="20"/>
      <c r="OXM123" s="20"/>
      <c r="OXN123" s="20"/>
      <c r="OXO123" s="20"/>
      <c r="OXP123" s="20"/>
      <c r="OXQ123" s="20"/>
      <c r="OXR123" s="20"/>
      <c r="OXS123" s="20"/>
      <c r="OXT123" s="20"/>
      <c r="OXU123" s="20"/>
      <c r="OXV123" s="20"/>
      <c r="OXW123" s="20"/>
      <c r="OXX123" s="20"/>
      <c r="OXY123" s="20"/>
      <c r="OXZ123" s="20"/>
      <c r="OYA123" s="20"/>
      <c r="OYB123" s="20"/>
      <c r="OYC123" s="20"/>
      <c r="OYD123" s="20"/>
      <c r="OYE123" s="20"/>
      <c r="OYF123" s="20"/>
      <c r="OYG123" s="20"/>
      <c r="OYH123" s="20"/>
      <c r="OYI123" s="20"/>
      <c r="OYJ123" s="20"/>
      <c r="OYK123" s="20"/>
      <c r="OYL123" s="20"/>
      <c r="OYM123" s="20"/>
      <c r="OYN123" s="20"/>
      <c r="OYO123" s="20"/>
      <c r="OYP123" s="20"/>
      <c r="OYQ123" s="20"/>
      <c r="OYR123" s="20"/>
      <c r="OYS123" s="20"/>
      <c r="OYT123" s="20"/>
      <c r="OYU123" s="20"/>
      <c r="OYV123" s="20"/>
      <c r="OYW123" s="20"/>
      <c r="OYX123" s="20"/>
      <c r="OYY123" s="20"/>
      <c r="OYZ123" s="20"/>
      <c r="OZA123" s="20"/>
      <c r="OZB123" s="20"/>
      <c r="OZC123" s="20"/>
      <c r="OZD123" s="20"/>
      <c r="OZE123" s="20"/>
      <c r="OZF123" s="20"/>
      <c r="OZG123" s="20"/>
      <c r="OZH123" s="20"/>
      <c r="OZI123" s="20"/>
      <c r="OZJ123" s="20"/>
      <c r="OZK123" s="20"/>
      <c r="OZL123" s="20"/>
      <c r="OZM123" s="20"/>
      <c r="OZN123" s="20"/>
      <c r="OZO123" s="20"/>
      <c r="OZP123" s="20"/>
      <c r="OZQ123" s="20"/>
      <c r="OZR123" s="20"/>
      <c r="OZS123" s="20"/>
      <c r="OZT123" s="20"/>
      <c r="OZU123" s="20"/>
      <c r="OZV123" s="20"/>
      <c r="OZW123" s="20"/>
      <c r="OZX123" s="20"/>
      <c r="OZY123" s="20"/>
      <c r="OZZ123" s="20"/>
      <c r="PAA123" s="20"/>
      <c r="PAB123" s="20"/>
      <c r="PAC123" s="20"/>
      <c r="PAD123" s="20"/>
      <c r="PAE123" s="20"/>
      <c r="PAF123" s="20"/>
      <c r="PAG123" s="20"/>
      <c r="PAH123" s="20"/>
      <c r="PAI123" s="20"/>
      <c r="PAJ123" s="20"/>
      <c r="PAK123" s="20"/>
      <c r="PAL123" s="20"/>
      <c r="PAM123" s="20"/>
      <c r="PAN123" s="20"/>
      <c r="PAO123" s="20"/>
      <c r="PAP123" s="20"/>
      <c r="PAQ123" s="20"/>
      <c r="PAR123" s="20"/>
      <c r="PAS123" s="20"/>
      <c r="PAT123" s="20"/>
      <c r="PAU123" s="20"/>
      <c r="PAV123" s="20"/>
      <c r="PAW123" s="20"/>
      <c r="PAX123" s="20"/>
      <c r="PAY123" s="20"/>
      <c r="PAZ123" s="20"/>
      <c r="PBA123" s="20"/>
      <c r="PBB123" s="20"/>
      <c r="PBC123" s="20"/>
      <c r="PBD123" s="20"/>
      <c r="PBE123" s="20"/>
      <c r="PBF123" s="20"/>
      <c r="PBG123" s="20"/>
      <c r="PBH123" s="20"/>
      <c r="PBI123" s="20"/>
      <c r="PBJ123" s="20"/>
      <c r="PBK123" s="20"/>
      <c r="PBL123" s="20"/>
      <c r="PBM123" s="20"/>
      <c r="PBN123" s="20"/>
      <c r="PBO123" s="20"/>
      <c r="PBP123" s="20"/>
      <c r="PBQ123" s="20"/>
      <c r="PBR123" s="20"/>
      <c r="PBS123" s="20"/>
      <c r="PBT123" s="20"/>
      <c r="PBU123" s="20"/>
      <c r="PBV123" s="20"/>
      <c r="PBW123" s="20"/>
      <c r="PBX123" s="20"/>
      <c r="PBY123" s="20"/>
      <c r="PBZ123" s="20"/>
      <c r="PCA123" s="20"/>
      <c r="PCB123" s="20"/>
      <c r="PCC123" s="20"/>
      <c r="PCD123" s="20"/>
      <c r="PCE123" s="20"/>
      <c r="PCF123" s="20"/>
      <c r="PCG123" s="20"/>
      <c r="PCH123" s="20"/>
      <c r="PCI123" s="20"/>
      <c r="PCJ123" s="20"/>
      <c r="PCK123" s="20"/>
      <c r="PCL123" s="20"/>
      <c r="PCM123" s="20"/>
      <c r="PCN123" s="20"/>
      <c r="PCO123" s="20"/>
      <c r="PCP123" s="20"/>
      <c r="PCQ123" s="20"/>
      <c r="PCR123" s="20"/>
      <c r="PCS123" s="20"/>
      <c r="PCT123" s="20"/>
      <c r="PCU123" s="20"/>
      <c r="PCV123" s="20"/>
      <c r="PCW123" s="20"/>
      <c r="PCX123" s="20"/>
      <c r="PCY123" s="20"/>
      <c r="PCZ123" s="20"/>
      <c r="PDA123" s="20"/>
      <c r="PDB123" s="20"/>
      <c r="PDC123" s="20"/>
      <c r="PDD123" s="20"/>
      <c r="PDE123" s="20"/>
      <c r="PDF123" s="20"/>
      <c r="PDG123" s="20"/>
      <c r="PDH123" s="20"/>
      <c r="PDI123" s="20"/>
      <c r="PDJ123" s="20"/>
      <c r="PDK123" s="20"/>
      <c r="PDL123" s="20"/>
      <c r="PDM123" s="20"/>
      <c r="PDN123" s="20"/>
      <c r="PDO123" s="20"/>
      <c r="PDP123" s="20"/>
      <c r="PDQ123" s="20"/>
      <c r="PDR123" s="20"/>
      <c r="PDS123" s="20"/>
      <c r="PDT123" s="20"/>
      <c r="PDU123" s="20"/>
      <c r="PDV123" s="20"/>
      <c r="PDW123" s="20"/>
      <c r="PDX123" s="20"/>
      <c r="PDY123" s="20"/>
      <c r="PDZ123" s="20"/>
      <c r="PEA123" s="20"/>
      <c r="PEB123" s="20"/>
      <c r="PEC123" s="20"/>
      <c r="PED123" s="20"/>
      <c r="PEE123" s="20"/>
      <c r="PEF123" s="20"/>
      <c r="PEG123" s="20"/>
      <c r="PEH123" s="20"/>
      <c r="PEI123" s="20"/>
      <c r="PEJ123" s="20"/>
      <c r="PEK123" s="20"/>
      <c r="PEL123" s="20"/>
      <c r="PEM123" s="20"/>
      <c r="PEN123" s="20"/>
      <c r="PEO123" s="20"/>
      <c r="PEP123" s="20"/>
      <c r="PEQ123" s="20"/>
      <c r="PER123" s="20"/>
      <c r="PES123" s="20"/>
      <c r="PET123" s="20"/>
      <c r="PEU123" s="20"/>
      <c r="PEV123" s="20"/>
      <c r="PEW123" s="20"/>
      <c r="PEX123" s="20"/>
      <c r="PEY123" s="20"/>
      <c r="PEZ123" s="20"/>
      <c r="PFA123" s="20"/>
      <c r="PFB123" s="20"/>
      <c r="PFC123" s="20"/>
      <c r="PFD123" s="20"/>
      <c r="PFE123" s="20"/>
      <c r="PFF123" s="20"/>
      <c r="PFG123" s="20"/>
      <c r="PFH123" s="20"/>
      <c r="PFI123" s="20"/>
      <c r="PFJ123" s="20"/>
      <c r="PFK123" s="20"/>
      <c r="PFL123" s="20"/>
      <c r="PFM123" s="20"/>
      <c r="PFN123" s="20"/>
      <c r="PFO123" s="20"/>
      <c r="PFP123" s="20"/>
      <c r="PFQ123" s="20"/>
      <c r="PFR123" s="20"/>
      <c r="PFS123" s="20"/>
      <c r="PFT123" s="20"/>
      <c r="PFU123" s="20"/>
      <c r="PFV123" s="20"/>
      <c r="PFW123" s="20"/>
      <c r="PFX123" s="20"/>
      <c r="PFY123" s="20"/>
      <c r="PFZ123" s="20"/>
      <c r="PGA123" s="20"/>
      <c r="PGB123" s="20"/>
      <c r="PGC123" s="20"/>
      <c r="PGD123" s="20"/>
      <c r="PGE123" s="20"/>
      <c r="PGF123" s="20"/>
      <c r="PGG123" s="20"/>
      <c r="PGH123" s="20"/>
      <c r="PGI123" s="20"/>
      <c r="PGJ123" s="20"/>
      <c r="PGK123" s="20"/>
      <c r="PGL123" s="20"/>
      <c r="PGM123" s="20"/>
      <c r="PGN123" s="20"/>
      <c r="PGO123" s="20"/>
      <c r="PGP123" s="20"/>
      <c r="PGQ123" s="20"/>
      <c r="PGR123" s="20"/>
      <c r="PGS123" s="20"/>
      <c r="PGT123" s="20"/>
      <c r="PGU123" s="20"/>
      <c r="PGV123" s="20"/>
      <c r="PGW123" s="20"/>
      <c r="PGX123" s="20"/>
      <c r="PGY123" s="20"/>
      <c r="PGZ123" s="20"/>
      <c r="PHA123" s="20"/>
      <c r="PHB123" s="20"/>
      <c r="PHC123" s="20"/>
      <c r="PHD123" s="20"/>
      <c r="PHE123" s="20"/>
      <c r="PHF123" s="20"/>
      <c r="PHG123" s="20"/>
      <c r="PHH123" s="20"/>
      <c r="PHI123" s="20"/>
      <c r="PHJ123" s="20"/>
      <c r="PHK123" s="20"/>
      <c r="PHL123" s="20"/>
      <c r="PHM123" s="20"/>
      <c r="PHN123" s="20"/>
      <c r="PHO123" s="20"/>
      <c r="PHP123" s="20"/>
      <c r="PHQ123" s="20"/>
      <c r="PHR123" s="20"/>
      <c r="PHS123" s="20"/>
      <c r="PHT123" s="20"/>
      <c r="PHU123" s="20"/>
      <c r="PHV123" s="20"/>
      <c r="PHW123" s="20"/>
      <c r="PHX123" s="20"/>
      <c r="PHY123" s="20"/>
      <c r="PHZ123" s="20"/>
      <c r="PIA123" s="20"/>
      <c r="PIB123" s="20"/>
      <c r="PIC123" s="20"/>
      <c r="PID123" s="20"/>
      <c r="PIE123" s="20"/>
      <c r="PIF123" s="20"/>
      <c r="PIG123" s="20"/>
      <c r="PIH123" s="20"/>
      <c r="PII123" s="20"/>
      <c r="PIJ123" s="20"/>
      <c r="PIK123" s="20"/>
      <c r="PIL123" s="20"/>
      <c r="PIM123" s="20"/>
      <c r="PIN123" s="20"/>
      <c r="PIO123" s="20"/>
      <c r="PIP123" s="20"/>
      <c r="PIQ123" s="20"/>
      <c r="PIR123" s="20"/>
      <c r="PIS123" s="20"/>
      <c r="PIT123" s="20"/>
      <c r="PIU123" s="20"/>
      <c r="PIV123" s="20"/>
      <c r="PIW123" s="20"/>
      <c r="PIX123" s="20"/>
      <c r="PIY123" s="20"/>
      <c r="PIZ123" s="20"/>
      <c r="PJA123" s="20"/>
      <c r="PJB123" s="20"/>
      <c r="PJC123" s="20"/>
      <c r="PJD123" s="20"/>
      <c r="PJE123" s="20"/>
      <c r="PJF123" s="20"/>
      <c r="PJG123" s="20"/>
      <c r="PJH123" s="20"/>
      <c r="PJI123" s="20"/>
      <c r="PJJ123" s="20"/>
      <c r="PJK123" s="20"/>
      <c r="PJL123" s="20"/>
      <c r="PJM123" s="20"/>
      <c r="PJN123" s="20"/>
      <c r="PJO123" s="20"/>
      <c r="PJP123" s="20"/>
      <c r="PJQ123" s="20"/>
      <c r="PJR123" s="20"/>
      <c r="PJS123" s="20"/>
      <c r="PJT123" s="20"/>
      <c r="PJU123" s="20"/>
      <c r="PJV123" s="20"/>
      <c r="PJW123" s="20"/>
      <c r="PJX123" s="20"/>
      <c r="PJY123" s="20"/>
      <c r="PJZ123" s="20"/>
      <c r="PKA123" s="20"/>
      <c r="PKB123" s="20"/>
      <c r="PKC123" s="20"/>
      <c r="PKD123" s="20"/>
      <c r="PKE123" s="20"/>
      <c r="PKF123" s="20"/>
      <c r="PKG123" s="20"/>
      <c r="PKH123" s="20"/>
      <c r="PKI123" s="20"/>
      <c r="PKJ123" s="20"/>
      <c r="PKK123" s="20"/>
      <c r="PKL123" s="20"/>
      <c r="PKM123" s="20"/>
      <c r="PKN123" s="20"/>
      <c r="PKO123" s="20"/>
      <c r="PKP123" s="20"/>
      <c r="PKQ123" s="20"/>
      <c r="PKR123" s="20"/>
      <c r="PKS123" s="20"/>
      <c r="PKT123" s="20"/>
      <c r="PKU123" s="20"/>
      <c r="PKV123" s="20"/>
      <c r="PKW123" s="20"/>
      <c r="PKX123" s="20"/>
      <c r="PKY123" s="20"/>
      <c r="PKZ123" s="20"/>
      <c r="PLA123" s="20"/>
      <c r="PLB123" s="20"/>
      <c r="PLC123" s="20"/>
      <c r="PLD123" s="20"/>
      <c r="PLE123" s="20"/>
      <c r="PLF123" s="20"/>
      <c r="PLG123" s="20"/>
      <c r="PLH123" s="20"/>
      <c r="PLI123" s="20"/>
      <c r="PLJ123" s="20"/>
      <c r="PLK123" s="20"/>
      <c r="PLL123" s="20"/>
      <c r="PLM123" s="20"/>
      <c r="PLN123" s="20"/>
      <c r="PLO123" s="20"/>
      <c r="PLP123" s="20"/>
      <c r="PLQ123" s="20"/>
      <c r="PLR123" s="20"/>
      <c r="PLS123" s="20"/>
      <c r="PLT123" s="20"/>
      <c r="PLU123" s="20"/>
      <c r="PLV123" s="20"/>
      <c r="PLW123" s="20"/>
      <c r="PLX123" s="20"/>
      <c r="PLY123" s="20"/>
      <c r="PLZ123" s="20"/>
      <c r="PMA123" s="20"/>
      <c r="PMB123" s="20"/>
      <c r="PMC123" s="20"/>
      <c r="PMD123" s="20"/>
      <c r="PME123" s="20"/>
      <c r="PMF123" s="20"/>
      <c r="PMG123" s="20"/>
      <c r="PMH123" s="20"/>
      <c r="PMI123" s="20"/>
      <c r="PMJ123" s="20"/>
      <c r="PMK123" s="20"/>
      <c r="PML123" s="20"/>
      <c r="PMM123" s="20"/>
      <c r="PMN123" s="20"/>
      <c r="PMO123" s="20"/>
      <c r="PMP123" s="20"/>
      <c r="PMQ123" s="20"/>
      <c r="PMR123" s="20"/>
      <c r="PMS123" s="20"/>
      <c r="PMT123" s="20"/>
      <c r="PMU123" s="20"/>
      <c r="PMV123" s="20"/>
      <c r="PMW123" s="20"/>
      <c r="PMX123" s="20"/>
      <c r="PMY123" s="20"/>
      <c r="PMZ123" s="20"/>
      <c r="PNA123" s="20"/>
      <c r="PNB123" s="20"/>
      <c r="PNC123" s="20"/>
      <c r="PND123" s="20"/>
      <c r="PNE123" s="20"/>
      <c r="PNF123" s="20"/>
      <c r="PNG123" s="20"/>
      <c r="PNH123" s="20"/>
      <c r="PNI123" s="20"/>
      <c r="PNJ123" s="20"/>
      <c r="PNK123" s="20"/>
      <c r="PNL123" s="20"/>
      <c r="PNM123" s="20"/>
      <c r="PNN123" s="20"/>
      <c r="PNO123" s="20"/>
      <c r="PNP123" s="20"/>
      <c r="PNQ123" s="20"/>
      <c r="PNR123" s="20"/>
      <c r="PNS123" s="20"/>
      <c r="PNT123" s="20"/>
      <c r="PNU123" s="20"/>
      <c r="PNV123" s="20"/>
      <c r="PNW123" s="20"/>
      <c r="PNX123" s="20"/>
      <c r="PNY123" s="20"/>
      <c r="PNZ123" s="20"/>
      <c r="POA123" s="20"/>
      <c r="POB123" s="20"/>
      <c r="POC123" s="20"/>
      <c r="POD123" s="20"/>
      <c r="POE123" s="20"/>
      <c r="POF123" s="20"/>
      <c r="POG123" s="20"/>
      <c r="POH123" s="20"/>
      <c r="POI123" s="20"/>
      <c r="POJ123" s="20"/>
      <c r="POK123" s="20"/>
      <c r="POL123" s="20"/>
      <c r="POM123" s="20"/>
      <c r="PON123" s="20"/>
      <c r="POO123" s="20"/>
      <c r="POP123" s="20"/>
      <c r="POQ123" s="20"/>
      <c r="POR123" s="20"/>
      <c r="POS123" s="20"/>
      <c r="POT123" s="20"/>
      <c r="POU123" s="20"/>
      <c r="POV123" s="20"/>
      <c r="POW123" s="20"/>
      <c r="POX123" s="20"/>
      <c r="POY123" s="20"/>
      <c r="POZ123" s="20"/>
      <c r="PPA123" s="20"/>
      <c r="PPB123" s="20"/>
      <c r="PPC123" s="20"/>
      <c r="PPD123" s="20"/>
      <c r="PPE123" s="20"/>
      <c r="PPF123" s="20"/>
      <c r="PPG123" s="20"/>
      <c r="PPH123" s="20"/>
      <c r="PPI123" s="20"/>
      <c r="PPJ123" s="20"/>
      <c r="PPK123" s="20"/>
      <c r="PPL123" s="20"/>
      <c r="PPM123" s="20"/>
      <c r="PPN123" s="20"/>
      <c r="PPO123" s="20"/>
      <c r="PPP123" s="20"/>
      <c r="PPQ123" s="20"/>
      <c r="PPR123" s="20"/>
      <c r="PPS123" s="20"/>
      <c r="PPT123" s="20"/>
      <c r="PPU123" s="20"/>
      <c r="PPV123" s="20"/>
      <c r="PPW123" s="20"/>
      <c r="PPX123" s="20"/>
      <c r="PPY123" s="20"/>
      <c r="PPZ123" s="20"/>
      <c r="PQA123" s="20"/>
      <c r="PQB123" s="20"/>
      <c r="PQC123" s="20"/>
      <c r="PQD123" s="20"/>
      <c r="PQE123" s="20"/>
      <c r="PQF123" s="20"/>
      <c r="PQG123" s="20"/>
      <c r="PQH123" s="20"/>
      <c r="PQI123" s="20"/>
      <c r="PQJ123" s="20"/>
      <c r="PQK123" s="20"/>
      <c r="PQL123" s="20"/>
      <c r="PQM123" s="20"/>
      <c r="PQN123" s="20"/>
      <c r="PQO123" s="20"/>
      <c r="PQP123" s="20"/>
      <c r="PQQ123" s="20"/>
      <c r="PQR123" s="20"/>
      <c r="PQS123" s="20"/>
      <c r="PQT123" s="20"/>
      <c r="PQU123" s="20"/>
      <c r="PQV123" s="20"/>
      <c r="PQW123" s="20"/>
      <c r="PQX123" s="20"/>
      <c r="PQY123" s="20"/>
      <c r="PQZ123" s="20"/>
      <c r="PRA123" s="20"/>
      <c r="PRB123" s="20"/>
      <c r="PRC123" s="20"/>
      <c r="PRD123" s="20"/>
      <c r="PRE123" s="20"/>
      <c r="PRF123" s="20"/>
      <c r="PRG123" s="20"/>
      <c r="PRH123" s="20"/>
      <c r="PRI123" s="20"/>
      <c r="PRJ123" s="20"/>
      <c r="PRK123" s="20"/>
      <c r="PRL123" s="20"/>
      <c r="PRM123" s="20"/>
      <c r="PRN123" s="20"/>
      <c r="PRO123" s="20"/>
      <c r="PRP123" s="20"/>
      <c r="PRQ123" s="20"/>
      <c r="PRR123" s="20"/>
      <c r="PRS123" s="20"/>
      <c r="PRT123" s="20"/>
      <c r="PRU123" s="20"/>
      <c r="PRV123" s="20"/>
      <c r="PRW123" s="20"/>
      <c r="PRX123" s="20"/>
      <c r="PRY123" s="20"/>
      <c r="PRZ123" s="20"/>
      <c r="PSA123" s="20"/>
      <c r="PSB123" s="20"/>
      <c r="PSC123" s="20"/>
      <c r="PSD123" s="20"/>
      <c r="PSE123" s="20"/>
      <c r="PSF123" s="20"/>
      <c r="PSG123" s="20"/>
      <c r="PSH123" s="20"/>
      <c r="PSI123" s="20"/>
      <c r="PSJ123" s="20"/>
      <c r="PSK123" s="20"/>
      <c r="PSL123" s="20"/>
      <c r="PSM123" s="20"/>
      <c r="PSN123" s="20"/>
      <c r="PSO123" s="20"/>
      <c r="PSP123" s="20"/>
      <c r="PSQ123" s="20"/>
      <c r="PSR123" s="20"/>
      <c r="PSS123" s="20"/>
      <c r="PST123" s="20"/>
      <c r="PSU123" s="20"/>
      <c r="PSV123" s="20"/>
      <c r="PSW123" s="20"/>
      <c r="PSX123" s="20"/>
      <c r="PSY123" s="20"/>
      <c r="PSZ123" s="20"/>
      <c r="PTA123" s="20"/>
      <c r="PTB123" s="20"/>
      <c r="PTC123" s="20"/>
      <c r="PTD123" s="20"/>
      <c r="PTE123" s="20"/>
      <c r="PTF123" s="20"/>
      <c r="PTG123" s="20"/>
      <c r="PTH123" s="20"/>
      <c r="PTI123" s="20"/>
      <c r="PTJ123" s="20"/>
      <c r="PTK123" s="20"/>
      <c r="PTL123" s="20"/>
      <c r="PTM123" s="20"/>
      <c r="PTN123" s="20"/>
      <c r="PTO123" s="20"/>
      <c r="PTP123" s="20"/>
      <c r="PTQ123" s="20"/>
      <c r="PTR123" s="20"/>
      <c r="PTS123" s="20"/>
      <c r="PTT123" s="20"/>
      <c r="PTU123" s="20"/>
      <c r="PTV123" s="20"/>
      <c r="PTW123" s="20"/>
      <c r="PTX123" s="20"/>
      <c r="PTY123" s="20"/>
      <c r="PTZ123" s="20"/>
      <c r="PUA123" s="20"/>
      <c r="PUB123" s="20"/>
      <c r="PUC123" s="20"/>
      <c r="PUD123" s="20"/>
      <c r="PUE123" s="20"/>
      <c r="PUF123" s="20"/>
      <c r="PUG123" s="20"/>
      <c r="PUH123" s="20"/>
      <c r="PUI123" s="20"/>
      <c r="PUJ123" s="20"/>
      <c r="PUK123" s="20"/>
      <c r="PUL123" s="20"/>
      <c r="PUM123" s="20"/>
      <c r="PUN123" s="20"/>
      <c r="PUO123" s="20"/>
      <c r="PUP123" s="20"/>
      <c r="PUQ123" s="20"/>
      <c r="PUR123" s="20"/>
      <c r="PUS123" s="20"/>
      <c r="PUT123" s="20"/>
      <c r="PUU123" s="20"/>
      <c r="PUV123" s="20"/>
      <c r="PUW123" s="20"/>
      <c r="PUX123" s="20"/>
      <c r="PUY123" s="20"/>
      <c r="PUZ123" s="20"/>
      <c r="PVA123" s="20"/>
      <c r="PVB123" s="20"/>
      <c r="PVC123" s="20"/>
      <c r="PVD123" s="20"/>
      <c r="PVE123" s="20"/>
      <c r="PVF123" s="20"/>
      <c r="PVG123" s="20"/>
      <c r="PVH123" s="20"/>
      <c r="PVI123" s="20"/>
      <c r="PVJ123" s="20"/>
      <c r="PVK123" s="20"/>
      <c r="PVL123" s="20"/>
      <c r="PVM123" s="20"/>
      <c r="PVN123" s="20"/>
      <c r="PVO123" s="20"/>
      <c r="PVP123" s="20"/>
      <c r="PVQ123" s="20"/>
      <c r="PVR123" s="20"/>
      <c r="PVS123" s="20"/>
      <c r="PVT123" s="20"/>
      <c r="PVU123" s="20"/>
      <c r="PVV123" s="20"/>
      <c r="PVW123" s="20"/>
      <c r="PVX123" s="20"/>
      <c r="PVY123" s="20"/>
      <c r="PVZ123" s="20"/>
      <c r="PWA123" s="20"/>
      <c r="PWB123" s="20"/>
      <c r="PWC123" s="20"/>
      <c r="PWD123" s="20"/>
      <c r="PWE123" s="20"/>
      <c r="PWF123" s="20"/>
      <c r="PWG123" s="20"/>
      <c r="PWH123" s="20"/>
      <c r="PWI123" s="20"/>
      <c r="PWJ123" s="20"/>
      <c r="PWK123" s="20"/>
      <c r="PWL123" s="20"/>
      <c r="PWM123" s="20"/>
      <c r="PWN123" s="20"/>
      <c r="PWO123" s="20"/>
      <c r="PWP123" s="20"/>
      <c r="PWQ123" s="20"/>
      <c r="PWR123" s="20"/>
      <c r="PWS123" s="20"/>
      <c r="PWT123" s="20"/>
      <c r="PWU123" s="20"/>
      <c r="PWV123" s="20"/>
      <c r="PWW123" s="20"/>
      <c r="PWX123" s="20"/>
      <c r="PWY123" s="20"/>
      <c r="PWZ123" s="20"/>
      <c r="PXA123" s="20"/>
      <c r="PXB123" s="20"/>
      <c r="PXC123" s="20"/>
      <c r="PXD123" s="20"/>
      <c r="PXE123" s="20"/>
      <c r="PXF123" s="20"/>
      <c r="PXG123" s="20"/>
      <c r="PXH123" s="20"/>
      <c r="PXI123" s="20"/>
      <c r="PXJ123" s="20"/>
      <c r="PXK123" s="20"/>
      <c r="PXL123" s="20"/>
      <c r="PXM123" s="20"/>
      <c r="PXN123" s="20"/>
      <c r="PXO123" s="20"/>
      <c r="PXP123" s="20"/>
      <c r="PXQ123" s="20"/>
      <c r="PXR123" s="20"/>
      <c r="PXS123" s="20"/>
      <c r="PXT123" s="20"/>
      <c r="PXU123" s="20"/>
      <c r="PXV123" s="20"/>
      <c r="PXW123" s="20"/>
      <c r="PXX123" s="20"/>
      <c r="PXY123" s="20"/>
      <c r="PXZ123" s="20"/>
      <c r="PYA123" s="20"/>
      <c r="PYB123" s="20"/>
      <c r="PYC123" s="20"/>
      <c r="PYD123" s="20"/>
      <c r="PYE123" s="20"/>
      <c r="PYF123" s="20"/>
      <c r="PYG123" s="20"/>
      <c r="PYH123" s="20"/>
      <c r="PYI123" s="20"/>
      <c r="PYJ123" s="20"/>
      <c r="PYK123" s="20"/>
      <c r="PYL123" s="20"/>
      <c r="PYM123" s="20"/>
      <c r="PYN123" s="20"/>
      <c r="PYO123" s="20"/>
      <c r="PYP123" s="20"/>
      <c r="PYQ123" s="20"/>
      <c r="PYR123" s="20"/>
      <c r="PYS123" s="20"/>
      <c r="PYT123" s="20"/>
      <c r="PYU123" s="20"/>
      <c r="PYV123" s="20"/>
      <c r="PYW123" s="20"/>
      <c r="PYX123" s="20"/>
      <c r="PYY123" s="20"/>
      <c r="PYZ123" s="20"/>
      <c r="PZA123" s="20"/>
      <c r="PZB123" s="20"/>
      <c r="PZC123" s="20"/>
      <c r="PZD123" s="20"/>
      <c r="PZE123" s="20"/>
      <c r="PZF123" s="20"/>
      <c r="PZG123" s="20"/>
      <c r="PZH123" s="20"/>
      <c r="PZI123" s="20"/>
      <c r="PZJ123" s="20"/>
      <c r="PZK123" s="20"/>
      <c r="PZL123" s="20"/>
      <c r="PZM123" s="20"/>
      <c r="PZN123" s="20"/>
      <c r="PZO123" s="20"/>
      <c r="PZP123" s="20"/>
      <c r="PZQ123" s="20"/>
      <c r="PZR123" s="20"/>
      <c r="PZS123" s="20"/>
      <c r="PZT123" s="20"/>
      <c r="PZU123" s="20"/>
      <c r="PZV123" s="20"/>
      <c r="PZW123" s="20"/>
      <c r="PZX123" s="20"/>
      <c r="PZY123" s="20"/>
      <c r="PZZ123" s="20"/>
      <c r="QAA123" s="20"/>
      <c r="QAB123" s="20"/>
      <c r="QAC123" s="20"/>
      <c r="QAD123" s="20"/>
      <c r="QAE123" s="20"/>
      <c r="QAF123" s="20"/>
      <c r="QAG123" s="20"/>
      <c r="QAH123" s="20"/>
      <c r="QAI123" s="20"/>
      <c r="QAJ123" s="20"/>
      <c r="QAK123" s="20"/>
      <c r="QAL123" s="20"/>
      <c r="QAM123" s="20"/>
      <c r="QAN123" s="20"/>
      <c r="QAO123" s="20"/>
      <c r="QAP123" s="20"/>
      <c r="QAQ123" s="20"/>
      <c r="QAR123" s="20"/>
      <c r="QAS123" s="20"/>
      <c r="QAT123" s="20"/>
      <c r="QAU123" s="20"/>
      <c r="QAV123" s="20"/>
      <c r="QAW123" s="20"/>
      <c r="QAX123" s="20"/>
      <c r="QAY123" s="20"/>
      <c r="QAZ123" s="20"/>
      <c r="QBA123" s="20"/>
      <c r="QBB123" s="20"/>
      <c r="QBC123" s="20"/>
      <c r="QBD123" s="20"/>
      <c r="QBE123" s="20"/>
      <c r="QBF123" s="20"/>
      <c r="QBG123" s="20"/>
      <c r="QBH123" s="20"/>
      <c r="QBI123" s="20"/>
      <c r="QBJ123" s="20"/>
      <c r="QBK123" s="20"/>
      <c r="QBL123" s="20"/>
      <c r="QBM123" s="20"/>
      <c r="QBN123" s="20"/>
      <c r="QBO123" s="20"/>
      <c r="QBP123" s="20"/>
      <c r="QBQ123" s="20"/>
      <c r="QBR123" s="20"/>
      <c r="QBS123" s="20"/>
      <c r="QBT123" s="20"/>
      <c r="QBU123" s="20"/>
      <c r="QBV123" s="20"/>
      <c r="QBW123" s="20"/>
      <c r="QBX123" s="20"/>
      <c r="QBY123" s="20"/>
      <c r="QBZ123" s="20"/>
      <c r="QCA123" s="20"/>
      <c r="QCB123" s="20"/>
      <c r="QCC123" s="20"/>
      <c r="QCD123" s="20"/>
      <c r="QCE123" s="20"/>
      <c r="QCF123" s="20"/>
      <c r="QCG123" s="20"/>
      <c r="QCH123" s="20"/>
      <c r="QCI123" s="20"/>
      <c r="QCJ123" s="20"/>
      <c r="QCK123" s="20"/>
      <c r="QCL123" s="20"/>
      <c r="QCM123" s="20"/>
      <c r="QCN123" s="20"/>
      <c r="QCO123" s="20"/>
      <c r="QCP123" s="20"/>
      <c r="QCQ123" s="20"/>
      <c r="QCR123" s="20"/>
      <c r="QCS123" s="20"/>
      <c r="QCT123" s="20"/>
      <c r="QCU123" s="20"/>
      <c r="QCV123" s="20"/>
      <c r="QCW123" s="20"/>
      <c r="QCX123" s="20"/>
      <c r="QCY123" s="20"/>
      <c r="QCZ123" s="20"/>
      <c r="QDA123" s="20"/>
      <c r="QDB123" s="20"/>
      <c r="QDC123" s="20"/>
      <c r="QDD123" s="20"/>
      <c r="QDE123" s="20"/>
      <c r="QDF123" s="20"/>
      <c r="QDG123" s="20"/>
      <c r="QDH123" s="20"/>
      <c r="QDI123" s="20"/>
      <c r="QDJ123" s="20"/>
      <c r="QDK123" s="20"/>
      <c r="QDL123" s="20"/>
      <c r="QDM123" s="20"/>
      <c r="QDN123" s="20"/>
      <c r="QDO123" s="20"/>
      <c r="QDP123" s="20"/>
      <c r="QDQ123" s="20"/>
      <c r="QDR123" s="20"/>
      <c r="QDS123" s="20"/>
      <c r="QDT123" s="20"/>
      <c r="QDU123" s="20"/>
      <c r="QDV123" s="20"/>
      <c r="QDW123" s="20"/>
      <c r="QDX123" s="20"/>
      <c r="QDY123" s="20"/>
      <c r="QDZ123" s="20"/>
      <c r="QEA123" s="20"/>
      <c r="QEB123" s="20"/>
      <c r="QEC123" s="20"/>
      <c r="QED123" s="20"/>
      <c r="QEE123" s="20"/>
      <c r="QEF123" s="20"/>
      <c r="QEG123" s="20"/>
      <c r="QEH123" s="20"/>
      <c r="QEI123" s="20"/>
      <c r="QEJ123" s="20"/>
      <c r="QEK123" s="20"/>
      <c r="QEL123" s="20"/>
      <c r="QEM123" s="20"/>
      <c r="QEN123" s="20"/>
      <c r="QEO123" s="20"/>
      <c r="QEP123" s="20"/>
      <c r="QEQ123" s="20"/>
      <c r="QER123" s="20"/>
      <c r="QES123" s="20"/>
      <c r="QET123" s="20"/>
      <c r="QEU123" s="20"/>
      <c r="QEV123" s="20"/>
      <c r="QEW123" s="20"/>
      <c r="QEX123" s="20"/>
      <c r="QEY123" s="20"/>
      <c r="QEZ123" s="20"/>
      <c r="QFA123" s="20"/>
      <c r="QFB123" s="20"/>
      <c r="QFC123" s="20"/>
      <c r="QFD123" s="20"/>
      <c r="QFE123" s="20"/>
      <c r="QFF123" s="20"/>
      <c r="QFG123" s="20"/>
      <c r="QFH123" s="20"/>
      <c r="QFI123" s="20"/>
      <c r="QFJ123" s="20"/>
      <c r="QFK123" s="20"/>
      <c r="QFL123" s="20"/>
      <c r="QFM123" s="20"/>
      <c r="QFN123" s="20"/>
      <c r="QFO123" s="20"/>
      <c r="QFP123" s="20"/>
      <c r="QFQ123" s="20"/>
      <c r="QFR123" s="20"/>
      <c r="QFS123" s="20"/>
      <c r="QFT123" s="20"/>
      <c r="QFU123" s="20"/>
      <c r="QFV123" s="20"/>
      <c r="QFW123" s="20"/>
      <c r="QFX123" s="20"/>
      <c r="QFY123" s="20"/>
      <c r="QFZ123" s="20"/>
      <c r="QGA123" s="20"/>
      <c r="QGB123" s="20"/>
      <c r="QGC123" s="20"/>
      <c r="QGD123" s="20"/>
      <c r="QGE123" s="20"/>
      <c r="QGF123" s="20"/>
      <c r="QGG123" s="20"/>
      <c r="QGH123" s="20"/>
      <c r="QGI123" s="20"/>
      <c r="QGJ123" s="20"/>
      <c r="QGK123" s="20"/>
      <c r="QGL123" s="20"/>
      <c r="QGM123" s="20"/>
      <c r="QGN123" s="20"/>
      <c r="QGO123" s="20"/>
      <c r="QGP123" s="20"/>
      <c r="QGQ123" s="20"/>
      <c r="QGR123" s="20"/>
      <c r="QGS123" s="20"/>
      <c r="QGT123" s="20"/>
      <c r="QGU123" s="20"/>
      <c r="QGV123" s="20"/>
      <c r="QGW123" s="20"/>
      <c r="QGX123" s="20"/>
      <c r="QGY123" s="20"/>
      <c r="QGZ123" s="20"/>
      <c r="QHA123" s="20"/>
      <c r="QHB123" s="20"/>
      <c r="QHC123" s="20"/>
      <c r="QHD123" s="20"/>
      <c r="QHE123" s="20"/>
      <c r="QHF123" s="20"/>
      <c r="QHG123" s="20"/>
      <c r="QHH123" s="20"/>
      <c r="QHI123" s="20"/>
      <c r="QHJ123" s="20"/>
      <c r="QHK123" s="20"/>
      <c r="QHL123" s="20"/>
      <c r="QHM123" s="20"/>
      <c r="QHN123" s="20"/>
      <c r="QHO123" s="20"/>
      <c r="QHP123" s="20"/>
      <c r="QHQ123" s="20"/>
      <c r="QHR123" s="20"/>
      <c r="QHS123" s="20"/>
      <c r="QHT123" s="20"/>
      <c r="QHU123" s="20"/>
      <c r="QHV123" s="20"/>
      <c r="QHW123" s="20"/>
      <c r="QHX123" s="20"/>
      <c r="QHY123" s="20"/>
      <c r="QHZ123" s="20"/>
      <c r="QIA123" s="20"/>
      <c r="QIB123" s="20"/>
      <c r="QIC123" s="20"/>
      <c r="QID123" s="20"/>
      <c r="QIE123" s="20"/>
      <c r="QIF123" s="20"/>
      <c r="QIG123" s="20"/>
      <c r="QIH123" s="20"/>
      <c r="QII123" s="20"/>
      <c r="QIJ123" s="20"/>
      <c r="QIK123" s="20"/>
      <c r="QIL123" s="20"/>
      <c r="QIM123" s="20"/>
      <c r="QIN123" s="20"/>
      <c r="QIO123" s="20"/>
      <c r="QIP123" s="20"/>
      <c r="QIQ123" s="20"/>
      <c r="QIR123" s="20"/>
      <c r="QIS123" s="20"/>
      <c r="QIT123" s="20"/>
      <c r="QIU123" s="20"/>
      <c r="QIV123" s="20"/>
      <c r="QIW123" s="20"/>
      <c r="QIX123" s="20"/>
      <c r="QIY123" s="20"/>
      <c r="QIZ123" s="20"/>
      <c r="QJA123" s="20"/>
      <c r="QJB123" s="20"/>
      <c r="QJC123" s="20"/>
      <c r="QJD123" s="20"/>
      <c r="QJE123" s="20"/>
      <c r="QJF123" s="20"/>
      <c r="QJG123" s="20"/>
      <c r="QJH123" s="20"/>
      <c r="QJI123" s="20"/>
      <c r="QJJ123" s="20"/>
      <c r="QJK123" s="20"/>
      <c r="QJL123" s="20"/>
      <c r="QJM123" s="20"/>
      <c r="QJN123" s="20"/>
      <c r="QJO123" s="20"/>
      <c r="QJP123" s="20"/>
      <c r="QJQ123" s="20"/>
      <c r="QJR123" s="20"/>
      <c r="QJS123" s="20"/>
      <c r="QJT123" s="20"/>
      <c r="QJU123" s="20"/>
      <c r="QJV123" s="20"/>
      <c r="QJW123" s="20"/>
      <c r="QJX123" s="20"/>
      <c r="QJY123" s="20"/>
      <c r="QJZ123" s="20"/>
      <c r="QKA123" s="20"/>
      <c r="QKB123" s="20"/>
      <c r="QKC123" s="20"/>
      <c r="QKD123" s="20"/>
      <c r="QKE123" s="20"/>
      <c r="QKF123" s="20"/>
      <c r="QKG123" s="20"/>
      <c r="QKH123" s="20"/>
      <c r="QKI123" s="20"/>
      <c r="QKJ123" s="20"/>
      <c r="QKK123" s="20"/>
      <c r="QKL123" s="20"/>
      <c r="QKM123" s="20"/>
      <c r="QKN123" s="20"/>
      <c r="QKO123" s="20"/>
      <c r="QKP123" s="20"/>
      <c r="QKQ123" s="20"/>
      <c r="QKR123" s="20"/>
      <c r="QKS123" s="20"/>
      <c r="QKT123" s="20"/>
      <c r="QKU123" s="20"/>
      <c r="QKV123" s="20"/>
      <c r="QKW123" s="20"/>
      <c r="QKX123" s="20"/>
      <c r="QKY123" s="20"/>
      <c r="QKZ123" s="20"/>
      <c r="QLA123" s="20"/>
      <c r="QLB123" s="20"/>
      <c r="QLC123" s="20"/>
      <c r="QLD123" s="20"/>
      <c r="QLE123" s="20"/>
      <c r="QLF123" s="20"/>
      <c r="QLG123" s="20"/>
      <c r="QLH123" s="20"/>
      <c r="QLI123" s="20"/>
      <c r="QLJ123" s="20"/>
      <c r="QLK123" s="20"/>
      <c r="QLL123" s="20"/>
      <c r="QLM123" s="20"/>
      <c r="QLN123" s="20"/>
      <c r="QLO123" s="20"/>
      <c r="QLP123" s="20"/>
      <c r="QLQ123" s="20"/>
      <c r="QLR123" s="20"/>
      <c r="QLS123" s="20"/>
      <c r="QLT123" s="20"/>
      <c r="QLU123" s="20"/>
      <c r="QLV123" s="20"/>
      <c r="QLW123" s="20"/>
      <c r="QLX123" s="20"/>
      <c r="QLY123" s="20"/>
      <c r="QLZ123" s="20"/>
      <c r="QMA123" s="20"/>
      <c r="QMB123" s="20"/>
      <c r="QMC123" s="20"/>
      <c r="QMD123" s="20"/>
      <c r="QME123" s="20"/>
      <c r="QMF123" s="20"/>
      <c r="QMG123" s="20"/>
      <c r="QMH123" s="20"/>
      <c r="QMI123" s="20"/>
      <c r="QMJ123" s="20"/>
      <c r="QMK123" s="20"/>
      <c r="QML123" s="20"/>
      <c r="QMM123" s="20"/>
      <c r="QMN123" s="20"/>
      <c r="QMO123" s="20"/>
      <c r="QMP123" s="20"/>
      <c r="QMQ123" s="20"/>
      <c r="QMR123" s="20"/>
      <c r="QMS123" s="20"/>
      <c r="QMT123" s="20"/>
      <c r="QMU123" s="20"/>
      <c r="QMV123" s="20"/>
      <c r="QMW123" s="20"/>
      <c r="QMX123" s="20"/>
      <c r="QMY123" s="20"/>
      <c r="QMZ123" s="20"/>
      <c r="QNA123" s="20"/>
      <c r="QNB123" s="20"/>
      <c r="QNC123" s="20"/>
      <c r="QND123" s="20"/>
      <c r="QNE123" s="20"/>
      <c r="QNF123" s="20"/>
      <c r="QNG123" s="20"/>
      <c r="QNH123" s="20"/>
      <c r="QNI123" s="20"/>
      <c r="QNJ123" s="20"/>
      <c r="QNK123" s="20"/>
      <c r="QNL123" s="20"/>
      <c r="QNM123" s="20"/>
      <c r="QNN123" s="20"/>
      <c r="QNO123" s="20"/>
      <c r="QNP123" s="20"/>
      <c r="QNQ123" s="20"/>
      <c r="QNR123" s="20"/>
      <c r="QNS123" s="20"/>
      <c r="QNT123" s="20"/>
      <c r="QNU123" s="20"/>
      <c r="QNV123" s="20"/>
      <c r="QNW123" s="20"/>
      <c r="QNX123" s="20"/>
      <c r="QNY123" s="20"/>
      <c r="QNZ123" s="20"/>
      <c r="QOA123" s="20"/>
      <c r="QOB123" s="20"/>
      <c r="QOC123" s="20"/>
      <c r="QOD123" s="20"/>
      <c r="QOE123" s="20"/>
      <c r="QOF123" s="20"/>
      <c r="QOG123" s="20"/>
      <c r="QOH123" s="20"/>
      <c r="QOI123" s="20"/>
      <c r="QOJ123" s="20"/>
      <c r="QOK123" s="20"/>
      <c r="QOL123" s="20"/>
      <c r="QOM123" s="20"/>
      <c r="QON123" s="20"/>
      <c r="QOO123" s="20"/>
      <c r="QOP123" s="20"/>
      <c r="QOQ123" s="20"/>
      <c r="QOR123" s="20"/>
      <c r="QOS123" s="20"/>
      <c r="QOT123" s="20"/>
      <c r="QOU123" s="20"/>
      <c r="QOV123" s="20"/>
      <c r="QOW123" s="20"/>
      <c r="QOX123" s="20"/>
      <c r="QOY123" s="20"/>
      <c r="QOZ123" s="20"/>
      <c r="QPA123" s="20"/>
      <c r="QPB123" s="20"/>
      <c r="QPC123" s="20"/>
      <c r="QPD123" s="20"/>
      <c r="QPE123" s="20"/>
      <c r="QPF123" s="20"/>
      <c r="QPG123" s="20"/>
      <c r="QPH123" s="20"/>
      <c r="QPI123" s="20"/>
      <c r="QPJ123" s="20"/>
      <c r="QPK123" s="20"/>
      <c r="QPL123" s="20"/>
      <c r="QPM123" s="20"/>
      <c r="QPN123" s="20"/>
      <c r="QPO123" s="20"/>
      <c r="QPP123" s="20"/>
      <c r="QPQ123" s="20"/>
      <c r="QPR123" s="20"/>
      <c r="QPS123" s="20"/>
      <c r="QPT123" s="20"/>
      <c r="QPU123" s="20"/>
      <c r="QPV123" s="20"/>
      <c r="QPW123" s="20"/>
      <c r="QPX123" s="20"/>
      <c r="QPY123" s="20"/>
      <c r="QPZ123" s="20"/>
      <c r="QQA123" s="20"/>
      <c r="QQB123" s="20"/>
      <c r="QQC123" s="20"/>
      <c r="QQD123" s="20"/>
      <c r="QQE123" s="20"/>
      <c r="QQF123" s="20"/>
      <c r="QQG123" s="20"/>
      <c r="QQH123" s="20"/>
      <c r="QQI123" s="20"/>
      <c r="QQJ123" s="20"/>
      <c r="QQK123" s="20"/>
      <c r="QQL123" s="20"/>
      <c r="QQM123" s="20"/>
      <c r="QQN123" s="20"/>
      <c r="QQO123" s="20"/>
      <c r="QQP123" s="20"/>
      <c r="QQQ123" s="20"/>
      <c r="QQR123" s="20"/>
      <c r="QQS123" s="20"/>
      <c r="QQT123" s="20"/>
      <c r="QQU123" s="20"/>
      <c r="QQV123" s="20"/>
      <c r="QQW123" s="20"/>
      <c r="QQX123" s="20"/>
      <c r="QQY123" s="20"/>
      <c r="QQZ123" s="20"/>
      <c r="QRA123" s="20"/>
      <c r="QRB123" s="20"/>
      <c r="QRC123" s="20"/>
      <c r="QRD123" s="20"/>
      <c r="QRE123" s="20"/>
      <c r="QRF123" s="20"/>
      <c r="QRG123" s="20"/>
      <c r="QRH123" s="20"/>
      <c r="QRI123" s="20"/>
      <c r="QRJ123" s="20"/>
      <c r="QRK123" s="20"/>
      <c r="QRL123" s="20"/>
      <c r="QRM123" s="20"/>
      <c r="QRN123" s="20"/>
      <c r="QRO123" s="20"/>
      <c r="QRP123" s="20"/>
      <c r="QRQ123" s="20"/>
      <c r="QRR123" s="20"/>
      <c r="QRS123" s="20"/>
      <c r="QRT123" s="20"/>
      <c r="QRU123" s="20"/>
      <c r="QRV123" s="20"/>
      <c r="QRW123" s="20"/>
      <c r="QRX123" s="20"/>
      <c r="QRY123" s="20"/>
      <c r="QRZ123" s="20"/>
      <c r="QSA123" s="20"/>
      <c r="QSB123" s="20"/>
      <c r="QSC123" s="20"/>
      <c r="QSD123" s="20"/>
      <c r="QSE123" s="20"/>
      <c r="QSF123" s="20"/>
      <c r="QSG123" s="20"/>
      <c r="QSH123" s="20"/>
      <c r="QSI123" s="20"/>
      <c r="QSJ123" s="20"/>
      <c r="QSK123" s="20"/>
      <c r="QSL123" s="20"/>
      <c r="QSM123" s="20"/>
      <c r="QSN123" s="20"/>
      <c r="QSO123" s="20"/>
      <c r="QSP123" s="20"/>
      <c r="QSQ123" s="20"/>
      <c r="QSR123" s="20"/>
      <c r="QSS123" s="20"/>
      <c r="QST123" s="20"/>
      <c r="QSU123" s="20"/>
      <c r="QSV123" s="20"/>
      <c r="QSW123" s="20"/>
      <c r="QSX123" s="20"/>
      <c r="QSY123" s="20"/>
      <c r="QSZ123" s="20"/>
      <c r="QTA123" s="20"/>
      <c r="QTB123" s="20"/>
      <c r="QTC123" s="20"/>
      <c r="QTD123" s="20"/>
      <c r="QTE123" s="20"/>
      <c r="QTF123" s="20"/>
      <c r="QTG123" s="20"/>
      <c r="QTH123" s="20"/>
      <c r="QTI123" s="20"/>
      <c r="QTJ123" s="20"/>
      <c r="QTK123" s="20"/>
      <c r="QTL123" s="20"/>
      <c r="QTM123" s="20"/>
      <c r="QTN123" s="20"/>
      <c r="QTO123" s="20"/>
      <c r="QTP123" s="20"/>
      <c r="QTQ123" s="20"/>
      <c r="QTR123" s="20"/>
      <c r="QTS123" s="20"/>
      <c r="QTT123" s="20"/>
      <c r="QTU123" s="20"/>
      <c r="QTV123" s="20"/>
      <c r="QTW123" s="20"/>
      <c r="QTX123" s="20"/>
      <c r="QTY123" s="20"/>
      <c r="QTZ123" s="20"/>
      <c r="QUA123" s="20"/>
      <c r="QUB123" s="20"/>
      <c r="QUC123" s="20"/>
      <c r="QUD123" s="20"/>
      <c r="QUE123" s="20"/>
      <c r="QUF123" s="20"/>
      <c r="QUG123" s="20"/>
      <c r="QUH123" s="20"/>
      <c r="QUI123" s="20"/>
      <c r="QUJ123" s="20"/>
      <c r="QUK123" s="20"/>
      <c r="QUL123" s="20"/>
      <c r="QUM123" s="20"/>
      <c r="QUN123" s="20"/>
      <c r="QUO123" s="20"/>
      <c r="QUP123" s="20"/>
      <c r="QUQ123" s="20"/>
      <c r="QUR123" s="20"/>
      <c r="QUS123" s="20"/>
      <c r="QUT123" s="20"/>
      <c r="QUU123" s="20"/>
      <c r="QUV123" s="20"/>
      <c r="QUW123" s="20"/>
      <c r="QUX123" s="20"/>
      <c r="QUY123" s="20"/>
      <c r="QUZ123" s="20"/>
      <c r="QVA123" s="20"/>
      <c r="QVB123" s="20"/>
      <c r="QVC123" s="20"/>
      <c r="QVD123" s="20"/>
      <c r="QVE123" s="20"/>
      <c r="QVF123" s="20"/>
      <c r="QVG123" s="20"/>
      <c r="QVH123" s="20"/>
      <c r="QVI123" s="20"/>
      <c r="QVJ123" s="20"/>
      <c r="QVK123" s="20"/>
      <c r="QVL123" s="20"/>
      <c r="QVM123" s="20"/>
      <c r="QVN123" s="20"/>
      <c r="QVO123" s="20"/>
      <c r="QVP123" s="20"/>
      <c r="QVQ123" s="20"/>
      <c r="QVR123" s="20"/>
      <c r="QVS123" s="20"/>
      <c r="QVT123" s="20"/>
      <c r="QVU123" s="20"/>
      <c r="QVV123" s="20"/>
      <c r="QVW123" s="20"/>
      <c r="QVX123" s="20"/>
      <c r="QVY123" s="20"/>
      <c r="QVZ123" s="20"/>
      <c r="QWA123" s="20"/>
      <c r="QWB123" s="20"/>
      <c r="QWC123" s="20"/>
      <c r="QWD123" s="20"/>
      <c r="QWE123" s="20"/>
      <c r="QWF123" s="20"/>
      <c r="QWG123" s="20"/>
      <c r="QWH123" s="20"/>
      <c r="QWI123" s="20"/>
      <c r="QWJ123" s="20"/>
      <c r="QWK123" s="20"/>
      <c r="QWL123" s="20"/>
      <c r="QWM123" s="20"/>
      <c r="QWN123" s="20"/>
      <c r="QWO123" s="20"/>
      <c r="QWP123" s="20"/>
      <c r="QWQ123" s="20"/>
      <c r="QWR123" s="20"/>
      <c r="QWS123" s="20"/>
      <c r="QWT123" s="20"/>
      <c r="QWU123" s="20"/>
      <c r="QWV123" s="20"/>
      <c r="QWW123" s="20"/>
      <c r="QWX123" s="20"/>
      <c r="QWY123" s="20"/>
      <c r="QWZ123" s="20"/>
      <c r="QXA123" s="20"/>
      <c r="QXB123" s="20"/>
      <c r="QXC123" s="20"/>
      <c r="QXD123" s="20"/>
      <c r="QXE123" s="20"/>
      <c r="QXF123" s="20"/>
      <c r="QXG123" s="20"/>
      <c r="QXH123" s="20"/>
      <c r="QXI123" s="20"/>
      <c r="QXJ123" s="20"/>
      <c r="QXK123" s="20"/>
      <c r="QXL123" s="20"/>
      <c r="QXM123" s="20"/>
      <c r="QXN123" s="20"/>
      <c r="QXO123" s="20"/>
      <c r="QXP123" s="20"/>
      <c r="QXQ123" s="20"/>
      <c r="QXR123" s="20"/>
      <c r="QXS123" s="20"/>
      <c r="QXT123" s="20"/>
      <c r="QXU123" s="20"/>
      <c r="QXV123" s="20"/>
      <c r="QXW123" s="20"/>
      <c r="QXX123" s="20"/>
      <c r="QXY123" s="20"/>
      <c r="QXZ123" s="20"/>
      <c r="QYA123" s="20"/>
      <c r="QYB123" s="20"/>
      <c r="QYC123" s="20"/>
      <c r="QYD123" s="20"/>
      <c r="QYE123" s="20"/>
      <c r="QYF123" s="20"/>
      <c r="QYG123" s="20"/>
      <c r="QYH123" s="20"/>
      <c r="QYI123" s="20"/>
      <c r="QYJ123" s="20"/>
      <c r="QYK123" s="20"/>
      <c r="QYL123" s="20"/>
      <c r="QYM123" s="20"/>
      <c r="QYN123" s="20"/>
      <c r="QYO123" s="20"/>
      <c r="QYP123" s="20"/>
      <c r="QYQ123" s="20"/>
      <c r="QYR123" s="20"/>
      <c r="QYS123" s="20"/>
      <c r="QYT123" s="20"/>
      <c r="QYU123" s="20"/>
      <c r="QYV123" s="20"/>
      <c r="QYW123" s="20"/>
      <c r="QYX123" s="20"/>
      <c r="QYY123" s="20"/>
      <c r="QYZ123" s="20"/>
      <c r="QZA123" s="20"/>
      <c r="QZB123" s="20"/>
      <c r="QZC123" s="20"/>
      <c r="QZD123" s="20"/>
      <c r="QZE123" s="20"/>
      <c r="QZF123" s="20"/>
      <c r="QZG123" s="20"/>
      <c r="QZH123" s="20"/>
      <c r="QZI123" s="20"/>
      <c r="QZJ123" s="20"/>
      <c r="QZK123" s="20"/>
      <c r="QZL123" s="20"/>
      <c r="QZM123" s="20"/>
      <c r="QZN123" s="20"/>
      <c r="QZO123" s="20"/>
      <c r="QZP123" s="20"/>
      <c r="QZQ123" s="20"/>
      <c r="QZR123" s="20"/>
      <c r="QZS123" s="20"/>
      <c r="QZT123" s="20"/>
      <c r="QZU123" s="20"/>
      <c r="QZV123" s="20"/>
      <c r="QZW123" s="20"/>
      <c r="QZX123" s="20"/>
      <c r="QZY123" s="20"/>
      <c r="QZZ123" s="20"/>
      <c r="RAA123" s="20"/>
      <c r="RAB123" s="20"/>
      <c r="RAC123" s="20"/>
      <c r="RAD123" s="20"/>
      <c r="RAE123" s="20"/>
      <c r="RAF123" s="20"/>
      <c r="RAG123" s="20"/>
      <c r="RAH123" s="20"/>
      <c r="RAI123" s="20"/>
      <c r="RAJ123" s="20"/>
      <c r="RAK123" s="20"/>
      <c r="RAL123" s="20"/>
      <c r="RAM123" s="20"/>
      <c r="RAN123" s="20"/>
      <c r="RAO123" s="20"/>
      <c r="RAP123" s="20"/>
      <c r="RAQ123" s="20"/>
      <c r="RAR123" s="20"/>
      <c r="RAS123" s="20"/>
      <c r="RAT123" s="20"/>
      <c r="RAU123" s="20"/>
      <c r="RAV123" s="20"/>
      <c r="RAW123" s="20"/>
      <c r="RAX123" s="20"/>
      <c r="RAY123" s="20"/>
      <c r="RAZ123" s="20"/>
      <c r="RBA123" s="20"/>
      <c r="RBB123" s="20"/>
      <c r="RBC123" s="20"/>
      <c r="RBD123" s="20"/>
      <c r="RBE123" s="20"/>
      <c r="RBF123" s="20"/>
      <c r="RBG123" s="20"/>
      <c r="RBH123" s="20"/>
      <c r="RBI123" s="20"/>
      <c r="RBJ123" s="20"/>
      <c r="RBK123" s="20"/>
      <c r="RBL123" s="20"/>
      <c r="RBM123" s="20"/>
      <c r="RBN123" s="20"/>
      <c r="RBO123" s="20"/>
      <c r="RBP123" s="20"/>
      <c r="RBQ123" s="20"/>
      <c r="RBR123" s="20"/>
      <c r="RBS123" s="20"/>
      <c r="RBT123" s="20"/>
      <c r="RBU123" s="20"/>
      <c r="RBV123" s="20"/>
      <c r="RBW123" s="20"/>
      <c r="RBX123" s="20"/>
      <c r="RBY123" s="20"/>
      <c r="RBZ123" s="20"/>
      <c r="RCA123" s="20"/>
      <c r="RCB123" s="20"/>
      <c r="RCC123" s="20"/>
      <c r="RCD123" s="20"/>
      <c r="RCE123" s="20"/>
      <c r="RCF123" s="20"/>
      <c r="RCG123" s="20"/>
      <c r="RCH123" s="20"/>
      <c r="RCI123" s="20"/>
      <c r="RCJ123" s="20"/>
      <c r="RCK123" s="20"/>
      <c r="RCL123" s="20"/>
      <c r="RCM123" s="20"/>
      <c r="RCN123" s="20"/>
      <c r="RCO123" s="20"/>
      <c r="RCP123" s="20"/>
      <c r="RCQ123" s="20"/>
      <c r="RCR123" s="20"/>
      <c r="RCS123" s="20"/>
      <c r="RCT123" s="20"/>
      <c r="RCU123" s="20"/>
      <c r="RCV123" s="20"/>
      <c r="RCW123" s="20"/>
      <c r="RCX123" s="20"/>
      <c r="RCY123" s="20"/>
      <c r="RCZ123" s="20"/>
      <c r="RDA123" s="20"/>
      <c r="RDB123" s="20"/>
      <c r="RDC123" s="20"/>
      <c r="RDD123" s="20"/>
      <c r="RDE123" s="20"/>
      <c r="RDF123" s="20"/>
      <c r="RDG123" s="20"/>
      <c r="RDH123" s="20"/>
      <c r="RDI123" s="20"/>
      <c r="RDJ123" s="20"/>
      <c r="RDK123" s="20"/>
      <c r="RDL123" s="20"/>
      <c r="RDM123" s="20"/>
      <c r="RDN123" s="20"/>
      <c r="RDO123" s="20"/>
      <c r="RDP123" s="20"/>
      <c r="RDQ123" s="20"/>
      <c r="RDR123" s="20"/>
      <c r="RDS123" s="20"/>
      <c r="RDT123" s="20"/>
      <c r="RDU123" s="20"/>
      <c r="RDV123" s="20"/>
      <c r="RDW123" s="20"/>
      <c r="RDX123" s="20"/>
      <c r="RDY123" s="20"/>
      <c r="RDZ123" s="20"/>
      <c r="REA123" s="20"/>
      <c r="REB123" s="20"/>
      <c r="REC123" s="20"/>
      <c r="RED123" s="20"/>
      <c r="REE123" s="20"/>
      <c r="REF123" s="20"/>
      <c r="REG123" s="20"/>
      <c r="REH123" s="20"/>
      <c r="REI123" s="20"/>
      <c r="REJ123" s="20"/>
      <c r="REK123" s="20"/>
      <c r="REL123" s="20"/>
      <c r="REM123" s="20"/>
      <c r="REN123" s="20"/>
      <c r="REO123" s="20"/>
      <c r="REP123" s="20"/>
      <c r="REQ123" s="20"/>
      <c r="RER123" s="20"/>
      <c r="RES123" s="20"/>
      <c r="RET123" s="20"/>
      <c r="REU123" s="20"/>
      <c r="REV123" s="20"/>
      <c r="REW123" s="20"/>
      <c r="REX123" s="20"/>
      <c r="REY123" s="20"/>
      <c r="REZ123" s="20"/>
      <c r="RFA123" s="20"/>
      <c r="RFB123" s="20"/>
      <c r="RFC123" s="20"/>
      <c r="RFD123" s="20"/>
      <c r="RFE123" s="20"/>
      <c r="RFF123" s="20"/>
      <c r="RFG123" s="20"/>
      <c r="RFH123" s="20"/>
      <c r="RFI123" s="20"/>
      <c r="RFJ123" s="20"/>
      <c r="RFK123" s="20"/>
      <c r="RFL123" s="20"/>
      <c r="RFM123" s="20"/>
      <c r="RFN123" s="20"/>
      <c r="RFO123" s="20"/>
      <c r="RFP123" s="20"/>
      <c r="RFQ123" s="20"/>
      <c r="RFR123" s="20"/>
      <c r="RFS123" s="20"/>
      <c r="RFT123" s="20"/>
      <c r="RFU123" s="20"/>
      <c r="RFV123" s="20"/>
      <c r="RFW123" s="20"/>
      <c r="RFX123" s="20"/>
      <c r="RFY123" s="20"/>
      <c r="RFZ123" s="20"/>
      <c r="RGA123" s="20"/>
      <c r="RGB123" s="20"/>
      <c r="RGC123" s="20"/>
      <c r="RGD123" s="20"/>
      <c r="RGE123" s="20"/>
      <c r="RGF123" s="20"/>
      <c r="RGG123" s="20"/>
      <c r="RGH123" s="20"/>
      <c r="RGI123" s="20"/>
      <c r="RGJ123" s="20"/>
      <c r="RGK123" s="20"/>
      <c r="RGL123" s="20"/>
      <c r="RGM123" s="20"/>
      <c r="RGN123" s="20"/>
      <c r="RGO123" s="20"/>
      <c r="RGP123" s="20"/>
      <c r="RGQ123" s="20"/>
      <c r="RGR123" s="20"/>
      <c r="RGS123" s="20"/>
      <c r="RGT123" s="20"/>
      <c r="RGU123" s="20"/>
      <c r="RGV123" s="20"/>
      <c r="RGW123" s="20"/>
      <c r="RGX123" s="20"/>
      <c r="RGY123" s="20"/>
      <c r="RGZ123" s="20"/>
      <c r="RHA123" s="20"/>
      <c r="RHB123" s="20"/>
      <c r="RHC123" s="20"/>
      <c r="RHD123" s="20"/>
      <c r="RHE123" s="20"/>
      <c r="RHF123" s="20"/>
      <c r="RHG123" s="20"/>
      <c r="RHH123" s="20"/>
      <c r="RHI123" s="20"/>
      <c r="RHJ123" s="20"/>
      <c r="RHK123" s="20"/>
      <c r="RHL123" s="20"/>
      <c r="RHM123" s="20"/>
      <c r="RHN123" s="20"/>
      <c r="RHO123" s="20"/>
      <c r="RHP123" s="20"/>
      <c r="RHQ123" s="20"/>
      <c r="RHR123" s="20"/>
      <c r="RHS123" s="20"/>
      <c r="RHT123" s="20"/>
      <c r="RHU123" s="20"/>
      <c r="RHV123" s="20"/>
      <c r="RHW123" s="20"/>
      <c r="RHX123" s="20"/>
      <c r="RHY123" s="20"/>
      <c r="RHZ123" s="20"/>
      <c r="RIA123" s="20"/>
      <c r="RIB123" s="20"/>
      <c r="RIC123" s="20"/>
      <c r="RID123" s="20"/>
      <c r="RIE123" s="20"/>
      <c r="RIF123" s="20"/>
      <c r="RIG123" s="20"/>
      <c r="RIH123" s="20"/>
      <c r="RII123" s="20"/>
      <c r="RIJ123" s="20"/>
      <c r="RIK123" s="20"/>
      <c r="RIL123" s="20"/>
      <c r="RIM123" s="20"/>
      <c r="RIN123" s="20"/>
      <c r="RIO123" s="20"/>
      <c r="RIP123" s="20"/>
      <c r="RIQ123" s="20"/>
      <c r="RIR123" s="20"/>
      <c r="RIS123" s="20"/>
      <c r="RIT123" s="20"/>
      <c r="RIU123" s="20"/>
      <c r="RIV123" s="20"/>
      <c r="RIW123" s="20"/>
      <c r="RIX123" s="20"/>
      <c r="RIY123" s="20"/>
      <c r="RIZ123" s="20"/>
      <c r="RJA123" s="20"/>
      <c r="RJB123" s="20"/>
      <c r="RJC123" s="20"/>
      <c r="RJD123" s="20"/>
      <c r="RJE123" s="20"/>
      <c r="RJF123" s="20"/>
      <c r="RJG123" s="20"/>
      <c r="RJH123" s="20"/>
      <c r="RJI123" s="20"/>
      <c r="RJJ123" s="20"/>
      <c r="RJK123" s="20"/>
      <c r="RJL123" s="20"/>
      <c r="RJM123" s="20"/>
      <c r="RJN123" s="20"/>
      <c r="RJO123" s="20"/>
      <c r="RJP123" s="20"/>
      <c r="RJQ123" s="20"/>
      <c r="RJR123" s="20"/>
      <c r="RJS123" s="20"/>
      <c r="RJT123" s="20"/>
      <c r="RJU123" s="20"/>
      <c r="RJV123" s="20"/>
      <c r="RJW123" s="20"/>
      <c r="RJX123" s="20"/>
      <c r="RJY123" s="20"/>
      <c r="RJZ123" s="20"/>
      <c r="RKA123" s="20"/>
      <c r="RKB123" s="20"/>
      <c r="RKC123" s="20"/>
      <c r="RKD123" s="20"/>
      <c r="RKE123" s="20"/>
      <c r="RKF123" s="20"/>
      <c r="RKG123" s="20"/>
      <c r="RKH123" s="20"/>
      <c r="RKI123" s="20"/>
      <c r="RKJ123" s="20"/>
      <c r="RKK123" s="20"/>
      <c r="RKL123" s="20"/>
      <c r="RKM123" s="20"/>
      <c r="RKN123" s="20"/>
      <c r="RKO123" s="20"/>
      <c r="RKP123" s="20"/>
      <c r="RKQ123" s="20"/>
      <c r="RKR123" s="20"/>
      <c r="RKS123" s="20"/>
      <c r="RKT123" s="20"/>
      <c r="RKU123" s="20"/>
      <c r="RKV123" s="20"/>
      <c r="RKW123" s="20"/>
      <c r="RKX123" s="20"/>
      <c r="RKY123" s="20"/>
      <c r="RKZ123" s="20"/>
      <c r="RLA123" s="20"/>
      <c r="RLB123" s="20"/>
      <c r="RLC123" s="20"/>
      <c r="RLD123" s="20"/>
      <c r="RLE123" s="20"/>
      <c r="RLF123" s="20"/>
      <c r="RLG123" s="20"/>
      <c r="RLH123" s="20"/>
      <c r="RLI123" s="20"/>
      <c r="RLJ123" s="20"/>
      <c r="RLK123" s="20"/>
      <c r="RLL123" s="20"/>
      <c r="RLM123" s="20"/>
      <c r="RLN123" s="20"/>
      <c r="RLO123" s="20"/>
      <c r="RLP123" s="20"/>
      <c r="RLQ123" s="20"/>
      <c r="RLR123" s="20"/>
      <c r="RLS123" s="20"/>
      <c r="RLT123" s="20"/>
      <c r="RLU123" s="20"/>
      <c r="RLV123" s="20"/>
      <c r="RLW123" s="20"/>
      <c r="RLX123" s="20"/>
      <c r="RLY123" s="20"/>
      <c r="RLZ123" s="20"/>
      <c r="RMA123" s="20"/>
      <c r="RMB123" s="20"/>
      <c r="RMC123" s="20"/>
      <c r="RMD123" s="20"/>
      <c r="RME123" s="20"/>
      <c r="RMF123" s="20"/>
      <c r="RMG123" s="20"/>
      <c r="RMH123" s="20"/>
      <c r="RMI123" s="20"/>
      <c r="RMJ123" s="20"/>
      <c r="RMK123" s="20"/>
      <c r="RML123" s="20"/>
      <c r="RMM123" s="20"/>
      <c r="RMN123" s="20"/>
      <c r="RMO123" s="20"/>
      <c r="RMP123" s="20"/>
      <c r="RMQ123" s="20"/>
      <c r="RMR123" s="20"/>
      <c r="RMS123" s="20"/>
      <c r="RMT123" s="20"/>
      <c r="RMU123" s="20"/>
      <c r="RMV123" s="20"/>
      <c r="RMW123" s="20"/>
      <c r="RMX123" s="20"/>
      <c r="RMY123" s="20"/>
      <c r="RMZ123" s="20"/>
      <c r="RNA123" s="20"/>
      <c r="RNB123" s="20"/>
      <c r="RNC123" s="20"/>
      <c r="RND123" s="20"/>
      <c r="RNE123" s="20"/>
      <c r="RNF123" s="20"/>
      <c r="RNG123" s="20"/>
      <c r="RNH123" s="20"/>
      <c r="RNI123" s="20"/>
      <c r="RNJ123" s="20"/>
      <c r="RNK123" s="20"/>
      <c r="RNL123" s="20"/>
      <c r="RNM123" s="20"/>
      <c r="RNN123" s="20"/>
      <c r="RNO123" s="20"/>
      <c r="RNP123" s="20"/>
      <c r="RNQ123" s="20"/>
      <c r="RNR123" s="20"/>
      <c r="RNS123" s="20"/>
      <c r="RNT123" s="20"/>
      <c r="RNU123" s="20"/>
      <c r="RNV123" s="20"/>
      <c r="RNW123" s="20"/>
      <c r="RNX123" s="20"/>
      <c r="RNY123" s="20"/>
      <c r="RNZ123" s="20"/>
      <c r="ROA123" s="20"/>
      <c r="ROB123" s="20"/>
      <c r="ROC123" s="20"/>
      <c r="ROD123" s="20"/>
      <c r="ROE123" s="20"/>
      <c r="ROF123" s="20"/>
      <c r="ROG123" s="20"/>
      <c r="ROH123" s="20"/>
      <c r="ROI123" s="20"/>
      <c r="ROJ123" s="20"/>
      <c r="ROK123" s="20"/>
      <c r="ROL123" s="20"/>
      <c r="ROM123" s="20"/>
      <c r="RON123" s="20"/>
      <c r="ROO123" s="20"/>
      <c r="ROP123" s="20"/>
      <c r="ROQ123" s="20"/>
      <c r="ROR123" s="20"/>
      <c r="ROS123" s="20"/>
      <c r="ROT123" s="20"/>
      <c r="ROU123" s="20"/>
      <c r="ROV123" s="20"/>
      <c r="ROW123" s="20"/>
      <c r="ROX123" s="20"/>
      <c r="ROY123" s="20"/>
      <c r="ROZ123" s="20"/>
      <c r="RPA123" s="20"/>
      <c r="RPB123" s="20"/>
      <c r="RPC123" s="20"/>
      <c r="RPD123" s="20"/>
      <c r="RPE123" s="20"/>
      <c r="RPF123" s="20"/>
      <c r="RPG123" s="20"/>
      <c r="RPH123" s="20"/>
      <c r="RPI123" s="20"/>
      <c r="RPJ123" s="20"/>
      <c r="RPK123" s="20"/>
      <c r="RPL123" s="20"/>
      <c r="RPM123" s="20"/>
      <c r="RPN123" s="20"/>
      <c r="RPO123" s="20"/>
      <c r="RPP123" s="20"/>
      <c r="RPQ123" s="20"/>
      <c r="RPR123" s="20"/>
      <c r="RPS123" s="20"/>
      <c r="RPT123" s="20"/>
      <c r="RPU123" s="20"/>
      <c r="RPV123" s="20"/>
      <c r="RPW123" s="20"/>
      <c r="RPX123" s="20"/>
      <c r="RPY123" s="20"/>
      <c r="RPZ123" s="20"/>
      <c r="RQA123" s="20"/>
      <c r="RQB123" s="20"/>
      <c r="RQC123" s="20"/>
      <c r="RQD123" s="20"/>
      <c r="RQE123" s="20"/>
      <c r="RQF123" s="20"/>
      <c r="RQG123" s="20"/>
      <c r="RQH123" s="20"/>
      <c r="RQI123" s="20"/>
      <c r="RQJ123" s="20"/>
      <c r="RQK123" s="20"/>
      <c r="RQL123" s="20"/>
      <c r="RQM123" s="20"/>
      <c r="RQN123" s="20"/>
      <c r="RQO123" s="20"/>
      <c r="RQP123" s="20"/>
      <c r="RQQ123" s="20"/>
      <c r="RQR123" s="20"/>
      <c r="RQS123" s="20"/>
      <c r="RQT123" s="20"/>
      <c r="RQU123" s="20"/>
      <c r="RQV123" s="20"/>
      <c r="RQW123" s="20"/>
      <c r="RQX123" s="20"/>
      <c r="RQY123" s="20"/>
      <c r="RQZ123" s="20"/>
      <c r="RRA123" s="20"/>
      <c r="RRB123" s="20"/>
      <c r="RRC123" s="20"/>
      <c r="RRD123" s="20"/>
      <c r="RRE123" s="20"/>
      <c r="RRF123" s="20"/>
      <c r="RRG123" s="20"/>
      <c r="RRH123" s="20"/>
      <c r="RRI123" s="20"/>
      <c r="RRJ123" s="20"/>
      <c r="RRK123" s="20"/>
      <c r="RRL123" s="20"/>
      <c r="RRM123" s="20"/>
      <c r="RRN123" s="20"/>
      <c r="RRO123" s="20"/>
      <c r="RRP123" s="20"/>
      <c r="RRQ123" s="20"/>
      <c r="RRR123" s="20"/>
      <c r="RRS123" s="20"/>
      <c r="RRT123" s="20"/>
      <c r="RRU123" s="20"/>
      <c r="RRV123" s="20"/>
      <c r="RRW123" s="20"/>
      <c r="RRX123" s="20"/>
      <c r="RRY123" s="20"/>
      <c r="RRZ123" s="20"/>
      <c r="RSA123" s="20"/>
      <c r="RSB123" s="20"/>
      <c r="RSC123" s="20"/>
      <c r="RSD123" s="20"/>
      <c r="RSE123" s="20"/>
      <c r="RSF123" s="20"/>
      <c r="RSG123" s="20"/>
      <c r="RSH123" s="20"/>
      <c r="RSI123" s="20"/>
      <c r="RSJ123" s="20"/>
      <c r="RSK123" s="20"/>
      <c r="RSL123" s="20"/>
      <c r="RSM123" s="20"/>
      <c r="RSN123" s="20"/>
      <c r="RSO123" s="20"/>
      <c r="RSP123" s="20"/>
      <c r="RSQ123" s="20"/>
      <c r="RSR123" s="20"/>
      <c r="RSS123" s="20"/>
      <c r="RST123" s="20"/>
      <c r="RSU123" s="20"/>
      <c r="RSV123" s="20"/>
      <c r="RSW123" s="20"/>
      <c r="RSX123" s="20"/>
      <c r="RSY123" s="20"/>
      <c r="RSZ123" s="20"/>
      <c r="RTA123" s="20"/>
      <c r="RTB123" s="20"/>
      <c r="RTC123" s="20"/>
      <c r="RTD123" s="20"/>
      <c r="RTE123" s="20"/>
      <c r="RTF123" s="20"/>
      <c r="RTG123" s="20"/>
      <c r="RTH123" s="20"/>
      <c r="RTI123" s="20"/>
      <c r="RTJ123" s="20"/>
      <c r="RTK123" s="20"/>
      <c r="RTL123" s="20"/>
      <c r="RTM123" s="20"/>
      <c r="RTN123" s="20"/>
      <c r="RTO123" s="20"/>
      <c r="RTP123" s="20"/>
      <c r="RTQ123" s="20"/>
      <c r="RTR123" s="20"/>
      <c r="RTS123" s="20"/>
      <c r="RTT123" s="20"/>
      <c r="RTU123" s="20"/>
      <c r="RTV123" s="20"/>
      <c r="RTW123" s="20"/>
      <c r="RTX123" s="20"/>
      <c r="RTY123" s="20"/>
      <c r="RTZ123" s="20"/>
      <c r="RUA123" s="20"/>
      <c r="RUB123" s="20"/>
      <c r="RUC123" s="20"/>
      <c r="RUD123" s="20"/>
      <c r="RUE123" s="20"/>
      <c r="RUF123" s="20"/>
      <c r="RUG123" s="20"/>
      <c r="RUH123" s="20"/>
      <c r="RUI123" s="20"/>
      <c r="RUJ123" s="20"/>
      <c r="RUK123" s="20"/>
      <c r="RUL123" s="20"/>
      <c r="RUM123" s="20"/>
      <c r="RUN123" s="20"/>
      <c r="RUO123" s="20"/>
      <c r="RUP123" s="20"/>
      <c r="RUQ123" s="20"/>
      <c r="RUR123" s="20"/>
      <c r="RUS123" s="20"/>
      <c r="RUT123" s="20"/>
      <c r="RUU123" s="20"/>
      <c r="RUV123" s="20"/>
      <c r="RUW123" s="20"/>
      <c r="RUX123" s="20"/>
      <c r="RUY123" s="20"/>
      <c r="RUZ123" s="20"/>
      <c r="RVA123" s="20"/>
      <c r="RVB123" s="20"/>
      <c r="RVC123" s="20"/>
      <c r="RVD123" s="20"/>
      <c r="RVE123" s="20"/>
      <c r="RVF123" s="20"/>
      <c r="RVG123" s="20"/>
      <c r="RVH123" s="20"/>
      <c r="RVI123" s="20"/>
      <c r="RVJ123" s="20"/>
      <c r="RVK123" s="20"/>
      <c r="RVL123" s="20"/>
      <c r="RVM123" s="20"/>
      <c r="RVN123" s="20"/>
      <c r="RVO123" s="20"/>
      <c r="RVP123" s="20"/>
      <c r="RVQ123" s="20"/>
      <c r="RVR123" s="20"/>
      <c r="RVS123" s="20"/>
      <c r="RVT123" s="20"/>
      <c r="RVU123" s="20"/>
      <c r="RVV123" s="20"/>
      <c r="RVW123" s="20"/>
      <c r="RVX123" s="20"/>
      <c r="RVY123" s="20"/>
      <c r="RVZ123" s="20"/>
      <c r="RWA123" s="20"/>
      <c r="RWB123" s="20"/>
      <c r="RWC123" s="20"/>
      <c r="RWD123" s="20"/>
      <c r="RWE123" s="20"/>
      <c r="RWF123" s="20"/>
      <c r="RWG123" s="20"/>
      <c r="RWH123" s="20"/>
      <c r="RWI123" s="20"/>
      <c r="RWJ123" s="20"/>
      <c r="RWK123" s="20"/>
      <c r="RWL123" s="20"/>
      <c r="RWM123" s="20"/>
      <c r="RWN123" s="20"/>
      <c r="RWO123" s="20"/>
      <c r="RWP123" s="20"/>
      <c r="RWQ123" s="20"/>
      <c r="RWR123" s="20"/>
      <c r="RWS123" s="20"/>
      <c r="RWT123" s="20"/>
      <c r="RWU123" s="20"/>
      <c r="RWV123" s="20"/>
      <c r="RWW123" s="20"/>
      <c r="RWX123" s="20"/>
      <c r="RWY123" s="20"/>
      <c r="RWZ123" s="20"/>
      <c r="RXA123" s="20"/>
      <c r="RXB123" s="20"/>
      <c r="RXC123" s="20"/>
      <c r="RXD123" s="20"/>
      <c r="RXE123" s="20"/>
      <c r="RXF123" s="20"/>
      <c r="RXG123" s="20"/>
      <c r="RXH123" s="20"/>
      <c r="RXI123" s="20"/>
      <c r="RXJ123" s="20"/>
      <c r="RXK123" s="20"/>
      <c r="RXL123" s="20"/>
      <c r="RXM123" s="20"/>
      <c r="RXN123" s="20"/>
      <c r="RXO123" s="20"/>
      <c r="RXP123" s="20"/>
      <c r="RXQ123" s="20"/>
      <c r="RXR123" s="20"/>
      <c r="RXS123" s="20"/>
      <c r="RXT123" s="20"/>
      <c r="RXU123" s="20"/>
      <c r="RXV123" s="20"/>
      <c r="RXW123" s="20"/>
      <c r="RXX123" s="20"/>
      <c r="RXY123" s="20"/>
      <c r="RXZ123" s="20"/>
      <c r="RYA123" s="20"/>
      <c r="RYB123" s="20"/>
      <c r="RYC123" s="20"/>
      <c r="RYD123" s="20"/>
      <c r="RYE123" s="20"/>
      <c r="RYF123" s="20"/>
      <c r="RYG123" s="20"/>
      <c r="RYH123" s="20"/>
      <c r="RYI123" s="20"/>
      <c r="RYJ123" s="20"/>
      <c r="RYK123" s="20"/>
      <c r="RYL123" s="20"/>
      <c r="RYM123" s="20"/>
      <c r="RYN123" s="20"/>
      <c r="RYO123" s="20"/>
      <c r="RYP123" s="20"/>
      <c r="RYQ123" s="20"/>
      <c r="RYR123" s="20"/>
      <c r="RYS123" s="20"/>
      <c r="RYT123" s="20"/>
      <c r="RYU123" s="20"/>
      <c r="RYV123" s="20"/>
      <c r="RYW123" s="20"/>
      <c r="RYX123" s="20"/>
      <c r="RYY123" s="20"/>
      <c r="RYZ123" s="20"/>
      <c r="RZA123" s="20"/>
      <c r="RZB123" s="20"/>
      <c r="RZC123" s="20"/>
      <c r="RZD123" s="20"/>
      <c r="RZE123" s="20"/>
      <c r="RZF123" s="20"/>
      <c r="RZG123" s="20"/>
      <c r="RZH123" s="20"/>
      <c r="RZI123" s="20"/>
      <c r="RZJ123" s="20"/>
      <c r="RZK123" s="20"/>
      <c r="RZL123" s="20"/>
      <c r="RZM123" s="20"/>
      <c r="RZN123" s="20"/>
      <c r="RZO123" s="20"/>
      <c r="RZP123" s="20"/>
      <c r="RZQ123" s="20"/>
      <c r="RZR123" s="20"/>
      <c r="RZS123" s="20"/>
      <c r="RZT123" s="20"/>
      <c r="RZU123" s="20"/>
      <c r="RZV123" s="20"/>
      <c r="RZW123" s="20"/>
      <c r="RZX123" s="20"/>
      <c r="RZY123" s="20"/>
      <c r="RZZ123" s="20"/>
      <c r="SAA123" s="20"/>
      <c r="SAB123" s="20"/>
      <c r="SAC123" s="20"/>
      <c r="SAD123" s="20"/>
      <c r="SAE123" s="20"/>
      <c r="SAF123" s="20"/>
      <c r="SAG123" s="20"/>
      <c r="SAH123" s="20"/>
      <c r="SAI123" s="20"/>
      <c r="SAJ123" s="20"/>
      <c r="SAK123" s="20"/>
      <c r="SAL123" s="20"/>
      <c r="SAM123" s="20"/>
      <c r="SAN123" s="20"/>
      <c r="SAO123" s="20"/>
      <c r="SAP123" s="20"/>
      <c r="SAQ123" s="20"/>
      <c r="SAR123" s="20"/>
      <c r="SAS123" s="20"/>
      <c r="SAT123" s="20"/>
      <c r="SAU123" s="20"/>
      <c r="SAV123" s="20"/>
      <c r="SAW123" s="20"/>
      <c r="SAX123" s="20"/>
      <c r="SAY123" s="20"/>
      <c r="SAZ123" s="20"/>
      <c r="SBA123" s="20"/>
      <c r="SBB123" s="20"/>
      <c r="SBC123" s="20"/>
      <c r="SBD123" s="20"/>
      <c r="SBE123" s="20"/>
      <c r="SBF123" s="20"/>
      <c r="SBG123" s="20"/>
      <c r="SBH123" s="20"/>
      <c r="SBI123" s="20"/>
      <c r="SBJ123" s="20"/>
      <c r="SBK123" s="20"/>
      <c r="SBL123" s="20"/>
      <c r="SBM123" s="20"/>
      <c r="SBN123" s="20"/>
      <c r="SBO123" s="20"/>
      <c r="SBP123" s="20"/>
      <c r="SBQ123" s="20"/>
      <c r="SBR123" s="20"/>
      <c r="SBS123" s="20"/>
      <c r="SBT123" s="20"/>
      <c r="SBU123" s="20"/>
      <c r="SBV123" s="20"/>
      <c r="SBW123" s="20"/>
      <c r="SBX123" s="20"/>
      <c r="SBY123" s="20"/>
      <c r="SBZ123" s="20"/>
      <c r="SCA123" s="20"/>
      <c r="SCB123" s="20"/>
      <c r="SCC123" s="20"/>
      <c r="SCD123" s="20"/>
      <c r="SCE123" s="20"/>
      <c r="SCF123" s="20"/>
      <c r="SCG123" s="20"/>
      <c r="SCH123" s="20"/>
      <c r="SCI123" s="20"/>
      <c r="SCJ123" s="20"/>
      <c r="SCK123" s="20"/>
      <c r="SCL123" s="20"/>
      <c r="SCM123" s="20"/>
      <c r="SCN123" s="20"/>
      <c r="SCO123" s="20"/>
      <c r="SCP123" s="20"/>
      <c r="SCQ123" s="20"/>
      <c r="SCR123" s="20"/>
      <c r="SCS123" s="20"/>
      <c r="SCT123" s="20"/>
      <c r="SCU123" s="20"/>
      <c r="SCV123" s="20"/>
      <c r="SCW123" s="20"/>
      <c r="SCX123" s="20"/>
      <c r="SCY123" s="20"/>
      <c r="SCZ123" s="20"/>
      <c r="SDA123" s="20"/>
      <c r="SDB123" s="20"/>
      <c r="SDC123" s="20"/>
      <c r="SDD123" s="20"/>
      <c r="SDE123" s="20"/>
      <c r="SDF123" s="20"/>
      <c r="SDG123" s="20"/>
      <c r="SDH123" s="20"/>
      <c r="SDI123" s="20"/>
      <c r="SDJ123" s="20"/>
      <c r="SDK123" s="20"/>
      <c r="SDL123" s="20"/>
      <c r="SDM123" s="20"/>
      <c r="SDN123" s="20"/>
      <c r="SDO123" s="20"/>
      <c r="SDP123" s="20"/>
      <c r="SDQ123" s="20"/>
      <c r="SDR123" s="20"/>
      <c r="SDS123" s="20"/>
      <c r="SDT123" s="20"/>
      <c r="SDU123" s="20"/>
      <c r="SDV123" s="20"/>
      <c r="SDW123" s="20"/>
      <c r="SDX123" s="20"/>
      <c r="SDY123" s="20"/>
      <c r="SDZ123" s="20"/>
      <c r="SEA123" s="20"/>
      <c r="SEB123" s="20"/>
      <c r="SEC123" s="20"/>
      <c r="SED123" s="20"/>
      <c r="SEE123" s="20"/>
      <c r="SEF123" s="20"/>
      <c r="SEG123" s="20"/>
      <c r="SEH123" s="20"/>
      <c r="SEI123" s="20"/>
      <c r="SEJ123" s="20"/>
      <c r="SEK123" s="20"/>
      <c r="SEL123" s="20"/>
      <c r="SEM123" s="20"/>
      <c r="SEN123" s="20"/>
      <c r="SEO123" s="20"/>
      <c r="SEP123" s="20"/>
      <c r="SEQ123" s="20"/>
      <c r="SER123" s="20"/>
      <c r="SES123" s="20"/>
      <c r="SET123" s="20"/>
      <c r="SEU123" s="20"/>
      <c r="SEV123" s="20"/>
      <c r="SEW123" s="20"/>
      <c r="SEX123" s="20"/>
      <c r="SEY123" s="20"/>
      <c r="SEZ123" s="20"/>
      <c r="SFA123" s="20"/>
      <c r="SFB123" s="20"/>
      <c r="SFC123" s="20"/>
      <c r="SFD123" s="20"/>
      <c r="SFE123" s="20"/>
      <c r="SFF123" s="20"/>
      <c r="SFG123" s="20"/>
      <c r="SFH123" s="20"/>
      <c r="SFI123" s="20"/>
      <c r="SFJ123" s="20"/>
      <c r="SFK123" s="20"/>
      <c r="SFL123" s="20"/>
      <c r="SFM123" s="20"/>
      <c r="SFN123" s="20"/>
      <c r="SFO123" s="20"/>
      <c r="SFP123" s="20"/>
      <c r="SFQ123" s="20"/>
      <c r="SFR123" s="20"/>
      <c r="SFS123" s="20"/>
      <c r="SFT123" s="20"/>
      <c r="SFU123" s="20"/>
      <c r="SFV123" s="20"/>
      <c r="SFW123" s="20"/>
      <c r="SFX123" s="20"/>
      <c r="SFY123" s="20"/>
      <c r="SFZ123" s="20"/>
      <c r="SGA123" s="20"/>
      <c r="SGB123" s="20"/>
      <c r="SGC123" s="20"/>
      <c r="SGD123" s="20"/>
      <c r="SGE123" s="20"/>
      <c r="SGF123" s="20"/>
      <c r="SGG123" s="20"/>
      <c r="SGH123" s="20"/>
      <c r="SGI123" s="20"/>
      <c r="SGJ123" s="20"/>
      <c r="SGK123" s="20"/>
      <c r="SGL123" s="20"/>
      <c r="SGM123" s="20"/>
      <c r="SGN123" s="20"/>
      <c r="SGO123" s="20"/>
      <c r="SGP123" s="20"/>
      <c r="SGQ123" s="20"/>
      <c r="SGR123" s="20"/>
      <c r="SGS123" s="20"/>
      <c r="SGT123" s="20"/>
      <c r="SGU123" s="20"/>
      <c r="SGV123" s="20"/>
      <c r="SGW123" s="20"/>
      <c r="SGX123" s="20"/>
      <c r="SGY123" s="20"/>
      <c r="SGZ123" s="20"/>
      <c r="SHA123" s="20"/>
      <c r="SHB123" s="20"/>
      <c r="SHC123" s="20"/>
      <c r="SHD123" s="20"/>
      <c r="SHE123" s="20"/>
      <c r="SHF123" s="20"/>
      <c r="SHG123" s="20"/>
      <c r="SHH123" s="20"/>
      <c r="SHI123" s="20"/>
      <c r="SHJ123" s="20"/>
      <c r="SHK123" s="20"/>
      <c r="SHL123" s="20"/>
      <c r="SHM123" s="20"/>
      <c r="SHN123" s="20"/>
      <c r="SHO123" s="20"/>
      <c r="SHP123" s="20"/>
      <c r="SHQ123" s="20"/>
      <c r="SHR123" s="20"/>
      <c r="SHS123" s="20"/>
      <c r="SHT123" s="20"/>
      <c r="SHU123" s="20"/>
      <c r="SHV123" s="20"/>
      <c r="SHW123" s="20"/>
      <c r="SHX123" s="20"/>
      <c r="SHY123" s="20"/>
      <c r="SHZ123" s="20"/>
      <c r="SIA123" s="20"/>
      <c r="SIB123" s="20"/>
      <c r="SIC123" s="20"/>
      <c r="SID123" s="20"/>
      <c r="SIE123" s="20"/>
      <c r="SIF123" s="20"/>
      <c r="SIG123" s="20"/>
      <c r="SIH123" s="20"/>
      <c r="SII123" s="20"/>
      <c r="SIJ123" s="20"/>
      <c r="SIK123" s="20"/>
      <c r="SIL123" s="20"/>
      <c r="SIM123" s="20"/>
      <c r="SIN123" s="20"/>
      <c r="SIO123" s="20"/>
      <c r="SIP123" s="20"/>
      <c r="SIQ123" s="20"/>
      <c r="SIR123" s="20"/>
      <c r="SIS123" s="20"/>
      <c r="SIT123" s="20"/>
      <c r="SIU123" s="20"/>
      <c r="SIV123" s="20"/>
      <c r="SIW123" s="20"/>
      <c r="SIX123" s="20"/>
      <c r="SIY123" s="20"/>
      <c r="SIZ123" s="20"/>
      <c r="SJA123" s="20"/>
      <c r="SJB123" s="20"/>
      <c r="SJC123" s="20"/>
      <c r="SJD123" s="20"/>
      <c r="SJE123" s="20"/>
      <c r="SJF123" s="20"/>
      <c r="SJG123" s="20"/>
      <c r="SJH123" s="20"/>
      <c r="SJI123" s="20"/>
      <c r="SJJ123" s="20"/>
      <c r="SJK123" s="20"/>
      <c r="SJL123" s="20"/>
      <c r="SJM123" s="20"/>
      <c r="SJN123" s="20"/>
      <c r="SJO123" s="20"/>
      <c r="SJP123" s="20"/>
      <c r="SJQ123" s="20"/>
      <c r="SJR123" s="20"/>
      <c r="SJS123" s="20"/>
      <c r="SJT123" s="20"/>
      <c r="SJU123" s="20"/>
      <c r="SJV123" s="20"/>
      <c r="SJW123" s="20"/>
      <c r="SJX123" s="20"/>
      <c r="SJY123" s="20"/>
      <c r="SJZ123" s="20"/>
      <c r="SKA123" s="20"/>
      <c r="SKB123" s="20"/>
      <c r="SKC123" s="20"/>
      <c r="SKD123" s="20"/>
      <c r="SKE123" s="20"/>
      <c r="SKF123" s="20"/>
      <c r="SKG123" s="20"/>
      <c r="SKH123" s="20"/>
      <c r="SKI123" s="20"/>
      <c r="SKJ123" s="20"/>
      <c r="SKK123" s="20"/>
      <c r="SKL123" s="20"/>
      <c r="SKM123" s="20"/>
      <c r="SKN123" s="20"/>
      <c r="SKO123" s="20"/>
      <c r="SKP123" s="20"/>
      <c r="SKQ123" s="20"/>
      <c r="SKR123" s="20"/>
      <c r="SKS123" s="20"/>
      <c r="SKT123" s="20"/>
      <c r="SKU123" s="20"/>
      <c r="SKV123" s="20"/>
      <c r="SKW123" s="20"/>
      <c r="SKX123" s="20"/>
      <c r="SKY123" s="20"/>
      <c r="SKZ123" s="20"/>
      <c r="SLA123" s="20"/>
      <c r="SLB123" s="20"/>
      <c r="SLC123" s="20"/>
      <c r="SLD123" s="20"/>
      <c r="SLE123" s="20"/>
      <c r="SLF123" s="20"/>
      <c r="SLG123" s="20"/>
      <c r="SLH123" s="20"/>
      <c r="SLI123" s="20"/>
      <c r="SLJ123" s="20"/>
      <c r="SLK123" s="20"/>
      <c r="SLL123" s="20"/>
      <c r="SLM123" s="20"/>
      <c r="SLN123" s="20"/>
      <c r="SLO123" s="20"/>
      <c r="SLP123" s="20"/>
      <c r="SLQ123" s="20"/>
      <c r="SLR123" s="20"/>
      <c r="SLS123" s="20"/>
      <c r="SLT123" s="20"/>
      <c r="SLU123" s="20"/>
      <c r="SLV123" s="20"/>
      <c r="SLW123" s="20"/>
      <c r="SLX123" s="20"/>
      <c r="SLY123" s="20"/>
      <c r="SLZ123" s="20"/>
      <c r="SMA123" s="20"/>
      <c r="SMB123" s="20"/>
      <c r="SMC123" s="20"/>
      <c r="SMD123" s="20"/>
      <c r="SME123" s="20"/>
      <c r="SMF123" s="20"/>
      <c r="SMG123" s="20"/>
      <c r="SMH123" s="20"/>
      <c r="SMI123" s="20"/>
      <c r="SMJ123" s="20"/>
      <c r="SMK123" s="20"/>
      <c r="SML123" s="20"/>
      <c r="SMM123" s="20"/>
      <c r="SMN123" s="20"/>
      <c r="SMO123" s="20"/>
      <c r="SMP123" s="20"/>
      <c r="SMQ123" s="20"/>
      <c r="SMR123" s="20"/>
      <c r="SMS123" s="20"/>
      <c r="SMT123" s="20"/>
      <c r="SMU123" s="20"/>
      <c r="SMV123" s="20"/>
      <c r="SMW123" s="20"/>
      <c r="SMX123" s="20"/>
      <c r="SMY123" s="20"/>
      <c r="SMZ123" s="20"/>
      <c r="SNA123" s="20"/>
      <c r="SNB123" s="20"/>
      <c r="SNC123" s="20"/>
      <c r="SND123" s="20"/>
      <c r="SNE123" s="20"/>
      <c r="SNF123" s="20"/>
      <c r="SNG123" s="20"/>
      <c r="SNH123" s="20"/>
      <c r="SNI123" s="20"/>
      <c r="SNJ123" s="20"/>
      <c r="SNK123" s="20"/>
      <c r="SNL123" s="20"/>
      <c r="SNM123" s="20"/>
      <c r="SNN123" s="20"/>
      <c r="SNO123" s="20"/>
      <c r="SNP123" s="20"/>
      <c r="SNQ123" s="20"/>
      <c r="SNR123" s="20"/>
      <c r="SNS123" s="20"/>
      <c r="SNT123" s="20"/>
      <c r="SNU123" s="20"/>
      <c r="SNV123" s="20"/>
      <c r="SNW123" s="20"/>
      <c r="SNX123" s="20"/>
      <c r="SNY123" s="20"/>
      <c r="SNZ123" s="20"/>
      <c r="SOA123" s="20"/>
      <c r="SOB123" s="20"/>
      <c r="SOC123" s="20"/>
      <c r="SOD123" s="20"/>
      <c r="SOE123" s="20"/>
      <c r="SOF123" s="20"/>
      <c r="SOG123" s="20"/>
      <c r="SOH123" s="20"/>
      <c r="SOI123" s="20"/>
      <c r="SOJ123" s="20"/>
      <c r="SOK123" s="20"/>
      <c r="SOL123" s="20"/>
      <c r="SOM123" s="20"/>
      <c r="SON123" s="20"/>
      <c r="SOO123" s="20"/>
      <c r="SOP123" s="20"/>
      <c r="SOQ123" s="20"/>
      <c r="SOR123" s="20"/>
      <c r="SOS123" s="20"/>
      <c r="SOT123" s="20"/>
      <c r="SOU123" s="20"/>
      <c r="SOV123" s="20"/>
      <c r="SOW123" s="20"/>
      <c r="SOX123" s="20"/>
      <c r="SOY123" s="20"/>
      <c r="SOZ123" s="20"/>
      <c r="SPA123" s="20"/>
      <c r="SPB123" s="20"/>
      <c r="SPC123" s="20"/>
      <c r="SPD123" s="20"/>
      <c r="SPE123" s="20"/>
      <c r="SPF123" s="20"/>
      <c r="SPG123" s="20"/>
      <c r="SPH123" s="20"/>
      <c r="SPI123" s="20"/>
      <c r="SPJ123" s="20"/>
      <c r="SPK123" s="20"/>
      <c r="SPL123" s="20"/>
      <c r="SPM123" s="20"/>
      <c r="SPN123" s="20"/>
      <c r="SPO123" s="20"/>
      <c r="SPP123" s="20"/>
      <c r="SPQ123" s="20"/>
      <c r="SPR123" s="20"/>
      <c r="SPS123" s="20"/>
      <c r="SPT123" s="20"/>
      <c r="SPU123" s="20"/>
      <c r="SPV123" s="20"/>
      <c r="SPW123" s="20"/>
      <c r="SPX123" s="20"/>
      <c r="SPY123" s="20"/>
      <c r="SPZ123" s="20"/>
      <c r="SQA123" s="20"/>
      <c r="SQB123" s="20"/>
      <c r="SQC123" s="20"/>
      <c r="SQD123" s="20"/>
      <c r="SQE123" s="20"/>
      <c r="SQF123" s="20"/>
      <c r="SQG123" s="20"/>
      <c r="SQH123" s="20"/>
      <c r="SQI123" s="20"/>
      <c r="SQJ123" s="20"/>
      <c r="SQK123" s="20"/>
      <c r="SQL123" s="20"/>
      <c r="SQM123" s="20"/>
      <c r="SQN123" s="20"/>
      <c r="SQO123" s="20"/>
      <c r="SQP123" s="20"/>
      <c r="SQQ123" s="20"/>
      <c r="SQR123" s="20"/>
      <c r="SQS123" s="20"/>
      <c r="SQT123" s="20"/>
      <c r="SQU123" s="20"/>
      <c r="SQV123" s="20"/>
      <c r="SQW123" s="20"/>
      <c r="SQX123" s="20"/>
      <c r="SQY123" s="20"/>
      <c r="SQZ123" s="20"/>
      <c r="SRA123" s="20"/>
      <c r="SRB123" s="20"/>
      <c r="SRC123" s="20"/>
      <c r="SRD123" s="20"/>
      <c r="SRE123" s="20"/>
      <c r="SRF123" s="20"/>
      <c r="SRG123" s="20"/>
      <c r="SRH123" s="20"/>
      <c r="SRI123" s="20"/>
      <c r="SRJ123" s="20"/>
      <c r="SRK123" s="20"/>
      <c r="SRL123" s="20"/>
      <c r="SRM123" s="20"/>
      <c r="SRN123" s="20"/>
      <c r="SRO123" s="20"/>
      <c r="SRP123" s="20"/>
      <c r="SRQ123" s="20"/>
      <c r="SRR123" s="20"/>
      <c r="SRS123" s="20"/>
      <c r="SRT123" s="20"/>
      <c r="SRU123" s="20"/>
      <c r="SRV123" s="20"/>
      <c r="SRW123" s="20"/>
      <c r="SRX123" s="20"/>
      <c r="SRY123" s="20"/>
      <c r="SRZ123" s="20"/>
      <c r="SSA123" s="20"/>
      <c r="SSB123" s="20"/>
      <c r="SSC123" s="20"/>
      <c r="SSD123" s="20"/>
      <c r="SSE123" s="20"/>
      <c r="SSF123" s="20"/>
      <c r="SSG123" s="20"/>
      <c r="SSH123" s="20"/>
      <c r="SSI123" s="20"/>
      <c r="SSJ123" s="20"/>
      <c r="SSK123" s="20"/>
      <c r="SSL123" s="20"/>
      <c r="SSM123" s="20"/>
      <c r="SSN123" s="20"/>
      <c r="SSO123" s="20"/>
      <c r="SSP123" s="20"/>
      <c r="SSQ123" s="20"/>
      <c r="SSR123" s="20"/>
      <c r="SSS123" s="20"/>
      <c r="SST123" s="20"/>
      <c r="SSU123" s="20"/>
      <c r="SSV123" s="20"/>
      <c r="SSW123" s="20"/>
      <c r="SSX123" s="20"/>
      <c r="SSY123" s="20"/>
      <c r="SSZ123" s="20"/>
      <c r="STA123" s="20"/>
      <c r="STB123" s="20"/>
      <c r="STC123" s="20"/>
      <c r="STD123" s="20"/>
      <c r="STE123" s="20"/>
      <c r="STF123" s="20"/>
      <c r="STG123" s="20"/>
      <c r="STH123" s="20"/>
      <c r="STI123" s="20"/>
      <c r="STJ123" s="20"/>
      <c r="STK123" s="20"/>
      <c r="STL123" s="20"/>
      <c r="STM123" s="20"/>
      <c r="STN123" s="20"/>
      <c r="STO123" s="20"/>
      <c r="STP123" s="20"/>
      <c r="STQ123" s="20"/>
      <c r="STR123" s="20"/>
      <c r="STS123" s="20"/>
      <c r="STT123" s="20"/>
      <c r="STU123" s="20"/>
      <c r="STV123" s="20"/>
      <c r="STW123" s="20"/>
      <c r="STX123" s="20"/>
      <c r="STY123" s="20"/>
      <c r="STZ123" s="20"/>
      <c r="SUA123" s="20"/>
      <c r="SUB123" s="20"/>
      <c r="SUC123" s="20"/>
      <c r="SUD123" s="20"/>
      <c r="SUE123" s="20"/>
      <c r="SUF123" s="20"/>
      <c r="SUG123" s="20"/>
      <c r="SUH123" s="20"/>
      <c r="SUI123" s="20"/>
      <c r="SUJ123" s="20"/>
      <c r="SUK123" s="20"/>
      <c r="SUL123" s="20"/>
      <c r="SUM123" s="20"/>
      <c r="SUN123" s="20"/>
      <c r="SUO123" s="20"/>
      <c r="SUP123" s="20"/>
      <c r="SUQ123" s="20"/>
      <c r="SUR123" s="20"/>
      <c r="SUS123" s="20"/>
      <c r="SUT123" s="20"/>
      <c r="SUU123" s="20"/>
      <c r="SUV123" s="20"/>
      <c r="SUW123" s="20"/>
      <c r="SUX123" s="20"/>
      <c r="SUY123" s="20"/>
      <c r="SUZ123" s="20"/>
      <c r="SVA123" s="20"/>
      <c r="SVB123" s="20"/>
      <c r="SVC123" s="20"/>
      <c r="SVD123" s="20"/>
      <c r="SVE123" s="20"/>
      <c r="SVF123" s="20"/>
      <c r="SVG123" s="20"/>
      <c r="SVH123" s="20"/>
      <c r="SVI123" s="20"/>
      <c r="SVJ123" s="20"/>
      <c r="SVK123" s="20"/>
      <c r="SVL123" s="20"/>
      <c r="SVM123" s="20"/>
      <c r="SVN123" s="20"/>
      <c r="SVO123" s="20"/>
      <c r="SVP123" s="20"/>
      <c r="SVQ123" s="20"/>
      <c r="SVR123" s="20"/>
      <c r="SVS123" s="20"/>
      <c r="SVT123" s="20"/>
      <c r="SVU123" s="20"/>
      <c r="SVV123" s="20"/>
      <c r="SVW123" s="20"/>
      <c r="SVX123" s="20"/>
      <c r="SVY123" s="20"/>
      <c r="SVZ123" s="20"/>
      <c r="SWA123" s="20"/>
      <c r="SWB123" s="20"/>
      <c r="SWC123" s="20"/>
      <c r="SWD123" s="20"/>
      <c r="SWE123" s="20"/>
      <c r="SWF123" s="20"/>
      <c r="SWG123" s="20"/>
      <c r="SWH123" s="20"/>
      <c r="SWI123" s="20"/>
      <c r="SWJ123" s="20"/>
      <c r="SWK123" s="20"/>
      <c r="SWL123" s="20"/>
      <c r="SWM123" s="20"/>
      <c r="SWN123" s="20"/>
      <c r="SWO123" s="20"/>
      <c r="SWP123" s="20"/>
      <c r="SWQ123" s="20"/>
      <c r="SWR123" s="20"/>
      <c r="SWS123" s="20"/>
      <c r="SWT123" s="20"/>
      <c r="SWU123" s="20"/>
      <c r="SWV123" s="20"/>
      <c r="SWW123" s="20"/>
      <c r="SWX123" s="20"/>
      <c r="SWY123" s="20"/>
      <c r="SWZ123" s="20"/>
      <c r="SXA123" s="20"/>
      <c r="SXB123" s="20"/>
      <c r="SXC123" s="20"/>
      <c r="SXD123" s="20"/>
      <c r="SXE123" s="20"/>
      <c r="SXF123" s="20"/>
      <c r="SXG123" s="20"/>
      <c r="SXH123" s="20"/>
      <c r="SXI123" s="20"/>
      <c r="SXJ123" s="20"/>
      <c r="SXK123" s="20"/>
      <c r="SXL123" s="20"/>
      <c r="SXM123" s="20"/>
      <c r="SXN123" s="20"/>
      <c r="SXO123" s="20"/>
      <c r="SXP123" s="20"/>
      <c r="SXQ123" s="20"/>
      <c r="SXR123" s="20"/>
      <c r="SXS123" s="20"/>
      <c r="SXT123" s="20"/>
      <c r="SXU123" s="20"/>
      <c r="SXV123" s="20"/>
      <c r="SXW123" s="20"/>
      <c r="SXX123" s="20"/>
      <c r="SXY123" s="20"/>
      <c r="SXZ123" s="20"/>
      <c r="SYA123" s="20"/>
      <c r="SYB123" s="20"/>
      <c r="SYC123" s="20"/>
      <c r="SYD123" s="20"/>
      <c r="SYE123" s="20"/>
      <c r="SYF123" s="20"/>
      <c r="SYG123" s="20"/>
      <c r="SYH123" s="20"/>
      <c r="SYI123" s="20"/>
      <c r="SYJ123" s="20"/>
      <c r="SYK123" s="20"/>
      <c r="SYL123" s="20"/>
      <c r="SYM123" s="20"/>
      <c r="SYN123" s="20"/>
      <c r="SYO123" s="20"/>
      <c r="SYP123" s="20"/>
      <c r="SYQ123" s="20"/>
      <c r="SYR123" s="20"/>
      <c r="SYS123" s="20"/>
      <c r="SYT123" s="20"/>
      <c r="SYU123" s="20"/>
      <c r="SYV123" s="20"/>
      <c r="SYW123" s="20"/>
      <c r="SYX123" s="20"/>
      <c r="SYY123" s="20"/>
      <c r="SYZ123" s="20"/>
      <c r="SZA123" s="20"/>
      <c r="SZB123" s="20"/>
      <c r="SZC123" s="20"/>
      <c r="SZD123" s="20"/>
      <c r="SZE123" s="20"/>
      <c r="SZF123" s="20"/>
      <c r="SZG123" s="20"/>
      <c r="SZH123" s="20"/>
      <c r="SZI123" s="20"/>
      <c r="SZJ123" s="20"/>
      <c r="SZK123" s="20"/>
      <c r="SZL123" s="20"/>
      <c r="SZM123" s="20"/>
      <c r="SZN123" s="20"/>
      <c r="SZO123" s="20"/>
      <c r="SZP123" s="20"/>
      <c r="SZQ123" s="20"/>
      <c r="SZR123" s="20"/>
      <c r="SZS123" s="20"/>
      <c r="SZT123" s="20"/>
      <c r="SZU123" s="20"/>
      <c r="SZV123" s="20"/>
      <c r="SZW123" s="20"/>
      <c r="SZX123" s="20"/>
      <c r="SZY123" s="20"/>
      <c r="SZZ123" s="20"/>
      <c r="TAA123" s="20"/>
      <c r="TAB123" s="20"/>
      <c r="TAC123" s="20"/>
      <c r="TAD123" s="20"/>
      <c r="TAE123" s="20"/>
      <c r="TAF123" s="20"/>
      <c r="TAG123" s="20"/>
      <c r="TAH123" s="20"/>
      <c r="TAI123" s="20"/>
      <c r="TAJ123" s="20"/>
      <c r="TAK123" s="20"/>
      <c r="TAL123" s="20"/>
      <c r="TAM123" s="20"/>
      <c r="TAN123" s="20"/>
      <c r="TAO123" s="20"/>
      <c r="TAP123" s="20"/>
      <c r="TAQ123" s="20"/>
      <c r="TAR123" s="20"/>
      <c r="TAS123" s="20"/>
      <c r="TAT123" s="20"/>
      <c r="TAU123" s="20"/>
      <c r="TAV123" s="20"/>
      <c r="TAW123" s="20"/>
      <c r="TAX123" s="20"/>
      <c r="TAY123" s="20"/>
      <c r="TAZ123" s="20"/>
      <c r="TBA123" s="20"/>
      <c r="TBB123" s="20"/>
      <c r="TBC123" s="20"/>
      <c r="TBD123" s="20"/>
      <c r="TBE123" s="20"/>
      <c r="TBF123" s="20"/>
      <c r="TBG123" s="20"/>
      <c r="TBH123" s="20"/>
      <c r="TBI123" s="20"/>
      <c r="TBJ123" s="20"/>
      <c r="TBK123" s="20"/>
      <c r="TBL123" s="20"/>
      <c r="TBM123" s="20"/>
      <c r="TBN123" s="20"/>
      <c r="TBO123" s="20"/>
      <c r="TBP123" s="20"/>
      <c r="TBQ123" s="20"/>
      <c r="TBR123" s="20"/>
      <c r="TBS123" s="20"/>
      <c r="TBT123" s="20"/>
      <c r="TBU123" s="20"/>
      <c r="TBV123" s="20"/>
      <c r="TBW123" s="20"/>
      <c r="TBX123" s="20"/>
      <c r="TBY123" s="20"/>
      <c r="TBZ123" s="20"/>
      <c r="TCA123" s="20"/>
      <c r="TCB123" s="20"/>
      <c r="TCC123" s="20"/>
      <c r="TCD123" s="20"/>
      <c r="TCE123" s="20"/>
      <c r="TCF123" s="20"/>
      <c r="TCG123" s="20"/>
      <c r="TCH123" s="20"/>
      <c r="TCI123" s="20"/>
      <c r="TCJ123" s="20"/>
      <c r="TCK123" s="20"/>
      <c r="TCL123" s="20"/>
      <c r="TCM123" s="20"/>
      <c r="TCN123" s="20"/>
      <c r="TCO123" s="20"/>
      <c r="TCP123" s="20"/>
      <c r="TCQ123" s="20"/>
      <c r="TCR123" s="20"/>
      <c r="TCS123" s="20"/>
      <c r="TCT123" s="20"/>
      <c r="TCU123" s="20"/>
      <c r="TCV123" s="20"/>
      <c r="TCW123" s="20"/>
      <c r="TCX123" s="20"/>
      <c r="TCY123" s="20"/>
      <c r="TCZ123" s="20"/>
      <c r="TDA123" s="20"/>
      <c r="TDB123" s="20"/>
      <c r="TDC123" s="20"/>
      <c r="TDD123" s="20"/>
      <c r="TDE123" s="20"/>
      <c r="TDF123" s="20"/>
      <c r="TDG123" s="20"/>
      <c r="TDH123" s="20"/>
      <c r="TDI123" s="20"/>
      <c r="TDJ123" s="20"/>
      <c r="TDK123" s="20"/>
      <c r="TDL123" s="20"/>
      <c r="TDM123" s="20"/>
      <c r="TDN123" s="20"/>
      <c r="TDO123" s="20"/>
      <c r="TDP123" s="20"/>
      <c r="TDQ123" s="20"/>
      <c r="TDR123" s="20"/>
      <c r="TDS123" s="20"/>
      <c r="TDT123" s="20"/>
      <c r="TDU123" s="20"/>
      <c r="TDV123" s="20"/>
      <c r="TDW123" s="20"/>
      <c r="TDX123" s="20"/>
      <c r="TDY123" s="20"/>
      <c r="TDZ123" s="20"/>
      <c r="TEA123" s="20"/>
      <c r="TEB123" s="20"/>
      <c r="TEC123" s="20"/>
      <c r="TED123" s="20"/>
      <c r="TEE123" s="20"/>
      <c r="TEF123" s="20"/>
      <c r="TEG123" s="20"/>
      <c r="TEH123" s="20"/>
      <c r="TEI123" s="20"/>
      <c r="TEJ123" s="20"/>
      <c r="TEK123" s="20"/>
      <c r="TEL123" s="20"/>
      <c r="TEM123" s="20"/>
      <c r="TEN123" s="20"/>
      <c r="TEO123" s="20"/>
      <c r="TEP123" s="20"/>
      <c r="TEQ123" s="20"/>
      <c r="TER123" s="20"/>
      <c r="TES123" s="20"/>
      <c r="TET123" s="20"/>
      <c r="TEU123" s="20"/>
      <c r="TEV123" s="20"/>
      <c r="TEW123" s="20"/>
      <c r="TEX123" s="20"/>
      <c r="TEY123" s="20"/>
      <c r="TEZ123" s="20"/>
      <c r="TFA123" s="20"/>
      <c r="TFB123" s="20"/>
      <c r="TFC123" s="20"/>
      <c r="TFD123" s="20"/>
      <c r="TFE123" s="20"/>
      <c r="TFF123" s="20"/>
      <c r="TFG123" s="20"/>
      <c r="TFH123" s="20"/>
      <c r="TFI123" s="20"/>
      <c r="TFJ123" s="20"/>
      <c r="TFK123" s="20"/>
      <c r="TFL123" s="20"/>
      <c r="TFM123" s="20"/>
      <c r="TFN123" s="20"/>
      <c r="TFO123" s="20"/>
      <c r="TFP123" s="20"/>
      <c r="TFQ123" s="20"/>
      <c r="TFR123" s="20"/>
      <c r="TFS123" s="20"/>
      <c r="TFT123" s="20"/>
      <c r="TFU123" s="20"/>
      <c r="TFV123" s="20"/>
      <c r="TFW123" s="20"/>
      <c r="TFX123" s="20"/>
      <c r="TFY123" s="20"/>
      <c r="TFZ123" s="20"/>
      <c r="TGA123" s="20"/>
      <c r="TGB123" s="20"/>
      <c r="TGC123" s="20"/>
      <c r="TGD123" s="20"/>
      <c r="TGE123" s="20"/>
      <c r="TGF123" s="20"/>
      <c r="TGG123" s="20"/>
      <c r="TGH123" s="20"/>
      <c r="TGI123" s="20"/>
      <c r="TGJ123" s="20"/>
      <c r="TGK123" s="20"/>
      <c r="TGL123" s="20"/>
      <c r="TGM123" s="20"/>
      <c r="TGN123" s="20"/>
      <c r="TGO123" s="20"/>
      <c r="TGP123" s="20"/>
      <c r="TGQ123" s="20"/>
      <c r="TGR123" s="20"/>
      <c r="TGS123" s="20"/>
      <c r="TGT123" s="20"/>
      <c r="TGU123" s="20"/>
      <c r="TGV123" s="20"/>
      <c r="TGW123" s="20"/>
      <c r="TGX123" s="20"/>
      <c r="TGY123" s="20"/>
      <c r="TGZ123" s="20"/>
      <c r="THA123" s="20"/>
      <c r="THB123" s="20"/>
      <c r="THC123" s="20"/>
      <c r="THD123" s="20"/>
      <c r="THE123" s="20"/>
      <c r="THF123" s="20"/>
      <c r="THG123" s="20"/>
      <c r="THH123" s="20"/>
      <c r="THI123" s="20"/>
      <c r="THJ123" s="20"/>
      <c r="THK123" s="20"/>
      <c r="THL123" s="20"/>
      <c r="THM123" s="20"/>
      <c r="THN123" s="20"/>
      <c r="THO123" s="20"/>
      <c r="THP123" s="20"/>
      <c r="THQ123" s="20"/>
      <c r="THR123" s="20"/>
      <c r="THS123" s="20"/>
      <c r="THT123" s="20"/>
      <c r="THU123" s="20"/>
      <c r="THV123" s="20"/>
      <c r="THW123" s="20"/>
      <c r="THX123" s="20"/>
      <c r="THY123" s="20"/>
      <c r="THZ123" s="20"/>
      <c r="TIA123" s="20"/>
      <c r="TIB123" s="20"/>
      <c r="TIC123" s="20"/>
      <c r="TID123" s="20"/>
      <c r="TIE123" s="20"/>
      <c r="TIF123" s="20"/>
      <c r="TIG123" s="20"/>
      <c r="TIH123" s="20"/>
      <c r="TII123" s="20"/>
      <c r="TIJ123" s="20"/>
      <c r="TIK123" s="20"/>
      <c r="TIL123" s="20"/>
      <c r="TIM123" s="20"/>
      <c r="TIN123" s="20"/>
      <c r="TIO123" s="20"/>
      <c r="TIP123" s="20"/>
      <c r="TIQ123" s="20"/>
      <c r="TIR123" s="20"/>
      <c r="TIS123" s="20"/>
      <c r="TIT123" s="20"/>
      <c r="TIU123" s="20"/>
      <c r="TIV123" s="20"/>
      <c r="TIW123" s="20"/>
      <c r="TIX123" s="20"/>
      <c r="TIY123" s="20"/>
      <c r="TIZ123" s="20"/>
      <c r="TJA123" s="20"/>
      <c r="TJB123" s="20"/>
      <c r="TJC123" s="20"/>
      <c r="TJD123" s="20"/>
      <c r="TJE123" s="20"/>
      <c r="TJF123" s="20"/>
      <c r="TJG123" s="20"/>
      <c r="TJH123" s="20"/>
      <c r="TJI123" s="20"/>
      <c r="TJJ123" s="20"/>
      <c r="TJK123" s="20"/>
      <c r="TJL123" s="20"/>
      <c r="TJM123" s="20"/>
      <c r="TJN123" s="20"/>
      <c r="TJO123" s="20"/>
      <c r="TJP123" s="20"/>
      <c r="TJQ123" s="20"/>
      <c r="TJR123" s="20"/>
      <c r="TJS123" s="20"/>
      <c r="TJT123" s="20"/>
      <c r="TJU123" s="20"/>
      <c r="TJV123" s="20"/>
      <c r="TJW123" s="20"/>
      <c r="TJX123" s="20"/>
      <c r="TJY123" s="20"/>
      <c r="TJZ123" s="20"/>
      <c r="TKA123" s="20"/>
      <c r="TKB123" s="20"/>
      <c r="TKC123" s="20"/>
      <c r="TKD123" s="20"/>
      <c r="TKE123" s="20"/>
      <c r="TKF123" s="20"/>
      <c r="TKG123" s="20"/>
      <c r="TKH123" s="20"/>
      <c r="TKI123" s="20"/>
      <c r="TKJ123" s="20"/>
      <c r="TKK123" s="20"/>
      <c r="TKL123" s="20"/>
      <c r="TKM123" s="20"/>
      <c r="TKN123" s="20"/>
      <c r="TKO123" s="20"/>
      <c r="TKP123" s="20"/>
      <c r="TKQ123" s="20"/>
      <c r="TKR123" s="20"/>
      <c r="TKS123" s="20"/>
      <c r="TKT123" s="20"/>
      <c r="TKU123" s="20"/>
      <c r="TKV123" s="20"/>
      <c r="TKW123" s="20"/>
      <c r="TKX123" s="20"/>
      <c r="TKY123" s="20"/>
      <c r="TKZ123" s="20"/>
      <c r="TLA123" s="20"/>
      <c r="TLB123" s="20"/>
      <c r="TLC123" s="20"/>
      <c r="TLD123" s="20"/>
      <c r="TLE123" s="20"/>
      <c r="TLF123" s="20"/>
      <c r="TLG123" s="20"/>
      <c r="TLH123" s="20"/>
      <c r="TLI123" s="20"/>
      <c r="TLJ123" s="20"/>
      <c r="TLK123" s="20"/>
      <c r="TLL123" s="20"/>
      <c r="TLM123" s="20"/>
      <c r="TLN123" s="20"/>
      <c r="TLO123" s="20"/>
      <c r="TLP123" s="20"/>
      <c r="TLQ123" s="20"/>
      <c r="TLR123" s="20"/>
      <c r="TLS123" s="20"/>
      <c r="TLT123" s="20"/>
      <c r="TLU123" s="20"/>
      <c r="TLV123" s="20"/>
      <c r="TLW123" s="20"/>
      <c r="TLX123" s="20"/>
      <c r="TLY123" s="20"/>
      <c r="TLZ123" s="20"/>
      <c r="TMA123" s="20"/>
      <c r="TMB123" s="20"/>
      <c r="TMC123" s="20"/>
      <c r="TMD123" s="20"/>
      <c r="TME123" s="20"/>
      <c r="TMF123" s="20"/>
      <c r="TMG123" s="20"/>
      <c r="TMH123" s="20"/>
      <c r="TMI123" s="20"/>
      <c r="TMJ123" s="20"/>
      <c r="TMK123" s="20"/>
      <c r="TML123" s="20"/>
      <c r="TMM123" s="20"/>
      <c r="TMN123" s="20"/>
      <c r="TMO123" s="20"/>
      <c r="TMP123" s="20"/>
      <c r="TMQ123" s="20"/>
      <c r="TMR123" s="20"/>
      <c r="TMS123" s="20"/>
      <c r="TMT123" s="20"/>
      <c r="TMU123" s="20"/>
      <c r="TMV123" s="20"/>
      <c r="TMW123" s="20"/>
      <c r="TMX123" s="20"/>
      <c r="TMY123" s="20"/>
      <c r="TMZ123" s="20"/>
      <c r="TNA123" s="20"/>
      <c r="TNB123" s="20"/>
      <c r="TNC123" s="20"/>
      <c r="TND123" s="20"/>
      <c r="TNE123" s="20"/>
      <c r="TNF123" s="20"/>
      <c r="TNG123" s="20"/>
      <c r="TNH123" s="20"/>
      <c r="TNI123" s="20"/>
      <c r="TNJ123" s="20"/>
      <c r="TNK123" s="20"/>
      <c r="TNL123" s="20"/>
      <c r="TNM123" s="20"/>
      <c r="TNN123" s="20"/>
      <c r="TNO123" s="20"/>
      <c r="TNP123" s="20"/>
      <c r="TNQ123" s="20"/>
      <c r="TNR123" s="20"/>
      <c r="TNS123" s="20"/>
      <c r="TNT123" s="20"/>
      <c r="TNU123" s="20"/>
      <c r="TNV123" s="20"/>
      <c r="TNW123" s="20"/>
      <c r="TNX123" s="20"/>
      <c r="TNY123" s="20"/>
      <c r="TNZ123" s="20"/>
      <c r="TOA123" s="20"/>
      <c r="TOB123" s="20"/>
      <c r="TOC123" s="20"/>
      <c r="TOD123" s="20"/>
      <c r="TOE123" s="20"/>
      <c r="TOF123" s="20"/>
      <c r="TOG123" s="20"/>
      <c r="TOH123" s="20"/>
      <c r="TOI123" s="20"/>
      <c r="TOJ123" s="20"/>
      <c r="TOK123" s="20"/>
      <c r="TOL123" s="20"/>
      <c r="TOM123" s="20"/>
      <c r="TON123" s="20"/>
      <c r="TOO123" s="20"/>
      <c r="TOP123" s="20"/>
      <c r="TOQ123" s="20"/>
      <c r="TOR123" s="20"/>
      <c r="TOS123" s="20"/>
      <c r="TOT123" s="20"/>
      <c r="TOU123" s="20"/>
      <c r="TOV123" s="20"/>
      <c r="TOW123" s="20"/>
      <c r="TOX123" s="20"/>
      <c r="TOY123" s="20"/>
      <c r="TOZ123" s="20"/>
      <c r="TPA123" s="20"/>
      <c r="TPB123" s="20"/>
      <c r="TPC123" s="20"/>
      <c r="TPD123" s="20"/>
      <c r="TPE123" s="20"/>
      <c r="TPF123" s="20"/>
      <c r="TPG123" s="20"/>
      <c r="TPH123" s="20"/>
      <c r="TPI123" s="20"/>
      <c r="TPJ123" s="20"/>
      <c r="TPK123" s="20"/>
      <c r="TPL123" s="20"/>
      <c r="TPM123" s="20"/>
      <c r="TPN123" s="20"/>
      <c r="TPO123" s="20"/>
      <c r="TPP123" s="20"/>
      <c r="TPQ123" s="20"/>
      <c r="TPR123" s="20"/>
      <c r="TPS123" s="20"/>
      <c r="TPT123" s="20"/>
      <c r="TPU123" s="20"/>
      <c r="TPV123" s="20"/>
      <c r="TPW123" s="20"/>
      <c r="TPX123" s="20"/>
      <c r="TPY123" s="20"/>
      <c r="TPZ123" s="20"/>
      <c r="TQA123" s="20"/>
      <c r="TQB123" s="20"/>
      <c r="TQC123" s="20"/>
      <c r="TQD123" s="20"/>
      <c r="TQE123" s="20"/>
      <c r="TQF123" s="20"/>
      <c r="TQG123" s="20"/>
      <c r="TQH123" s="20"/>
      <c r="TQI123" s="20"/>
      <c r="TQJ123" s="20"/>
      <c r="TQK123" s="20"/>
      <c r="TQL123" s="20"/>
      <c r="TQM123" s="20"/>
      <c r="TQN123" s="20"/>
      <c r="TQO123" s="20"/>
      <c r="TQP123" s="20"/>
      <c r="TQQ123" s="20"/>
      <c r="TQR123" s="20"/>
      <c r="TQS123" s="20"/>
      <c r="TQT123" s="20"/>
      <c r="TQU123" s="20"/>
      <c r="TQV123" s="20"/>
      <c r="TQW123" s="20"/>
      <c r="TQX123" s="20"/>
      <c r="TQY123" s="20"/>
      <c r="TQZ123" s="20"/>
      <c r="TRA123" s="20"/>
      <c r="TRB123" s="20"/>
      <c r="TRC123" s="20"/>
      <c r="TRD123" s="20"/>
      <c r="TRE123" s="20"/>
      <c r="TRF123" s="20"/>
      <c r="TRG123" s="20"/>
      <c r="TRH123" s="20"/>
      <c r="TRI123" s="20"/>
      <c r="TRJ123" s="20"/>
      <c r="TRK123" s="20"/>
      <c r="TRL123" s="20"/>
      <c r="TRM123" s="20"/>
      <c r="TRN123" s="20"/>
      <c r="TRO123" s="20"/>
      <c r="TRP123" s="20"/>
      <c r="TRQ123" s="20"/>
      <c r="TRR123" s="20"/>
      <c r="TRS123" s="20"/>
      <c r="TRT123" s="20"/>
      <c r="TRU123" s="20"/>
      <c r="TRV123" s="20"/>
      <c r="TRW123" s="20"/>
      <c r="TRX123" s="20"/>
      <c r="TRY123" s="20"/>
      <c r="TRZ123" s="20"/>
      <c r="TSA123" s="20"/>
      <c r="TSB123" s="20"/>
      <c r="TSC123" s="20"/>
      <c r="TSD123" s="20"/>
      <c r="TSE123" s="20"/>
      <c r="TSF123" s="20"/>
      <c r="TSG123" s="20"/>
      <c r="TSH123" s="20"/>
      <c r="TSI123" s="20"/>
      <c r="TSJ123" s="20"/>
      <c r="TSK123" s="20"/>
      <c r="TSL123" s="20"/>
      <c r="TSM123" s="20"/>
      <c r="TSN123" s="20"/>
      <c r="TSO123" s="20"/>
      <c r="TSP123" s="20"/>
      <c r="TSQ123" s="20"/>
      <c r="TSR123" s="20"/>
      <c r="TSS123" s="20"/>
      <c r="TST123" s="20"/>
      <c r="TSU123" s="20"/>
      <c r="TSV123" s="20"/>
      <c r="TSW123" s="20"/>
      <c r="TSX123" s="20"/>
      <c r="TSY123" s="20"/>
      <c r="TSZ123" s="20"/>
      <c r="TTA123" s="20"/>
      <c r="TTB123" s="20"/>
      <c r="TTC123" s="20"/>
      <c r="TTD123" s="20"/>
      <c r="TTE123" s="20"/>
      <c r="TTF123" s="20"/>
      <c r="TTG123" s="20"/>
      <c r="TTH123" s="20"/>
      <c r="TTI123" s="20"/>
      <c r="TTJ123" s="20"/>
      <c r="TTK123" s="20"/>
      <c r="TTL123" s="20"/>
      <c r="TTM123" s="20"/>
      <c r="TTN123" s="20"/>
      <c r="TTO123" s="20"/>
      <c r="TTP123" s="20"/>
      <c r="TTQ123" s="20"/>
      <c r="TTR123" s="20"/>
      <c r="TTS123" s="20"/>
      <c r="TTT123" s="20"/>
      <c r="TTU123" s="20"/>
      <c r="TTV123" s="20"/>
      <c r="TTW123" s="20"/>
      <c r="TTX123" s="20"/>
      <c r="TTY123" s="20"/>
      <c r="TTZ123" s="20"/>
      <c r="TUA123" s="20"/>
      <c r="TUB123" s="20"/>
      <c r="TUC123" s="20"/>
      <c r="TUD123" s="20"/>
      <c r="TUE123" s="20"/>
      <c r="TUF123" s="20"/>
      <c r="TUG123" s="20"/>
      <c r="TUH123" s="20"/>
      <c r="TUI123" s="20"/>
      <c r="TUJ123" s="20"/>
      <c r="TUK123" s="20"/>
      <c r="TUL123" s="20"/>
      <c r="TUM123" s="20"/>
      <c r="TUN123" s="20"/>
      <c r="TUO123" s="20"/>
      <c r="TUP123" s="20"/>
      <c r="TUQ123" s="20"/>
      <c r="TUR123" s="20"/>
      <c r="TUS123" s="20"/>
      <c r="TUT123" s="20"/>
      <c r="TUU123" s="20"/>
      <c r="TUV123" s="20"/>
      <c r="TUW123" s="20"/>
      <c r="TUX123" s="20"/>
      <c r="TUY123" s="20"/>
      <c r="TUZ123" s="20"/>
      <c r="TVA123" s="20"/>
      <c r="TVB123" s="20"/>
      <c r="TVC123" s="20"/>
      <c r="TVD123" s="20"/>
      <c r="TVE123" s="20"/>
      <c r="TVF123" s="20"/>
      <c r="TVG123" s="20"/>
      <c r="TVH123" s="20"/>
      <c r="TVI123" s="20"/>
      <c r="TVJ123" s="20"/>
      <c r="TVK123" s="20"/>
      <c r="TVL123" s="20"/>
      <c r="TVM123" s="20"/>
      <c r="TVN123" s="20"/>
      <c r="TVO123" s="20"/>
      <c r="TVP123" s="20"/>
      <c r="TVQ123" s="20"/>
      <c r="TVR123" s="20"/>
      <c r="TVS123" s="20"/>
      <c r="TVT123" s="20"/>
      <c r="TVU123" s="20"/>
      <c r="TVV123" s="20"/>
      <c r="TVW123" s="20"/>
      <c r="TVX123" s="20"/>
      <c r="TVY123" s="20"/>
      <c r="TVZ123" s="20"/>
      <c r="TWA123" s="20"/>
      <c r="TWB123" s="20"/>
      <c r="TWC123" s="20"/>
      <c r="TWD123" s="20"/>
      <c r="TWE123" s="20"/>
      <c r="TWF123" s="20"/>
      <c r="TWG123" s="20"/>
      <c r="TWH123" s="20"/>
      <c r="TWI123" s="20"/>
      <c r="TWJ123" s="20"/>
      <c r="TWK123" s="20"/>
      <c r="TWL123" s="20"/>
      <c r="TWM123" s="20"/>
      <c r="TWN123" s="20"/>
      <c r="TWO123" s="20"/>
      <c r="TWP123" s="20"/>
      <c r="TWQ123" s="20"/>
      <c r="TWR123" s="20"/>
      <c r="TWS123" s="20"/>
      <c r="TWT123" s="20"/>
      <c r="TWU123" s="20"/>
      <c r="TWV123" s="20"/>
      <c r="TWW123" s="20"/>
      <c r="TWX123" s="20"/>
      <c r="TWY123" s="20"/>
      <c r="TWZ123" s="20"/>
      <c r="TXA123" s="20"/>
      <c r="TXB123" s="20"/>
      <c r="TXC123" s="20"/>
      <c r="TXD123" s="20"/>
      <c r="TXE123" s="20"/>
      <c r="TXF123" s="20"/>
      <c r="TXG123" s="20"/>
      <c r="TXH123" s="20"/>
      <c r="TXI123" s="20"/>
      <c r="TXJ123" s="20"/>
      <c r="TXK123" s="20"/>
      <c r="TXL123" s="20"/>
      <c r="TXM123" s="20"/>
      <c r="TXN123" s="20"/>
      <c r="TXO123" s="20"/>
      <c r="TXP123" s="20"/>
      <c r="TXQ123" s="20"/>
      <c r="TXR123" s="20"/>
      <c r="TXS123" s="20"/>
      <c r="TXT123" s="20"/>
      <c r="TXU123" s="20"/>
      <c r="TXV123" s="20"/>
      <c r="TXW123" s="20"/>
      <c r="TXX123" s="20"/>
      <c r="TXY123" s="20"/>
      <c r="TXZ123" s="20"/>
      <c r="TYA123" s="20"/>
      <c r="TYB123" s="20"/>
      <c r="TYC123" s="20"/>
      <c r="TYD123" s="20"/>
      <c r="TYE123" s="20"/>
      <c r="TYF123" s="20"/>
      <c r="TYG123" s="20"/>
      <c r="TYH123" s="20"/>
      <c r="TYI123" s="20"/>
      <c r="TYJ123" s="20"/>
      <c r="TYK123" s="20"/>
      <c r="TYL123" s="20"/>
      <c r="TYM123" s="20"/>
      <c r="TYN123" s="20"/>
      <c r="TYO123" s="20"/>
      <c r="TYP123" s="20"/>
      <c r="TYQ123" s="20"/>
      <c r="TYR123" s="20"/>
      <c r="TYS123" s="20"/>
      <c r="TYT123" s="20"/>
      <c r="TYU123" s="20"/>
      <c r="TYV123" s="20"/>
      <c r="TYW123" s="20"/>
      <c r="TYX123" s="20"/>
      <c r="TYY123" s="20"/>
      <c r="TYZ123" s="20"/>
      <c r="TZA123" s="20"/>
      <c r="TZB123" s="20"/>
      <c r="TZC123" s="20"/>
      <c r="TZD123" s="20"/>
      <c r="TZE123" s="20"/>
      <c r="TZF123" s="20"/>
      <c r="TZG123" s="20"/>
      <c r="TZH123" s="20"/>
      <c r="TZI123" s="20"/>
      <c r="TZJ123" s="20"/>
      <c r="TZK123" s="20"/>
      <c r="TZL123" s="20"/>
      <c r="TZM123" s="20"/>
      <c r="TZN123" s="20"/>
      <c r="TZO123" s="20"/>
      <c r="TZP123" s="20"/>
      <c r="TZQ123" s="20"/>
      <c r="TZR123" s="20"/>
      <c r="TZS123" s="20"/>
      <c r="TZT123" s="20"/>
      <c r="TZU123" s="20"/>
      <c r="TZV123" s="20"/>
      <c r="TZW123" s="20"/>
      <c r="TZX123" s="20"/>
      <c r="TZY123" s="20"/>
      <c r="TZZ123" s="20"/>
      <c r="UAA123" s="20"/>
      <c r="UAB123" s="20"/>
      <c r="UAC123" s="20"/>
      <c r="UAD123" s="20"/>
      <c r="UAE123" s="20"/>
      <c r="UAF123" s="20"/>
      <c r="UAG123" s="20"/>
      <c r="UAH123" s="20"/>
      <c r="UAI123" s="20"/>
      <c r="UAJ123" s="20"/>
      <c r="UAK123" s="20"/>
      <c r="UAL123" s="20"/>
      <c r="UAM123" s="20"/>
      <c r="UAN123" s="20"/>
      <c r="UAO123" s="20"/>
      <c r="UAP123" s="20"/>
      <c r="UAQ123" s="20"/>
      <c r="UAR123" s="20"/>
      <c r="UAS123" s="20"/>
      <c r="UAT123" s="20"/>
      <c r="UAU123" s="20"/>
      <c r="UAV123" s="20"/>
      <c r="UAW123" s="20"/>
      <c r="UAX123" s="20"/>
      <c r="UAY123" s="20"/>
      <c r="UAZ123" s="20"/>
      <c r="UBA123" s="20"/>
      <c r="UBB123" s="20"/>
      <c r="UBC123" s="20"/>
      <c r="UBD123" s="20"/>
      <c r="UBE123" s="20"/>
      <c r="UBF123" s="20"/>
      <c r="UBG123" s="20"/>
      <c r="UBH123" s="20"/>
      <c r="UBI123" s="20"/>
      <c r="UBJ123" s="20"/>
      <c r="UBK123" s="20"/>
      <c r="UBL123" s="20"/>
      <c r="UBM123" s="20"/>
      <c r="UBN123" s="20"/>
      <c r="UBO123" s="20"/>
      <c r="UBP123" s="20"/>
      <c r="UBQ123" s="20"/>
      <c r="UBR123" s="20"/>
      <c r="UBS123" s="20"/>
      <c r="UBT123" s="20"/>
      <c r="UBU123" s="20"/>
      <c r="UBV123" s="20"/>
      <c r="UBW123" s="20"/>
      <c r="UBX123" s="20"/>
      <c r="UBY123" s="20"/>
      <c r="UBZ123" s="20"/>
      <c r="UCA123" s="20"/>
      <c r="UCB123" s="20"/>
      <c r="UCC123" s="20"/>
      <c r="UCD123" s="20"/>
      <c r="UCE123" s="20"/>
      <c r="UCF123" s="20"/>
      <c r="UCG123" s="20"/>
      <c r="UCH123" s="20"/>
      <c r="UCI123" s="20"/>
      <c r="UCJ123" s="20"/>
      <c r="UCK123" s="20"/>
      <c r="UCL123" s="20"/>
      <c r="UCM123" s="20"/>
      <c r="UCN123" s="20"/>
      <c r="UCO123" s="20"/>
      <c r="UCP123" s="20"/>
      <c r="UCQ123" s="20"/>
      <c r="UCR123" s="20"/>
      <c r="UCS123" s="20"/>
      <c r="UCT123" s="20"/>
      <c r="UCU123" s="20"/>
      <c r="UCV123" s="20"/>
      <c r="UCW123" s="20"/>
      <c r="UCX123" s="20"/>
      <c r="UCY123" s="20"/>
      <c r="UCZ123" s="20"/>
      <c r="UDA123" s="20"/>
      <c r="UDB123" s="20"/>
      <c r="UDC123" s="20"/>
      <c r="UDD123" s="20"/>
      <c r="UDE123" s="20"/>
      <c r="UDF123" s="20"/>
      <c r="UDG123" s="20"/>
      <c r="UDH123" s="20"/>
      <c r="UDI123" s="20"/>
      <c r="UDJ123" s="20"/>
      <c r="UDK123" s="20"/>
      <c r="UDL123" s="20"/>
      <c r="UDM123" s="20"/>
      <c r="UDN123" s="20"/>
      <c r="UDO123" s="20"/>
      <c r="UDP123" s="20"/>
      <c r="UDQ123" s="20"/>
      <c r="UDR123" s="20"/>
      <c r="UDS123" s="20"/>
      <c r="UDT123" s="20"/>
      <c r="UDU123" s="20"/>
      <c r="UDV123" s="20"/>
      <c r="UDW123" s="20"/>
      <c r="UDX123" s="20"/>
      <c r="UDY123" s="20"/>
      <c r="UDZ123" s="20"/>
      <c r="UEA123" s="20"/>
      <c r="UEB123" s="20"/>
      <c r="UEC123" s="20"/>
      <c r="UED123" s="20"/>
      <c r="UEE123" s="20"/>
      <c r="UEF123" s="20"/>
      <c r="UEG123" s="20"/>
      <c r="UEH123" s="20"/>
      <c r="UEI123" s="20"/>
      <c r="UEJ123" s="20"/>
      <c r="UEK123" s="20"/>
      <c r="UEL123" s="20"/>
      <c r="UEM123" s="20"/>
      <c r="UEN123" s="20"/>
      <c r="UEO123" s="20"/>
      <c r="UEP123" s="20"/>
      <c r="UEQ123" s="20"/>
      <c r="UER123" s="20"/>
      <c r="UES123" s="20"/>
      <c r="UET123" s="20"/>
      <c r="UEU123" s="20"/>
      <c r="UEV123" s="20"/>
      <c r="UEW123" s="20"/>
      <c r="UEX123" s="20"/>
      <c r="UEY123" s="20"/>
      <c r="UEZ123" s="20"/>
      <c r="UFA123" s="20"/>
      <c r="UFB123" s="20"/>
      <c r="UFC123" s="20"/>
      <c r="UFD123" s="20"/>
      <c r="UFE123" s="20"/>
      <c r="UFF123" s="20"/>
      <c r="UFG123" s="20"/>
      <c r="UFH123" s="20"/>
      <c r="UFI123" s="20"/>
      <c r="UFJ123" s="20"/>
      <c r="UFK123" s="20"/>
      <c r="UFL123" s="20"/>
      <c r="UFM123" s="20"/>
      <c r="UFN123" s="20"/>
      <c r="UFO123" s="20"/>
      <c r="UFP123" s="20"/>
      <c r="UFQ123" s="20"/>
      <c r="UFR123" s="20"/>
      <c r="UFS123" s="20"/>
      <c r="UFT123" s="20"/>
      <c r="UFU123" s="20"/>
      <c r="UFV123" s="20"/>
      <c r="UFW123" s="20"/>
      <c r="UFX123" s="20"/>
      <c r="UFY123" s="20"/>
      <c r="UFZ123" s="20"/>
      <c r="UGA123" s="20"/>
      <c r="UGB123" s="20"/>
      <c r="UGC123" s="20"/>
      <c r="UGD123" s="20"/>
      <c r="UGE123" s="20"/>
      <c r="UGF123" s="20"/>
      <c r="UGG123" s="20"/>
      <c r="UGH123" s="20"/>
      <c r="UGI123" s="20"/>
      <c r="UGJ123" s="20"/>
      <c r="UGK123" s="20"/>
      <c r="UGL123" s="20"/>
      <c r="UGM123" s="20"/>
      <c r="UGN123" s="20"/>
      <c r="UGO123" s="20"/>
      <c r="UGP123" s="20"/>
      <c r="UGQ123" s="20"/>
      <c r="UGR123" s="20"/>
      <c r="UGS123" s="20"/>
      <c r="UGT123" s="20"/>
      <c r="UGU123" s="20"/>
      <c r="UGV123" s="20"/>
      <c r="UGW123" s="20"/>
      <c r="UGX123" s="20"/>
      <c r="UGY123" s="20"/>
      <c r="UGZ123" s="20"/>
      <c r="UHA123" s="20"/>
      <c r="UHB123" s="20"/>
      <c r="UHC123" s="20"/>
      <c r="UHD123" s="20"/>
      <c r="UHE123" s="20"/>
      <c r="UHF123" s="20"/>
      <c r="UHG123" s="20"/>
      <c r="UHH123" s="20"/>
      <c r="UHI123" s="20"/>
      <c r="UHJ123" s="20"/>
      <c r="UHK123" s="20"/>
      <c r="UHL123" s="20"/>
      <c r="UHM123" s="20"/>
      <c r="UHN123" s="20"/>
      <c r="UHO123" s="20"/>
      <c r="UHP123" s="20"/>
      <c r="UHQ123" s="20"/>
      <c r="UHR123" s="20"/>
      <c r="UHS123" s="20"/>
      <c r="UHT123" s="20"/>
      <c r="UHU123" s="20"/>
      <c r="UHV123" s="20"/>
      <c r="UHW123" s="20"/>
      <c r="UHX123" s="20"/>
      <c r="UHY123" s="20"/>
      <c r="UHZ123" s="20"/>
      <c r="UIA123" s="20"/>
      <c r="UIB123" s="20"/>
      <c r="UIC123" s="20"/>
      <c r="UID123" s="20"/>
      <c r="UIE123" s="20"/>
      <c r="UIF123" s="20"/>
      <c r="UIG123" s="20"/>
      <c r="UIH123" s="20"/>
      <c r="UII123" s="20"/>
      <c r="UIJ123" s="20"/>
      <c r="UIK123" s="20"/>
      <c r="UIL123" s="20"/>
      <c r="UIM123" s="20"/>
      <c r="UIN123" s="20"/>
      <c r="UIO123" s="20"/>
      <c r="UIP123" s="20"/>
      <c r="UIQ123" s="20"/>
      <c r="UIR123" s="20"/>
      <c r="UIS123" s="20"/>
      <c r="UIT123" s="20"/>
      <c r="UIU123" s="20"/>
      <c r="UIV123" s="20"/>
      <c r="UIW123" s="20"/>
      <c r="UIX123" s="20"/>
      <c r="UIY123" s="20"/>
      <c r="UIZ123" s="20"/>
      <c r="UJA123" s="20"/>
      <c r="UJB123" s="20"/>
      <c r="UJC123" s="20"/>
      <c r="UJD123" s="20"/>
      <c r="UJE123" s="20"/>
      <c r="UJF123" s="20"/>
      <c r="UJG123" s="20"/>
      <c r="UJH123" s="20"/>
      <c r="UJI123" s="20"/>
      <c r="UJJ123" s="20"/>
      <c r="UJK123" s="20"/>
      <c r="UJL123" s="20"/>
      <c r="UJM123" s="20"/>
      <c r="UJN123" s="20"/>
      <c r="UJO123" s="20"/>
      <c r="UJP123" s="20"/>
      <c r="UJQ123" s="20"/>
      <c r="UJR123" s="20"/>
      <c r="UJS123" s="20"/>
      <c r="UJT123" s="20"/>
      <c r="UJU123" s="20"/>
      <c r="UJV123" s="20"/>
      <c r="UJW123" s="20"/>
      <c r="UJX123" s="20"/>
      <c r="UJY123" s="20"/>
      <c r="UJZ123" s="20"/>
      <c r="UKA123" s="20"/>
      <c r="UKB123" s="20"/>
      <c r="UKC123" s="20"/>
      <c r="UKD123" s="20"/>
      <c r="UKE123" s="20"/>
      <c r="UKF123" s="20"/>
      <c r="UKG123" s="20"/>
      <c r="UKH123" s="20"/>
      <c r="UKI123" s="20"/>
      <c r="UKJ123" s="20"/>
      <c r="UKK123" s="20"/>
      <c r="UKL123" s="20"/>
      <c r="UKM123" s="20"/>
      <c r="UKN123" s="20"/>
      <c r="UKO123" s="20"/>
      <c r="UKP123" s="20"/>
      <c r="UKQ123" s="20"/>
      <c r="UKR123" s="20"/>
      <c r="UKS123" s="20"/>
      <c r="UKT123" s="20"/>
      <c r="UKU123" s="20"/>
      <c r="UKV123" s="20"/>
      <c r="UKW123" s="20"/>
      <c r="UKX123" s="20"/>
      <c r="UKY123" s="20"/>
      <c r="UKZ123" s="20"/>
      <c r="ULA123" s="20"/>
      <c r="ULB123" s="20"/>
      <c r="ULC123" s="20"/>
      <c r="ULD123" s="20"/>
      <c r="ULE123" s="20"/>
      <c r="ULF123" s="20"/>
      <c r="ULG123" s="20"/>
      <c r="ULH123" s="20"/>
      <c r="ULI123" s="20"/>
      <c r="ULJ123" s="20"/>
      <c r="ULK123" s="20"/>
      <c r="ULL123" s="20"/>
      <c r="ULM123" s="20"/>
      <c r="ULN123" s="20"/>
      <c r="ULO123" s="20"/>
      <c r="ULP123" s="20"/>
      <c r="ULQ123" s="20"/>
      <c r="ULR123" s="20"/>
      <c r="ULS123" s="20"/>
      <c r="ULT123" s="20"/>
      <c r="ULU123" s="20"/>
      <c r="ULV123" s="20"/>
      <c r="ULW123" s="20"/>
      <c r="ULX123" s="20"/>
      <c r="ULY123" s="20"/>
      <c r="ULZ123" s="20"/>
      <c r="UMA123" s="20"/>
      <c r="UMB123" s="20"/>
      <c r="UMC123" s="20"/>
      <c r="UMD123" s="20"/>
      <c r="UME123" s="20"/>
      <c r="UMF123" s="20"/>
      <c r="UMG123" s="20"/>
      <c r="UMH123" s="20"/>
      <c r="UMI123" s="20"/>
      <c r="UMJ123" s="20"/>
      <c r="UMK123" s="20"/>
      <c r="UML123" s="20"/>
      <c r="UMM123" s="20"/>
      <c r="UMN123" s="20"/>
      <c r="UMO123" s="20"/>
      <c r="UMP123" s="20"/>
      <c r="UMQ123" s="20"/>
      <c r="UMR123" s="20"/>
      <c r="UMS123" s="20"/>
      <c r="UMT123" s="20"/>
      <c r="UMU123" s="20"/>
      <c r="UMV123" s="20"/>
      <c r="UMW123" s="20"/>
      <c r="UMX123" s="20"/>
      <c r="UMY123" s="20"/>
      <c r="UMZ123" s="20"/>
      <c r="UNA123" s="20"/>
      <c r="UNB123" s="20"/>
      <c r="UNC123" s="20"/>
      <c r="UND123" s="20"/>
      <c r="UNE123" s="20"/>
      <c r="UNF123" s="20"/>
      <c r="UNG123" s="20"/>
      <c r="UNH123" s="20"/>
      <c r="UNI123" s="20"/>
      <c r="UNJ123" s="20"/>
      <c r="UNK123" s="20"/>
      <c r="UNL123" s="20"/>
      <c r="UNM123" s="20"/>
      <c r="UNN123" s="20"/>
      <c r="UNO123" s="20"/>
      <c r="UNP123" s="20"/>
      <c r="UNQ123" s="20"/>
      <c r="UNR123" s="20"/>
      <c r="UNS123" s="20"/>
      <c r="UNT123" s="20"/>
      <c r="UNU123" s="20"/>
      <c r="UNV123" s="20"/>
      <c r="UNW123" s="20"/>
      <c r="UNX123" s="20"/>
      <c r="UNY123" s="20"/>
      <c r="UNZ123" s="20"/>
      <c r="UOA123" s="20"/>
      <c r="UOB123" s="20"/>
      <c r="UOC123" s="20"/>
      <c r="UOD123" s="20"/>
      <c r="UOE123" s="20"/>
      <c r="UOF123" s="20"/>
      <c r="UOG123" s="20"/>
      <c r="UOH123" s="20"/>
      <c r="UOI123" s="20"/>
      <c r="UOJ123" s="20"/>
      <c r="UOK123" s="20"/>
      <c r="UOL123" s="20"/>
      <c r="UOM123" s="20"/>
      <c r="UON123" s="20"/>
      <c r="UOO123" s="20"/>
      <c r="UOP123" s="20"/>
      <c r="UOQ123" s="20"/>
      <c r="UOR123" s="20"/>
      <c r="UOS123" s="20"/>
      <c r="UOT123" s="20"/>
      <c r="UOU123" s="20"/>
      <c r="UOV123" s="20"/>
      <c r="UOW123" s="20"/>
      <c r="UOX123" s="20"/>
      <c r="UOY123" s="20"/>
      <c r="UOZ123" s="20"/>
      <c r="UPA123" s="20"/>
      <c r="UPB123" s="20"/>
      <c r="UPC123" s="20"/>
      <c r="UPD123" s="20"/>
      <c r="UPE123" s="20"/>
      <c r="UPF123" s="20"/>
      <c r="UPG123" s="20"/>
      <c r="UPH123" s="20"/>
      <c r="UPI123" s="20"/>
      <c r="UPJ123" s="20"/>
      <c r="UPK123" s="20"/>
      <c r="UPL123" s="20"/>
      <c r="UPM123" s="20"/>
      <c r="UPN123" s="20"/>
      <c r="UPO123" s="20"/>
      <c r="UPP123" s="20"/>
      <c r="UPQ123" s="20"/>
      <c r="UPR123" s="20"/>
      <c r="UPS123" s="20"/>
      <c r="UPT123" s="20"/>
      <c r="UPU123" s="20"/>
      <c r="UPV123" s="20"/>
      <c r="UPW123" s="20"/>
      <c r="UPX123" s="20"/>
      <c r="UPY123" s="20"/>
      <c r="UPZ123" s="20"/>
      <c r="UQA123" s="20"/>
      <c r="UQB123" s="20"/>
      <c r="UQC123" s="20"/>
      <c r="UQD123" s="20"/>
      <c r="UQE123" s="20"/>
      <c r="UQF123" s="20"/>
      <c r="UQG123" s="20"/>
      <c r="UQH123" s="20"/>
      <c r="UQI123" s="20"/>
      <c r="UQJ123" s="20"/>
      <c r="UQK123" s="20"/>
      <c r="UQL123" s="20"/>
      <c r="UQM123" s="20"/>
      <c r="UQN123" s="20"/>
      <c r="UQO123" s="20"/>
      <c r="UQP123" s="20"/>
      <c r="UQQ123" s="20"/>
      <c r="UQR123" s="20"/>
      <c r="UQS123" s="20"/>
      <c r="UQT123" s="20"/>
      <c r="UQU123" s="20"/>
      <c r="UQV123" s="20"/>
      <c r="UQW123" s="20"/>
      <c r="UQX123" s="20"/>
      <c r="UQY123" s="20"/>
      <c r="UQZ123" s="20"/>
      <c r="URA123" s="20"/>
      <c r="URB123" s="20"/>
      <c r="URC123" s="20"/>
      <c r="URD123" s="20"/>
      <c r="URE123" s="20"/>
      <c r="URF123" s="20"/>
      <c r="URG123" s="20"/>
      <c r="URH123" s="20"/>
      <c r="URI123" s="20"/>
      <c r="URJ123" s="20"/>
      <c r="URK123" s="20"/>
      <c r="URL123" s="20"/>
      <c r="URM123" s="20"/>
      <c r="URN123" s="20"/>
      <c r="URO123" s="20"/>
      <c r="URP123" s="20"/>
      <c r="URQ123" s="20"/>
      <c r="URR123" s="20"/>
      <c r="URS123" s="20"/>
      <c r="URT123" s="20"/>
      <c r="URU123" s="20"/>
      <c r="URV123" s="20"/>
      <c r="URW123" s="20"/>
      <c r="URX123" s="20"/>
      <c r="URY123" s="20"/>
      <c r="URZ123" s="20"/>
      <c r="USA123" s="20"/>
      <c r="USB123" s="20"/>
      <c r="USC123" s="20"/>
      <c r="USD123" s="20"/>
      <c r="USE123" s="20"/>
      <c r="USF123" s="20"/>
      <c r="USG123" s="20"/>
      <c r="USH123" s="20"/>
      <c r="USI123" s="20"/>
      <c r="USJ123" s="20"/>
      <c r="USK123" s="20"/>
      <c r="USL123" s="20"/>
      <c r="USM123" s="20"/>
      <c r="USN123" s="20"/>
      <c r="USO123" s="20"/>
      <c r="USP123" s="20"/>
      <c r="USQ123" s="20"/>
      <c r="USR123" s="20"/>
      <c r="USS123" s="20"/>
      <c r="UST123" s="20"/>
      <c r="USU123" s="20"/>
      <c r="USV123" s="20"/>
      <c r="USW123" s="20"/>
      <c r="USX123" s="20"/>
      <c r="USY123" s="20"/>
      <c r="USZ123" s="20"/>
      <c r="UTA123" s="20"/>
      <c r="UTB123" s="20"/>
      <c r="UTC123" s="20"/>
      <c r="UTD123" s="20"/>
      <c r="UTE123" s="20"/>
      <c r="UTF123" s="20"/>
      <c r="UTG123" s="20"/>
      <c r="UTH123" s="20"/>
      <c r="UTI123" s="20"/>
      <c r="UTJ123" s="20"/>
      <c r="UTK123" s="20"/>
      <c r="UTL123" s="20"/>
      <c r="UTM123" s="20"/>
      <c r="UTN123" s="20"/>
      <c r="UTO123" s="20"/>
      <c r="UTP123" s="20"/>
      <c r="UTQ123" s="20"/>
      <c r="UTR123" s="20"/>
      <c r="UTS123" s="20"/>
      <c r="UTT123" s="20"/>
      <c r="UTU123" s="20"/>
      <c r="UTV123" s="20"/>
      <c r="UTW123" s="20"/>
      <c r="UTX123" s="20"/>
      <c r="UTY123" s="20"/>
      <c r="UTZ123" s="20"/>
      <c r="UUA123" s="20"/>
      <c r="UUB123" s="20"/>
      <c r="UUC123" s="20"/>
      <c r="UUD123" s="20"/>
      <c r="UUE123" s="20"/>
      <c r="UUF123" s="20"/>
      <c r="UUG123" s="20"/>
      <c r="UUH123" s="20"/>
      <c r="UUI123" s="20"/>
      <c r="UUJ123" s="20"/>
      <c r="UUK123" s="20"/>
      <c r="UUL123" s="20"/>
      <c r="UUM123" s="20"/>
      <c r="UUN123" s="20"/>
      <c r="UUO123" s="20"/>
      <c r="UUP123" s="20"/>
      <c r="UUQ123" s="20"/>
      <c r="UUR123" s="20"/>
      <c r="UUS123" s="20"/>
      <c r="UUT123" s="20"/>
      <c r="UUU123" s="20"/>
      <c r="UUV123" s="20"/>
      <c r="UUW123" s="20"/>
      <c r="UUX123" s="20"/>
      <c r="UUY123" s="20"/>
      <c r="UUZ123" s="20"/>
      <c r="UVA123" s="20"/>
      <c r="UVB123" s="20"/>
      <c r="UVC123" s="20"/>
      <c r="UVD123" s="20"/>
      <c r="UVE123" s="20"/>
      <c r="UVF123" s="20"/>
      <c r="UVG123" s="20"/>
      <c r="UVH123" s="20"/>
      <c r="UVI123" s="20"/>
      <c r="UVJ123" s="20"/>
      <c r="UVK123" s="20"/>
      <c r="UVL123" s="20"/>
      <c r="UVM123" s="20"/>
      <c r="UVN123" s="20"/>
      <c r="UVO123" s="20"/>
      <c r="UVP123" s="20"/>
      <c r="UVQ123" s="20"/>
      <c r="UVR123" s="20"/>
      <c r="UVS123" s="20"/>
      <c r="UVT123" s="20"/>
      <c r="UVU123" s="20"/>
      <c r="UVV123" s="20"/>
      <c r="UVW123" s="20"/>
      <c r="UVX123" s="20"/>
      <c r="UVY123" s="20"/>
      <c r="UVZ123" s="20"/>
      <c r="UWA123" s="20"/>
      <c r="UWB123" s="20"/>
      <c r="UWC123" s="20"/>
      <c r="UWD123" s="20"/>
      <c r="UWE123" s="20"/>
      <c r="UWF123" s="20"/>
      <c r="UWG123" s="20"/>
      <c r="UWH123" s="20"/>
      <c r="UWI123" s="20"/>
      <c r="UWJ123" s="20"/>
      <c r="UWK123" s="20"/>
      <c r="UWL123" s="20"/>
      <c r="UWM123" s="20"/>
      <c r="UWN123" s="20"/>
      <c r="UWO123" s="20"/>
      <c r="UWP123" s="20"/>
      <c r="UWQ123" s="20"/>
      <c r="UWR123" s="20"/>
      <c r="UWS123" s="20"/>
      <c r="UWT123" s="20"/>
      <c r="UWU123" s="20"/>
      <c r="UWV123" s="20"/>
      <c r="UWW123" s="20"/>
      <c r="UWX123" s="20"/>
      <c r="UWY123" s="20"/>
      <c r="UWZ123" s="20"/>
      <c r="UXA123" s="20"/>
      <c r="UXB123" s="20"/>
      <c r="UXC123" s="20"/>
      <c r="UXD123" s="20"/>
      <c r="UXE123" s="20"/>
      <c r="UXF123" s="20"/>
      <c r="UXG123" s="20"/>
      <c r="UXH123" s="20"/>
      <c r="UXI123" s="20"/>
      <c r="UXJ123" s="20"/>
      <c r="UXK123" s="20"/>
      <c r="UXL123" s="20"/>
      <c r="UXM123" s="20"/>
      <c r="UXN123" s="20"/>
      <c r="UXO123" s="20"/>
      <c r="UXP123" s="20"/>
      <c r="UXQ123" s="20"/>
      <c r="UXR123" s="20"/>
      <c r="UXS123" s="20"/>
      <c r="UXT123" s="20"/>
      <c r="UXU123" s="20"/>
      <c r="UXV123" s="20"/>
      <c r="UXW123" s="20"/>
      <c r="UXX123" s="20"/>
      <c r="UXY123" s="20"/>
      <c r="UXZ123" s="20"/>
      <c r="UYA123" s="20"/>
      <c r="UYB123" s="20"/>
      <c r="UYC123" s="20"/>
      <c r="UYD123" s="20"/>
      <c r="UYE123" s="20"/>
      <c r="UYF123" s="20"/>
      <c r="UYG123" s="20"/>
      <c r="UYH123" s="20"/>
      <c r="UYI123" s="20"/>
      <c r="UYJ123" s="20"/>
      <c r="UYK123" s="20"/>
      <c r="UYL123" s="20"/>
      <c r="UYM123" s="20"/>
      <c r="UYN123" s="20"/>
      <c r="UYO123" s="20"/>
      <c r="UYP123" s="20"/>
      <c r="UYQ123" s="20"/>
      <c r="UYR123" s="20"/>
      <c r="UYS123" s="20"/>
      <c r="UYT123" s="20"/>
      <c r="UYU123" s="20"/>
      <c r="UYV123" s="20"/>
      <c r="UYW123" s="20"/>
      <c r="UYX123" s="20"/>
      <c r="UYY123" s="20"/>
      <c r="UYZ123" s="20"/>
      <c r="UZA123" s="20"/>
      <c r="UZB123" s="20"/>
      <c r="UZC123" s="20"/>
      <c r="UZD123" s="20"/>
      <c r="UZE123" s="20"/>
      <c r="UZF123" s="20"/>
      <c r="UZG123" s="20"/>
      <c r="UZH123" s="20"/>
      <c r="UZI123" s="20"/>
      <c r="UZJ123" s="20"/>
      <c r="UZK123" s="20"/>
      <c r="UZL123" s="20"/>
      <c r="UZM123" s="20"/>
      <c r="UZN123" s="20"/>
      <c r="UZO123" s="20"/>
      <c r="UZP123" s="20"/>
      <c r="UZQ123" s="20"/>
      <c r="UZR123" s="20"/>
      <c r="UZS123" s="20"/>
      <c r="UZT123" s="20"/>
      <c r="UZU123" s="20"/>
      <c r="UZV123" s="20"/>
      <c r="UZW123" s="20"/>
      <c r="UZX123" s="20"/>
      <c r="UZY123" s="20"/>
      <c r="UZZ123" s="20"/>
      <c r="VAA123" s="20"/>
      <c r="VAB123" s="20"/>
      <c r="VAC123" s="20"/>
      <c r="VAD123" s="20"/>
      <c r="VAE123" s="20"/>
      <c r="VAF123" s="20"/>
      <c r="VAG123" s="20"/>
      <c r="VAH123" s="20"/>
      <c r="VAI123" s="20"/>
      <c r="VAJ123" s="20"/>
      <c r="VAK123" s="20"/>
      <c r="VAL123" s="20"/>
      <c r="VAM123" s="20"/>
      <c r="VAN123" s="20"/>
      <c r="VAO123" s="20"/>
      <c r="VAP123" s="20"/>
      <c r="VAQ123" s="20"/>
      <c r="VAR123" s="20"/>
      <c r="VAS123" s="20"/>
      <c r="VAT123" s="20"/>
      <c r="VAU123" s="20"/>
      <c r="VAV123" s="20"/>
      <c r="VAW123" s="20"/>
      <c r="VAX123" s="20"/>
      <c r="VAY123" s="20"/>
      <c r="VAZ123" s="20"/>
      <c r="VBA123" s="20"/>
      <c r="VBB123" s="20"/>
      <c r="VBC123" s="20"/>
      <c r="VBD123" s="20"/>
      <c r="VBE123" s="20"/>
      <c r="VBF123" s="20"/>
      <c r="VBG123" s="20"/>
      <c r="VBH123" s="20"/>
      <c r="VBI123" s="20"/>
      <c r="VBJ123" s="20"/>
      <c r="VBK123" s="20"/>
      <c r="VBL123" s="20"/>
      <c r="VBM123" s="20"/>
      <c r="VBN123" s="20"/>
      <c r="VBO123" s="20"/>
      <c r="VBP123" s="20"/>
      <c r="VBQ123" s="20"/>
      <c r="VBR123" s="20"/>
      <c r="VBS123" s="20"/>
      <c r="VBT123" s="20"/>
      <c r="VBU123" s="20"/>
      <c r="VBV123" s="20"/>
      <c r="VBW123" s="20"/>
      <c r="VBX123" s="20"/>
      <c r="VBY123" s="20"/>
      <c r="VBZ123" s="20"/>
      <c r="VCA123" s="20"/>
      <c r="VCB123" s="20"/>
      <c r="VCC123" s="20"/>
      <c r="VCD123" s="20"/>
      <c r="VCE123" s="20"/>
      <c r="VCF123" s="20"/>
      <c r="VCG123" s="20"/>
      <c r="VCH123" s="20"/>
      <c r="VCI123" s="20"/>
      <c r="VCJ123" s="20"/>
      <c r="VCK123" s="20"/>
      <c r="VCL123" s="20"/>
      <c r="VCM123" s="20"/>
      <c r="VCN123" s="20"/>
      <c r="VCO123" s="20"/>
      <c r="VCP123" s="20"/>
      <c r="VCQ123" s="20"/>
      <c r="VCR123" s="20"/>
      <c r="VCS123" s="20"/>
      <c r="VCT123" s="20"/>
      <c r="VCU123" s="20"/>
      <c r="VCV123" s="20"/>
      <c r="VCW123" s="20"/>
      <c r="VCX123" s="20"/>
      <c r="VCY123" s="20"/>
      <c r="VCZ123" s="20"/>
      <c r="VDA123" s="20"/>
      <c r="VDB123" s="20"/>
      <c r="VDC123" s="20"/>
      <c r="VDD123" s="20"/>
      <c r="VDE123" s="20"/>
      <c r="VDF123" s="20"/>
      <c r="VDG123" s="20"/>
      <c r="VDH123" s="20"/>
      <c r="VDI123" s="20"/>
      <c r="VDJ123" s="20"/>
      <c r="VDK123" s="20"/>
      <c r="VDL123" s="20"/>
      <c r="VDM123" s="20"/>
      <c r="VDN123" s="20"/>
      <c r="VDO123" s="20"/>
      <c r="VDP123" s="20"/>
      <c r="VDQ123" s="20"/>
      <c r="VDR123" s="20"/>
      <c r="VDS123" s="20"/>
      <c r="VDT123" s="20"/>
      <c r="VDU123" s="20"/>
      <c r="VDV123" s="20"/>
      <c r="VDW123" s="20"/>
      <c r="VDX123" s="20"/>
      <c r="VDY123" s="20"/>
      <c r="VDZ123" s="20"/>
      <c r="VEA123" s="20"/>
      <c r="VEB123" s="20"/>
      <c r="VEC123" s="20"/>
      <c r="VED123" s="20"/>
      <c r="VEE123" s="20"/>
      <c r="VEF123" s="20"/>
      <c r="VEG123" s="20"/>
      <c r="VEH123" s="20"/>
      <c r="VEI123" s="20"/>
      <c r="VEJ123" s="20"/>
      <c r="VEK123" s="20"/>
      <c r="VEL123" s="20"/>
      <c r="VEM123" s="20"/>
      <c r="VEN123" s="20"/>
      <c r="VEO123" s="20"/>
      <c r="VEP123" s="20"/>
      <c r="VEQ123" s="20"/>
      <c r="VER123" s="20"/>
      <c r="VES123" s="20"/>
      <c r="VET123" s="20"/>
      <c r="VEU123" s="20"/>
      <c r="VEV123" s="20"/>
      <c r="VEW123" s="20"/>
      <c r="VEX123" s="20"/>
      <c r="VEY123" s="20"/>
      <c r="VEZ123" s="20"/>
      <c r="VFA123" s="20"/>
      <c r="VFB123" s="20"/>
      <c r="VFC123" s="20"/>
      <c r="VFD123" s="20"/>
      <c r="VFE123" s="20"/>
      <c r="VFF123" s="20"/>
      <c r="VFG123" s="20"/>
      <c r="VFH123" s="20"/>
      <c r="VFI123" s="20"/>
      <c r="VFJ123" s="20"/>
      <c r="VFK123" s="20"/>
      <c r="VFL123" s="20"/>
      <c r="VFM123" s="20"/>
      <c r="VFN123" s="20"/>
      <c r="VFO123" s="20"/>
      <c r="VFP123" s="20"/>
      <c r="VFQ123" s="20"/>
      <c r="VFR123" s="20"/>
      <c r="VFS123" s="20"/>
      <c r="VFT123" s="20"/>
      <c r="VFU123" s="20"/>
      <c r="VFV123" s="20"/>
      <c r="VFW123" s="20"/>
      <c r="VFX123" s="20"/>
      <c r="VFY123" s="20"/>
      <c r="VFZ123" s="20"/>
      <c r="VGA123" s="20"/>
      <c r="VGB123" s="20"/>
      <c r="VGC123" s="20"/>
      <c r="VGD123" s="20"/>
      <c r="VGE123" s="20"/>
      <c r="VGF123" s="20"/>
      <c r="VGG123" s="20"/>
      <c r="VGH123" s="20"/>
      <c r="VGI123" s="20"/>
      <c r="VGJ123" s="20"/>
      <c r="VGK123" s="20"/>
      <c r="VGL123" s="20"/>
      <c r="VGM123" s="20"/>
      <c r="VGN123" s="20"/>
      <c r="VGO123" s="20"/>
      <c r="VGP123" s="20"/>
      <c r="VGQ123" s="20"/>
      <c r="VGR123" s="20"/>
      <c r="VGS123" s="20"/>
      <c r="VGT123" s="20"/>
      <c r="VGU123" s="20"/>
      <c r="VGV123" s="20"/>
      <c r="VGW123" s="20"/>
      <c r="VGX123" s="20"/>
      <c r="VGY123" s="20"/>
      <c r="VGZ123" s="20"/>
      <c r="VHA123" s="20"/>
      <c r="VHB123" s="20"/>
      <c r="VHC123" s="20"/>
      <c r="VHD123" s="20"/>
      <c r="VHE123" s="20"/>
      <c r="VHF123" s="20"/>
      <c r="VHG123" s="20"/>
      <c r="VHH123" s="20"/>
      <c r="VHI123" s="20"/>
      <c r="VHJ123" s="20"/>
      <c r="VHK123" s="20"/>
      <c r="VHL123" s="20"/>
      <c r="VHM123" s="20"/>
      <c r="VHN123" s="20"/>
      <c r="VHO123" s="20"/>
      <c r="VHP123" s="20"/>
      <c r="VHQ123" s="20"/>
      <c r="VHR123" s="20"/>
      <c r="VHS123" s="20"/>
      <c r="VHT123" s="20"/>
      <c r="VHU123" s="20"/>
      <c r="VHV123" s="20"/>
      <c r="VHW123" s="20"/>
      <c r="VHX123" s="20"/>
      <c r="VHY123" s="20"/>
      <c r="VHZ123" s="20"/>
      <c r="VIA123" s="20"/>
      <c r="VIB123" s="20"/>
      <c r="VIC123" s="20"/>
      <c r="VID123" s="20"/>
      <c r="VIE123" s="20"/>
      <c r="VIF123" s="20"/>
      <c r="VIG123" s="20"/>
      <c r="VIH123" s="20"/>
      <c r="VII123" s="20"/>
      <c r="VIJ123" s="20"/>
      <c r="VIK123" s="20"/>
      <c r="VIL123" s="20"/>
      <c r="VIM123" s="20"/>
      <c r="VIN123" s="20"/>
      <c r="VIO123" s="20"/>
      <c r="VIP123" s="20"/>
      <c r="VIQ123" s="20"/>
      <c r="VIR123" s="20"/>
      <c r="VIS123" s="20"/>
      <c r="VIT123" s="20"/>
      <c r="VIU123" s="20"/>
      <c r="VIV123" s="20"/>
      <c r="VIW123" s="20"/>
      <c r="VIX123" s="20"/>
      <c r="VIY123" s="20"/>
      <c r="VIZ123" s="20"/>
      <c r="VJA123" s="20"/>
      <c r="VJB123" s="20"/>
      <c r="VJC123" s="20"/>
      <c r="VJD123" s="20"/>
      <c r="VJE123" s="20"/>
      <c r="VJF123" s="20"/>
      <c r="VJG123" s="20"/>
      <c r="VJH123" s="20"/>
      <c r="VJI123" s="20"/>
      <c r="VJJ123" s="20"/>
      <c r="VJK123" s="20"/>
      <c r="VJL123" s="20"/>
      <c r="VJM123" s="20"/>
      <c r="VJN123" s="20"/>
      <c r="VJO123" s="20"/>
      <c r="VJP123" s="20"/>
      <c r="VJQ123" s="20"/>
      <c r="VJR123" s="20"/>
      <c r="VJS123" s="20"/>
      <c r="VJT123" s="20"/>
      <c r="VJU123" s="20"/>
      <c r="VJV123" s="20"/>
      <c r="VJW123" s="20"/>
      <c r="VJX123" s="20"/>
      <c r="VJY123" s="20"/>
      <c r="VJZ123" s="20"/>
      <c r="VKA123" s="20"/>
      <c r="VKB123" s="20"/>
      <c r="VKC123" s="20"/>
      <c r="VKD123" s="20"/>
      <c r="VKE123" s="20"/>
      <c r="VKF123" s="20"/>
      <c r="VKG123" s="20"/>
      <c r="VKH123" s="20"/>
      <c r="VKI123" s="20"/>
      <c r="VKJ123" s="20"/>
      <c r="VKK123" s="20"/>
      <c r="VKL123" s="20"/>
      <c r="VKM123" s="20"/>
      <c r="VKN123" s="20"/>
      <c r="VKO123" s="20"/>
      <c r="VKP123" s="20"/>
      <c r="VKQ123" s="20"/>
      <c r="VKR123" s="20"/>
      <c r="VKS123" s="20"/>
      <c r="VKT123" s="20"/>
      <c r="VKU123" s="20"/>
      <c r="VKV123" s="20"/>
      <c r="VKW123" s="20"/>
      <c r="VKX123" s="20"/>
      <c r="VKY123" s="20"/>
      <c r="VKZ123" s="20"/>
      <c r="VLA123" s="20"/>
      <c r="VLB123" s="20"/>
      <c r="VLC123" s="20"/>
      <c r="VLD123" s="20"/>
      <c r="VLE123" s="20"/>
      <c r="VLF123" s="20"/>
      <c r="VLG123" s="20"/>
      <c r="VLH123" s="20"/>
      <c r="VLI123" s="20"/>
      <c r="VLJ123" s="20"/>
      <c r="VLK123" s="20"/>
      <c r="VLL123" s="20"/>
      <c r="VLM123" s="20"/>
      <c r="VLN123" s="20"/>
      <c r="VLO123" s="20"/>
      <c r="VLP123" s="20"/>
      <c r="VLQ123" s="20"/>
      <c r="VLR123" s="20"/>
      <c r="VLS123" s="20"/>
      <c r="VLT123" s="20"/>
      <c r="VLU123" s="20"/>
      <c r="VLV123" s="20"/>
      <c r="VLW123" s="20"/>
      <c r="VLX123" s="20"/>
      <c r="VLY123" s="20"/>
      <c r="VLZ123" s="20"/>
      <c r="VMA123" s="20"/>
      <c r="VMB123" s="20"/>
      <c r="VMC123" s="20"/>
      <c r="VMD123" s="20"/>
      <c r="VME123" s="20"/>
      <c r="VMF123" s="20"/>
      <c r="VMG123" s="20"/>
      <c r="VMH123" s="20"/>
      <c r="VMI123" s="20"/>
      <c r="VMJ123" s="20"/>
      <c r="VMK123" s="20"/>
      <c r="VML123" s="20"/>
      <c r="VMM123" s="20"/>
      <c r="VMN123" s="20"/>
      <c r="VMO123" s="20"/>
      <c r="VMP123" s="20"/>
      <c r="VMQ123" s="20"/>
      <c r="VMR123" s="20"/>
      <c r="VMS123" s="20"/>
      <c r="VMT123" s="20"/>
      <c r="VMU123" s="20"/>
      <c r="VMV123" s="20"/>
      <c r="VMW123" s="20"/>
      <c r="VMX123" s="20"/>
      <c r="VMY123" s="20"/>
      <c r="VMZ123" s="20"/>
      <c r="VNA123" s="20"/>
      <c r="VNB123" s="20"/>
      <c r="VNC123" s="20"/>
      <c r="VND123" s="20"/>
      <c r="VNE123" s="20"/>
      <c r="VNF123" s="20"/>
      <c r="VNG123" s="20"/>
      <c r="VNH123" s="20"/>
      <c r="VNI123" s="20"/>
      <c r="VNJ123" s="20"/>
      <c r="VNK123" s="20"/>
      <c r="VNL123" s="20"/>
      <c r="VNM123" s="20"/>
      <c r="VNN123" s="20"/>
      <c r="VNO123" s="20"/>
      <c r="VNP123" s="20"/>
      <c r="VNQ123" s="20"/>
      <c r="VNR123" s="20"/>
      <c r="VNS123" s="20"/>
      <c r="VNT123" s="20"/>
      <c r="VNU123" s="20"/>
      <c r="VNV123" s="20"/>
      <c r="VNW123" s="20"/>
      <c r="VNX123" s="20"/>
      <c r="VNY123" s="20"/>
      <c r="VNZ123" s="20"/>
      <c r="VOA123" s="20"/>
      <c r="VOB123" s="20"/>
      <c r="VOC123" s="20"/>
      <c r="VOD123" s="20"/>
      <c r="VOE123" s="20"/>
      <c r="VOF123" s="20"/>
      <c r="VOG123" s="20"/>
      <c r="VOH123" s="20"/>
      <c r="VOI123" s="20"/>
      <c r="VOJ123" s="20"/>
      <c r="VOK123" s="20"/>
      <c r="VOL123" s="20"/>
      <c r="VOM123" s="20"/>
      <c r="VON123" s="20"/>
      <c r="VOO123" s="20"/>
      <c r="VOP123" s="20"/>
      <c r="VOQ123" s="20"/>
      <c r="VOR123" s="20"/>
      <c r="VOS123" s="20"/>
      <c r="VOT123" s="20"/>
      <c r="VOU123" s="20"/>
      <c r="VOV123" s="20"/>
      <c r="VOW123" s="20"/>
      <c r="VOX123" s="20"/>
      <c r="VOY123" s="20"/>
      <c r="VOZ123" s="20"/>
      <c r="VPA123" s="20"/>
      <c r="VPB123" s="20"/>
      <c r="VPC123" s="20"/>
      <c r="VPD123" s="20"/>
      <c r="VPE123" s="20"/>
      <c r="VPF123" s="20"/>
      <c r="VPG123" s="20"/>
      <c r="VPH123" s="20"/>
      <c r="VPI123" s="20"/>
      <c r="VPJ123" s="20"/>
      <c r="VPK123" s="20"/>
      <c r="VPL123" s="20"/>
      <c r="VPM123" s="20"/>
      <c r="VPN123" s="20"/>
      <c r="VPO123" s="20"/>
      <c r="VPP123" s="20"/>
      <c r="VPQ123" s="20"/>
      <c r="VPR123" s="20"/>
      <c r="VPS123" s="20"/>
      <c r="VPT123" s="20"/>
      <c r="VPU123" s="20"/>
      <c r="VPV123" s="20"/>
      <c r="VPW123" s="20"/>
      <c r="VPX123" s="20"/>
      <c r="VPY123" s="20"/>
      <c r="VPZ123" s="20"/>
      <c r="VQA123" s="20"/>
      <c r="VQB123" s="20"/>
      <c r="VQC123" s="20"/>
      <c r="VQD123" s="20"/>
      <c r="VQE123" s="20"/>
      <c r="VQF123" s="20"/>
      <c r="VQG123" s="20"/>
      <c r="VQH123" s="20"/>
      <c r="VQI123" s="20"/>
      <c r="VQJ123" s="20"/>
      <c r="VQK123" s="20"/>
      <c r="VQL123" s="20"/>
      <c r="VQM123" s="20"/>
      <c r="VQN123" s="20"/>
      <c r="VQO123" s="20"/>
      <c r="VQP123" s="20"/>
      <c r="VQQ123" s="20"/>
      <c r="VQR123" s="20"/>
      <c r="VQS123" s="20"/>
      <c r="VQT123" s="20"/>
      <c r="VQU123" s="20"/>
      <c r="VQV123" s="20"/>
      <c r="VQW123" s="20"/>
      <c r="VQX123" s="20"/>
      <c r="VQY123" s="20"/>
      <c r="VQZ123" s="20"/>
      <c r="VRA123" s="20"/>
      <c r="VRB123" s="20"/>
      <c r="VRC123" s="20"/>
      <c r="VRD123" s="20"/>
      <c r="VRE123" s="20"/>
      <c r="VRF123" s="20"/>
      <c r="VRG123" s="20"/>
      <c r="VRH123" s="20"/>
      <c r="VRI123" s="20"/>
      <c r="VRJ123" s="20"/>
      <c r="VRK123" s="20"/>
      <c r="VRL123" s="20"/>
      <c r="VRM123" s="20"/>
      <c r="VRN123" s="20"/>
      <c r="VRO123" s="20"/>
      <c r="VRP123" s="20"/>
      <c r="VRQ123" s="20"/>
      <c r="VRR123" s="20"/>
      <c r="VRS123" s="20"/>
      <c r="VRT123" s="20"/>
      <c r="VRU123" s="20"/>
      <c r="VRV123" s="20"/>
      <c r="VRW123" s="20"/>
      <c r="VRX123" s="20"/>
      <c r="VRY123" s="20"/>
      <c r="VRZ123" s="20"/>
      <c r="VSA123" s="20"/>
      <c r="VSB123" s="20"/>
      <c r="VSC123" s="20"/>
      <c r="VSD123" s="20"/>
      <c r="VSE123" s="20"/>
      <c r="VSF123" s="20"/>
      <c r="VSG123" s="20"/>
      <c r="VSH123" s="20"/>
      <c r="VSI123" s="20"/>
      <c r="VSJ123" s="20"/>
      <c r="VSK123" s="20"/>
      <c r="VSL123" s="20"/>
      <c r="VSM123" s="20"/>
      <c r="VSN123" s="20"/>
      <c r="VSO123" s="20"/>
      <c r="VSP123" s="20"/>
      <c r="VSQ123" s="20"/>
      <c r="VSR123" s="20"/>
      <c r="VSS123" s="20"/>
      <c r="VST123" s="20"/>
      <c r="VSU123" s="20"/>
      <c r="VSV123" s="20"/>
      <c r="VSW123" s="20"/>
      <c r="VSX123" s="20"/>
      <c r="VSY123" s="20"/>
      <c r="VSZ123" s="20"/>
      <c r="VTA123" s="20"/>
      <c r="VTB123" s="20"/>
      <c r="VTC123" s="20"/>
      <c r="VTD123" s="20"/>
      <c r="VTE123" s="20"/>
      <c r="VTF123" s="20"/>
      <c r="VTG123" s="20"/>
      <c r="VTH123" s="20"/>
      <c r="VTI123" s="20"/>
      <c r="VTJ123" s="20"/>
      <c r="VTK123" s="20"/>
      <c r="VTL123" s="20"/>
      <c r="VTM123" s="20"/>
      <c r="VTN123" s="20"/>
      <c r="VTO123" s="20"/>
      <c r="VTP123" s="20"/>
      <c r="VTQ123" s="20"/>
      <c r="VTR123" s="20"/>
      <c r="VTS123" s="20"/>
      <c r="VTT123" s="20"/>
      <c r="VTU123" s="20"/>
      <c r="VTV123" s="20"/>
      <c r="VTW123" s="20"/>
      <c r="VTX123" s="20"/>
      <c r="VTY123" s="20"/>
      <c r="VTZ123" s="20"/>
      <c r="VUA123" s="20"/>
      <c r="VUB123" s="20"/>
      <c r="VUC123" s="20"/>
      <c r="VUD123" s="20"/>
      <c r="VUE123" s="20"/>
      <c r="VUF123" s="20"/>
      <c r="VUG123" s="20"/>
      <c r="VUH123" s="20"/>
      <c r="VUI123" s="20"/>
      <c r="VUJ123" s="20"/>
      <c r="VUK123" s="20"/>
      <c r="VUL123" s="20"/>
      <c r="VUM123" s="20"/>
      <c r="VUN123" s="20"/>
      <c r="VUO123" s="20"/>
      <c r="VUP123" s="20"/>
      <c r="VUQ123" s="20"/>
      <c r="VUR123" s="20"/>
      <c r="VUS123" s="20"/>
      <c r="VUT123" s="20"/>
      <c r="VUU123" s="20"/>
      <c r="VUV123" s="20"/>
      <c r="VUW123" s="20"/>
      <c r="VUX123" s="20"/>
      <c r="VUY123" s="20"/>
      <c r="VUZ123" s="20"/>
      <c r="VVA123" s="20"/>
      <c r="VVB123" s="20"/>
      <c r="VVC123" s="20"/>
      <c r="VVD123" s="20"/>
      <c r="VVE123" s="20"/>
      <c r="VVF123" s="20"/>
      <c r="VVG123" s="20"/>
      <c r="VVH123" s="20"/>
      <c r="VVI123" s="20"/>
      <c r="VVJ123" s="20"/>
      <c r="VVK123" s="20"/>
      <c r="VVL123" s="20"/>
      <c r="VVM123" s="20"/>
      <c r="VVN123" s="20"/>
      <c r="VVO123" s="20"/>
      <c r="VVP123" s="20"/>
      <c r="VVQ123" s="20"/>
      <c r="VVR123" s="20"/>
      <c r="VVS123" s="20"/>
      <c r="VVT123" s="20"/>
      <c r="VVU123" s="20"/>
      <c r="VVV123" s="20"/>
      <c r="VVW123" s="20"/>
      <c r="VVX123" s="20"/>
      <c r="VVY123" s="20"/>
      <c r="VVZ123" s="20"/>
      <c r="VWA123" s="20"/>
      <c r="VWB123" s="20"/>
      <c r="VWC123" s="20"/>
      <c r="VWD123" s="20"/>
      <c r="VWE123" s="20"/>
      <c r="VWF123" s="20"/>
      <c r="VWG123" s="20"/>
      <c r="VWH123" s="20"/>
      <c r="VWI123" s="20"/>
      <c r="VWJ123" s="20"/>
      <c r="VWK123" s="20"/>
      <c r="VWL123" s="20"/>
      <c r="VWM123" s="20"/>
      <c r="VWN123" s="20"/>
      <c r="VWO123" s="20"/>
      <c r="VWP123" s="20"/>
      <c r="VWQ123" s="20"/>
      <c r="VWR123" s="20"/>
      <c r="VWS123" s="20"/>
      <c r="VWT123" s="20"/>
      <c r="VWU123" s="20"/>
      <c r="VWV123" s="20"/>
      <c r="VWW123" s="20"/>
      <c r="VWX123" s="20"/>
      <c r="VWY123" s="20"/>
      <c r="VWZ123" s="20"/>
      <c r="VXA123" s="20"/>
      <c r="VXB123" s="20"/>
      <c r="VXC123" s="20"/>
      <c r="VXD123" s="20"/>
      <c r="VXE123" s="20"/>
      <c r="VXF123" s="20"/>
      <c r="VXG123" s="20"/>
      <c r="VXH123" s="20"/>
      <c r="VXI123" s="20"/>
      <c r="VXJ123" s="20"/>
      <c r="VXK123" s="20"/>
      <c r="VXL123" s="20"/>
      <c r="VXM123" s="20"/>
      <c r="VXN123" s="20"/>
      <c r="VXO123" s="20"/>
      <c r="VXP123" s="20"/>
      <c r="VXQ123" s="20"/>
      <c r="VXR123" s="20"/>
      <c r="VXS123" s="20"/>
      <c r="VXT123" s="20"/>
      <c r="VXU123" s="20"/>
      <c r="VXV123" s="20"/>
      <c r="VXW123" s="20"/>
      <c r="VXX123" s="20"/>
      <c r="VXY123" s="20"/>
      <c r="VXZ123" s="20"/>
      <c r="VYA123" s="20"/>
      <c r="VYB123" s="20"/>
      <c r="VYC123" s="20"/>
      <c r="VYD123" s="20"/>
      <c r="VYE123" s="20"/>
      <c r="VYF123" s="20"/>
      <c r="VYG123" s="20"/>
      <c r="VYH123" s="20"/>
      <c r="VYI123" s="20"/>
      <c r="VYJ123" s="20"/>
      <c r="VYK123" s="20"/>
      <c r="VYL123" s="20"/>
      <c r="VYM123" s="20"/>
      <c r="VYN123" s="20"/>
      <c r="VYO123" s="20"/>
      <c r="VYP123" s="20"/>
      <c r="VYQ123" s="20"/>
      <c r="VYR123" s="20"/>
      <c r="VYS123" s="20"/>
      <c r="VYT123" s="20"/>
      <c r="VYU123" s="20"/>
      <c r="VYV123" s="20"/>
      <c r="VYW123" s="20"/>
      <c r="VYX123" s="20"/>
      <c r="VYY123" s="20"/>
      <c r="VYZ123" s="20"/>
      <c r="VZA123" s="20"/>
      <c r="VZB123" s="20"/>
      <c r="VZC123" s="20"/>
      <c r="VZD123" s="20"/>
      <c r="VZE123" s="20"/>
      <c r="VZF123" s="20"/>
      <c r="VZG123" s="20"/>
      <c r="VZH123" s="20"/>
      <c r="VZI123" s="20"/>
      <c r="VZJ123" s="20"/>
      <c r="VZK123" s="20"/>
      <c r="VZL123" s="20"/>
      <c r="VZM123" s="20"/>
      <c r="VZN123" s="20"/>
      <c r="VZO123" s="20"/>
      <c r="VZP123" s="20"/>
      <c r="VZQ123" s="20"/>
      <c r="VZR123" s="20"/>
      <c r="VZS123" s="20"/>
      <c r="VZT123" s="20"/>
      <c r="VZU123" s="20"/>
      <c r="VZV123" s="20"/>
      <c r="VZW123" s="20"/>
      <c r="VZX123" s="20"/>
      <c r="VZY123" s="20"/>
      <c r="VZZ123" s="20"/>
      <c r="WAA123" s="20"/>
      <c r="WAB123" s="20"/>
      <c r="WAC123" s="20"/>
      <c r="WAD123" s="20"/>
      <c r="WAE123" s="20"/>
      <c r="WAF123" s="20"/>
      <c r="WAG123" s="20"/>
      <c r="WAH123" s="20"/>
      <c r="WAI123" s="20"/>
      <c r="WAJ123" s="20"/>
      <c r="WAK123" s="20"/>
      <c r="WAL123" s="20"/>
      <c r="WAM123" s="20"/>
      <c r="WAN123" s="20"/>
      <c r="WAO123" s="20"/>
      <c r="WAP123" s="20"/>
      <c r="WAQ123" s="20"/>
      <c r="WAR123" s="20"/>
      <c r="WAS123" s="20"/>
      <c r="WAT123" s="20"/>
      <c r="WAU123" s="20"/>
      <c r="WAV123" s="20"/>
      <c r="WAW123" s="20"/>
      <c r="WAX123" s="20"/>
      <c r="WAY123" s="20"/>
      <c r="WAZ123" s="20"/>
      <c r="WBA123" s="20"/>
      <c r="WBB123" s="20"/>
      <c r="WBC123" s="20"/>
      <c r="WBD123" s="20"/>
      <c r="WBE123" s="20"/>
      <c r="WBF123" s="20"/>
      <c r="WBG123" s="20"/>
      <c r="WBH123" s="20"/>
      <c r="WBI123" s="20"/>
      <c r="WBJ123" s="20"/>
      <c r="WBK123" s="20"/>
      <c r="WBL123" s="20"/>
      <c r="WBM123" s="20"/>
      <c r="WBN123" s="20"/>
      <c r="WBO123" s="20"/>
      <c r="WBP123" s="20"/>
      <c r="WBQ123" s="20"/>
      <c r="WBR123" s="20"/>
      <c r="WBS123" s="20"/>
      <c r="WBT123" s="20"/>
      <c r="WBU123" s="20"/>
      <c r="WBV123" s="20"/>
      <c r="WBW123" s="20"/>
      <c r="WBX123" s="20"/>
      <c r="WBY123" s="20"/>
      <c r="WBZ123" s="20"/>
      <c r="WCA123" s="20"/>
      <c r="WCB123" s="20"/>
      <c r="WCC123" s="20"/>
      <c r="WCD123" s="20"/>
      <c r="WCE123" s="20"/>
      <c r="WCF123" s="20"/>
      <c r="WCG123" s="20"/>
      <c r="WCH123" s="20"/>
      <c r="WCI123" s="20"/>
      <c r="WCJ123" s="20"/>
      <c r="WCK123" s="20"/>
      <c r="WCL123" s="20"/>
      <c r="WCM123" s="20"/>
      <c r="WCN123" s="20"/>
      <c r="WCO123" s="20"/>
      <c r="WCP123" s="20"/>
      <c r="WCQ123" s="20"/>
      <c r="WCR123" s="20"/>
      <c r="WCS123" s="20"/>
      <c r="WCT123" s="20"/>
      <c r="WCU123" s="20"/>
      <c r="WCV123" s="20"/>
      <c r="WCW123" s="20"/>
      <c r="WCX123" s="20"/>
      <c r="WCY123" s="20"/>
      <c r="WCZ123" s="20"/>
      <c r="WDA123" s="20"/>
      <c r="WDB123" s="20"/>
      <c r="WDC123" s="20"/>
      <c r="WDD123" s="20"/>
      <c r="WDE123" s="20"/>
      <c r="WDF123" s="20"/>
      <c r="WDG123" s="20"/>
      <c r="WDH123" s="20"/>
      <c r="WDI123" s="20"/>
      <c r="WDJ123" s="20"/>
      <c r="WDK123" s="20"/>
      <c r="WDL123" s="20"/>
      <c r="WDM123" s="20"/>
      <c r="WDN123" s="20"/>
      <c r="WDO123" s="20"/>
      <c r="WDP123" s="20"/>
      <c r="WDQ123" s="20"/>
      <c r="WDR123" s="20"/>
      <c r="WDS123" s="20"/>
      <c r="WDT123" s="20"/>
      <c r="WDU123" s="20"/>
      <c r="WDV123" s="20"/>
      <c r="WDW123" s="20"/>
      <c r="WDX123" s="20"/>
      <c r="WDY123" s="20"/>
      <c r="WDZ123" s="20"/>
      <c r="WEA123" s="20"/>
      <c r="WEB123" s="20"/>
      <c r="WEC123" s="20"/>
      <c r="WED123" s="20"/>
      <c r="WEE123" s="20"/>
      <c r="WEF123" s="20"/>
      <c r="WEG123" s="20"/>
      <c r="WEH123" s="20"/>
      <c r="WEI123" s="20"/>
      <c r="WEJ123" s="20"/>
      <c r="WEK123" s="20"/>
      <c r="WEL123" s="20"/>
      <c r="WEM123" s="20"/>
      <c r="WEN123" s="20"/>
      <c r="WEO123" s="20"/>
      <c r="WEP123" s="20"/>
      <c r="WEQ123" s="20"/>
      <c r="WER123" s="20"/>
      <c r="WES123" s="20"/>
      <c r="WET123" s="20"/>
      <c r="WEU123" s="20"/>
      <c r="WEV123" s="20"/>
      <c r="WEW123" s="20"/>
      <c r="WEX123" s="20"/>
      <c r="WEY123" s="20"/>
      <c r="WEZ123" s="20"/>
      <c r="WFA123" s="20"/>
      <c r="WFB123" s="20"/>
      <c r="WFC123" s="20"/>
      <c r="WFD123" s="20"/>
      <c r="WFE123" s="20"/>
      <c r="WFF123" s="20"/>
      <c r="WFG123" s="20"/>
      <c r="WFH123" s="20"/>
      <c r="WFI123" s="20"/>
      <c r="WFJ123" s="20"/>
      <c r="WFK123" s="20"/>
      <c r="WFL123" s="20"/>
      <c r="WFM123" s="20"/>
      <c r="WFN123" s="20"/>
      <c r="WFO123" s="20"/>
      <c r="WFP123" s="20"/>
      <c r="WFQ123" s="20"/>
      <c r="WFR123" s="20"/>
      <c r="WFS123" s="20"/>
      <c r="WFT123" s="20"/>
      <c r="WFU123" s="20"/>
      <c r="WFV123" s="20"/>
      <c r="WFW123" s="20"/>
      <c r="WFX123" s="20"/>
      <c r="WFY123" s="20"/>
      <c r="WFZ123" s="20"/>
      <c r="WGA123" s="20"/>
      <c r="WGB123" s="20"/>
      <c r="WGC123" s="20"/>
      <c r="WGD123" s="20"/>
      <c r="WGE123" s="20"/>
      <c r="WGF123" s="20"/>
      <c r="WGG123" s="20"/>
      <c r="WGH123" s="20"/>
      <c r="WGI123" s="20"/>
      <c r="WGJ123" s="20"/>
      <c r="WGK123" s="20"/>
      <c r="WGL123" s="20"/>
      <c r="WGM123" s="20"/>
      <c r="WGN123" s="20"/>
      <c r="WGO123" s="20"/>
      <c r="WGP123" s="20"/>
      <c r="WGQ123" s="20"/>
      <c r="WGR123" s="20"/>
      <c r="WGS123" s="20"/>
      <c r="WGT123" s="20"/>
      <c r="WGU123" s="20"/>
      <c r="WGV123" s="20"/>
      <c r="WGW123" s="20"/>
      <c r="WGX123" s="20"/>
      <c r="WGY123" s="20"/>
      <c r="WGZ123" s="20"/>
      <c r="WHA123" s="20"/>
      <c r="WHB123" s="20"/>
      <c r="WHC123" s="20"/>
      <c r="WHD123" s="20"/>
      <c r="WHE123" s="20"/>
      <c r="WHF123" s="20"/>
      <c r="WHG123" s="20"/>
      <c r="WHH123" s="20"/>
      <c r="WHI123" s="20"/>
      <c r="WHJ123" s="20"/>
      <c r="WHK123" s="20"/>
      <c r="WHL123" s="20"/>
      <c r="WHM123" s="20"/>
      <c r="WHN123" s="20"/>
      <c r="WHO123" s="20"/>
      <c r="WHP123" s="20"/>
      <c r="WHQ123" s="20"/>
      <c r="WHR123" s="20"/>
      <c r="WHS123" s="20"/>
      <c r="WHT123" s="20"/>
      <c r="WHU123" s="20"/>
      <c r="WHV123" s="20"/>
      <c r="WHW123" s="20"/>
      <c r="WHX123" s="20"/>
      <c r="WHY123" s="20"/>
      <c r="WHZ123" s="20"/>
      <c r="WIA123" s="20"/>
      <c r="WIB123" s="20"/>
      <c r="WIC123" s="20"/>
      <c r="WID123" s="20"/>
      <c r="WIE123" s="20"/>
      <c r="WIF123" s="20"/>
      <c r="WIG123" s="20"/>
      <c r="WIH123" s="20"/>
      <c r="WII123" s="20"/>
      <c r="WIJ123" s="20"/>
      <c r="WIK123" s="20"/>
      <c r="WIL123" s="20"/>
      <c r="WIM123" s="20"/>
      <c r="WIN123" s="20"/>
      <c r="WIO123" s="20"/>
      <c r="WIP123" s="20"/>
      <c r="WIQ123" s="20"/>
      <c r="WIR123" s="20"/>
      <c r="WIS123" s="20"/>
      <c r="WIT123" s="20"/>
      <c r="WIU123" s="20"/>
      <c r="WIV123" s="20"/>
      <c r="WIW123" s="20"/>
      <c r="WIX123" s="20"/>
      <c r="WIY123" s="20"/>
      <c r="WIZ123" s="20"/>
      <c r="WJA123" s="20"/>
      <c r="WJB123" s="20"/>
      <c r="WJC123" s="20"/>
      <c r="WJD123" s="20"/>
      <c r="WJE123" s="20"/>
      <c r="WJF123" s="20"/>
      <c r="WJG123" s="20"/>
      <c r="WJH123" s="20"/>
      <c r="WJI123" s="20"/>
      <c r="WJJ123" s="20"/>
      <c r="WJK123" s="20"/>
      <c r="WJL123" s="20"/>
      <c r="WJM123" s="20"/>
      <c r="WJN123" s="20"/>
      <c r="WJO123" s="20"/>
      <c r="WJP123" s="20"/>
      <c r="WJQ123" s="20"/>
      <c r="WJR123" s="20"/>
      <c r="WJS123" s="20"/>
      <c r="WJT123" s="20"/>
      <c r="WJU123" s="20"/>
      <c r="WJV123" s="20"/>
      <c r="WJW123" s="20"/>
      <c r="WJX123" s="20"/>
      <c r="WJY123" s="20"/>
      <c r="WJZ123" s="20"/>
      <c r="WKA123" s="20"/>
      <c r="WKB123" s="20"/>
      <c r="WKC123" s="20"/>
      <c r="WKD123" s="20"/>
      <c r="WKE123" s="20"/>
      <c r="WKF123" s="20"/>
      <c r="WKG123" s="20"/>
      <c r="WKH123" s="20"/>
      <c r="WKI123" s="20"/>
      <c r="WKJ123" s="20"/>
      <c r="WKK123" s="20"/>
      <c r="WKL123" s="20"/>
      <c r="WKM123" s="20"/>
      <c r="WKN123" s="20"/>
      <c r="WKO123" s="20"/>
      <c r="WKP123" s="20"/>
      <c r="WKQ123" s="20"/>
      <c r="WKR123" s="20"/>
      <c r="WKS123" s="20"/>
      <c r="WKT123" s="20"/>
      <c r="WKU123" s="20"/>
      <c r="WKV123" s="20"/>
      <c r="WKW123" s="20"/>
      <c r="WKX123" s="20"/>
      <c r="WKY123" s="20"/>
      <c r="WKZ123" s="20"/>
      <c r="WLA123" s="20"/>
      <c r="WLB123" s="20"/>
      <c r="WLC123" s="20"/>
      <c r="WLD123" s="20"/>
      <c r="WLE123" s="20"/>
      <c r="WLF123" s="20"/>
      <c r="WLG123" s="20"/>
      <c r="WLH123" s="20"/>
      <c r="WLI123" s="20"/>
      <c r="WLJ123" s="20"/>
      <c r="WLK123" s="20"/>
      <c r="WLL123" s="20"/>
      <c r="WLM123" s="20"/>
      <c r="WLN123" s="20"/>
      <c r="WLO123" s="20"/>
      <c r="WLP123" s="20"/>
      <c r="WLQ123" s="20"/>
      <c r="WLR123" s="20"/>
      <c r="WLS123" s="20"/>
      <c r="WLT123" s="20"/>
      <c r="WLU123" s="20"/>
      <c r="WLV123" s="20"/>
      <c r="WLW123" s="20"/>
      <c r="WLX123" s="20"/>
      <c r="WLY123" s="20"/>
      <c r="WLZ123" s="20"/>
      <c r="WMA123" s="20"/>
      <c r="WMB123" s="20"/>
      <c r="WMC123" s="20"/>
      <c r="WMD123" s="20"/>
      <c r="WME123" s="20"/>
      <c r="WMF123" s="20"/>
      <c r="WMG123" s="20"/>
      <c r="WMH123" s="20"/>
      <c r="WMI123" s="20"/>
      <c r="WMJ123" s="20"/>
      <c r="WMK123" s="20"/>
      <c r="WML123" s="20"/>
      <c r="WMM123" s="20"/>
      <c r="WMN123" s="20"/>
      <c r="WMO123" s="20"/>
      <c r="WMP123" s="20"/>
      <c r="WMQ123" s="20"/>
      <c r="WMR123" s="20"/>
      <c r="WMS123" s="20"/>
      <c r="WMT123" s="20"/>
      <c r="WMU123" s="20"/>
      <c r="WMV123" s="20"/>
      <c r="WMW123" s="20"/>
      <c r="WMX123" s="20"/>
      <c r="WMY123" s="20"/>
      <c r="WMZ123" s="20"/>
      <c r="WNA123" s="20"/>
      <c r="WNB123" s="20"/>
      <c r="WNC123" s="20"/>
      <c r="WND123" s="20"/>
      <c r="WNE123" s="20"/>
      <c r="WNF123" s="20"/>
      <c r="WNG123" s="20"/>
      <c r="WNH123" s="20"/>
      <c r="WNI123" s="20"/>
      <c r="WNJ123" s="20"/>
      <c r="WNK123" s="20"/>
      <c r="WNL123" s="20"/>
      <c r="WNM123" s="20"/>
      <c r="WNN123" s="20"/>
      <c r="WNO123" s="20"/>
      <c r="WNP123" s="20"/>
      <c r="WNQ123" s="20"/>
      <c r="WNR123" s="20"/>
      <c r="WNS123" s="20"/>
      <c r="WNT123" s="20"/>
      <c r="WNU123" s="20"/>
      <c r="WNV123" s="20"/>
      <c r="WNW123" s="20"/>
      <c r="WNX123" s="20"/>
      <c r="WNY123" s="20"/>
      <c r="WNZ123" s="20"/>
      <c r="WOA123" s="20"/>
      <c r="WOB123" s="20"/>
      <c r="WOC123" s="20"/>
      <c r="WOD123" s="20"/>
      <c r="WOE123" s="20"/>
      <c r="WOF123" s="20"/>
      <c r="WOG123" s="20"/>
      <c r="WOH123" s="20"/>
      <c r="WOI123" s="20"/>
      <c r="WOJ123" s="20"/>
      <c r="WOK123" s="20"/>
      <c r="WOL123" s="20"/>
      <c r="WOM123" s="20"/>
      <c r="WON123" s="20"/>
      <c r="WOO123" s="20"/>
      <c r="WOP123" s="20"/>
      <c r="WOQ123" s="20"/>
      <c r="WOR123" s="20"/>
      <c r="WOS123" s="20"/>
      <c r="WOT123" s="20"/>
      <c r="WOU123" s="20"/>
      <c r="WOV123" s="20"/>
      <c r="WOW123" s="20"/>
      <c r="WOX123" s="20"/>
      <c r="WOY123" s="20"/>
      <c r="WOZ123" s="20"/>
      <c r="WPA123" s="20"/>
      <c r="WPB123" s="20"/>
      <c r="WPC123" s="20"/>
      <c r="WPD123" s="20"/>
      <c r="WPE123" s="20"/>
      <c r="WPF123" s="20"/>
      <c r="WPG123" s="20"/>
      <c r="WPH123" s="20"/>
      <c r="WPI123" s="20"/>
      <c r="WPJ123" s="20"/>
      <c r="WPK123" s="20"/>
      <c r="WPL123" s="20"/>
      <c r="WPM123" s="20"/>
      <c r="WPN123" s="20"/>
      <c r="WPO123" s="20"/>
      <c r="WPP123" s="20"/>
      <c r="WPQ123" s="20"/>
      <c r="WPR123" s="20"/>
      <c r="WPS123" s="20"/>
      <c r="WPT123" s="20"/>
      <c r="WPU123" s="20"/>
      <c r="WPV123" s="20"/>
      <c r="WPW123" s="20"/>
      <c r="WPX123" s="20"/>
      <c r="WPY123" s="20"/>
      <c r="WPZ123" s="20"/>
      <c r="WQA123" s="20"/>
      <c r="WQB123" s="20"/>
      <c r="WQC123" s="20"/>
      <c r="WQD123" s="20"/>
      <c r="WQE123" s="20"/>
      <c r="WQF123" s="20"/>
      <c r="WQG123" s="20"/>
      <c r="WQH123" s="20"/>
      <c r="WQI123" s="20"/>
      <c r="WQJ123" s="20"/>
      <c r="WQK123" s="20"/>
      <c r="WQL123" s="20"/>
      <c r="WQM123" s="20"/>
      <c r="WQN123" s="20"/>
      <c r="WQO123" s="20"/>
      <c r="WQP123" s="20"/>
      <c r="WQQ123" s="20"/>
      <c r="WQR123" s="20"/>
      <c r="WQS123" s="20"/>
      <c r="WQT123" s="20"/>
      <c r="WQU123" s="20"/>
      <c r="WQV123" s="20"/>
      <c r="WQW123" s="20"/>
      <c r="WQX123" s="20"/>
      <c r="WQY123" s="20"/>
      <c r="WQZ123" s="20"/>
      <c r="WRA123" s="20"/>
      <c r="WRB123" s="20"/>
      <c r="WRC123" s="20"/>
      <c r="WRD123" s="20"/>
      <c r="WRE123" s="20"/>
      <c r="WRF123" s="20"/>
      <c r="WRG123" s="20"/>
      <c r="WRH123" s="20"/>
      <c r="WRI123" s="20"/>
      <c r="WRJ123" s="20"/>
      <c r="WRK123" s="20"/>
      <c r="WRL123" s="20"/>
      <c r="WRM123" s="20"/>
      <c r="WRN123" s="20"/>
      <c r="WRO123" s="20"/>
      <c r="WRP123" s="20"/>
      <c r="WRQ123" s="20"/>
      <c r="WRR123" s="20"/>
      <c r="WRS123" s="20"/>
      <c r="WRT123" s="20"/>
      <c r="WRU123" s="20"/>
      <c r="WRV123" s="20"/>
      <c r="WRW123" s="20"/>
      <c r="WRX123" s="20"/>
      <c r="WRY123" s="20"/>
      <c r="WRZ123" s="20"/>
      <c r="WSA123" s="20"/>
      <c r="WSB123" s="20"/>
      <c r="WSC123" s="20"/>
      <c r="WSD123" s="20"/>
      <c r="WSE123" s="20"/>
      <c r="WSF123" s="20"/>
      <c r="WSG123" s="20"/>
      <c r="WSH123" s="20"/>
      <c r="WSI123" s="20"/>
      <c r="WSJ123" s="20"/>
      <c r="WSK123" s="20"/>
      <c r="WSL123" s="20"/>
      <c r="WSM123" s="20"/>
      <c r="WSN123" s="20"/>
      <c r="WSO123" s="20"/>
      <c r="WSP123" s="20"/>
      <c r="WSQ123" s="20"/>
      <c r="WSR123" s="20"/>
      <c r="WSS123" s="20"/>
      <c r="WST123" s="20"/>
      <c r="WSU123" s="20"/>
      <c r="WSV123" s="20"/>
      <c r="WSW123" s="20"/>
      <c r="WSX123" s="20"/>
      <c r="WSY123" s="20"/>
      <c r="WSZ123" s="20"/>
      <c r="WTA123" s="20"/>
      <c r="WTB123" s="20"/>
      <c r="WTC123" s="20"/>
      <c r="WTD123" s="20"/>
      <c r="WTE123" s="20"/>
      <c r="WTF123" s="20"/>
      <c r="WTG123" s="20"/>
      <c r="WTH123" s="20"/>
      <c r="WTI123" s="20"/>
      <c r="WTJ123" s="20"/>
      <c r="WTK123" s="20"/>
      <c r="WTL123" s="20"/>
      <c r="WTM123" s="20"/>
      <c r="WTN123" s="20"/>
      <c r="WTO123" s="20"/>
      <c r="WTP123" s="20"/>
      <c r="WTQ123" s="20"/>
      <c r="WTR123" s="20"/>
      <c r="WTS123" s="20"/>
      <c r="WTT123" s="20"/>
      <c r="WTU123" s="20"/>
      <c r="WTV123" s="20"/>
      <c r="WTW123" s="20"/>
      <c r="WTX123" s="20"/>
      <c r="WTY123" s="20"/>
      <c r="WTZ123" s="20"/>
      <c r="WUA123" s="20"/>
      <c r="WUB123" s="20"/>
      <c r="WUC123" s="20"/>
      <c r="WUD123" s="20"/>
      <c r="WUE123" s="20"/>
      <c r="WUF123" s="20"/>
      <c r="WUG123" s="20"/>
      <c r="WUH123" s="20"/>
      <c r="WUI123" s="20"/>
      <c r="WUJ123" s="20"/>
      <c r="WUK123" s="20"/>
      <c r="WUL123" s="20"/>
      <c r="WUM123" s="20"/>
      <c r="WUN123" s="20"/>
      <c r="WUO123" s="20"/>
      <c r="WUP123" s="20"/>
      <c r="WUQ123" s="20"/>
      <c r="WUR123" s="20"/>
      <c r="WUS123" s="20"/>
      <c r="WUT123" s="20"/>
      <c r="WUU123" s="20"/>
      <c r="WUV123" s="20"/>
      <c r="WUW123" s="20"/>
      <c r="WUX123" s="20"/>
      <c r="WUY123" s="20"/>
      <c r="WUZ123" s="20"/>
      <c r="WVA123" s="20"/>
      <c r="WVB123" s="20"/>
      <c r="WVC123" s="20"/>
      <c r="WVD123" s="20"/>
      <c r="WVE123" s="20"/>
      <c r="WVF123" s="20"/>
      <c r="WVG123" s="20"/>
      <c r="WVH123" s="20"/>
      <c r="WVI123" s="20"/>
      <c r="WVJ123" s="20"/>
      <c r="WVK123" s="20"/>
      <c r="WVL123" s="20"/>
      <c r="WVM123" s="20"/>
      <c r="WVN123" s="20"/>
      <c r="WVO123" s="20"/>
      <c r="WVP123" s="20"/>
      <c r="WVQ123" s="20"/>
      <c r="WVR123" s="20"/>
      <c r="WVS123" s="20"/>
      <c r="WVT123" s="20"/>
      <c r="WVU123" s="20"/>
      <c r="WVV123" s="20"/>
      <c r="WVW123" s="20"/>
      <c r="WVX123" s="20"/>
      <c r="WVY123" s="20"/>
      <c r="WVZ123" s="20"/>
      <c r="WWA123" s="20"/>
      <c r="WWB123" s="20"/>
      <c r="WWC123" s="20"/>
      <c r="WWD123" s="20"/>
      <c r="WWE123" s="20"/>
      <c r="WWF123" s="20"/>
      <c r="WWG123" s="20"/>
      <c r="WWH123" s="20"/>
      <c r="WWI123" s="20"/>
      <c r="WWJ123" s="20"/>
      <c r="WWK123" s="20"/>
      <c r="WWL123" s="20"/>
      <c r="WWM123" s="20"/>
      <c r="WWN123" s="20"/>
      <c r="WWO123" s="20"/>
      <c r="WWP123" s="20"/>
      <c r="WWQ123" s="20"/>
      <c r="WWR123" s="20"/>
      <c r="WWS123" s="20"/>
      <c r="WWT123" s="20"/>
      <c r="WWU123" s="20"/>
      <c r="WWV123" s="20"/>
      <c r="WWW123" s="20"/>
      <c r="WWX123" s="20"/>
      <c r="WWY123" s="20"/>
      <c r="WWZ123" s="20"/>
      <c r="WXA123" s="20"/>
      <c r="WXB123" s="20"/>
      <c r="WXC123" s="20"/>
      <c r="WXD123" s="20"/>
      <c r="WXE123" s="20"/>
      <c r="WXF123" s="20"/>
      <c r="WXG123" s="20"/>
      <c r="WXH123" s="20"/>
      <c r="WXI123" s="20"/>
      <c r="WXJ123" s="20"/>
      <c r="WXK123" s="20"/>
      <c r="WXL123" s="20"/>
      <c r="WXM123" s="20"/>
      <c r="WXN123" s="20"/>
      <c r="WXO123" s="20"/>
      <c r="WXP123" s="20"/>
      <c r="WXQ123" s="20"/>
      <c r="WXR123" s="20"/>
      <c r="WXS123" s="20"/>
      <c r="WXT123" s="20"/>
      <c r="WXU123" s="20"/>
      <c r="WXV123" s="20"/>
      <c r="WXW123" s="20"/>
      <c r="WXX123" s="20"/>
      <c r="WXY123" s="20"/>
      <c r="WXZ123" s="20"/>
      <c r="WYA123" s="20"/>
      <c r="WYB123" s="20"/>
      <c r="WYC123" s="20"/>
      <c r="WYD123" s="20"/>
      <c r="WYE123" s="20"/>
      <c r="WYF123" s="20"/>
      <c r="WYG123" s="20"/>
      <c r="WYH123" s="20"/>
      <c r="WYI123" s="20"/>
      <c r="WYJ123" s="20"/>
      <c r="WYK123" s="20"/>
      <c r="WYL123" s="20"/>
      <c r="WYM123" s="20"/>
      <c r="WYN123" s="20"/>
      <c r="WYO123" s="20"/>
      <c r="WYP123" s="20"/>
      <c r="WYQ123" s="20"/>
      <c r="WYR123" s="20"/>
      <c r="WYS123" s="20"/>
      <c r="WYT123" s="20"/>
      <c r="WYU123" s="20"/>
      <c r="WYV123" s="20"/>
      <c r="WYW123" s="20"/>
      <c r="WYX123" s="20"/>
      <c r="WYY123" s="20"/>
      <c r="WYZ123" s="20"/>
      <c r="WZA123" s="20"/>
      <c r="WZB123" s="20"/>
      <c r="WZC123" s="20"/>
      <c r="WZD123" s="20"/>
      <c r="WZE123" s="20"/>
      <c r="WZF123" s="20"/>
      <c r="WZG123" s="20"/>
      <c r="WZH123" s="20"/>
      <c r="WZI123" s="20"/>
      <c r="WZJ123" s="20"/>
      <c r="WZK123" s="20"/>
      <c r="WZL123" s="20"/>
      <c r="WZM123" s="20"/>
      <c r="WZN123" s="20"/>
      <c r="WZO123" s="20"/>
      <c r="WZP123" s="20"/>
      <c r="WZQ123" s="20"/>
      <c r="WZR123" s="20"/>
      <c r="WZS123" s="20"/>
      <c r="WZT123" s="20"/>
      <c r="WZU123" s="20"/>
      <c r="WZV123" s="20"/>
      <c r="WZW123" s="20"/>
      <c r="WZX123" s="20"/>
      <c r="WZY123" s="20"/>
      <c r="WZZ123" s="20"/>
      <c r="XAA123" s="20"/>
      <c r="XAB123" s="20"/>
      <c r="XAC123" s="20"/>
      <c r="XAD123" s="20"/>
      <c r="XAE123" s="20"/>
      <c r="XAF123" s="20"/>
      <c r="XAG123" s="20"/>
      <c r="XAH123" s="20"/>
      <c r="XAI123" s="20"/>
      <c r="XAJ123" s="20"/>
      <c r="XAK123" s="20"/>
      <c r="XAL123" s="20"/>
      <c r="XAM123" s="20"/>
      <c r="XAN123" s="20"/>
      <c r="XAO123" s="20"/>
      <c r="XAP123" s="20"/>
      <c r="XAQ123" s="20"/>
      <c r="XAR123" s="20"/>
      <c r="XAS123" s="20"/>
      <c r="XAT123" s="20"/>
      <c r="XAU123" s="20"/>
      <c r="XAV123" s="20"/>
      <c r="XAW123" s="20"/>
      <c r="XAX123" s="20"/>
      <c r="XAY123" s="20"/>
      <c r="XAZ123" s="20"/>
      <c r="XBA123" s="20"/>
      <c r="XBB123" s="20"/>
      <c r="XBC123" s="20"/>
      <c r="XBD123" s="20"/>
      <c r="XBE123" s="20"/>
      <c r="XBF123" s="20"/>
      <c r="XBG123" s="20"/>
      <c r="XBH123" s="20"/>
      <c r="XBI123" s="20"/>
      <c r="XBJ123" s="20"/>
      <c r="XBK123" s="20"/>
      <c r="XBL123" s="20"/>
      <c r="XBM123" s="20"/>
      <c r="XBN123" s="20"/>
      <c r="XBO123" s="20"/>
      <c r="XBP123" s="20"/>
      <c r="XBQ123" s="20"/>
      <c r="XBR123" s="20"/>
      <c r="XBS123" s="20"/>
      <c r="XBT123" s="20"/>
      <c r="XBU123" s="20"/>
      <c r="XBV123" s="20"/>
      <c r="XBW123" s="20"/>
      <c r="XBX123" s="20"/>
      <c r="XBY123" s="20"/>
      <c r="XBZ123" s="20"/>
      <c r="XCA123" s="20"/>
      <c r="XCB123" s="20"/>
      <c r="XCC123" s="20"/>
      <c r="XCD123" s="20"/>
      <c r="XCE123" s="20"/>
      <c r="XCF123" s="20"/>
      <c r="XCG123" s="20"/>
      <c r="XCH123" s="20"/>
      <c r="XCI123" s="20"/>
      <c r="XCJ123" s="20"/>
      <c r="XCK123" s="20"/>
      <c r="XCL123" s="20"/>
      <c r="XCM123" s="20"/>
      <c r="XCN123" s="20"/>
      <c r="XCO123" s="20"/>
      <c r="XCP123" s="20"/>
      <c r="XCQ123" s="20"/>
      <c r="XCR123" s="20"/>
      <c r="XCS123" s="20"/>
      <c r="XCT123" s="20"/>
      <c r="XCU123" s="20"/>
      <c r="XCV123" s="20"/>
      <c r="XCW123" s="20"/>
      <c r="XCX123" s="20"/>
      <c r="XCY123" s="20"/>
      <c r="XCZ123" s="20"/>
      <c r="XDA123" s="20"/>
      <c r="XDB123" s="20"/>
      <c r="XDC123" s="20"/>
      <c r="XDD123" s="20"/>
      <c r="XDE123" s="20"/>
      <c r="XDF123" s="20"/>
      <c r="XDG123" s="20"/>
      <c r="XDH123" s="20"/>
      <c r="XDI123" s="20"/>
      <c r="XDJ123" s="20"/>
      <c r="XDK123" s="20"/>
      <c r="XDL123" s="20"/>
      <c r="XDM123" s="20"/>
      <c r="XDN123" s="20"/>
      <c r="XDO123" s="20"/>
      <c r="XDP123" s="20"/>
      <c r="XDQ123" s="20"/>
      <c r="XDR123" s="20"/>
      <c r="XDS123" s="20"/>
      <c r="XDT123" s="20"/>
      <c r="XDU123" s="20"/>
      <c r="XDV123" s="20"/>
      <c r="XDW123" s="20"/>
      <c r="XDX123" s="20"/>
      <c r="XDY123" s="20"/>
      <c r="XDZ123" s="20"/>
      <c r="XEA123" s="20"/>
      <c r="XEB123" s="20"/>
      <c r="XEC123" s="20"/>
      <c r="XED123" s="20"/>
      <c r="XEE123" s="20"/>
      <c r="XEF123" s="20"/>
      <c r="XEG123" s="20"/>
      <c r="XEH123" s="20"/>
      <c r="XEI123" s="20"/>
      <c r="XEJ123" s="20"/>
      <c r="XEK123" s="20"/>
      <c r="XEL123" s="20"/>
      <c r="XEM123" s="20"/>
      <c r="XEN123" s="20"/>
      <c r="XEO123" s="20"/>
      <c r="XEP123" s="20"/>
      <c r="XEQ123" s="20"/>
      <c r="XER123" s="20"/>
      <c r="XES123" s="20"/>
    </row>
    <row r="124" spans="1:16373" s="69" customFormat="1" ht="93.75" customHeight="1" x14ac:dyDescent="0.25">
      <c r="A124" s="86" t="s">
        <v>441</v>
      </c>
      <c r="B124" s="93"/>
      <c r="C124" s="104"/>
      <c r="D124" s="100" t="s">
        <v>230</v>
      </c>
      <c r="E124" s="13" t="s">
        <v>191</v>
      </c>
      <c r="F124" s="134" t="s">
        <v>1013</v>
      </c>
      <c r="G124" s="12">
        <v>2018</v>
      </c>
      <c r="H124" s="13" t="s">
        <v>1014</v>
      </c>
      <c r="I124" s="150">
        <v>1</v>
      </c>
      <c r="J124" s="8">
        <v>33</v>
      </c>
      <c r="K124" s="41" t="s">
        <v>1015</v>
      </c>
      <c r="L124" s="42">
        <v>5</v>
      </c>
      <c r="M124" s="251" t="s">
        <v>1016</v>
      </c>
      <c r="N124" s="245"/>
      <c r="O124" s="230"/>
      <c r="P124" s="205"/>
      <c r="Q124" s="169" t="s">
        <v>1017</v>
      </c>
      <c r="R124" s="21">
        <v>3301051</v>
      </c>
      <c r="S124" s="13" t="s">
        <v>192</v>
      </c>
      <c r="T124" s="12" t="s">
        <v>1018</v>
      </c>
      <c r="U124" s="21">
        <v>330105110</v>
      </c>
      <c r="V124" s="13" t="s">
        <v>1019</v>
      </c>
      <c r="W124" s="92" t="s">
        <v>11</v>
      </c>
      <c r="X124" s="12">
        <v>1000</v>
      </c>
      <c r="Y124" s="12">
        <v>50</v>
      </c>
      <c r="Z124" s="12">
        <v>250</v>
      </c>
      <c r="AA124" s="12">
        <v>350</v>
      </c>
      <c r="AB124" s="12">
        <v>350</v>
      </c>
      <c r="AC124" s="15">
        <f t="shared" ref="AC124:AC133" si="70">AG124+AK124+AO124+AS124+AW124+BA124+BE124+BI124+BM124+BQ124</f>
        <v>20000000</v>
      </c>
      <c r="AD124" s="15">
        <f t="shared" ref="AD124:AD133" si="71">AH124+AL124+AP124+AT124+AX124+BB124+BF124+BJ124+BN124+BR124</f>
        <v>0</v>
      </c>
      <c r="AE124" s="15">
        <f t="shared" ref="AE124:AE133" si="72">AI124+AM124+AQ124+AU124+AY124+BC124+BG124+BK124+BO124+BS124</f>
        <v>0</v>
      </c>
      <c r="AF124" s="15">
        <f t="shared" ref="AF124:AF133" si="73">AJ124+AN124+AR124+AV124+AZ124+BD124+BH124+BL124+BP124+BT124</f>
        <v>0</v>
      </c>
      <c r="AG124" s="17">
        <v>20000000</v>
      </c>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f t="shared" ref="BU124:BU133" si="74">BV124+BW124+BX124+BY124+BZ124+CA124+CB124+CC124+CD124+CE124</f>
        <v>14250000</v>
      </c>
      <c r="BV124" s="17">
        <v>14250000</v>
      </c>
      <c r="BW124" s="17"/>
      <c r="BX124" s="17"/>
      <c r="BY124" s="17"/>
      <c r="BZ124" s="17"/>
      <c r="CA124" s="17"/>
      <c r="CB124" s="17"/>
      <c r="CC124" s="17"/>
      <c r="CD124" s="17"/>
      <c r="CE124" s="17"/>
      <c r="CF124" s="17">
        <f t="shared" ref="CF124:CF133" si="75">CG124+CH124+CI124+CJ124+CK124+CL124+CM124+CN124+CO124+CP124</f>
        <v>31848300</v>
      </c>
      <c r="CG124" s="17">
        <v>31848300</v>
      </c>
      <c r="CH124" s="17"/>
      <c r="CI124" s="17"/>
      <c r="CJ124" s="17"/>
      <c r="CK124" s="17"/>
      <c r="CL124" s="17"/>
      <c r="CM124" s="17"/>
      <c r="CN124" s="17"/>
      <c r="CO124" s="17"/>
      <c r="CP124" s="17"/>
      <c r="CQ124" s="17">
        <f t="shared" ref="CQ124:CQ133" si="76">CR124+CS124+CT124+CU124+CV124+CW124+CX124+CY124+CZ124+DA124</f>
        <v>68131000</v>
      </c>
      <c r="CR124" s="17">
        <v>68131000</v>
      </c>
      <c r="CS124" s="17"/>
      <c r="CT124" s="17"/>
      <c r="CU124" s="17"/>
      <c r="CV124" s="17"/>
      <c r="CW124" s="17"/>
      <c r="CX124" s="17"/>
      <c r="CY124" s="17"/>
      <c r="CZ124" s="17"/>
      <c r="DA124" s="361"/>
      <c r="DB124" s="371">
        <f t="shared" ref="DB124:DB133" si="77">AC124+BU124+CF124+CQ124</f>
        <v>134229300</v>
      </c>
      <c r="DC124" s="67"/>
      <c r="DD124" s="67"/>
      <c r="DE124" s="67"/>
      <c r="DF124" s="67"/>
      <c r="DG124" s="67"/>
      <c r="DH124" s="67"/>
      <c r="DI124" s="67"/>
      <c r="DJ124" s="67"/>
      <c r="DK124" s="67"/>
      <c r="DL124" s="67"/>
      <c r="DM124" s="67"/>
      <c r="DN124" s="67"/>
      <c r="DO124" s="67"/>
      <c r="DP124" s="67"/>
      <c r="DQ124" s="67"/>
      <c r="DR124" s="67"/>
      <c r="DS124" s="67"/>
      <c r="DT124" s="68"/>
    </row>
    <row r="125" spans="1:16373" s="69" customFormat="1" ht="88.5" customHeight="1" x14ac:dyDescent="0.25">
      <c r="A125" s="86" t="s">
        <v>1020</v>
      </c>
      <c r="B125" s="93"/>
      <c r="C125" s="94"/>
      <c r="D125" s="100" t="s">
        <v>1021</v>
      </c>
      <c r="E125" s="10" t="s">
        <v>102</v>
      </c>
      <c r="F125" s="163" t="s">
        <v>1022</v>
      </c>
      <c r="G125" s="8" t="s">
        <v>1023</v>
      </c>
      <c r="H125" s="13" t="s">
        <v>1024</v>
      </c>
      <c r="I125" s="151" t="s">
        <v>1025</v>
      </c>
      <c r="J125" s="8">
        <v>33</v>
      </c>
      <c r="K125" s="41" t="s">
        <v>1015</v>
      </c>
      <c r="L125" s="42">
        <v>5</v>
      </c>
      <c r="M125" s="251" t="s">
        <v>1015</v>
      </c>
      <c r="N125" s="243"/>
      <c r="O125" s="216"/>
      <c r="P125" s="194"/>
      <c r="Q125" s="169" t="s">
        <v>1028</v>
      </c>
      <c r="R125" s="45">
        <v>3301052</v>
      </c>
      <c r="S125" s="53" t="s">
        <v>1029</v>
      </c>
      <c r="T125" s="12" t="s">
        <v>1030</v>
      </c>
      <c r="U125" s="45">
        <v>330105203</v>
      </c>
      <c r="V125" s="13" t="s">
        <v>1031</v>
      </c>
      <c r="W125" s="92" t="s">
        <v>10</v>
      </c>
      <c r="X125" s="12">
        <v>135</v>
      </c>
      <c r="Y125" s="12">
        <v>135</v>
      </c>
      <c r="Z125" s="12">
        <v>135</v>
      </c>
      <c r="AA125" s="12">
        <v>135</v>
      </c>
      <c r="AB125" s="12">
        <v>135</v>
      </c>
      <c r="AC125" s="15">
        <f t="shared" si="70"/>
        <v>3259986369</v>
      </c>
      <c r="AD125" s="15">
        <f t="shared" si="71"/>
        <v>0</v>
      </c>
      <c r="AE125" s="15">
        <f t="shared" si="72"/>
        <v>0</v>
      </c>
      <c r="AF125" s="15">
        <f t="shared" si="73"/>
        <v>0</v>
      </c>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v>3259986369</v>
      </c>
      <c r="BF125" s="17"/>
      <c r="BG125" s="17"/>
      <c r="BH125" s="17"/>
      <c r="BI125" s="17"/>
      <c r="BJ125" s="17"/>
      <c r="BK125" s="17"/>
      <c r="BL125" s="17"/>
      <c r="BM125" s="17"/>
      <c r="BN125" s="17"/>
      <c r="BO125" s="17"/>
      <c r="BP125" s="17"/>
      <c r="BQ125" s="17"/>
      <c r="BR125" s="17"/>
      <c r="BS125" s="17"/>
      <c r="BT125" s="17"/>
      <c r="BU125" s="17">
        <f t="shared" si="74"/>
        <v>0</v>
      </c>
      <c r="BV125" s="17"/>
      <c r="BW125" s="17"/>
      <c r="BX125" s="17"/>
      <c r="BY125" s="17"/>
      <c r="BZ125" s="17"/>
      <c r="CA125" s="17"/>
      <c r="CB125" s="17"/>
      <c r="CC125" s="17"/>
      <c r="CD125" s="17"/>
      <c r="CE125" s="17"/>
      <c r="CF125" s="17">
        <f t="shared" si="75"/>
        <v>0</v>
      </c>
      <c r="CG125" s="17"/>
      <c r="CH125" s="17"/>
      <c r="CI125" s="17"/>
      <c r="CJ125" s="17"/>
      <c r="CK125" s="17"/>
      <c r="CL125" s="17"/>
      <c r="CM125" s="17"/>
      <c r="CN125" s="17"/>
      <c r="CO125" s="17"/>
      <c r="CP125" s="17"/>
      <c r="CQ125" s="17">
        <f t="shared" si="76"/>
        <v>0</v>
      </c>
      <c r="CR125" s="17"/>
      <c r="CS125" s="17"/>
      <c r="CT125" s="17"/>
      <c r="CU125" s="17"/>
      <c r="CV125" s="17"/>
      <c r="CW125" s="17"/>
      <c r="CX125" s="17"/>
      <c r="CY125" s="17"/>
      <c r="CZ125" s="17"/>
      <c r="DA125" s="361"/>
      <c r="DB125" s="371">
        <f t="shared" si="77"/>
        <v>3259986369</v>
      </c>
      <c r="DC125" s="67"/>
      <c r="DD125" s="67"/>
      <c r="DE125" s="67"/>
      <c r="DF125" s="67"/>
      <c r="DG125" s="67"/>
      <c r="DH125" s="67"/>
      <c r="DI125" s="67"/>
      <c r="DJ125" s="67"/>
      <c r="DK125" s="67"/>
      <c r="DL125" s="67"/>
      <c r="DM125" s="67"/>
      <c r="DN125" s="67"/>
      <c r="DO125" s="67"/>
      <c r="DP125" s="67"/>
      <c r="DQ125" s="67"/>
      <c r="DR125" s="67"/>
      <c r="DS125" s="67"/>
      <c r="DT125" s="68"/>
    </row>
    <row r="126" spans="1:16373" s="69" customFormat="1" ht="78.75" customHeight="1" x14ac:dyDescent="0.25">
      <c r="A126" s="86" t="s">
        <v>376</v>
      </c>
      <c r="B126" s="93"/>
      <c r="C126" s="94"/>
      <c r="D126" s="100" t="s">
        <v>1021</v>
      </c>
      <c r="E126" s="10" t="s">
        <v>1048</v>
      </c>
      <c r="F126" s="151" t="s">
        <v>1043</v>
      </c>
      <c r="G126" s="8" t="s">
        <v>1049</v>
      </c>
      <c r="H126" s="13" t="s">
        <v>1033</v>
      </c>
      <c r="I126" s="151" t="s">
        <v>1044</v>
      </c>
      <c r="J126" s="12">
        <v>33</v>
      </c>
      <c r="K126" s="12" t="s">
        <v>1015</v>
      </c>
      <c r="L126" s="42">
        <v>5</v>
      </c>
      <c r="M126" s="251" t="s">
        <v>1015</v>
      </c>
      <c r="N126" s="243"/>
      <c r="O126" s="216"/>
      <c r="P126" s="194"/>
      <c r="Q126" s="169" t="s">
        <v>1050</v>
      </c>
      <c r="R126" s="54">
        <v>3301068</v>
      </c>
      <c r="S126" s="13" t="s">
        <v>32</v>
      </c>
      <c r="T126" s="12" t="s">
        <v>1051</v>
      </c>
      <c r="U126" s="54" t="s">
        <v>1052</v>
      </c>
      <c r="V126" s="13" t="s">
        <v>1053</v>
      </c>
      <c r="W126" s="381" t="s">
        <v>11</v>
      </c>
      <c r="X126" s="12">
        <v>10</v>
      </c>
      <c r="Y126" s="12">
        <v>1</v>
      </c>
      <c r="Z126" s="12">
        <v>2</v>
      </c>
      <c r="AA126" s="12">
        <v>4</v>
      </c>
      <c r="AB126" s="12">
        <v>3</v>
      </c>
      <c r="AC126" s="15">
        <f t="shared" si="70"/>
        <v>50000000</v>
      </c>
      <c r="AD126" s="15">
        <f t="shared" si="71"/>
        <v>0</v>
      </c>
      <c r="AE126" s="15">
        <f t="shared" si="72"/>
        <v>0</v>
      </c>
      <c r="AF126" s="15">
        <f t="shared" si="73"/>
        <v>0</v>
      </c>
      <c r="AG126" s="17">
        <v>50000000</v>
      </c>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f t="shared" si="74"/>
        <v>13000000</v>
      </c>
      <c r="BV126" s="17">
        <v>13000000</v>
      </c>
      <c r="BW126" s="17"/>
      <c r="BX126" s="17"/>
      <c r="BY126" s="17"/>
      <c r="BZ126" s="17"/>
      <c r="CA126" s="17"/>
      <c r="CB126" s="17"/>
      <c r="CC126" s="17"/>
      <c r="CD126" s="17"/>
      <c r="CE126" s="17"/>
      <c r="CF126" s="17">
        <f t="shared" si="75"/>
        <v>20000000</v>
      </c>
      <c r="CG126" s="17">
        <v>20000000</v>
      </c>
      <c r="CH126" s="17"/>
      <c r="CI126" s="17"/>
      <c r="CJ126" s="17"/>
      <c r="CK126" s="17"/>
      <c r="CL126" s="17"/>
      <c r="CM126" s="17"/>
      <c r="CN126" s="17"/>
      <c r="CO126" s="17"/>
      <c r="CP126" s="17"/>
      <c r="CQ126" s="17">
        <f t="shared" si="76"/>
        <v>24000000</v>
      </c>
      <c r="CR126" s="17">
        <v>24000000</v>
      </c>
      <c r="CS126" s="17"/>
      <c r="CT126" s="17"/>
      <c r="CU126" s="17"/>
      <c r="CV126" s="17"/>
      <c r="CW126" s="17"/>
      <c r="CX126" s="17"/>
      <c r="CY126" s="17"/>
      <c r="CZ126" s="17"/>
      <c r="DA126" s="361"/>
      <c r="DB126" s="371">
        <f t="shared" si="77"/>
        <v>107000000</v>
      </c>
      <c r="DC126" s="67"/>
      <c r="DD126" s="67"/>
      <c r="DE126" s="67"/>
      <c r="DF126" s="67"/>
      <c r="DG126" s="67"/>
      <c r="DH126" s="67"/>
      <c r="DI126" s="67"/>
      <c r="DJ126" s="67"/>
      <c r="DK126" s="67"/>
      <c r="DL126" s="67"/>
      <c r="DM126" s="67"/>
      <c r="DN126" s="67"/>
      <c r="DO126" s="67"/>
      <c r="DP126" s="67"/>
      <c r="DQ126" s="67"/>
      <c r="DR126" s="67"/>
      <c r="DS126" s="67"/>
      <c r="DT126" s="68"/>
    </row>
    <row r="127" spans="1:16373" s="69" customFormat="1" ht="69.75" customHeight="1" x14ac:dyDescent="0.25">
      <c r="A127" s="86" t="s">
        <v>1020</v>
      </c>
      <c r="B127" s="93"/>
      <c r="C127" s="94"/>
      <c r="D127" s="100" t="s">
        <v>1021</v>
      </c>
      <c r="E127" s="10" t="s">
        <v>31</v>
      </c>
      <c r="F127" s="151" t="s">
        <v>1043</v>
      </c>
      <c r="G127" s="8" t="s">
        <v>1023</v>
      </c>
      <c r="H127" s="13" t="s">
        <v>1033</v>
      </c>
      <c r="I127" s="151" t="s">
        <v>1044</v>
      </c>
      <c r="J127" s="8">
        <v>33</v>
      </c>
      <c r="K127" s="41" t="s">
        <v>1015</v>
      </c>
      <c r="L127" s="42">
        <v>5</v>
      </c>
      <c r="M127" s="251" t="s">
        <v>1015</v>
      </c>
      <c r="N127" s="243"/>
      <c r="O127" s="216"/>
      <c r="P127" s="194"/>
      <c r="Q127" s="169" t="s">
        <v>1045</v>
      </c>
      <c r="R127" s="45">
        <v>3301073</v>
      </c>
      <c r="S127" s="13" t="s">
        <v>104</v>
      </c>
      <c r="T127" s="12" t="s">
        <v>1046</v>
      </c>
      <c r="U127" s="45">
        <v>330107301</v>
      </c>
      <c r="V127" s="13" t="s">
        <v>1047</v>
      </c>
      <c r="W127" s="92" t="s">
        <v>11</v>
      </c>
      <c r="X127" s="12">
        <v>1800</v>
      </c>
      <c r="Y127" s="12">
        <v>200</v>
      </c>
      <c r="Z127" s="12">
        <v>500</v>
      </c>
      <c r="AA127" s="12">
        <v>550</v>
      </c>
      <c r="AB127" s="12">
        <v>550</v>
      </c>
      <c r="AC127" s="15">
        <f t="shared" si="70"/>
        <v>1308657774.3500001</v>
      </c>
      <c r="AD127" s="15">
        <f t="shared" si="71"/>
        <v>25600000</v>
      </c>
      <c r="AE127" s="15">
        <f t="shared" si="72"/>
        <v>22800000</v>
      </c>
      <c r="AF127" s="15">
        <f t="shared" si="73"/>
        <v>0</v>
      </c>
      <c r="AG127" s="17"/>
      <c r="AH127" s="17"/>
      <c r="AI127" s="17"/>
      <c r="AJ127" s="17"/>
      <c r="AK127" s="17">
        <v>1308657774.3500001</v>
      </c>
      <c r="AL127" s="17">
        <v>25600000</v>
      </c>
      <c r="AM127" s="17">
        <v>22800000</v>
      </c>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f t="shared" si="74"/>
        <v>903090682</v>
      </c>
      <c r="BV127" s="17">
        <v>30000000</v>
      </c>
      <c r="BW127" s="17">
        <v>873090682</v>
      </c>
      <c r="BX127" s="17"/>
      <c r="BY127" s="17"/>
      <c r="BZ127" s="17"/>
      <c r="CA127" s="17"/>
      <c r="CB127" s="17"/>
      <c r="CC127" s="17"/>
      <c r="CD127" s="17"/>
      <c r="CE127" s="17"/>
      <c r="CF127" s="17">
        <f t="shared" si="75"/>
        <v>1489693828</v>
      </c>
      <c r="CG127" s="17">
        <v>478000000</v>
      </c>
      <c r="CH127" s="17">
        <v>1011693828</v>
      </c>
      <c r="CI127" s="17"/>
      <c r="CJ127" s="17"/>
      <c r="CK127" s="17"/>
      <c r="CL127" s="17"/>
      <c r="CM127" s="17"/>
      <c r="CN127" s="17"/>
      <c r="CO127" s="17"/>
      <c r="CP127" s="17"/>
      <c r="CQ127" s="17">
        <f t="shared" si="76"/>
        <v>2251615450.3400002</v>
      </c>
      <c r="CR127" s="17">
        <v>1093788068.3399999</v>
      </c>
      <c r="CS127" s="17">
        <v>1157827382</v>
      </c>
      <c r="CT127" s="17"/>
      <c r="CU127" s="17"/>
      <c r="CV127" s="17"/>
      <c r="CW127" s="17"/>
      <c r="CX127" s="17"/>
      <c r="CY127" s="17"/>
      <c r="CZ127" s="17"/>
      <c r="DA127" s="361"/>
      <c r="DB127" s="371">
        <f t="shared" si="77"/>
        <v>5953057734.6900005</v>
      </c>
      <c r="DC127" s="67"/>
      <c r="DD127" s="67"/>
      <c r="DE127" s="67"/>
      <c r="DF127" s="67"/>
      <c r="DG127" s="67"/>
      <c r="DH127" s="67"/>
      <c r="DI127" s="67"/>
      <c r="DJ127" s="67"/>
      <c r="DK127" s="67"/>
      <c r="DL127" s="67"/>
      <c r="DM127" s="67"/>
      <c r="DN127" s="67"/>
      <c r="DO127" s="67"/>
      <c r="DP127" s="67"/>
      <c r="DQ127" s="67"/>
      <c r="DR127" s="67"/>
      <c r="DS127" s="67"/>
      <c r="DT127" s="68"/>
    </row>
    <row r="128" spans="1:16373" s="69" customFormat="1" ht="77.25" customHeight="1" x14ac:dyDescent="0.25">
      <c r="A128" s="86" t="s">
        <v>1020</v>
      </c>
      <c r="B128" s="93"/>
      <c r="C128" s="94"/>
      <c r="D128" s="100" t="s">
        <v>1021</v>
      </c>
      <c r="E128" s="10" t="s">
        <v>105</v>
      </c>
      <c r="F128" s="151" t="s">
        <v>1032</v>
      </c>
      <c r="G128" s="8" t="s">
        <v>1023</v>
      </c>
      <c r="H128" s="13" t="s">
        <v>1033</v>
      </c>
      <c r="I128" s="151" t="s">
        <v>1034</v>
      </c>
      <c r="J128" s="8">
        <v>33</v>
      </c>
      <c r="K128" s="41" t="s">
        <v>1015</v>
      </c>
      <c r="L128" s="42">
        <v>5</v>
      </c>
      <c r="M128" s="251" t="s">
        <v>1015</v>
      </c>
      <c r="N128" s="243"/>
      <c r="O128" s="216"/>
      <c r="P128" s="194"/>
      <c r="Q128" s="169" t="s">
        <v>1035</v>
      </c>
      <c r="R128" s="21">
        <v>3301085</v>
      </c>
      <c r="S128" s="13" t="s">
        <v>106</v>
      </c>
      <c r="T128" s="12" t="s">
        <v>1036</v>
      </c>
      <c r="U128" s="21" t="s">
        <v>1037</v>
      </c>
      <c r="V128" s="13" t="s">
        <v>1038</v>
      </c>
      <c r="W128" s="92" t="s">
        <v>11</v>
      </c>
      <c r="X128" s="12">
        <v>270958</v>
      </c>
      <c r="Y128" s="12">
        <v>958</v>
      </c>
      <c r="Z128" s="12">
        <v>40000</v>
      </c>
      <c r="AA128" s="12">
        <f>90000+25000</f>
        <v>115000</v>
      </c>
      <c r="AB128" s="12">
        <f>90000+25000</f>
        <v>115000</v>
      </c>
      <c r="AC128" s="15">
        <f t="shared" si="70"/>
        <v>110000000</v>
      </c>
      <c r="AD128" s="15">
        <f t="shared" si="71"/>
        <v>0</v>
      </c>
      <c r="AE128" s="15">
        <f t="shared" si="72"/>
        <v>0</v>
      </c>
      <c r="AF128" s="15">
        <f t="shared" si="73"/>
        <v>0</v>
      </c>
      <c r="AG128" s="17"/>
      <c r="AH128" s="17"/>
      <c r="AI128" s="17"/>
      <c r="AJ128" s="17"/>
      <c r="AK128" s="17">
        <v>110000000</v>
      </c>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f t="shared" si="74"/>
        <v>90515114</v>
      </c>
      <c r="BV128" s="17"/>
      <c r="BW128" s="17">
        <v>90515114</v>
      </c>
      <c r="BX128" s="17"/>
      <c r="BY128" s="17"/>
      <c r="BZ128" s="17"/>
      <c r="CA128" s="17"/>
      <c r="CB128" s="17"/>
      <c r="CC128" s="17"/>
      <c r="CD128" s="17"/>
      <c r="CE128" s="17"/>
      <c r="CF128" s="17">
        <f t="shared" si="75"/>
        <v>90000000</v>
      </c>
      <c r="CG128" s="17"/>
      <c r="CH128" s="17">
        <v>90000000</v>
      </c>
      <c r="CI128" s="17"/>
      <c r="CJ128" s="17"/>
      <c r="CK128" s="17"/>
      <c r="CL128" s="17"/>
      <c r="CM128" s="17"/>
      <c r="CN128" s="17"/>
      <c r="CO128" s="17"/>
      <c r="CP128" s="17"/>
      <c r="CQ128" s="17">
        <f t="shared" si="76"/>
        <v>100000000</v>
      </c>
      <c r="CR128" s="17"/>
      <c r="CS128" s="17">
        <v>100000000</v>
      </c>
      <c r="CT128" s="17"/>
      <c r="CU128" s="17"/>
      <c r="CV128" s="17"/>
      <c r="CW128" s="17"/>
      <c r="CX128" s="17"/>
      <c r="CY128" s="17"/>
      <c r="CZ128" s="17"/>
      <c r="DA128" s="361"/>
      <c r="DB128" s="371">
        <f t="shared" si="77"/>
        <v>390515114</v>
      </c>
      <c r="DC128" s="67"/>
      <c r="DD128" s="67"/>
      <c r="DE128" s="67"/>
      <c r="DF128" s="67"/>
      <c r="DG128" s="67"/>
      <c r="DH128" s="67"/>
      <c r="DI128" s="67"/>
      <c r="DJ128" s="67"/>
      <c r="DK128" s="67"/>
      <c r="DL128" s="67"/>
      <c r="DM128" s="67"/>
      <c r="DN128" s="67"/>
      <c r="DO128" s="67"/>
      <c r="DP128" s="67"/>
      <c r="DQ128" s="67"/>
      <c r="DR128" s="67"/>
      <c r="DS128" s="67"/>
      <c r="DT128" s="68"/>
    </row>
    <row r="129" spans="1:16373" s="69" customFormat="1" ht="82.5" customHeight="1" x14ac:dyDescent="0.25">
      <c r="A129" s="86" t="s">
        <v>1020</v>
      </c>
      <c r="B129" s="93"/>
      <c r="C129" s="94"/>
      <c r="D129" s="100" t="s">
        <v>1021</v>
      </c>
      <c r="E129" s="10" t="s">
        <v>102</v>
      </c>
      <c r="F129" s="163" t="s">
        <v>1022</v>
      </c>
      <c r="G129" s="8" t="s">
        <v>1023</v>
      </c>
      <c r="H129" s="13" t="s">
        <v>1024</v>
      </c>
      <c r="I129" s="151" t="s">
        <v>1025</v>
      </c>
      <c r="J129" s="8">
        <v>33</v>
      </c>
      <c r="K129" s="41" t="s">
        <v>1015</v>
      </c>
      <c r="L129" s="42">
        <v>5</v>
      </c>
      <c r="M129" s="251" t="s">
        <v>1015</v>
      </c>
      <c r="N129" s="243"/>
      <c r="O129" s="216"/>
      <c r="P129" s="194"/>
      <c r="Q129" s="169" t="s">
        <v>1026</v>
      </c>
      <c r="R129" s="45">
        <v>3301087</v>
      </c>
      <c r="S129" s="53" t="s">
        <v>103</v>
      </c>
      <c r="T129" s="12" t="s">
        <v>1027</v>
      </c>
      <c r="U129" s="45">
        <v>330108701</v>
      </c>
      <c r="V129" s="13" t="s">
        <v>592</v>
      </c>
      <c r="W129" s="92" t="s">
        <v>11</v>
      </c>
      <c r="X129" s="12">
        <v>18785</v>
      </c>
      <c r="Y129" s="12">
        <v>1600</v>
      </c>
      <c r="Z129" s="12">
        <v>5700</v>
      </c>
      <c r="AA129" s="12">
        <v>5735</v>
      </c>
      <c r="AB129" s="12">
        <v>5750</v>
      </c>
      <c r="AC129" s="15">
        <f t="shared" si="70"/>
        <v>774149741</v>
      </c>
      <c r="AD129" s="15">
        <f t="shared" si="71"/>
        <v>78400000</v>
      </c>
      <c r="AE129" s="15">
        <f t="shared" si="72"/>
        <v>78400000</v>
      </c>
      <c r="AF129" s="15">
        <f t="shared" si="73"/>
        <v>0</v>
      </c>
      <c r="AG129" s="17">
        <v>774149741</v>
      </c>
      <c r="AH129" s="17">
        <v>78400000</v>
      </c>
      <c r="AI129" s="17">
        <v>78400000</v>
      </c>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f t="shared" si="74"/>
        <v>620221362.39999998</v>
      </c>
      <c r="BV129" s="17">
        <v>620221362.39999998</v>
      </c>
      <c r="BW129" s="17"/>
      <c r="BX129" s="17"/>
      <c r="BY129" s="17"/>
      <c r="BZ129" s="17"/>
      <c r="CA129" s="17"/>
      <c r="CB129" s="17"/>
      <c r="CC129" s="17"/>
      <c r="CD129" s="17"/>
      <c r="CE129" s="17"/>
      <c r="CF129" s="17">
        <f t="shared" si="75"/>
        <v>762656624.73000002</v>
      </c>
      <c r="CG129" s="17">
        <v>762656624.73000002</v>
      </c>
      <c r="CH129" s="17"/>
      <c r="CI129" s="17"/>
      <c r="CJ129" s="17"/>
      <c r="CK129" s="17"/>
      <c r="CL129" s="17"/>
      <c r="CM129" s="17"/>
      <c r="CN129" s="17"/>
      <c r="CO129" s="17"/>
      <c r="CP129" s="17"/>
      <c r="CQ129" s="17">
        <f t="shared" si="76"/>
        <v>965000000</v>
      </c>
      <c r="CR129" s="17">
        <v>965000000</v>
      </c>
      <c r="CS129" s="17"/>
      <c r="CT129" s="17"/>
      <c r="CU129" s="17"/>
      <c r="CV129" s="17"/>
      <c r="CW129" s="17"/>
      <c r="CX129" s="17"/>
      <c r="CY129" s="17"/>
      <c r="CZ129" s="17"/>
      <c r="DA129" s="361"/>
      <c r="DB129" s="371">
        <f t="shared" si="77"/>
        <v>3122027728.1300001</v>
      </c>
      <c r="DC129" s="67"/>
      <c r="DD129" s="67"/>
      <c r="DE129" s="67"/>
      <c r="DF129" s="67"/>
      <c r="DG129" s="67"/>
      <c r="DH129" s="67"/>
      <c r="DI129" s="67"/>
      <c r="DJ129" s="67"/>
      <c r="DK129" s="67"/>
      <c r="DL129" s="67"/>
      <c r="DM129" s="67"/>
      <c r="DN129" s="67"/>
      <c r="DO129" s="67"/>
      <c r="DP129" s="67"/>
      <c r="DQ129" s="67"/>
      <c r="DR129" s="67"/>
      <c r="DS129" s="67"/>
      <c r="DT129" s="68"/>
    </row>
    <row r="130" spans="1:16373" s="69" customFormat="1" ht="71.25" customHeight="1" x14ac:dyDescent="0.25">
      <c r="A130" s="86" t="s">
        <v>1020</v>
      </c>
      <c r="B130" s="93"/>
      <c r="C130" s="94"/>
      <c r="D130" s="100" t="s">
        <v>1021</v>
      </c>
      <c r="E130" s="10" t="s">
        <v>31</v>
      </c>
      <c r="F130" s="151" t="s">
        <v>1043</v>
      </c>
      <c r="G130" s="8" t="s">
        <v>1023</v>
      </c>
      <c r="H130" s="13" t="s">
        <v>1033</v>
      </c>
      <c r="I130" s="151" t="s">
        <v>1044</v>
      </c>
      <c r="J130" s="8">
        <v>33</v>
      </c>
      <c r="K130" s="41" t="s">
        <v>1054</v>
      </c>
      <c r="L130" s="42">
        <v>5</v>
      </c>
      <c r="M130" s="251" t="s">
        <v>1015</v>
      </c>
      <c r="N130" s="243"/>
      <c r="O130" s="216"/>
      <c r="P130" s="194"/>
      <c r="Q130" s="169" t="s">
        <v>1055</v>
      </c>
      <c r="R130" s="45">
        <v>3301095</v>
      </c>
      <c r="S130" s="13" t="s">
        <v>109</v>
      </c>
      <c r="T130" s="12" t="s">
        <v>1056</v>
      </c>
      <c r="U130" s="54" t="s">
        <v>1057</v>
      </c>
      <c r="V130" s="13" t="s">
        <v>1058</v>
      </c>
      <c r="W130" s="92" t="s">
        <v>11</v>
      </c>
      <c r="X130" s="12">
        <v>480</v>
      </c>
      <c r="Y130" s="12">
        <v>30</v>
      </c>
      <c r="Z130" s="12">
        <v>150</v>
      </c>
      <c r="AA130" s="12">
        <v>150</v>
      </c>
      <c r="AB130" s="12">
        <v>150</v>
      </c>
      <c r="AC130" s="15">
        <f t="shared" si="70"/>
        <v>1063903990.74</v>
      </c>
      <c r="AD130" s="15">
        <f t="shared" si="71"/>
        <v>0</v>
      </c>
      <c r="AE130" s="15">
        <f t="shared" si="72"/>
        <v>0</v>
      </c>
      <c r="AF130" s="15">
        <f t="shared" si="73"/>
        <v>0</v>
      </c>
      <c r="AG130" s="17"/>
      <c r="AH130" s="17"/>
      <c r="AI130" s="17"/>
      <c r="AJ130" s="17"/>
      <c r="AK130" s="17">
        <v>1063903990.74</v>
      </c>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f t="shared" si="74"/>
        <v>165515114</v>
      </c>
      <c r="BV130" s="17">
        <v>20000000</v>
      </c>
      <c r="BW130" s="17">
        <v>145515114</v>
      </c>
      <c r="BX130" s="17"/>
      <c r="BY130" s="17"/>
      <c r="BZ130" s="17"/>
      <c r="CA130" s="17"/>
      <c r="CB130" s="17"/>
      <c r="CC130" s="17"/>
      <c r="CD130" s="17"/>
      <c r="CE130" s="17"/>
      <c r="CF130" s="17">
        <f t="shared" si="75"/>
        <v>208615638</v>
      </c>
      <c r="CG130" s="17">
        <v>40000000</v>
      </c>
      <c r="CH130" s="17">
        <v>168615638</v>
      </c>
      <c r="CI130" s="17"/>
      <c r="CJ130" s="17"/>
      <c r="CK130" s="17"/>
      <c r="CL130" s="17"/>
      <c r="CM130" s="17"/>
      <c r="CN130" s="17"/>
      <c r="CO130" s="17"/>
      <c r="CP130" s="17"/>
      <c r="CQ130" s="17">
        <f t="shared" si="76"/>
        <v>244971230</v>
      </c>
      <c r="CR130" s="17">
        <v>52000000</v>
      </c>
      <c r="CS130" s="17">
        <v>192971230</v>
      </c>
      <c r="CT130" s="17"/>
      <c r="CU130" s="17"/>
      <c r="CV130" s="17"/>
      <c r="CW130" s="17"/>
      <c r="CX130" s="17"/>
      <c r="CY130" s="17"/>
      <c r="CZ130" s="17"/>
      <c r="DA130" s="361"/>
      <c r="DB130" s="371">
        <f t="shared" si="77"/>
        <v>1683005972.74</v>
      </c>
      <c r="DC130" s="67"/>
      <c r="DD130" s="67"/>
      <c r="DE130" s="67"/>
      <c r="DF130" s="67"/>
      <c r="DG130" s="67"/>
      <c r="DH130" s="67"/>
      <c r="DI130" s="67"/>
      <c r="DJ130" s="67"/>
      <c r="DK130" s="67"/>
      <c r="DL130" s="67"/>
      <c r="DM130" s="67"/>
      <c r="DN130" s="67"/>
      <c r="DO130" s="67"/>
      <c r="DP130" s="67"/>
      <c r="DQ130" s="67"/>
      <c r="DR130" s="67"/>
      <c r="DS130" s="67"/>
      <c r="DT130" s="68"/>
    </row>
    <row r="131" spans="1:16373" s="69" customFormat="1" ht="81" customHeight="1" x14ac:dyDescent="0.25">
      <c r="A131" s="86" t="s">
        <v>1020</v>
      </c>
      <c r="B131" s="93"/>
      <c r="C131" s="94"/>
      <c r="D131" s="100" t="s">
        <v>1021</v>
      </c>
      <c r="E131" s="13" t="s">
        <v>31</v>
      </c>
      <c r="F131" s="151" t="s">
        <v>1043</v>
      </c>
      <c r="G131" s="12" t="s">
        <v>1023</v>
      </c>
      <c r="H131" s="13" t="s">
        <v>1059</v>
      </c>
      <c r="I131" s="151" t="s">
        <v>1044</v>
      </c>
      <c r="J131" s="8">
        <v>33</v>
      </c>
      <c r="K131" s="41" t="s">
        <v>1054</v>
      </c>
      <c r="L131" s="42">
        <v>5</v>
      </c>
      <c r="M131" s="251" t="s">
        <v>1015</v>
      </c>
      <c r="N131" s="258"/>
      <c r="O131" s="216"/>
      <c r="P131" s="194"/>
      <c r="Q131" s="169" t="s">
        <v>1060</v>
      </c>
      <c r="R131" s="45">
        <v>3301099</v>
      </c>
      <c r="S131" s="13" t="s">
        <v>108</v>
      </c>
      <c r="T131" s="12" t="s">
        <v>1061</v>
      </c>
      <c r="U131" s="54" t="s">
        <v>1062</v>
      </c>
      <c r="V131" s="13" t="s">
        <v>1063</v>
      </c>
      <c r="W131" s="92" t="s">
        <v>10</v>
      </c>
      <c r="X131" s="12">
        <v>1</v>
      </c>
      <c r="Y131" s="12">
        <v>1</v>
      </c>
      <c r="Z131" s="12">
        <v>1</v>
      </c>
      <c r="AA131" s="12">
        <v>1</v>
      </c>
      <c r="AB131" s="12">
        <v>1</v>
      </c>
      <c r="AC131" s="15">
        <f t="shared" si="70"/>
        <v>80000000</v>
      </c>
      <c r="AD131" s="15">
        <f t="shared" si="71"/>
        <v>0</v>
      </c>
      <c r="AE131" s="15">
        <f t="shared" si="72"/>
        <v>0</v>
      </c>
      <c r="AF131" s="15">
        <f t="shared" si="73"/>
        <v>0</v>
      </c>
      <c r="AG131" s="17">
        <v>80000000</v>
      </c>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f t="shared" si="74"/>
        <v>50000000</v>
      </c>
      <c r="BV131" s="17">
        <v>50000000</v>
      </c>
      <c r="BW131" s="17"/>
      <c r="BX131" s="17"/>
      <c r="BY131" s="17"/>
      <c r="BZ131" s="17"/>
      <c r="CA131" s="17"/>
      <c r="CB131" s="17"/>
      <c r="CC131" s="17"/>
      <c r="CD131" s="17"/>
      <c r="CE131" s="17"/>
      <c r="CF131" s="17">
        <f t="shared" si="75"/>
        <v>50000000</v>
      </c>
      <c r="CG131" s="17">
        <v>50000000</v>
      </c>
      <c r="CH131" s="17"/>
      <c r="CI131" s="17"/>
      <c r="CJ131" s="17"/>
      <c r="CK131" s="17"/>
      <c r="CL131" s="17"/>
      <c r="CM131" s="17"/>
      <c r="CN131" s="17"/>
      <c r="CO131" s="17"/>
      <c r="CP131" s="17"/>
      <c r="CQ131" s="17">
        <f t="shared" si="76"/>
        <v>53000000</v>
      </c>
      <c r="CR131" s="17">
        <v>53000000</v>
      </c>
      <c r="CS131" s="17"/>
      <c r="CT131" s="17"/>
      <c r="CU131" s="17"/>
      <c r="CV131" s="17"/>
      <c r="CW131" s="17"/>
      <c r="CX131" s="17"/>
      <c r="CY131" s="17"/>
      <c r="CZ131" s="17"/>
      <c r="DA131" s="361"/>
      <c r="DB131" s="371">
        <f t="shared" si="77"/>
        <v>233000000</v>
      </c>
      <c r="DC131" s="67"/>
      <c r="DD131" s="67"/>
      <c r="DE131" s="67"/>
      <c r="DF131" s="67"/>
      <c r="DG131" s="67"/>
      <c r="DH131" s="67"/>
      <c r="DI131" s="67"/>
      <c r="DJ131" s="67"/>
      <c r="DK131" s="67"/>
      <c r="DL131" s="67"/>
      <c r="DM131" s="67"/>
      <c r="DN131" s="67"/>
      <c r="DO131" s="67"/>
      <c r="DP131" s="67"/>
      <c r="DQ131" s="67"/>
      <c r="DR131" s="67"/>
      <c r="DS131" s="67"/>
      <c r="DT131" s="68"/>
    </row>
    <row r="132" spans="1:16373" s="69" customFormat="1" ht="81.75" customHeight="1" x14ac:dyDescent="0.25">
      <c r="A132" s="86" t="s">
        <v>1020</v>
      </c>
      <c r="B132" s="93"/>
      <c r="C132" s="94"/>
      <c r="D132" s="100" t="s">
        <v>1021</v>
      </c>
      <c r="E132" s="10" t="s">
        <v>105</v>
      </c>
      <c r="F132" s="151" t="s">
        <v>1032</v>
      </c>
      <c r="G132" s="8" t="s">
        <v>1023</v>
      </c>
      <c r="H132" s="13" t="s">
        <v>1033</v>
      </c>
      <c r="I132" s="151" t="s">
        <v>1034</v>
      </c>
      <c r="J132" s="8">
        <v>33</v>
      </c>
      <c r="K132" s="41" t="s">
        <v>1015</v>
      </c>
      <c r="L132" s="42">
        <v>5</v>
      </c>
      <c r="M132" s="251" t="s">
        <v>1015</v>
      </c>
      <c r="N132" s="243"/>
      <c r="O132" s="216"/>
      <c r="P132" s="194"/>
      <c r="Q132" s="169" t="s">
        <v>1039</v>
      </c>
      <c r="R132" s="43">
        <v>3301100</v>
      </c>
      <c r="S132" s="13" t="s">
        <v>107</v>
      </c>
      <c r="T132" s="12" t="s">
        <v>1040</v>
      </c>
      <c r="U132" s="54" t="s">
        <v>1041</v>
      </c>
      <c r="V132" s="13" t="s">
        <v>1042</v>
      </c>
      <c r="W132" s="92" t="s">
        <v>11</v>
      </c>
      <c r="X132" s="12">
        <v>40</v>
      </c>
      <c r="Y132" s="12">
        <v>5</v>
      </c>
      <c r="Z132" s="12">
        <v>10</v>
      </c>
      <c r="AA132" s="12">
        <v>15</v>
      </c>
      <c r="AB132" s="12">
        <v>10</v>
      </c>
      <c r="AC132" s="15">
        <f t="shared" si="70"/>
        <v>94814218.739999995</v>
      </c>
      <c r="AD132" s="15">
        <f t="shared" si="71"/>
        <v>0</v>
      </c>
      <c r="AE132" s="15">
        <f t="shared" si="72"/>
        <v>0</v>
      </c>
      <c r="AF132" s="15">
        <f t="shared" si="73"/>
        <v>0</v>
      </c>
      <c r="AG132" s="17"/>
      <c r="AH132" s="17"/>
      <c r="AI132" s="17"/>
      <c r="AJ132" s="17"/>
      <c r="AK132" s="17">
        <v>94814218.739999995</v>
      </c>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f t="shared" si="74"/>
        <v>55000000</v>
      </c>
      <c r="BV132" s="17"/>
      <c r="BW132" s="17">
        <v>55000000</v>
      </c>
      <c r="BX132" s="17"/>
      <c r="BY132" s="17"/>
      <c r="BZ132" s="17"/>
      <c r="CA132" s="17"/>
      <c r="CB132" s="17"/>
      <c r="CC132" s="17"/>
      <c r="CD132" s="17"/>
      <c r="CE132" s="17"/>
      <c r="CF132" s="17">
        <f t="shared" si="75"/>
        <v>78615638</v>
      </c>
      <c r="CG132" s="17"/>
      <c r="CH132" s="17">
        <v>78615638</v>
      </c>
      <c r="CI132" s="17"/>
      <c r="CJ132" s="17"/>
      <c r="CK132" s="17"/>
      <c r="CL132" s="17"/>
      <c r="CM132" s="17"/>
      <c r="CN132" s="17"/>
      <c r="CO132" s="17"/>
      <c r="CP132" s="17"/>
      <c r="CQ132" s="17">
        <f t="shared" si="76"/>
        <v>92971230</v>
      </c>
      <c r="CR132" s="17"/>
      <c r="CS132" s="17">
        <v>92971230</v>
      </c>
      <c r="CT132" s="17"/>
      <c r="CU132" s="17"/>
      <c r="CV132" s="17"/>
      <c r="CW132" s="17"/>
      <c r="CX132" s="17"/>
      <c r="CY132" s="17"/>
      <c r="CZ132" s="17"/>
      <c r="DA132" s="361"/>
      <c r="DB132" s="371">
        <f t="shared" si="77"/>
        <v>321401086.74000001</v>
      </c>
      <c r="DC132" s="67"/>
      <c r="DD132" s="67"/>
      <c r="DE132" s="67"/>
      <c r="DF132" s="67"/>
      <c r="DG132" s="67"/>
      <c r="DH132" s="67"/>
      <c r="DI132" s="67"/>
      <c r="DJ132" s="67"/>
      <c r="DK132" s="67"/>
      <c r="DL132" s="67"/>
      <c r="DM132" s="67"/>
      <c r="DN132" s="67"/>
      <c r="DO132" s="67"/>
      <c r="DP132" s="67"/>
      <c r="DQ132" s="67"/>
      <c r="DR132" s="67"/>
      <c r="DS132" s="67"/>
      <c r="DT132" s="68"/>
    </row>
    <row r="133" spans="1:16373" s="69" customFormat="1" ht="73.5" customHeight="1" x14ac:dyDescent="0.25">
      <c r="A133" s="86" t="s">
        <v>1020</v>
      </c>
      <c r="B133" s="93"/>
      <c r="C133" s="106"/>
      <c r="D133" s="100" t="s">
        <v>1021</v>
      </c>
      <c r="E133" s="13" t="s">
        <v>31</v>
      </c>
      <c r="F133" s="151" t="s">
        <v>1043</v>
      </c>
      <c r="G133" s="12" t="s">
        <v>1023</v>
      </c>
      <c r="H133" s="13" t="s">
        <v>1059</v>
      </c>
      <c r="I133" s="151" t="s">
        <v>1044</v>
      </c>
      <c r="J133" s="8">
        <v>33</v>
      </c>
      <c r="K133" s="41" t="s">
        <v>1015</v>
      </c>
      <c r="L133" s="42">
        <v>5</v>
      </c>
      <c r="M133" s="251" t="s">
        <v>1015</v>
      </c>
      <c r="N133" s="73"/>
      <c r="O133" s="210"/>
      <c r="P133" s="168"/>
      <c r="Q133" s="276" t="s">
        <v>1652</v>
      </c>
      <c r="R133" s="21" t="s">
        <v>1013</v>
      </c>
      <c r="S133" s="65" t="s">
        <v>1653</v>
      </c>
      <c r="T133" s="46" t="s">
        <v>1654</v>
      </c>
      <c r="U133" s="46" t="s">
        <v>1013</v>
      </c>
      <c r="V133" s="65" t="s">
        <v>1655</v>
      </c>
      <c r="W133" s="92" t="s">
        <v>11</v>
      </c>
      <c r="X133" s="12">
        <v>1</v>
      </c>
      <c r="Y133" s="12"/>
      <c r="Z133" s="12">
        <v>0.3</v>
      </c>
      <c r="AA133" s="12">
        <v>0.4</v>
      </c>
      <c r="AB133" s="12">
        <v>0.3</v>
      </c>
      <c r="AC133" s="15">
        <f t="shared" si="70"/>
        <v>0</v>
      </c>
      <c r="AD133" s="15">
        <f t="shared" si="71"/>
        <v>0</v>
      </c>
      <c r="AE133" s="15">
        <f t="shared" si="72"/>
        <v>0</v>
      </c>
      <c r="AF133" s="15">
        <f t="shared" si="73"/>
        <v>0</v>
      </c>
      <c r="AG133" s="66"/>
      <c r="AH133" s="66"/>
      <c r="AI133" s="66"/>
      <c r="AJ133" s="66"/>
      <c r="AK133" s="72"/>
      <c r="AL133" s="72"/>
      <c r="AM133" s="72"/>
      <c r="AN133" s="72"/>
      <c r="AO133" s="72"/>
      <c r="AP133" s="72"/>
      <c r="AQ133" s="72"/>
      <c r="AR133" s="72"/>
      <c r="AS133" s="72"/>
      <c r="AT133" s="72"/>
      <c r="AU133" s="72"/>
      <c r="AV133" s="72"/>
      <c r="AW133" s="72"/>
      <c r="AX133" s="72"/>
      <c r="AY133" s="72"/>
      <c r="AZ133" s="72"/>
      <c r="BA133" s="72"/>
      <c r="BB133" s="72"/>
      <c r="BC133" s="72"/>
      <c r="BD133" s="72"/>
      <c r="BE133" s="66"/>
      <c r="BF133" s="66"/>
      <c r="BG133" s="66"/>
      <c r="BH133" s="66"/>
      <c r="BI133" s="72"/>
      <c r="BJ133" s="72"/>
      <c r="BK133" s="72"/>
      <c r="BL133" s="72"/>
      <c r="BM133" s="72"/>
      <c r="BN133" s="72"/>
      <c r="BO133" s="72"/>
      <c r="BP133" s="72"/>
      <c r="BQ133" s="72"/>
      <c r="BR133" s="72"/>
      <c r="BS133" s="72"/>
      <c r="BT133" s="72"/>
      <c r="BU133" s="17">
        <f t="shared" si="74"/>
        <v>13000000</v>
      </c>
      <c r="BV133" s="71">
        <v>13000000</v>
      </c>
      <c r="BW133" s="71"/>
      <c r="BX133" s="71"/>
      <c r="BY133" s="71"/>
      <c r="BZ133" s="71"/>
      <c r="CA133" s="71"/>
      <c r="CB133" s="71"/>
      <c r="CC133" s="71"/>
      <c r="CD133" s="71"/>
      <c r="CE133" s="71"/>
      <c r="CF133" s="17">
        <f t="shared" si="75"/>
        <v>20000000</v>
      </c>
      <c r="CG133" s="71">
        <v>20000000</v>
      </c>
      <c r="CH133" s="71"/>
      <c r="CI133" s="71"/>
      <c r="CJ133" s="71"/>
      <c r="CK133" s="71"/>
      <c r="CL133" s="71"/>
      <c r="CM133" s="71"/>
      <c r="CN133" s="71"/>
      <c r="CO133" s="71"/>
      <c r="CP133" s="71"/>
      <c r="CQ133" s="17">
        <f t="shared" si="76"/>
        <v>20000000</v>
      </c>
      <c r="CR133" s="71">
        <v>20000000</v>
      </c>
      <c r="CS133" s="71"/>
      <c r="CT133" s="71"/>
      <c r="CU133" s="71"/>
      <c r="CV133" s="71"/>
      <c r="CW133" s="71"/>
      <c r="CX133" s="71"/>
      <c r="CY133" s="71"/>
      <c r="CZ133" s="71"/>
      <c r="DA133" s="364"/>
      <c r="DB133" s="371">
        <f t="shared" si="77"/>
        <v>53000000</v>
      </c>
      <c r="DC133" s="67"/>
      <c r="DD133" s="67"/>
      <c r="DE133" s="67"/>
      <c r="DF133" s="67"/>
      <c r="DG133" s="67"/>
      <c r="DH133" s="67"/>
      <c r="DI133" s="67"/>
      <c r="DJ133" s="67"/>
      <c r="DK133" s="67"/>
      <c r="DL133" s="67"/>
      <c r="DM133" s="67"/>
      <c r="DN133" s="67"/>
      <c r="DO133" s="67"/>
      <c r="DP133" s="67"/>
      <c r="DQ133" s="67"/>
      <c r="DR133" s="67"/>
      <c r="DS133" s="67"/>
      <c r="DT133" s="68"/>
    </row>
    <row r="134" spans="1:16373" s="4" customFormat="1" ht="34.5" customHeight="1" x14ac:dyDescent="0.25">
      <c r="A134" s="86"/>
      <c r="B134" s="93"/>
      <c r="C134" s="94"/>
      <c r="D134" s="95"/>
      <c r="E134" s="11"/>
      <c r="F134" s="142"/>
      <c r="G134" s="12"/>
      <c r="H134" s="13"/>
      <c r="I134" s="134"/>
      <c r="J134" s="12"/>
      <c r="K134" s="12"/>
      <c r="L134" s="14"/>
      <c r="M134" s="252"/>
      <c r="N134" s="179">
        <v>26</v>
      </c>
      <c r="O134" s="284">
        <v>3302</v>
      </c>
      <c r="P134" s="180" t="s">
        <v>110</v>
      </c>
      <c r="Q134" s="175"/>
      <c r="R134" s="419"/>
      <c r="S134" s="420"/>
      <c r="T134" s="420"/>
      <c r="U134" s="420"/>
      <c r="V134" s="420"/>
      <c r="W134" s="414"/>
      <c r="X134" s="414"/>
      <c r="Y134" s="414"/>
      <c r="Z134" s="414"/>
      <c r="AA134" s="414"/>
      <c r="AB134" s="109"/>
      <c r="AC134" s="101">
        <f t="shared" ref="AC134:DB134" si="78">SUM(AC135:AC136)</f>
        <v>367355981.30000001</v>
      </c>
      <c r="AD134" s="101">
        <f t="shared" si="78"/>
        <v>13800000</v>
      </c>
      <c r="AE134" s="101">
        <f t="shared" si="78"/>
        <v>13800000</v>
      </c>
      <c r="AF134" s="101">
        <f t="shared" si="78"/>
        <v>0</v>
      </c>
      <c r="AG134" s="101">
        <f t="shared" si="78"/>
        <v>80000000</v>
      </c>
      <c r="AH134" s="101">
        <f t="shared" si="78"/>
        <v>13800000</v>
      </c>
      <c r="AI134" s="101">
        <f t="shared" si="78"/>
        <v>13800000</v>
      </c>
      <c r="AJ134" s="101">
        <f t="shared" si="78"/>
        <v>0</v>
      </c>
      <c r="AK134" s="101">
        <f t="shared" si="78"/>
        <v>287355981.30000001</v>
      </c>
      <c r="AL134" s="101">
        <f t="shared" si="78"/>
        <v>0</v>
      </c>
      <c r="AM134" s="101">
        <f t="shared" si="78"/>
        <v>0</v>
      </c>
      <c r="AN134" s="101">
        <f t="shared" si="78"/>
        <v>0</v>
      </c>
      <c r="AO134" s="101">
        <f t="shared" si="78"/>
        <v>0</v>
      </c>
      <c r="AP134" s="101">
        <f t="shared" si="78"/>
        <v>0</v>
      </c>
      <c r="AQ134" s="101">
        <f t="shared" si="78"/>
        <v>0</v>
      </c>
      <c r="AR134" s="101">
        <f t="shared" si="78"/>
        <v>0</v>
      </c>
      <c r="AS134" s="101">
        <f t="shared" si="78"/>
        <v>0</v>
      </c>
      <c r="AT134" s="101">
        <f t="shared" si="78"/>
        <v>0</v>
      </c>
      <c r="AU134" s="101">
        <f t="shared" si="78"/>
        <v>0</v>
      </c>
      <c r="AV134" s="101">
        <f t="shared" si="78"/>
        <v>0</v>
      </c>
      <c r="AW134" s="101">
        <f t="shared" si="78"/>
        <v>0</v>
      </c>
      <c r="AX134" s="101">
        <f t="shared" si="78"/>
        <v>0</v>
      </c>
      <c r="AY134" s="101">
        <f t="shared" si="78"/>
        <v>0</v>
      </c>
      <c r="AZ134" s="101">
        <f t="shared" si="78"/>
        <v>0</v>
      </c>
      <c r="BA134" s="101">
        <f t="shared" si="78"/>
        <v>0</v>
      </c>
      <c r="BB134" s="101">
        <f t="shared" si="78"/>
        <v>0</v>
      </c>
      <c r="BC134" s="101">
        <f t="shared" si="78"/>
        <v>0</v>
      </c>
      <c r="BD134" s="101">
        <f t="shared" si="78"/>
        <v>0</v>
      </c>
      <c r="BE134" s="101">
        <f t="shared" si="78"/>
        <v>0</v>
      </c>
      <c r="BF134" s="101">
        <f t="shared" si="78"/>
        <v>0</v>
      </c>
      <c r="BG134" s="101">
        <f t="shared" si="78"/>
        <v>0</v>
      </c>
      <c r="BH134" s="101">
        <f t="shared" si="78"/>
        <v>0</v>
      </c>
      <c r="BI134" s="101">
        <f t="shared" si="78"/>
        <v>0</v>
      </c>
      <c r="BJ134" s="101">
        <f t="shared" si="78"/>
        <v>0</v>
      </c>
      <c r="BK134" s="101">
        <f t="shared" si="78"/>
        <v>0</v>
      </c>
      <c r="BL134" s="101">
        <f t="shared" si="78"/>
        <v>0</v>
      </c>
      <c r="BM134" s="101">
        <f t="shared" si="78"/>
        <v>0</v>
      </c>
      <c r="BN134" s="101">
        <f t="shared" si="78"/>
        <v>0</v>
      </c>
      <c r="BO134" s="101">
        <f t="shared" si="78"/>
        <v>0</v>
      </c>
      <c r="BP134" s="101">
        <f t="shared" si="78"/>
        <v>0</v>
      </c>
      <c r="BQ134" s="101">
        <f t="shared" si="78"/>
        <v>0</v>
      </c>
      <c r="BR134" s="101">
        <f t="shared" si="78"/>
        <v>0</v>
      </c>
      <c r="BS134" s="101">
        <f t="shared" si="78"/>
        <v>0</v>
      </c>
      <c r="BT134" s="101">
        <f t="shared" si="78"/>
        <v>0</v>
      </c>
      <c r="BU134" s="101">
        <f t="shared" si="78"/>
        <v>276196670</v>
      </c>
      <c r="BV134" s="101">
        <f t="shared" si="78"/>
        <v>133000000</v>
      </c>
      <c r="BW134" s="101">
        <f t="shared" si="78"/>
        <v>143196670</v>
      </c>
      <c r="BX134" s="101">
        <f t="shared" si="78"/>
        <v>0</v>
      </c>
      <c r="BY134" s="101">
        <f t="shared" si="78"/>
        <v>0</v>
      </c>
      <c r="BZ134" s="101">
        <f t="shared" si="78"/>
        <v>0</v>
      </c>
      <c r="CA134" s="101">
        <f t="shared" si="78"/>
        <v>0</v>
      </c>
      <c r="CB134" s="101">
        <f t="shared" si="78"/>
        <v>0</v>
      </c>
      <c r="CC134" s="101">
        <f t="shared" si="78"/>
        <v>0</v>
      </c>
      <c r="CD134" s="101">
        <f t="shared" si="78"/>
        <v>0</v>
      </c>
      <c r="CE134" s="101">
        <f t="shared" si="78"/>
        <v>0</v>
      </c>
      <c r="CF134" s="101">
        <f t="shared" si="78"/>
        <v>301043141</v>
      </c>
      <c r="CG134" s="101">
        <f t="shared" si="78"/>
        <v>135114000</v>
      </c>
      <c r="CH134" s="101">
        <f t="shared" si="78"/>
        <v>165929141</v>
      </c>
      <c r="CI134" s="101">
        <f t="shared" si="78"/>
        <v>0</v>
      </c>
      <c r="CJ134" s="101">
        <f t="shared" si="78"/>
        <v>0</v>
      </c>
      <c r="CK134" s="101">
        <f t="shared" si="78"/>
        <v>0</v>
      </c>
      <c r="CL134" s="101">
        <f t="shared" si="78"/>
        <v>0</v>
      </c>
      <c r="CM134" s="101">
        <f t="shared" si="78"/>
        <v>0</v>
      </c>
      <c r="CN134" s="101">
        <f t="shared" si="78"/>
        <v>0</v>
      </c>
      <c r="CO134" s="101">
        <f t="shared" si="78"/>
        <v>0</v>
      </c>
      <c r="CP134" s="101">
        <f t="shared" si="78"/>
        <v>0</v>
      </c>
      <c r="CQ134" s="101">
        <f t="shared" si="78"/>
        <v>326158683</v>
      </c>
      <c r="CR134" s="101">
        <f t="shared" si="78"/>
        <v>136262000</v>
      </c>
      <c r="CS134" s="101">
        <f t="shared" si="78"/>
        <v>189896683</v>
      </c>
      <c r="CT134" s="101">
        <f t="shared" si="78"/>
        <v>0</v>
      </c>
      <c r="CU134" s="101">
        <f t="shared" si="78"/>
        <v>0</v>
      </c>
      <c r="CV134" s="101">
        <f t="shared" si="78"/>
        <v>0</v>
      </c>
      <c r="CW134" s="101">
        <f t="shared" si="78"/>
        <v>0</v>
      </c>
      <c r="CX134" s="101">
        <f t="shared" si="78"/>
        <v>0</v>
      </c>
      <c r="CY134" s="101">
        <f t="shared" si="78"/>
        <v>0</v>
      </c>
      <c r="CZ134" s="101">
        <f t="shared" si="78"/>
        <v>0</v>
      </c>
      <c r="DA134" s="362">
        <f t="shared" si="78"/>
        <v>0</v>
      </c>
      <c r="DB134" s="101">
        <f t="shared" si="78"/>
        <v>1270754475.3</v>
      </c>
      <c r="DC134" s="18"/>
      <c r="DD134" s="18"/>
      <c r="DE134" s="18"/>
      <c r="DF134" s="18"/>
      <c r="DG134" s="18"/>
      <c r="DH134" s="18"/>
      <c r="DI134" s="18"/>
      <c r="DJ134" s="18"/>
      <c r="DK134" s="18"/>
      <c r="DL134" s="18"/>
      <c r="DM134" s="18"/>
      <c r="DN134" s="18"/>
      <c r="DO134" s="18"/>
      <c r="DP134" s="18"/>
      <c r="DQ134" s="18"/>
      <c r="DR134" s="18"/>
      <c r="DS134" s="18"/>
      <c r="DT134" s="19"/>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0"/>
      <c r="FJ134" s="20"/>
      <c r="FK134" s="20"/>
      <c r="FL134" s="20"/>
      <c r="FM134" s="20"/>
      <c r="FN134" s="20"/>
      <c r="FO134" s="20"/>
      <c r="FP134" s="20"/>
      <c r="FQ134" s="20"/>
      <c r="FR134" s="20"/>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c r="IV134" s="20"/>
      <c r="IW134" s="20"/>
      <c r="IX134" s="20"/>
      <c r="IY134" s="20"/>
      <c r="IZ134" s="20"/>
      <c r="JA134" s="20"/>
      <c r="JB134" s="20"/>
      <c r="JC134" s="20"/>
      <c r="JD134" s="20"/>
      <c r="JE134" s="20"/>
      <c r="JF134" s="20"/>
      <c r="JG134" s="20"/>
      <c r="JH134" s="20"/>
      <c r="JI134" s="20"/>
      <c r="JJ134" s="20"/>
      <c r="JK134" s="20"/>
      <c r="JL134" s="20"/>
      <c r="JM134" s="20"/>
      <c r="JN134" s="20"/>
      <c r="JO134" s="20"/>
      <c r="JP134" s="20"/>
      <c r="JQ134" s="20"/>
      <c r="JR134" s="20"/>
      <c r="JS134" s="20"/>
      <c r="JT134" s="20"/>
      <c r="JU134" s="20"/>
      <c r="JV134" s="20"/>
      <c r="JW134" s="20"/>
      <c r="JX134" s="20"/>
      <c r="JY134" s="20"/>
      <c r="JZ134" s="20"/>
      <c r="KA134" s="20"/>
      <c r="KB134" s="20"/>
      <c r="KC134" s="20"/>
      <c r="KD134" s="20"/>
      <c r="KE134" s="20"/>
      <c r="KF134" s="20"/>
      <c r="KG134" s="20"/>
      <c r="KH134" s="20"/>
      <c r="KI134" s="20"/>
      <c r="KJ134" s="20"/>
      <c r="KK134" s="20"/>
      <c r="KL134" s="20"/>
      <c r="KM134" s="20"/>
      <c r="KN134" s="20"/>
      <c r="KO134" s="20"/>
      <c r="KP134" s="20"/>
      <c r="KQ134" s="20"/>
      <c r="KR134" s="20"/>
      <c r="KS134" s="20"/>
      <c r="KT134" s="20"/>
      <c r="KU134" s="20"/>
      <c r="KV134" s="20"/>
      <c r="KW134" s="20"/>
      <c r="KX134" s="20"/>
      <c r="KY134" s="20"/>
      <c r="KZ134" s="20"/>
      <c r="LA134" s="20"/>
      <c r="LB134" s="20"/>
      <c r="LC134" s="20"/>
      <c r="LD134" s="20"/>
      <c r="LE134" s="20"/>
      <c r="LF134" s="20"/>
      <c r="LG134" s="20"/>
      <c r="LH134" s="20"/>
      <c r="LI134" s="20"/>
      <c r="LJ134" s="20"/>
      <c r="LK134" s="20"/>
      <c r="LL134" s="20"/>
      <c r="LM134" s="20"/>
      <c r="LN134" s="20"/>
      <c r="LO134" s="20"/>
      <c r="LP134" s="20"/>
      <c r="LQ134" s="20"/>
      <c r="LR134" s="20"/>
      <c r="LS134" s="20"/>
      <c r="LT134" s="20"/>
      <c r="LU134" s="20"/>
      <c r="LV134" s="20"/>
      <c r="LW134" s="20"/>
      <c r="LX134" s="20"/>
      <c r="LY134" s="20"/>
      <c r="LZ134" s="20"/>
      <c r="MA134" s="20"/>
      <c r="MB134" s="20"/>
      <c r="MC134" s="20"/>
      <c r="MD134" s="20"/>
      <c r="ME134" s="20"/>
      <c r="MF134" s="20"/>
      <c r="MG134" s="20"/>
      <c r="MH134" s="20"/>
      <c r="MI134" s="20"/>
      <c r="MJ134" s="20"/>
      <c r="MK134" s="20"/>
      <c r="ML134" s="20"/>
      <c r="MM134" s="20"/>
      <c r="MN134" s="20"/>
      <c r="MO134" s="20"/>
      <c r="MP134" s="20"/>
      <c r="MQ134" s="20"/>
      <c r="MR134" s="20"/>
      <c r="MS134" s="20"/>
      <c r="MT134" s="20"/>
      <c r="MU134" s="20"/>
      <c r="MV134" s="20"/>
      <c r="MW134" s="20"/>
      <c r="MX134" s="20"/>
      <c r="MY134" s="20"/>
      <c r="MZ134" s="20"/>
      <c r="NA134" s="20"/>
      <c r="NB134" s="20"/>
      <c r="NC134" s="20"/>
      <c r="ND134" s="20"/>
      <c r="NE134" s="20"/>
      <c r="NF134" s="20"/>
      <c r="NG134" s="20"/>
      <c r="NH134" s="20"/>
      <c r="NI134" s="20"/>
      <c r="NJ134" s="20"/>
      <c r="NK134" s="20"/>
      <c r="NL134" s="20"/>
      <c r="NM134" s="20"/>
      <c r="NN134" s="20"/>
      <c r="NO134" s="20"/>
      <c r="NP134" s="20"/>
      <c r="NQ134" s="20"/>
      <c r="NR134" s="20"/>
      <c r="NS134" s="20"/>
      <c r="NT134" s="20"/>
      <c r="NU134" s="20"/>
      <c r="NV134" s="20"/>
      <c r="NW134" s="20"/>
      <c r="NX134" s="20"/>
      <c r="NY134" s="20"/>
      <c r="NZ134" s="20"/>
      <c r="OA134" s="20"/>
      <c r="OB134" s="20"/>
      <c r="OC134" s="20"/>
      <c r="OD134" s="20"/>
      <c r="OE134" s="20"/>
      <c r="OF134" s="20"/>
      <c r="OG134" s="20"/>
      <c r="OH134" s="20"/>
      <c r="OI134" s="20"/>
      <c r="OJ134" s="20"/>
      <c r="OK134" s="20"/>
      <c r="OL134" s="20"/>
      <c r="OM134" s="20"/>
      <c r="ON134" s="20"/>
      <c r="OO134" s="20"/>
      <c r="OP134" s="20"/>
      <c r="OQ134" s="20"/>
      <c r="OR134" s="20"/>
      <c r="OS134" s="20"/>
      <c r="OT134" s="20"/>
      <c r="OU134" s="20"/>
      <c r="OV134" s="20"/>
      <c r="OW134" s="20"/>
      <c r="OX134" s="20"/>
      <c r="OY134" s="20"/>
      <c r="OZ134" s="20"/>
      <c r="PA134" s="20"/>
      <c r="PB134" s="20"/>
      <c r="PC134" s="20"/>
      <c r="PD134" s="20"/>
      <c r="PE134" s="20"/>
      <c r="PF134" s="20"/>
      <c r="PG134" s="20"/>
      <c r="PH134" s="20"/>
      <c r="PI134" s="20"/>
      <c r="PJ134" s="20"/>
      <c r="PK134" s="20"/>
      <c r="PL134" s="20"/>
      <c r="PM134" s="20"/>
      <c r="PN134" s="20"/>
      <c r="PO134" s="20"/>
      <c r="PP134" s="20"/>
      <c r="PQ134" s="20"/>
      <c r="PR134" s="20"/>
      <c r="PS134" s="20"/>
      <c r="PT134" s="20"/>
      <c r="PU134" s="20"/>
      <c r="PV134" s="20"/>
      <c r="PW134" s="20"/>
      <c r="PX134" s="20"/>
      <c r="PY134" s="20"/>
      <c r="PZ134" s="20"/>
      <c r="QA134" s="20"/>
      <c r="QB134" s="20"/>
      <c r="QC134" s="20"/>
      <c r="QD134" s="20"/>
      <c r="QE134" s="20"/>
      <c r="QF134" s="20"/>
      <c r="QG134" s="20"/>
      <c r="QH134" s="20"/>
      <c r="QI134" s="20"/>
      <c r="QJ134" s="20"/>
      <c r="QK134" s="20"/>
      <c r="QL134" s="20"/>
      <c r="QM134" s="20"/>
      <c r="QN134" s="20"/>
      <c r="QO134" s="20"/>
      <c r="QP134" s="20"/>
      <c r="QQ134" s="20"/>
      <c r="QR134" s="20"/>
      <c r="QS134" s="20"/>
      <c r="QT134" s="20"/>
      <c r="QU134" s="20"/>
      <c r="QV134" s="20"/>
      <c r="QW134" s="20"/>
      <c r="QX134" s="20"/>
      <c r="QY134" s="20"/>
      <c r="QZ134" s="20"/>
      <c r="RA134" s="20"/>
      <c r="RB134" s="20"/>
      <c r="RC134" s="20"/>
      <c r="RD134" s="20"/>
      <c r="RE134" s="20"/>
      <c r="RF134" s="20"/>
      <c r="RG134" s="20"/>
      <c r="RH134" s="20"/>
      <c r="RI134" s="20"/>
      <c r="RJ134" s="20"/>
      <c r="RK134" s="20"/>
      <c r="RL134" s="20"/>
      <c r="RM134" s="20"/>
      <c r="RN134" s="20"/>
      <c r="RO134" s="20"/>
      <c r="RP134" s="20"/>
      <c r="RQ134" s="20"/>
      <c r="RR134" s="20"/>
      <c r="RS134" s="20"/>
      <c r="RT134" s="20"/>
      <c r="RU134" s="20"/>
      <c r="RV134" s="20"/>
      <c r="RW134" s="20"/>
      <c r="RX134" s="20"/>
      <c r="RY134" s="20"/>
      <c r="RZ134" s="20"/>
      <c r="SA134" s="20"/>
      <c r="SB134" s="20"/>
      <c r="SC134" s="20"/>
      <c r="SD134" s="20"/>
      <c r="SE134" s="20"/>
      <c r="SF134" s="20"/>
      <c r="SG134" s="20"/>
      <c r="SH134" s="20"/>
      <c r="SI134" s="20"/>
      <c r="SJ134" s="20"/>
      <c r="SK134" s="20"/>
      <c r="SL134" s="20"/>
      <c r="SM134" s="20"/>
      <c r="SN134" s="20"/>
      <c r="SO134" s="20"/>
      <c r="SP134" s="20"/>
      <c r="SQ134" s="20"/>
      <c r="SR134" s="20"/>
      <c r="SS134" s="20"/>
      <c r="ST134" s="20"/>
      <c r="SU134" s="20"/>
      <c r="SV134" s="20"/>
      <c r="SW134" s="20"/>
      <c r="SX134" s="20"/>
      <c r="SY134" s="20"/>
      <c r="SZ134" s="20"/>
      <c r="TA134" s="20"/>
      <c r="TB134" s="20"/>
      <c r="TC134" s="20"/>
      <c r="TD134" s="20"/>
      <c r="TE134" s="20"/>
      <c r="TF134" s="20"/>
      <c r="TG134" s="20"/>
      <c r="TH134" s="20"/>
      <c r="TI134" s="20"/>
      <c r="TJ134" s="20"/>
      <c r="TK134" s="20"/>
      <c r="TL134" s="20"/>
      <c r="TM134" s="20"/>
      <c r="TN134" s="20"/>
      <c r="TO134" s="20"/>
      <c r="TP134" s="20"/>
      <c r="TQ134" s="20"/>
      <c r="TR134" s="20"/>
      <c r="TS134" s="20"/>
      <c r="TT134" s="20"/>
      <c r="TU134" s="20"/>
      <c r="TV134" s="20"/>
      <c r="TW134" s="20"/>
      <c r="TX134" s="20"/>
      <c r="TY134" s="20"/>
      <c r="TZ134" s="20"/>
      <c r="UA134" s="20"/>
      <c r="UB134" s="20"/>
      <c r="UC134" s="20"/>
      <c r="UD134" s="20"/>
      <c r="UE134" s="20"/>
      <c r="UF134" s="20"/>
      <c r="UG134" s="20"/>
      <c r="UH134" s="20"/>
      <c r="UI134" s="20"/>
      <c r="UJ134" s="20"/>
      <c r="UK134" s="20"/>
      <c r="UL134" s="20"/>
      <c r="UM134" s="20"/>
      <c r="UN134" s="20"/>
      <c r="UO134" s="20"/>
      <c r="UP134" s="20"/>
      <c r="UQ134" s="20"/>
      <c r="UR134" s="20"/>
      <c r="US134" s="20"/>
      <c r="UT134" s="20"/>
      <c r="UU134" s="20"/>
      <c r="UV134" s="20"/>
      <c r="UW134" s="20"/>
      <c r="UX134" s="20"/>
      <c r="UY134" s="20"/>
      <c r="UZ134" s="20"/>
      <c r="VA134" s="20"/>
      <c r="VB134" s="20"/>
      <c r="VC134" s="20"/>
      <c r="VD134" s="20"/>
      <c r="VE134" s="20"/>
      <c r="VF134" s="20"/>
      <c r="VG134" s="20"/>
      <c r="VH134" s="20"/>
      <c r="VI134" s="20"/>
      <c r="VJ134" s="20"/>
      <c r="VK134" s="20"/>
      <c r="VL134" s="20"/>
      <c r="VM134" s="20"/>
      <c r="VN134" s="20"/>
      <c r="VO134" s="20"/>
      <c r="VP134" s="20"/>
      <c r="VQ134" s="20"/>
      <c r="VR134" s="20"/>
      <c r="VS134" s="20"/>
      <c r="VT134" s="20"/>
      <c r="VU134" s="20"/>
      <c r="VV134" s="20"/>
      <c r="VW134" s="20"/>
      <c r="VX134" s="20"/>
      <c r="VY134" s="20"/>
      <c r="VZ134" s="20"/>
      <c r="WA134" s="20"/>
      <c r="WB134" s="20"/>
      <c r="WC134" s="20"/>
      <c r="WD134" s="20"/>
      <c r="WE134" s="20"/>
      <c r="WF134" s="20"/>
      <c r="WG134" s="20"/>
      <c r="WH134" s="20"/>
      <c r="WI134" s="20"/>
      <c r="WJ134" s="20"/>
      <c r="WK134" s="20"/>
      <c r="WL134" s="20"/>
      <c r="WM134" s="20"/>
      <c r="WN134" s="20"/>
      <c r="WO134" s="20"/>
      <c r="WP134" s="20"/>
      <c r="WQ134" s="20"/>
      <c r="WR134" s="20"/>
      <c r="WS134" s="20"/>
      <c r="WT134" s="20"/>
      <c r="WU134" s="20"/>
      <c r="WV134" s="20"/>
      <c r="WW134" s="20"/>
      <c r="WX134" s="20"/>
      <c r="WY134" s="20"/>
      <c r="WZ134" s="20"/>
      <c r="XA134" s="20"/>
      <c r="XB134" s="20"/>
      <c r="XC134" s="20"/>
      <c r="XD134" s="20"/>
      <c r="XE134" s="20"/>
      <c r="XF134" s="20"/>
      <c r="XG134" s="20"/>
      <c r="XH134" s="20"/>
      <c r="XI134" s="20"/>
      <c r="XJ134" s="20"/>
      <c r="XK134" s="20"/>
      <c r="XL134" s="20"/>
      <c r="XM134" s="20"/>
      <c r="XN134" s="20"/>
      <c r="XO134" s="20"/>
      <c r="XP134" s="20"/>
      <c r="XQ134" s="20"/>
      <c r="XR134" s="20"/>
      <c r="XS134" s="20"/>
      <c r="XT134" s="20"/>
      <c r="XU134" s="20"/>
      <c r="XV134" s="20"/>
      <c r="XW134" s="20"/>
      <c r="XX134" s="20"/>
      <c r="XY134" s="20"/>
      <c r="XZ134" s="20"/>
      <c r="YA134" s="20"/>
      <c r="YB134" s="20"/>
      <c r="YC134" s="20"/>
      <c r="YD134" s="20"/>
      <c r="YE134" s="20"/>
      <c r="YF134" s="20"/>
      <c r="YG134" s="20"/>
      <c r="YH134" s="20"/>
      <c r="YI134" s="20"/>
      <c r="YJ134" s="20"/>
      <c r="YK134" s="20"/>
      <c r="YL134" s="20"/>
      <c r="YM134" s="20"/>
      <c r="YN134" s="20"/>
      <c r="YO134" s="20"/>
      <c r="YP134" s="20"/>
      <c r="YQ134" s="20"/>
      <c r="YR134" s="20"/>
      <c r="YS134" s="20"/>
      <c r="YT134" s="20"/>
      <c r="YU134" s="20"/>
      <c r="YV134" s="20"/>
      <c r="YW134" s="20"/>
      <c r="YX134" s="20"/>
      <c r="YY134" s="20"/>
      <c r="YZ134" s="20"/>
      <c r="ZA134" s="20"/>
      <c r="ZB134" s="20"/>
      <c r="ZC134" s="20"/>
      <c r="ZD134" s="20"/>
      <c r="ZE134" s="20"/>
      <c r="ZF134" s="20"/>
      <c r="ZG134" s="20"/>
      <c r="ZH134" s="20"/>
      <c r="ZI134" s="20"/>
      <c r="ZJ134" s="20"/>
      <c r="ZK134" s="20"/>
      <c r="ZL134" s="20"/>
      <c r="ZM134" s="20"/>
      <c r="ZN134" s="20"/>
      <c r="ZO134" s="20"/>
      <c r="ZP134" s="20"/>
      <c r="ZQ134" s="20"/>
      <c r="ZR134" s="20"/>
      <c r="ZS134" s="20"/>
      <c r="ZT134" s="20"/>
      <c r="ZU134" s="20"/>
      <c r="ZV134" s="20"/>
      <c r="ZW134" s="20"/>
      <c r="ZX134" s="20"/>
      <c r="ZY134" s="20"/>
      <c r="ZZ134" s="20"/>
      <c r="AAA134" s="20"/>
      <c r="AAB134" s="20"/>
      <c r="AAC134" s="20"/>
      <c r="AAD134" s="20"/>
      <c r="AAE134" s="20"/>
      <c r="AAF134" s="20"/>
      <c r="AAG134" s="20"/>
      <c r="AAH134" s="20"/>
      <c r="AAI134" s="20"/>
      <c r="AAJ134" s="20"/>
      <c r="AAK134" s="20"/>
      <c r="AAL134" s="20"/>
      <c r="AAM134" s="20"/>
      <c r="AAN134" s="20"/>
      <c r="AAO134" s="20"/>
      <c r="AAP134" s="20"/>
      <c r="AAQ134" s="20"/>
      <c r="AAR134" s="20"/>
      <c r="AAS134" s="20"/>
      <c r="AAT134" s="20"/>
      <c r="AAU134" s="20"/>
      <c r="AAV134" s="20"/>
      <c r="AAW134" s="20"/>
      <c r="AAX134" s="20"/>
      <c r="AAY134" s="20"/>
      <c r="AAZ134" s="20"/>
      <c r="ABA134" s="20"/>
      <c r="ABB134" s="20"/>
      <c r="ABC134" s="20"/>
      <c r="ABD134" s="20"/>
      <c r="ABE134" s="20"/>
      <c r="ABF134" s="20"/>
      <c r="ABG134" s="20"/>
      <c r="ABH134" s="20"/>
      <c r="ABI134" s="20"/>
      <c r="ABJ134" s="20"/>
      <c r="ABK134" s="20"/>
      <c r="ABL134" s="20"/>
      <c r="ABM134" s="20"/>
      <c r="ABN134" s="20"/>
      <c r="ABO134" s="20"/>
      <c r="ABP134" s="20"/>
      <c r="ABQ134" s="20"/>
      <c r="ABR134" s="20"/>
      <c r="ABS134" s="20"/>
      <c r="ABT134" s="20"/>
      <c r="ABU134" s="20"/>
      <c r="ABV134" s="20"/>
      <c r="ABW134" s="20"/>
      <c r="ABX134" s="20"/>
      <c r="ABY134" s="20"/>
      <c r="ABZ134" s="20"/>
      <c r="ACA134" s="20"/>
      <c r="ACB134" s="20"/>
      <c r="ACC134" s="20"/>
      <c r="ACD134" s="20"/>
      <c r="ACE134" s="20"/>
      <c r="ACF134" s="20"/>
      <c r="ACG134" s="20"/>
      <c r="ACH134" s="20"/>
      <c r="ACI134" s="20"/>
      <c r="ACJ134" s="20"/>
      <c r="ACK134" s="20"/>
      <c r="ACL134" s="20"/>
      <c r="ACM134" s="20"/>
      <c r="ACN134" s="20"/>
      <c r="ACO134" s="20"/>
      <c r="ACP134" s="20"/>
      <c r="ACQ134" s="20"/>
      <c r="ACR134" s="20"/>
      <c r="ACS134" s="20"/>
      <c r="ACT134" s="20"/>
      <c r="ACU134" s="20"/>
      <c r="ACV134" s="20"/>
      <c r="ACW134" s="20"/>
      <c r="ACX134" s="20"/>
      <c r="ACY134" s="20"/>
      <c r="ACZ134" s="20"/>
      <c r="ADA134" s="20"/>
      <c r="ADB134" s="20"/>
      <c r="ADC134" s="20"/>
      <c r="ADD134" s="20"/>
      <c r="ADE134" s="20"/>
      <c r="ADF134" s="20"/>
      <c r="ADG134" s="20"/>
      <c r="ADH134" s="20"/>
      <c r="ADI134" s="20"/>
      <c r="ADJ134" s="20"/>
      <c r="ADK134" s="20"/>
      <c r="ADL134" s="20"/>
      <c r="ADM134" s="20"/>
      <c r="ADN134" s="20"/>
      <c r="ADO134" s="20"/>
      <c r="ADP134" s="20"/>
      <c r="ADQ134" s="20"/>
      <c r="ADR134" s="20"/>
      <c r="ADS134" s="20"/>
      <c r="ADT134" s="20"/>
      <c r="ADU134" s="20"/>
      <c r="ADV134" s="20"/>
      <c r="ADW134" s="20"/>
      <c r="ADX134" s="20"/>
      <c r="ADY134" s="20"/>
      <c r="ADZ134" s="20"/>
      <c r="AEA134" s="20"/>
      <c r="AEB134" s="20"/>
      <c r="AEC134" s="20"/>
      <c r="AED134" s="20"/>
      <c r="AEE134" s="20"/>
      <c r="AEF134" s="20"/>
      <c r="AEG134" s="20"/>
      <c r="AEH134" s="20"/>
      <c r="AEI134" s="20"/>
      <c r="AEJ134" s="20"/>
      <c r="AEK134" s="20"/>
      <c r="AEL134" s="20"/>
      <c r="AEM134" s="20"/>
      <c r="AEN134" s="20"/>
      <c r="AEO134" s="20"/>
      <c r="AEP134" s="20"/>
      <c r="AEQ134" s="20"/>
      <c r="AER134" s="20"/>
      <c r="AES134" s="20"/>
      <c r="AET134" s="20"/>
      <c r="AEU134" s="20"/>
      <c r="AEV134" s="20"/>
      <c r="AEW134" s="20"/>
      <c r="AEX134" s="20"/>
      <c r="AEY134" s="20"/>
      <c r="AEZ134" s="20"/>
      <c r="AFA134" s="20"/>
      <c r="AFB134" s="20"/>
      <c r="AFC134" s="20"/>
      <c r="AFD134" s="20"/>
      <c r="AFE134" s="20"/>
      <c r="AFF134" s="20"/>
      <c r="AFG134" s="20"/>
      <c r="AFH134" s="20"/>
      <c r="AFI134" s="20"/>
      <c r="AFJ134" s="20"/>
      <c r="AFK134" s="20"/>
      <c r="AFL134" s="20"/>
      <c r="AFM134" s="20"/>
      <c r="AFN134" s="20"/>
      <c r="AFO134" s="20"/>
      <c r="AFP134" s="20"/>
      <c r="AFQ134" s="20"/>
      <c r="AFR134" s="20"/>
      <c r="AFS134" s="20"/>
      <c r="AFT134" s="20"/>
      <c r="AFU134" s="20"/>
      <c r="AFV134" s="20"/>
      <c r="AFW134" s="20"/>
      <c r="AFX134" s="20"/>
      <c r="AFY134" s="20"/>
      <c r="AFZ134" s="20"/>
      <c r="AGA134" s="20"/>
      <c r="AGB134" s="20"/>
      <c r="AGC134" s="20"/>
      <c r="AGD134" s="20"/>
      <c r="AGE134" s="20"/>
      <c r="AGF134" s="20"/>
      <c r="AGG134" s="20"/>
      <c r="AGH134" s="20"/>
      <c r="AGI134" s="20"/>
      <c r="AGJ134" s="20"/>
      <c r="AGK134" s="20"/>
      <c r="AGL134" s="20"/>
      <c r="AGM134" s="20"/>
      <c r="AGN134" s="20"/>
      <c r="AGO134" s="20"/>
      <c r="AGP134" s="20"/>
      <c r="AGQ134" s="20"/>
      <c r="AGR134" s="20"/>
      <c r="AGS134" s="20"/>
      <c r="AGT134" s="20"/>
      <c r="AGU134" s="20"/>
      <c r="AGV134" s="20"/>
      <c r="AGW134" s="20"/>
      <c r="AGX134" s="20"/>
      <c r="AGY134" s="20"/>
      <c r="AGZ134" s="20"/>
      <c r="AHA134" s="20"/>
      <c r="AHB134" s="20"/>
      <c r="AHC134" s="20"/>
      <c r="AHD134" s="20"/>
      <c r="AHE134" s="20"/>
      <c r="AHF134" s="20"/>
      <c r="AHG134" s="20"/>
      <c r="AHH134" s="20"/>
      <c r="AHI134" s="20"/>
      <c r="AHJ134" s="20"/>
      <c r="AHK134" s="20"/>
      <c r="AHL134" s="20"/>
      <c r="AHM134" s="20"/>
      <c r="AHN134" s="20"/>
      <c r="AHO134" s="20"/>
      <c r="AHP134" s="20"/>
      <c r="AHQ134" s="20"/>
      <c r="AHR134" s="20"/>
      <c r="AHS134" s="20"/>
      <c r="AHT134" s="20"/>
      <c r="AHU134" s="20"/>
      <c r="AHV134" s="20"/>
      <c r="AHW134" s="20"/>
      <c r="AHX134" s="20"/>
      <c r="AHY134" s="20"/>
      <c r="AHZ134" s="20"/>
      <c r="AIA134" s="20"/>
      <c r="AIB134" s="20"/>
      <c r="AIC134" s="20"/>
      <c r="AID134" s="20"/>
      <c r="AIE134" s="20"/>
      <c r="AIF134" s="20"/>
      <c r="AIG134" s="20"/>
      <c r="AIH134" s="20"/>
      <c r="AII134" s="20"/>
      <c r="AIJ134" s="20"/>
      <c r="AIK134" s="20"/>
      <c r="AIL134" s="20"/>
      <c r="AIM134" s="20"/>
      <c r="AIN134" s="20"/>
      <c r="AIO134" s="20"/>
      <c r="AIP134" s="20"/>
      <c r="AIQ134" s="20"/>
      <c r="AIR134" s="20"/>
      <c r="AIS134" s="20"/>
      <c r="AIT134" s="20"/>
      <c r="AIU134" s="20"/>
      <c r="AIV134" s="20"/>
      <c r="AIW134" s="20"/>
      <c r="AIX134" s="20"/>
      <c r="AIY134" s="20"/>
      <c r="AIZ134" s="20"/>
      <c r="AJA134" s="20"/>
      <c r="AJB134" s="20"/>
      <c r="AJC134" s="20"/>
      <c r="AJD134" s="20"/>
      <c r="AJE134" s="20"/>
      <c r="AJF134" s="20"/>
      <c r="AJG134" s="20"/>
      <c r="AJH134" s="20"/>
      <c r="AJI134" s="20"/>
      <c r="AJJ134" s="20"/>
      <c r="AJK134" s="20"/>
      <c r="AJL134" s="20"/>
      <c r="AJM134" s="20"/>
      <c r="AJN134" s="20"/>
      <c r="AJO134" s="20"/>
      <c r="AJP134" s="20"/>
      <c r="AJQ134" s="20"/>
      <c r="AJR134" s="20"/>
      <c r="AJS134" s="20"/>
      <c r="AJT134" s="20"/>
      <c r="AJU134" s="20"/>
      <c r="AJV134" s="20"/>
      <c r="AJW134" s="20"/>
      <c r="AJX134" s="20"/>
      <c r="AJY134" s="20"/>
      <c r="AJZ134" s="20"/>
      <c r="AKA134" s="20"/>
      <c r="AKB134" s="20"/>
      <c r="AKC134" s="20"/>
      <c r="AKD134" s="20"/>
      <c r="AKE134" s="20"/>
      <c r="AKF134" s="20"/>
      <c r="AKG134" s="20"/>
      <c r="AKH134" s="20"/>
      <c r="AKI134" s="20"/>
      <c r="AKJ134" s="20"/>
      <c r="AKK134" s="20"/>
      <c r="AKL134" s="20"/>
      <c r="AKM134" s="20"/>
      <c r="AKN134" s="20"/>
      <c r="AKO134" s="20"/>
      <c r="AKP134" s="20"/>
      <c r="AKQ134" s="20"/>
      <c r="AKR134" s="20"/>
      <c r="AKS134" s="20"/>
      <c r="AKT134" s="20"/>
      <c r="AKU134" s="20"/>
      <c r="AKV134" s="20"/>
      <c r="AKW134" s="20"/>
      <c r="AKX134" s="20"/>
      <c r="AKY134" s="20"/>
      <c r="AKZ134" s="20"/>
      <c r="ALA134" s="20"/>
      <c r="ALB134" s="20"/>
      <c r="ALC134" s="20"/>
      <c r="ALD134" s="20"/>
      <c r="ALE134" s="20"/>
      <c r="ALF134" s="20"/>
      <c r="ALG134" s="20"/>
      <c r="ALH134" s="20"/>
      <c r="ALI134" s="20"/>
      <c r="ALJ134" s="20"/>
      <c r="ALK134" s="20"/>
      <c r="ALL134" s="20"/>
      <c r="ALM134" s="20"/>
      <c r="ALN134" s="20"/>
      <c r="ALO134" s="20"/>
      <c r="ALP134" s="20"/>
      <c r="ALQ134" s="20"/>
      <c r="ALR134" s="20"/>
      <c r="ALS134" s="20"/>
      <c r="ALT134" s="20"/>
      <c r="ALU134" s="20"/>
      <c r="ALV134" s="20"/>
      <c r="ALW134" s="20"/>
      <c r="ALX134" s="20"/>
      <c r="ALY134" s="20"/>
      <c r="ALZ134" s="20"/>
      <c r="AMA134" s="20"/>
      <c r="AMB134" s="20"/>
      <c r="AMC134" s="20"/>
      <c r="AMD134" s="20"/>
      <c r="AME134" s="20"/>
      <c r="AMF134" s="20"/>
      <c r="AMG134" s="20"/>
      <c r="AMH134" s="20"/>
      <c r="AMI134" s="20"/>
      <c r="AMJ134" s="20"/>
      <c r="AMK134" s="20"/>
      <c r="AML134" s="20"/>
      <c r="AMM134" s="20"/>
      <c r="AMN134" s="20"/>
      <c r="AMO134" s="20"/>
      <c r="AMP134" s="20"/>
      <c r="AMQ134" s="20"/>
      <c r="AMR134" s="20"/>
      <c r="AMS134" s="20"/>
      <c r="AMT134" s="20"/>
      <c r="AMU134" s="20"/>
      <c r="AMV134" s="20"/>
      <c r="AMW134" s="20"/>
      <c r="AMX134" s="20"/>
      <c r="AMY134" s="20"/>
      <c r="AMZ134" s="20"/>
      <c r="ANA134" s="20"/>
      <c r="ANB134" s="20"/>
      <c r="ANC134" s="20"/>
      <c r="AND134" s="20"/>
      <c r="ANE134" s="20"/>
      <c r="ANF134" s="20"/>
      <c r="ANG134" s="20"/>
      <c r="ANH134" s="20"/>
      <c r="ANI134" s="20"/>
      <c r="ANJ134" s="20"/>
      <c r="ANK134" s="20"/>
      <c r="ANL134" s="20"/>
      <c r="ANM134" s="20"/>
      <c r="ANN134" s="20"/>
      <c r="ANO134" s="20"/>
      <c r="ANP134" s="20"/>
      <c r="ANQ134" s="20"/>
      <c r="ANR134" s="20"/>
      <c r="ANS134" s="20"/>
      <c r="ANT134" s="20"/>
      <c r="ANU134" s="20"/>
      <c r="ANV134" s="20"/>
      <c r="ANW134" s="20"/>
      <c r="ANX134" s="20"/>
      <c r="ANY134" s="20"/>
      <c r="ANZ134" s="20"/>
      <c r="AOA134" s="20"/>
      <c r="AOB134" s="20"/>
      <c r="AOC134" s="20"/>
      <c r="AOD134" s="20"/>
      <c r="AOE134" s="20"/>
      <c r="AOF134" s="20"/>
      <c r="AOG134" s="20"/>
      <c r="AOH134" s="20"/>
      <c r="AOI134" s="20"/>
      <c r="AOJ134" s="20"/>
      <c r="AOK134" s="20"/>
      <c r="AOL134" s="20"/>
      <c r="AOM134" s="20"/>
      <c r="AON134" s="20"/>
      <c r="AOO134" s="20"/>
      <c r="AOP134" s="20"/>
      <c r="AOQ134" s="20"/>
      <c r="AOR134" s="20"/>
      <c r="AOS134" s="20"/>
      <c r="AOT134" s="20"/>
      <c r="AOU134" s="20"/>
      <c r="AOV134" s="20"/>
      <c r="AOW134" s="20"/>
      <c r="AOX134" s="20"/>
      <c r="AOY134" s="20"/>
      <c r="AOZ134" s="20"/>
      <c r="APA134" s="20"/>
      <c r="APB134" s="20"/>
      <c r="APC134" s="20"/>
      <c r="APD134" s="20"/>
      <c r="APE134" s="20"/>
      <c r="APF134" s="20"/>
      <c r="APG134" s="20"/>
      <c r="APH134" s="20"/>
      <c r="API134" s="20"/>
      <c r="APJ134" s="20"/>
      <c r="APK134" s="20"/>
      <c r="APL134" s="20"/>
      <c r="APM134" s="20"/>
      <c r="APN134" s="20"/>
      <c r="APO134" s="20"/>
      <c r="APP134" s="20"/>
      <c r="APQ134" s="20"/>
      <c r="APR134" s="20"/>
      <c r="APS134" s="20"/>
      <c r="APT134" s="20"/>
      <c r="APU134" s="20"/>
      <c r="APV134" s="20"/>
      <c r="APW134" s="20"/>
      <c r="APX134" s="20"/>
      <c r="APY134" s="20"/>
      <c r="APZ134" s="20"/>
      <c r="AQA134" s="20"/>
      <c r="AQB134" s="20"/>
      <c r="AQC134" s="20"/>
      <c r="AQD134" s="20"/>
      <c r="AQE134" s="20"/>
      <c r="AQF134" s="20"/>
      <c r="AQG134" s="20"/>
      <c r="AQH134" s="20"/>
      <c r="AQI134" s="20"/>
      <c r="AQJ134" s="20"/>
      <c r="AQK134" s="20"/>
      <c r="AQL134" s="20"/>
      <c r="AQM134" s="20"/>
      <c r="AQN134" s="20"/>
      <c r="AQO134" s="20"/>
      <c r="AQP134" s="20"/>
      <c r="AQQ134" s="20"/>
      <c r="AQR134" s="20"/>
      <c r="AQS134" s="20"/>
      <c r="AQT134" s="20"/>
      <c r="AQU134" s="20"/>
      <c r="AQV134" s="20"/>
      <c r="AQW134" s="20"/>
      <c r="AQX134" s="20"/>
      <c r="AQY134" s="20"/>
      <c r="AQZ134" s="20"/>
      <c r="ARA134" s="20"/>
      <c r="ARB134" s="20"/>
      <c r="ARC134" s="20"/>
      <c r="ARD134" s="20"/>
      <c r="ARE134" s="20"/>
      <c r="ARF134" s="20"/>
      <c r="ARG134" s="20"/>
      <c r="ARH134" s="20"/>
      <c r="ARI134" s="20"/>
      <c r="ARJ134" s="20"/>
      <c r="ARK134" s="20"/>
      <c r="ARL134" s="20"/>
      <c r="ARM134" s="20"/>
      <c r="ARN134" s="20"/>
      <c r="ARO134" s="20"/>
      <c r="ARP134" s="20"/>
      <c r="ARQ134" s="20"/>
      <c r="ARR134" s="20"/>
      <c r="ARS134" s="20"/>
      <c r="ART134" s="20"/>
      <c r="ARU134" s="20"/>
      <c r="ARV134" s="20"/>
      <c r="ARW134" s="20"/>
      <c r="ARX134" s="20"/>
      <c r="ARY134" s="20"/>
      <c r="ARZ134" s="20"/>
      <c r="ASA134" s="20"/>
      <c r="ASB134" s="20"/>
      <c r="ASC134" s="20"/>
      <c r="ASD134" s="20"/>
      <c r="ASE134" s="20"/>
      <c r="ASF134" s="20"/>
      <c r="ASG134" s="20"/>
      <c r="ASH134" s="20"/>
      <c r="ASI134" s="20"/>
      <c r="ASJ134" s="20"/>
      <c r="ASK134" s="20"/>
      <c r="ASL134" s="20"/>
      <c r="ASM134" s="20"/>
      <c r="ASN134" s="20"/>
      <c r="ASO134" s="20"/>
      <c r="ASP134" s="20"/>
      <c r="ASQ134" s="20"/>
      <c r="ASR134" s="20"/>
      <c r="ASS134" s="20"/>
      <c r="AST134" s="20"/>
      <c r="ASU134" s="20"/>
      <c r="ASV134" s="20"/>
      <c r="ASW134" s="20"/>
      <c r="ASX134" s="20"/>
      <c r="ASY134" s="20"/>
      <c r="ASZ134" s="20"/>
      <c r="ATA134" s="20"/>
      <c r="ATB134" s="20"/>
      <c r="ATC134" s="20"/>
      <c r="ATD134" s="20"/>
      <c r="ATE134" s="20"/>
      <c r="ATF134" s="20"/>
      <c r="ATG134" s="20"/>
      <c r="ATH134" s="20"/>
      <c r="ATI134" s="20"/>
      <c r="ATJ134" s="20"/>
      <c r="ATK134" s="20"/>
      <c r="ATL134" s="20"/>
      <c r="ATM134" s="20"/>
      <c r="ATN134" s="20"/>
      <c r="ATO134" s="20"/>
      <c r="ATP134" s="20"/>
      <c r="ATQ134" s="20"/>
      <c r="ATR134" s="20"/>
      <c r="ATS134" s="20"/>
      <c r="ATT134" s="20"/>
      <c r="ATU134" s="20"/>
      <c r="ATV134" s="20"/>
      <c r="ATW134" s="20"/>
      <c r="ATX134" s="20"/>
      <c r="ATY134" s="20"/>
      <c r="ATZ134" s="20"/>
      <c r="AUA134" s="20"/>
      <c r="AUB134" s="20"/>
      <c r="AUC134" s="20"/>
      <c r="AUD134" s="20"/>
      <c r="AUE134" s="20"/>
      <c r="AUF134" s="20"/>
      <c r="AUG134" s="20"/>
      <c r="AUH134" s="20"/>
      <c r="AUI134" s="20"/>
      <c r="AUJ134" s="20"/>
      <c r="AUK134" s="20"/>
      <c r="AUL134" s="20"/>
      <c r="AUM134" s="20"/>
      <c r="AUN134" s="20"/>
      <c r="AUO134" s="20"/>
      <c r="AUP134" s="20"/>
      <c r="AUQ134" s="20"/>
      <c r="AUR134" s="20"/>
      <c r="AUS134" s="20"/>
      <c r="AUT134" s="20"/>
      <c r="AUU134" s="20"/>
      <c r="AUV134" s="20"/>
      <c r="AUW134" s="20"/>
      <c r="AUX134" s="20"/>
      <c r="AUY134" s="20"/>
      <c r="AUZ134" s="20"/>
      <c r="AVA134" s="20"/>
      <c r="AVB134" s="20"/>
      <c r="AVC134" s="20"/>
      <c r="AVD134" s="20"/>
      <c r="AVE134" s="20"/>
      <c r="AVF134" s="20"/>
      <c r="AVG134" s="20"/>
      <c r="AVH134" s="20"/>
      <c r="AVI134" s="20"/>
      <c r="AVJ134" s="20"/>
      <c r="AVK134" s="20"/>
      <c r="AVL134" s="20"/>
      <c r="AVM134" s="20"/>
      <c r="AVN134" s="20"/>
      <c r="AVO134" s="20"/>
      <c r="AVP134" s="20"/>
      <c r="AVQ134" s="20"/>
      <c r="AVR134" s="20"/>
      <c r="AVS134" s="20"/>
      <c r="AVT134" s="20"/>
      <c r="AVU134" s="20"/>
      <c r="AVV134" s="20"/>
      <c r="AVW134" s="20"/>
      <c r="AVX134" s="20"/>
      <c r="AVY134" s="20"/>
      <c r="AVZ134" s="20"/>
      <c r="AWA134" s="20"/>
      <c r="AWB134" s="20"/>
      <c r="AWC134" s="20"/>
      <c r="AWD134" s="20"/>
      <c r="AWE134" s="20"/>
      <c r="AWF134" s="20"/>
      <c r="AWG134" s="20"/>
      <c r="AWH134" s="20"/>
      <c r="AWI134" s="20"/>
      <c r="AWJ134" s="20"/>
      <c r="AWK134" s="20"/>
      <c r="AWL134" s="20"/>
      <c r="AWM134" s="20"/>
      <c r="AWN134" s="20"/>
      <c r="AWO134" s="20"/>
      <c r="AWP134" s="20"/>
      <c r="AWQ134" s="20"/>
      <c r="AWR134" s="20"/>
      <c r="AWS134" s="20"/>
      <c r="AWT134" s="20"/>
      <c r="AWU134" s="20"/>
      <c r="AWV134" s="20"/>
      <c r="AWW134" s="20"/>
      <c r="AWX134" s="20"/>
      <c r="AWY134" s="20"/>
      <c r="AWZ134" s="20"/>
      <c r="AXA134" s="20"/>
      <c r="AXB134" s="20"/>
      <c r="AXC134" s="20"/>
      <c r="AXD134" s="20"/>
      <c r="AXE134" s="20"/>
      <c r="AXF134" s="20"/>
      <c r="AXG134" s="20"/>
      <c r="AXH134" s="20"/>
      <c r="AXI134" s="20"/>
      <c r="AXJ134" s="20"/>
      <c r="AXK134" s="20"/>
      <c r="AXL134" s="20"/>
      <c r="AXM134" s="20"/>
      <c r="AXN134" s="20"/>
      <c r="AXO134" s="20"/>
      <c r="AXP134" s="20"/>
      <c r="AXQ134" s="20"/>
      <c r="AXR134" s="20"/>
      <c r="AXS134" s="20"/>
      <c r="AXT134" s="20"/>
      <c r="AXU134" s="20"/>
      <c r="AXV134" s="20"/>
      <c r="AXW134" s="20"/>
      <c r="AXX134" s="20"/>
      <c r="AXY134" s="20"/>
      <c r="AXZ134" s="20"/>
      <c r="AYA134" s="20"/>
      <c r="AYB134" s="20"/>
      <c r="AYC134" s="20"/>
      <c r="AYD134" s="20"/>
      <c r="AYE134" s="20"/>
      <c r="AYF134" s="20"/>
      <c r="AYG134" s="20"/>
      <c r="AYH134" s="20"/>
      <c r="AYI134" s="20"/>
      <c r="AYJ134" s="20"/>
      <c r="AYK134" s="20"/>
      <c r="AYL134" s="20"/>
      <c r="AYM134" s="20"/>
      <c r="AYN134" s="20"/>
      <c r="AYO134" s="20"/>
      <c r="AYP134" s="20"/>
      <c r="AYQ134" s="20"/>
      <c r="AYR134" s="20"/>
      <c r="AYS134" s="20"/>
      <c r="AYT134" s="20"/>
      <c r="AYU134" s="20"/>
      <c r="AYV134" s="20"/>
      <c r="AYW134" s="20"/>
      <c r="AYX134" s="20"/>
      <c r="AYY134" s="20"/>
      <c r="AYZ134" s="20"/>
      <c r="AZA134" s="20"/>
      <c r="AZB134" s="20"/>
      <c r="AZC134" s="20"/>
      <c r="AZD134" s="20"/>
      <c r="AZE134" s="20"/>
      <c r="AZF134" s="20"/>
      <c r="AZG134" s="20"/>
      <c r="AZH134" s="20"/>
      <c r="AZI134" s="20"/>
      <c r="AZJ134" s="20"/>
      <c r="AZK134" s="20"/>
      <c r="AZL134" s="20"/>
      <c r="AZM134" s="20"/>
      <c r="AZN134" s="20"/>
      <c r="AZO134" s="20"/>
      <c r="AZP134" s="20"/>
      <c r="AZQ134" s="20"/>
      <c r="AZR134" s="20"/>
      <c r="AZS134" s="20"/>
      <c r="AZT134" s="20"/>
      <c r="AZU134" s="20"/>
      <c r="AZV134" s="20"/>
      <c r="AZW134" s="20"/>
      <c r="AZX134" s="20"/>
      <c r="AZY134" s="20"/>
      <c r="AZZ134" s="20"/>
      <c r="BAA134" s="20"/>
      <c r="BAB134" s="20"/>
      <c r="BAC134" s="20"/>
      <c r="BAD134" s="20"/>
      <c r="BAE134" s="20"/>
      <c r="BAF134" s="20"/>
      <c r="BAG134" s="20"/>
      <c r="BAH134" s="20"/>
      <c r="BAI134" s="20"/>
      <c r="BAJ134" s="20"/>
      <c r="BAK134" s="20"/>
      <c r="BAL134" s="20"/>
      <c r="BAM134" s="20"/>
      <c r="BAN134" s="20"/>
      <c r="BAO134" s="20"/>
      <c r="BAP134" s="20"/>
      <c r="BAQ134" s="20"/>
      <c r="BAR134" s="20"/>
      <c r="BAS134" s="20"/>
      <c r="BAT134" s="20"/>
      <c r="BAU134" s="20"/>
      <c r="BAV134" s="20"/>
      <c r="BAW134" s="20"/>
      <c r="BAX134" s="20"/>
      <c r="BAY134" s="20"/>
      <c r="BAZ134" s="20"/>
      <c r="BBA134" s="20"/>
      <c r="BBB134" s="20"/>
      <c r="BBC134" s="20"/>
      <c r="BBD134" s="20"/>
      <c r="BBE134" s="20"/>
      <c r="BBF134" s="20"/>
      <c r="BBG134" s="20"/>
      <c r="BBH134" s="20"/>
      <c r="BBI134" s="20"/>
      <c r="BBJ134" s="20"/>
      <c r="BBK134" s="20"/>
      <c r="BBL134" s="20"/>
      <c r="BBM134" s="20"/>
      <c r="BBN134" s="20"/>
      <c r="BBO134" s="20"/>
      <c r="BBP134" s="20"/>
      <c r="BBQ134" s="20"/>
      <c r="BBR134" s="20"/>
      <c r="BBS134" s="20"/>
      <c r="BBT134" s="20"/>
      <c r="BBU134" s="20"/>
      <c r="BBV134" s="20"/>
      <c r="BBW134" s="20"/>
      <c r="BBX134" s="20"/>
      <c r="BBY134" s="20"/>
      <c r="BBZ134" s="20"/>
      <c r="BCA134" s="20"/>
      <c r="BCB134" s="20"/>
      <c r="BCC134" s="20"/>
      <c r="BCD134" s="20"/>
      <c r="BCE134" s="20"/>
      <c r="BCF134" s="20"/>
      <c r="BCG134" s="20"/>
      <c r="BCH134" s="20"/>
      <c r="BCI134" s="20"/>
      <c r="BCJ134" s="20"/>
      <c r="BCK134" s="20"/>
      <c r="BCL134" s="20"/>
      <c r="BCM134" s="20"/>
      <c r="BCN134" s="20"/>
      <c r="BCO134" s="20"/>
      <c r="BCP134" s="20"/>
      <c r="BCQ134" s="20"/>
      <c r="BCR134" s="20"/>
      <c r="BCS134" s="20"/>
      <c r="BCT134" s="20"/>
      <c r="BCU134" s="20"/>
      <c r="BCV134" s="20"/>
      <c r="BCW134" s="20"/>
      <c r="BCX134" s="20"/>
      <c r="BCY134" s="20"/>
      <c r="BCZ134" s="20"/>
      <c r="BDA134" s="20"/>
      <c r="BDB134" s="20"/>
      <c r="BDC134" s="20"/>
      <c r="BDD134" s="20"/>
      <c r="BDE134" s="20"/>
      <c r="BDF134" s="20"/>
      <c r="BDG134" s="20"/>
      <c r="BDH134" s="20"/>
      <c r="BDI134" s="20"/>
      <c r="BDJ134" s="20"/>
      <c r="BDK134" s="20"/>
      <c r="BDL134" s="20"/>
      <c r="BDM134" s="20"/>
      <c r="BDN134" s="20"/>
      <c r="BDO134" s="20"/>
      <c r="BDP134" s="20"/>
      <c r="BDQ134" s="20"/>
      <c r="BDR134" s="20"/>
      <c r="BDS134" s="20"/>
      <c r="BDT134" s="20"/>
      <c r="BDU134" s="20"/>
      <c r="BDV134" s="20"/>
      <c r="BDW134" s="20"/>
      <c r="BDX134" s="20"/>
      <c r="BDY134" s="20"/>
      <c r="BDZ134" s="20"/>
      <c r="BEA134" s="20"/>
      <c r="BEB134" s="20"/>
      <c r="BEC134" s="20"/>
      <c r="BED134" s="20"/>
      <c r="BEE134" s="20"/>
      <c r="BEF134" s="20"/>
      <c r="BEG134" s="20"/>
      <c r="BEH134" s="20"/>
      <c r="BEI134" s="20"/>
      <c r="BEJ134" s="20"/>
      <c r="BEK134" s="20"/>
      <c r="BEL134" s="20"/>
      <c r="BEM134" s="20"/>
      <c r="BEN134" s="20"/>
      <c r="BEO134" s="20"/>
      <c r="BEP134" s="20"/>
      <c r="BEQ134" s="20"/>
      <c r="BER134" s="20"/>
      <c r="BES134" s="20"/>
      <c r="BET134" s="20"/>
      <c r="BEU134" s="20"/>
      <c r="BEV134" s="20"/>
      <c r="BEW134" s="20"/>
      <c r="BEX134" s="20"/>
      <c r="BEY134" s="20"/>
      <c r="BEZ134" s="20"/>
      <c r="BFA134" s="20"/>
      <c r="BFB134" s="20"/>
      <c r="BFC134" s="20"/>
      <c r="BFD134" s="20"/>
      <c r="BFE134" s="20"/>
      <c r="BFF134" s="20"/>
      <c r="BFG134" s="20"/>
      <c r="BFH134" s="20"/>
      <c r="BFI134" s="20"/>
      <c r="BFJ134" s="20"/>
      <c r="BFK134" s="20"/>
      <c r="BFL134" s="20"/>
      <c r="BFM134" s="20"/>
      <c r="BFN134" s="20"/>
      <c r="BFO134" s="20"/>
      <c r="BFP134" s="20"/>
      <c r="BFQ134" s="20"/>
      <c r="BFR134" s="20"/>
      <c r="BFS134" s="20"/>
      <c r="BFT134" s="20"/>
      <c r="BFU134" s="20"/>
      <c r="BFV134" s="20"/>
      <c r="BFW134" s="20"/>
      <c r="BFX134" s="20"/>
      <c r="BFY134" s="20"/>
      <c r="BFZ134" s="20"/>
      <c r="BGA134" s="20"/>
      <c r="BGB134" s="20"/>
      <c r="BGC134" s="20"/>
      <c r="BGD134" s="20"/>
      <c r="BGE134" s="20"/>
      <c r="BGF134" s="20"/>
      <c r="BGG134" s="20"/>
      <c r="BGH134" s="20"/>
      <c r="BGI134" s="20"/>
      <c r="BGJ134" s="20"/>
      <c r="BGK134" s="20"/>
      <c r="BGL134" s="20"/>
      <c r="BGM134" s="20"/>
      <c r="BGN134" s="20"/>
      <c r="BGO134" s="20"/>
      <c r="BGP134" s="20"/>
      <c r="BGQ134" s="20"/>
      <c r="BGR134" s="20"/>
      <c r="BGS134" s="20"/>
      <c r="BGT134" s="20"/>
      <c r="BGU134" s="20"/>
      <c r="BGV134" s="20"/>
      <c r="BGW134" s="20"/>
      <c r="BGX134" s="20"/>
      <c r="BGY134" s="20"/>
      <c r="BGZ134" s="20"/>
      <c r="BHA134" s="20"/>
      <c r="BHB134" s="20"/>
      <c r="BHC134" s="20"/>
      <c r="BHD134" s="20"/>
      <c r="BHE134" s="20"/>
      <c r="BHF134" s="20"/>
      <c r="BHG134" s="20"/>
      <c r="BHH134" s="20"/>
      <c r="BHI134" s="20"/>
      <c r="BHJ134" s="20"/>
      <c r="BHK134" s="20"/>
      <c r="BHL134" s="20"/>
      <c r="BHM134" s="20"/>
      <c r="BHN134" s="20"/>
      <c r="BHO134" s="20"/>
      <c r="BHP134" s="20"/>
      <c r="BHQ134" s="20"/>
      <c r="BHR134" s="20"/>
      <c r="BHS134" s="20"/>
      <c r="BHT134" s="20"/>
      <c r="BHU134" s="20"/>
      <c r="BHV134" s="20"/>
      <c r="BHW134" s="20"/>
      <c r="BHX134" s="20"/>
      <c r="BHY134" s="20"/>
      <c r="BHZ134" s="20"/>
      <c r="BIA134" s="20"/>
      <c r="BIB134" s="20"/>
      <c r="BIC134" s="20"/>
      <c r="BID134" s="20"/>
      <c r="BIE134" s="20"/>
      <c r="BIF134" s="20"/>
      <c r="BIG134" s="20"/>
      <c r="BIH134" s="20"/>
      <c r="BII134" s="20"/>
      <c r="BIJ134" s="20"/>
      <c r="BIK134" s="20"/>
      <c r="BIL134" s="20"/>
      <c r="BIM134" s="20"/>
      <c r="BIN134" s="20"/>
      <c r="BIO134" s="20"/>
      <c r="BIP134" s="20"/>
      <c r="BIQ134" s="20"/>
      <c r="BIR134" s="20"/>
      <c r="BIS134" s="20"/>
      <c r="BIT134" s="20"/>
      <c r="BIU134" s="20"/>
      <c r="BIV134" s="20"/>
      <c r="BIW134" s="20"/>
      <c r="BIX134" s="20"/>
      <c r="BIY134" s="20"/>
      <c r="BIZ134" s="20"/>
      <c r="BJA134" s="20"/>
      <c r="BJB134" s="20"/>
      <c r="BJC134" s="20"/>
      <c r="BJD134" s="20"/>
      <c r="BJE134" s="20"/>
      <c r="BJF134" s="20"/>
      <c r="BJG134" s="20"/>
      <c r="BJH134" s="20"/>
      <c r="BJI134" s="20"/>
      <c r="BJJ134" s="20"/>
      <c r="BJK134" s="20"/>
      <c r="BJL134" s="20"/>
      <c r="BJM134" s="20"/>
      <c r="BJN134" s="20"/>
      <c r="BJO134" s="20"/>
      <c r="BJP134" s="20"/>
      <c r="BJQ134" s="20"/>
      <c r="BJR134" s="20"/>
      <c r="BJS134" s="20"/>
      <c r="BJT134" s="20"/>
      <c r="BJU134" s="20"/>
      <c r="BJV134" s="20"/>
      <c r="BJW134" s="20"/>
      <c r="BJX134" s="20"/>
      <c r="BJY134" s="20"/>
      <c r="BJZ134" s="20"/>
      <c r="BKA134" s="20"/>
      <c r="BKB134" s="20"/>
      <c r="BKC134" s="20"/>
      <c r="BKD134" s="20"/>
      <c r="BKE134" s="20"/>
      <c r="BKF134" s="20"/>
      <c r="BKG134" s="20"/>
      <c r="BKH134" s="20"/>
      <c r="BKI134" s="20"/>
      <c r="BKJ134" s="20"/>
      <c r="BKK134" s="20"/>
      <c r="BKL134" s="20"/>
      <c r="BKM134" s="20"/>
      <c r="BKN134" s="20"/>
      <c r="BKO134" s="20"/>
      <c r="BKP134" s="20"/>
      <c r="BKQ134" s="20"/>
      <c r="BKR134" s="20"/>
      <c r="BKS134" s="20"/>
      <c r="BKT134" s="20"/>
      <c r="BKU134" s="20"/>
      <c r="BKV134" s="20"/>
      <c r="BKW134" s="20"/>
      <c r="BKX134" s="20"/>
      <c r="BKY134" s="20"/>
      <c r="BKZ134" s="20"/>
      <c r="BLA134" s="20"/>
      <c r="BLB134" s="20"/>
      <c r="BLC134" s="20"/>
      <c r="BLD134" s="20"/>
      <c r="BLE134" s="20"/>
      <c r="BLF134" s="20"/>
      <c r="BLG134" s="20"/>
      <c r="BLH134" s="20"/>
      <c r="BLI134" s="20"/>
      <c r="BLJ134" s="20"/>
      <c r="BLK134" s="20"/>
      <c r="BLL134" s="20"/>
      <c r="BLM134" s="20"/>
      <c r="BLN134" s="20"/>
      <c r="BLO134" s="20"/>
      <c r="BLP134" s="20"/>
      <c r="BLQ134" s="20"/>
      <c r="BLR134" s="20"/>
      <c r="BLS134" s="20"/>
      <c r="BLT134" s="20"/>
      <c r="BLU134" s="20"/>
      <c r="BLV134" s="20"/>
      <c r="BLW134" s="20"/>
      <c r="BLX134" s="20"/>
      <c r="BLY134" s="20"/>
      <c r="BLZ134" s="20"/>
      <c r="BMA134" s="20"/>
      <c r="BMB134" s="20"/>
      <c r="BMC134" s="20"/>
      <c r="BMD134" s="20"/>
      <c r="BME134" s="20"/>
      <c r="BMF134" s="20"/>
      <c r="BMG134" s="20"/>
      <c r="BMH134" s="20"/>
      <c r="BMI134" s="20"/>
      <c r="BMJ134" s="20"/>
      <c r="BMK134" s="20"/>
      <c r="BML134" s="20"/>
      <c r="BMM134" s="20"/>
      <c r="BMN134" s="20"/>
      <c r="BMO134" s="20"/>
      <c r="BMP134" s="20"/>
      <c r="BMQ134" s="20"/>
      <c r="BMR134" s="20"/>
      <c r="BMS134" s="20"/>
      <c r="BMT134" s="20"/>
      <c r="BMU134" s="20"/>
      <c r="BMV134" s="20"/>
      <c r="BMW134" s="20"/>
      <c r="BMX134" s="20"/>
      <c r="BMY134" s="20"/>
      <c r="BMZ134" s="20"/>
      <c r="BNA134" s="20"/>
      <c r="BNB134" s="20"/>
      <c r="BNC134" s="20"/>
      <c r="BND134" s="20"/>
      <c r="BNE134" s="20"/>
      <c r="BNF134" s="20"/>
      <c r="BNG134" s="20"/>
      <c r="BNH134" s="20"/>
      <c r="BNI134" s="20"/>
      <c r="BNJ134" s="20"/>
      <c r="BNK134" s="20"/>
      <c r="BNL134" s="20"/>
      <c r="BNM134" s="20"/>
      <c r="BNN134" s="20"/>
      <c r="BNO134" s="20"/>
      <c r="BNP134" s="20"/>
      <c r="BNQ134" s="20"/>
      <c r="BNR134" s="20"/>
      <c r="BNS134" s="20"/>
      <c r="BNT134" s="20"/>
      <c r="BNU134" s="20"/>
      <c r="BNV134" s="20"/>
      <c r="BNW134" s="20"/>
      <c r="BNX134" s="20"/>
      <c r="BNY134" s="20"/>
      <c r="BNZ134" s="20"/>
      <c r="BOA134" s="20"/>
      <c r="BOB134" s="20"/>
      <c r="BOC134" s="20"/>
      <c r="BOD134" s="20"/>
      <c r="BOE134" s="20"/>
      <c r="BOF134" s="20"/>
      <c r="BOG134" s="20"/>
      <c r="BOH134" s="20"/>
      <c r="BOI134" s="20"/>
      <c r="BOJ134" s="20"/>
      <c r="BOK134" s="20"/>
      <c r="BOL134" s="20"/>
      <c r="BOM134" s="20"/>
      <c r="BON134" s="20"/>
      <c r="BOO134" s="20"/>
      <c r="BOP134" s="20"/>
      <c r="BOQ134" s="20"/>
      <c r="BOR134" s="20"/>
      <c r="BOS134" s="20"/>
      <c r="BOT134" s="20"/>
      <c r="BOU134" s="20"/>
      <c r="BOV134" s="20"/>
      <c r="BOW134" s="20"/>
      <c r="BOX134" s="20"/>
      <c r="BOY134" s="20"/>
      <c r="BOZ134" s="20"/>
      <c r="BPA134" s="20"/>
      <c r="BPB134" s="20"/>
      <c r="BPC134" s="20"/>
      <c r="BPD134" s="20"/>
      <c r="BPE134" s="20"/>
      <c r="BPF134" s="20"/>
      <c r="BPG134" s="20"/>
      <c r="BPH134" s="20"/>
      <c r="BPI134" s="20"/>
      <c r="BPJ134" s="20"/>
      <c r="BPK134" s="20"/>
      <c r="BPL134" s="20"/>
      <c r="BPM134" s="20"/>
      <c r="BPN134" s="20"/>
      <c r="BPO134" s="20"/>
      <c r="BPP134" s="20"/>
      <c r="BPQ134" s="20"/>
      <c r="BPR134" s="20"/>
      <c r="BPS134" s="20"/>
      <c r="BPT134" s="20"/>
      <c r="BPU134" s="20"/>
      <c r="BPV134" s="20"/>
      <c r="BPW134" s="20"/>
      <c r="BPX134" s="20"/>
      <c r="BPY134" s="20"/>
      <c r="BPZ134" s="20"/>
      <c r="BQA134" s="20"/>
      <c r="BQB134" s="20"/>
      <c r="BQC134" s="20"/>
      <c r="BQD134" s="20"/>
      <c r="BQE134" s="20"/>
      <c r="BQF134" s="20"/>
      <c r="BQG134" s="20"/>
      <c r="BQH134" s="20"/>
      <c r="BQI134" s="20"/>
      <c r="BQJ134" s="20"/>
      <c r="BQK134" s="20"/>
      <c r="BQL134" s="20"/>
      <c r="BQM134" s="20"/>
      <c r="BQN134" s="20"/>
      <c r="BQO134" s="20"/>
      <c r="BQP134" s="20"/>
      <c r="BQQ134" s="20"/>
      <c r="BQR134" s="20"/>
      <c r="BQS134" s="20"/>
      <c r="BQT134" s="20"/>
      <c r="BQU134" s="20"/>
      <c r="BQV134" s="20"/>
      <c r="BQW134" s="20"/>
      <c r="BQX134" s="20"/>
      <c r="BQY134" s="20"/>
      <c r="BQZ134" s="20"/>
      <c r="BRA134" s="20"/>
      <c r="BRB134" s="20"/>
      <c r="BRC134" s="20"/>
      <c r="BRD134" s="20"/>
      <c r="BRE134" s="20"/>
      <c r="BRF134" s="20"/>
      <c r="BRG134" s="20"/>
      <c r="BRH134" s="20"/>
      <c r="BRI134" s="20"/>
      <c r="BRJ134" s="20"/>
      <c r="BRK134" s="20"/>
      <c r="BRL134" s="20"/>
      <c r="BRM134" s="20"/>
      <c r="BRN134" s="20"/>
      <c r="BRO134" s="20"/>
      <c r="BRP134" s="20"/>
      <c r="BRQ134" s="20"/>
      <c r="BRR134" s="20"/>
      <c r="BRS134" s="20"/>
      <c r="BRT134" s="20"/>
      <c r="BRU134" s="20"/>
      <c r="BRV134" s="20"/>
      <c r="BRW134" s="20"/>
      <c r="BRX134" s="20"/>
      <c r="BRY134" s="20"/>
      <c r="BRZ134" s="20"/>
      <c r="BSA134" s="20"/>
      <c r="BSB134" s="20"/>
      <c r="BSC134" s="20"/>
      <c r="BSD134" s="20"/>
      <c r="BSE134" s="20"/>
      <c r="BSF134" s="20"/>
      <c r="BSG134" s="20"/>
      <c r="BSH134" s="20"/>
      <c r="BSI134" s="20"/>
      <c r="BSJ134" s="20"/>
      <c r="BSK134" s="20"/>
      <c r="BSL134" s="20"/>
      <c r="BSM134" s="20"/>
      <c r="BSN134" s="20"/>
      <c r="BSO134" s="20"/>
      <c r="BSP134" s="20"/>
      <c r="BSQ134" s="20"/>
      <c r="BSR134" s="20"/>
      <c r="BSS134" s="20"/>
      <c r="BST134" s="20"/>
      <c r="BSU134" s="20"/>
      <c r="BSV134" s="20"/>
      <c r="BSW134" s="20"/>
      <c r="BSX134" s="20"/>
      <c r="BSY134" s="20"/>
      <c r="BSZ134" s="20"/>
      <c r="BTA134" s="20"/>
      <c r="BTB134" s="20"/>
      <c r="BTC134" s="20"/>
      <c r="BTD134" s="20"/>
      <c r="BTE134" s="20"/>
      <c r="BTF134" s="20"/>
      <c r="BTG134" s="20"/>
      <c r="BTH134" s="20"/>
      <c r="BTI134" s="20"/>
      <c r="BTJ134" s="20"/>
      <c r="BTK134" s="20"/>
      <c r="BTL134" s="20"/>
      <c r="BTM134" s="20"/>
      <c r="BTN134" s="20"/>
      <c r="BTO134" s="20"/>
      <c r="BTP134" s="20"/>
      <c r="BTQ134" s="20"/>
      <c r="BTR134" s="20"/>
      <c r="BTS134" s="20"/>
      <c r="BTT134" s="20"/>
      <c r="BTU134" s="20"/>
      <c r="BTV134" s="20"/>
      <c r="BTW134" s="20"/>
      <c r="BTX134" s="20"/>
      <c r="BTY134" s="20"/>
      <c r="BTZ134" s="20"/>
      <c r="BUA134" s="20"/>
      <c r="BUB134" s="20"/>
      <c r="BUC134" s="20"/>
      <c r="BUD134" s="20"/>
      <c r="BUE134" s="20"/>
      <c r="BUF134" s="20"/>
      <c r="BUG134" s="20"/>
      <c r="BUH134" s="20"/>
      <c r="BUI134" s="20"/>
      <c r="BUJ134" s="20"/>
      <c r="BUK134" s="20"/>
      <c r="BUL134" s="20"/>
      <c r="BUM134" s="20"/>
      <c r="BUN134" s="20"/>
      <c r="BUO134" s="20"/>
      <c r="BUP134" s="20"/>
      <c r="BUQ134" s="20"/>
      <c r="BUR134" s="20"/>
      <c r="BUS134" s="20"/>
      <c r="BUT134" s="20"/>
      <c r="BUU134" s="20"/>
      <c r="BUV134" s="20"/>
      <c r="BUW134" s="20"/>
      <c r="BUX134" s="20"/>
      <c r="BUY134" s="20"/>
      <c r="BUZ134" s="20"/>
      <c r="BVA134" s="20"/>
      <c r="BVB134" s="20"/>
      <c r="BVC134" s="20"/>
      <c r="BVD134" s="20"/>
      <c r="BVE134" s="20"/>
      <c r="BVF134" s="20"/>
      <c r="BVG134" s="20"/>
      <c r="BVH134" s="20"/>
      <c r="BVI134" s="20"/>
      <c r="BVJ134" s="20"/>
      <c r="BVK134" s="20"/>
      <c r="BVL134" s="20"/>
      <c r="BVM134" s="20"/>
      <c r="BVN134" s="20"/>
      <c r="BVO134" s="20"/>
      <c r="BVP134" s="20"/>
      <c r="BVQ134" s="20"/>
      <c r="BVR134" s="20"/>
      <c r="BVS134" s="20"/>
      <c r="BVT134" s="20"/>
      <c r="BVU134" s="20"/>
      <c r="BVV134" s="20"/>
      <c r="BVW134" s="20"/>
      <c r="BVX134" s="20"/>
      <c r="BVY134" s="20"/>
      <c r="BVZ134" s="20"/>
      <c r="BWA134" s="20"/>
      <c r="BWB134" s="20"/>
      <c r="BWC134" s="20"/>
      <c r="BWD134" s="20"/>
      <c r="BWE134" s="20"/>
      <c r="BWF134" s="20"/>
      <c r="BWG134" s="20"/>
      <c r="BWH134" s="20"/>
      <c r="BWI134" s="20"/>
      <c r="BWJ134" s="20"/>
      <c r="BWK134" s="20"/>
      <c r="BWL134" s="20"/>
      <c r="BWM134" s="20"/>
      <c r="BWN134" s="20"/>
      <c r="BWO134" s="20"/>
      <c r="BWP134" s="20"/>
      <c r="BWQ134" s="20"/>
      <c r="BWR134" s="20"/>
      <c r="BWS134" s="20"/>
      <c r="BWT134" s="20"/>
      <c r="BWU134" s="20"/>
      <c r="BWV134" s="20"/>
      <c r="BWW134" s="20"/>
      <c r="BWX134" s="20"/>
      <c r="BWY134" s="20"/>
      <c r="BWZ134" s="20"/>
      <c r="BXA134" s="20"/>
      <c r="BXB134" s="20"/>
      <c r="BXC134" s="20"/>
      <c r="BXD134" s="20"/>
      <c r="BXE134" s="20"/>
      <c r="BXF134" s="20"/>
      <c r="BXG134" s="20"/>
      <c r="BXH134" s="20"/>
      <c r="BXI134" s="20"/>
      <c r="BXJ134" s="20"/>
      <c r="BXK134" s="20"/>
      <c r="BXL134" s="20"/>
      <c r="BXM134" s="20"/>
      <c r="BXN134" s="20"/>
      <c r="BXO134" s="20"/>
      <c r="BXP134" s="20"/>
      <c r="BXQ134" s="20"/>
      <c r="BXR134" s="20"/>
      <c r="BXS134" s="20"/>
      <c r="BXT134" s="20"/>
      <c r="BXU134" s="20"/>
      <c r="BXV134" s="20"/>
      <c r="BXW134" s="20"/>
      <c r="BXX134" s="20"/>
      <c r="BXY134" s="20"/>
      <c r="BXZ134" s="20"/>
      <c r="BYA134" s="20"/>
      <c r="BYB134" s="20"/>
      <c r="BYC134" s="20"/>
      <c r="BYD134" s="20"/>
      <c r="BYE134" s="20"/>
      <c r="BYF134" s="20"/>
      <c r="BYG134" s="20"/>
      <c r="BYH134" s="20"/>
      <c r="BYI134" s="20"/>
      <c r="BYJ134" s="20"/>
      <c r="BYK134" s="20"/>
      <c r="BYL134" s="20"/>
      <c r="BYM134" s="20"/>
      <c r="BYN134" s="20"/>
      <c r="BYO134" s="20"/>
      <c r="BYP134" s="20"/>
      <c r="BYQ134" s="20"/>
      <c r="BYR134" s="20"/>
      <c r="BYS134" s="20"/>
      <c r="BYT134" s="20"/>
      <c r="BYU134" s="20"/>
      <c r="BYV134" s="20"/>
      <c r="BYW134" s="20"/>
      <c r="BYX134" s="20"/>
      <c r="BYY134" s="20"/>
      <c r="BYZ134" s="20"/>
      <c r="BZA134" s="20"/>
      <c r="BZB134" s="20"/>
      <c r="BZC134" s="20"/>
      <c r="BZD134" s="20"/>
      <c r="BZE134" s="20"/>
      <c r="BZF134" s="20"/>
      <c r="BZG134" s="20"/>
      <c r="BZH134" s="20"/>
      <c r="BZI134" s="20"/>
      <c r="BZJ134" s="20"/>
      <c r="BZK134" s="20"/>
      <c r="BZL134" s="20"/>
      <c r="BZM134" s="20"/>
      <c r="BZN134" s="20"/>
      <c r="BZO134" s="20"/>
      <c r="BZP134" s="20"/>
      <c r="BZQ134" s="20"/>
      <c r="BZR134" s="20"/>
      <c r="BZS134" s="20"/>
      <c r="BZT134" s="20"/>
      <c r="BZU134" s="20"/>
      <c r="BZV134" s="20"/>
      <c r="BZW134" s="20"/>
      <c r="BZX134" s="20"/>
      <c r="BZY134" s="20"/>
      <c r="BZZ134" s="20"/>
      <c r="CAA134" s="20"/>
      <c r="CAB134" s="20"/>
      <c r="CAC134" s="20"/>
      <c r="CAD134" s="20"/>
      <c r="CAE134" s="20"/>
      <c r="CAF134" s="20"/>
      <c r="CAG134" s="20"/>
      <c r="CAH134" s="20"/>
      <c r="CAI134" s="20"/>
      <c r="CAJ134" s="20"/>
      <c r="CAK134" s="20"/>
      <c r="CAL134" s="20"/>
      <c r="CAM134" s="20"/>
      <c r="CAN134" s="20"/>
      <c r="CAO134" s="20"/>
      <c r="CAP134" s="20"/>
      <c r="CAQ134" s="20"/>
      <c r="CAR134" s="20"/>
      <c r="CAS134" s="20"/>
      <c r="CAT134" s="20"/>
      <c r="CAU134" s="20"/>
      <c r="CAV134" s="20"/>
      <c r="CAW134" s="20"/>
      <c r="CAX134" s="20"/>
      <c r="CAY134" s="20"/>
      <c r="CAZ134" s="20"/>
      <c r="CBA134" s="20"/>
      <c r="CBB134" s="20"/>
      <c r="CBC134" s="20"/>
      <c r="CBD134" s="20"/>
      <c r="CBE134" s="20"/>
      <c r="CBF134" s="20"/>
      <c r="CBG134" s="20"/>
      <c r="CBH134" s="20"/>
      <c r="CBI134" s="20"/>
      <c r="CBJ134" s="20"/>
      <c r="CBK134" s="20"/>
      <c r="CBL134" s="20"/>
      <c r="CBM134" s="20"/>
      <c r="CBN134" s="20"/>
      <c r="CBO134" s="20"/>
      <c r="CBP134" s="20"/>
      <c r="CBQ134" s="20"/>
      <c r="CBR134" s="20"/>
      <c r="CBS134" s="20"/>
      <c r="CBT134" s="20"/>
      <c r="CBU134" s="20"/>
      <c r="CBV134" s="20"/>
      <c r="CBW134" s="20"/>
      <c r="CBX134" s="20"/>
      <c r="CBY134" s="20"/>
      <c r="CBZ134" s="20"/>
      <c r="CCA134" s="20"/>
      <c r="CCB134" s="20"/>
      <c r="CCC134" s="20"/>
      <c r="CCD134" s="20"/>
      <c r="CCE134" s="20"/>
      <c r="CCF134" s="20"/>
      <c r="CCG134" s="20"/>
      <c r="CCH134" s="20"/>
      <c r="CCI134" s="20"/>
      <c r="CCJ134" s="20"/>
      <c r="CCK134" s="20"/>
      <c r="CCL134" s="20"/>
      <c r="CCM134" s="20"/>
      <c r="CCN134" s="20"/>
      <c r="CCO134" s="20"/>
      <c r="CCP134" s="20"/>
      <c r="CCQ134" s="20"/>
      <c r="CCR134" s="20"/>
      <c r="CCS134" s="20"/>
      <c r="CCT134" s="20"/>
      <c r="CCU134" s="20"/>
      <c r="CCV134" s="20"/>
      <c r="CCW134" s="20"/>
      <c r="CCX134" s="20"/>
      <c r="CCY134" s="20"/>
      <c r="CCZ134" s="20"/>
      <c r="CDA134" s="20"/>
      <c r="CDB134" s="20"/>
      <c r="CDC134" s="20"/>
      <c r="CDD134" s="20"/>
      <c r="CDE134" s="20"/>
      <c r="CDF134" s="20"/>
      <c r="CDG134" s="20"/>
      <c r="CDH134" s="20"/>
      <c r="CDI134" s="20"/>
      <c r="CDJ134" s="20"/>
      <c r="CDK134" s="20"/>
      <c r="CDL134" s="20"/>
      <c r="CDM134" s="20"/>
      <c r="CDN134" s="20"/>
      <c r="CDO134" s="20"/>
      <c r="CDP134" s="20"/>
      <c r="CDQ134" s="20"/>
      <c r="CDR134" s="20"/>
      <c r="CDS134" s="20"/>
      <c r="CDT134" s="20"/>
      <c r="CDU134" s="20"/>
      <c r="CDV134" s="20"/>
      <c r="CDW134" s="20"/>
      <c r="CDX134" s="20"/>
      <c r="CDY134" s="20"/>
      <c r="CDZ134" s="20"/>
      <c r="CEA134" s="20"/>
      <c r="CEB134" s="20"/>
      <c r="CEC134" s="20"/>
      <c r="CED134" s="20"/>
      <c r="CEE134" s="20"/>
      <c r="CEF134" s="20"/>
      <c r="CEG134" s="20"/>
      <c r="CEH134" s="20"/>
      <c r="CEI134" s="20"/>
      <c r="CEJ134" s="20"/>
      <c r="CEK134" s="20"/>
      <c r="CEL134" s="20"/>
      <c r="CEM134" s="20"/>
      <c r="CEN134" s="20"/>
      <c r="CEO134" s="20"/>
      <c r="CEP134" s="20"/>
      <c r="CEQ134" s="20"/>
      <c r="CER134" s="20"/>
      <c r="CES134" s="20"/>
      <c r="CET134" s="20"/>
      <c r="CEU134" s="20"/>
      <c r="CEV134" s="20"/>
      <c r="CEW134" s="20"/>
      <c r="CEX134" s="20"/>
      <c r="CEY134" s="20"/>
      <c r="CEZ134" s="20"/>
      <c r="CFA134" s="20"/>
      <c r="CFB134" s="20"/>
      <c r="CFC134" s="20"/>
      <c r="CFD134" s="20"/>
      <c r="CFE134" s="20"/>
      <c r="CFF134" s="20"/>
      <c r="CFG134" s="20"/>
      <c r="CFH134" s="20"/>
      <c r="CFI134" s="20"/>
      <c r="CFJ134" s="20"/>
      <c r="CFK134" s="20"/>
      <c r="CFL134" s="20"/>
      <c r="CFM134" s="20"/>
      <c r="CFN134" s="20"/>
      <c r="CFO134" s="20"/>
      <c r="CFP134" s="20"/>
      <c r="CFQ134" s="20"/>
      <c r="CFR134" s="20"/>
      <c r="CFS134" s="20"/>
      <c r="CFT134" s="20"/>
      <c r="CFU134" s="20"/>
      <c r="CFV134" s="20"/>
      <c r="CFW134" s="20"/>
      <c r="CFX134" s="20"/>
      <c r="CFY134" s="20"/>
      <c r="CFZ134" s="20"/>
      <c r="CGA134" s="20"/>
      <c r="CGB134" s="20"/>
      <c r="CGC134" s="20"/>
      <c r="CGD134" s="20"/>
      <c r="CGE134" s="20"/>
      <c r="CGF134" s="20"/>
      <c r="CGG134" s="20"/>
      <c r="CGH134" s="20"/>
      <c r="CGI134" s="20"/>
      <c r="CGJ134" s="20"/>
      <c r="CGK134" s="20"/>
      <c r="CGL134" s="20"/>
      <c r="CGM134" s="20"/>
      <c r="CGN134" s="20"/>
      <c r="CGO134" s="20"/>
      <c r="CGP134" s="20"/>
      <c r="CGQ134" s="20"/>
      <c r="CGR134" s="20"/>
      <c r="CGS134" s="20"/>
      <c r="CGT134" s="20"/>
      <c r="CGU134" s="20"/>
      <c r="CGV134" s="20"/>
      <c r="CGW134" s="20"/>
      <c r="CGX134" s="20"/>
      <c r="CGY134" s="20"/>
      <c r="CGZ134" s="20"/>
      <c r="CHA134" s="20"/>
      <c r="CHB134" s="20"/>
      <c r="CHC134" s="20"/>
      <c r="CHD134" s="20"/>
      <c r="CHE134" s="20"/>
      <c r="CHF134" s="20"/>
      <c r="CHG134" s="20"/>
      <c r="CHH134" s="20"/>
      <c r="CHI134" s="20"/>
      <c r="CHJ134" s="20"/>
      <c r="CHK134" s="20"/>
      <c r="CHL134" s="20"/>
      <c r="CHM134" s="20"/>
      <c r="CHN134" s="20"/>
      <c r="CHO134" s="20"/>
      <c r="CHP134" s="20"/>
      <c r="CHQ134" s="20"/>
      <c r="CHR134" s="20"/>
      <c r="CHS134" s="20"/>
      <c r="CHT134" s="20"/>
      <c r="CHU134" s="20"/>
      <c r="CHV134" s="20"/>
      <c r="CHW134" s="20"/>
      <c r="CHX134" s="20"/>
      <c r="CHY134" s="20"/>
      <c r="CHZ134" s="20"/>
      <c r="CIA134" s="20"/>
      <c r="CIB134" s="20"/>
      <c r="CIC134" s="20"/>
      <c r="CID134" s="20"/>
      <c r="CIE134" s="20"/>
      <c r="CIF134" s="20"/>
      <c r="CIG134" s="20"/>
      <c r="CIH134" s="20"/>
      <c r="CII134" s="20"/>
      <c r="CIJ134" s="20"/>
      <c r="CIK134" s="20"/>
      <c r="CIL134" s="20"/>
      <c r="CIM134" s="20"/>
      <c r="CIN134" s="20"/>
      <c r="CIO134" s="20"/>
      <c r="CIP134" s="20"/>
      <c r="CIQ134" s="20"/>
      <c r="CIR134" s="20"/>
      <c r="CIS134" s="20"/>
      <c r="CIT134" s="20"/>
      <c r="CIU134" s="20"/>
      <c r="CIV134" s="20"/>
      <c r="CIW134" s="20"/>
      <c r="CIX134" s="20"/>
      <c r="CIY134" s="20"/>
      <c r="CIZ134" s="20"/>
      <c r="CJA134" s="20"/>
      <c r="CJB134" s="20"/>
      <c r="CJC134" s="20"/>
      <c r="CJD134" s="20"/>
      <c r="CJE134" s="20"/>
      <c r="CJF134" s="20"/>
      <c r="CJG134" s="20"/>
      <c r="CJH134" s="20"/>
      <c r="CJI134" s="20"/>
      <c r="CJJ134" s="20"/>
      <c r="CJK134" s="20"/>
      <c r="CJL134" s="20"/>
      <c r="CJM134" s="20"/>
      <c r="CJN134" s="20"/>
      <c r="CJO134" s="20"/>
      <c r="CJP134" s="20"/>
      <c r="CJQ134" s="20"/>
      <c r="CJR134" s="20"/>
      <c r="CJS134" s="20"/>
      <c r="CJT134" s="20"/>
      <c r="CJU134" s="20"/>
      <c r="CJV134" s="20"/>
      <c r="CJW134" s="20"/>
      <c r="CJX134" s="20"/>
      <c r="CJY134" s="20"/>
      <c r="CJZ134" s="20"/>
      <c r="CKA134" s="20"/>
      <c r="CKB134" s="20"/>
      <c r="CKC134" s="20"/>
      <c r="CKD134" s="20"/>
      <c r="CKE134" s="20"/>
      <c r="CKF134" s="20"/>
      <c r="CKG134" s="20"/>
      <c r="CKH134" s="20"/>
      <c r="CKI134" s="20"/>
      <c r="CKJ134" s="20"/>
      <c r="CKK134" s="20"/>
      <c r="CKL134" s="20"/>
      <c r="CKM134" s="20"/>
      <c r="CKN134" s="20"/>
      <c r="CKO134" s="20"/>
      <c r="CKP134" s="20"/>
      <c r="CKQ134" s="20"/>
      <c r="CKR134" s="20"/>
      <c r="CKS134" s="20"/>
      <c r="CKT134" s="20"/>
      <c r="CKU134" s="20"/>
      <c r="CKV134" s="20"/>
      <c r="CKW134" s="20"/>
      <c r="CKX134" s="20"/>
      <c r="CKY134" s="20"/>
      <c r="CKZ134" s="20"/>
      <c r="CLA134" s="20"/>
      <c r="CLB134" s="20"/>
      <c r="CLC134" s="20"/>
      <c r="CLD134" s="20"/>
      <c r="CLE134" s="20"/>
      <c r="CLF134" s="20"/>
      <c r="CLG134" s="20"/>
      <c r="CLH134" s="20"/>
      <c r="CLI134" s="20"/>
      <c r="CLJ134" s="20"/>
      <c r="CLK134" s="20"/>
      <c r="CLL134" s="20"/>
      <c r="CLM134" s="20"/>
      <c r="CLN134" s="20"/>
      <c r="CLO134" s="20"/>
      <c r="CLP134" s="20"/>
      <c r="CLQ134" s="20"/>
      <c r="CLR134" s="20"/>
      <c r="CLS134" s="20"/>
      <c r="CLT134" s="20"/>
      <c r="CLU134" s="20"/>
      <c r="CLV134" s="20"/>
      <c r="CLW134" s="20"/>
      <c r="CLX134" s="20"/>
      <c r="CLY134" s="20"/>
      <c r="CLZ134" s="20"/>
      <c r="CMA134" s="20"/>
      <c r="CMB134" s="20"/>
      <c r="CMC134" s="20"/>
      <c r="CMD134" s="20"/>
      <c r="CME134" s="20"/>
      <c r="CMF134" s="20"/>
      <c r="CMG134" s="20"/>
      <c r="CMH134" s="20"/>
      <c r="CMI134" s="20"/>
      <c r="CMJ134" s="20"/>
      <c r="CMK134" s="20"/>
      <c r="CML134" s="20"/>
      <c r="CMM134" s="20"/>
      <c r="CMN134" s="20"/>
      <c r="CMO134" s="20"/>
      <c r="CMP134" s="20"/>
      <c r="CMQ134" s="20"/>
      <c r="CMR134" s="20"/>
      <c r="CMS134" s="20"/>
      <c r="CMT134" s="20"/>
      <c r="CMU134" s="20"/>
      <c r="CMV134" s="20"/>
      <c r="CMW134" s="20"/>
      <c r="CMX134" s="20"/>
      <c r="CMY134" s="20"/>
      <c r="CMZ134" s="20"/>
      <c r="CNA134" s="20"/>
      <c r="CNB134" s="20"/>
      <c r="CNC134" s="20"/>
      <c r="CND134" s="20"/>
      <c r="CNE134" s="20"/>
      <c r="CNF134" s="20"/>
      <c r="CNG134" s="20"/>
      <c r="CNH134" s="20"/>
      <c r="CNI134" s="20"/>
      <c r="CNJ134" s="20"/>
      <c r="CNK134" s="20"/>
      <c r="CNL134" s="20"/>
      <c r="CNM134" s="20"/>
      <c r="CNN134" s="20"/>
      <c r="CNO134" s="20"/>
      <c r="CNP134" s="20"/>
      <c r="CNQ134" s="20"/>
      <c r="CNR134" s="20"/>
      <c r="CNS134" s="20"/>
      <c r="CNT134" s="20"/>
      <c r="CNU134" s="20"/>
      <c r="CNV134" s="20"/>
      <c r="CNW134" s="20"/>
      <c r="CNX134" s="20"/>
      <c r="CNY134" s="20"/>
      <c r="CNZ134" s="20"/>
      <c r="COA134" s="20"/>
      <c r="COB134" s="20"/>
      <c r="COC134" s="20"/>
      <c r="COD134" s="20"/>
      <c r="COE134" s="20"/>
      <c r="COF134" s="20"/>
      <c r="COG134" s="20"/>
      <c r="COH134" s="20"/>
      <c r="COI134" s="20"/>
      <c r="COJ134" s="20"/>
      <c r="COK134" s="20"/>
      <c r="COL134" s="20"/>
      <c r="COM134" s="20"/>
      <c r="CON134" s="20"/>
      <c r="COO134" s="20"/>
      <c r="COP134" s="20"/>
      <c r="COQ134" s="20"/>
      <c r="COR134" s="20"/>
      <c r="COS134" s="20"/>
      <c r="COT134" s="20"/>
      <c r="COU134" s="20"/>
      <c r="COV134" s="20"/>
      <c r="COW134" s="20"/>
      <c r="COX134" s="20"/>
      <c r="COY134" s="20"/>
      <c r="COZ134" s="20"/>
      <c r="CPA134" s="20"/>
      <c r="CPB134" s="20"/>
      <c r="CPC134" s="20"/>
      <c r="CPD134" s="20"/>
      <c r="CPE134" s="20"/>
      <c r="CPF134" s="20"/>
      <c r="CPG134" s="20"/>
      <c r="CPH134" s="20"/>
      <c r="CPI134" s="20"/>
      <c r="CPJ134" s="20"/>
      <c r="CPK134" s="20"/>
      <c r="CPL134" s="20"/>
      <c r="CPM134" s="20"/>
      <c r="CPN134" s="20"/>
      <c r="CPO134" s="20"/>
      <c r="CPP134" s="20"/>
      <c r="CPQ134" s="20"/>
      <c r="CPR134" s="20"/>
      <c r="CPS134" s="20"/>
      <c r="CPT134" s="20"/>
      <c r="CPU134" s="20"/>
      <c r="CPV134" s="20"/>
      <c r="CPW134" s="20"/>
      <c r="CPX134" s="20"/>
      <c r="CPY134" s="20"/>
      <c r="CPZ134" s="20"/>
      <c r="CQA134" s="20"/>
      <c r="CQB134" s="20"/>
      <c r="CQC134" s="20"/>
      <c r="CQD134" s="20"/>
      <c r="CQE134" s="20"/>
      <c r="CQF134" s="20"/>
      <c r="CQG134" s="20"/>
      <c r="CQH134" s="20"/>
      <c r="CQI134" s="20"/>
      <c r="CQJ134" s="20"/>
      <c r="CQK134" s="20"/>
      <c r="CQL134" s="20"/>
      <c r="CQM134" s="20"/>
      <c r="CQN134" s="20"/>
      <c r="CQO134" s="20"/>
      <c r="CQP134" s="20"/>
      <c r="CQQ134" s="20"/>
      <c r="CQR134" s="20"/>
      <c r="CQS134" s="20"/>
      <c r="CQT134" s="20"/>
      <c r="CQU134" s="20"/>
      <c r="CQV134" s="20"/>
      <c r="CQW134" s="20"/>
      <c r="CQX134" s="20"/>
      <c r="CQY134" s="20"/>
      <c r="CQZ134" s="20"/>
      <c r="CRA134" s="20"/>
      <c r="CRB134" s="20"/>
      <c r="CRC134" s="20"/>
      <c r="CRD134" s="20"/>
      <c r="CRE134" s="20"/>
      <c r="CRF134" s="20"/>
      <c r="CRG134" s="20"/>
      <c r="CRH134" s="20"/>
      <c r="CRI134" s="20"/>
      <c r="CRJ134" s="20"/>
      <c r="CRK134" s="20"/>
      <c r="CRL134" s="20"/>
      <c r="CRM134" s="20"/>
      <c r="CRN134" s="20"/>
      <c r="CRO134" s="20"/>
      <c r="CRP134" s="20"/>
      <c r="CRQ134" s="20"/>
      <c r="CRR134" s="20"/>
      <c r="CRS134" s="20"/>
      <c r="CRT134" s="20"/>
      <c r="CRU134" s="20"/>
      <c r="CRV134" s="20"/>
      <c r="CRW134" s="20"/>
      <c r="CRX134" s="20"/>
      <c r="CRY134" s="20"/>
      <c r="CRZ134" s="20"/>
      <c r="CSA134" s="20"/>
      <c r="CSB134" s="20"/>
      <c r="CSC134" s="20"/>
      <c r="CSD134" s="20"/>
      <c r="CSE134" s="20"/>
      <c r="CSF134" s="20"/>
      <c r="CSG134" s="20"/>
      <c r="CSH134" s="20"/>
      <c r="CSI134" s="20"/>
      <c r="CSJ134" s="20"/>
      <c r="CSK134" s="20"/>
      <c r="CSL134" s="20"/>
      <c r="CSM134" s="20"/>
      <c r="CSN134" s="20"/>
      <c r="CSO134" s="20"/>
      <c r="CSP134" s="20"/>
      <c r="CSQ134" s="20"/>
      <c r="CSR134" s="20"/>
      <c r="CSS134" s="20"/>
      <c r="CST134" s="20"/>
      <c r="CSU134" s="20"/>
      <c r="CSV134" s="20"/>
      <c r="CSW134" s="20"/>
      <c r="CSX134" s="20"/>
      <c r="CSY134" s="20"/>
      <c r="CSZ134" s="20"/>
      <c r="CTA134" s="20"/>
      <c r="CTB134" s="20"/>
      <c r="CTC134" s="20"/>
      <c r="CTD134" s="20"/>
      <c r="CTE134" s="20"/>
      <c r="CTF134" s="20"/>
      <c r="CTG134" s="20"/>
      <c r="CTH134" s="20"/>
      <c r="CTI134" s="20"/>
      <c r="CTJ134" s="20"/>
      <c r="CTK134" s="20"/>
      <c r="CTL134" s="20"/>
      <c r="CTM134" s="20"/>
      <c r="CTN134" s="20"/>
      <c r="CTO134" s="20"/>
      <c r="CTP134" s="20"/>
      <c r="CTQ134" s="20"/>
      <c r="CTR134" s="20"/>
      <c r="CTS134" s="20"/>
      <c r="CTT134" s="20"/>
      <c r="CTU134" s="20"/>
      <c r="CTV134" s="20"/>
      <c r="CTW134" s="20"/>
      <c r="CTX134" s="20"/>
      <c r="CTY134" s="20"/>
      <c r="CTZ134" s="20"/>
      <c r="CUA134" s="20"/>
      <c r="CUB134" s="20"/>
      <c r="CUC134" s="20"/>
      <c r="CUD134" s="20"/>
      <c r="CUE134" s="20"/>
      <c r="CUF134" s="20"/>
      <c r="CUG134" s="20"/>
      <c r="CUH134" s="20"/>
      <c r="CUI134" s="20"/>
      <c r="CUJ134" s="20"/>
      <c r="CUK134" s="20"/>
      <c r="CUL134" s="20"/>
      <c r="CUM134" s="20"/>
      <c r="CUN134" s="20"/>
      <c r="CUO134" s="20"/>
      <c r="CUP134" s="20"/>
      <c r="CUQ134" s="20"/>
      <c r="CUR134" s="20"/>
      <c r="CUS134" s="20"/>
      <c r="CUT134" s="20"/>
      <c r="CUU134" s="20"/>
      <c r="CUV134" s="20"/>
      <c r="CUW134" s="20"/>
      <c r="CUX134" s="20"/>
      <c r="CUY134" s="20"/>
      <c r="CUZ134" s="20"/>
      <c r="CVA134" s="20"/>
      <c r="CVB134" s="20"/>
      <c r="CVC134" s="20"/>
      <c r="CVD134" s="20"/>
      <c r="CVE134" s="20"/>
      <c r="CVF134" s="20"/>
      <c r="CVG134" s="20"/>
      <c r="CVH134" s="20"/>
      <c r="CVI134" s="20"/>
      <c r="CVJ134" s="20"/>
      <c r="CVK134" s="20"/>
      <c r="CVL134" s="20"/>
      <c r="CVM134" s="20"/>
      <c r="CVN134" s="20"/>
      <c r="CVO134" s="20"/>
      <c r="CVP134" s="20"/>
      <c r="CVQ134" s="20"/>
      <c r="CVR134" s="20"/>
      <c r="CVS134" s="20"/>
      <c r="CVT134" s="20"/>
      <c r="CVU134" s="20"/>
      <c r="CVV134" s="20"/>
      <c r="CVW134" s="20"/>
      <c r="CVX134" s="20"/>
      <c r="CVY134" s="20"/>
      <c r="CVZ134" s="20"/>
      <c r="CWA134" s="20"/>
      <c r="CWB134" s="20"/>
      <c r="CWC134" s="20"/>
      <c r="CWD134" s="20"/>
      <c r="CWE134" s="20"/>
      <c r="CWF134" s="20"/>
      <c r="CWG134" s="20"/>
      <c r="CWH134" s="20"/>
      <c r="CWI134" s="20"/>
      <c r="CWJ134" s="20"/>
      <c r="CWK134" s="20"/>
      <c r="CWL134" s="20"/>
      <c r="CWM134" s="20"/>
      <c r="CWN134" s="20"/>
      <c r="CWO134" s="20"/>
      <c r="CWP134" s="20"/>
      <c r="CWQ134" s="20"/>
      <c r="CWR134" s="20"/>
      <c r="CWS134" s="20"/>
      <c r="CWT134" s="20"/>
      <c r="CWU134" s="20"/>
      <c r="CWV134" s="20"/>
      <c r="CWW134" s="20"/>
      <c r="CWX134" s="20"/>
      <c r="CWY134" s="20"/>
      <c r="CWZ134" s="20"/>
      <c r="CXA134" s="20"/>
      <c r="CXB134" s="20"/>
      <c r="CXC134" s="20"/>
      <c r="CXD134" s="20"/>
      <c r="CXE134" s="20"/>
      <c r="CXF134" s="20"/>
      <c r="CXG134" s="20"/>
      <c r="CXH134" s="20"/>
      <c r="CXI134" s="20"/>
      <c r="CXJ134" s="20"/>
      <c r="CXK134" s="20"/>
      <c r="CXL134" s="20"/>
      <c r="CXM134" s="20"/>
      <c r="CXN134" s="20"/>
      <c r="CXO134" s="20"/>
      <c r="CXP134" s="20"/>
      <c r="CXQ134" s="20"/>
      <c r="CXR134" s="20"/>
      <c r="CXS134" s="20"/>
      <c r="CXT134" s="20"/>
      <c r="CXU134" s="20"/>
      <c r="CXV134" s="20"/>
      <c r="CXW134" s="20"/>
      <c r="CXX134" s="20"/>
      <c r="CXY134" s="20"/>
      <c r="CXZ134" s="20"/>
      <c r="CYA134" s="20"/>
      <c r="CYB134" s="20"/>
      <c r="CYC134" s="20"/>
      <c r="CYD134" s="20"/>
      <c r="CYE134" s="20"/>
      <c r="CYF134" s="20"/>
      <c r="CYG134" s="20"/>
      <c r="CYH134" s="20"/>
      <c r="CYI134" s="20"/>
      <c r="CYJ134" s="20"/>
      <c r="CYK134" s="20"/>
      <c r="CYL134" s="20"/>
      <c r="CYM134" s="20"/>
      <c r="CYN134" s="20"/>
      <c r="CYO134" s="20"/>
      <c r="CYP134" s="20"/>
      <c r="CYQ134" s="20"/>
      <c r="CYR134" s="20"/>
      <c r="CYS134" s="20"/>
      <c r="CYT134" s="20"/>
      <c r="CYU134" s="20"/>
      <c r="CYV134" s="20"/>
      <c r="CYW134" s="20"/>
      <c r="CYX134" s="20"/>
      <c r="CYY134" s="20"/>
      <c r="CYZ134" s="20"/>
      <c r="CZA134" s="20"/>
      <c r="CZB134" s="20"/>
      <c r="CZC134" s="20"/>
      <c r="CZD134" s="20"/>
      <c r="CZE134" s="20"/>
      <c r="CZF134" s="20"/>
      <c r="CZG134" s="20"/>
      <c r="CZH134" s="20"/>
      <c r="CZI134" s="20"/>
      <c r="CZJ134" s="20"/>
      <c r="CZK134" s="20"/>
      <c r="CZL134" s="20"/>
      <c r="CZM134" s="20"/>
      <c r="CZN134" s="20"/>
      <c r="CZO134" s="20"/>
      <c r="CZP134" s="20"/>
      <c r="CZQ134" s="20"/>
      <c r="CZR134" s="20"/>
      <c r="CZS134" s="20"/>
      <c r="CZT134" s="20"/>
      <c r="CZU134" s="20"/>
      <c r="CZV134" s="20"/>
      <c r="CZW134" s="20"/>
      <c r="CZX134" s="20"/>
      <c r="CZY134" s="20"/>
      <c r="CZZ134" s="20"/>
      <c r="DAA134" s="20"/>
      <c r="DAB134" s="20"/>
      <c r="DAC134" s="20"/>
      <c r="DAD134" s="20"/>
      <c r="DAE134" s="20"/>
      <c r="DAF134" s="20"/>
      <c r="DAG134" s="20"/>
      <c r="DAH134" s="20"/>
      <c r="DAI134" s="20"/>
      <c r="DAJ134" s="20"/>
      <c r="DAK134" s="20"/>
      <c r="DAL134" s="20"/>
      <c r="DAM134" s="20"/>
      <c r="DAN134" s="20"/>
      <c r="DAO134" s="20"/>
      <c r="DAP134" s="20"/>
      <c r="DAQ134" s="20"/>
      <c r="DAR134" s="20"/>
      <c r="DAS134" s="20"/>
      <c r="DAT134" s="20"/>
      <c r="DAU134" s="20"/>
      <c r="DAV134" s="20"/>
      <c r="DAW134" s="20"/>
      <c r="DAX134" s="20"/>
      <c r="DAY134" s="20"/>
      <c r="DAZ134" s="20"/>
      <c r="DBA134" s="20"/>
      <c r="DBB134" s="20"/>
      <c r="DBC134" s="20"/>
      <c r="DBD134" s="20"/>
      <c r="DBE134" s="20"/>
      <c r="DBF134" s="20"/>
      <c r="DBG134" s="20"/>
      <c r="DBH134" s="20"/>
      <c r="DBI134" s="20"/>
      <c r="DBJ134" s="20"/>
      <c r="DBK134" s="20"/>
      <c r="DBL134" s="20"/>
      <c r="DBM134" s="20"/>
      <c r="DBN134" s="20"/>
      <c r="DBO134" s="20"/>
      <c r="DBP134" s="20"/>
      <c r="DBQ134" s="20"/>
      <c r="DBR134" s="20"/>
      <c r="DBS134" s="20"/>
      <c r="DBT134" s="20"/>
      <c r="DBU134" s="20"/>
      <c r="DBV134" s="20"/>
      <c r="DBW134" s="20"/>
      <c r="DBX134" s="20"/>
      <c r="DBY134" s="20"/>
      <c r="DBZ134" s="20"/>
      <c r="DCA134" s="20"/>
      <c r="DCB134" s="20"/>
      <c r="DCC134" s="20"/>
      <c r="DCD134" s="20"/>
      <c r="DCE134" s="20"/>
      <c r="DCF134" s="20"/>
      <c r="DCG134" s="20"/>
      <c r="DCH134" s="20"/>
      <c r="DCI134" s="20"/>
      <c r="DCJ134" s="20"/>
      <c r="DCK134" s="20"/>
      <c r="DCL134" s="20"/>
      <c r="DCM134" s="20"/>
      <c r="DCN134" s="20"/>
      <c r="DCO134" s="20"/>
      <c r="DCP134" s="20"/>
      <c r="DCQ134" s="20"/>
      <c r="DCR134" s="20"/>
      <c r="DCS134" s="20"/>
      <c r="DCT134" s="20"/>
      <c r="DCU134" s="20"/>
      <c r="DCV134" s="20"/>
      <c r="DCW134" s="20"/>
      <c r="DCX134" s="20"/>
      <c r="DCY134" s="20"/>
      <c r="DCZ134" s="20"/>
      <c r="DDA134" s="20"/>
      <c r="DDB134" s="20"/>
      <c r="DDC134" s="20"/>
      <c r="DDD134" s="20"/>
      <c r="DDE134" s="20"/>
      <c r="DDF134" s="20"/>
      <c r="DDG134" s="20"/>
      <c r="DDH134" s="20"/>
      <c r="DDI134" s="20"/>
      <c r="DDJ134" s="20"/>
      <c r="DDK134" s="20"/>
      <c r="DDL134" s="20"/>
      <c r="DDM134" s="20"/>
      <c r="DDN134" s="20"/>
      <c r="DDO134" s="20"/>
      <c r="DDP134" s="20"/>
      <c r="DDQ134" s="20"/>
      <c r="DDR134" s="20"/>
      <c r="DDS134" s="20"/>
      <c r="DDT134" s="20"/>
      <c r="DDU134" s="20"/>
      <c r="DDV134" s="20"/>
      <c r="DDW134" s="20"/>
      <c r="DDX134" s="20"/>
      <c r="DDY134" s="20"/>
      <c r="DDZ134" s="20"/>
      <c r="DEA134" s="20"/>
      <c r="DEB134" s="20"/>
      <c r="DEC134" s="20"/>
      <c r="DED134" s="20"/>
      <c r="DEE134" s="20"/>
      <c r="DEF134" s="20"/>
      <c r="DEG134" s="20"/>
      <c r="DEH134" s="20"/>
      <c r="DEI134" s="20"/>
      <c r="DEJ134" s="20"/>
      <c r="DEK134" s="20"/>
      <c r="DEL134" s="20"/>
      <c r="DEM134" s="20"/>
      <c r="DEN134" s="20"/>
      <c r="DEO134" s="20"/>
      <c r="DEP134" s="20"/>
      <c r="DEQ134" s="20"/>
      <c r="DER134" s="20"/>
      <c r="DES134" s="20"/>
      <c r="DET134" s="20"/>
      <c r="DEU134" s="20"/>
      <c r="DEV134" s="20"/>
      <c r="DEW134" s="20"/>
      <c r="DEX134" s="20"/>
      <c r="DEY134" s="20"/>
      <c r="DEZ134" s="20"/>
      <c r="DFA134" s="20"/>
      <c r="DFB134" s="20"/>
      <c r="DFC134" s="20"/>
      <c r="DFD134" s="20"/>
      <c r="DFE134" s="20"/>
      <c r="DFF134" s="20"/>
      <c r="DFG134" s="20"/>
      <c r="DFH134" s="20"/>
      <c r="DFI134" s="20"/>
      <c r="DFJ134" s="20"/>
      <c r="DFK134" s="20"/>
      <c r="DFL134" s="20"/>
      <c r="DFM134" s="20"/>
      <c r="DFN134" s="20"/>
      <c r="DFO134" s="20"/>
      <c r="DFP134" s="20"/>
      <c r="DFQ134" s="20"/>
      <c r="DFR134" s="20"/>
      <c r="DFS134" s="20"/>
      <c r="DFT134" s="20"/>
      <c r="DFU134" s="20"/>
      <c r="DFV134" s="20"/>
      <c r="DFW134" s="20"/>
      <c r="DFX134" s="20"/>
      <c r="DFY134" s="20"/>
      <c r="DFZ134" s="20"/>
      <c r="DGA134" s="20"/>
      <c r="DGB134" s="20"/>
      <c r="DGC134" s="20"/>
      <c r="DGD134" s="20"/>
      <c r="DGE134" s="20"/>
      <c r="DGF134" s="20"/>
      <c r="DGG134" s="20"/>
      <c r="DGH134" s="20"/>
      <c r="DGI134" s="20"/>
      <c r="DGJ134" s="20"/>
      <c r="DGK134" s="20"/>
      <c r="DGL134" s="20"/>
      <c r="DGM134" s="20"/>
      <c r="DGN134" s="20"/>
      <c r="DGO134" s="20"/>
      <c r="DGP134" s="20"/>
      <c r="DGQ134" s="20"/>
      <c r="DGR134" s="20"/>
      <c r="DGS134" s="20"/>
      <c r="DGT134" s="20"/>
      <c r="DGU134" s="20"/>
      <c r="DGV134" s="20"/>
      <c r="DGW134" s="20"/>
      <c r="DGX134" s="20"/>
      <c r="DGY134" s="20"/>
      <c r="DGZ134" s="20"/>
      <c r="DHA134" s="20"/>
      <c r="DHB134" s="20"/>
      <c r="DHC134" s="20"/>
      <c r="DHD134" s="20"/>
      <c r="DHE134" s="20"/>
      <c r="DHF134" s="20"/>
      <c r="DHG134" s="20"/>
      <c r="DHH134" s="20"/>
      <c r="DHI134" s="20"/>
      <c r="DHJ134" s="20"/>
      <c r="DHK134" s="20"/>
      <c r="DHL134" s="20"/>
      <c r="DHM134" s="20"/>
      <c r="DHN134" s="20"/>
      <c r="DHO134" s="20"/>
      <c r="DHP134" s="20"/>
      <c r="DHQ134" s="20"/>
      <c r="DHR134" s="20"/>
      <c r="DHS134" s="20"/>
      <c r="DHT134" s="20"/>
      <c r="DHU134" s="20"/>
      <c r="DHV134" s="20"/>
      <c r="DHW134" s="20"/>
      <c r="DHX134" s="20"/>
      <c r="DHY134" s="20"/>
      <c r="DHZ134" s="20"/>
      <c r="DIA134" s="20"/>
      <c r="DIB134" s="20"/>
      <c r="DIC134" s="20"/>
      <c r="DID134" s="20"/>
      <c r="DIE134" s="20"/>
      <c r="DIF134" s="20"/>
      <c r="DIG134" s="20"/>
      <c r="DIH134" s="20"/>
      <c r="DII134" s="20"/>
      <c r="DIJ134" s="20"/>
      <c r="DIK134" s="20"/>
      <c r="DIL134" s="20"/>
      <c r="DIM134" s="20"/>
      <c r="DIN134" s="20"/>
      <c r="DIO134" s="20"/>
      <c r="DIP134" s="20"/>
      <c r="DIQ134" s="20"/>
      <c r="DIR134" s="20"/>
      <c r="DIS134" s="20"/>
      <c r="DIT134" s="20"/>
      <c r="DIU134" s="20"/>
      <c r="DIV134" s="20"/>
      <c r="DIW134" s="20"/>
      <c r="DIX134" s="20"/>
      <c r="DIY134" s="20"/>
      <c r="DIZ134" s="20"/>
      <c r="DJA134" s="20"/>
      <c r="DJB134" s="20"/>
      <c r="DJC134" s="20"/>
      <c r="DJD134" s="20"/>
      <c r="DJE134" s="20"/>
      <c r="DJF134" s="20"/>
      <c r="DJG134" s="20"/>
      <c r="DJH134" s="20"/>
      <c r="DJI134" s="20"/>
      <c r="DJJ134" s="20"/>
      <c r="DJK134" s="20"/>
      <c r="DJL134" s="20"/>
      <c r="DJM134" s="20"/>
      <c r="DJN134" s="20"/>
      <c r="DJO134" s="20"/>
      <c r="DJP134" s="20"/>
      <c r="DJQ134" s="20"/>
      <c r="DJR134" s="20"/>
      <c r="DJS134" s="20"/>
      <c r="DJT134" s="20"/>
      <c r="DJU134" s="20"/>
      <c r="DJV134" s="20"/>
      <c r="DJW134" s="20"/>
      <c r="DJX134" s="20"/>
      <c r="DJY134" s="20"/>
      <c r="DJZ134" s="20"/>
      <c r="DKA134" s="20"/>
      <c r="DKB134" s="20"/>
      <c r="DKC134" s="20"/>
      <c r="DKD134" s="20"/>
      <c r="DKE134" s="20"/>
      <c r="DKF134" s="20"/>
      <c r="DKG134" s="20"/>
      <c r="DKH134" s="20"/>
      <c r="DKI134" s="20"/>
      <c r="DKJ134" s="20"/>
      <c r="DKK134" s="20"/>
      <c r="DKL134" s="20"/>
      <c r="DKM134" s="20"/>
      <c r="DKN134" s="20"/>
      <c r="DKO134" s="20"/>
      <c r="DKP134" s="20"/>
      <c r="DKQ134" s="20"/>
      <c r="DKR134" s="20"/>
      <c r="DKS134" s="20"/>
      <c r="DKT134" s="20"/>
      <c r="DKU134" s="20"/>
      <c r="DKV134" s="20"/>
      <c r="DKW134" s="20"/>
      <c r="DKX134" s="20"/>
      <c r="DKY134" s="20"/>
      <c r="DKZ134" s="20"/>
      <c r="DLA134" s="20"/>
      <c r="DLB134" s="20"/>
      <c r="DLC134" s="20"/>
      <c r="DLD134" s="20"/>
      <c r="DLE134" s="20"/>
      <c r="DLF134" s="20"/>
      <c r="DLG134" s="20"/>
      <c r="DLH134" s="20"/>
      <c r="DLI134" s="20"/>
      <c r="DLJ134" s="20"/>
      <c r="DLK134" s="20"/>
      <c r="DLL134" s="20"/>
      <c r="DLM134" s="20"/>
      <c r="DLN134" s="20"/>
      <c r="DLO134" s="20"/>
      <c r="DLP134" s="20"/>
      <c r="DLQ134" s="20"/>
      <c r="DLR134" s="20"/>
      <c r="DLS134" s="20"/>
      <c r="DLT134" s="20"/>
      <c r="DLU134" s="20"/>
      <c r="DLV134" s="20"/>
      <c r="DLW134" s="20"/>
      <c r="DLX134" s="20"/>
      <c r="DLY134" s="20"/>
      <c r="DLZ134" s="20"/>
      <c r="DMA134" s="20"/>
      <c r="DMB134" s="20"/>
      <c r="DMC134" s="20"/>
      <c r="DMD134" s="20"/>
      <c r="DME134" s="20"/>
      <c r="DMF134" s="20"/>
      <c r="DMG134" s="20"/>
      <c r="DMH134" s="20"/>
      <c r="DMI134" s="20"/>
      <c r="DMJ134" s="20"/>
      <c r="DMK134" s="20"/>
      <c r="DML134" s="20"/>
      <c r="DMM134" s="20"/>
      <c r="DMN134" s="20"/>
      <c r="DMO134" s="20"/>
      <c r="DMP134" s="20"/>
      <c r="DMQ134" s="20"/>
      <c r="DMR134" s="20"/>
      <c r="DMS134" s="20"/>
      <c r="DMT134" s="20"/>
      <c r="DMU134" s="20"/>
      <c r="DMV134" s="20"/>
      <c r="DMW134" s="20"/>
      <c r="DMX134" s="20"/>
      <c r="DMY134" s="20"/>
      <c r="DMZ134" s="20"/>
      <c r="DNA134" s="20"/>
      <c r="DNB134" s="20"/>
      <c r="DNC134" s="20"/>
      <c r="DND134" s="20"/>
      <c r="DNE134" s="20"/>
      <c r="DNF134" s="20"/>
      <c r="DNG134" s="20"/>
      <c r="DNH134" s="20"/>
      <c r="DNI134" s="20"/>
      <c r="DNJ134" s="20"/>
      <c r="DNK134" s="20"/>
      <c r="DNL134" s="20"/>
      <c r="DNM134" s="20"/>
      <c r="DNN134" s="20"/>
      <c r="DNO134" s="20"/>
      <c r="DNP134" s="20"/>
      <c r="DNQ134" s="20"/>
      <c r="DNR134" s="20"/>
      <c r="DNS134" s="20"/>
      <c r="DNT134" s="20"/>
      <c r="DNU134" s="20"/>
      <c r="DNV134" s="20"/>
      <c r="DNW134" s="20"/>
      <c r="DNX134" s="20"/>
      <c r="DNY134" s="20"/>
      <c r="DNZ134" s="20"/>
      <c r="DOA134" s="20"/>
      <c r="DOB134" s="20"/>
      <c r="DOC134" s="20"/>
      <c r="DOD134" s="20"/>
      <c r="DOE134" s="20"/>
      <c r="DOF134" s="20"/>
      <c r="DOG134" s="20"/>
      <c r="DOH134" s="20"/>
      <c r="DOI134" s="20"/>
      <c r="DOJ134" s="20"/>
      <c r="DOK134" s="20"/>
      <c r="DOL134" s="20"/>
      <c r="DOM134" s="20"/>
      <c r="DON134" s="20"/>
      <c r="DOO134" s="20"/>
      <c r="DOP134" s="20"/>
      <c r="DOQ134" s="20"/>
      <c r="DOR134" s="20"/>
      <c r="DOS134" s="20"/>
      <c r="DOT134" s="20"/>
      <c r="DOU134" s="20"/>
      <c r="DOV134" s="20"/>
      <c r="DOW134" s="20"/>
      <c r="DOX134" s="20"/>
      <c r="DOY134" s="20"/>
      <c r="DOZ134" s="20"/>
      <c r="DPA134" s="20"/>
      <c r="DPB134" s="20"/>
      <c r="DPC134" s="20"/>
      <c r="DPD134" s="20"/>
      <c r="DPE134" s="20"/>
      <c r="DPF134" s="20"/>
      <c r="DPG134" s="20"/>
      <c r="DPH134" s="20"/>
      <c r="DPI134" s="20"/>
      <c r="DPJ134" s="20"/>
      <c r="DPK134" s="20"/>
      <c r="DPL134" s="20"/>
      <c r="DPM134" s="20"/>
      <c r="DPN134" s="20"/>
      <c r="DPO134" s="20"/>
      <c r="DPP134" s="20"/>
      <c r="DPQ134" s="20"/>
      <c r="DPR134" s="20"/>
      <c r="DPS134" s="20"/>
      <c r="DPT134" s="20"/>
      <c r="DPU134" s="20"/>
      <c r="DPV134" s="20"/>
      <c r="DPW134" s="20"/>
      <c r="DPX134" s="20"/>
      <c r="DPY134" s="20"/>
      <c r="DPZ134" s="20"/>
      <c r="DQA134" s="20"/>
      <c r="DQB134" s="20"/>
      <c r="DQC134" s="20"/>
      <c r="DQD134" s="20"/>
      <c r="DQE134" s="20"/>
      <c r="DQF134" s="20"/>
      <c r="DQG134" s="20"/>
      <c r="DQH134" s="20"/>
      <c r="DQI134" s="20"/>
      <c r="DQJ134" s="20"/>
      <c r="DQK134" s="20"/>
      <c r="DQL134" s="20"/>
      <c r="DQM134" s="20"/>
      <c r="DQN134" s="20"/>
      <c r="DQO134" s="20"/>
      <c r="DQP134" s="20"/>
      <c r="DQQ134" s="20"/>
      <c r="DQR134" s="20"/>
      <c r="DQS134" s="20"/>
      <c r="DQT134" s="20"/>
      <c r="DQU134" s="20"/>
      <c r="DQV134" s="20"/>
      <c r="DQW134" s="20"/>
      <c r="DQX134" s="20"/>
      <c r="DQY134" s="20"/>
      <c r="DQZ134" s="20"/>
      <c r="DRA134" s="20"/>
      <c r="DRB134" s="20"/>
      <c r="DRC134" s="20"/>
      <c r="DRD134" s="20"/>
      <c r="DRE134" s="20"/>
      <c r="DRF134" s="20"/>
      <c r="DRG134" s="20"/>
      <c r="DRH134" s="20"/>
      <c r="DRI134" s="20"/>
      <c r="DRJ134" s="20"/>
      <c r="DRK134" s="20"/>
      <c r="DRL134" s="20"/>
      <c r="DRM134" s="20"/>
      <c r="DRN134" s="20"/>
      <c r="DRO134" s="20"/>
      <c r="DRP134" s="20"/>
      <c r="DRQ134" s="20"/>
      <c r="DRR134" s="20"/>
      <c r="DRS134" s="20"/>
      <c r="DRT134" s="20"/>
      <c r="DRU134" s="20"/>
      <c r="DRV134" s="20"/>
      <c r="DRW134" s="20"/>
      <c r="DRX134" s="20"/>
      <c r="DRY134" s="20"/>
      <c r="DRZ134" s="20"/>
      <c r="DSA134" s="20"/>
      <c r="DSB134" s="20"/>
      <c r="DSC134" s="20"/>
      <c r="DSD134" s="20"/>
      <c r="DSE134" s="20"/>
      <c r="DSF134" s="20"/>
      <c r="DSG134" s="20"/>
      <c r="DSH134" s="20"/>
      <c r="DSI134" s="20"/>
      <c r="DSJ134" s="20"/>
      <c r="DSK134" s="20"/>
      <c r="DSL134" s="20"/>
      <c r="DSM134" s="20"/>
      <c r="DSN134" s="20"/>
      <c r="DSO134" s="20"/>
      <c r="DSP134" s="20"/>
      <c r="DSQ134" s="20"/>
      <c r="DSR134" s="20"/>
      <c r="DSS134" s="20"/>
      <c r="DST134" s="20"/>
      <c r="DSU134" s="20"/>
      <c r="DSV134" s="20"/>
      <c r="DSW134" s="20"/>
      <c r="DSX134" s="20"/>
      <c r="DSY134" s="20"/>
      <c r="DSZ134" s="20"/>
      <c r="DTA134" s="20"/>
      <c r="DTB134" s="20"/>
      <c r="DTC134" s="20"/>
      <c r="DTD134" s="20"/>
      <c r="DTE134" s="20"/>
      <c r="DTF134" s="20"/>
      <c r="DTG134" s="20"/>
      <c r="DTH134" s="20"/>
      <c r="DTI134" s="20"/>
      <c r="DTJ134" s="20"/>
      <c r="DTK134" s="20"/>
      <c r="DTL134" s="20"/>
      <c r="DTM134" s="20"/>
      <c r="DTN134" s="20"/>
      <c r="DTO134" s="20"/>
      <c r="DTP134" s="20"/>
      <c r="DTQ134" s="20"/>
      <c r="DTR134" s="20"/>
      <c r="DTS134" s="20"/>
      <c r="DTT134" s="20"/>
      <c r="DTU134" s="20"/>
      <c r="DTV134" s="20"/>
      <c r="DTW134" s="20"/>
      <c r="DTX134" s="20"/>
      <c r="DTY134" s="20"/>
      <c r="DTZ134" s="20"/>
      <c r="DUA134" s="20"/>
      <c r="DUB134" s="20"/>
      <c r="DUC134" s="20"/>
      <c r="DUD134" s="20"/>
      <c r="DUE134" s="20"/>
      <c r="DUF134" s="20"/>
      <c r="DUG134" s="20"/>
      <c r="DUH134" s="20"/>
      <c r="DUI134" s="20"/>
      <c r="DUJ134" s="20"/>
      <c r="DUK134" s="20"/>
      <c r="DUL134" s="20"/>
      <c r="DUM134" s="20"/>
      <c r="DUN134" s="20"/>
      <c r="DUO134" s="20"/>
      <c r="DUP134" s="20"/>
      <c r="DUQ134" s="20"/>
      <c r="DUR134" s="20"/>
      <c r="DUS134" s="20"/>
      <c r="DUT134" s="20"/>
      <c r="DUU134" s="20"/>
      <c r="DUV134" s="20"/>
      <c r="DUW134" s="20"/>
      <c r="DUX134" s="20"/>
      <c r="DUY134" s="20"/>
      <c r="DUZ134" s="20"/>
      <c r="DVA134" s="20"/>
      <c r="DVB134" s="20"/>
      <c r="DVC134" s="20"/>
      <c r="DVD134" s="20"/>
      <c r="DVE134" s="20"/>
      <c r="DVF134" s="20"/>
      <c r="DVG134" s="20"/>
      <c r="DVH134" s="20"/>
      <c r="DVI134" s="20"/>
      <c r="DVJ134" s="20"/>
      <c r="DVK134" s="20"/>
      <c r="DVL134" s="20"/>
      <c r="DVM134" s="20"/>
      <c r="DVN134" s="20"/>
      <c r="DVO134" s="20"/>
      <c r="DVP134" s="20"/>
      <c r="DVQ134" s="20"/>
      <c r="DVR134" s="20"/>
      <c r="DVS134" s="20"/>
      <c r="DVT134" s="20"/>
      <c r="DVU134" s="20"/>
      <c r="DVV134" s="20"/>
      <c r="DVW134" s="20"/>
      <c r="DVX134" s="20"/>
      <c r="DVY134" s="20"/>
      <c r="DVZ134" s="20"/>
      <c r="DWA134" s="20"/>
      <c r="DWB134" s="20"/>
      <c r="DWC134" s="20"/>
      <c r="DWD134" s="20"/>
      <c r="DWE134" s="20"/>
      <c r="DWF134" s="20"/>
      <c r="DWG134" s="20"/>
      <c r="DWH134" s="20"/>
      <c r="DWI134" s="20"/>
      <c r="DWJ134" s="20"/>
      <c r="DWK134" s="20"/>
      <c r="DWL134" s="20"/>
      <c r="DWM134" s="20"/>
      <c r="DWN134" s="20"/>
      <c r="DWO134" s="20"/>
      <c r="DWP134" s="20"/>
      <c r="DWQ134" s="20"/>
      <c r="DWR134" s="20"/>
      <c r="DWS134" s="20"/>
      <c r="DWT134" s="20"/>
      <c r="DWU134" s="20"/>
      <c r="DWV134" s="20"/>
      <c r="DWW134" s="20"/>
      <c r="DWX134" s="20"/>
      <c r="DWY134" s="20"/>
      <c r="DWZ134" s="20"/>
      <c r="DXA134" s="20"/>
      <c r="DXB134" s="20"/>
      <c r="DXC134" s="20"/>
      <c r="DXD134" s="20"/>
      <c r="DXE134" s="20"/>
      <c r="DXF134" s="20"/>
      <c r="DXG134" s="20"/>
      <c r="DXH134" s="20"/>
      <c r="DXI134" s="20"/>
      <c r="DXJ134" s="20"/>
      <c r="DXK134" s="20"/>
      <c r="DXL134" s="20"/>
      <c r="DXM134" s="20"/>
      <c r="DXN134" s="20"/>
      <c r="DXO134" s="20"/>
      <c r="DXP134" s="20"/>
      <c r="DXQ134" s="20"/>
      <c r="DXR134" s="20"/>
      <c r="DXS134" s="20"/>
      <c r="DXT134" s="20"/>
      <c r="DXU134" s="20"/>
      <c r="DXV134" s="20"/>
      <c r="DXW134" s="20"/>
      <c r="DXX134" s="20"/>
      <c r="DXY134" s="20"/>
      <c r="DXZ134" s="20"/>
      <c r="DYA134" s="20"/>
      <c r="DYB134" s="20"/>
      <c r="DYC134" s="20"/>
      <c r="DYD134" s="20"/>
      <c r="DYE134" s="20"/>
      <c r="DYF134" s="20"/>
      <c r="DYG134" s="20"/>
      <c r="DYH134" s="20"/>
      <c r="DYI134" s="20"/>
      <c r="DYJ134" s="20"/>
      <c r="DYK134" s="20"/>
      <c r="DYL134" s="20"/>
      <c r="DYM134" s="20"/>
      <c r="DYN134" s="20"/>
      <c r="DYO134" s="20"/>
      <c r="DYP134" s="20"/>
      <c r="DYQ134" s="20"/>
      <c r="DYR134" s="20"/>
      <c r="DYS134" s="20"/>
      <c r="DYT134" s="20"/>
      <c r="DYU134" s="20"/>
      <c r="DYV134" s="20"/>
      <c r="DYW134" s="20"/>
      <c r="DYX134" s="20"/>
      <c r="DYY134" s="20"/>
      <c r="DYZ134" s="20"/>
      <c r="DZA134" s="20"/>
      <c r="DZB134" s="20"/>
      <c r="DZC134" s="20"/>
      <c r="DZD134" s="20"/>
      <c r="DZE134" s="20"/>
      <c r="DZF134" s="20"/>
      <c r="DZG134" s="20"/>
      <c r="DZH134" s="20"/>
      <c r="DZI134" s="20"/>
      <c r="DZJ134" s="20"/>
      <c r="DZK134" s="20"/>
      <c r="DZL134" s="20"/>
      <c r="DZM134" s="20"/>
      <c r="DZN134" s="20"/>
      <c r="DZO134" s="20"/>
      <c r="DZP134" s="20"/>
      <c r="DZQ134" s="20"/>
      <c r="DZR134" s="20"/>
      <c r="DZS134" s="20"/>
      <c r="DZT134" s="20"/>
      <c r="DZU134" s="20"/>
      <c r="DZV134" s="20"/>
      <c r="DZW134" s="20"/>
      <c r="DZX134" s="20"/>
      <c r="DZY134" s="20"/>
      <c r="DZZ134" s="20"/>
      <c r="EAA134" s="20"/>
      <c r="EAB134" s="20"/>
      <c r="EAC134" s="20"/>
      <c r="EAD134" s="20"/>
      <c r="EAE134" s="20"/>
      <c r="EAF134" s="20"/>
      <c r="EAG134" s="20"/>
      <c r="EAH134" s="20"/>
      <c r="EAI134" s="20"/>
      <c r="EAJ134" s="20"/>
      <c r="EAK134" s="20"/>
      <c r="EAL134" s="20"/>
      <c r="EAM134" s="20"/>
      <c r="EAN134" s="20"/>
      <c r="EAO134" s="20"/>
      <c r="EAP134" s="20"/>
      <c r="EAQ134" s="20"/>
      <c r="EAR134" s="20"/>
      <c r="EAS134" s="20"/>
      <c r="EAT134" s="20"/>
      <c r="EAU134" s="20"/>
      <c r="EAV134" s="20"/>
      <c r="EAW134" s="20"/>
      <c r="EAX134" s="20"/>
      <c r="EAY134" s="20"/>
      <c r="EAZ134" s="20"/>
      <c r="EBA134" s="20"/>
      <c r="EBB134" s="20"/>
      <c r="EBC134" s="20"/>
      <c r="EBD134" s="20"/>
      <c r="EBE134" s="20"/>
      <c r="EBF134" s="20"/>
      <c r="EBG134" s="20"/>
      <c r="EBH134" s="20"/>
      <c r="EBI134" s="20"/>
      <c r="EBJ134" s="20"/>
      <c r="EBK134" s="20"/>
      <c r="EBL134" s="20"/>
      <c r="EBM134" s="20"/>
      <c r="EBN134" s="20"/>
      <c r="EBO134" s="20"/>
      <c r="EBP134" s="20"/>
      <c r="EBQ134" s="20"/>
      <c r="EBR134" s="20"/>
      <c r="EBS134" s="20"/>
      <c r="EBT134" s="20"/>
      <c r="EBU134" s="20"/>
      <c r="EBV134" s="20"/>
      <c r="EBW134" s="20"/>
      <c r="EBX134" s="20"/>
      <c r="EBY134" s="20"/>
      <c r="EBZ134" s="20"/>
      <c r="ECA134" s="20"/>
      <c r="ECB134" s="20"/>
      <c r="ECC134" s="20"/>
      <c r="ECD134" s="20"/>
      <c r="ECE134" s="20"/>
      <c r="ECF134" s="20"/>
      <c r="ECG134" s="20"/>
      <c r="ECH134" s="20"/>
      <c r="ECI134" s="20"/>
      <c r="ECJ134" s="20"/>
      <c r="ECK134" s="20"/>
      <c r="ECL134" s="20"/>
      <c r="ECM134" s="20"/>
      <c r="ECN134" s="20"/>
      <c r="ECO134" s="20"/>
      <c r="ECP134" s="20"/>
      <c r="ECQ134" s="20"/>
      <c r="ECR134" s="20"/>
      <c r="ECS134" s="20"/>
      <c r="ECT134" s="20"/>
      <c r="ECU134" s="20"/>
      <c r="ECV134" s="20"/>
      <c r="ECW134" s="20"/>
      <c r="ECX134" s="20"/>
      <c r="ECY134" s="20"/>
      <c r="ECZ134" s="20"/>
      <c r="EDA134" s="20"/>
      <c r="EDB134" s="20"/>
      <c r="EDC134" s="20"/>
      <c r="EDD134" s="20"/>
      <c r="EDE134" s="20"/>
      <c r="EDF134" s="20"/>
      <c r="EDG134" s="20"/>
      <c r="EDH134" s="20"/>
      <c r="EDI134" s="20"/>
      <c r="EDJ134" s="20"/>
      <c r="EDK134" s="20"/>
      <c r="EDL134" s="20"/>
      <c r="EDM134" s="20"/>
      <c r="EDN134" s="20"/>
      <c r="EDO134" s="20"/>
      <c r="EDP134" s="20"/>
      <c r="EDQ134" s="20"/>
      <c r="EDR134" s="20"/>
      <c r="EDS134" s="20"/>
      <c r="EDT134" s="20"/>
      <c r="EDU134" s="20"/>
      <c r="EDV134" s="20"/>
      <c r="EDW134" s="20"/>
      <c r="EDX134" s="20"/>
      <c r="EDY134" s="20"/>
      <c r="EDZ134" s="20"/>
      <c r="EEA134" s="20"/>
      <c r="EEB134" s="20"/>
      <c r="EEC134" s="20"/>
      <c r="EED134" s="20"/>
      <c r="EEE134" s="20"/>
      <c r="EEF134" s="20"/>
      <c r="EEG134" s="20"/>
      <c r="EEH134" s="20"/>
      <c r="EEI134" s="20"/>
      <c r="EEJ134" s="20"/>
      <c r="EEK134" s="20"/>
      <c r="EEL134" s="20"/>
      <c r="EEM134" s="20"/>
      <c r="EEN134" s="20"/>
      <c r="EEO134" s="20"/>
      <c r="EEP134" s="20"/>
      <c r="EEQ134" s="20"/>
      <c r="EER134" s="20"/>
      <c r="EES134" s="20"/>
      <c r="EET134" s="20"/>
      <c r="EEU134" s="20"/>
      <c r="EEV134" s="20"/>
      <c r="EEW134" s="20"/>
      <c r="EEX134" s="20"/>
      <c r="EEY134" s="20"/>
      <c r="EEZ134" s="20"/>
      <c r="EFA134" s="20"/>
      <c r="EFB134" s="20"/>
      <c r="EFC134" s="20"/>
      <c r="EFD134" s="20"/>
      <c r="EFE134" s="20"/>
      <c r="EFF134" s="20"/>
      <c r="EFG134" s="20"/>
      <c r="EFH134" s="20"/>
      <c r="EFI134" s="20"/>
      <c r="EFJ134" s="20"/>
      <c r="EFK134" s="20"/>
      <c r="EFL134" s="20"/>
      <c r="EFM134" s="20"/>
      <c r="EFN134" s="20"/>
      <c r="EFO134" s="20"/>
      <c r="EFP134" s="20"/>
      <c r="EFQ134" s="20"/>
      <c r="EFR134" s="20"/>
      <c r="EFS134" s="20"/>
      <c r="EFT134" s="20"/>
      <c r="EFU134" s="20"/>
      <c r="EFV134" s="20"/>
      <c r="EFW134" s="20"/>
      <c r="EFX134" s="20"/>
      <c r="EFY134" s="20"/>
      <c r="EFZ134" s="20"/>
      <c r="EGA134" s="20"/>
      <c r="EGB134" s="20"/>
      <c r="EGC134" s="20"/>
      <c r="EGD134" s="20"/>
      <c r="EGE134" s="20"/>
      <c r="EGF134" s="20"/>
      <c r="EGG134" s="20"/>
      <c r="EGH134" s="20"/>
      <c r="EGI134" s="20"/>
      <c r="EGJ134" s="20"/>
      <c r="EGK134" s="20"/>
      <c r="EGL134" s="20"/>
      <c r="EGM134" s="20"/>
      <c r="EGN134" s="20"/>
      <c r="EGO134" s="20"/>
      <c r="EGP134" s="20"/>
      <c r="EGQ134" s="20"/>
      <c r="EGR134" s="20"/>
      <c r="EGS134" s="20"/>
      <c r="EGT134" s="20"/>
      <c r="EGU134" s="20"/>
      <c r="EGV134" s="20"/>
      <c r="EGW134" s="20"/>
      <c r="EGX134" s="20"/>
      <c r="EGY134" s="20"/>
      <c r="EGZ134" s="20"/>
      <c r="EHA134" s="20"/>
      <c r="EHB134" s="20"/>
      <c r="EHC134" s="20"/>
      <c r="EHD134" s="20"/>
      <c r="EHE134" s="20"/>
      <c r="EHF134" s="20"/>
      <c r="EHG134" s="20"/>
      <c r="EHH134" s="20"/>
      <c r="EHI134" s="20"/>
      <c r="EHJ134" s="20"/>
      <c r="EHK134" s="20"/>
      <c r="EHL134" s="20"/>
      <c r="EHM134" s="20"/>
      <c r="EHN134" s="20"/>
      <c r="EHO134" s="20"/>
      <c r="EHP134" s="20"/>
      <c r="EHQ134" s="20"/>
      <c r="EHR134" s="20"/>
      <c r="EHS134" s="20"/>
      <c r="EHT134" s="20"/>
      <c r="EHU134" s="20"/>
      <c r="EHV134" s="20"/>
      <c r="EHW134" s="20"/>
      <c r="EHX134" s="20"/>
      <c r="EHY134" s="20"/>
      <c r="EHZ134" s="20"/>
      <c r="EIA134" s="20"/>
      <c r="EIB134" s="20"/>
      <c r="EIC134" s="20"/>
      <c r="EID134" s="20"/>
      <c r="EIE134" s="20"/>
      <c r="EIF134" s="20"/>
      <c r="EIG134" s="20"/>
      <c r="EIH134" s="20"/>
      <c r="EII134" s="20"/>
      <c r="EIJ134" s="20"/>
      <c r="EIK134" s="20"/>
      <c r="EIL134" s="20"/>
      <c r="EIM134" s="20"/>
      <c r="EIN134" s="20"/>
      <c r="EIO134" s="20"/>
      <c r="EIP134" s="20"/>
      <c r="EIQ134" s="20"/>
      <c r="EIR134" s="20"/>
      <c r="EIS134" s="20"/>
      <c r="EIT134" s="20"/>
      <c r="EIU134" s="20"/>
      <c r="EIV134" s="20"/>
      <c r="EIW134" s="20"/>
      <c r="EIX134" s="20"/>
      <c r="EIY134" s="20"/>
      <c r="EIZ134" s="20"/>
      <c r="EJA134" s="20"/>
      <c r="EJB134" s="20"/>
      <c r="EJC134" s="20"/>
      <c r="EJD134" s="20"/>
      <c r="EJE134" s="20"/>
      <c r="EJF134" s="20"/>
      <c r="EJG134" s="20"/>
      <c r="EJH134" s="20"/>
      <c r="EJI134" s="20"/>
      <c r="EJJ134" s="20"/>
      <c r="EJK134" s="20"/>
      <c r="EJL134" s="20"/>
      <c r="EJM134" s="20"/>
      <c r="EJN134" s="20"/>
      <c r="EJO134" s="20"/>
      <c r="EJP134" s="20"/>
      <c r="EJQ134" s="20"/>
      <c r="EJR134" s="20"/>
      <c r="EJS134" s="20"/>
      <c r="EJT134" s="20"/>
      <c r="EJU134" s="20"/>
      <c r="EJV134" s="20"/>
      <c r="EJW134" s="20"/>
      <c r="EJX134" s="20"/>
      <c r="EJY134" s="20"/>
      <c r="EJZ134" s="20"/>
      <c r="EKA134" s="20"/>
      <c r="EKB134" s="20"/>
      <c r="EKC134" s="20"/>
      <c r="EKD134" s="20"/>
      <c r="EKE134" s="20"/>
      <c r="EKF134" s="20"/>
      <c r="EKG134" s="20"/>
      <c r="EKH134" s="20"/>
      <c r="EKI134" s="20"/>
      <c r="EKJ134" s="20"/>
      <c r="EKK134" s="20"/>
      <c r="EKL134" s="20"/>
      <c r="EKM134" s="20"/>
      <c r="EKN134" s="20"/>
      <c r="EKO134" s="20"/>
      <c r="EKP134" s="20"/>
      <c r="EKQ134" s="20"/>
      <c r="EKR134" s="20"/>
      <c r="EKS134" s="20"/>
      <c r="EKT134" s="20"/>
      <c r="EKU134" s="20"/>
      <c r="EKV134" s="20"/>
      <c r="EKW134" s="20"/>
      <c r="EKX134" s="20"/>
      <c r="EKY134" s="20"/>
      <c r="EKZ134" s="20"/>
      <c r="ELA134" s="20"/>
      <c r="ELB134" s="20"/>
      <c r="ELC134" s="20"/>
      <c r="ELD134" s="20"/>
      <c r="ELE134" s="20"/>
      <c r="ELF134" s="20"/>
      <c r="ELG134" s="20"/>
      <c r="ELH134" s="20"/>
      <c r="ELI134" s="20"/>
      <c r="ELJ134" s="20"/>
      <c r="ELK134" s="20"/>
      <c r="ELL134" s="20"/>
      <c r="ELM134" s="20"/>
      <c r="ELN134" s="20"/>
      <c r="ELO134" s="20"/>
      <c r="ELP134" s="20"/>
      <c r="ELQ134" s="20"/>
      <c r="ELR134" s="20"/>
      <c r="ELS134" s="20"/>
      <c r="ELT134" s="20"/>
      <c r="ELU134" s="20"/>
      <c r="ELV134" s="20"/>
      <c r="ELW134" s="20"/>
      <c r="ELX134" s="20"/>
      <c r="ELY134" s="20"/>
      <c r="ELZ134" s="20"/>
      <c r="EMA134" s="20"/>
      <c r="EMB134" s="20"/>
      <c r="EMC134" s="20"/>
      <c r="EMD134" s="20"/>
      <c r="EME134" s="20"/>
      <c r="EMF134" s="20"/>
      <c r="EMG134" s="20"/>
      <c r="EMH134" s="20"/>
      <c r="EMI134" s="20"/>
      <c r="EMJ134" s="20"/>
      <c r="EMK134" s="20"/>
      <c r="EML134" s="20"/>
      <c r="EMM134" s="20"/>
      <c r="EMN134" s="20"/>
      <c r="EMO134" s="20"/>
      <c r="EMP134" s="20"/>
      <c r="EMQ134" s="20"/>
      <c r="EMR134" s="20"/>
      <c r="EMS134" s="20"/>
      <c r="EMT134" s="20"/>
      <c r="EMU134" s="20"/>
      <c r="EMV134" s="20"/>
      <c r="EMW134" s="20"/>
      <c r="EMX134" s="20"/>
      <c r="EMY134" s="20"/>
      <c r="EMZ134" s="20"/>
      <c r="ENA134" s="20"/>
      <c r="ENB134" s="20"/>
      <c r="ENC134" s="20"/>
      <c r="END134" s="20"/>
      <c r="ENE134" s="20"/>
      <c r="ENF134" s="20"/>
      <c r="ENG134" s="20"/>
      <c r="ENH134" s="20"/>
      <c r="ENI134" s="20"/>
      <c r="ENJ134" s="20"/>
      <c r="ENK134" s="20"/>
      <c r="ENL134" s="20"/>
      <c r="ENM134" s="20"/>
      <c r="ENN134" s="20"/>
      <c r="ENO134" s="20"/>
      <c r="ENP134" s="20"/>
      <c r="ENQ134" s="20"/>
      <c r="ENR134" s="20"/>
      <c r="ENS134" s="20"/>
      <c r="ENT134" s="20"/>
      <c r="ENU134" s="20"/>
      <c r="ENV134" s="20"/>
      <c r="ENW134" s="20"/>
      <c r="ENX134" s="20"/>
      <c r="ENY134" s="20"/>
      <c r="ENZ134" s="20"/>
      <c r="EOA134" s="20"/>
      <c r="EOB134" s="20"/>
      <c r="EOC134" s="20"/>
      <c r="EOD134" s="20"/>
      <c r="EOE134" s="20"/>
      <c r="EOF134" s="20"/>
      <c r="EOG134" s="20"/>
      <c r="EOH134" s="20"/>
      <c r="EOI134" s="20"/>
      <c r="EOJ134" s="20"/>
      <c r="EOK134" s="20"/>
      <c r="EOL134" s="20"/>
      <c r="EOM134" s="20"/>
      <c r="EON134" s="20"/>
      <c r="EOO134" s="20"/>
      <c r="EOP134" s="20"/>
      <c r="EOQ134" s="20"/>
      <c r="EOR134" s="20"/>
      <c r="EOS134" s="20"/>
      <c r="EOT134" s="20"/>
      <c r="EOU134" s="20"/>
      <c r="EOV134" s="20"/>
      <c r="EOW134" s="20"/>
      <c r="EOX134" s="20"/>
      <c r="EOY134" s="20"/>
      <c r="EOZ134" s="20"/>
      <c r="EPA134" s="20"/>
      <c r="EPB134" s="20"/>
      <c r="EPC134" s="20"/>
      <c r="EPD134" s="20"/>
      <c r="EPE134" s="20"/>
      <c r="EPF134" s="20"/>
      <c r="EPG134" s="20"/>
      <c r="EPH134" s="20"/>
      <c r="EPI134" s="20"/>
      <c r="EPJ134" s="20"/>
      <c r="EPK134" s="20"/>
      <c r="EPL134" s="20"/>
      <c r="EPM134" s="20"/>
      <c r="EPN134" s="20"/>
      <c r="EPO134" s="20"/>
      <c r="EPP134" s="20"/>
      <c r="EPQ134" s="20"/>
      <c r="EPR134" s="20"/>
      <c r="EPS134" s="20"/>
      <c r="EPT134" s="20"/>
      <c r="EPU134" s="20"/>
      <c r="EPV134" s="20"/>
      <c r="EPW134" s="20"/>
      <c r="EPX134" s="20"/>
      <c r="EPY134" s="20"/>
      <c r="EPZ134" s="20"/>
      <c r="EQA134" s="20"/>
      <c r="EQB134" s="20"/>
      <c r="EQC134" s="20"/>
      <c r="EQD134" s="20"/>
      <c r="EQE134" s="20"/>
      <c r="EQF134" s="20"/>
      <c r="EQG134" s="20"/>
      <c r="EQH134" s="20"/>
      <c r="EQI134" s="20"/>
      <c r="EQJ134" s="20"/>
      <c r="EQK134" s="20"/>
      <c r="EQL134" s="20"/>
      <c r="EQM134" s="20"/>
      <c r="EQN134" s="20"/>
      <c r="EQO134" s="20"/>
      <c r="EQP134" s="20"/>
      <c r="EQQ134" s="20"/>
      <c r="EQR134" s="20"/>
      <c r="EQS134" s="20"/>
      <c r="EQT134" s="20"/>
      <c r="EQU134" s="20"/>
      <c r="EQV134" s="20"/>
      <c r="EQW134" s="20"/>
      <c r="EQX134" s="20"/>
      <c r="EQY134" s="20"/>
      <c r="EQZ134" s="20"/>
      <c r="ERA134" s="20"/>
      <c r="ERB134" s="20"/>
      <c r="ERC134" s="20"/>
      <c r="ERD134" s="20"/>
      <c r="ERE134" s="20"/>
      <c r="ERF134" s="20"/>
      <c r="ERG134" s="20"/>
      <c r="ERH134" s="20"/>
      <c r="ERI134" s="20"/>
      <c r="ERJ134" s="20"/>
      <c r="ERK134" s="20"/>
      <c r="ERL134" s="20"/>
      <c r="ERM134" s="20"/>
      <c r="ERN134" s="20"/>
      <c r="ERO134" s="20"/>
      <c r="ERP134" s="20"/>
      <c r="ERQ134" s="20"/>
      <c r="ERR134" s="20"/>
      <c r="ERS134" s="20"/>
      <c r="ERT134" s="20"/>
      <c r="ERU134" s="20"/>
      <c r="ERV134" s="20"/>
      <c r="ERW134" s="20"/>
      <c r="ERX134" s="20"/>
      <c r="ERY134" s="20"/>
      <c r="ERZ134" s="20"/>
      <c r="ESA134" s="20"/>
      <c r="ESB134" s="20"/>
      <c r="ESC134" s="20"/>
      <c r="ESD134" s="20"/>
      <c r="ESE134" s="20"/>
      <c r="ESF134" s="20"/>
      <c r="ESG134" s="20"/>
      <c r="ESH134" s="20"/>
      <c r="ESI134" s="20"/>
      <c r="ESJ134" s="20"/>
      <c r="ESK134" s="20"/>
      <c r="ESL134" s="20"/>
      <c r="ESM134" s="20"/>
      <c r="ESN134" s="20"/>
      <c r="ESO134" s="20"/>
      <c r="ESP134" s="20"/>
      <c r="ESQ134" s="20"/>
      <c r="ESR134" s="20"/>
      <c r="ESS134" s="20"/>
      <c r="EST134" s="20"/>
      <c r="ESU134" s="20"/>
      <c r="ESV134" s="20"/>
      <c r="ESW134" s="20"/>
      <c r="ESX134" s="20"/>
      <c r="ESY134" s="20"/>
      <c r="ESZ134" s="20"/>
      <c r="ETA134" s="20"/>
      <c r="ETB134" s="20"/>
      <c r="ETC134" s="20"/>
      <c r="ETD134" s="20"/>
      <c r="ETE134" s="20"/>
      <c r="ETF134" s="20"/>
      <c r="ETG134" s="20"/>
      <c r="ETH134" s="20"/>
      <c r="ETI134" s="20"/>
      <c r="ETJ134" s="20"/>
      <c r="ETK134" s="20"/>
      <c r="ETL134" s="20"/>
      <c r="ETM134" s="20"/>
      <c r="ETN134" s="20"/>
      <c r="ETO134" s="20"/>
      <c r="ETP134" s="20"/>
      <c r="ETQ134" s="20"/>
      <c r="ETR134" s="20"/>
      <c r="ETS134" s="20"/>
      <c r="ETT134" s="20"/>
      <c r="ETU134" s="20"/>
      <c r="ETV134" s="20"/>
      <c r="ETW134" s="20"/>
      <c r="ETX134" s="20"/>
      <c r="ETY134" s="20"/>
      <c r="ETZ134" s="20"/>
      <c r="EUA134" s="20"/>
      <c r="EUB134" s="20"/>
      <c r="EUC134" s="20"/>
      <c r="EUD134" s="20"/>
      <c r="EUE134" s="20"/>
      <c r="EUF134" s="20"/>
      <c r="EUG134" s="20"/>
      <c r="EUH134" s="20"/>
      <c r="EUI134" s="20"/>
      <c r="EUJ134" s="20"/>
      <c r="EUK134" s="20"/>
      <c r="EUL134" s="20"/>
      <c r="EUM134" s="20"/>
      <c r="EUN134" s="20"/>
      <c r="EUO134" s="20"/>
      <c r="EUP134" s="20"/>
      <c r="EUQ134" s="20"/>
      <c r="EUR134" s="20"/>
      <c r="EUS134" s="20"/>
      <c r="EUT134" s="20"/>
      <c r="EUU134" s="20"/>
      <c r="EUV134" s="20"/>
      <c r="EUW134" s="20"/>
      <c r="EUX134" s="20"/>
      <c r="EUY134" s="20"/>
      <c r="EUZ134" s="20"/>
      <c r="EVA134" s="20"/>
      <c r="EVB134" s="20"/>
      <c r="EVC134" s="20"/>
      <c r="EVD134" s="20"/>
      <c r="EVE134" s="20"/>
      <c r="EVF134" s="20"/>
      <c r="EVG134" s="20"/>
      <c r="EVH134" s="20"/>
      <c r="EVI134" s="20"/>
      <c r="EVJ134" s="20"/>
      <c r="EVK134" s="20"/>
      <c r="EVL134" s="20"/>
      <c r="EVM134" s="20"/>
      <c r="EVN134" s="20"/>
      <c r="EVO134" s="20"/>
      <c r="EVP134" s="20"/>
      <c r="EVQ134" s="20"/>
      <c r="EVR134" s="20"/>
      <c r="EVS134" s="20"/>
      <c r="EVT134" s="20"/>
      <c r="EVU134" s="20"/>
      <c r="EVV134" s="20"/>
      <c r="EVW134" s="20"/>
      <c r="EVX134" s="20"/>
      <c r="EVY134" s="20"/>
      <c r="EVZ134" s="20"/>
      <c r="EWA134" s="20"/>
      <c r="EWB134" s="20"/>
      <c r="EWC134" s="20"/>
      <c r="EWD134" s="20"/>
      <c r="EWE134" s="20"/>
      <c r="EWF134" s="20"/>
      <c r="EWG134" s="20"/>
      <c r="EWH134" s="20"/>
      <c r="EWI134" s="20"/>
      <c r="EWJ134" s="20"/>
      <c r="EWK134" s="20"/>
      <c r="EWL134" s="20"/>
      <c r="EWM134" s="20"/>
      <c r="EWN134" s="20"/>
      <c r="EWO134" s="20"/>
      <c r="EWP134" s="20"/>
      <c r="EWQ134" s="20"/>
      <c r="EWR134" s="20"/>
      <c r="EWS134" s="20"/>
      <c r="EWT134" s="20"/>
      <c r="EWU134" s="20"/>
      <c r="EWV134" s="20"/>
      <c r="EWW134" s="20"/>
      <c r="EWX134" s="20"/>
      <c r="EWY134" s="20"/>
      <c r="EWZ134" s="20"/>
      <c r="EXA134" s="20"/>
      <c r="EXB134" s="20"/>
      <c r="EXC134" s="20"/>
      <c r="EXD134" s="20"/>
      <c r="EXE134" s="20"/>
      <c r="EXF134" s="20"/>
      <c r="EXG134" s="20"/>
      <c r="EXH134" s="20"/>
      <c r="EXI134" s="20"/>
      <c r="EXJ134" s="20"/>
      <c r="EXK134" s="20"/>
      <c r="EXL134" s="20"/>
      <c r="EXM134" s="20"/>
      <c r="EXN134" s="20"/>
      <c r="EXO134" s="20"/>
      <c r="EXP134" s="20"/>
      <c r="EXQ134" s="20"/>
      <c r="EXR134" s="20"/>
      <c r="EXS134" s="20"/>
      <c r="EXT134" s="20"/>
      <c r="EXU134" s="20"/>
      <c r="EXV134" s="20"/>
      <c r="EXW134" s="20"/>
      <c r="EXX134" s="20"/>
      <c r="EXY134" s="20"/>
      <c r="EXZ134" s="20"/>
      <c r="EYA134" s="20"/>
      <c r="EYB134" s="20"/>
      <c r="EYC134" s="20"/>
      <c r="EYD134" s="20"/>
      <c r="EYE134" s="20"/>
      <c r="EYF134" s="20"/>
      <c r="EYG134" s="20"/>
      <c r="EYH134" s="20"/>
      <c r="EYI134" s="20"/>
      <c r="EYJ134" s="20"/>
      <c r="EYK134" s="20"/>
      <c r="EYL134" s="20"/>
      <c r="EYM134" s="20"/>
      <c r="EYN134" s="20"/>
      <c r="EYO134" s="20"/>
      <c r="EYP134" s="20"/>
      <c r="EYQ134" s="20"/>
      <c r="EYR134" s="20"/>
      <c r="EYS134" s="20"/>
      <c r="EYT134" s="20"/>
      <c r="EYU134" s="20"/>
      <c r="EYV134" s="20"/>
      <c r="EYW134" s="20"/>
      <c r="EYX134" s="20"/>
      <c r="EYY134" s="20"/>
      <c r="EYZ134" s="20"/>
      <c r="EZA134" s="20"/>
      <c r="EZB134" s="20"/>
      <c r="EZC134" s="20"/>
      <c r="EZD134" s="20"/>
      <c r="EZE134" s="20"/>
      <c r="EZF134" s="20"/>
      <c r="EZG134" s="20"/>
      <c r="EZH134" s="20"/>
      <c r="EZI134" s="20"/>
      <c r="EZJ134" s="20"/>
      <c r="EZK134" s="20"/>
      <c r="EZL134" s="20"/>
      <c r="EZM134" s="20"/>
      <c r="EZN134" s="20"/>
      <c r="EZO134" s="20"/>
      <c r="EZP134" s="20"/>
      <c r="EZQ134" s="20"/>
      <c r="EZR134" s="20"/>
      <c r="EZS134" s="20"/>
      <c r="EZT134" s="20"/>
      <c r="EZU134" s="20"/>
      <c r="EZV134" s="20"/>
      <c r="EZW134" s="20"/>
      <c r="EZX134" s="20"/>
      <c r="EZY134" s="20"/>
      <c r="EZZ134" s="20"/>
      <c r="FAA134" s="20"/>
      <c r="FAB134" s="20"/>
      <c r="FAC134" s="20"/>
      <c r="FAD134" s="20"/>
      <c r="FAE134" s="20"/>
      <c r="FAF134" s="20"/>
      <c r="FAG134" s="20"/>
      <c r="FAH134" s="20"/>
      <c r="FAI134" s="20"/>
      <c r="FAJ134" s="20"/>
      <c r="FAK134" s="20"/>
      <c r="FAL134" s="20"/>
      <c r="FAM134" s="20"/>
      <c r="FAN134" s="20"/>
      <c r="FAO134" s="20"/>
      <c r="FAP134" s="20"/>
      <c r="FAQ134" s="20"/>
      <c r="FAR134" s="20"/>
      <c r="FAS134" s="20"/>
      <c r="FAT134" s="20"/>
      <c r="FAU134" s="20"/>
      <c r="FAV134" s="20"/>
      <c r="FAW134" s="20"/>
      <c r="FAX134" s="20"/>
      <c r="FAY134" s="20"/>
      <c r="FAZ134" s="20"/>
      <c r="FBA134" s="20"/>
      <c r="FBB134" s="20"/>
      <c r="FBC134" s="20"/>
      <c r="FBD134" s="20"/>
      <c r="FBE134" s="20"/>
      <c r="FBF134" s="20"/>
      <c r="FBG134" s="20"/>
      <c r="FBH134" s="20"/>
      <c r="FBI134" s="20"/>
      <c r="FBJ134" s="20"/>
      <c r="FBK134" s="20"/>
      <c r="FBL134" s="20"/>
      <c r="FBM134" s="20"/>
      <c r="FBN134" s="20"/>
      <c r="FBO134" s="20"/>
      <c r="FBP134" s="20"/>
      <c r="FBQ134" s="20"/>
      <c r="FBR134" s="20"/>
      <c r="FBS134" s="20"/>
      <c r="FBT134" s="20"/>
      <c r="FBU134" s="20"/>
      <c r="FBV134" s="20"/>
      <c r="FBW134" s="20"/>
      <c r="FBX134" s="20"/>
      <c r="FBY134" s="20"/>
      <c r="FBZ134" s="20"/>
      <c r="FCA134" s="20"/>
      <c r="FCB134" s="20"/>
      <c r="FCC134" s="20"/>
      <c r="FCD134" s="20"/>
      <c r="FCE134" s="20"/>
      <c r="FCF134" s="20"/>
      <c r="FCG134" s="20"/>
      <c r="FCH134" s="20"/>
      <c r="FCI134" s="20"/>
      <c r="FCJ134" s="20"/>
      <c r="FCK134" s="20"/>
      <c r="FCL134" s="20"/>
      <c r="FCM134" s="20"/>
      <c r="FCN134" s="20"/>
      <c r="FCO134" s="20"/>
      <c r="FCP134" s="20"/>
      <c r="FCQ134" s="20"/>
      <c r="FCR134" s="20"/>
      <c r="FCS134" s="20"/>
      <c r="FCT134" s="20"/>
      <c r="FCU134" s="20"/>
      <c r="FCV134" s="20"/>
      <c r="FCW134" s="20"/>
      <c r="FCX134" s="20"/>
      <c r="FCY134" s="20"/>
      <c r="FCZ134" s="20"/>
      <c r="FDA134" s="20"/>
      <c r="FDB134" s="20"/>
      <c r="FDC134" s="20"/>
      <c r="FDD134" s="20"/>
      <c r="FDE134" s="20"/>
      <c r="FDF134" s="20"/>
      <c r="FDG134" s="20"/>
      <c r="FDH134" s="20"/>
      <c r="FDI134" s="20"/>
      <c r="FDJ134" s="20"/>
      <c r="FDK134" s="20"/>
      <c r="FDL134" s="20"/>
      <c r="FDM134" s="20"/>
      <c r="FDN134" s="20"/>
      <c r="FDO134" s="20"/>
      <c r="FDP134" s="20"/>
      <c r="FDQ134" s="20"/>
      <c r="FDR134" s="20"/>
      <c r="FDS134" s="20"/>
      <c r="FDT134" s="20"/>
      <c r="FDU134" s="20"/>
      <c r="FDV134" s="20"/>
      <c r="FDW134" s="20"/>
      <c r="FDX134" s="20"/>
      <c r="FDY134" s="20"/>
      <c r="FDZ134" s="20"/>
      <c r="FEA134" s="20"/>
      <c r="FEB134" s="20"/>
      <c r="FEC134" s="20"/>
      <c r="FED134" s="20"/>
      <c r="FEE134" s="20"/>
      <c r="FEF134" s="20"/>
      <c r="FEG134" s="20"/>
      <c r="FEH134" s="20"/>
      <c r="FEI134" s="20"/>
      <c r="FEJ134" s="20"/>
      <c r="FEK134" s="20"/>
      <c r="FEL134" s="20"/>
      <c r="FEM134" s="20"/>
      <c r="FEN134" s="20"/>
      <c r="FEO134" s="20"/>
      <c r="FEP134" s="20"/>
      <c r="FEQ134" s="20"/>
      <c r="FER134" s="20"/>
      <c r="FES134" s="20"/>
      <c r="FET134" s="20"/>
      <c r="FEU134" s="20"/>
      <c r="FEV134" s="20"/>
      <c r="FEW134" s="20"/>
      <c r="FEX134" s="20"/>
      <c r="FEY134" s="20"/>
      <c r="FEZ134" s="20"/>
      <c r="FFA134" s="20"/>
      <c r="FFB134" s="20"/>
      <c r="FFC134" s="20"/>
      <c r="FFD134" s="20"/>
      <c r="FFE134" s="20"/>
      <c r="FFF134" s="20"/>
      <c r="FFG134" s="20"/>
      <c r="FFH134" s="20"/>
      <c r="FFI134" s="20"/>
      <c r="FFJ134" s="20"/>
      <c r="FFK134" s="20"/>
      <c r="FFL134" s="20"/>
      <c r="FFM134" s="20"/>
      <c r="FFN134" s="20"/>
      <c r="FFO134" s="20"/>
      <c r="FFP134" s="20"/>
      <c r="FFQ134" s="20"/>
      <c r="FFR134" s="20"/>
      <c r="FFS134" s="20"/>
      <c r="FFT134" s="20"/>
      <c r="FFU134" s="20"/>
      <c r="FFV134" s="20"/>
      <c r="FFW134" s="20"/>
      <c r="FFX134" s="20"/>
      <c r="FFY134" s="20"/>
      <c r="FFZ134" s="20"/>
      <c r="FGA134" s="20"/>
      <c r="FGB134" s="20"/>
      <c r="FGC134" s="20"/>
      <c r="FGD134" s="20"/>
      <c r="FGE134" s="20"/>
      <c r="FGF134" s="20"/>
      <c r="FGG134" s="20"/>
      <c r="FGH134" s="20"/>
      <c r="FGI134" s="20"/>
      <c r="FGJ134" s="20"/>
      <c r="FGK134" s="20"/>
      <c r="FGL134" s="20"/>
      <c r="FGM134" s="20"/>
      <c r="FGN134" s="20"/>
      <c r="FGO134" s="20"/>
      <c r="FGP134" s="20"/>
      <c r="FGQ134" s="20"/>
      <c r="FGR134" s="20"/>
      <c r="FGS134" s="20"/>
      <c r="FGT134" s="20"/>
      <c r="FGU134" s="20"/>
      <c r="FGV134" s="20"/>
      <c r="FGW134" s="20"/>
      <c r="FGX134" s="20"/>
      <c r="FGY134" s="20"/>
      <c r="FGZ134" s="20"/>
      <c r="FHA134" s="20"/>
      <c r="FHB134" s="20"/>
      <c r="FHC134" s="20"/>
      <c r="FHD134" s="20"/>
      <c r="FHE134" s="20"/>
      <c r="FHF134" s="20"/>
      <c r="FHG134" s="20"/>
      <c r="FHH134" s="20"/>
      <c r="FHI134" s="20"/>
      <c r="FHJ134" s="20"/>
      <c r="FHK134" s="20"/>
      <c r="FHL134" s="20"/>
      <c r="FHM134" s="20"/>
      <c r="FHN134" s="20"/>
      <c r="FHO134" s="20"/>
      <c r="FHP134" s="20"/>
      <c r="FHQ134" s="20"/>
      <c r="FHR134" s="20"/>
      <c r="FHS134" s="20"/>
      <c r="FHT134" s="20"/>
      <c r="FHU134" s="20"/>
      <c r="FHV134" s="20"/>
      <c r="FHW134" s="20"/>
      <c r="FHX134" s="20"/>
      <c r="FHY134" s="20"/>
      <c r="FHZ134" s="20"/>
      <c r="FIA134" s="20"/>
      <c r="FIB134" s="20"/>
      <c r="FIC134" s="20"/>
      <c r="FID134" s="20"/>
      <c r="FIE134" s="20"/>
      <c r="FIF134" s="20"/>
      <c r="FIG134" s="20"/>
      <c r="FIH134" s="20"/>
      <c r="FII134" s="20"/>
      <c r="FIJ134" s="20"/>
      <c r="FIK134" s="20"/>
      <c r="FIL134" s="20"/>
      <c r="FIM134" s="20"/>
      <c r="FIN134" s="20"/>
      <c r="FIO134" s="20"/>
      <c r="FIP134" s="20"/>
      <c r="FIQ134" s="20"/>
      <c r="FIR134" s="20"/>
      <c r="FIS134" s="20"/>
      <c r="FIT134" s="20"/>
      <c r="FIU134" s="20"/>
      <c r="FIV134" s="20"/>
      <c r="FIW134" s="20"/>
      <c r="FIX134" s="20"/>
      <c r="FIY134" s="20"/>
      <c r="FIZ134" s="20"/>
      <c r="FJA134" s="20"/>
      <c r="FJB134" s="20"/>
      <c r="FJC134" s="20"/>
      <c r="FJD134" s="20"/>
      <c r="FJE134" s="20"/>
      <c r="FJF134" s="20"/>
      <c r="FJG134" s="20"/>
      <c r="FJH134" s="20"/>
      <c r="FJI134" s="20"/>
      <c r="FJJ134" s="20"/>
      <c r="FJK134" s="20"/>
      <c r="FJL134" s="20"/>
      <c r="FJM134" s="20"/>
      <c r="FJN134" s="20"/>
      <c r="FJO134" s="20"/>
      <c r="FJP134" s="20"/>
      <c r="FJQ134" s="20"/>
      <c r="FJR134" s="20"/>
      <c r="FJS134" s="20"/>
      <c r="FJT134" s="20"/>
      <c r="FJU134" s="20"/>
      <c r="FJV134" s="20"/>
      <c r="FJW134" s="20"/>
      <c r="FJX134" s="20"/>
      <c r="FJY134" s="20"/>
      <c r="FJZ134" s="20"/>
      <c r="FKA134" s="20"/>
      <c r="FKB134" s="20"/>
      <c r="FKC134" s="20"/>
      <c r="FKD134" s="20"/>
      <c r="FKE134" s="20"/>
      <c r="FKF134" s="20"/>
      <c r="FKG134" s="20"/>
      <c r="FKH134" s="20"/>
      <c r="FKI134" s="20"/>
      <c r="FKJ134" s="20"/>
      <c r="FKK134" s="20"/>
      <c r="FKL134" s="20"/>
      <c r="FKM134" s="20"/>
      <c r="FKN134" s="20"/>
      <c r="FKO134" s="20"/>
      <c r="FKP134" s="20"/>
      <c r="FKQ134" s="20"/>
      <c r="FKR134" s="20"/>
      <c r="FKS134" s="20"/>
      <c r="FKT134" s="20"/>
      <c r="FKU134" s="20"/>
      <c r="FKV134" s="20"/>
      <c r="FKW134" s="20"/>
      <c r="FKX134" s="20"/>
      <c r="FKY134" s="20"/>
      <c r="FKZ134" s="20"/>
      <c r="FLA134" s="20"/>
      <c r="FLB134" s="20"/>
      <c r="FLC134" s="20"/>
      <c r="FLD134" s="20"/>
      <c r="FLE134" s="20"/>
      <c r="FLF134" s="20"/>
      <c r="FLG134" s="20"/>
      <c r="FLH134" s="20"/>
      <c r="FLI134" s="20"/>
      <c r="FLJ134" s="20"/>
      <c r="FLK134" s="20"/>
      <c r="FLL134" s="20"/>
      <c r="FLM134" s="20"/>
      <c r="FLN134" s="20"/>
      <c r="FLO134" s="20"/>
      <c r="FLP134" s="20"/>
      <c r="FLQ134" s="20"/>
      <c r="FLR134" s="20"/>
      <c r="FLS134" s="20"/>
      <c r="FLT134" s="20"/>
      <c r="FLU134" s="20"/>
      <c r="FLV134" s="20"/>
      <c r="FLW134" s="20"/>
      <c r="FLX134" s="20"/>
      <c r="FLY134" s="20"/>
      <c r="FLZ134" s="20"/>
      <c r="FMA134" s="20"/>
      <c r="FMB134" s="20"/>
      <c r="FMC134" s="20"/>
      <c r="FMD134" s="20"/>
      <c r="FME134" s="20"/>
      <c r="FMF134" s="20"/>
      <c r="FMG134" s="20"/>
      <c r="FMH134" s="20"/>
      <c r="FMI134" s="20"/>
      <c r="FMJ134" s="20"/>
      <c r="FMK134" s="20"/>
      <c r="FML134" s="20"/>
      <c r="FMM134" s="20"/>
      <c r="FMN134" s="20"/>
      <c r="FMO134" s="20"/>
      <c r="FMP134" s="20"/>
      <c r="FMQ134" s="20"/>
      <c r="FMR134" s="20"/>
      <c r="FMS134" s="20"/>
      <c r="FMT134" s="20"/>
      <c r="FMU134" s="20"/>
      <c r="FMV134" s="20"/>
      <c r="FMW134" s="20"/>
      <c r="FMX134" s="20"/>
      <c r="FMY134" s="20"/>
      <c r="FMZ134" s="20"/>
      <c r="FNA134" s="20"/>
      <c r="FNB134" s="20"/>
      <c r="FNC134" s="20"/>
      <c r="FND134" s="20"/>
      <c r="FNE134" s="20"/>
      <c r="FNF134" s="20"/>
      <c r="FNG134" s="20"/>
      <c r="FNH134" s="20"/>
      <c r="FNI134" s="20"/>
      <c r="FNJ134" s="20"/>
      <c r="FNK134" s="20"/>
      <c r="FNL134" s="20"/>
      <c r="FNM134" s="20"/>
      <c r="FNN134" s="20"/>
      <c r="FNO134" s="20"/>
      <c r="FNP134" s="20"/>
      <c r="FNQ134" s="20"/>
      <c r="FNR134" s="20"/>
      <c r="FNS134" s="20"/>
      <c r="FNT134" s="20"/>
      <c r="FNU134" s="20"/>
      <c r="FNV134" s="20"/>
      <c r="FNW134" s="20"/>
      <c r="FNX134" s="20"/>
      <c r="FNY134" s="20"/>
      <c r="FNZ134" s="20"/>
      <c r="FOA134" s="20"/>
      <c r="FOB134" s="20"/>
      <c r="FOC134" s="20"/>
      <c r="FOD134" s="20"/>
      <c r="FOE134" s="20"/>
      <c r="FOF134" s="20"/>
      <c r="FOG134" s="20"/>
      <c r="FOH134" s="20"/>
      <c r="FOI134" s="20"/>
      <c r="FOJ134" s="20"/>
      <c r="FOK134" s="20"/>
      <c r="FOL134" s="20"/>
      <c r="FOM134" s="20"/>
      <c r="FON134" s="20"/>
      <c r="FOO134" s="20"/>
      <c r="FOP134" s="20"/>
      <c r="FOQ134" s="20"/>
      <c r="FOR134" s="20"/>
      <c r="FOS134" s="20"/>
      <c r="FOT134" s="20"/>
      <c r="FOU134" s="20"/>
      <c r="FOV134" s="20"/>
      <c r="FOW134" s="20"/>
      <c r="FOX134" s="20"/>
      <c r="FOY134" s="20"/>
      <c r="FOZ134" s="20"/>
      <c r="FPA134" s="20"/>
      <c r="FPB134" s="20"/>
      <c r="FPC134" s="20"/>
      <c r="FPD134" s="20"/>
      <c r="FPE134" s="20"/>
      <c r="FPF134" s="20"/>
      <c r="FPG134" s="20"/>
      <c r="FPH134" s="20"/>
      <c r="FPI134" s="20"/>
      <c r="FPJ134" s="20"/>
      <c r="FPK134" s="20"/>
      <c r="FPL134" s="20"/>
      <c r="FPM134" s="20"/>
      <c r="FPN134" s="20"/>
      <c r="FPO134" s="20"/>
      <c r="FPP134" s="20"/>
      <c r="FPQ134" s="20"/>
      <c r="FPR134" s="20"/>
      <c r="FPS134" s="20"/>
      <c r="FPT134" s="20"/>
      <c r="FPU134" s="20"/>
      <c r="FPV134" s="20"/>
      <c r="FPW134" s="20"/>
      <c r="FPX134" s="20"/>
      <c r="FPY134" s="20"/>
      <c r="FPZ134" s="20"/>
      <c r="FQA134" s="20"/>
      <c r="FQB134" s="20"/>
      <c r="FQC134" s="20"/>
      <c r="FQD134" s="20"/>
      <c r="FQE134" s="20"/>
      <c r="FQF134" s="20"/>
      <c r="FQG134" s="20"/>
      <c r="FQH134" s="20"/>
      <c r="FQI134" s="20"/>
      <c r="FQJ134" s="20"/>
      <c r="FQK134" s="20"/>
      <c r="FQL134" s="20"/>
      <c r="FQM134" s="20"/>
      <c r="FQN134" s="20"/>
      <c r="FQO134" s="20"/>
      <c r="FQP134" s="20"/>
      <c r="FQQ134" s="20"/>
      <c r="FQR134" s="20"/>
      <c r="FQS134" s="20"/>
      <c r="FQT134" s="20"/>
      <c r="FQU134" s="20"/>
      <c r="FQV134" s="20"/>
      <c r="FQW134" s="20"/>
      <c r="FQX134" s="20"/>
      <c r="FQY134" s="20"/>
      <c r="FQZ134" s="20"/>
      <c r="FRA134" s="20"/>
      <c r="FRB134" s="20"/>
      <c r="FRC134" s="20"/>
      <c r="FRD134" s="20"/>
      <c r="FRE134" s="20"/>
      <c r="FRF134" s="20"/>
      <c r="FRG134" s="20"/>
      <c r="FRH134" s="20"/>
      <c r="FRI134" s="20"/>
      <c r="FRJ134" s="20"/>
      <c r="FRK134" s="20"/>
      <c r="FRL134" s="20"/>
      <c r="FRM134" s="20"/>
      <c r="FRN134" s="20"/>
      <c r="FRO134" s="20"/>
      <c r="FRP134" s="20"/>
      <c r="FRQ134" s="20"/>
      <c r="FRR134" s="20"/>
      <c r="FRS134" s="20"/>
      <c r="FRT134" s="20"/>
      <c r="FRU134" s="20"/>
      <c r="FRV134" s="20"/>
      <c r="FRW134" s="20"/>
      <c r="FRX134" s="20"/>
      <c r="FRY134" s="20"/>
      <c r="FRZ134" s="20"/>
      <c r="FSA134" s="20"/>
      <c r="FSB134" s="20"/>
      <c r="FSC134" s="20"/>
      <c r="FSD134" s="20"/>
      <c r="FSE134" s="20"/>
      <c r="FSF134" s="20"/>
      <c r="FSG134" s="20"/>
      <c r="FSH134" s="20"/>
      <c r="FSI134" s="20"/>
      <c r="FSJ134" s="20"/>
      <c r="FSK134" s="20"/>
      <c r="FSL134" s="20"/>
      <c r="FSM134" s="20"/>
      <c r="FSN134" s="20"/>
      <c r="FSO134" s="20"/>
      <c r="FSP134" s="20"/>
      <c r="FSQ134" s="20"/>
      <c r="FSR134" s="20"/>
      <c r="FSS134" s="20"/>
      <c r="FST134" s="20"/>
      <c r="FSU134" s="20"/>
      <c r="FSV134" s="20"/>
      <c r="FSW134" s="20"/>
      <c r="FSX134" s="20"/>
      <c r="FSY134" s="20"/>
      <c r="FSZ134" s="20"/>
      <c r="FTA134" s="20"/>
      <c r="FTB134" s="20"/>
      <c r="FTC134" s="20"/>
      <c r="FTD134" s="20"/>
      <c r="FTE134" s="20"/>
      <c r="FTF134" s="20"/>
      <c r="FTG134" s="20"/>
      <c r="FTH134" s="20"/>
      <c r="FTI134" s="20"/>
      <c r="FTJ134" s="20"/>
      <c r="FTK134" s="20"/>
      <c r="FTL134" s="20"/>
      <c r="FTM134" s="20"/>
      <c r="FTN134" s="20"/>
      <c r="FTO134" s="20"/>
      <c r="FTP134" s="20"/>
      <c r="FTQ134" s="20"/>
      <c r="FTR134" s="20"/>
      <c r="FTS134" s="20"/>
      <c r="FTT134" s="20"/>
      <c r="FTU134" s="20"/>
      <c r="FTV134" s="20"/>
      <c r="FTW134" s="20"/>
      <c r="FTX134" s="20"/>
      <c r="FTY134" s="20"/>
      <c r="FTZ134" s="20"/>
      <c r="FUA134" s="20"/>
      <c r="FUB134" s="20"/>
      <c r="FUC134" s="20"/>
      <c r="FUD134" s="20"/>
      <c r="FUE134" s="20"/>
      <c r="FUF134" s="20"/>
      <c r="FUG134" s="20"/>
      <c r="FUH134" s="20"/>
      <c r="FUI134" s="20"/>
      <c r="FUJ134" s="20"/>
      <c r="FUK134" s="20"/>
      <c r="FUL134" s="20"/>
      <c r="FUM134" s="20"/>
      <c r="FUN134" s="20"/>
      <c r="FUO134" s="20"/>
      <c r="FUP134" s="20"/>
      <c r="FUQ134" s="20"/>
      <c r="FUR134" s="20"/>
      <c r="FUS134" s="20"/>
      <c r="FUT134" s="20"/>
      <c r="FUU134" s="20"/>
      <c r="FUV134" s="20"/>
      <c r="FUW134" s="20"/>
      <c r="FUX134" s="20"/>
      <c r="FUY134" s="20"/>
      <c r="FUZ134" s="20"/>
      <c r="FVA134" s="20"/>
      <c r="FVB134" s="20"/>
      <c r="FVC134" s="20"/>
      <c r="FVD134" s="20"/>
      <c r="FVE134" s="20"/>
      <c r="FVF134" s="20"/>
      <c r="FVG134" s="20"/>
      <c r="FVH134" s="20"/>
      <c r="FVI134" s="20"/>
      <c r="FVJ134" s="20"/>
      <c r="FVK134" s="20"/>
      <c r="FVL134" s="20"/>
      <c r="FVM134" s="20"/>
      <c r="FVN134" s="20"/>
      <c r="FVO134" s="20"/>
      <c r="FVP134" s="20"/>
      <c r="FVQ134" s="20"/>
      <c r="FVR134" s="20"/>
      <c r="FVS134" s="20"/>
      <c r="FVT134" s="20"/>
      <c r="FVU134" s="20"/>
      <c r="FVV134" s="20"/>
      <c r="FVW134" s="20"/>
      <c r="FVX134" s="20"/>
      <c r="FVY134" s="20"/>
      <c r="FVZ134" s="20"/>
      <c r="FWA134" s="20"/>
      <c r="FWB134" s="20"/>
      <c r="FWC134" s="20"/>
      <c r="FWD134" s="20"/>
      <c r="FWE134" s="20"/>
      <c r="FWF134" s="20"/>
      <c r="FWG134" s="20"/>
      <c r="FWH134" s="20"/>
      <c r="FWI134" s="20"/>
      <c r="FWJ134" s="20"/>
      <c r="FWK134" s="20"/>
      <c r="FWL134" s="20"/>
      <c r="FWM134" s="20"/>
      <c r="FWN134" s="20"/>
      <c r="FWO134" s="20"/>
      <c r="FWP134" s="20"/>
      <c r="FWQ134" s="20"/>
      <c r="FWR134" s="20"/>
      <c r="FWS134" s="20"/>
      <c r="FWT134" s="20"/>
      <c r="FWU134" s="20"/>
      <c r="FWV134" s="20"/>
      <c r="FWW134" s="20"/>
      <c r="FWX134" s="20"/>
      <c r="FWY134" s="20"/>
      <c r="FWZ134" s="20"/>
      <c r="FXA134" s="20"/>
      <c r="FXB134" s="20"/>
      <c r="FXC134" s="20"/>
      <c r="FXD134" s="20"/>
      <c r="FXE134" s="20"/>
      <c r="FXF134" s="20"/>
      <c r="FXG134" s="20"/>
      <c r="FXH134" s="20"/>
      <c r="FXI134" s="20"/>
      <c r="FXJ134" s="20"/>
      <c r="FXK134" s="20"/>
      <c r="FXL134" s="20"/>
      <c r="FXM134" s="20"/>
      <c r="FXN134" s="20"/>
      <c r="FXO134" s="20"/>
      <c r="FXP134" s="20"/>
      <c r="FXQ134" s="20"/>
      <c r="FXR134" s="20"/>
      <c r="FXS134" s="20"/>
      <c r="FXT134" s="20"/>
      <c r="FXU134" s="20"/>
      <c r="FXV134" s="20"/>
      <c r="FXW134" s="20"/>
      <c r="FXX134" s="20"/>
      <c r="FXY134" s="20"/>
      <c r="FXZ134" s="20"/>
      <c r="FYA134" s="20"/>
      <c r="FYB134" s="20"/>
      <c r="FYC134" s="20"/>
      <c r="FYD134" s="20"/>
      <c r="FYE134" s="20"/>
      <c r="FYF134" s="20"/>
      <c r="FYG134" s="20"/>
      <c r="FYH134" s="20"/>
      <c r="FYI134" s="20"/>
      <c r="FYJ134" s="20"/>
      <c r="FYK134" s="20"/>
      <c r="FYL134" s="20"/>
      <c r="FYM134" s="20"/>
      <c r="FYN134" s="20"/>
      <c r="FYO134" s="20"/>
      <c r="FYP134" s="20"/>
      <c r="FYQ134" s="20"/>
      <c r="FYR134" s="20"/>
      <c r="FYS134" s="20"/>
      <c r="FYT134" s="20"/>
      <c r="FYU134" s="20"/>
      <c r="FYV134" s="20"/>
      <c r="FYW134" s="20"/>
      <c r="FYX134" s="20"/>
      <c r="FYY134" s="20"/>
      <c r="FYZ134" s="20"/>
      <c r="FZA134" s="20"/>
      <c r="FZB134" s="20"/>
      <c r="FZC134" s="20"/>
      <c r="FZD134" s="20"/>
      <c r="FZE134" s="20"/>
      <c r="FZF134" s="20"/>
      <c r="FZG134" s="20"/>
      <c r="FZH134" s="20"/>
      <c r="FZI134" s="20"/>
      <c r="FZJ134" s="20"/>
      <c r="FZK134" s="20"/>
      <c r="FZL134" s="20"/>
      <c r="FZM134" s="20"/>
      <c r="FZN134" s="20"/>
      <c r="FZO134" s="20"/>
      <c r="FZP134" s="20"/>
      <c r="FZQ134" s="20"/>
      <c r="FZR134" s="20"/>
      <c r="FZS134" s="20"/>
      <c r="FZT134" s="20"/>
      <c r="FZU134" s="20"/>
      <c r="FZV134" s="20"/>
      <c r="FZW134" s="20"/>
      <c r="FZX134" s="20"/>
      <c r="FZY134" s="20"/>
      <c r="FZZ134" s="20"/>
      <c r="GAA134" s="20"/>
      <c r="GAB134" s="20"/>
      <c r="GAC134" s="20"/>
      <c r="GAD134" s="20"/>
      <c r="GAE134" s="20"/>
      <c r="GAF134" s="20"/>
      <c r="GAG134" s="20"/>
      <c r="GAH134" s="20"/>
      <c r="GAI134" s="20"/>
      <c r="GAJ134" s="20"/>
      <c r="GAK134" s="20"/>
      <c r="GAL134" s="20"/>
      <c r="GAM134" s="20"/>
      <c r="GAN134" s="20"/>
      <c r="GAO134" s="20"/>
      <c r="GAP134" s="20"/>
      <c r="GAQ134" s="20"/>
      <c r="GAR134" s="20"/>
      <c r="GAS134" s="20"/>
      <c r="GAT134" s="20"/>
      <c r="GAU134" s="20"/>
      <c r="GAV134" s="20"/>
      <c r="GAW134" s="20"/>
      <c r="GAX134" s="20"/>
      <c r="GAY134" s="20"/>
      <c r="GAZ134" s="20"/>
      <c r="GBA134" s="20"/>
      <c r="GBB134" s="20"/>
      <c r="GBC134" s="20"/>
      <c r="GBD134" s="20"/>
      <c r="GBE134" s="20"/>
      <c r="GBF134" s="20"/>
      <c r="GBG134" s="20"/>
      <c r="GBH134" s="20"/>
      <c r="GBI134" s="20"/>
      <c r="GBJ134" s="20"/>
      <c r="GBK134" s="20"/>
      <c r="GBL134" s="20"/>
      <c r="GBM134" s="20"/>
      <c r="GBN134" s="20"/>
      <c r="GBO134" s="20"/>
      <c r="GBP134" s="20"/>
      <c r="GBQ134" s="20"/>
      <c r="GBR134" s="20"/>
      <c r="GBS134" s="20"/>
      <c r="GBT134" s="20"/>
      <c r="GBU134" s="20"/>
      <c r="GBV134" s="20"/>
      <c r="GBW134" s="20"/>
      <c r="GBX134" s="20"/>
      <c r="GBY134" s="20"/>
      <c r="GBZ134" s="20"/>
      <c r="GCA134" s="20"/>
      <c r="GCB134" s="20"/>
      <c r="GCC134" s="20"/>
      <c r="GCD134" s="20"/>
      <c r="GCE134" s="20"/>
      <c r="GCF134" s="20"/>
      <c r="GCG134" s="20"/>
      <c r="GCH134" s="20"/>
      <c r="GCI134" s="20"/>
      <c r="GCJ134" s="20"/>
      <c r="GCK134" s="20"/>
      <c r="GCL134" s="20"/>
      <c r="GCM134" s="20"/>
      <c r="GCN134" s="20"/>
      <c r="GCO134" s="20"/>
      <c r="GCP134" s="20"/>
      <c r="GCQ134" s="20"/>
      <c r="GCR134" s="20"/>
      <c r="GCS134" s="20"/>
      <c r="GCT134" s="20"/>
      <c r="GCU134" s="20"/>
      <c r="GCV134" s="20"/>
      <c r="GCW134" s="20"/>
      <c r="GCX134" s="20"/>
      <c r="GCY134" s="20"/>
      <c r="GCZ134" s="20"/>
      <c r="GDA134" s="20"/>
      <c r="GDB134" s="20"/>
      <c r="GDC134" s="20"/>
      <c r="GDD134" s="20"/>
      <c r="GDE134" s="20"/>
      <c r="GDF134" s="20"/>
      <c r="GDG134" s="20"/>
      <c r="GDH134" s="20"/>
      <c r="GDI134" s="20"/>
      <c r="GDJ134" s="20"/>
      <c r="GDK134" s="20"/>
      <c r="GDL134" s="20"/>
      <c r="GDM134" s="20"/>
      <c r="GDN134" s="20"/>
      <c r="GDO134" s="20"/>
      <c r="GDP134" s="20"/>
      <c r="GDQ134" s="20"/>
      <c r="GDR134" s="20"/>
      <c r="GDS134" s="20"/>
      <c r="GDT134" s="20"/>
      <c r="GDU134" s="20"/>
      <c r="GDV134" s="20"/>
      <c r="GDW134" s="20"/>
      <c r="GDX134" s="20"/>
      <c r="GDY134" s="20"/>
      <c r="GDZ134" s="20"/>
      <c r="GEA134" s="20"/>
      <c r="GEB134" s="20"/>
      <c r="GEC134" s="20"/>
      <c r="GED134" s="20"/>
      <c r="GEE134" s="20"/>
      <c r="GEF134" s="20"/>
      <c r="GEG134" s="20"/>
      <c r="GEH134" s="20"/>
      <c r="GEI134" s="20"/>
      <c r="GEJ134" s="20"/>
      <c r="GEK134" s="20"/>
      <c r="GEL134" s="20"/>
      <c r="GEM134" s="20"/>
      <c r="GEN134" s="20"/>
      <c r="GEO134" s="20"/>
      <c r="GEP134" s="20"/>
      <c r="GEQ134" s="20"/>
      <c r="GER134" s="20"/>
      <c r="GES134" s="20"/>
      <c r="GET134" s="20"/>
      <c r="GEU134" s="20"/>
      <c r="GEV134" s="20"/>
      <c r="GEW134" s="20"/>
      <c r="GEX134" s="20"/>
      <c r="GEY134" s="20"/>
      <c r="GEZ134" s="20"/>
      <c r="GFA134" s="20"/>
      <c r="GFB134" s="20"/>
      <c r="GFC134" s="20"/>
      <c r="GFD134" s="20"/>
      <c r="GFE134" s="20"/>
      <c r="GFF134" s="20"/>
      <c r="GFG134" s="20"/>
      <c r="GFH134" s="20"/>
      <c r="GFI134" s="20"/>
      <c r="GFJ134" s="20"/>
      <c r="GFK134" s="20"/>
      <c r="GFL134" s="20"/>
      <c r="GFM134" s="20"/>
      <c r="GFN134" s="20"/>
      <c r="GFO134" s="20"/>
      <c r="GFP134" s="20"/>
      <c r="GFQ134" s="20"/>
      <c r="GFR134" s="20"/>
      <c r="GFS134" s="20"/>
      <c r="GFT134" s="20"/>
      <c r="GFU134" s="20"/>
      <c r="GFV134" s="20"/>
      <c r="GFW134" s="20"/>
      <c r="GFX134" s="20"/>
      <c r="GFY134" s="20"/>
      <c r="GFZ134" s="20"/>
      <c r="GGA134" s="20"/>
      <c r="GGB134" s="20"/>
      <c r="GGC134" s="20"/>
      <c r="GGD134" s="20"/>
      <c r="GGE134" s="20"/>
      <c r="GGF134" s="20"/>
      <c r="GGG134" s="20"/>
      <c r="GGH134" s="20"/>
      <c r="GGI134" s="20"/>
      <c r="GGJ134" s="20"/>
      <c r="GGK134" s="20"/>
      <c r="GGL134" s="20"/>
      <c r="GGM134" s="20"/>
      <c r="GGN134" s="20"/>
      <c r="GGO134" s="20"/>
      <c r="GGP134" s="20"/>
      <c r="GGQ134" s="20"/>
      <c r="GGR134" s="20"/>
      <c r="GGS134" s="20"/>
      <c r="GGT134" s="20"/>
      <c r="GGU134" s="20"/>
      <c r="GGV134" s="20"/>
      <c r="GGW134" s="20"/>
      <c r="GGX134" s="20"/>
      <c r="GGY134" s="20"/>
      <c r="GGZ134" s="20"/>
      <c r="GHA134" s="20"/>
      <c r="GHB134" s="20"/>
      <c r="GHC134" s="20"/>
      <c r="GHD134" s="20"/>
      <c r="GHE134" s="20"/>
      <c r="GHF134" s="20"/>
      <c r="GHG134" s="20"/>
      <c r="GHH134" s="20"/>
      <c r="GHI134" s="20"/>
      <c r="GHJ134" s="20"/>
      <c r="GHK134" s="20"/>
      <c r="GHL134" s="20"/>
      <c r="GHM134" s="20"/>
      <c r="GHN134" s="20"/>
      <c r="GHO134" s="20"/>
      <c r="GHP134" s="20"/>
      <c r="GHQ134" s="20"/>
      <c r="GHR134" s="20"/>
      <c r="GHS134" s="20"/>
      <c r="GHT134" s="20"/>
      <c r="GHU134" s="20"/>
      <c r="GHV134" s="20"/>
      <c r="GHW134" s="20"/>
      <c r="GHX134" s="20"/>
      <c r="GHY134" s="20"/>
      <c r="GHZ134" s="20"/>
      <c r="GIA134" s="20"/>
      <c r="GIB134" s="20"/>
      <c r="GIC134" s="20"/>
      <c r="GID134" s="20"/>
      <c r="GIE134" s="20"/>
      <c r="GIF134" s="20"/>
      <c r="GIG134" s="20"/>
      <c r="GIH134" s="20"/>
      <c r="GII134" s="20"/>
      <c r="GIJ134" s="20"/>
      <c r="GIK134" s="20"/>
      <c r="GIL134" s="20"/>
      <c r="GIM134" s="20"/>
      <c r="GIN134" s="20"/>
      <c r="GIO134" s="20"/>
      <c r="GIP134" s="20"/>
      <c r="GIQ134" s="20"/>
      <c r="GIR134" s="20"/>
      <c r="GIS134" s="20"/>
      <c r="GIT134" s="20"/>
      <c r="GIU134" s="20"/>
      <c r="GIV134" s="20"/>
      <c r="GIW134" s="20"/>
      <c r="GIX134" s="20"/>
      <c r="GIY134" s="20"/>
      <c r="GIZ134" s="20"/>
      <c r="GJA134" s="20"/>
      <c r="GJB134" s="20"/>
      <c r="GJC134" s="20"/>
      <c r="GJD134" s="20"/>
      <c r="GJE134" s="20"/>
      <c r="GJF134" s="20"/>
      <c r="GJG134" s="20"/>
      <c r="GJH134" s="20"/>
      <c r="GJI134" s="20"/>
      <c r="GJJ134" s="20"/>
      <c r="GJK134" s="20"/>
      <c r="GJL134" s="20"/>
      <c r="GJM134" s="20"/>
      <c r="GJN134" s="20"/>
      <c r="GJO134" s="20"/>
      <c r="GJP134" s="20"/>
      <c r="GJQ134" s="20"/>
      <c r="GJR134" s="20"/>
      <c r="GJS134" s="20"/>
      <c r="GJT134" s="20"/>
      <c r="GJU134" s="20"/>
      <c r="GJV134" s="20"/>
      <c r="GJW134" s="20"/>
      <c r="GJX134" s="20"/>
      <c r="GJY134" s="20"/>
      <c r="GJZ134" s="20"/>
      <c r="GKA134" s="20"/>
      <c r="GKB134" s="20"/>
      <c r="GKC134" s="20"/>
      <c r="GKD134" s="20"/>
      <c r="GKE134" s="20"/>
      <c r="GKF134" s="20"/>
      <c r="GKG134" s="20"/>
      <c r="GKH134" s="20"/>
      <c r="GKI134" s="20"/>
      <c r="GKJ134" s="20"/>
      <c r="GKK134" s="20"/>
      <c r="GKL134" s="20"/>
      <c r="GKM134" s="20"/>
      <c r="GKN134" s="20"/>
      <c r="GKO134" s="20"/>
      <c r="GKP134" s="20"/>
      <c r="GKQ134" s="20"/>
      <c r="GKR134" s="20"/>
      <c r="GKS134" s="20"/>
      <c r="GKT134" s="20"/>
      <c r="GKU134" s="20"/>
      <c r="GKV134" s="20"/>
      <c r="GKW134" s="20"/>
      <c r="GKX134" s="20"/>
      <c r="GKY134" s="20"/>
      <c r="GKZ134" s="20"/>
      <c r="GLA134" s="20"/>
      <c r="GLB134" s="20"/>
      <c r="GLC134" s="20"/>
      <c r="GLD134" s="20"/>
      <c r="GLE134" s="20"/>
      <c r="GLF134" s="20"/>
      <c r="GLG134" s="20"/>
      <c r="GLH134" s="20"/>
      <c r="GLI134" s="20"/>
      <c r="GLJ134" s="20"/>
      <c r="GLK134" s="20"/>
      <c r="GLL134" s="20"/>
      <c r="GLM134" s="20"/>
      <c r="GLN134" s="20"/>
      <c r="GLO134" s="20"/>
      <c r="GLP134" s="20"/>
      <c r="GLQ134" s="20"/>
      <c r="GLR134" s="20"/>
      <c r="GLS134" s="20"/>
      <c r="GLT134" s="20"/>
      <c r="GLU134" s="20"/>
      <c r="GLV134" s="20"/>
      <c r="GLW134" s="20"/>
      <c r="GLX134" s="20"/>
      <c r="GLY134" s="20"/>
      <c r="GLZ134" s="20"/>
      <c r="GMA134" s="20"/>
      <c r="GMB134" s="20"/>
      <c r="GMC134" s="20"/>
      <c r="GMD134" s="20"/>
      <c r="GME134" s="20"/>
      <c r="GMF134" s="20"/>
      <c r="GMG134" s="20"/>
      <c r="GMH134" s="20"/>
      <c r="GMI134" s="20"/>
      <c r="GMJ134" s="20"/>
      <c r="GMK134" s="20"/>
      <c r="GML134" s="20"/>
      <c r="GMM134" s="20"/>
      <c r="GMN134" s="20"/>
      <c r="GMO134" s="20"/>
      <c r="GMP134" s="20"/>
      <c r="GMQ134" s="20"/>
      <c r="GMR134" s="20"/>
      <c r="GMS134" s="20"/>
      <c r="GMT134" s="20"/>
      <c r="GMU134" s="20"/>
      <c r="GMV134" s="20"/>
      <c r="GMW134" s="20"/>
      <c r="GMX134" s="20"/>
      <c r="GMY134" s="20"/>
      <c r="GMZ134" s="20"/>
      <c r="GNA134" s="20"/>
      <c r="GNB134" s="20"/>
      <c r="GNC134" s="20"/>
      <c r="GND134" s="20"/>
      <c r="GNE134" s="20"/>
      <c r="GNF134" s="20"/>
      <c r="GNG134" s="20"/>
      <c r="GNH134" s="20"/>
      <c r="GNI134" s="20"/>
      <c r="GNJ134" s="20"/>
      <c r="GNK134" s="20"/>
      <c r="GNL134" s="20"/>
      <c r="GNM134" s="20"/>
      <c r="GNN134" s="20"/>
      <c r="GNO134" s="20"/>
      <c r="GNP134" s="20"/>
      <c r="GNQ134" s="20"/>
      <c r="GNR134" s="20"/>
      <c r="GNS134" s="20"/>
      <c r="GNT134" s="20"/>
      <c r="GNU134" s="20"/>
      <c r="GNV134" s="20"/>
      <c r="GNW134" s="20"/>
      <c r="GNX134" s="20"/>
      <c r="GNY134" s="20"/>
      <c r="GNZ134" s="20"/>
      <c r="GOA134" s="20"/>
      <c r="GOB134" s="20"/>
      <c r="GOC134" s="20"/>
      <c r="GOD134" s="20"/>
      <c r="GOE134" s="20"/>
      <c r="GOF134" s="20"/>
      <c r="GOG134" s="20"/>
      <c r="GOH134" s="20"/>
      <c r="GOI134" s="20"/>
      <c r="GOJ134" s="20"/>
      <c r="GOK134" s="20"/>
      <c r="GOL134" s="20"/>
      <c r="GOM134" s="20"/>
      <c r="GON134" s="20"/>
      <c r="GOO134" s="20"/>
      <c r="GOP134" s="20"/>
      <c r="GOQ134" s="20"/>
      <c r="GOR134" s="20"/>
      <c r="GOS134" s="20"/>
      <c r="GOT134" s="20"/>
      <c r="GOU134" s="20"/>
      <c r="GOV134" s="20"/>
      <c r="GOW134" s="20"/>
      <c r="GOX134" s="20"/>
      <c r="GOY134" s="20"/>
      <c r="GOZ134" s="20"/>
      <c r="GPA134" s="20"/>
      <c r="GPB134" s="20"/>
      <c r="GPC134" s="20"/>
      <c r="GPD134" s="20"/>
      <c r="GPE134" s="20"/>
      <c r="GPF134" s="20"/>
      <c r="GPG134" s="20"/>
      <c r="GPH134" s="20"/>
      <c r="GPI134" s="20"/>
      <c r="GPJ134" s="20"/>
      <c r="GPK134" s="20"/>
      <c r="GPL134" s="20"/>
      <c r="GPM134" s="20"/>
      <c r="GPN134" s="20"/>
      <c r="GPO134" s="20"/>
      <c r="GPP134" s="20"/>
      <c r="GPQ134" s="20"/>
      <c r="GPR134" s="20"/>
      <c r="GPS134" s="20"/>
      <c r="GPT134" s="20"/>
      <c r="GPU134" s="20"/>
      <c r="GPV134" s="20"/>
      <c r="GPW134" s="20"/>
      <c r="GPX134" s="20"/>
      <c r="GPY134" s="20"/>
      <c r="GPZ134" s="20"/>
      <c r="GQA134" s="20"/>
      <c r="GQB134" s="20"/>
      <c r="GQC134" s="20"/>
      <c r="GQD134" s="20"/>
      <c r="GQE134" s="20"/>
      <c r="GQF134" s="20"/>
      <c r="GQG134" s="20"/>
      <c r="GQH134" s="20"/>
      <c r="GQI134" s="20"/>
      <c r="GQJ134" s="20"/>
      <c r="GQK134" s="20"/>
      <c r="GQL134" s="20"/>
      <c r="GQM134" s="20"/>
      <c r="GQN134" s="20"/>
      <c r="GQO134" s="20"/>
      <c r="GQP134" s="20"/>
      <c r="GQQ134" s="20"/>
      <c r="GQR134" s="20"/>
      <c r="GQS134" s="20"/>
      <c r="GQT134" s="20"/>
      <c r="GQU134" s="20"/>
      <c r="GQV134" s="20"/>
      <c r="GQW134" s="20"/>
      <c r="GQX134" s="20"/>
      <c r="GQY134" s="20"/>
      <c r="GQZ134" s="20"/>
      <c r="GRA134" s="20"/>
      <c r="GRB134" s="20"/>
      <c r="GRC134" s="20"/>
      <c r="GRD134" s="20"/>
      <c r="GRE134" s="20"/>
      <c r="GRF134" s="20"/>
      <c r="GRG134" s="20"/>
      <c r="GRH134" s="20"/>
      <c r="GRI134" s="20"/>
      <c r="GRJ134" s="20"/>
      <c r="GRK134" s="20"/>
      <c r="GRL134" s="20"/>
      <c r="GRM134" s="20"/>
      <c r="GRN134" s="20"/>
      <c r="GRO134" s="20"/>
      <c r="GRP134" s="20"/>
      <c r="GRQ134" s="20"/>
      <c r="GRR134" s="20"/>
      <c r="GRS134" s="20"/>
      <c r="GRT134" s="20"/>
      <c r="GRU134" s="20"/>
      <c r="GRV134" s="20"/>
      <c r="GRW134" s="20"/>
      <c r="GRX134" s="20"/>
      <c r="GRY134" s="20"/>
      <c r="GRZ134" s="20"/>
      <c r="GSA134" s="20"/>
      <c r="GSB134" s="20"/>
      <c r="GSC134" s="20"/>
      <c r="GSD134" s="20"/>
      <c r="GSE134" s="20"/>
      <c r="GSF134" s="20"/>
      <c r="GSG134" s="20"/>
      <c r="GSH134" s="20"/>
      <c r="GSI134" s="20"/>
      <c r="GSJ134" s="20"/>
      <c r="GSK134" s="20"/>
      <c r="GSL134" s="20"/>
      <c r="GSM134" s="20"/>
      <c r="GSN134" s="20"/>
      <c r="GSO134" s="20"/>
      <c r="GSP134" s="20"/>
      <c r="GSQ134" s="20"/>
      <c r="GSR134" s="20"/>
      <c r="GSS134" s="20"/>
      <c r="GST134" s="20"/>
      <c r="GSU134" s="20"/>
      <c r="GSV134" s="20"/>
      <c r="GSW134" s="20"/>
      <c r="GSX134" s="20"/>
      <c r="GSY134" s="20"/>
      <c r="GSZ134" s="20"/>
      <c r="GTA134" s="20"/>
      <c r="GTB134" s="20"/>
      <c r="GTC134" s="20"/>
      <c r="GTD134" s="20"/>
      <c r="GTE134" s="20"/>
      <c r="GTF134" s="20"/>
      <c r="GTG134" s="20"/>
      <c r="GTH134" s="20"/>
      <c r="GTI134" s="20"/>
      <c r="GTJ134" s="20"/>
      <c r="GTK134" s="20"/>
      <c r="GTL134" s="20"/>
      <c r="GTM134" s="20"/>
      <c r="GTN134" s="20"/>
      <c r="GTO134" s="20"/>
      <c r="GTP134" s="20"/>
      <c r="GTQ134" s="20"/>
      <c r="GTR134" s="20"/>
      <c r="GTS134" s="20"/>
      <c r="GTT134" s="20"/>
      <c r="GTU134" s="20"/>
      <c r="GTV134" s="20"/>
      <c r="GTW134" s="20"/>
      <c r="GTX134" s="20"/>
      <c r="GTY134" s="20"/>
      <c r="GTZ134" s="20"/>
      <c r="GUA134" s="20"/>
      <c r="GUB134" s="20"/>
      <c r="GUC134" s="20"/>
      <c r="GUD134" s="20"/>
      <c r="GUE134" s="20"/>
      <c r="GUF134" s="20"/>
      <c r="GUG134" s="20"/>
      <c r="GUH134" s="20"/>
      <c r="GUI134" s="20"/>
      <c r="GUJ134" s="20"/>
      <c r="GUK134" s="20"/>
      <c r="GUL134" s="20"/>
      <c r="GUM134" s="20"/>
      <c r="GUN134" s="20"/>
      <c r="GUO134" s="20"/>
      <c r="GUP134" s="20"/>
      <c r="GUQ134" s="20"/>
      <c r="GUR134" s="20"/>
      <c r="GUS134" s="20"/>
      <c r="GUT134" s="20"/>
      <c r="GUU134" s="20"/>
      <c r="GUV134" s="20"/>
      <c r="GUW134" s="20"/>
      <c r="GUX134" s="20"/>
      <c r="GUY134" s="20"/>
      <c r="GUZ134" s="20"/>
      <c r="GVA134" s="20"/>
      <c r="GVB134" s="20"/>
      <c r="GVC134" s="20"/>
      <c r="GVD134" s="20"/>
      <c r="GVE134" s="20"/>
      <c r="GVF134" s="20"/>
      <c r="GVG134" s="20"/>
      <c r="GVH134" s="20"/>
      <c r="GVI134" s="20"/>
      <c r="GVJ134" s="20"/>
      <c r="GVK134" s="20"/>
      <c r="GVL134" s="20"/>
      <c r="GVM134" s="20"/>
      <c r="GVN134" s="20"/>
      <c r="GVO134" s="20"/>
      <c r="GVP134" s="20"/>
      <c r="GVQ134" s="20"/>
      <c r="GVR134" s="20"/>
      <c r="GVS134" s="20"/>
      <c r="GVT134" s="20"/>
      <c r="GVU134" s="20"/>
      <c r="GVV134" s="20"/>
      <c r="GVW134" s="20"/>
      <c r="GVX134" s="20"/>
      <c r="GVY134" s="20"/>
      <c r="GVZ134" s="20"/>
      <c r="GWA134" s="20"/>
      <c r="GWB134" s="20"/>
      <c r="GWC134" s="20"/>
      <c r="GWD134" s="20"/>
      <c r="GWE134" s="20"/>
      <c r="GWF134" s="20"/>
      <c r="GWG134" s="20"/>
      <c r="GWH134" s="20"/>
      <c r="GWI134" s="20"/>
      <c r="GWJ134" s="20"/>
      <c r="GWK134" s="20"/>
      <c r="GWL134" s="20"/>
      <c r="GWM134" s="20"/>
      <c r="GWN134" s="20"/>
      <c r="GWO134" s="20"/>
      <c r="GWP134" s="20"/>
      <c r="GWQ134" s="20"/>
      <c r="GWR134" s="20"/>
      <c r="GWS134" s="20"/>
      <c r="GWT134" s="20"/>
      <c r="GWU134" s="20"/>
      <c r="GWV134" s="20"/>
      <c r="GWW134" s="20"/>
      <c r="GWX134" s="20"/>
      <c r="GWY134" s="20"/>
      <c r="GWZ134" s="20"/>
      <c r="GXA134" s="20"/>
      <c r="GXB134" s="20"/>
      <c r="GXC134" s="20"/>
      <c r="GXD134" s="20"/>
      <c r="GXE134" s="20"/>
      <c r="GXF134" s="20"/>
      <c r="GXG134" s="20"/>
      <c r="GXH134" s="20"/>
      <c r="GXI134" s="20"/>
      <c r="GXJ134" s="20"/>
      <c r="GXK134" s="20"/>
      <c r="GXL134" s="20"/>
      <c r="GXM134" s="20"/>
      <c r="GXN134" s="20"/>
      <c r="GXO134" s="20"/>
      <c r="GXP134" s="20"/>
      <c r="GXQ134" s="20"/>
      <c r="GXR134" s="20"/>
      <c r="GXS134" s="20"/>
      <c r="GXT134" s="20"/>
      <c r="GXU134" s="20"/>
      <c r="GXV134" s="20"/>
      <c r="GXW134" s="20"/>
      <c r="GXX134" s="20"/>
      <c r="GXY134" s="20"/>
      <c r="GXZ134" s="20"/>
      <c r="GYA134" s="20"/>
      <c r="GYB134" s="20"/>
      <c r="GYC134" s="20"/>
      <c r="GYD134" s="20"/>
      <c r="GYE134" s="20"/>
      <c r="GYF134" s="20"/>
      <c r="GYG134" s="20"/>
      <c r="GYH134" s="20"/>
      <c r="GYI134" s="20"/>
      <c r="GYJ134" s="20"/>
      <c r="GYK134" s="20"/>
      <c r="GYL134" s="20"/>
      <c r="GYM134" s="20"/>
      <c r="GYN134" s="20"/>
      <c r="GYO134" s="20"/>
      <c r="GYP134" s="20"/>
      <c r="GYQ134" s="20"/>
      <c r="GYR134" s="20"/>
      <c r="GYS134" s="20"/>
      <c r="GYT134" s="20"/>
      <c r="GYU134" s="20"/>
      <c r="GYV134" s="20"/>
      <c r="GYW134" s="20"/>
      <c r="GYX134" s="20"/>
      <c r="GYY134" s="20"/>
      <c r="GYZ134" s="20"/>
      <c r="GZA134" s="20"/>
      <c r="GZB134" s="20"/>
      <c r="GZC134" s="20"/>
      <c r="GZD134" s="20"/>
      <c r="GZE134" s="20"/>
      <c r="GZF134" s="20"/>
      <c r="GZG134" s="20"/>
      <c r="GZH134" s="20"/>
      <c r="GZI134" s="20"/>
      <c r="GZJ134" s="20"/>
      <c r="GZK134" s="20"/>
      <c r="GZL134" s="20"/>
      <c r="GZM134" s="20"/>
      <c r="GZN134" s="20"/>
      <c r="GZO134" s="20"/>
      <c r="GZP134" s="20"/>
      <c r="GZQ134" s="20"/>
      <c r="GZR134" s="20"/>
      <c r="GZS134" s="20"/>
      <c r="GZT134" s="20"/>
      <c r="GZU134" s="20"/>
      <c r="GZV134" s="20"/>
      <c r="GZW134" s="20"/>
      <c r="GZX134" s="20"/>
      <c r="GZY134" s="20"/>
      <c r="GZZ134" s="20"/>
      <c r="HAA134" s="20"/>
      <c r="HAB134" s="20"/>
      <c r="HAC134" s="20"/>
      <c r="HAD134" s="20"/>
      <c r="HAE134" s="20"/>
      <c r="HAF134" s="20"/>
      <c r="HAG134" s="20"/>
      <c r="HAH134" s="20"/>
      <c r="HAI134" s="20"/>
      <c r="HAJ134" s="20"/>
      <c r="HAK134" s="20"/>
      <c r="HAL134" s="20"/>
      <c r="HAM134" s="20"/>
      <c r="HAN134" s="20"/>
      <c r="HAO134" s="20"/>
      <c r="HAP134" s="20"/>
      <c r="HAQ134" s="20"/>
      <c r="HAR134" s="20"/>
      <c r="HAS134" s="20"/>
      <c r="HAT134" s="20"/>
      <c r="HAU134" s="20"/>
      <c r="HAV134" s="20"/>
      <c r="HAW134" s="20"/>
      <c r="HAX134" s="20"/>
      <c r="HAY134" s="20"/>
      <c r="HAZ134" s="20"/>
      <c r="HBA134" s="20"/>
      <c r="HBB134" s="20"/>
      <c r="HBC134" s="20"/>
      <c r="HBD134" s="20"/>
      <c r="HBE134" s="20"/>
      <c r="HBF134" s="20"/>
      <c r="HBG134" s="20"/>
      <c r="HBH134" s="20"/>
      <c r="HBI134" s="20"/>
      <c r="HBJ134" s="20"/>
      <c r="HBK134" s="20"/>
      <c r="HBL134" s="20"/>
      <c r="HBM134" s="20"/>
      <c r="HBN134" s="20"/>
      <c r="HBO134" s="20"/>
      <c r="HBP134" s="20"/>
      <c r="HBQ134" s="20"/>
      <c r="HBR134" s="20"/>
      <c r="HBS134" s="20"/>
      <c r="HBT134" s="20"/>
      <c r="HBU134" s="20"/>
      <c r="HBV134" s="20"/>
      <c r="HBW134" s="20"/>
      <c r="HBX134" s="20"/>
      <c r="HBY134" s="20"/>
      <c r="HBZ134" s="20"/>
      <c r="HCA134" s="20"/>
      <c r="HCB134" s="20"/>
      <c r="HCC134" s="20"/>
      <c r="HCD134" s="20"/>
      <c r="HCE134" s="20"/>
      <c r="HCF134" s="20"/>
      <c r="HCG134" s="20"/>
      <c r="HCH134" s="20"/>
      <c r="HCI134" s="20"/>
      <c r="HCJ134" s="20"/>
      <c r="HCK134" s="20"/>
      <c r="HCL134" s="20"/>
      <c r="HCM134" s="20"/>
      <c r="HCN134" s="20"/>
      <c r="HCO134" s="20"/>
      <c r="HCP134" s="20"/>
      <c r="HCQ134" s="20"/>
      <c r="HCR134" s="20"/>
      <c r="HCS134" s="20"/>
      <c r="HCT134" s="20"/>
      <c r="HCU134" s="20"/>
      <c r="HCV134" s="20"/>
      <c r="HCW134" s="20"/>
      <c r="HCX134" s="20"/>
      <c r="HCY134" s="20"/>
      <c r="HCZ134" s="20"/>
      <c r="HDA134" s="20"/>
      <c r="HDB134" s="20"/>
      <c r="HDC134" s="20"/>
      <c r="HDD134" s="20"/>
      <c r="HDE134" s="20"/>
      <c r="HDF134" s="20"/>
      <c r="HDG134" s="20"/>
      <c r="HDH134" s="20"/>
      <c r="HDI134" s="20"/>
      <c r="HDJ134" s="20"/>
      <c r="HDK134" s="20"/>
      <c r="HDL134" s="20"/>
      <c r="HDM134" s="20"/>
      <c r="HDN134" s="20"/>
      <c r="HDO134" s="20"/>
      <c r="HDP134" s="20"/>
      <c r="HDQ134" s="20"/>
      <c r="HDR134" s="20"/>
      <c r="HDS134" s="20"/>
      <c r="HDT134" s="20"/>
      <c r="HDU134" s="20"/>
      <c r="HDV134" s="20"/>
      <c r="HDW134" s="20"/>
      <c r="HDX134" s="20"/>
      <c r="HDY134" s="20"/>
      <c r="HDZ134" s="20"/>
      <c r="HEA134" s="20"/>
      <c r="HEB134" s="20"/>
      <c r="HEC134" s="20"/>
      <c r="HED134" s="20"/>
      <c r="HEE134" s="20"/>
      <c r="HEF134" s="20"/>
      <c r="HEG134" s="20"/>
      <c r="HEH134" s="20"/>
      <c r="HEI134" s="20"/>
      <c r="HEJ134" s="20"/>
      <c r="HEK134" s="20"/>
      <c r="HEL134" s="20"/>
      <c r="HEM134" s="20"/>
      <c r="HEN134" s="20"/>
      <c r="HEO134" s="20"/>
      <c r="HEP134" s="20"/>
      <c r="HEQ134" s="20"/>
      <c r="HER134" s="20"/>
      <c r="HES134" s="20"/>
      <c r="HET134" s="20"/>
      <c r="HEU134" s="20"/>
      <c r="HEV134" s="20"/>
      <c r="HEW134" s="20"/>
      <c r="HEX134" s="20"/>
      <c r="HEY134" s="20"/>
      <c r="HEZ134" s="20"/>
      <c r="HFA134" s="20"/>
      <c r="HFB134" s="20"/>
      <c r="HFC134" s="20"/>
      <c r="HFD134" s="20"/>
      <c r="HFE134" s="20"/>
      <c r="HFF134" s="20"/>
      <c r="HFG134" s="20"/>
      <c r="HFH134" s="20"/>
      <c r="HFI134" s="20"/>
      <c r="HFJ134" s="20"/>
      <c r="HFK134" s="20"/>
      <c r="HFL134" s="20"/>
      <c r="HFM134" s="20"/>
      <c r="HFN134" s="20"/>
      <c r="HFO134" s="20"/>
      <c r="HFP134" s="20"/>
      <c r="HFQ134" s="20"/>
      <c r="HFR134" s="20"/>
      <c r="HFS134" s="20"/>
      <c r="HFT134" s="20"/>
      <c r="HFU134" s="20"/>
      <c r="HFV134" s="20"/>
      <c r="HFW134" s="20"/>
      <c r="HFX134" s="20"/>
      <c r="HFY134" s="20"/>
      <c r="HFZ134" s="20"/>
      <c r="HGA134" s="20"/>
      <c r="HGB134" s="20"/>
      <c r="HGC134" s="20"/>
      <c r="HGD134" s="20"/>
      <c r="HGE134" s="20"/>
      <c r="HGF134" s="20"/>
      <c r="HGG134" s="20"/>
      <c r="HGH134" s="20"/>
      <c r="HGI134" s="20"/>
      <c r="HGJ134" s="20"/>
      <c r="HGK134" s="20"/>
      <c r="HGL134" s="20"/>
      <c r="HGM134" s="20"/>
      <c r="HGN134" s="20"/>
      <c r="HGO134" s="20"/>
      <c r="HGP134" s="20"/>
      <c r="HGQ134" s="20"/>
      <c r="HGR134" s="20"/>
      <c r="HGS134" s="20"/>
      <c r="HGT134" s="20"/>
      <c r="HGU134" s="20"/>
      <c r="HGV134" s="20"/>
      <c r="HGW134" s="20"/>
      <c r="HGX134" s="20"/>
      <c r="HGY134" s="20"/>
      <c r="HGZ134" s="20"/>
      <c r="HHA134" s="20"/>
      <c r="HHB134" s="20"/>
      <c r="HHC134" s="20"/>
      <c r="HHD134" s="20"/>
      <c r="HHE134" s="20"/>
      <c r="HHF134" s="20"/>
      <c r="HHG134" s="20"/>
      <c r="HHH134" s="20"/>
      <c r="HHI134" s="20"/>
      <c r="HHJ134" s="20"/>
      <c r="HHK134" s="20"/>
      <c r="HHL134" s="20"/>
      <c r="HHM134" s="20"/>
      <c r="HHN134" s="20"/>
      <c r="HHO134" s="20"/>
      <c r="HHP134" s="20"/>
      <c r="HHQ134" s="20"/>
      <c r="HHR134" s="20"/>
      <c r="HHS134" s="20"/>
      <c r="HHT134" s="20"/>
      <c r="HHU134" s="20"/>
      <c r="HHV134" s="20"/>
      <c r="HHW134" s="20"/>
      <c r="HHX134" s="20"/>
      <c r="HHY134" s="20"/>
      <c r="HHZ134" s="20"/>
      <c r="HIA134" s="20"/>
      <c r="HIB134" s="20"/>
      <c r="HIC134" s="20"/>
      <c r="HID134" s="20"/>
      <c r="HIE134" s="20"/>
      <c r="HIF134" s="20"/>
      <c r="HIG134" s="20"/>
      <c r="HIH134" s="20"/>
      <c r="HII134" s="20"/>
      <c r="HIJ134" s="20"/>
      <c r="HIK134" s="20"/>
      <c r="HIL134" s="20"/>
      <c r="HIM134" s="20"/>
      <c r="HIN134" s="20"/>
      <c r="HIO134" s="20"/>
      <c r="HIP134" s="20"/>
      <c r="HIQ134" s="20"/>
      <c r="HIR134" s="20"/>
      <c r="HIS134" s="20"/>
      <c r="HIT134" s="20"/>
      <c r="HIU134" s="20"/>
      <c r="HIV134" s="20"/>
      <c r="HIW134" s="20"/>
      <c r="HIX134" s="20"/>
      <c r="HIY134" s="20"/>
      <c r="HIZ134" s="20"/>
      <c r="HJA134" s="20"/>
      <c r="HJB134" s="20"/>
      <c r="HJC134" s="20"/>
      <c r="HJD134" s="20"/>
      <c r="HJE134" s="20"/>
      <c r="HJF134" s="20"/>
      <c r="HJG134" s="20"/>
      <c r="HJH134" s="20"/>
      <c r="HJI134" s="20"/>
      <c r="HJJ134" s="20"/>
      <c r="HJK134" s="20"/>
      <c r="HJL134" s="20"/>
      <c r="HJM134" s="20"/>
      <c r="HJN134" s="20"/>
      <c r="HJO134" s="20"/>
      <c r="HJP134" s="20"/>
      <c r="HJQ134" s="20"/>
      <c r="HJR134" s="20"/>
      <c r="HJS134" s="20"/>
      <c r="HJT134" s="20"/>
      <c r="HJU134" s="20"/>
      <c r="HJV134" s="20"/>
      <c r="HJW134" s="20"/>
      <c r="HJX134" s="20"/>
      <c r="HJY134" s="20"/>
      <c r="HJZ134" s="20"/>
      <c r="HKA134" s="20"/>
      <c r="HKB134" s="20"/>
      <c r="HKC134" s="20"/>
      <c r="HKD134" s="20"/>
      <c r="HKE134" s="20"/>
      <c r="HKF134" s="20"/>
      <c r="HKG134" s="20"/>
      <c r="HKH134" s="20"/>
      <c r="HKI134" s="20"/>
      <c r="HKJ134" s="20"/>
      <c r="HKK134" s="20"/>
      <c r="HKL134" s="20"/>
      <c r="HKM134" s="20"/>
      <c r="HKN134" s="20"/>
      <c r="HKO134" s="20"/>
      <c r="HKP134" s="20"/>
      <c r="HKQ134" s="20"/>
      <c r="HKR134" s="20"/>
      <c r="HKS134" s="20"/>
      <c r="HKT134" s="20"/>
      <c r="HKU134" s="20"/>
      <c r="HKV134" s="20"/>
      <c r="HKW134" s="20"/>
      <c r="HKX134" s="20"/>
      <c r="HKY134" s="20"/>
      <c r="HKZ134" s="20"/>
      <c r="HLA134" s="20"/>
      <c r="HLB134" s="20"/>
      <c r="HLC134" s="20"/>
      <c r="HLD134" s="20"/>
      <c r="HLE134" s="20"/>
      <c r="HLF134" s="20"/>
      <c r="HLG134" s="20"/>
      <c r="HLH134" s="20"/>
      <c r="HLI134" s="20"/>
      <c r="HLJ134" s="20"/>
      <c r="HLK134" s="20"/>
      <c r="HLL134" s="20"/>
      <c r="HLM134" s="20"/>
      <c r="HLN134" s="20"/>
      <c r="HLO134" s="20"/>
      <c r="HLP134" s="20"/>
      <c r="HLQ134" s="20"/>
      <c r="HLR134" s="20"/>
      <c r="HLS134" s="20"/>
      <c r="HLT134" s="20"/>
      <c r="HLU134" s="20"/>
      <c r="HLV134" s="20"/>
      <c r="HLW134" s="20"/>
      <c r="HLX134" s="20"/>
      <c r="HLY134" s="20"/>
      <c r="HLZ134" s="20"/>
      <c r="HMA134" s="20"/>
      <c r="HMB134" s="20"/>
      <c r="HMC134" s="20"/>
      <c r="HMD134" s="20"/>
      <c r="HME134" s="20"/>
      <c r="HMF134" s="20"/>
      <c r="HMG134" s="20"/>
      <c r="HMH134" s="20"/>
      <c r="HMI134" s="20"/>
      <c r="HMJ134" s="20"/>
      <c r="HMK134" s="20"/>
      <c r="HML134" s="20"/>
      <c r="HMM134" s="20"/>
      <c r="HMN134" s="20"/>
      <c r="HMO134" s="20"/>
      <c r="HMP134" s="20"/>
      <c r="HMQ134" s="20"/>
      <c r="HMR134" s="20"/>
      <c r="HMS134" s="20"/>
      <c r="HMT134" s="20"/>
      <c r="HMU134" s="20"/>
      <c r="HMV134" s="20"/>
      <c r="HMW134" s="20"/>
      <c r="HMX134" s="20"/>
      <c r="HMY134" s="20"/>
      <c r="HMZ134" s="20"/>
      <c r="HNA134" s="20"/>
      <c r="HNB134" s="20"/>
      <c r="HNC134" s="20"/>
      <c r="HND134" s="20"/>
      <c r="HNE134" s="20"/>
      <c r="HNF134" s="20"/>
      <c r="HNG134" s="20"/>
      <c r="HNH134" s="20"/>
      <c r="HNI134" s="20"/>
      <c r="HNJ134" s="20"/>
      <c r="HNK134" s="20"/>
      <c r="HNL134" s="20"/>
      <c r="HNM134" s="20"/>
      <c r="HNN134" s="20"/>
      <c r="HNO134" s="20"/>
      <c r="HNP134" s="20"/>
      <c r="HNQ134" s="20"/>
      <c r="HNR134" s="20"/>
      <c r="HNS134" s="20"/>
      <c r="HNT134" s="20"/>
      <c r="HNU134" s="20"/>
      <c r="HNV134" s="20"/>
      <c r="HNW134" s="20"/>
      <c r="HNX134" s="20"/>
      <c r="HNY134" s="20"/>
      <c r="HNZ134" s="20"/>
      <c r="HOA134" s="20"/>
      <c r="HOB134" s="20"/>
      <c r="HOC134" s="20"/>
      <c r="HOD134" s="20"/>
      <c r="HOE134" s="20"/>
      <c r="HOF134" s="20"/>
      <c r="HOG134" s="20"/>
      <c r="HOH134" s="20"/>
      <c r="HOI134" s="20"/>
      <c r="HOJ134" s="20"/>
      <c r="HOK134" s="20"/>
      <c r="HOL134" s="20"/>
      <c r="HOM134" s="20"/>
      <c r="HON134" s="20"/>
      <c r="HOO134" s="20"/>
      <c r="HOP134" s="20"/>
      <c r="HOQ134" s="20"/>
      <c r="HOR134" s="20"/>
      <c r="HOS134" s="20"/>
      <c r="HOT134" s="20"/>
      <c r="HOU134" s="20"/>
      <c r="HOV134" s="20"/>
      <c r="HOW134" s="20"/>
      <c r="HOX134" s="20"/>
      <c r="HOY134" s="20"/>
      <c r="HOZ134" s="20"/>
      <c r="HPA134" s="20"/>
      <c r="HPB134" s="20"/>
      <c r="HPC134" s="20"/>
      <c r="HPD134" s="20"/>
      <c r="HPE134" s="20"/>
      <c r="HPF134" s="20"/>
      <c r="HPG134" s="20"/>
      <c r="HPH134" s="20"/>
      <c r="HPI134" s="20"/>
      <c r="HPJ134" s="20"/>
      <c r="HPK134" s="20"/>
      <c r="HPL134" s="20"/>
      <c r="HPM134" s="20"/>
      <c r="HPN134" s="20"/>
      <c r="HPO134" s="20"/>
      <c r="HPP134" s="20"/>
      <c r="HPQ134" s="20"/>
      <c r="HPR134" s="20"/>
      <c r="HPS134" s="20"/>
      <c r="HPT134" s="20"/>
      <c r="HPU134" s="20"/>
      <c r="HPV134" s="20"/>
      <c r="HPW134" s="20"/>
      <c r="HPX134" s="20"/>
      <c r="HPY134" s="20"/>
      <c r="HPZ134" s="20"/>
      <c r="HQA134" s="20"/>
      <c r="HQB134" s="20"/>
      <c r="HQC134" s="20"/>
      <c r="HQD134" s="20"/>
      <c r="HQE134" s="20"/>
      <c r="HQF134" s="20"/>
      <c r="HQG134" s="20"/>
      <c r="HQH134" s="20"/>
      <c r="HQI134" s="20"/>
      <c r="HQJ134" s="20"/>
      <c r="HQK134" s="20"/>
      <c r="HQL134" s="20"/>
      <c r="HQM134" s="20"/>
      <c r="HQN134" s="20"/>
      <c r="HQO134" s="20"/>
      <c r="HQP134" s="20"/>
      <c r="HQQ134" s="20"/>
      <c r="HQR134" s="20"/>
      <c r="HQS134" s="20"/>
      <c r="HQT134" s="20"/>
      <c r="HQU134" s="20"/>
      <c r="HQV134" s="20"/>
      <c r="HQW134" s="20"/>
      <c r="HQX134" s="20"/>
      <c r="HQY134" s="20"/>
      <c r="HQZ134" s="20"/>
      <c r="HRA134" s="20"/>
      <c r="HRB134" s="20"/>
      <c r="HRC134" s="20"/>
      <c r="HRD134" s="20"/>
      <c r="HRE134" s="20"/>
      <c r="HRF134" s="20"/>
      <c r="HRG134" s="20"/>
      <c r="HRH134" s="20"/>
      <c r="HRI134" s="20"/>
      <c r="HRJ134" s="20"/>
      <c r="HRK134" s="20"/>
      <c r="HRL134" s="20"/>
      <c r="HRM134" s="20"/>
      <c r="HRN134" s="20"/>
      <c r="HRO134" s="20"/>
      <c r="HRP134" s="20"/>
      <c r="HRQ134" s="20"/>
      <c r="HRR134" s="20"/>
      <c r="HRS134" s="20"/>
      <c r="HRT134" s="20"/>
      <c r="HRU134" s="20"/>
      <c r="HRV134" s="20"/>
      <c r="HRW134" s="20"/>
      <c r="HRX134" s="20"/>
      <c r="HRY134" s="20"/>
      <c r="HRZ134" s="20"/>
      <c r="HSA134" s="20"/>
      <c r="HSB134" s="20"/>
      <c r="HSC134" s="20"/>
      <c r="HSD134" s="20"/>
      <c r="HSE134" s="20"/>
      <c r="HSF134" s="20"/>
      <c r="HSG134" s="20"/>
      <c r="HSH134" s="20"/>
      <c r="HSI134" s="20"/>
      <c r="HSJ134" s="20"/>
      <c r="HSK134" s="20"/>
      <c r="HSL134" s="20"/>
      <c r="HSM134" s="20"/>
      <c r="HSN134" s="20"/>
      <c r="HSO134" s="20"/>
      <c r="HSP134" s="20"/>
      <c r="HSQ134" s="20"/>
      <c r="HSR134" s="20"/>
      <c r="HSS134" s="20"/>
      <c r="HST134" s="20"/>
      <c r="HSU134" s="20"/>
      <c r="HSV134" s="20"/>
      <c r="HSW134" s="20"/>
      <c r="HSX134" s="20"/>
      <c r="HSY134" s="20"/>
      <c r="HSZ134" s="20"/>
      <c r="HTA134" s="20"/>
      <c r="HTB134" s="20"/>
      <c r="HTC134" s="20"/>
      <c r="HTD134" s="20"/>
      <c r="HTE134" s="20"/>
      <c r="HTF134" s="20"/>
      <c r="HTG134" s="20"/>
      <c r="HTH134" s="20"/>
      <c r="HTI134" s="20"/>
      <c r="HTJ134" s="20"/>
      <c r="HTK134" s="20"/>
      <c r="HTL134" s="20"/>
      <c r="HTM134" s="20"/>
      <c r="HTN134" s="20"/>
      <c r="HTO134" s="20"/>
      <c r="HTP134" s="20"/>
      <c r="HTQ134" s="20"/>
      <c r="HTR134" s="20"/>
      <c r="HTS134" s="20"/>
      <c r="HTT134" s="20"/>
      <c r="HTU134" s="20"/>
      <c r="HTV134" s="20"/>
      <c r="HTW134" s="20"/>
      <c r="HTX134" s="20"/>
      <c r="HTY134" s="20"/>
      <c r="HTZ134" s="20"/>
      <c r="HUA134" s="20"/>
      <c r="HUB134" s="20"/>
      <c r="HUC134" s="20"/>
      <c r="HUD134" s="20"/>
      <c r="HUE134" s="20"/>
      <c r="HUF134" s="20"/>
      <c r="HUG134" s="20"/>
      <c r="HUH134" s="20"/>
      <c r="HUI134" s="20"/>
      <c r="HUJ134" s="20"/>
      <c r="HUK134" s="20"/>
      <c r="HUL134" s="20"/>
      <c r="HUM134" s="20"/>
      <c r="HUN134" s="20"/>
      <c r="HUO134" s="20"/>
      <c r="HUP134" s="20"/>
      <c r="HUQ134" s="20"/>
      <c r="HUR134" s="20"/>
      <c r="HUS134" s="20"/>
      <c r="HUT134" s="20"/>
      <c r="HUU134" s="20"/>
      <c r="HUV134" s="20"/>
      <c r="HUW134" s="20"/>
      <c r="HUX134" s="20"/>
      <c r="HUY134" s="20"/>
      <c r="HUZ134" s="20"/>
      <c r="HVA134" s="20"/>
      <c r="HVB134" s="20"/>
      <c r="HVC134" s="20"/>
      <c r="HVD134" s="20"/>
      <c r="HVE134" s="20"/>
      <c r="HVF134" s="20"/>
      <c r="HVG134" s="20"/>
      <c r="HVH134" s="20"/>
      <c r="HVI134" s="20"/>
      <c r="HVJ134" s="20"/>
      <c r="HVK134" s="20"/>
      <c r="HVL134" s="20"/>
      <c r="HVM134" s="20"/>
      <c r="HVN134" s="20"/>
      <c r="HVO134" s="20"/>
      <c r="HVP134" s="20"/>
      <c r="HVQ134" s="20"/>
      <c r="HVR134" s="20"/>
      <c r="HVS134" s="20"/>
      <c r="HVT134" s="20"/>
      <c r="HVU134" s="20"/>
      <c r="HVV134" s="20"/>
      <c r="HVW134" s="20"/>
      <c r="HVX134" s="20"/>
      <c r="HVY134" s="20"/>
      <c r="HVZ134" s="20"/>
      <c r="HWA134" s="20"/>
      <c r="HWB134" s="20"/>
      <c r="HWC134" s="20"/>
      <c r="HWD134" s="20"/>
      <c r="HWE134" s="20"/>
      <c r="HWF134" s="20"/>
      <c r="HWG134" s="20"/>
      <c r="HWH134" s="20"/>
      <c r="HWI134" s="20"/>
      <c r="HWJ134" s="20"/>
      <c r="HWK134" s="20"/>
      <c r="HWL134" s="20"/>
      <c r="HWM134" s="20"/>
      <c r="HWN134" s="20"/>
      <c r="HWO134" s="20"/>
      <c r="HWP134" s="20"/>
      <c r="HWQ134" s="20"/>
      <c r="HWR134" s="20"/>
      <c r="HWS134" s="20"/>
      <c r="HWT134" s="20"/>
      <c r="HWU134" s="20"/>
      <c r="HWV134" s="20"/>
      <c r="HWW134" s="20"/>
      <c r="HWX134" s="20"/>
      <c r="HWY134" s="20"/>
      <c r="HWZ134" s="20"/>
      <c r="HXA134" s="20"/>
      <c r="HXB134" s="20"/>
      <c r="HXC134" s="20"/>
      <c r="HXD134" s="20"/>
      <c r="HXE134" s="20"/>
      <c r="HXF134" s="20"/>
      <c r="HXG134" s="20"/>
      <c r="HXH134" s="20"/>
      <c r="HXI134" s="20"/>
      <c r="HXJ134" s="20"/>
      <c r="HXK134" s="20"/>
      <c r="HXL134" s="20"/>
      <c r="HXM134" s="20"/>
      <c r="HXN134" s="20"/>
      <c r="HXO134" s="20"/>
      <c r="HXP134" s="20"/>
      <c r="HXQ134" s="20"/>
      <c r="HXR134" s="20"/>
      <c r="HXS134" s="20"/>
      <c r="HXT134" s="20"/>
      <c r="HXU134" s="20"/>
      <c r="HXV134" s="20"/>
      <c r="HXW134" s="20"/>
      <c r="HXX134" s="20"/>
      <c r="HXY134" s="20"/>
      <c r="HXZ134" s="20"/>
      <c r="HYA134" s="20"/>
      <c r="HYB134" s="20"/>
      <c r="HYC134" s="20"/>
      <c r="HYD134" s="20"/>
      <c r="HYE134" s="20"/>
      <c r="HYF134" s="20"/>
      <c r="HYG134" s="20"/>
      <c r="HYH134" s="20"/>
      <c r="HYI134" s="20"/>
      <c r="HYJ134" s="20"/>
      <c r="HYK134" s="20"/>
      <c r="HYL134" s="20"/>
      <c r="HYM134" s="20"/>
      <c r="HYN134" s="20"/>
      <c r="HYO134" s="20"/>
      <c r="HYP134" s="20"/>
      <c r="HYQ134" s="20"/>
      <c r="HYR134" s="20"/>
      <c r="HYS134" s="20"/>
      <c r="HYT134" s="20"/>
      <c r="HYU134" s="20"/>
      <c r="HYV134" s="20"/>
      <c r="HYW134" s="20"/>
      <c r="HYX134" s="20"/>
      <c r="HYY134" s="20"/>
      <c r="HYZ134" s="20"/>
      <c r="HZA134" s="20"/>
      <c r="HZB134" s="20"/>
      <c r="HZC134" s="20"/>
      <c r="HZD134" s="20"/>
      <c r="HZE134" s="20"/>
      <c r="HZF134" s="20"/>
      <c r="HZG134" s="20"/>
      <c r="HZH134" s="20"/>
      <c r="HZI134" s="20"/>
      <c r="HZJ134" s="20"/>
      <c r="HZK134" s="20"/>
      <c r="HZL134" s="20"/>
      <c r="HZM134" s="20"/>
      <c r="HZN134" s="20"/>
      <c r="HZO134" s="20"/>
      <c r="HZP134" s="20"/>
      <c r="HZQ134" s="20"/>
      <c r="HZR134" s="20"/>
      <c r="HZS134" s="20"/>
      <c r="HZT134" s="20"/>
      <c r="HZU134" s="20"/>
      <c r="HZV134" s="20"/>
      <c r="HZW134" s="20"/>
      <c r="HZX134" s="20"/>
      <c r="HZY134" s="20"/>
      <c r="HZZ134" s="20"/>
      <c r="IAA134" s="20"/>
      <c r="IAB134" s="20"/>
      <c r="IAC134" s="20"/>
      <c r="IAD134" s="20"/>
      <c r="IAE134" s="20"/>
      <c r="IAF134" s="20"/>
      <c r="IAG134" s="20"/>
      <c r="IAH134" s="20"/>
      <c r="IAI134" s="20"/>
      <c r="IAJ134" s="20"/>
      <c r="IAK134" s="20"/>
      <c r="IAL134" s="20"/>
      <c r="IAM134" s="20"/>
      <c r="IAN134" s="20"/>
      <c r="IAO134" s="20"/>
      <c r="IAP134" s="20"/>
      <c r="IAQ134" s="20"/>
      <c r="IAR134" s="20"/>
      <c r="IAS134" s="20"/>
      <c r="IAT134" s="20"/>
      <c r="IAU134" s="20"/>
      <c r="IAV134" s="20"/>
      <c r="IAW134" s="20"/>
      <c r="IAX134" s="20"/>
      <c r="IAY134" s="20"/>
      <c r="IAZ134" s="20"/>
      <c r="IBA134" s="20"/>
      <c r="IBB134" s="20"/>
      <c r="IBC134" s="20"/>
      <c r="IBD134" s="20"/>
      <c r="IBE134" s="20"/>
      <c r="IBF134" s="20"/>
      <c r="IBG134" s="20"/>
      <c r="IBH134" s="20"/>
      <c r="IBI134" s="20"/>
      <c r="IBJ134" s="20"/>
      <c r="IBK134" s="20"/>
      <c r="IBL134" s="20"/>
      <c r="IBM134" s="20"/>
      <c r="IBN134" s="20"/>
      <c r="IBO134" s="20"/>
      <c r="IBP134" s="20"/>
      <c r="IBQ134" s="20"/>
      <c r="IBR134" s="20"/>
      <c r="IBS134" s="20"/>
      <c r="IBT134" s="20"/>
      <c r="IBU134" s="20"/>
      <c r="IBV134" s="20"/>
      <c r="IBW134" s="20"/>
      <c r="IBX134" s="20"/>
      <c r="IBY134" s="20"/>
      <c r="IBZ134" s="20"/>
      <c r="ICA134" s="20"/>
      <c r="ICB134" s="20"/>
      <c r="ICC134" s="20"/>
      <c r="ICD134" s="20"/>
      <c r="ICE134" s="20"/>
      <c r="ICF134" s="20"/>
      <c r="ICG134" s="20"/>
      <c r="ICH134" s="20"/>
      <c r="ICI134" s="20"/>
      <c r="ICJ134" s="20"/>
      <c r="ICK134" s="20"/>
      <c r="ICL134" s="20"/>
      <c r="ICM134" s="20"/>
      <c r="ICN134" s="20"/>
      <c r="ICO134" s="20"/>
      <c r="ICP134" s="20"/>
      <c r="ICQ134" s="20"/>
      <c r="ICR134" s="20"/>
      <c r="ICS134" s="20"/>
      <c r="ICT134" s="20"/>
      <c r="ICU134" s="20"/>
      <c r="ICV134" s="20"/>
      <c r="ICW134" s="20"/>
      <c r="ICX134" s="20"/>
      <c r="ICY134" s="20"/>
      <c r="ICZ134" s="20"/>
      <c r="IDA134" s="20"/>
      <c r="IDB134" s="20"/>
      <c r="IDC134" s="20"/>
      <c r="IDD134" s="20"/>
      <c r="IDE134" s="20"/>
      <c r="IDF134" s="20"/>
      <c r="IDG134" s="20"/>
      <c r="IDH134" s="20"/>
      <c r="IDI134" s="20"/>
      <c r="IDJ134" s="20"/>
      <c r="IDK134" s="20"/>
      <c r="IDL134" s="20"/>
      <c r="IDM134" s="20"/>
      <c r="IDN134" s="20"/>
      <c r="IDO134" s="20"/>
      <c r="IDP134" s="20"/>
      <c r="IDQ134" s="20"/>
      <c r="IDR134" s="20"/>
      <c r="IDS134" s="20"/>
      <c r="IDT134" s="20"/>
      <c r="IDU134" s="20"/>
      <c r="IDV134" s="20"/>
      <c r="IDW134" s="20"/>
      <c r="IDX134" s="20"/>
      <c r="IDY134" s="20"/>
      <c r="IDZ134" s="20"/>
      <c r="IEA134" s="20"/>
      <c r="IEB134" s="20"/>
      <c r="IEC134" s="20"/>
      <c r="IED134" s="20"/>
      <c r="IEE134" s="20"/>
      <c r="IEF134" s="20"/>
      <c r="IEG134" s="20"/>
      <c r="IEH134" s="20"/>
      <c r="IEI134" s="20"/>
      <c r="IEJ134" s="20"/>
      <c r="IEK134" s="20"/>
      <c r="IEL134" s="20"/>
      <c r="IEM134" s="20"/>
      <c r="IEN134" s="20"/>
      <c r="IEO134" s="20"/>
      <c r="IEP134" s="20"/>
      <c r="IEQ134" s="20"/>
      <c r="IER134" s="20"/>
      <c r="IES134" s="20"/>
      <c r="IET134" s="20"/>
      <c r="IEU134" s="20"/>
      <c r="IEV134" s="20"/>
      <c r="IEW134" s="20"/>
      <c r="IEX134" s="20"/>
      <c r="IEY134" s="20"/>
      <c r="IEZ134" s="20"/>
      <c r="IFA134" s="20"/>
      <c r="IFB134" s="20"/>
      <c r="IFC134" s="20"/>
      <c r="IFD134" s="20"/>
      <c r="IFE134" s="20"/>
      <c r="IFF134" s="20"/>
      <c r="IFG134" s="20"/>
      <c r="IFH134" s="20"/>
      <c r="IFI134" s="20"/>
      <c r="IFJ134" s="20"/>
      <c r="IFK134" s="20"/>
      <c r="IFL134" s="20"/>
      <c r="IFM134" s="20"/>
      <c r="IFN134" s="20"/>
      <c r="IFO134" s="20"/>
      <c r="IFP134" s="20"/>
      <c r="IFQ134" s="20"/>
      <c r="IFR134" s="20"/>
      <c r="IFS134" s="20"/>
      <c r="IFT134" s="20"/>
      <c r="IFU134" s="20"/>
      <c r="IFV134" s="20"/>
      <c r="IFW134" s="20"/>
      <c r="IFX134" s="20"/>
      <c r="IFY134" s="20"/>
      <c r="IFZ134" s="20"/>
      <c r="IGA134" s="20"/>
      <c r="IGB134" s="20"/>
      <c r="IGC134" s="20"/>
      <c r="IGD134" s="20"/>
      <c r="IGE134" s="20"/>
      <c r="IGF134" s="20"/>
      <c r="IGG134" s="20"/>
      <c r="IGH134" s="20"/>
      <c r="IGI134" s="20"/>
      <c r="IGJ134" s="20"/>
      <c r="IGK134" s="20"/>
      <c r="IGL134" s="20"/>
      <c r="IGM134" s="20"/>
      <c r="IGN134" s="20"/>
      <c r="IGO134" s="20"/>
      <c r="IGP134" s="20"/>
      <c r="IGQ134" s="20"/>
      <c r="IGR134" s="20"/>
      <c r="IGS134" s="20"/>
      <c r="IGT134" s="20"/>
      <c r="IGU134" s="20"/>
      <c r="IGV134" s="20"/>
      <c r="IGW134" s="20"/>
      <c r="IGX134" s="20"/>
      <c r="IGY134" s="20"/>
      <c r="IGZ134" s="20"/>
      <c r="IHA134" s="20"/>
      <c r="IHB134" s="20"/>
      <c r="IHC134" s="20"/>
      <c r="IHD134" s="20"/>
      <c r="IHE134" s="20"/>
      <c r="IHF134" s="20"/>
      <c r="IHG134" s="20"/>
      <c r="IHH134" s="20"/>
      <c r="IHI134" s="20"/>
      <c r="IHJ134" s="20"/>
      <c r="IHK134" s="20"/>
      <c r="IHL134" s="20"/>
      <c r="IHM134" s="20"/>
      <c r="IHN134" s="20"/>
      <c r="IHO134" s="20"/>
      <c r="IHP134" s="20"/>
      <c r="IHQ134" s="20"/>
      <c r="IHR134" s="20"/>
      <c r="IHS134" s="20"/>
      <c r="IHT134" s="20"/>
      <c r="IHU134" s="20"/>
      <c r="IHV134" s="20"/>
      <c r="IHW134" s="20"/>
      <c r="IHX134" s="20"/>
      <c r="IHY134" s="20"/>
      <c r="IHZ134" s="20"/>
      <c r="IIA134" s="20"/>
      <c r="IIB134" s="20"/>
      <c r="IIC134" s="20"/>
      <c r="IID134" s="20"/>
      <c r="IIE134" s="20"/>
      <c r="IIF134" s="20"/>
      <c r="IIG134" s="20"/>
      <c r="IIH134" s="20"/>
      <c r="III134" s="20"/>
      <c r="IIJ134" s="20"/>
      <c r="IIK134" s="20"/>
      <c r="IIL134" s="20"/>
      <c r="IIM134" s="20"/>
      <c r="IIN134" s="20"/>
      <c r="IIO134" s="20"/>
      <c r="IIP134" s="20"/>
      <c r="IIQ134" s="20"/>
      <c r="IIR134" s="20"/>
      <c r="IIS134" s="20"/>
      <c r="IIT134" s="20"/>
      <c r="IIU134" s="20"/>
      <c r="IIV134" s="20"/>
      <c r="IIW134" s="20"/>
      <c r="IIX134" s="20"/>
      <c r="IIY134" s="20"/>
      <c r="IIZ134" s="20"/>
      <c r="IJA134" s="20"/>
      <c r="IJB134" s="20"/>
      <c r="IJC134" s="20"/>
      <c r="IJD134" s="20"/>
      <c r="IJE134" s="20"/>
      <c r="IJF134" s="20"/>
      <c r="IJG134" s="20"/>
      <c r="IJH134" s="20"/>
      <c r="IJI134" s="20"/>
      <c r="IJJ134" s="20"/>
      <c r="IJK134" s="20"/>
      <c r="IJL134" s="20"/>
      <c r="IJM134" s="20"/>
      <c r="IJN134" s="20"/>
      <c r="IJO134" s="20"/>
      <c r="IJP134" s="20"/>
      <c r="IJQ134" s="20"/>
      <c r="IJR134" s="20"/>
      <c r="IJS134" s="20"/>
      <c r="IJT134" s="20"/>
      <c r="IJU134" s="20"/>
      <c r="IJV134" s="20"/>
      <c r="IJW134" s="20"/>
      <c r="IJX134" s="20"/>
      <c r="IJY134" s="20"/>
      <c r="IJZ134" s="20"/>
      <c r="IKA134" s="20"/>
      <c r="IKB134" s="20"/>
      <c r="IKC134" s="20"/>
      <c r="IKD134" s="20"/>
      <c r="IKE134" s="20"/>
      <c r="IKF134" s="20"/>
      <c r="IKG134" s="20"/>
      <c r="IKH134" s="20"/>
      <c r="IKI134" s="20"/>
      <c r="IKJ134" s="20"/>
      <c r="IKK134" s="20"/>
      <c r="IKL134" s="20"/>
      <c r="IKM134" s="20"/>
      <c r="IKN134" s="20"/>
      <c r="IKO134" s="20"/>
      <c r="IKP134" s="20"/>
      <c r="IKQ134" s="20"/>
      <c r="IKR134" s="20"/>
      <c r="IKS134" s="20"/>
      <c r="IKT134" s="20"/>
      <c r="IKU134" s="20"/>
      <c r="IKV134" s="20"/>
      <c r="IKW134" s="20"/>
      <c r="IKX134" s="20"/>
      <c r="IKY134" s="20"/>
      <c r="IKZ134" s="20"/>
      <c r="ILA134" s="20"/>
      <c r="ILB134" s="20"/>
      <c r="ILC134" s="20"/>
      <c r="ILD134" s="20"/>
      <c r="ILE134" s="20"/>
      <c r="ILF134" s="20"/>
      <c r="ILG134" s="20"/>
      <c r="ILH134" s="20"/>
      <c r="ILI134" s="20"/>
      <c r="ILJ134" s="20"/>
      <c r="ILK134" s="20"/>
      <c r="ILL134" s="20"/>
      <c r="ILM134" s="20"/>
      <c r="ILN134" s="20"/>
      <c r="ILO134" s="20"/>
      <c r="ILP134" s="20"/>
      <c r="ILQ134" s="20"/>
      <c r="ILR134" s="20"/>
      <c r="ILS134" s="20"/>
      <c r="ILT134" s="20"/>
      <c r="ILU134" s="20"/>
      <c r="ILV134" s="20"/>
      <c r="ILW134" s="20"/>
      <c r="ILX134" s="20"/>
      <c r="ILY134" s="20"/>
      <c r="ILZ134" s="20"/>
      <c r="IMA134" s="20"/>
      <c r="IMB134" s="20"/>
      <c r="IMC134" s="20"/>
      <c r="IMD134" s="20"/>
      <c r="IME134" s="20"/>
      <c r="IMF134" s="20"/>
      <c r="IMG134" s="20"/>
      <c r="IMH134" s="20"/>
      <c r="IMI134" s="20"/>
      <c r="IMJ134" s="20"/>
      <c r="IMK134" s="20"/>
      <c r="IML134" s="20"/>
      <c r="IMM134" s="20"/>
      <c r="IMN134" s="20"/>
      <c r="IMO134" s="20"/>
      <c r="IMP134" s="20"/>
      <c r="IMQ134" s="20"/>
      <c r="IMR134" s="20"/>
      <c r="IMS134" s="20"/>
      <c r="IMT134" s="20"/>
      <c r="IMU134" s="20"/>
      <c r="IMV134" s="20"/>
      <c r="IMW134" s="20"/>
      <c r="IMX134" s="20"/>
      <c r="IMY134" s="20"/>
      <c r="IMZ134" s="20"/>
      <c r="INA134" s="20"/>
      <c r="INB134" s="20"/>
      <c r="INC134" s="20"/>
      <c r="IND134" s="20"/>
      <c r="INE134" s="20"/>
      <c r="INF134" s="20"/>
      <c r="ING134" s="20"/>
      <c r="INH134" s="20"/>
      <c r="INI134" s="20"/>
      <c r="INJ134" s="20"/>
      <c r="INK134" s="20"/>
      <c r="INL134" s="20"/>
      <c r="INM134" s="20"/>
      <c r="INN134" s="20"/>
      <c r="INO134" s="20"/>
      <c r="INP134" s="20"/>
      <c r="INQ134" s="20"/>
      <c r="INR134" s="20"/>
      <c r="INS134" s="20"/>
      <c r="INT134" s="20"/>
      <c r="INU134" s="20"/>
      <c r="INV134" s="20"/>
      <c r="INW134" s="20"/>
      <c r="INX134" s="20"/>
      <c r="INY134" s="20"/>
      <c r="INZ134" s="20"/>
      <c r="IOA134" s="20"/>
      <c r="IOB134" s="20"/>
      <c r="IOC134" s="20"/>
      <c r="IOD134" s="20"/>
      <c r="IOE134" s="20"/>
      <c r="IOF134" s="20"/>
      <c r="IOG134" s="20"/>
      <c r="IOH134" s="20"/>
      <c r="IOI134" s="20"/>
      <c r="IOJ134" s="20"/>
      <c r="IOK134" s="20"/>
      <c r="IOL134" s="20"/>
      <c r="IOM134" s="20"/>
      <c r="ION134" s="20"/>
      <c r="IOO134" s="20"/>
      <c r="IOP134" s="20"/>
      <c r="IOQ134" s="20"/>
      <c r="IOR134" s="20"/>
      <c r="IOS134" s="20"/>
      <c r="IOT134" s="20"/>
      <c r="IOU134" s="20"/>
      <c r="IOV134" s="20"/>
      <c r="IOW134" s="20"/>
      <c r="IOX134" s="20"/>
      <c r="IOY134" s="20"/>
      <c r="IOZ134" s="20"/>
      <c r="IPA134" s="20"/>
      <c r="IPB134" s="20"/>
      <c r="IPC134" s="20"/>
      <c r="IPD134" s="20"/>
      <c r="IPE134" s="20"/>
      <c r="IPF134" s="20"/>
      <c r="IPG134" s="20"/>
      <c r="IPH134" s="20"/>
      <c r="IPI134" s="20"/>
      <c r="IPJ134" s="20"/>
      <c r="IPK134" s="20"/>
      <c r="IPL134" s="20"/>
      <c r="IPM134" s="20"/>
      <c r="IPN134" s="20"/>
      <c r="IPO134" s="20"/>
      <c r="IPP134" s="20"/>
      <c r="IPQ134" s="20"/>
      <c r="IPR134" s="20"/>
      <c r="IPS134" s="20"/>
      <c r="IPT134" s="20"/>
      <c r="IPU134" s="20"/>
      <c r="IPV134" s="20"/>
      <c r="IPW134" s="20"/>
      <c r="IPX134" s="20"/>
      <c r="IPY134" s="20"/>
      <c r="IPZ134" s="20"/>
      <c r="IQA134" s="20"/>
      <c r="IQB134" s="20"/>
      <c r="IQC134" s="20"/>
      <c r="IQD134" s="20"/>
      <c r="IQE134" s="20"/>
      <c r="IQF134" s="20"/>
      <c r="IQG134" s="20"/>
      <c r="IQH134" s="20"/>
      <c r="IQI134" s="20"/>
      <c r="IQJ134" s="20"/>
      <c r="IQK134" s="20"/>
      <c r="IQL134" s="20"/>
      <c r="IQM134" s="20"/>
      <c r="IQN134" s="20"/>
      <c r="IQO134" s="20"/>
      <c r="IQP134" s="20"/>
      <c r="IQQ134" s="20"/>
      <c r="IQR134" s="20"/>
      <c r="IQS134" s="20"/>
      <c r="IQT134" s="20"/>
      <c r="IQU134" s="20"/>
      <c r="IQV134" s="20"/>
      <c r="IQW134" s="20"/>
      <c r="IQX134" s="20"/>
      <c r="IQY134" s="20"/>
      <c r="IQZ134" s="20"/>
      <c r="IRA134" s="20"/>
      <c r="IRB134" s="20"/>
      <c r="IRC134" s="20"/>
      <c r="IRD134" s="20"/>
      <c r="IRE134" s="20"/>
      <c r="IRF134" s="20"/>
      <c r="IRG134" s="20"/>
      <c r="IRH134" s="20"/>
      <c r="IRI134" s="20"/>
      <c r="IRJ134" s="20"/>
      <c r="IRK134" s="20"/>
      <c r="IRL134" s="20"/>
      <c r="IRM134" s="20"/>
      <c r="IRN134" s="20"/>
      <c r="IRO134" s="20"/>
      <c r="IRP134" s="20"/>
      <c r="IRQ134" s="20"/>
      <c r="IRR134" s="20"/>
      <c r="IRS134" s="20"/>
      <c r="IRT134" s="20"/>
      <c r="IRU134" s="20"/>
      <c r="IRV134" s="20"/>
      <c r="IRW134" s="20"/>
      <c r="IRX134" s="20"/>
      <c r="IRY134" s="20"/>
      <c r="IRZ134" s="20"/>
      <c r="ISA134" s="20"/>
      <c r="ISB134" s="20"/>
      <c r="ISC134" s="20"/>
      <c r="ISD134" s="20"/>
      <c r="ISE134" s="20"/>
      <c r="ISF134" s="20"/>
      <c r="ISG134" s="20"/>
      <c r="ISH134" s="20"/>
      <c r="ISI134" s="20"/>
      <c r="ISJ134" s="20"/>
      <c r="ISK134" s="20"/>
      <c r="ISL134" s="20"/>
      <c r="ISM134" s="20"/>
      <c r="ISN134" s="20"/>
      <c r="ISO134" s="20"/>
      <c r="ISP134" s="20"/>
      <c r="ISQ134" s="20"/>
      <c r="ISR134" s="20"/>
      <c r="ISS134" s="20"/>
      <c r="IST134" s="20"/>
      <c r="ISU134" s="20"/>
      <c r="ISV134" s="20"/>
      <c r="ISW134" s="20"/>
      <c r="ISX134" s="20"/>
      <c r="ISY134" s="20"/>
      <c r="ISZ134" s="20"/>
      <c r="ITA134" s="20"/>
      <c r="ITB134" s="20"/>
      <c r="ITC134" s="20"/>
      <c r="ITD134" s="20"/>
      <c r="ITE134" s="20"/>
      <c r="ITF134" s="20"/>
      <c r="ITG134" s="20"/>
      <c r="ITH134" s="20"/>
      <c r="ITI134" s="20"/>
      <c r="ITJ134" s="20"/>
      <c r="ITK134" s="20"/>
      <c r="ITL134" s="20"/>
      <c r="ITM134" s="20"/>
      <c r="ITN134" s="20"/>
      <c r="ITO134" s="20"/>
      <c r="ITP134" s="20"/>
      <c r="ITQ134" s="20"/>
      <c r="ITR134" s="20"/>
      <c r="ITS134" s="20"/>
      <c r="ITT134" s="20"/>
      <c r="ITU134" s="20"/>
      <c r="ITV134" s="20"/>
      <c r="ITW134" s="20"/>
      <c r="ITX134" s="20"/>
      <c r="ITY134" s="20"/>
      <c r="ITZ134" s="20"/>
      <c r="IUA134" s="20"/>
      <c r="IUB134" s="20"/>
      <c r="IUC134" s="20"/>
      <c r="IUD134" s="20"/>
      <c r="IUE134" s="20"/>
      <c r="IUF134" s="20"/>
      <c r="IUG134" s="20"/>
      <c r="IUH134" s="20"/>
      <c r="IUI134" s="20"/>
      <c r="IUJ134" s="20"/>
      <c r="IUK134" s="20"/>
      <c r="IUL134" s="20"/>
      <c r="IUM134" s="20"/>
      <c r="IUN134" s="20"/>
      <c r="IUO134" s="20"/>
      <c r="IUP134" s="20"/>
      <c r="IUQ134" s="20"/>
      <c r="IUR134" s="20"/>
      <c r="IUS134" s="20"/>
      <c r="IUT134" s="20"/>
      <c r="IUU134" s="20"/>
      <c r="IUV134" s="20"/>
      <c r="IUW134" s="20"/>
      <c r="IUX134" s="20"/>
      <c r="IUY134" s="20"/>
      <c r="IUZ134" s="20"/>
      <c r="IVA134" s="20"/>
      <c r="IVB134" s="20"/>
      <c r="IVC134" s="20"/>
      <c r="IVD134" s="20"/>
      <c r="IVE134" s="20"/>
      <c r="IVF134" s="20"/>
      <c r="IVG134" s="20"/>
      <c r="IVH134" s="20"/>
      <c r="IVI134" s="20"/>
      <c r="IVJ134" s="20"/>
      <c r="IVK134" s="20"/>
      <c r="IVL134" s="20"/>
      <c r="IVM134" s="20"/>
      <c r="IVN134" s="20"/>
      <c r="IVO134" s="20"/>
      <c r="IVP134" s="20"/>
      <c r="IVQ134" s="20"/>
      <c r="IVR134" s="20"/>
      <c r="IVS134" s="20"/>
      <c r="IVT134" s="20"/>
      <c r="IVU134" s="20"/>
      <c r="IVV134" s="20"/>
      <c r="IVW134" s="20"/>
      <c r="IVX134" s="20"/>
      <c r="IVY134" s="20"/>
      <c r="IVZ134" s="20"/>
      <c r="IWA134" s="20"/>
      <c r="IWB134" s="20"/>
      <c r="IWC134" s="20"/>
      <c r="IWD134" s="20"/>
      <c r="IWE134" s="20"/>
      <c r="IWF134" s="20"/>
      <c r="IWG134" s="20"/>
      <c r="IWH134" s="20"/>
      <c r="IWI134" s="20"/>
      <c r="IWJ134" s="20"/>
      <c r="IWK134" s="20"/>
      <c r="IWL134" s="20"/>
      <c r="IWM134" s="20"/>
      <c r="IWN134" s="20"/>
      <c r="IWO134" s="20"/>
      <c r="IWP134" s="20"/>
      <c r="IWQ134" s="20"/>
      <c r="IWR134" s="20"/>
      <c r="IWS134" s="20"/>
      <c r="IWT134" s="20"/>
      <c r="IWU134" s="20"/>
      <c r="IWV134" s="20"/>
      <c r="IWW134" s="20"/>
      <c r="IWX134" s="20"/>
      <c r="IWY134" s="20"/>
      <c r="IWZ134" s="20"/>
      <c r="IXA134" s="20"/>
      <c r="IXB134" s="20"/>
      <c r="IXC134" s="20"/>
      <c r="IXD134" s="20"/>
      <c r="IXE134" s="20"/>
      <c r="IXF134" s="20"/>
      <c r="IXG134" s="20"/>
      <c r="IXH134" s="20"/>
      <c r="IXI134" s="20"/>
      <c r="IXJ134" s="20"/>
      <c r="IXK134" s="20"/>
      <c r="IXL134" s="20"/>
      <c r="IXM134" s="20"/>
      <c r="IXN134" s="20"/>
      <c r="IXO134" s="20"/>
      <c r="IXP134" s="20"/>
      <c r="IXQ134" s="20"/>
      <c r="IXR134" s="20"/>
      <c r="IXS134" s="20"/>
      <c r="IXT134" s="20"/>
      <c r="IXU134" s="20"/>
      <c r="IXV134" s="20"/>
      <c r="IXW134" s="20"/>
      <c r="IXX134" s="20"/>
      <c r="IXY134" s="20"/>
      <c r="IXZ134" s="20"/>
      <c r="IYA134" s="20"/>
      <c r="IYB134" s="20"/>
      <c r="IYC134" s="20"/>
      <c r="IYD134" s="20"/>
      <c r="IYE134" s="20"/>
      <c r="IYF134" s="20"/>
      <c r="IYG134" s="20"/>
      <c r="IYH134" s="20"/>
      <c r="IYI134" s="20"/>
      <c r="IYJ134" s="20"/>
      <c r="IYK134" s="20"/>
      <c r="IYL134" s="20"/>
      <c r="IYM134" s="20"/>
      <c r="IYN134" s="20"/>
      <c r="IYO134" s="20"/>
      <c r="IYP134" s="20"/>
      <c r="IYQ134" s="20"/>
      <c r="IYR134" s="20"/>
      <c r="IYS134" s="20"/>
      <c r="IYT134" s="20"/>
      <c r="IYU134" s="20"/>
      <c r="IYV134" s="20"/>
      <c r="IYW134" s="20"/>
      <c r="IYX134" s="20"/>
      <c r="IYY134" s="20"/>
      <c r="IYZ134" s="20"/>
      <c r="IZA134" s="20"/>
      <c r="IZB134" s="20"/>
      <c r="IZC134" s="20"/>
      <c r="IZD134" s="20"/>
      <c r="IZE134" s="20"/>
      <c r="IZF134" s="20"/>
      <c r="IZG134" s="20"/>
      <c r="IZH134" s="20"/>
      <c r="IZI134" s="20"/>
      <c r="IZJ134" s="20"/>
      <c r="IZK134" s="20"/>
      <c r="IZL134" s="20"/>
      <c r="IZM134" s="20"/>
      <c r="IZN134" s="20"/>
      <c r="IZO134" s="20"/>
      <c r="IZP134" s="20"/>
      <c r="IZQ134" s="20"/>
      <c r="IZR134" s="20"/>
      <c r="IZS134" s="20"/>
      <c r="IZT134" s="20"/>
      <c r="IZU134" s="20"/>
      <c r="IZV134" s="20"/>
      <c r="IZW134" s="20"/>
      <c r="IZX134" s="20"/>
      <c r="IZY134" s="20"/>
      <c r="IZZ134" s="20"/>
      <c r="JAA134" s="20"/>
      <c r="JAB134" s="20"/>
      <c r="JAC134" s="20"/>
      <c r="JAD134" s="20"/>
      <c r="JAE134" s="20"/>
      <c r="JAF134" s="20"/>
      <c r="JAG134" s="20"/>
      <c r="JAH134" s="20"/>
      <c r="JAI134" s="20"/>
      <c r="JAJ134" s="20"/>
      <c r="JAK134" s="20"/>
      <c r="JAL134" s="20"/>
      <c r="JAM134" s="20"/>
      <c r="JAN134" s="20"/>
      <c r="JAO134" s="20"/>
      <c r="JAP134" s="20"/>
      <c r="JAQ134" s="20"/>
      <c r="JAR134" s="20"/>
      <c r="JAS134" s="20"/>
      <c r="JAT134" s="20"/>
      <c r="JAU134" s="20"/>
      <c r="JAV134" s="20"/>
      <c r="JAW134" s="20"/>
      <c r="JAX134" s="20"/>
      <c r="JAY134" s="20"/>
      <c r="JAZ134" s="20"/>
      <c r="JBA134" s="20"/>
      <c r="JBB134" s="20"/>
      <c r="JBC134" s="20"/>
      <c r="JBD134" s="20"/>
      <c r="JBE134" s="20"/>
      <c r="JBF134" s="20"/>
      <c r="JBG134" s="20"/>
      <c r="JBH134" s="20"/>
      <c r="JBI134" s="20"/>
      <c r="JBJ134" s="20"/>
      <c r="JBK134" s="20"/>
      <c r="JBL134" s="20"/>
      <c r="JBM134" s="20"/>
      <c r="JBN134" s="20"/>
      <c r="JBO134" s="20"/>
      <c r="JBP134" s="20"/>
      <c r="JBQ134" s="20"/>
      <c r="JBR134" s="20"/>
      <c r="JBS134" s="20"/>
      <c r="JBT134" s="20"/>
      <c r="JBU134" s="20"/>
      <c r="JBV134" s="20"/>
      <c r="JBW134" s="20"/>
      <c r="JBX134" s="20"/>
      <c r="JBY134" s="20"/>
      <c r="JBZ134" s="20"/>
      <c r="JCA134" s="20"/>
      <c r="JCB134" s="20"/>
      <c r="JCC134" s="20"/>
      <c r="JCD134" s="20"/>
      <c r="JCE134" s="20"/>
      <c r="JCF134" s="20"/>
      <c r="JCG134" s="20"/>
      <c r="JCH134" s="20"/>
      <c r="JCI134" s="20"/>
      <c r="JCJ134" s="20"/>
      <c r="JCK134" s="20"/>
      <c r="JCL134" s="20"/>
      <c r="JCM134" s="20"/>
      <c r="JCN134" s="20"/>
      <c r="JCO134" s="20"/>
      <c r="JCP134" s="20"/>
      <c r="JCQ134" s="20"/>
      <c r="JCR134" s="20"/>
      <c r="JCS134" s="20"/>
      <c r="JCT134" s="20"/>
      <c r="JCU134" s="20"/>
      <c r="JCV134" s="20"/>
      <c r="JCW134" s="20"/>
      <c r="JCX134" s="20"/>
      <c r="JCY134" s="20"/>
      <c r="JCZ134" s="20"/>
      <c r="JDA134" s="20"/>
      <c r="JDB134" s="20"/>
      <c r="JDC134" s="20"/>
      <c r="JDD134" s="20"/>
      <c r="JDE134" s="20"/>
      <c r="JDF134" s="20"/>
      <c r="JDG134" s="20"/>
      <c r="JDH134" s="20"/>
      <c r="JDI134" s="20"/>
      <c r="JDJ134" s="20"/>
      <c r="JDK134" s="20"/>
      <c r="JDL134" s="20"/>
      <c r="JDM134" s="20"/>
      <c r="JDN134" s="20"/>
      <c r="JDO134" s="20"/>
      <c r="JDP134" s="20"/>
      <c r="JDQ134" s="20"/>
      <c r="JDR134" s="20"/>
      <c r="JDS134" s="20"/>
      <c r="JDT134" s="20"/>
      <c r="JDU134" s="20"/>
      <c r="JDV134" s="20"/>
      <c r="JDW134" s="20"/>
      <c r="JDX134" s="20"/>
      <c r="JDY134" s="20"/>
      <c r="JDZ134" s="20"/>
      <c r="JEA134" s="20"/>
      <c r="JEB134" s="20"/>
      <c r="JEC134" s="20"/>
      <c r="JED134" s="20"/>
      <c r="JEE134" s="20"/>
      <c r="JEF134" s="20"/>
      <c r="JEG134" s="20"/>
      <c r="JEH134" s="20"/>
      <c r="JEI134" s="20"/>
      <c r="JEJ134" s="20"/>
      <c r="JEK134" s="20"/>
      <c r="JEL134" s="20"/>
      <c r="JEM134" s="20"/>
      <c r="JEN134" s="20"/>
      <c r="JEO134" s="20"/>
      <c r="JEP134" s="20"/>
      <c r="JEQ134" s="20"/>
      <c r="JER134" s="20"/>
      <c r="JES134" s="20"/>
      <c r="JET134" s="20"/>
      <c r="JEU134" s="20"/>
      <c r="JEV134" s="20"/>
      <c r="JEW134" s="20"/>
      <c r="JEX134" s="20"/>
      <c r="JEY134" s="20"/>
      <c r="JEZ134" s="20"/>
      <c r="JFA134" s="20"/>
      <c r="JFB134" s="20"/>
      <c r="JFC134" s="20"/>
      <c r="JFD134" s="20"/>
      <c r="JFE134" s="20"/>
      <c r="JFF134" s="20"/>
      <c r="JFG134" s="20"/>
      <c r="JFH134" s="20"/>
      <c r="JFI134" s="20"/>
      <c r="JFJ134" s="20"/>
      <c r="JFK134" s="20"/>
      <c r="JFL134" s="20"/>
      <c r="JFM134" s="20"/>
      <c r="JFN134" s="20"/>
      <c r="JFO134" s="20"/>
      <c r="JFP134" s="20"/>
      <c r="JFQ134" s="20"/>
      <c r="JFR134" s="20"/>
      <c r="JFS134" s="20"/>
      <c r="JFT134" s="20"/>
      <c r="JFU134" s="20"/>
      <c r="JFV134" s="20"/>
      <c r="JFW134" s="20"/>
      <c r="JFX134" s="20"/>
      <c r="JFY134" s="20"/>
      <c r="JFZ134" s="20"/>
      <c r="JGA134" s="20"/>
      <c r="JGB134" s="20"/>
      <c r="JGC134" s="20"/>
      <c r="JGD134" s="20"/>
      <c r="JGE134" s="20"/>
      <c r="JGF134" s="20"/>
      <c r="JGG134" s="20"/>
      <c r="JGH134" s="20"/>
      <c r="JGI134" s="20"/>
      <c r="JGJ134" s="20"/>
      <c r="JGK134" s="20"/>
      <c r="JGL134" s="20"/>
      <c r="JGM134" s="20"/>
      <c r="JGN134" s="20"/>
      <c r="JGO134" s="20"/>
      <c r="JGP134" s="20"/>
      <c r="JGQ134" s="20"/>
      <c r="JGR134" s="20"/>
      <c r="JGS134" s="20"/>
      <c r="JGT134" s="20"/>
      <c r="JGU134" s="20"/>
      <c r="JGV134" s="20"/>
      <c r="JGW134" s="20"/>
      <c r="JGX134" s="20"/>
      <c r="JGY134" s="20"/>
      <c r="JGZ134" s="20"/>
      <c r="JHA134" s="20"/>
      <c r="JHB134" s="20"/>
      <c r="JHC134" s="20"/>
      <c r="JHD134" s="20"/>
      <c r="JHE134" s="20"/>
      <c r="JHF134" s="20"/>
      <c r="JHG134" s="20"/>
      <c r="JHH134" s="20"/>
      <c r="JHI134" s="20"/>
      <c r="JHJ134" s="20"/>
      <c r="JHK134" s="20"/>
      <c r="JHL134" s="20"/>
      <c r="JHM134" s="20"/>
      <c r="JHN134" s="20"/>
      <c r="JHO134" s="20"/>
      <c r="JHP134" s="20"/>
      <c r="JHQ134" s="20"/>
      <c r="JHR134" s="20"/>
      <c r="JHS134" s="20"/>
      <c r="JHT134" s="20"/>
      <c r="JHU134" s="20"/>
      <c r="JHV134" s="20"/>
      <c r="JHW134" s="20"/>
      <c r="JHX134" s="20"/>
      <c r="JHY134" s="20"/>
      <c r="JHZ134" s="20"/>
      <c r="JIA134" s="20"/>
      <c r="JIB134" s="20"/>
      <c r="JIC134" s="20"/>
      <c r="JID134" s="20"/>
      <c r="JIE134" s="20"/>
      <c r="JIF134" s="20"/>
      <c r="JIG134" s="20"/>
      <c r="JIH134" s="20"/>
      <c r="JII134" s="20"/>
      <c r="JIJ134" s="20"/>
      <c r="JIK134" s="20"/>
      <c r="JIL134" s="20"/>
      <c r="JIM134" s="20"/>
      <c r="JIN134" s="20"/>
      <c r="JIO134" s="20"/>
      <c r="JIP134" s="20"/>
      <c r="JIQ134" s="20"/>
      <c r="JIR134" s="20"/>
      <c r="JIS134" s="20"/>
      <c r="JIT134" s="20"/>
      <c r="JIU134" s="20"/>
      <c r="JIV134" s="20"/>
      <c r="JIW134" s="20"/>
      <c r="JIX134" s="20"/>
      <c r="JIY134" s="20"/>
      <c r="JIZ134" s="20"/>
      <c r="JJA134" s="20"/>
      <c r="JJB134" s="20"/>
      <c r="JJC134" s="20"/>
      <c r="JJD134" s="20"/>
      <c r="JJE134" s="20"/>
      <c r="JJF134" s="20"/>
      <c r="JJG134" s="20"/>
      <c r="JJH134" s="20"/>
      <c r="JJI134" s="20"/>
      <c r="JJJ134" s="20"/>
      <c r="JJK134" s="20"/>
      <c r="JJL134" s="20"/>
      <c r="JJM134" s="20"/>
      <c r="JJN134" s="20"/>
      <c r="JJO134" s="20"/>
      <c r="JJP134" s="20"/>
      <c r="JJQ134" s="20"/>
      <c r="JJR134" s="20"/>
      <c r="JJS134" s="20"/>
      <c r="JJT134" s="20"/>
      <c r="JJU134" s="20"/>
      <c r="JJV134" s="20"/>
      <c r="JJW134" s="20"/>
      <c r="JJX134" s="20"/>
      <c r="JJY134" s="20"/>
      <c r="JJZ134" s="20"/>
      <c r="JKA134" s="20"/>
      <c r="JKB134" s="20"/>
      <c r="JKC134" s="20"/>
      <c r="JKD134" s="20"/>
      <c r="JKE134" s="20"/>
      <c r="JKF134" s="20"/>
      <c r="JKG134" s="20"/>
      <c r="JKH134" s="20"/>
      <c r="JKI134" s="20"/>
      <c r="JKJ134" s="20"/>
      <c r="JKK134" s="20"/>
      <c r="JKL134" s="20"/>
      <c r="JKM134" s="20"/>
      <c r="JKN134" s="20"/>
      <c r="JKO134" s="20"/>
      <c r="JKP134" s="20"/>
      <c r="JKQ134" s="20"/>
      <c r="JKR134" s="20"/>
      <c r="JKS134" s="20"/>
      <c r="JKT134" s="20"/>
      <c r="JKU134" s="20"/>
      <c r="JKV134" s="20"/>
      <c r="JKW134" s="20"/>
      <c r="JKX134" s="20"/>
      <c r="JKY134" s="20"/>
      <c r="JKZ134" s="20"/>
      <c r="JLA134" s="20"/>
      <c r="JLB134" s="20"/>
      <c r="JLC134" s="20"/>
      <c r="JLD134" s="20"/>
      <c r="JLE134" s="20"/>
      <c r="JLF134" s="20"/>
      <c r="JLG134" s="20"/>
      <c r="JLH134" s="20"/>
      <c r="JLI134" s="20"/>
      <c r="JLJ134" s="20"/>
      <c r="JLK134" s="20"/>
      <c r="JLL134" s="20"/>
      <c r="JLM134" s="20"/>
      <c r="JLN134" s="20"/>
      <c r="JLO134" s="20"/>
      <c r="JLP134" s="20"/>
      <c r="JLQ134" s="20"/>
      <c r="JLR134" s="20"/>
      <c r="JLS134" s="20"/>
      <c r="JLT134" s="20"/>
      <c r="JLU134" s="20"/>
      <c r="JLV134" s="20"/>
      <c r="JLW134" s="20"/>
      <c r="JLX134" s="20"/>
      <c r="JLY134" s="20"/>
      <c r="JLZ134" s="20"/>
      <c r="JMA134" s="20"/>
      <c r="JMB134" s="20"/>
      <c r="JMC134" s="20"/>
      <c r="JMD134" s="20"/>
      <c r="JME134" s="20"/>
      <c r="JMF134" s="20"/>
      <c r="JMG134" s="20"/>
      <c r="JMH134" s="20"/>
      <c r="JMI134" s="20"/>
      <c r="JMJ134" s="20"/>
      <c r="JMK134" s="20"/>
      <c r="JML134" s="20"/>
      <c r="JMM134" s="20"/>
      <c r="JMN134" s="20"/>
      <c r="JMO134" s="20"/>
      <c r="JMP134" s="20"/>
      <c r="JMQ134" s="20"/>
      <c r="JMR134" s="20"/>
      <c r="JMS134" s="20"/>
      <c r="JMT134" s="20"/>
      <c r="JMU134" s="20"/>
      <c r="JMV134" s="20"/>
      <c r="JMW134" s="20"/>
      <c r="JMX134" s="20"/>
      <c r="JMY134" s="20"/>
      <c r="JMZ134" s="20"/>
      <c r="JNA134" s="20"/>
      <c r="JNB134" s="20"/>
      <c r="JNC134" s="20"/>
      <c r="JND134" s="20"/>
      <c r="JNE134" s="20"/>
      <c r="JNF134" s="20"/>
      <c r="JNG134" s="20"/>
      <c r="JNH134" s="20"/>
      <c r="JNI134" s="20"/>
      <c r="JNJ134" s="20"/>
      <c r="JNK134" s="20"/>
      <c r="JNL134" s="20"/>
      <c r="JNM134" s="20"/>
      <c r="JNN134" s="20"/>
      <c r="JNO134" s="20"/>
      <c r="JNP134" s="20"/>
      <c r="JNQ134" s="20"/>
      <c r="JNR134" s="20"/>
      <c r="JNS134" s="20"/>
      <c r="JNT134" s="20"/>
      <c r="JNU134" s="20"/>
      <c r="JNV134" s="20"/>
      <c r="JNW134" s="20"/>
      <c r="JNX134" s="20"/>
      <c r="JNY134" s="20"/>
      <c r="JNZ134" s="20"/>
      <c r="JOA134" s="20"/>
      <c r="JOB134" s="20"/>
      <c r="JOC134" s="20"/>
      <c r="JOD134" s="20"/>
      <c r="JOE134" s="20"/>
      <c r="JOF134" s="20"/>
      <c r="JOG134" s="20"/>
      <c r="JOH134" s="20"/>
      <c r="JOI134" s="20"/>
      <c r="JOJ134" s="20"/>
      <c r="JOK134" s="20"/>
      <c r="JOL134" s="20"/>
      <c r="JOM134" s="20"/>
      <c r="JON134" s="20"/>
      <c r="JOO134" s="20"/>
      <c r="JOP134" s="20"/>
      <c r="JOQ134" s="20"/>
      <c r="JOR134" s="20"/>
      <c r="JOS134" s="20"/>
      <c r="JOT134" s="20"/>
      <c r="JOU134" s="20"/>
      <c r="JOV134" s="20"/>
      <c r="JOW134" s="20"/>
      <c r="JOX134" s="20"/>
      <c r="JOY134" s="20"/>
      <c r="JOZ134" s="20"/>
      <c r="JPA134" s="20"/>
      <c r="JPB134" s="20"/>
      <c r="JPC134" s="20"/>
      <c r="JPD134" s="20"/>
      <c r="JPE134" s="20"/>
      <c r="JPF134" s="20"/>
      <c r="JPG134" s="20"/>
      <c r="JPH134" s="20"/>
      <c r="JPI134" s="20"/>
      <c r="JPJ134" s="20"/>
      <c r="JPK134" s="20"/>
      <c r="JPL134" s="20"/>
      <c r="JPM134" s="20"/>
      <c r="JPN134" s="20"/>
      <c r="JPO134" s="20"/>
      <c r="JPP134" s="20"/>
      <c r="JPQ134" s="20"/>
      <c r="JPR134" s="20"/>
      <c r="JPS134" s="20"/>
      <c r="JPT134" s="20"/>
      <c r="JPU134" s="20"/>
      <c r="JPV134" s="20"/>
      <c r="JPW134" s="20"/>
      <c r="JPX134" s="20"/>
      <c r="JPY134" s="20"/>
      <c r="JPZ134" s="20"/>
      <c r="JQA134" s="20"/>
      <c r="JQB134" s="20"/>
      <c r="JQC134" s="20"/>
      <c r="JQD134" s="20"/>
      <c r="JQE134" s="20"/>
      <c r="JQF134" s="20"/>
      <c r="JQG134" s="20"/>
      <c r="JQH134" s="20"/>
      <c r="JQI134" s="20"/>
      <c r="JQJ134" s="20"/>
      <c r="JQK134" s="20"/>
      <c r="JQL134" s="20"/>
      <c r="JQM134" s="20"/>
      <c r="JQN134" s="20"/>
      <c r="JQO134" s="20"/>
      <c r="JQP134" s="20"/>
      <c r="JQQ134" s="20"/>
      <c r="JQR134" s="20"/>
      <c r="JQS134" s="20"/>
      <c r="JQT134" s="20"/>
      <c r="JQU134" s="20"/>
      <c r="JQV134" s="20"/>
      <c r="JQW134" s="20"/>
      <c r="JQX134" s="20"/>
      <c r="JQY134" s="20"/>
      <c r="JQZ134" s="20"/>
      <c r="JRA134" s="20"/>
      <c r="JRB134" s="20"/>
      <c r="JRC134" s="20"/>
      <c r="JRD134" s="20"/>
      <c r="JRE134" s="20"/>
      <c r="JRF134" s="20"/>
      <c r="JRG134" s="20"/>
      <c r="JRH134" s="20"/>
      <c r="JRI134" s="20"/>
      <c r="JRJ134" s="20"/>
      <c r="JRK134" s="20"/>
      <c r="JRL134" s="20"/>
      <c r="JRM134" s="20"/>
      <c r="JRN134" s="20"/>
      <c r="JRO134" s="20"/>
      <c r="JRP134" s="20"/>
      <c r="JRQ134" s="20"/>
      <c r="JRR134" s="20"/>
      <c r="JRS134" s="20"/>
      <c r="JRT134" s="20"/>
      <c r="JRU134" s="20"/>
      <c r="JRV134" s="20"/>
      <c r="JRW134" s="20"/>
      <c r="JRX134" s="20"/>
      <c r="JRY134" s="20"/>
      <c r="JRZ134" s="20"/>
      <c r="JSA134" s="20"/>
      <c r="JSB134" s="20"/>
      <c r="JSC134" s="20"/>
      <c r="JSD134" s="20"/>
      <c r="JSE134" s="20"/>
      <c r="JSF134" s="20"/>
      <c r="JSG134" s="20"/>
      <c r="JSH134" s="20"/>
      <c r="JSI134" s="20"/>
      <c r="JSJ134" s="20"/>
      <c r="JSK134" s="20"/>
      <c r="JSL134" s="20"/>
      <c r="JSM134" s="20"/>
      <c r="JSN134" s="20"/>
      <c r="JSO134" s="20"/>
      <c r="JSP134" s="20"/>
      <c r="JSQ134" s="20"/>
      <c r="JSR134" s="20"/>
      <c r="JSS134" s="20"/>
      <c r="JST134" s="20"/>
      <c r="JSU134" s="20"/>
      <c r="JSV134" s="20"/>
      <c r="JSW134" s="20"/>
      <c r="JSX134" s="20"/>
      <c r="JSY134" s="20"/>
      <c r="JSZ134" s="20"/>
      <c r="JTA134" s="20"/>
      <c r="JTB134" s="20"/>
      <c r="JTC134" s="20"/>
      <c r="JTD134" s="20"/>
      <c r="JTE134" s="20"/>
      <c r="JTF134" s="20"/>
      <c r="JTG134" s="20"/>
      <c r="JTH134" s="20"/>
      <c r="JTI134" s="20"/>
      <c r="JTJ134" s="20"/>
      <c r="JTK134" s="20"/>
      <c r="JTL134" s="20"/>
      <c r="JTM134" s="20"/>
      <c r="JTN134" s="20"/>
      <c r="JTO134" s="20"/>
      <c r="JTP134" s="20"/>
      <c r="JTQ134" s="20"/>
      <c r="JTR134" s="20"/>
      <c r="JTS134" s="20"/>
      <c r="JTT134" s="20"/>
      <c r="JTU134" s="20"/>
      <c r="JTV134" s="20"/>
      <c r="JTW134" s="20"/>
      <c r="JTX134" s="20"/>
      <c r="JTY134" s="20"/>
      <c r="JTZ134" s="20"/>
      <c r="JUA134" s="20"/>
      <c r="JUB134" s="20"/>
      <c r="JUC134" s="20"/>
      <c r="JUD134" s="20"/>
      <c r="JUE134" s="20"/>
      <c r="JUF134" s="20"/>
      <c r="JUG134" s="20"/>
      <c r="JUH134" s="20"/>
      <c r="JUI134" s="20"/>
      <c r="JUJ134" s="20"/>
      <c r="JUK134" s="20"/>
      <c r="JUL134" s="20"/>
      <c r="JUM134" s="20"/>
      <c r="JUN134" s="20"/>
      <c r="JUO134" s="20"/>
      <c r="JUP134" s="20"/>
      <c r="JUQ134" s="20"/>
      <c r="JUR134" s="20"/>
      <c r="JUS134" s="20"/>
      <c r="JUT134" s="20"/>
      <c r="JUU134" s="20"/>
      <c r="JUV134" s="20"/>
      <c r="JUW134" s="20"/>
      <c r="JUX134" s="20"/>
      <c r="JUY134" s="20"/>
      <c r="JUZ134" s="20"/>
      <c r="JVA134" s="20"/>
      <c r="JVB134" s="20"/>
      <c r="JVC134" s="20"/>
      <c r="JVD134" s="20"/>
      <c r="JVE134" s="20"/>
      <c r="JVF134" s="20"/>
      <c r="JVG134" s="20"/>
      <c r="JVH134" s="20"/>
      <c r="JVI134" s="20"/>
      <c r="JVJ134" s="20"/>
      <c r="JVK134" s="20"/>
      <c r="JVL134" s="20"/>
      <c r="JVM134" s="20"/>
      <c r="JVN134" s="20"/>
      <c r="JVO134" s="20"/>
      <c r="JVP134" s="20"/>
      <c r="JVQ134" s="20"/>
      <c r="JVR134" s="20"/>
      <c r="JVS134" s="20"/>
      <c r="JVT134" s="20"/>
      <c r="JVU134" s="20"/>
      <c r="JVV134" s="20"/>
      <c r="JVW134" s="20"/>
      <c r="JVX134" s="20"/>
      <c r="JVY134" s="20"/>
      <c r="JVZ134" s="20"/>
      <c r="JWA134" s="20"/>
      <c r="JWB134" s="20"/>
      <c r="JWC134" s="20"/>
      <c r="JWD134" s="20"/>
      <c r="JWE134" s="20"/>
      <c r="JWF134" s="20"/>
      <c r="JWG134" s="20"/>
      <c r="JWH134" s="20"/>
      <c r="JWI134" s="20"/>
      <c r="JWJ134" s="20"/>
      <c r="JWK134" s="20"/>
      <c r="JWL134" s="20"/>
      <c r="JWM134" s="20"/>
      <c r="JWN134" s="20"/>
      <c r="JWO134" s="20"/>
      <c r="JWP134" s="20"/>
      <c r="JWQ134" s="20"/>
      <c r="JWR134" s="20"/>
      <c r="JWS134" s="20"/>
      <c r="JWT134" s="20"/>
      <c r="JWU134" s="20"/>
      <c r="JWV134" s="20"/>
      <c r="JWW134" s="20"/>
      <c r="JWX134" s="20"/>
      <c r="JWY134" s="20"/>
      <c r="JWZ134" s="20"/>
      <c r="JXA134" s="20"/>
      <c r="JXB134" s="20"/>
      <c r="JXC134" s="20"/>
      <c r="JXD134" s="20"/>
      <c r="JXE134" s="20"/>
      <c r="JXF134" s="20"/>
      <c r="JXG134" s="20"/>
      <c r="JXH134" s="20"/>
      <c r="JXI134" s="20"/>
      <c r="JXJ134" s="20"/>
      <c r="JXK134" s="20"/>
      <c r="JXL134" s="20"/>
      <c r="JXM134" s="20"/>
      <c r="JXN134" s="20"/>
      <c r="JXO134" s="20"/>
      <c r="JXP134" s="20"/>
      <c r="JXQ134" s="20"/>
      <c r="JXR134" s="20"/>
      <c r="JXS134" s="20"/>
      <c r="JXT134" s="20"/>
      <c r="JXU134" s="20"/>
      <c r="JXV134" s="20"/>
      <c r="JXW134" s="20"/>
      <c r="JXX134" s="20"/>
      <c r="JXY134" s="20"/>
      <c r="JXZ134" s="20"/>
      <c r="JYA134" s="20"/>
      <c r="JYB134" s="20"/>
      <c r="JYC134" s="20"/>
      <c r="JYD134" s="20"/>
      <c r="JYE134" s="20"/>
      <c r="JYF134" s="20"/>
      <c r="JYG134" s="20"/>
      <c r="JYH134" s="20"/>
      <c r="JYI134" s="20"/>
      <c r="JYJ134" s="20"/>
      <c r="JYK134" s="20"/>
      <c r="JYL134" s="20"/>
      <c r="JYM134" s="20"/>
      <c r="JYN134" s="20"/>
      <c r="JYO134" s="20"/>
      <c r="JYP134" s="20"/>
      <c r="JYQ134" s="20"/>
      <c r="JYR134" s="20"/>
      <c r="JYS134" s="20"/>
      <c r="JYT134" s="20"/>
      <c r="JYU134" s="20"/>
      <c r="JYV134" s="20"/>
      <c r="JYW134" s="20"/>
      <c r="JYX134" s="20"/>
      <c r="JYY134" s="20"/>
      <c r="JYZ134" s="20"/>
      <c r="JZA134" s="20"/>
      <c r="JZB134" s="20"/>
      <c r="JZC134" s="20"/>
      <c r="JZD134" s="20"/>
      <c r="JZE134" s="20"/>
      <c r="JZF134" s="20"/>
      <c r="JZG134" s="20"/>
      <c r="JZH134" s="20"/>
      <c r="JZI134" s="20"/>
      <c r="JZJ134" s="20"/>
      <c r="JZK134" s="20"/>
      <c r="JZL134" s="20"/>
      <c r="JZM134" s="20"/>
      <c r="JZN134" s="20"/>
      <c r="JZO134" s="20"/>
      <c r="JZP134" s="20"/>
      <c r="JZQ134" s="20"/>
      <c r="JZR134" s="20"/>
      <c r="JZS134" s="20"/>
      <c r="JZT134" s="20"/>
      <c r="JZU134" s="20"/>
      <c r="JZV134" s="20"/>
      <c r="JZW134" s="20"/>
      <c r="JZX134" s="20"/>
      <c r="JZY134" s="20"/>
      <c r="JZZ134" s="20"/>
      <c r="KAA134" s="20"/>
      <c r="KAB134" s="20"/>
      <c r="KAC134" s="20"/>
      <c r="KAD134" s="20"/>
      <c r="KAE134" s="20"/>
      <c r="KAF134" s="20"/>
      <c r="KAG134" s="20"/>
      <c r="KAH134" s="20"/>
      <c r="KAI134" s="20"/>
      <c r="KAJ134" s="20"/>
      <c r="KAK134" s="20"/>
      <c r="KAL134" s="20"/>
      <c r="KAM134" s="20"/>
      <c r="KAN134" s="20"/>
      <c r="KAO134" s="20"/>
      <c r="KAP134" s="20"/>
      <c r="KAQ134" s="20"/>
      <c r="KAR134" s="20"/>
      <c r="KAS134" s="20"/>
      <c r="KAT134" s="20"/>
      <c r="KAU134" s="20"/>
      <c r="KAV134" s="20"/>
      <c r="KAW134" s="20"/>
      <c r="KAX134" s="20"/>
      <c r="KAY134" s="20"/>
      <c r="KAZ134" s="20"/>
      <c r="KBA134" s="20"/>
      <c r="KBB134" s="20"/>
      <c r="KBC134" s="20"/>
      <c r="KBD134" s="20"/>
      <c r="KBE134" s="20"/>
      <c r="KBF134" s="20"/>
      <c r="KBG134" s="20"/>
      <c r="KBH134" s="20"/>
      <c r="KBI134" s="20"/>
      <c r="KBJ134" s="20"/>
      <c r="KBK134" s="20"/>
      <c r="KBL134" s="20"/>
      <c r="KBM134" s="20"/>
      <c r="KBN134" s="20"/>
      <c r="KBO134" s="20"/>
      <c r="KBP134" s="20"/>
      <c r="KBQ134" s="20"/>
      <c r="KBR134" s="20"/>
      <c r="KBS134" s="20"/>
      <c r="KBT134" s="20"/>
      <c r="KBU134" s="20"/>
      <c r="KBV134" s="20"/>
      <c r="KBW134" s="20"/>
      <c r="KBX134" s="20"/>
      <c r="KBY134" s="20"/>
      <c r="KBZ134" s="20"/>
      <c r="KCA134" s="20"/>
      <c r="KCB134" s="20"/>
      <c r="KCC134" s="20"/>
      <c r="KCD134" s="20"/>
      <c r="KCE134" s="20"/>
      <c r="KCF134" s="20"/>
      <c r="KCG134" s="20"/>
      <c r="KCH134" s="20"/>
      <c r="KCI134" s="20"/>
      <c r="KCJ134" s="20"/>
      <c r="KCK134" s="20"/>
      <c r="KCL134" s="20"/>
      <c r="KCM134" s="20"/>
      <c r="KCN134" s="20"/>
      <c r="KCO134" s="20"/>
      <c r="KCP134" s="20"/>
      <c r="KCQ134" s="20"/>
      <c r="KCR134" s="20"/>
      <c r="KCS134" s="20"/>
      <c r="KCT134" s="20"/>
      <c r="KCU134" s="20"/>
      <c r="KCV134" s="20"/>
      <c r="KCW134" s="20"/>
      <c r="KCX134" s="20"/>
      <c r="KCY134" s="20"/>
      <c r="KCZ134" s="20"/>
      <c r="KDA134" s="20"/>
      <c r="KDB134" s="20"/>
      <c r="KDC134" s="20"/>
      <c r="KDD134" s="20"/>
      <c r="KDE134" s="20"/>
      <c r="KDF134" s="20"/>
      <c r="KDG134" s="20"/>
      <c r="KDH134" s="20"/>
      <c r="KDI134" s="20"/>
      <c r="KDJ134" s="20"/>
      <c r="KDK134" s="20"/>
      <c r="KDL134" s="20"/>
      <c r="KDM134" s="20"/>
      <c r="KDN134" s="20"/>
      <c r="KDO134" s="20"/>
      <c r="KDP134" s="20"/>
      <c r="KDQ134" s="20"/>
      <c r="KDR134" s="20"/>
      <c r="KDS134" s="20"/>
      <c r="KDT134" s="20"/>
      <c r="KDU134" s="20"/>
      <c r="KDV134" s="20"/>
      <c r="KDW134" s="20"/>
      <c r="KDX134" s="20"/>
      <c r="KDY134" s="20"/>
      <c r="KDZ134" s="20"/>
      <c r="KEA134" s="20"/>
      <c r="KEB134" s="20"/>
      <c r="KEC134" s="20"/>
      <c r="KED134" s="20"/>
      <c r="KEE134" s="20"/>
      <c r="KEF134" s="20"/>
      <c r="KEG134" s="20"/>
      <c r="KEH134" s="20"/>
      <c r="KEI134" s="20"/>
      <c r="KEJ134" s="20"/>
      <c r="KEK134" s="20"/>
      <c r="KEL134" s="20"/>
      <c r="KEM134" s="20"/>
      <c r="KEN134" s="20"/>
      <c r="KEO134" s="20"/>
      <c r="KEP134" s="20"/>
      <c r="KEQ134" s="20"/>
      <c r="KER134" s="20"/>
      <c r="KES134" s="20"/>
      <c r="KET134" s="20"/>
      <c r="KEU134" s="20"/>
      <c r="KEV134" s="20"/>
      <c r="KEW134" s="20"/>
      <c r="KEX134" s="20"/>
      <c r="KEY134" s="20"/>
      <c r="KEZ134" s="20"/>
      <c r="KFA134" s="20"/>
      <c r="KFB134" s="20"/>
      <c r="KFC134" s="20"/>
      <c r="KFD134" s="20"/>
      <c r="KFE134" s="20"/>
      <c r="KFF134" s="20"/>
      <c r="KFG134" s="20"/>
      <c r="KFH134" s="20"/>
      <c r="KFI134" s="20"/>
      <c r="KFJ134" s="20"/>
      <c r="KFK134" s="20"/>
      <c r="KFL134" s="20"/>
      <c r="KFM134" s="20"/>
      <c r="KFN134" s="20"/>
      <c r="KFO134" s="20"/>
      <c r="KFP134" s="20"/>
      <c r="KFQ134" s="20"/>
      <c r="KFR134" s="20"/>
      <c r="KFS134" s="20"/>
      <c r="KFT134" s="20"/>
      <c r="KFU134" s="20"/>
      <c r="KFV134" s="20"/>
      <c r="KFW134" s="20"/>
      <c r="KFX134" s="20"/>
      <c r="KFY134" s="20"/>
      <c r="KFZ134" s="20"/>
      <c r="KGA134" s="20"/>
      <c r="KGB134" s="20"/>
      <c r="KGC134" s="20"/>
      <c r="KGD134" s="20"/>
      <c r="KGE134" s="20"/>
      <c r="KGF134" s="20"/>
      <c r="KGG134" s="20"/>
      <c r="KGH134" s="20"/>
      <c r="KGI134" s="20"/>
      <c r="KGJ134" s="20"/>
      <c r="KGK134" s="20"/>
      <c r="KGL134" s="20"/>
      <c r="KGM134" s="20"/>
      <c r="KGN134" s="20"/>
      <c r="KGO134" s="20"/>
      <c r="KGP134" s="20"/>
      <c r="KGQ134" s="20"/>
      <c r="KGR134" s="20"/>
      <c r="KGS134" s="20"/>
      <c r="KGT134" s="20"/>
      <c r="KGU134" s="20"/>
      <c r="KGV134" s="20"/>
      <c r="KGW134" s="20"/>
      <c r="KGX134" s="20"/>
      <c r="KGY134" s="20"/>
      <c r="KGZ134" s="20"/>
      <c r="KHA134" s="20"/>
      <c r="KHB134" s="20"/>
      <c r="KHC134" s="20"/>
      <c r="KHD134" s="20"/>
      <c r="KHE134" s="20"/>
      <c r="KHF134" s="20"/>
      <c r="KHG134" s="20"/>
      <c r="KHH134" s="20"/>
      <c r="KHI134" s="20"/>
      <c r="KHJ134" s="20"/>
      <c r="KHK134" s="20"/>
      <c r="KHL134" s="20"/>
      <c r="KHM134" s="20"/>
      <c r="KHN134" s="20"/>
      <c r="KHO134" s="20"/>
      <c r="KHP134" s="20"/>
      <c r="KHQ134" s="20"/>
      <c r="KHR134" s="20"/>
      <c r="KHS134" s="20"/>
      <c r="KHT134" s="20"/>
      <c r="KHU134" s="20"/>
      <c r="KHV134" s="20"/>
      <c r="KHW134" s="20"/>
      <c r="KHX134" s="20"/>
      <c r="KHY134" s="20"/>
      <c r="KHZ134" s="20"/>
      <c r="KIA134" s="20"/>
      <c r="KIB134" s="20"/>
      <c r="KIC134" s="20"/>
      <c r="KID134" s="20"/>
      <c r="KIE134" s="20"/>
      <c r="KIF134" s="20"/>
      <c r="KIG134" s="20"/>
      <c r="KIH134" s="20"/>
      <c r="KII134" s="20"/>
      <c r="KIJ134" s="20"/>
      <c r="KIK134" s="20"/>
      <c r="KIL134" s="20"/>
      <c r="KIM134" s="20"/>
      <c r="KIN134" s="20"/>
      <c r="KIO134" s="20"/>
      <c r="KIP134" s="20"/>
      <c r="KIQ134" s="20"/>
      <c r="KIR134" s="20"/>
      <c r="KIS134" s="20"/>
      <c r="KIT134" s="20"/>
      <c r="KIU134" s="20"/>
      <c r="KIV134" s="20"/>
      <c r="KIW134" s="20"/>
      <c r="KIX134" s="20"/>
      <c r="KIY134" s="20"/>
      <c r="KIZ134" s="20"/>
      <c r="KJA134" s="20"/>
      <c r="KJB134" s="20"/>
      <c r="KJC134" s="20"/>
      <c r="KJD134" s="20"/>
      <c r="KJE134" s="20"/>
      <c r="KJF134" s="20"/>
      <c r="KJG134" s="20"/>
      <c r="KJH134" s="20"/>
      <c r="KJI134" s="20"/>
      <c r="KJJ134" s="20"/>
      <c r="KJK134" s="20"/>
      <c r="KJL134" s="20"/>
      <c r="KJM134" s="20"/>
      <c r="KJN134" s="20"/>
      <c r="KJO134" s="20"/>
      <c r="KJP134" s="20"/>
      <c r="KJQ134" s="20"/>
      <c r="KJR134" s="20"/>
      <c r="KJS134" s="20"/>
      <c r="KJT134" s="20"/>
      <c r="KJU134" s="20"/>
      <c r="KJV134" s="20"/>
      <c r="KJW134" s="20"/>
      <c r="KJX134" s="20"/>
      <c r="KJY134" s="20"/>
      <c r="KJZ134" s="20"/>
      <c r="KKA134" s="20"/>
      <c r="KKB134" s="20"/>
      <c r="KKC134" s="20"/>
      <c r="KKD134" s="20"/>
      <c r="KKE134" s="20"/>
      <c r="KKF134" s="20"/>
      <c r="KKG134" s="20"/>
      <c r="KKH134" s="20"/>
      <c r="KKI134" s="20"/>
      <c r="KKJ134" s="20"/>
      <c r="KKK134" s="20"/>
      <c r="KKL134" s="20"/>
      <c r="KKM134" s="20"/>
      <c r="KKN134" s="20"/>
      <c r="KKO134" s="20"/>
      <c r="KKP134" s="20"/>
      <c r="KKQ134" s="20"/>
      <c r="KKR134" s="20"/>
      <c r="KKS134" s="20"/>
      <c r="KKT134" s="20"/>
      <c r="KKU134" s="20"/>
      <c r="KKV134" s="20"/>
      <c r="KKW134" s="20"/>
      <c r="KKX134" s="20"/>
      <c r="KKY134" s="20"/>
      <c r="KKZ134" s="20"/>
      <c r="KLA134" s="20"/>
      <c r="KLB134" s="20"/>
      <c r="KLC134" s="20"/>
      <c r="KLD134" s="20"/>
      <c r="KLE134" s="20"/>
      <c r="KLF134" s="20"/>
      <c r="KLG134" s="20"/>
      <c r="KLH134" s="20"/>
      <c r="KLI134" s="20"/>
      <c r="KLJ134" s="20"/>
      <c r="KLK134" s="20"/>
      <c r="KLL134" s="20"/>
      <c r="KLM134" s="20"/>
      <c r="KLN134" s="20"/>
      <c r="KLO134" s="20"/>
      <c r="KLP134" s="20"/>
      <c r="KLQ134" s="20"/>
      <c r="KLR134" s="20"/>
      <c r="KLS134" s="20"/>
      <c r="KLT134" s="20"/>
      <c r="KLU134" s="20"/>
      <c r="KLV134" s="20"/>
      <c r="KLW134" s="20"/>
      <c r="KLX134" s="20"/>
      <c r="KLY134" s="20"/>
      <c r="KLZ134" s="20"/>
      <c r="KMA134" s="20"/>
      <c r="KMB134" s="20"/>
      <c r="KMC134" s="20"/>
      <c r="KMD134" s="20"/>
      <c r="KME134" s="20"/>
      <c r="KMF134" s="20"/>
      <c r="KMG134" s="20"/>
      <c r="KMH134" s="20"/>
      <c r="KMI134" s="20"/>
      <c r="KMJ134" s="20"/>
      <c r="KMK134" s="20"/>
      <c r="KML134" s="20"/>
      <c r="KMM134" s="20"/>
      <c r="KMN134" s="20"/>
      <c r="KMO134" s="20"/>
      <c r="KMP134" s="20"/>
      <c r="KMQ134" s="20"/>
      <c r="KMR134" s="20"/>
      <c r="KMS134" s="20"/>
      <c r="KMT134" s="20"/>
      <c r="KMU134" s="20"/>
      <c r="KMV134" s="20"/>
      <c r="KMW134" s="20"/>
      <c r="KMX134" s="20"/>
      <c r="KMY134" s="20"/>
      <c r="KMZ134" s="20"/>
      <c r="KNA134" s="20"/>
      <c r="KNB134" s="20"/>
      <c r="KNC134" s="20"/>
      <c r="KND134" s="20"/>
      <c r="KNE134" s="20"/>
      <c r="KNF134" s="20"/>
      <c r="KNG134" s="20"/>
      <c r="KNH134" s="20"/>
      <c r="KNI134" s="20"/>
      <c r="KNJ134" s="20"/>
      <c r="KNK134" s="20"/>
      <c r="KNL134" s="20"/>
      <c r="KNM134" s="20"/>
      <c r="KNN134" s="20"/>
      <c r="KNO134" s="20"/>
      <c r="KNP134" s="20"/>
      <c r="KNQ134" s="20"/>
      <c r="KNR134" s="20"/>
      <c r="KNS134" s="20"/>
      <c r="KNT134" s="20"/>
      <c r="KNU134" s="20"/>
      <c r="KNV134" s="20"/>
      <c r="KNW134" s="20"/>
      <c r="KNX134" s="20"/>
      <c r="KNY134" s="20"/>
      <c r="KNZ134" s="20"/>
      <c r="KOA134" s="20"/>
      <c r="KOB134" s="20"/>
      <c r="KOC134" s="20"/>
      <c r="KOD134" s="20"/>
      <c r="KOE134" s="20"/>
      <c r="KOF134" s="20"/>
      <c r="KOG134" s="20"/>
      <c r="KOH134" s="20"/>
      <c r="KOI134" s="20"/>
      <c r="KOJ134" s="20"/>
      <c r="KOK134" s="20"/>
      <c r="KOL134" s="20"/>
      <c r="KOM134" s="20"/>
      <c r="KON134" s="20"/>
      <c r="KOO134" s="20"/>
      <c r="KOP134" s="20"/>
      <c r="KOQ134" s="20"/>
      <c r="KOR134" s="20"/>
      <c r="KOS134" s="20"/>
      <c r="KOT134" s="20"/>
      <c r="KOU134" s="20"/>
      <c r="KOV134" s="20"/>
      <c r="KOW134" s="20"/>
      <c r="KOX134" s="20"/>
      <c r="KOY134" s="20"/>
      <c r="KOZ134" s="20"/>
      <c r="KPA134" s="20"/>
      <c r="KPB134" s="20"/>
      <c r="KPC134" s="20"/>
      <c r="KPD134" s="20"/>
      <c r="KPE134" s="20"/>
      <c r="KPF134" s="20"/>
      <c r="KPG134" s="20"/>
      <c r="KPH134" s="20"/>
      <c r="KPI134" s="20"/>
      <c r="KPJ134" s="20"/>
      <c r="KPK134" s="20"/>
      <c r="KPL134" s="20"/>
      <c r="KPM134" s="20"/>
      <c r="KPN134" s="20"/>
      <c r="KPO134" s="20"/>
      <c r="KPP134" s="20"/>
      <c r="KPQ134" s="20"/>
      <c r="KPR134" s="20"/>
      <c r="KPS134" s="20"/>
      <c r="KPT134" s="20"/>
      <c r="KPU134" s="20"/>
      <c r="KPV134" s="20"/>
      <c r="KPW134" s="20"/>
      <c r="KPX134" s="20"/>
      <c r="KPY134" s="20"/>
      <c r="KPZ134" s="20"/>
      <c r="KQA134" s="20"/>
      <c r="KQB134" s="20"/>
      <c r="KQC134" s="20"/>
      <c r="KQD134" s="20"/>
      <c r="KQE134" s="20"/>
      <c r="KQF134" s="20"/>
      <c r="KQG134" s="20"/>
      <c r="KQH134" s="20"/>
      <c r="KQI134" s="20"/>
      <c r="KQJ134" s="20"/>
      <c r="KQK134" s="20"/>
      <c r="KQL134" s="20"/>
      <c r="KQM134" s="20"/>
      <c r="KQN134" s="20"/>
      <c r="KQO134" s="20"/>
      <c r="KQP134" s="20"/>
      <c r="KQQ134" s="20"/>
      <c r="KQR134" s="20"/>
      <c r="KQS134" s="20"/>
      <c r="KQT134" s="20"/>
      <c r="KQU134" s="20"/>
      <c r="KQV134" s="20"/>
      <c r="KQW134" s="20"/>
      <c r="KQX134" s="20"/>
      <c r="KQY134" s="20"/>
      <c r="KQZ134" s="20"/>
      <c r="KRA134" s="20"/>
      <c r="KRB134" s="20"/>
      <c r="KRC134" s="20"/>
      <c r="KRD134" s="20"/>
      <c r="KRE134" s="20"/>
      <c r="KRF134" s="20"/>
      <c r="KRG134" s="20"/>
      <c r="KRH134" s="20"/>
      <c r="KRI134" s="20"/>
      <c r="KRJ134" s="20"/>
      <c r="KRK134" s="20"/>
      <c r="KRL134" s="20"/>
      <c r="KRM134" s="20"/>
      <c r="KRN134" s="20"/>
      <c r="KRO134" s="20"/>
      <c r="KRP134" s="20"/>
      <c r="KRQ134" s="20"/>
      <c r="KRR134" s="20"/>
      <c r="KRS134" s="20"/>
      <c r="KRT134" s="20"/>
      <c r="KRU134" s="20"/>
      <c r="KRV134" s="20"/>
      <c r="KRW134" s="20"/>
      <c r="KRX134" s="20"/>
      <c r="KRY134" s="20"/>
      <c r="KRZ134" s="20"/>
      <c r="KSA134" s="20"/>
      <c r="KSB134" s="20"/>
      <c r="KSC134" s="20"/>
      <c r="KSD134" s="20"/>
      <c r="KSE134" s="20"/>
      <c r="KSF134" s="20"/>
      <c r="KSG134" s="20"/>
      <c r="KSH134" s="20"/>
      <c r="KSI134" s="20"/>
      <c r="KSJ134" s="20"/>
      <c r="KSK134" s="20"/>
      <c r="KSL134" s="20"/>
      <c r="KSM134" s="20"/>
      <c r="KSN134" s="20"/>
      <c r="KSO134" s="20"/>
      <c r="KSP134" s="20"/>
      <c r="KSQ134" s="20"/>
      <c r="KSR134" s="20"/>
      <c r="KSS134" s="20"/>
      <c r="KST134" s="20"/>
      <c r="KSU134" s="20"/>
      <c r="KSV134" s="20"/>
      <c r="KSW134" s="20"/>
      <c r="KSX134" s="20"/>
      <c r="KSY134" s="20"/>
      <c r="KSZ134" s="20"/>
      <c r="KTA134" s="20"/>
      <c r="KTB134" s="20"/>
      <c r="KTC134" s="20"/>
      <c r="KTD134" s="20"/>
      <c r="KTE134" s="20"/>
      <c r="KTF134" s="20"/>
      <c r="KTG134" s="20"/>
      <c r="KTH134" s="20"/>
      <c r="KTI134" s="20"/>
      <c r="KTJ134" s="20"/>
      <c r="KTK134" s="20"/>
      <c r="KTL134" s="20"/>
      <c r="KTM134" s="20"/>
      <c r="KTN134" s="20"/>
      <c r="KTO134" s="20"/>
      <c r="KTP134" s="20"/>
      <c r="KTQ134" s="20"/>
      <c r="KTR134" s="20"/>
      <c r="KTS134" s="20"/>
      <c r="KTT134" s="20"/>
      <c r="KTU134" s="20"/>
      <c r="KTV134" s="20"/>
      <c r="KTW134" s="20"/>
      <c r="KTX134" s="20"/>
      <c r="KTY134" s="20"/>
      <c r="KTZ134" s="20"/>
      <c r="KUA134" s="20"/>
      <c r="KUB134" s="20"/>
      <c r="KUC134" s="20"/>
      <c r="KUD134" s="20"/>
      <c r="KUE134" s="20"/>
      <c r="KUF134" s="20"/>
      <c r="KUG134" s="20"/>
      <c r="KUH134" s="20"/>
      <c r="KUI134" s="20"/>
      <c r="KUJ134" s="20"/>
      <c r="KUK134" s="20"/>
      <c r="KUL134" s="20"/>
      <c r="KUM134" s="20"/>
      <c r="KUN134" s="20"/>
      <c r="KUO134" s="20"/>
      <c r="KUP134" s="20"/>
      <c r="KUQ134" s="20"/>
      <c r="KUR134" s="20"/>
      <c r="KUS134" s="20"/>
      <c r="KUT134" s="20"/>
      <c r="KUU134" s="20"/>
      <c r="KUV134" s="20"/>
      <c r="KUW134" s="20"/>
      <c r="KUX134" s="20"/>
      <c r="KUY134" s="20"/>
      <c r="KUZ134" s="20"/>
      <c r="KVA134" s="20"/>
      <c r="KVB134" s="20"/>
      <c r="KVC134" s="20"/>
      <c r="KVD134" s="20"/>
      <c r="KVE134" s="20"/>
      <c r="KVF134" s="20"/>
      <c r="KVG134" s="20"/>
      <c r="KVH134" s="20"/>
      <c r="KVI134" s="20"/>
      <c r="KVJ134" s="20"/>
      <c r="KVK134" s="20"/>
      <c r="KVL134" s="20"/>
      <c r="KVM134" s="20"/>
      <c r="KVN134" s="20"/>
      <c r="KVO134" s="20"/>
      <c r="KVP134" s="20"/>
      <c r="KVQ134" s="20"/>
      <c r="KVR134" s="20"/>
      <c r="KVS134" s="20"/>
      <c r="KVT134" s="20"/>
      <c r="KVU134" s="20"/>
      <c r="KVV134" s="20"/>
      <c r="KVW134" s="20"/>
      <c r="KVX134" s="20"/>
      <c r="KVY134" s="20"/>
      <c r="KVZ134" s="20"/>
      <c r="KWA134" s="20"/>
      <c r="KWB134" s="20"/>
      <c r="KWC134" s="20"/>
      <c r="KWD134" s="20"/>
      <c r="KWE134" s="20"/>
      <c r="KWF134" s="20"/>
      <c r="KWG134" s="20"/>
      <c r="KWH134" s="20"/>
      <c r="KWI134" s="20"/>
      <c r="KWJ134" s="20"/>
      <c r="KWK134" s="20"/>
      <c r="KWL134" s="20"/>
      <c r="KWM134" s="20"/>
      <c r="KWN134" s="20"/>
      <c r="KWO134" s="20"/>
      <c r="KWP134" s="20"/>
      <c r="KWQ134" s="20"/>
      <c r="KWR134" s="20"/>
      <c r="KWS134" s="20"/>
      <c r="KWT134" s="20"/>
      <c r="KWU134" s="20"/>
      <c r="KWV134" s="20"/>
      <c r="KWW134" s="20"/>
      <c r="KWX134" s="20"/>
      <c r="KWY134" s="20"/>
      <c r="KWZ134" s="20"/>
      <c r="KXA134" s="20"/>
      <c r="KXB134" s="20"/>
      <c r="KXC134" s="20"/>
      <c r="KXD134" s="20"/>
      <c r="KXE134" s="20"/>
      <c r="KXF134" s="20"/>
      <c r="KXG134" s="20"/>
      <c r="KXH134" s="20"/>
      <c r="KXI134" s="20"/>
      <c r="KXJ134" s="20"/>
      <c r="KXK134" s="20"/>
      <c r="KXL134" s="20"/>
      <c r="KXM134" s="20"/>
      <c r="KXN134" s="20"/>
      <c r="KXO134" s="20"/>
      <c r="KXP134" s="20"/>
      <c r="KXQ134" s="20"/>
      <c r="KXR134" s="20"/>
      <c r="KXS134" s="20"/>
      <c r="KXT134" s="20"/>
      <c r="KXU134" s="20"/>
      <c r="KXV134" s="20"/>
      <c r="KXW134" s="20"/>
      <c r="KXX134" s="20"/>
      <c r="KXY134" s="20"/>
      <c r="KXZ134" s="20"/>
      <c r="KYA134" s="20"/>
      <c r="KYB134" s="20"/>
      <c r="KYC134" s="20"/>
      <c r="KYD134" s="20"/>
      <c r="KYE134" s="20"/>
      <c r="KYF134" s="20"/>
      <c r="KYG134" s="20"/>
      <c r="KYH134" s="20"/>
      <c r="KYI134" s="20"/>
      <c r="KYJ134" s="20"/>
      <c r="KYK134" s="20"/>
      <c r="KYL134" s="20"/>
      <c r="KYM134" s="20"/>
      <c r="KYN134" s="20"/>
      <c r="KYO134" s="20"/>
      <c r="KYP134" s="20"/>
      <c r="KYQ134" s="20"/>
      <c r="KYR134" s="20"/>
      <c r="KYS134" s="20"/>
      <c r="KYT134" s="20"/>
      <c r="KYU134" s="20"/>
      <c r="KYV134" s="20"/>
      <c r="KYW134" s="20"/>
      <c r="KYX134" s="20"/>
      <c r="KYY134" s="20"/>
      <c r="KYZ134" s="20"/>
      <c r="KZA134" s="20"/>
      <c r="KZB134" s="20"/>
      <c r="KZC134" s="20"/>
      <c r="KZD134" s="20"/>
      <c r="KZE134" s="20"/>
      <c r="KZF134" s="20"/>
      <c r="KZG134" s="20"/>
      <c r="KZH134" s="20"/>
      <c r="KZI134" s="20"/>
      <c r="KZJ134" s="20"/>
      <c r="KZK134" s="20"/>
      <c r="KZL134" s="20"/>
      <c r="KZM134" s="20"/>
      <c r="KZN134" s="20"/>
      <c r="KZO134" s="20"/>
      <c r="KZP134" s="20"/>
      <c r="KZQ134" s="20"/>
      <c r="KZR134" s="20"/>
      <c r="KZS134" s="20"/>
      <c r="KZT134" s="20"/>
      <c r="KZU134" s="20"/>
      <c r="KZV134" s="20"/>
      <c r="KZW134" s="20"/>
      <c r="KZX134" s="20"/>
      <c r="KZY134" s="20"/>
      <c r="KZZ134" s="20"/>
      <c r="LAA134" s="20"/>
      <c r="LAB134" s="20"/>
      <c r="LAC134" s="20"/>
      <c r="LAD134" s="20"/>
      <c r="LAE134" s="20"/>
      <c r="LAF134" s="20"/>
      <c r="LAG134" s="20"/>
      <c r="LAH134" s="20"/>
      <c r="LAI134" s="20"/>
      <c r="LAJ134" s="20"/>
      <c r="LAK134" s="20"/>
      <c r="LAL134" s="20"/>
      <c r="LAM134" s="20"/>
      <c r="LAN134" s="20"/>
      <c r="LAO134" s="20"/>
      <c r="LAP134" s="20"/>
      <c r="LAQ134" s="20"/>
      <c r="LAR134" s="20"/>
      <c r="LAS134" s="20"/>
      <c r="LAT134" s="20"/>
      <c r="LAU134" s="20"/>
      <c r="LAV134" s="20"/>
      <c r="LAW134" s="20"/>
      <c r="LAX134" s="20"/>
      <c r="LAY134" s="20"/>
      <c r="LAZ134" s="20"/>
      <c r="LBA134" s="20"/>
      <c r="LBB134" s="20"/>
      <c r="LBC134" s="20"/>
      <c r="LBD134" s="20"/>
      <c r="LBE134" s="20"/>
      <c r="LBF134" s="20"/>
      <c r="LBG134" s="20"/>
      <c r="LBH134" s="20"/>
      <c r="LBI134" s="20"/>
      <c r="LBJ134" s="20"/>
      <c r="LBK134" s="20"/>
      <c r="LBL134" s="20"/>
      <c r="LBM134" s="20"/>
      <c r="LBN134" s="20"/>
      <c r="LBO134" s="20"/>
      <c r="LBP134" s="20"/>
      <c r="LBQ134" s="20"/>
      <c r="LBR134" s="20"/>
      <c r="LBS134" s="20"/>
      <c r="LBT134" s="20"/>
      <c r="LBU134" s="20"/>
      <c r="LBV134" s="20"/>
      <c r="LBW134" s="20"/>
      <c r="LBX134" s="20"/>
      <c r="LBY134" s="20"/>
      <c r="LBZ134" s="20"/>
      <c r="LCA134" s="20"/>
      <c r="LCB134" s="20"/>
      <c r="LCC134" s="20"/>
      <c r="LCD134" s="20"/>
      <c r="LCE134" s="20"/>
      <c r="LCF134" s="20"/>
      <c r="LCG134" s="20"/>
      <c r="LCH134" s="20"/>
      <c r="LCI134" s="20"/>
      <c r="LCJ134" s="20"/>
      <c r="LCK134" s="20"/>
      <c r="LCL134" s="20"/>
      <c r="LCM134" s="20"/>
      <c r="LCN134" s="20"/>
      <c r="LCO134" s="20"/>
      <c r="LCP134" s="20"/>
      <c r="LCQ134" s="20"/>
      <c r="LCR134" s="20"/>
      <c r="LCS134" s="20"/>
      <c r="LCT134" s="20"/>
      <c r="LCU134" s="20"/>
      <c r="LCV134" s="20"/>
      <c r="LCW134" s="20"/>
      <c r="LCX134" s="20"/>
      <c r="LCY134" s="20"/>
      <c r="LCZ134" s="20"/>
      <c r="LDA134" s="20"/>
      <c r="LDB134" s="20"/>
      <c r="LDC134" s="20"/>
      <c r="LDD134" s="20"/>
      <c r="LDE134" s="20"/>
      <c r="LDF134" s="20"/>
      <c r="LDG134" s="20"/>
      <c r="LDH134" s="20"/>
      <c r="LDI134" s="20"/>
      <c r="LDJ134" s="20"/>
      <c r="LDK134" s="20"/>
      <c r="LDL134" s="20"/>
      <c r="LDM134" s="20"/>
      <c r="LDN134" s="20"/>
      <c r="LDO134" s="20"/>
      <c r="LDP134" s="20"/>
      <c r="LDQ134" s="20"/>
      <c r="LDR134" s="20"/>
      <c r="LDS134" s="20"/>
      <c r="LDT134" s="20"/>
      <c r="LDU134" s="20"/>
      <c r="LDV134" s="20"/>
      <c r="LDW134" s="20"/>
      <c r="LDX134" s="20"/>
      <c r="LDY134" s="20"/>
      <c r="LDZ134" s="20"/>
      <c r="LEA134" s="20"/>
      <c r="LEB134" s="20"/>
      <c r="LEC134" s="20"/>
      <c r="LED134" s="20"/>
      <c r="LEE134" s="20"/>
      <c r="LEF134" s="20"/>
      <c r="LEG134" s="20"/>
      <c r="LEH134" s="20"/>
      <c r="LEI134" s="20"/>
      <c r="LEJ134" s="20"/>
      <c r="LEK134" s="20"/>
      <c r="LEL134" s="20"/>
      <c r="LEM134" s="20"/>
      <c r="LEN134" s="20"/>
      <c r="LEO134" s="20"/>
      <c r="LEP134" s="20"/>
      <c r="LEQ134" s="20"/>
      <c r="LER134" s="20"/>
      <c r="LES134" s="20"/>
      <c r="LET134" s="20"/>
      <c r="LEU134" s="20"/>
      <c r="LEV134" s="20"/>
      <c r="LEW134" s="20"/>
      <c r="LEX134" s="20"/>
      <c r="LEY134" s="20"/>
      <c r="LEZ134" s="20"/>
      <c r="LFA134" s="20"/>
      <c r="LFB134" s="20"/>
      <c r="LFC134" s="20"/>
      <c r="LFD134" s="20"/>
      <c r="LFE134" s="20"/>
      <c r="LFF134" s="20"/>
      <c r="LFG134" s="20"/>
      <c r="LFH134" s="20"/>
      <c r="LFI134" s="20"/>
      <c r="LFJ134" s="20"/>
      <c r="LFK134" s="20"/>
      <c r="LFL134" s="20"/>
      <c r="LFM134" s="20"/>
      <c r="LFN134" s="20"/>
      <c r="LFO134" s="20"/>
      <c r="LFP134" s="20"/>
      <c r="LFQ134" s="20"/>
      <c r="LFR134" s="20"/>
      <c r="LFS134" s="20"/>
      <c r="LFT134" s="20"/>
      <c r="LFU134" s="20"/>
      <c r="LFV134" s="20"/>
      <c r="LFW134" s="20"/>
      <c r="LFX134" s="20"/>
      <c r="LFY134" s="20"/>
      <c r="LFZ134" s="20"/>
      <c r="LGA134" s="20"/>
      <c r="LGB134" s="20"/>
      <c r="LGC134" s="20"/>
      <c r="LGD134" s="20"/>
      <c r="LGE134" s="20"/>
      <c r="LGF134" s="20"/>
      <c r="LGG134" s="20"/>
      <c r="LGH134" s="20"/>
      <c r="LGI134" s="20"/>
      <c r="LGJ134" s="20"/>
      <c r="LGK134" s="20"/>
      <c r="LGL134" s="20"/>
      <c r="LGM134" s="20"/>
      <c r="LGN134" s="20"/>
      <c r="LGO134" s="20"/>
      <c r="LGP134" s="20"/>
      <c r="LGQ134" s="20"/>
      <c r="LGR134" s="20"/>
      <c r="LGS134" s="20"/>
      <c r="LGT134" s="20"/>
      <c r="LGU134" s="20"/>
      <c r="LGV134" s="20"/>
      <c r="LGW134" s="20"/>
      <c r="LGX134" s="20"/>
      <c r="LGY134" s="20"/>
      <c r="LGZ134" s="20"/>
      <c r="LHA134" s="20"/>
      <c r="LHB134" s="20"/>
      <c r="LHC134" s="20"/>
      <c r="LHD134" s="20"/>
      <c r="LHE134" s="20"/>
      <c r="LHF134" s="20"/>
      <c r="LHG134" s="20"/>
      <c r="LHH134" s="20"/>
      <c r="LHI134" s="20"/>
      <c r="LHJ134" s="20"/>
      <c r="LHK134" s="20"/>
      <c r="LHL134" s="20"/>
      <c r="LHM134" s="20"/>
      <c r="LHN134" s="20"/>
      <c r="LHO134" s="20"/>
      <c r="LHP134" s="20"/>
      <c r="LHQ134" s="20"/>
      <c r="LHR134" s="20"/>
      <c r="LHS134" s="20"/>
      <c r="LHT134" s="20"/>
      <c r="LHU134" s="20"/>
      <c r="LHV134" s="20"/>
      <c r="LHW134" s="20"/>
      <c r="LHX134" s="20"/>
      <c r="LHY134" s="20"/>
      <c r="LHZ134" s="20"/>
      <c r="LIA134" s="20"/>
      <c r="LIB134" s="20"/>
      <c r="LIC134" s="20"/>
      <c r="LID134" s="20"/>
      <c r="LIE134" s="20"/>
      <c r="LIF134" s="20"/>
      <c r="LIG134" s="20"/>
      <c r="LIH134" s="20"/>
      <c r="LII134" s="20"/>
      <c r="LIJ134" s="20"/>
      <c r="LIK134" s="20"/>
      <c r="LIL134" s="20"/>
      <c r="LIM134" s="20"/>
      <c r="LIN134" s="20"/>
      <c r="LIO134" s="20"/>
      <c r="LIP134" s="20"/>
      <c r="LIQ134" s="20"/>
      <c r="LIR134" s="20"/>
      <c r="LIS134" s="20"/>
      <c r="LIT134" s="20"/>
      <c r="LIU134" s="20"/>
      <c r="LIV134" s="20"/>
      <c r="LIW134" s="20"/>
      <c r="LIX134" s="20"/>
      <c r="LIY134" s="20"/>
      <c r="LIZ134" s="20"/>
      <c r="LJA134" s="20"/>
      <c r="LJB134" s="20"/>
      <c r="LJC134" s="20"/>
      <c r="LJD134" s="20"/>
      <c r="LJE134" s="20"/>
      <c r="LJF134" s="20"/>
      <c r="LJG134" s="20"/>
      <c r="LJH134" s="20"/>
      <c r="LJI134" s="20"/>
      <c r="LJJ134" s="20"/>
      <c r="LJK134" s="20"/>
      <c r="LJL134" s="20"/>
      <c r="LJM134" s="20"/>
      <c r="LJN134" s="20"/>
      <c r="LJO134" s="20"/>
      <c r="LJP134" s="20"/>
      <c r="LJQ134" s="20"/>
      <c r="LJR134" s="20"/>
      <c r="LJS134" s="20"/>
      <c r="LJT134" s="20"/>
      <c r="LJU134" s="20"/>
      <c r="LJV134" s="20"/>
      <c r="LJW134" s="20"/>
      <c r="LJX134" s="20"/>
      <c r="LJY134" s="20"/>
      <c r="LJZ134" s="20"/>
      <c r="LKA134" s="20"/>
      <c r="LKB134" s="20"/>
      <c r="LKC134" s="20"/>
      <c r="LKD134" s="20"/>
      <c r="LKE134" s="20"/>
      <c r="LKF134" s="20"/>
      <c r="LKG134" s="20"/>
      <c r="LKH134" s="20"/>
      <c r="LKI134" s="20"/>
      <c r="LKJ134" s="20"/>
      <c r="LKK134" s="20"/>
      <c r="LKL134" s="20"/>
      <c r="LKM134" s="20"/>
      <c r="LKN134" s="20"/>
      <c r="LKO134" s="20"/>
      <c r="LKP134" s="20"/>
      <c r="LKQ134" s="20"/>
      <c r="LKR134" s="20"/>
      <c r="LKS134" s="20"/>
      <c r="LKT134" s="20"/>
      <c r="LKU134" s="20"/>
      <c r="LKV134" s="20"/>
      <c r="LKW134" s="20"/>
      <c r="LKX134" s="20"/>
      <c r="LKY134" s="20"/>
      <c r="LKZ134" s="20"/>
      <c r="LLA134" s="20"/>
      <c r="LLB134" s="20"/>
      <c r="LLC134" s="20"/>
      <c r="LLD134" s="20"/>
      <c r="LLE134" s="20"/>
      <c r="LLF134" s="20"/>
      <c r="LLG134" s="20"/>
      <c r="LLH134" s="20"/>
      <c r="LLI134" s="20"/>
      <c r="LLJ134" s="20"/>
      <c r="LLK134" s="20"/>
      <c r="LLL134" s="20"/>
      <c r="LLM134" s="20"/>
      <c r="LLN134" s="20"/>
      <c r="LLO134" s="20"/>
      <c r="LLP134" s="20"/>
      <c r="LLQ134" s="20"/>
      <c r="LLR134" s="20"/>
      <c r="LLS134" s="20"/>
      <c r="LLT134" s="20"/>
      <c r="LLU134" s="20"/>
      <c r="LLV134" s="20"/>
      <c r="LLW134" s="20"/>
      <c r="LLX134" s="20"/>
      <c r="LLY134" s="20"/>
      <c r="LLZ134" s="20"/>
      <c r="LMA134" s="20"/>
      <c r="LMB134" s="20"/>
      <c r="LMC134" s="20"/>
      <c r="LMD134" s="20"/>
      <c r="LME134" s="20"/>
      <c r="LMF134" s="20"/>
      <c r="LMG134" s="20"/>
      <c r="LMH134" s="20"/>
      <c r="LMI134" s="20"/>
      <c r="LMJ134" s="20"/>
      <c r="LMK134" s="20"/>
      <c r="LML134" s="20"/>
      <c r="LMM134" s="20"/>
      <c r="LMN134" s="20"/>
      <c r="LMO134" s="20"/>
      <c r="LMP134" s="20"/>
      <c r="LMQ134" s="20"/>
      <c r="LMR134" s="20"/>
      <c r="LMS134" s="20"/>
      <c r="LMT134" s="20"/>
      <c r="LMU134" s="20"/>
      <c r="LMV134" s="20"/>
      <c r="LMW134" s="20"/>
      <c r="LMX134" s="20"/>
      <c r="LMY134" s="20"/>
      <c r="LMZ134" s="20"/>
      <c r="LNA134" s="20"/>
      <c r="LNB134" s="20"/>
      <c r="LNC134" s="20"/>
      <c r="LND134" s="20"/>
      <c r="LNE134" s="20"/>
      <c r="LNF134" s="20"/>
      <c r="LNG134" s="20"/>
      <c r="LNH134" s="20"/>
      <c r="LNI134" s="20"/>
      <c r="LNJ134" s="20"/>
      <c r="LNK134" s="20"/>
      <c r="LNL134" s="20"/>
      <c r="LNM134" s="20"/>
      <c r="LNN134" s="20"/>
      <c r="LNO134" s="20"/>
      <c r="LNP134" s="20"/>
      <c r="LNQ134" s="20"/>
      <c r="LNR134" s="20"/>
      <c r="LNS134" s="20"/>
      <c r="LNT134" s="20"/>
      <c r="LNU134" s="20"/>
      <c r="LNV134" s="20"/>
      <c r="LNW134" s="20"/>
      <c r="LNX134" s="20"/>
      <c r="LNY134" s="20"/>
      <c r="LNZ134" s="20"/>
      <c r="LOA134" s="20"/>
      <c r="LOB134" s="20"/>
      <c r="LOC134" s="20"/>
      <c r="LOD134" s="20"/>
      <c r="LOE134" s="20"/>
      <c r="LOF134" s="20"/>
      <c r="LOG134" s="20"/>
      <c r="LOH134" s="20"/>
      <c r="LOI134" s="20"/>
      <c r="LOJ134" s="20"/>
      <c r="LOK134" s="20"/>
      <c r="LOL134" s="20"/>
      <c r="LOM134" s="20"/>
      <c r="LON134" s="20"/>
      <c r="LOO134" s="20"/>
      <c r="LOP134" s="20"/>
      <c r="LOQ134" s="20"/>
      <c r="LOR134" s="20"/>
      <c r="LOS134" s="20"/>
      <c r="LOT134" s="20"/>
      <c r="LOU134" s="20"/>
      <c r="LOV134" s="20"/>
      <c r="LOW134" s="20"/>
      <c r="LOX134" s="20"/>
      <c r="LOY134" s="20"/>
      <c r="LOZ134" s="20"/>
      <c r="LPA134" s="20"/>
      <c r="LPB134" s="20"/>
      <c r="LPC134" s="20"/>
      <c r="LPD134" s="20"/>
      <c r="LPE134" s="20"/>
      <c r="LPF134" s="20"/>
      <c r="LPG134" s="20"/>
      <c r="LPH134" s="20"/>
      <c r="LPI134" s="20"/>
      <c r="LPJ134" s="20"/>
      <c r="LPK134" s="20"/>
      <c r="LPL134" s="20"/>
      <c r="LPM134" s="20"/>
      <c r="LPN134" s="20"/>
      <c r="LPO134" s="20"/>
      <c r="LPP134" s="20"/>
      <c r="LPQ134" s="20"/>
      <c r="LPR134" s="20"/>
      <c r="LPS134" s="20"/>
      <c r="LPT134" s="20"/>
      <c r="LPU134" s="20"/>
      <c r="LPV134" s="20"/>
      <c r="LPW134" s="20"/>
      <c r="LPX134" s="20"/>
      <c r="LPY134" s="20"/>
      <c r="LPZ134" s="20"/>
      <c r="LQA134" s="20"/>
      <c r="LQB134" s="20"/>
      <c r="LQC134" s="20"/>
      <c r="LQD134" s="20"/>
      <c r="LQE134" s="20"/>
      <c r="LQF134" s="20"/>
      <c r="LQG134" s="20"/>
      <c r="LQH134" s="20"/>
      <c r="LQI134" s="20"/>
      <c r="LQJ134" s="20"/>
      <c r="LQK134" s="20"/>
      <c r="LQL134" s="20"/>
      <c r="LQM134" s="20"/>
      <c r="LQN134" s="20"/>
      <c r="LQO134" s="20"/>
      <c r="LQP134" s="20"/>
      <c r="LQQ134" s="20"/>
      <c r="LQR134" s="20"/>
      <c r="LQS134" s="20"/>
      <c r="LQT134" s="20"/>
      <c r="LQU134" s="20"/>
      <c r="LQV134" s="20"/>
      <c r="LQW134" s="20"/>
      <c r="LQX134" s="20"/>
      <c r="LQY134" s="20"/>
      <c r="LQZ134" s="20"/>
      <c r="LRA134" s="20"/>
      <c r="LRB134" s="20"/>
      <c r="LRC134" s="20"/>
      <c r="LRD134" s="20"/>
      <c r="LRE134" s="20"/>
      <c r="LRF134" s="20"/>
      <c r="LRG134" s="20"/>
      <c r="LRH134" s="20"/>
      <c r="LRI134" s="20"/>
      <c r="LRJ134" s="20"/>
      <c r="LRK134" s="20"/>
      <c r="LRL134" s="20"/>
      <c r="LRM134" s="20"/>
      <c r="LRN134" s="20"/>
      <c r="LRO134" s="20"/>
      <c r="LRP134" s="20"/>
      <c r="LRQ134" s="20"/>
      <c r="LRR134" s="20"/>
      <c r="LRS134" s="20"/>
      <c r="LRT134" s="20"/>
      <c r="LRU134" s="20"/>
      <c r="LRV134" s="20"/>
      <c r="LRW134" s="20"/>
      <c r="LRX134" s="20"/>
      <c r="LRY134" s="20"/>
      <c r="LRZ134" s="20"/>
      <c r="LSA134" s="20"/>
      <c r="LSB134" s="20"/>
      <c r="LSC134" s="20"/>
      <c r="LSD134" s="20"/>
      <c r="LSE134" s="20"/>
      <c r="LSF134" s="20"/>
      <c r="LSG134" s="20"/>
      <c r="LSH134" s="20"/>
      <c r="LSI134" s="20"/>
      <c r="LSJ134" s="20"/>
      <c r="LSK134" s="20"/>
      <c r="LSL134" s="20"/>
      <c r="LSM134" s="20"/>
      <c r="LSN134" s="20"/>
      <c r="LSO134" s="20"/>
      <c r="LSP134" s="20"/>
      <c r="LSQ134" s="20"/>
      <c r="LSR134" s="20"/>
      <c r="LSS134" s="20"/>
      <c r="LST134" s="20"/>
      <c r="LSU134" s="20"/>
      <c r="LSV134" s="20"/>
      <c r="LSW134" s="20"/>
      <c r="LSX134" s="20"/>
      <c r="LSY134" s="20"/>
      <c r="LSZ134" s="20"/>
      <c r="LTA134" s="20"/>
      <c r="LTB134" s="20"/>
      <c r="LTC134" s="20"/>
      <c r="LTD134" s="20"/>
      <c r="LTE134" s="20"/>
      <c r="LTF134" s="20"/>
      <c r="LTG134" s="20"/>
      <c r="LTH134" s="20"/>
      <c r="LTI134" s="20"/>
      <c r="LTJ134" s="20"/>
      <c r="LTK134" s="20"/>
      <c r="LTL134" s="20"/>
      <c r="LTM134" s="20"/>
      <c r="LTN134" s="20"/>
      <c r="LTO134" s="20"/>
      <c r="LTP134" s="20"/>
      <c r="LTQ134" s="20"/>
      <c r="LTR134" s="20"/>
      <c r="LTS134" s="20"/>
      <c r="LTT134" s="20"/>
      <c r="LTU134" s="20"/>
      <c r="LTV134" s="20"/>
      <c r="LTW134" s="20"/>
      <c r="LTX134" s="20"/>
      <c r="LTY134" s="20"/>
      <c r="LTZ134" s="20"/>
      <c r="LUA134" s="20"/>
      <c r="LUB134" s="20"/>
      <c r="LUC134" s="20"/>
      <c r="LUD134" s="20"/>
      <c r="LUE134" s="20"/>
      <c r="LUF134" s="20"/>
      <c r="LUG134" s="20"/>
      <c r="LUH134" s="20"/>
      <c r="LUI134" s="20"/>
      <c r="LUJ134" s="20"/>
      <c r="LUK134" s="20"/>
      <c r="LUL134" s="20"/>
      <c r="LUM134" s="20"/>
      <c r="LUN134" s="20"/>
      <c r="LUO134" s="20"/>
      <c r="LUP134" s="20"/>
      <c r="LUQ134" s="20"/>
      <c r="LUR134" s="20"/>
      <c r="LUS134" s="20"/>
      <c r="LUT134" s="20"/>
      <c r="LUU134" s="20"/>
      <c r="LUV134" s="20"/>
      <c r="LUW134" s="20"/>
      <c r="LUX134" s="20"/>
      <c r="LUY134" s="20"/>
      <c r="LUZ134" s="20"/>
      <c r="LVA134" s="20"/>
      <c r="LVB134" s="20"/>
      <c r="LVC134" s="20"/>
      <c r="LVD134" s="20"/>
      <c r="LVE134" s="20"/>
      <c r="LVF134" s="20"/>
      <c r="LVG134" s="20"/>
      <c r="LVH134" s="20"/>
      <c r="LVI134" s="20"/>
      <c r="LVJ134" s="20"/>
      <c r="LVK134" s="20"/>
      <c r="LVL134" s="20"/>
      <c r="LVM134" s="20"/>
      <c r="LVN134" s="20"/>
      <c r="LVO134" s="20"/>
      <c r="LVP134" s="20"/>
      <c r="LVQ134" s="20"/>
      <c r="LVR134" s="20"/>
      <c r="LVS134" s="20"/>
      <c r="LVT134" s="20"/>
      <c r="LVU134" s="20"/>
      <c r="LVV134" s="20"/>
      <c r="LVW134" s="20"/>
      <c r="LVX134" s="20"/>
      <c r="LVY134" s="20"/>
      <c r="LVZ134" s="20"/>
      <c r="LWA134" s="20"/>
      <c r="LWB134" s="20"/>
      <c r="LWC134" s="20"/>
      <c r="LWD134" s="20"/>
      <c r="LWE134" s="20"/>
      <c r="LWF134" s="20"/>
      <c r="LWG134" s="20"/>
      <c r="LWH134" s="20"/>
      <c r="LWI134" s="20"/>
      <c r="LWJ134" s="20"/>
      <c r="LWK134" s="20"/>
      <c r="LWL134" s="20"/>
      <c r="LWM134" s="20"/>
      <c r="LWN134" s="20"/>
      <c r="LWO134" s="20"/>
      <c r="LWP134" s="20"/>
      <c r="LWQ134" s="20"/>
      <c r="LWR134" s="20"/>
      <c r="LWS134" s="20"/>
      <c r="LWT134" s="20"/>
      <c r="LWU134" s="20"/>
      <c r="LWV134" s="20"/>
      <c r="LWW134" s="20"/>
      <c r="LWX134" s="20"/>
      <c r="LWY134" s="20"/>
      <c r="LWZ134" s="20"/>
      <c r="LXA134" s="20"/>
      <c r="LXB134" s="20"/>
      <c r="LXC134" s="20"/>
      <c r="LXD134" s="20"/>
      <c r="LXE134" s="20"/>
      <c r="LXF134" s="20"/>
      <c r="LXG134" s="20"/>
      <c r="LXH134" s="20"/>
      <c r="LXI134" s="20"/>
      <c r="LXJ134" s="20"/>
      <c r="LXK134" s="20"/>
      <c r="LXL134" s="20"/>
      <c r="LXM134" s="20"/>
      <c r="LXN134" s="20"/>
      <c r="LXO134" s="20"/>
      <c r="LXP134" s="20"/>
      <c r="LXQ134" s="20"/>
      <c r="LXR134" s="20"/>
      <c r="LXS134" s="20"/>
      <c r="LXT134" s="20"/>
      <c r="LXU134" s="20"/>
      <c r="LXV134" s="20"/>
      <c r="LXW134" s="20"/>
      <c r="LXX134" s="20"/>
      <c r="LXY134" s="20"/>
      <c r="LXZ134" s="20"/>
      <c r="LYA134" s="20"/>
      <c r="LYB134" s="20"/>
      <c r="LYC134" s="20"/>
      <c r="LYD134" s="20"/>
      <c r="LYE134" s="20"/>
      <c r="LYF134" s="20"/>
      <c r="LYG134" s="20"/>
      <c r="LYH134" s="20"/>
      <c r="LYI134" s="20"/>
      <c r="LYJ134" s="20"/>
      <c r="LYK134" s="20"/>
      <c r="LYL134" s="20"/>
      <c r="LYM134" s="20"/>
      <c r="LYN134" s="20"/>
      <c r="LYO134" s="20"/>
      <c r="LYP134" s="20"/>
      <c r="LYQ134" s="20"/>
      <c r="LYR134" s="20"/>
      <c r="LYS134" s="20"/>
      <c r="LYT134" s="20"/>
      <c r="LYU134" s="20"/>
      <c r="LYV134" s="20"/>
      <c r="LYW134" s="20"/>
      <c r="LYX134" s="20"/>
      <c r="LYY134" s="20"/>
      <c r="LYZ134" s="20"/>
      <c r="LZA134" s="20"/>
      <c r="LZB134" s="20"/>
      <c r="LZC134" s="20"/>
      <c r="LZD134" s="20"/>
      <c r="LZE134" s="20"/>
      <c r="LZF134" s="20"/>
      <c r="LZG134" s="20"/>
      <c r="LZH134" s="20"/>
      <c r="LZI134" s="20"/>
      <c r="LZJ134" s="20"/>
      <c r="LZK134" s="20"/>
      <c r="LZL134" s="20"/>
      <c r="LZM134" s="20"/>
      <c r="LZN134" s="20"/>
      <c r="LZO134" s="20"/>
      <c r="LZP134" s="20"/>
      <c r="LZQ134" s="20"/>
      <c r="LZR134" s="20"/>
      <c r="LZS134" s="20"/>
      <c r="LZT134" s="20"/>
      <c r="LZU134" s="20"/>
      <c r="LZV134" s="20"/>
      <c r="LZW134" s="20"/>
      <c r="LZX134" s="20"/>
      <c r="LZY134" s="20"/>
      <c r="LZZ134" s="20"/>
      <c r="MAA134" s="20"/>
      <c r="MAB134" s="20"/>
      <c r="MAC134" s="20"/>
      <c r="MAD134" s="20"/>
      <c r="MAE134" s="20"/>
      <c r="MAF134" s="20"/>
      <c r="MAG134" s="20"/>
      <c r="MAH134" s="20"/>
      <c r="MAI134" s="20"/>
      <c r="MAJ134" s="20"/>
      <c r="MAK134" s="20"/>
      <c r="MAL134" s="20"/>
      <c r="MAM134" s="20"/>
      <c r="MAN134" s="20"/>
      <c r="MAO134" s="20"/>
      <c r="MAP134" s="20"/>
      <c r="MAQ134" s="20"/>
      <c r="MAR134" s="20"/>
      <c r="MAS134" s="20"/>
      <c r="MAT134" s="20"/>
      <c r="MAU134" s="20"/>
      <c r="MAV134" s="20"/>
      <c r="MAW134" s="20"/>
      <c r="MAX134" s="20"/>
      <c r="MAY134" s="20"/>
      <c r="MAZ134" s="20"/>
      <c r="MBA134" s="20"/>
      <c r="MBB134" s="20"/>
      <c r="MBC134" s="20"/>
      <c r="MBD134" s="20"/>
      <c r="MBE134" s="20"/>
      <c r="MBF134" s="20"/>
      <c r="MBG134" s="20"/>
      <c r="MBH134" s="20"/>
      <c r="MBI134" s="20"/>
      <c r="MBJ134" s="20"/>
      <c r="MBK134" s="20"/>
      <c r="MBL134" s="20"/>
      <c r="MBM134" s="20"/>
      <c r="MBN134" s="20"/>
      <c r="MBO134" s="20"/>
      <c r="MBP134" s="20"/>
      <c r="MBQ134" s="20"/>
      <c r="MBR134" s="20"/>
      <c r="MBS134" s="20"/>
      <c r="MBT134" s="20"/>
      <c r="MBU134" s="20"/>
      <c r="MBV134" s="20"/>
      <c r="MBW134" s="20"/>
      <c r="MBX134" s="20"/>
      <c r="MBY134" s="20"/>
      <c r="MBZ134" s="20"/>
      <c r="MCA134" s="20"/>
      <c r="MCB134" s="20"/>
      <c r="MCC134" s="20"/>
      <c r="MCD134" s="20"/>
      <c r="MCE134" s="20"/>
      <c r="MCF134" s="20"/>
      <c r="MCG134" s="20"/>
      <c r="MCH134" s="20"/>
      <c r="MCI134" s="20"/>
      <c r="MCJ134" s="20"/>
      <c r="MCK134" s="20"/>
      <c r="MCL134" s="20"/>
      <c r="MCM134" s="20"/>
      <c r="MCN134" s="20"/>
      <c r="MCO134" s="20"/>
      <c r="MCP134" s="20"/>
      <c r="MCQ134" s="20"/>
      <c r="MCR134" s="20"/>
      <c r="MCS134" s="20"/>
      <c r="MCT134" s="20"/>
      <c r="MCU134" s="20"/>
      <c r="MCV134" s="20"/>
      <c r="MCW134" s="20"/>
      <c r="MCX134" s="20"/>
      <c r="MCY134" s="20"/>
      <c r="MCZ134" s="20"/>
      <c r="MDA134" s="20"/>
      <c r="MDB134" s="20"/>
      <c r="MDC134" s="20"/>
      <c r="MDD134" s="20"/>
      <c r="MDE134" s="20"/>
      <c r="MDF134" s="20"/>
      <c r="MDG134" s="20"/>
      <c r="MDH134" s="20"/>
      <c r="MDI134" s="20"/>
      <c r="MDJ134" s="20"/>
      <c r="MDK134" s="20"/>
      <c r="MDL134" s="20"/>
      <c r="MDM134" s="20"/>
      <c r="MDN134" s="20"/>
      <c r="MDO134" s="20"/>
      <c r="MDP134" s="20"/>
      <c r="MDQ134" s="20"/>
      <c r="MDR134" s="20"/>
      <c r="MDS134" s="20"/>
      <c r="MDT134" s="20"/>
      <c r="MDU134" s="20"/>
      <c r="MDV134" s="20"/>
      <c r="MDW134" s="20"/>
      <c r="MDX134" s="20"/>
      <c r="MDY134" s="20"/>
      <c r="MDZ134" s="20"/>
      <c r="MEA134" s="20"/>
      <c r="MEB134" s="20"/>
      <c r="MEC134" s="20"/>
      <c r="MED134" s="20"/>
      <c r="MEE134" s="20"/>
      <c r="MEF134" s="20"/>
      <c r="MEG134" s="20"/>
      <c r="MEH134" s="20"/>
      <c r="MEI134" s="20"/>
      <c r="MEJ134" s="20"/>
      <c r="MEK134" s="20"/>
      <c r="MEL134" s="20"/>
      <c r="MEM134" s="20"/>
      <c r="MEN134" s="20"/>
      <c r="MEO134" s="20"/>
      <c r="MEP134" s="20"/>
      <c r="MEQ134" s="20"/>
      <c r="MER134" s="20"/>
      <c r="MES134" s="20"/>
      <c r="MET134" s="20"/>
      <c r="MEU134" s="20"/>
      <c r="MEV134" s="20"/>
      <c r="MEW134" s="20"/>
      <c r="MEX134" s="20"/>
      <c r="MEY134" s="20"/>
      <c r="MEZ134" s="20"/>
      <c r="MFA134" s="20"/>
      <c r="MFB134" s="20"/>
      <c r="MFC134" s="20"/>
      <c r="MFD134" s="20"/>
      <c r="MFE134" s="20"/>
      <c r="MFF134" s="20"/>
      <c r="MFG134" s="20"/>
      <c r="MFH134" s="20"/>
      <c r="MFI134" s="20"/>
      <c r="MFJ134" s="20"/>
      <c r="MFK134" s="20"/>
      <c r="MFL134" s="20"/>
      <c r="MFM134" s="20"/>
      <c r="MFN134" s="20"/>
      <c r="MFO134" s="20"/>
      <c r="MFP134" s="20"/>
      <c r="MFQ134" s="20"/>
      <c r="MFR134" s="20"/>
      <c r="MFS134" s="20"/>
      <c r="MFT134" s="20"/>
      <c r="MFU134" s="20"/>
      <c r="MFV134" s="20"/>
      <c r="MFW134" s="20"/>
      <c r="MFX134" s="20"/>
      <c r="MFY134" s="20"/>
      <c r="MFZ134" s="20"/>
      <c r="MGA134" s="20"/>
      <c r="MGB134" s="20"/>
      <c r="MGC134" s="20"/>
      <c r="MGD134" s="20"/>
      <c r="MGE134" s="20"/>
      <c r="MGF134" s="20"/>
      <c r="MGG134" s="20"/>
      <c r="MGH134" s="20"/>
      <c r="MGI134" s="20"/>
      <c r="MGJ134" s="20"/>
      <c r="MGK134" s="20"/>
      <c r="MGL134" s="20"/>
      <c r="MGM134" s="20"/>
      <c r="MGN134" s="20"/>
      <c r="MGO134" s="20"/>
      <c r="MGP134" s="20"/>
      <c r="MGQ134" s="20"/>
      <c r="MGR134" s="20"/>
      <c r="MGS134" s="20"/>
      <c r="MGT134" s="20"/>
      <c r="MGU134" s="20"/>
      <c r="MGV134" s="20"/>
      <c r="MGW134" s="20"/>
      <c r="MGX134" s="20"/>
      <c r="MGY134" s="20"/>
      <c r="MGZ134" s="20"/>
      <c r="MHA134" s="20"/>
      <c r="MHB134" s="20"/>
      <c r="MHC134" s="20"/>
      <c r="MHD134" s="20"/>
      <c r="MHE134" s="20"/>
      <c r="MHF134" s="20"/>
      <c r="MHG134" s="20"/>
      <c r="MHH134" s="20"/>
      <c r="MHI134" s="20"/>
      <c r="MHJ134" s="20"/>
      <c r="MHK134" s="20"/>
      <c r="MHL134" s="20"/>
      <c r="MHM134" s="20"/>
      <c r="MHN134" s="20"/>
      <c r="MHO134" s="20"/>
      <c r="MHP134" s="20"/>
      <c r="MHQ134" s="20"/>
      <c r="MHR134" s="20"/>
      <c r="MHS134" s="20"/>
      <c r="MHT134" s="20"/>
      <c r="MHU134" s="20"/>
      <c r="MHV134" s="20"/>
      <c r="MHW134" s="20"/>
      <c r="MHX134" s="20"/>
      <c r="MHY134" s="20"/>
      <c r="MHZ134" s="20"/>
      <c r="MIA134" s="20"/>
      <c r="MIB134" s="20"/>
      <c r="MIC134" s="20"/>
      <c r="MID134" s="20"/>
      <c r="MIE134" s="20"/>
      <c r="MIF134" s="20"/>
      <c r="MIG134" s="20"/>
      <c r="MIH134" s="20"/>
      <c r="MII134" s="20"/>
      <c r="MIJ134" s="20"/>
      <c r="MIK134" s="20"/>
      <c r="MIL134" s="20"/>
      <c r="MIM134" s="20"/>
      <c r="MIN134" s="20"/>
      <c r="MIO134" s="20"/>
      <c r="MIP134" s="20"/>
      <c r="MIQ134" s="20"/>
      <c r="MIR134" s="20"/>
      <c r="MIS134" s="20"/>
      <c r="MIT134" s="20"/>
      <c r="MIU134" s="20"/>
      <c r="MIV134" s="20"/>
      <c r="MIW134" s="20"/>
      <c r="MIX134" s="20"/>
      <c r="MIY134" s="20"/>
      <c r="MIZ134" s="20"/>
      <c r="MJA134" s="20"/>
      <c r="MJB134" s="20"/>
      <c r="MJC134" s="20"/>
      <c r="MJD134" s="20"/>
      <c r="MJE134" s="20"/>
      <c r="MJF134" s="20"/>
      <c r="MJG134" s="20"/>
      <c r="MJH134" s="20"/>
      <c r="MJI134" s="20"/>
      <c r="MJJ134" s="20"/>
      <c r="MJK134" s="20"/>
      <c r="MJL134" s="20"/>
      <c r="MJM134" s="20"/>
      <c r="MJN134" s="20"/>
      <c r="MJO134" s="20"/>
      <c r="MJP134" s="20"/>
      <c r="MJQ134" s="20"/>
      <c r="MJR134" s="20"/>
      <c r="MJS134" s="20"/>
      <c r="MJT134" s="20"/>
      <c r="MJU134" s="20"/>
      <c r="MJV134" s="20"/>
      <c r="MJW134" s="20"/>
      <c r="MJX134" s="20"/>
      <c r="MJY134" s="20"/>
      <c r="MJZ134" s="20"/>
      <c r="MKA134" s="20"/>
      <c r="MKB134" s="20"/>
      <c r="MKC134" s="20"/>
      <c r="MKD134" s="20"/>
      <c r="MKE134" s="20"/>
      <c r="MKF134" s="20"/>
      <c r="MKG134" s="20"/>
      <c r="MKH134" s="20"/>
      <c r="MKI134" s="20"/>
      <c r="MKJ134" s="20"/>
      <c r="MKK134" s="20"/>
      <c r="MKL134" s="20"/>
      <c r="MKM134" s="20"/>
      <c r="MKN134" s="20"/>
      <c r="MKO134" s="20"/>
      <c r="MKP134" s="20"/>
      <c r="MKQ134" s="20"/>
      <c r="MKR134" s="20"/>
      <c r="MKS134" s="20"/>
      <c r="MKT134" s="20"/>
      <c r="MKU134" s="20"/>
      <c r="MKV134" s="20"/>
      <c r="MKW134" s="20"/>
      <c r="MKX134" s="20"/>
      <c r="MKY134" s="20"/>
      <c r="MKZ134" s="20"/>
      <c r="MLA134" s="20"/>
      <c r="MLB134" s="20"/>
      <c r="MLC134" s="20"/>
      <c r="MLD134" s="20"/>
      <c r="MLE134" s="20"/>
      <c r="MLF134" s="20"/>
      <c r="MLG134" s="20"/>
      <c r="MLH134" s="20"/>
      <c r="MLI134" s="20"/>
      <c r="MLJ134" s="20"/>
      <c r="MLK134" s="20"/>
      <c r="MLL134" s="20"/>
      <c r="MLM134" s="20"/>
      <c r="MLN134" s="20"/>
      <c r="MLO134" s="20"/>
      <c r="MLP134" s="20"/>
      <c r="MLQ134" s="20"/>
      <c r="MLR134" s="20"/>
      <c r="MLS134" s="20"/>
      <c r="MLT134" s="20"/>
      <c r="MLU134" s="20"/>
      <c r="MLV134" s="20"/>
      <c r="MLW134" s="20"/>
      <c r="MLX134" s="20"/>
      <c r="MLY134" s="20"/>
      <c r="MLZ134" s="20"/>
      <c r="MMA134" s="20"/>
      <c r="MMB134" s="20"/>
      <c r="MMC134" s="20"/>
      <c r="MMD134" s="20"/>
      <c r="MME134" s="20"/>
      <c r="MMF134" s="20"/>
      <c r="MMG134" s="20"/>
      <c r="MMH134" s="20"/>
      <c r="MMI134" s="20"/>
      <c r="MMJ134" s="20"/>
      <c r="MMK134" s="20"/>
      <c r="MML134" s="20"/>
      <c r="MMM134" s="20"/>
      <c r="MMN134" s="20"/>
      <c r="MMO134" s="20"/>
      <c r="MMP134" s="20"/>
      <c r="MMQ134" s="20"/>
      <c r="MMR134" s="20"/>
      <c r="MMS134" s="20"/>
      <c r="MMT134" s="20"/>
      <c r="MMU134" s="20"/>
      <c r="MMV134" s="20"/>
      <c r="MMW134" s="20"/>
      <c r="MMX134" s="20"/>
      <c r="MMY134" s="20"/>
      <c r="MMZ134" s="20"/>
      <c r="MNA134" s="20"/>
      <c r="MNB134" s="20"/>
      <c r="MNC134" s="20"/>
      <c r="MND134" s="20"/>
      <c r="MNE134" s="20"/>
      <c r="MNF134" s="20"/>
      <c r="MNG134" s="20"/>
      <c r="MNH134" s="20"/>
      <c r="MNI134" s="20"/>
      <c r="MNJ134" s="20"/>
      <c r="MNK134" s="20"/>
      <c r="MNL134" s="20"/>
      <c r="MNM134" s="20"/>
      <c r="MNN134" s="20"/>
      <c r="MNO134" s="20"/>
      <c r="MNP134" s="20"/>
      <c r="MNQ134" s="20"/>
      <c r="MNR134" s="20"/>
      <c r="MNS134" s="20"/>
      <c r="MNT134" s="20"/>
      <c r="MNU134" s="20"/>
      <c r="MNV134" s="20"/>
      <c r="MNW134" s="20"/>
      <c r="MNX134" s="20"/>
      <c r="MNY134" s="20"/>
      <c r="MNZ134" s="20"/>
      <c r="MOA134" s="20"/>
      <c r="MOB134" s="20"/>
      <c r="MOC134" s="20"/>
      <c r="MOD134" s="20"/>
      <c r="MOE134" s="20"/>
      <c r="MOF134" s="20"/>
      <c r="MOG134" s="20"/>
      <c r="MOH134" s="20"/>
      <c r="MOI134" s="20"/>
      <c r="MOJ134" s="20"/>
      <c r="MOK134" s="20"/>
      <c r="MOL134" s="20"/>
      <c r="MOM134" s="20"/>
      <c r="MON134" s="20"/>
      <c r="MOO134" s="20"/>
      <c r="MOP134" s="20"/>
      <c r="MOQ134" s="20"/>
      <c r="MOR134" s="20"/>
      <c r="MOS134" s="20"/>
      <c r="MOT134" s="20"/>
      <c r="MOU134" s="20"/>
      <c r="MOV134" s="20"/>
      <c r="MOW134" s="20"/>
      <c r="MOX134" s="20"/>
      <c r="MOY134" s="20"/>
      <c r="MOZ134" s="20"/>
      <c r="MPA134" s="20"/>
      <c r="MPB134" s="20"/>
      <c r="MPC134" s="20"/>
      <c r="MPD134" s="20"/>
      <c r="MPE134" s="20"/>
      <c r="MPF134" s="20"/>
      <c r="MPG134" s="20"/>
      <c r="MPH134" s="20"/>
      <c r="MPI134" s="20"/>
      <c r="MPJ134" s="20"/>
      <c r="MPK134" s="20"/>
      <c r="MPL134" s="20"/>
      <c r="MPM134" s="20"/>
      <c r="MPN134" s="20"/>
      <c r="MPO134" s="20"/>
      <c r="MPP134" s="20"/>
      <c r="MPQ134" s="20"/>
      <c r="MPR134" s="20"/>
      <c r="MPS134" s="20"/>
      <c r="MPT134" s="20"/>
      <c r="MPU134" s="20"/>
      <c r="MPV134" s="20"/>
      <c r="MPW134" s="20"/>
      <c r="MPX134" s="20"/>
      <c r="MPY134" s="20"/>
      <c r="MPZ134" s="20"/>
      <c r="MQA134" s="20"/>
      <c r="MQB134" s="20"/>
      <c r="MQC134" s="20"/>
      <c r="MQD134" s="20"/>
      <c r="MQE134" s="20"/>
      <c r="MQF134" s="20"/>
      <c r="MQG134" s="20"/>
      <c r="MQH134" s="20"/>
      <c r="MQI134" s="20"/>
      <c r="MQJ134" s="20"/>
      <c r="MQK134" s="20"/>
      <c r="MQL134" s="20"/>
      <c r="MQM134" s="20"/>
      <c r="MQN134" s="20"/>
      <c r="MQO134" s="20"/>
      <c r="MQP134" s="20"/>
      <c r="MQQ134" s="20"/>
      <c r="MQR134" s="20"/>
      <c r="MQS134" s="20"/>
      <c r="MQT134" s="20"/>
      <c r="MQU134" s="20"/>
      <c r="MQV134" s="20"/>
      <c r="MQW134" s="20"/>
      <c r="MQX134" s="20"/>
      <c r="MQY134" s="20"/>
      <c r="MQZ134" s="20"/>
      <c r="MRA134" s="20"/>
      <c r="MRB134" s="20"/>
      <c r="MRC134" s="20"/>
      <c r="MRD134" s="20"/>
      <c r="MRE134" s="20"/>
      <c r="MRF134" s="20"/>
      <c r="MRG134" s="20"/>
      <c r="MRH134" s="20"/>
      <c r="MRI134" s="20"/>
      <c r="MRJ134" s="20"/>
      <c r="MRK134" s="20"/>
      <c r="MRL134" s="20"/>
      <c r="MRM134" s="20"/>
      <c r="MRN134" s="20"/>
      <c r="MRO134" s="20"/>
      <c r="MRP134" s="20"/>
      <c r="MRQ134" s="20"/>
      <c r="MRR134" s="20"/>
      <c r="MRS134" s="20"/>
      <c r="MRT134" s="20"/>
      <c r="MRU134" s="20"/>
      <c r="MRV134" s="20"/>
      <c r="MRW134" s="20"/>
      <c r="MRX134" s="20"/>
      <c r="MRY134" s="20"/>
      <c r="MRZ134" s="20"/>
      <c r="MSA134" s="20"/>
      <c r="MSB134" s="20"/>
      <c r="MSC134" s="20"/>
      <c r="MSD134" s="20"/>
      <c r="MSE134" s="20"/>
      <c r="MSF134" s="20"/>
      <c r="MSG134" s="20"/>
      <c r="MSH134" s="20"/>
      <c r="MSI134" s="20"/>
      <c r="MSJ134" s="20"/>
      <c r="MSK134" s="20"/>
      <c r="MSL134" s="20"/>
      <c r="MSM134" s="20"/>
      <c r="MSN134" s="20"/>
      <c r="MSO134" s="20"/>
      <c r="MSP134" s="20"/>
      <c r="MSQ134" s="20"/>
      <c r="MSR134" s="20"/>
      <c r="MSS134" s="20"/>
      <c r="MST134" s="20"/>
      <c r="MSU134" s="20"/>
      <c r="MSV134" s="20"/>
      <c r="MSW134" s="20"/>
      <c r="MSX134" s="20"/>
      <c r="MSY134" s="20"/>
      <c r="MSZ134" s="20"/>
      <c r="MTA134" s="20"/>
      <c r="MTB134" s="20"/>
      <c r="MTC134" s="20"/>
      <c r="MTD134" s="20"/>
      <c r="MTE134" s="20"/>
      <c r="MTF134" s="20"/>
      <c r="MTG134" s="20"/>
      <c r="MTH134" s="20"/>
      <c r="MTI134" s="20"/>
      <c r="MTJ134" s="20"/>
      <c r="MTK134" s="20"/>
      <c r="MTL134" s="20"/>
      <c r="MTM134" s="20"/>
      <c r="MTN134" s="20"/>
      <c r="MTO134" s="20"/>
      <c r="MTP134" s="20"/>
      <c r="MTQ134" s="20"/>
      <c r="MTR134" s="20"/>
      <c r="MTS134" s="20"/>
      <c r="MTT134" s="20"/>
      <c r="MTU134" s="20"/>
      <c r="MTV134" s="20"/>
      <c r="MTW134" s="20"/>
      <c r="MTX134" s="20"/>
      <c r="MTY134" s="20"/>
      <c r="MTZ134" s="20"/>
      <c r="MUA134" s="20"/>
      <c r="MUB134" s="20"/>
      <c r="MUC134" s="20"/>
      <c r="MUD134" s="20"/>
      <c r="MUE134" s="20"/>
      <c r="MUF134" s="20"/>
      <c r="MUG134" s="20"/>
      <c r="MUH134" s="20"/>
      <c r="MUI134" s="20"/>
      <c r="MUJ134" s="20"/>
      <c r="MUK134" s="20"/>
      <c r="MUL134" s="20"/>
      <c r="MUM134" s="20"/>
      <c r="MUN134" s="20"/>
      <c r="MUO134" s="20"/>
      <c r="MUP134" s="20"/>
      <c r="MUQ134" s="20"/>
      <c r="MUR134" s="20"/>
      <c r="MUS134" s="20"/>
      <c r="MUT134" s="20"/>
      <c r="MUU134" s="20"/>
      <c r="MUV134" s="20"/>
      <c r="MUW134" s="20"/>
      <c r="MUX134" s="20"/>
      <c r="MUY134" s="20"/>
      <c r="MUZ134" s="20"/>
      <c r="MVA134" s="20"/>
      <c r="MVB134" s="20"/>
      <c r="MVC134" s="20"/>
      <c r="MVD134" s="20"/>
      <c r="MVE134" s="20"/>
      <c r="MVF134" s="20"/>
      <c r="MVG134" s="20"/>
      <c r="MVH134" s="20"/>
      <c r="MVI134" s="20"/>
      <c r="MVJ134" s="20"/>
      <c r="MVK134" s="20"/>
      <c r="MVL134" s="20"/>
      <c r="MVM134" s="20"/>
      <c r="MVN134" s="20"/>
      <c r="MVO134" s="20"/>
      <c r="MVP134" s="20"/>
      <c r="MVQ134" s="20"/>
      <c r="MVR134" s="20"/>
      <c r="MVS134" s="20"/>
      <c r="MVT134" s="20"/>
      <c r="MVU134" s="20"/>
      <c r="MVV134" s="20"/>
      <c r="MVW134" s="20"/>
      <c r="MVX134" s="20"/>
      <c r="MVY134" s="20"/>
      <c r="MVZ134" s="20"/>
      <c r="MWA134" s="20"/>
      <c r="MWB134" s="20"/>
      <c r="MWC134" s="20"/>
      <c r="MWD134" s="20"/>
      <c r="MWE134" s="20"/>
      <c r="MWF134" s="20"/>
      <c r="MWG134" s="20"/>
      <c r="MWH134" s="20"/>
      <c r="MWI134" s="20"/>
      <c r="MWJ134" s="20"/>
      <c r="MWK134" s="20"/>
      <c r="MWL134" s="20"/>
      <c r="MWM134" s="20"/>
      <c r="MWN134" s="20"/>
      <c r="MWO134" s="20"/>
      <c r="MWP134" s="20"/>
      <c r="MWQ134" s="20"/>
      <c r="MWR134" s="20"/>
      <c r="MWS134" s="20"/>
      <c r="MWT134" s="20"/>
      <c r="MWU134" s="20"/>
      <c r="MWV134" s="20"/>
      <c r="MWW134" s="20"/>
      <c r="MWX134" s="20"/>
      <c r="MWY134" s="20"/>
      <c r="MWZ134" s="20"/>
      <c r="MXA134" s="20"/>
      <c r="MXB134" s="20"/>
      <c r="MXC134" s="20"/>
      <c r="MXD134" s="20"/>
      <c r="MXE134" s="20"/>
      <c r="MXF134" s="20"/>
      <c r="MXG134" s="20"/>
      <c r="MXH134" s="20"/>
      <c r="MXI134" s="20"/>
      <c r="MXJ134" s="20"/>
      <c r="MXK134" s="20"/>
      <c r="MXL134" s="20"/>
      <c r="MXM134" s="20"/>
      <c r="MXN134" s="20"/>
      <c r="MXO134" s="20"/>
      <c r="MXP134" s="20"/>
      <c r="MXQ134" s="20"/>
      <c r="MXR134" s="20"/>
      <c r="MXS134" s="20"/>
      <c r="MXT134" s="20"/>
      <c r="MXU134" s="20"/>
      <c r="MXV134" s="20"/>
      <c r="MXW134" s="20"/>
      <c r="MXX134" s="20"/>
      <c r="MXY134" s="20"/>
      <c r="MXZ134" s="20"/>
      <c r="MYA134" s="20"/>
      <c r="MYB134" s="20"/>
      <c r="MYC134" s="20"/>
      <c r="MYD134" s="20"/>
      <c r="MYE134" s="20"/>
      <c r="MYF134" s="20"/>
      <c r="MYG134" s="20"/>
      <c r="MYH134" s="20"/>
      <c r="MYI134" s="20"/>
      <c r="MYJ134" s="20"/>
      <c r="MYK134" s="20"/>
      <c r="MYL134" s="20"/>
      <c r="MYM134" s="20"/>
      <c r="MYN134" s="20"/>
      <c r="MYO134" s="20"/>
      <c r="MYP134" s="20"/>
      <c r="MYQ134" s="20"/>
      <c r="MYR134" s="20"/>
      <c r="MYS134" s="20"/>
      <c r="MYT134" s="20"/>
      <c r="MYU134" s="20"/>
      <c r="MYV134" s="20"/>
      <c r="MYW134" s="20"/>
      <c r="MYX134" s="20"/>
      <c r="MYY134" s="20"/>
      <c r="MYZ134" s="20"/>
      <c r="MZA134" s="20"/>
      <c r="MZB134" s="20"/>
      <c r="MZC134" s="20"/>
      <c r="MZD134" s="20"/>
      <c r="MZE134" s="20"/>
      <c r="MZF134" s="20"/>
      <c r="MZG134" s="20"/>
      <c r="MZH134" s="20"/>
      <c r="MZI134" s="20"/>
      <c r="MZJ134" s="20"/>
      <c r="MZK134" s="20"/>
      <c r="MZL134" s="20"/>
      <c r="MZM134" s="20"/>
      <c r="MZN134" s="20"/>
      <c r="MZO134" s="20"/>
      <c r="MZP134" s="20"/>
      <c r="MZQ134" s="20"/>
      <c r="MZR134" s="20"/>
      <c r="MZS134" s="20"/>
      <c r="MZT134" s="20"/>
      <c r="MZU134" s="20"/>
      <c r="MZV134" s="20"/>
      <c r="MZW134" s="20"/>
      <c r="MZX134" s="20"/>
      <c r="MZY134" s="20"/>
      <c r="MZZ134" s="20"/>
      <c r="NAA134" s="20"/>
      <c r="NAB134" s="20"/>
      <c r="NAC134" s="20"/>
      <c r="NAD134" s="20"/>
      <c r="NAE134" s="20"/>
      <c r="NAF134" s="20"/>
      <c r="NAG134" s="20"/>
      <c r="NAH134" s="20"/>
      <c r="NAI134" s="20"/>
      <c r="NAJ134" s="20"/>
      <c r="NAK134" s="20"/>
      <c r="NAL134" s="20"/>
      <c r="NAM134" s="20"/>
      <c r="NAN134" s="20"/>
      <c r="NAO134" s="20"/>
      <c r="NAP134" s="20"/>
      <c r="NAQ134" s="20"/>
      <c r="NAR134" s="20"/>
      <c r="NAS134" s="20"/>
      <c r="NAT134" s="20"/>
      <c r="NAU134" s="20"/>
      <c r="NAV134" s="20"/>
      <c r="NAW134" s="20"/>
      <c r="NAX134" s="20"/>
      <c r="NAY134" s="20"/>
      <c r="NAZ134" s="20"/>
      <c r="NBA134" s="20"/>
      <c r="NBB134" s="20"/>
      <c r="NBC134" s="20"/>
      <c r="NBD134" s="20"/>
      <c r="NBE134" s="20"/>
      <c r="NBF134" s="20"/>
      <c r="NBG134" s="20"/>
      <c r="NBH134" s="20"/>
      <c r="NBI134" s="20"/>
      <c r="NBJ134" s="20"/>
      <c r="NBK134" s="20"/>
      <c r="NBL134" s="20"/>
      <c r="NBM134" s="20"/>
      <c r="NBN134" s="20"/>
      <c r="NBO134" s="20"/>
      <c r="NBP134" s="20"/>
      <c r="NBQ134" s="20"/>
      <c r="NBR134" s="20"/>
      <c r="NBS134" s="20"/>
      <c r="NBT134" s="20"/>
      <c r="NBU134" s="20"/>
      <c r="NBV134" s="20"/>
      <c r="NBW134" s="20"/>
      <c r="NBX134" s="20"/>
      <c r="NBY134" s="20"/>
      <c r="NBZ134" s="20"/>
      <c r="NCA134" s="20"/>
      <c r="NCB134" s="20"/>
      <c r="NCC134" s="20"/>
      <c r="NCD134" s="20"/>
      <c r="NCE134" s="20"/>
      <c r="NCF134" s="20"/>
      <c r="NCG134" s="20"/>
      <c r="NCH134" s="20"/>
      <c r="NCI134" s="20"/>
      <c r="NCJ134" s="20"/>
      <c r="NCK134" s="20"/>
      <c r="NCL134" s="20"/>
      <c r="NCM134" s="20"/>
      <c r="NCN134" s="20"/>
      <c r="NCO134" s="20"/>
      <c r="NCP134" s="20"/>
      <c r="NCQ134" s="20"/>
      <c r="NCR134" s="20"/>
      <c r="NCS134" s="20"/>
      <c r="NCT134" s="20"/>
      <c r="NCU134" s="20"/>
      <c r="NCV134" s="20"/>
      <c r="NCW134" s="20"/>
      <c r="NCX134" s="20"/>
      <c r="NCY134" s="20"/>
      <c r="NCZ134" s="20"/>
      <c r="NDA134" s="20"/>
      <c r="NDB134" s="20"/>
      <c r="NDC134" s="20"/>
      <c r="NDD134" s="20"/>
      <c r="NDE134" s="20"/>
      <c r="NDF134" s="20"/>
      <c r="NDG134" s="20"/>
      <c r="NDH134" s="20"/>
      <c r="NDI134" s="20"/>
      <c r="NDJ134" s="20"/>
      <c r="NDK134" s="20"/>
      <c r="NDL134" s="20"/>
      <c r="NDM134" s="20"/>
      <c r="NDN134" s="20"/>
      <c r="NDO134" s="20"/>
      <c r="NDP134" s="20"/>
      <c r="NDQ134" s="20"/>
      <c r="NDR134" s="20"/>
      <c r="NDS134" s="20"/>
      <c r="NDT134" s="20"/>
      <c r="NDU134" s="20"/>
      <c r="NDV134" s="20"/>
      <c r="NDW134" s="20"/>
      <c r="NDX134" s="20"/>
      <c r="NDY134" s="20"/>
      <c r="NDZ134" s="20"/>
      <c r="NEA134" s="20"/>
      <c r="NEB134" s="20"/>
      <c r="NEC134" s="20"/>
      <c r="NED134" s="20"/>
      <c r="NEE134" s="20"/>
      <c r="NEF134" s="20"/>
      <c r="NEG134" s="20"/>
      <c r="NEH134" s="20"/>
      <c r="NEI134" s="20"/>
      <c r="NEJ134" s="20"/>
      <c r="NEK134" s="20"/>
      <c r="NEL134" s="20"/>
      <c r="NEM134" s="20"/>
      <c r="NEN134" s="20"/>
      <c r="NEO134" s="20"/>
      <c r="NEP134" s="20"/>
      <c r="NEQ134" s="20"/>
      <c r="NER134" s="20"/>
      <c r="NES134" s="20"/>
      <c r="NET134" s="20"/>
      <c r="NEU134" s="20"/>
      <c r="NEV134" s="20"/>
      <c r="NEW134" s="20"/>
      <c r="NEX134" s="20"/>
      <c r="NEY134" s="20"/>
      <c r="NEZ134" s="20"/>
      <c r="NFA134" s="20"/>
      <c r="NFB134" s="20"/>
      <c r="NFC134" s="20"/>
      <c r="NFD134" s="20"/>
      <c r="NFE134" s="20"/>
      <c r="NFF134" s="20"/>
      <c r="NFG134" s="20"/>
      <c r="NFH134" s="20"/>
      <c r="NFI134" s="20"/>
      <c r="NFJ134" s="20"/>
      <c r="NFK134" s="20"/>
      <c r="NFL134" s="20"/>
      <c r="NFM134" s="20"/>
      <c r="NFN134" s="20"/>
      <c r="NFO134" s="20"/>
      <c r="NFP134" s="20"/>
      <c r="NFQ134" s="20"/>
      <c r="NFR134" s="20"/>
      <c r="NFS134" s="20"/>
      <c r="NFT134" s="20"/>
      <c r="NFU134" s="20"/>
      <c r="NFV134" s="20"/>
      <c r="NFW134" s="20"/>
      <c r="NFX134" s="20"/>
      <c r="NFY134" s="20"/>
      <c r="NFZ134" s="20"/>
      <c r="NGA134" s="20"/>
      <c r="NGB134" s="20"/>
      <c r="NGC134" s="20"/>
      <c r="NGD134" s="20"/>
      <c r="NGE134" s="20"/>
      <c r="NGF134" s="20"/>
      <c r="NGG134" s="20"/>
      <c r="NGH134" s="20"/>
      <c r="NGI134" s="20"/>
      <c r="NGJ134" s="20"/>
      <c r="NGK134" s="20"/>
      <c r="NGL134" s="20"/>
      <c r="NGM134" s="20"/>
      <c r="NGN134" s="20"/>
      <c r="NGO134" s="20"/>
      <c r="NGP134" s="20"/>
      <c r="NGQ134" s="20"/>
      <c r="NGR134" s="20"/>
      <c r="NGS134" s="20"/>
      <c r="NGT134" s="20"/>
      <c r="NGU134" s="20"/>
      <c r="NGV134" s="20"/>
      <c r="NGW134" s="20"/>
      <c r="NGX134" s="20"/>
      <c r="NGY134" s="20"/>
      <c r="NGZ134" s="20"/>
      <c r="NHA134" s="20"/>
      <c r="NHB134" s="20"/>
      <c r="NHC134" s="20"/>
      <c r="NHD134" s="20"/>
      <c r="NHE134" s="20"/>
      <c r="NHF134" s="20"/>
      <c r="NHG134" s="20"/>
      <c r="NHH134" s="20"/>
      <c r="NHI134" s="20"/>
      <c r="NHJ134" s="20"/>
      <c r="NHK134" s="20"/>
      <c r="NHL134" s="20"/>
      <c r="NHM134" s="20"/>
      <c r="NHN134" s="20"/>
      <c r="NHO134" s="20"/>
      <c r="NHP134" s="20"/>
      <c r="NHQ134" s="20"/>
      <c r="NHR134" s="20"/>
      <c r="NHS134" s="20"/>
      <c r="NHT134" s="20"/>
      <c r="NHU134" s="20"/>
      <c r="NHV134" s="20"/>
      <c r="NHW134" s="20"/>
      <c r="NHX134" s="20"/>
      <c r="NHY134" s="20"/>
      <c r="NHZ134" s="20"/>
      <c r="NIA134" s="20"/>
      <c r="NIB134" s="20"/>
      <c r="NIC134" s="20"/>
      <c r="NID134" s="20"/>
      <c r="NIE134" s="20"/>
      <c r="NIF134" s="20"/>
      <c r="NIG134" s="20"/>
      <c r="NIH134" s="20"/>
      <c r="NII134" s="20"/>
      <c r="NIJ134" s="20"/>
      <c r="NIK134" s="20"/>
      <c r="NIL134" s="20"/>
      <c r="NIM134" s="20"/>
      <c r="NIN134" s="20"/>
      <c r="NIO134" s="20"/>
      <c r="NIP134" s="20"/>
      <c r="NIQ134" s="20"/>
      <c r="NIR134" s="20"/>
      <c r="NIS134" s="20"/>
      <c r="NIT134" s="20"/>
      <c r="NIU134" s="20"/>
      <c r="NIV134" s="20"/>
      <c r="NIW134" s="20"/>
      <c r="NIX134" s="20"/>
      <c r="NIY134" s="20"/>
      <c r="NIZ134" s="20"/>
      <c r="NJA134" s="20"/>
      <c r="NJB134" s="20"/>
      <c r="NJC134" s="20"/>
      <c r="NJD134" s="20"/>
      <c r="NJE134" s="20"/>
      <c r="NJF134" s="20"/>
      <c r="NJG134" s="20"/>
      <c r="NJH134" s="20"/>
      <c r="NJI134" s="20"/>
      <c r="NJJ134" s="20"/>
      <c r="NJK134" s="20"/>
      <c r="NJL134" s="20"/>
      <c r="NJM134" s="20"/>
      <c r="NJN134" s="20"/>
      <c r="NJO134" s="20"/>
      <c r="NJP134" s="20"/>
      <c r="NJQ134" s="20"/>
      <c r="NJR134" s="20"/>
      <c r="NJS134" s="20"/>
      <c r="NJT134" s="20"/>
      <c r="NJU134" s="20"/>
      <c r="NJV134" s="20"/>
      <c r="NJW134" s="20"/>
      <c r="NJX134" s="20"/>
      <c r="NJY134" s="20"/>
      <c r="NJZ134" s="20"/>
      <c r="NKA134" s="20"/>
      <c r="NKB134" s="20"/>
      <c r="NKC134" s="20"/>
      <c r="NKD134" s="20"/>
      <c r="NKE134" s="20"/>
      <c r="NKF134" s="20"/>
      <c r="NKG134" s="20"/>
      <c r="NKH134" s="20"/>
      <c r="NKI134" s="20"/>
      <c r="NKJ134" s="20"/>
      <c r="NKK134" s="20"/>
      <c r="NKL134" s="20"/>
      <c r="NKM134" s="20"/>
      <c r="NKN134" s="20"/>
      <c r="NKO134" s="20"/>
      <c r="NKP134" s="20"/>
      <c r="NKQ134" s="20"/>
      <c r="NKR134" s="20"/>
      <c r="NKS134" s="20"/>
      <c r="NKT134" s="20"/>
      <c r="NKU134" s="20"/>
      <c r="NKV134" s="20"/>
      <c r="NKW134" s="20"/>
      <c r="NKX134" s="20"/>
      <c r="NKY134" s="20"/>
      <c r="NKZ134" s="20"/>
      <c r="NLA134" s="20"/>
      <c r="NLB134" s="20"/>
      <c r="NLC134" s="20"/>
      <c r="NLD134" s="20"/>
      <c r="NLE134" s="20"/>
      <c r="NLF134" s="20"/>
      <c r="NLG134" s="20"/>
      <c r="NLH134" s="20"/>
      <c r="NLI134" s="20"/>
      <c r="NLJ134" s="20"/>
      <c r="NLK134" s="20"/>
      <c r="NLL134" s="20"/>
      <c r="NLM134" s="20"/>
      <c r="NLN134" s="20"/>
      <c r="NLO134" s="20"/>
      <c r="NLP134" s="20"/>
      <c r="NLQ134" s="20"/>
      <c r="NLR134" s="20"/>
      <c r="NLS134" s="20"/>
      <c r="NLT134" s="20"/>
      <c r="NLU134" s="20"/>
      <c r="NLV134" s="20"/>
      <c r="NLW134" s="20"/>
      <c r="NLX134" s="20"/>
      <c r="NLY134" s="20"/>
      <c r="NLZ134" s="20"/>
      <c r="NMA134" s="20"/>
      <c r="NMB134" s="20"/>
      <c r="NMC134" s="20"/>
      <c r="NMD134" s="20"/>
      <c r="NME134" s="20"/>
      <c r="NMF134" s="20"/>
      <c r="NMG134" s="20"/>
      <c r="NMH134" s="20"/>
      <c r="NMI134" s="20"/>
      <c r="NMJ134" s="20"/>
      <c r="NMK134" s="20"/>
      <c r="NML134" s="20"/>
      <c r="NMM134" s="20"/>
      <c r="NMN134" s="20"/>
      <c r="NMO134" s="20"/>
      <c r="NMP134" s="20"/>
      <c r="NMQ134" s="20"/>
      <c r="NMR134" s="20"/>
      <c r="NMS134" s="20"/>
      <c r="NMT134" s="20"/>
      <c r="NMU134" s="20"/>
      <c r="NMV134" s="20"/>
      <c r="NMW134" s="20"/>
      <c r="NMX134" s="20"/>
      <c r="NMY134" s="20"/>
      <c r="NMZ134" s="20"/>
      <c r="NNA134" s="20"/>
      <c r="NNB134" s="20"/>
      <c r="NNC134" s="20"/>
      <c r="NND134" s="20"/>
      <c r="NNE134" s="20"/>
      <c r="NNF134" s="20"/>
      <c r="NNG134" s="20"/>
      <c r="NNH134" s="20"/>
      <c r="NNI134" s="20"/>
      <c r="NNJ134" s="20"/>
      <c r="NNK134" s="20"/>
      <c r="NNL134" s="20"/>
      <c r="NNM134" s="20"/>
      <c r="NNN134" s="20"/>
      <c r="NNO134" s="20"/>
      <c r="NNP134" s="20"/>
      <c r="NNQ134" s="20"/>
      <c r="NNR134" s="20"/>
      <c r="NNS134" s="20"/>
      <c r="NNT134" s="20"/>
      <c r="NNU134" s="20"/>
      <c r="NNV134" s="20"/>
      <c r="NNW134" s="20"/>
      <c r="NNX134" s="20"/>
      <c r="NNY134" s="20"/>
      <c r="NNZ134" s="20"/>
      <c r="NOA134" s="20"/>
      <c r="NOB134" s="20"/>
      <c r="NOC134" s="20"/>
      <c r="NOD134" s="20"/>
      <c r="NOE134" s="20"/>
      <c r="NOF134" s="20"/>
      <c r="NOG134" s="20"/>
      <c r="NOH134" s="20"/>
      <c r="NOI134" s="20"/>
      <c r="NOJ134" s="20"/>
      <c r="NOK134" s="20"/>
      <c r="NOL134" s="20"/>
      <c r="NOM134" s="20"/>
      <c r="NON134" s="20"/>
      <c r="NOO134" s="20"/>
      <c r="NOP134" s="20"/>
      <c r="NOQ134" s="20"/>
      <c r="NOR134" s="20"/>
      <c r="NOS134" s="20"/>
      <c r="NOT134" s="20"/>
      <c r="NOU134" s="20"/>
      <c r="NOV134" s="20"/>
      <c r="NOW134" s="20"/>
      <c r="NOX134" s="20"/>
      <c r="NOY134" s="20"/>
      <c r="NOZ134" s="20"/>
      <c r="NPA134" s="20"/>
      <c r="NPB134" s="20"/>
      <c r="NPC134" s="20"/>
      <c r="NPD134" s="20"/>
      <c r="NPE134" s="20"/>
      <c r="NPF134" s="20"/>
      <c r="NPG134" s="20"/>
      <c r="NPH134" s="20"/>
      <c r="NPI134" s="20"/>
      <c r="NPJ134" s="20"/>
      <c r="NPK134" s="20"/>
      <c r="NPL134" s="20"/>
      <c r="NPM134" s="20"/>
      <c r="NPN134" s="20"/>
      <c r="NPO134" s="20"/>
      <c r="NPP134" s="20"/>
      <c r="NPQ134" s="20"/>
      <c r="NPR134" s="20"/>
      <c r="NPS134" s="20"/>
      <c r="NPT134" s="20"/>
      <c r="NPU134" s="20"/>
      <c r="NPV134" s="20"/>
      <c r="NPW134" s="20"/>
      <c r="NPX134" s="20"/>
      <c r="NPY134" s="20"/>
      <c r="NPZ134" s="20"/>
      <c r="NQA134" s="20"/>
      <c r="NQB134" s="20"/>
      <c r="NQC134" s="20"/>
      <c r="NQD134" s="20"/>
      <c r="NQE134" s="20"/>
      <c r="NQF134" s="20"/>
      <c r="NQG134" s="20"/>
      <c r="NQH134" s="20"/>
      <c r="NQI134" s="20"/>
      <c r="NQJ134" s="20"/>
      <c r="NQK134" s="20"/>
      <c r="NQL134" s="20"/>
      <c r="NQM134" s="20"/>
      <c r="NQN134" s="20"/>
      <c r="NQO134" s="20"/>
      <c r="NQP134" s="20"/>
      <c r="NQQ134" s="20"/>
      <c r="NQR134" s="20"/>
      <c r="NQS134" s="20"/>
      <c r="NQT134" s="20"/>
      <c r="NQU134" s="20"/>
      <c r="NQV134" s="20"/>
      <c r="NQW134" s="20"/>
      <c r="NQX134" s="20"/>
      <c r="NQY134" s="20"/>
      <c r="NQZ134" s="20"/>
      <c r="NRA134" s="20"/>
      <c r="NRB134" s="20"/>
      <c r="NRC134" s="20"/>
      <c r="NRD134" s="20"/>
      <c r="NRE134" s="20"/>
      <c r="NRF134" s="20"/>
      <c r="NRG134" s="20"/>
      <c r="NRH134" s="20"/>
      <c r="NRI134" s="20"/>
      <c r="NRJ134" s="20"/>
      <c r="NRK134" s="20"/>
      <c r="NRL134" s="20"/>
      <c r="NRM134" s="20"/>
      <c r="NRN134" s="20"/>
      <c r="NRO134" s="20"/>
      <c r="NRP134" s="20"/>
      <c r="NRQ134" s="20"/>
      <c r="NRR134" s="20"/>
      <c r="NRS134" s="20"/>
      <c r="NRT134" s="20"/>
      <c r="NRU134" s="20"/>
      <c r="NRV134" s="20"/>
      <c r="NRW134" s="20"/>
      <c r="NRX134" s="20"/>
      <c r="NRY134" s="20"/>
      <c r="NRZ134" s="20"/>
      <c r="NSA134" s="20"/>
      <c r="NSB134" s="20"/>
      <c r="NSC134" s="20"/>
      <c r="NSD134" s="20"/>
      <c r="NSE134" s="20"/>
      <c r="NSF134" s="20"/>
      <c r="NSG134" s="20"/>
      <c r="NSH134" s="20"/>
      <c r="NSI134" s="20"/>
      <c r="NSJ134" s="20"/>
      <c r="NSK134" s="20"/>
      <c r="NSL134" s="20"/>
      <c r="NSM134" s="20"/>
      <c r="NSN134" s="20"/>
      <c r="NSO134" s="20"/>
      <c r="NSP134" s="20"/>
      <c r="NSQ134" s="20"/>
      <c r="NSR134" s="20"/>
      <c r="NSS134" s="20"/>
      <c r="NST134" s="20"/>
      <c r="NSU134" s="20"/>
      <c r="NSV134" s="20"/>
      <c r="NSW134" s="20"/>
      <c r="NSX134" s="20"/>
      <c r="NSY134" s="20"/>
      <c r="NSZ134" s="20"/>
      <c r="NTA134" s="20"/>
      <c r="NTB134" s="20"/>
      <c r="NTC134" s="20"/>
      <c r="NTD134" s="20"/>
      <c r="NTE134" s="20"/>
      <c r="NTF134" s="20"/>
      <c r="NTG134" s="20"/>
      <c r="NTH134" s="20"/>
      <c r="NTI134" s="20"/>
      <c r="NTJ134" s="20"/>
      <c r="NTK134" s="20"/>
      <c r="NTL134" s="20"/>
      <c r="NTM134" s="20"/>
      <c r="NTN134" s="20"/>
      <c r="NTO134" s="20"/>
      <c r="NTP134" s="20"/>
      <c r="NTQ134" s="20"/>
      <c r="NTR134" s="20"/>
      <c r="NTS134" s="20"/>
      <c r="NTT134" s="20"/>
      <c r="NTU134" s="20"/>
      <c r="NTV134" s="20"/>
      <c r="NTW134" s="20"/>
      <c r="NTX134" s="20"/>
      <c r="NTY134" s="20"/>
      <c r="NTZ134" s="20"/>
      <c r="NUA134" s="20"/>
      <c r="NUB134" s="20"/>
      <c r="NUC134" s="20"/>
      <c r="NUD134" s="20"/>
      <c r="NUE134" s="20"/>
      <c r="NUF134" s="20"/>
      <c r="NUG134" s="20"/>
      <c r="NUH134" s="20"/>
      <c r="NUI134" s="20"/>
      <c r="NUJ134" s="20"/>
      <c r="NUK134" s="20"/>
      <c r="NUL134" s="20"/>
      <c r="NUM134" s="20"/>
      <c r="NUN134" s="20"/>
      <c r="NUO134" s="20"/>
      <c r="NUP134" s="20"/>
      <c r="NUQ134" s="20"/>
      <c r="NUR134" s="20"/>
      <c r="NUS134" s="20"/>
      <c r="NUT134" s="20"/>
      <c r="NUU134" s="20"/>
      <c r="NUV134" s="20"/>
      <c r="NUW134" s="20"/>
      <c r="NUX134" s="20"/>
      <c r="NUY134" s="20"/>
      <c r="NUZ134" s="20"/>
      <c r="NVA134" s="20"/>
      <c r="NVB134" s="20"/>
      <c r="NVC134" s="20"/>
      <c r="NVD134" s="20"/>
      <c r="NVE134" s="20"/>
      <c r="NVF134" s="20"/>
      <c r="NVG134" s="20"/>
      <c r="NVH134" s="20"/>
      <c r="NVI134" s="20"/>
      <c r="NVJ134" s="20"/>
      <c r="NVK134" s="20"/>
      <c r="NVL134" s="20"/>
      <c r="NVM134" s="20"/>
      <c r="NVN134" s="20"/>
      <c r="NVO134" s="20"/>
      <c r="NVP134" s="20"/>
      <c r="NVQ134" s="20"/>
      <c r="NVR134" s="20"/>
      <c r="NVS134" s="20"/>
      <c r="NVT134" s="20"/>
      <c r="NVU134" s="20"/>
      <c r="NVV134" s="20"/>
      <c r="NVW134" s="20"/>
      <c r="NVX134" s="20"/>
      <c r="NVY134" s="20"/>
      <c r="NVZ134" s="20"/>
      <c r="NWA134" s="20"/>
      <c r="NWB134" s="20"/>
      <c r="NWC134" s="20"/>
      <c r="NWD134" s="20"/>
      <c r="NWE134" s="20"/>
      <c r="NWF134" s="20"/>
      <c r="NWG134" s="20"/>
      <c r="NWH134" s="20"/>
      <c r="NWI134" s="20"/>
      <c r="NWJ134" s="20"/>
      <c r="NWK134" s="20"/>
      <c r="NWL134" s="20"/>
      <c r="NWM134" s="20"/>
      <c r="NWN134" s="20"/>
      <c r="NWO134" s="20"/>
      <c r="NWP134" s="20"/>
      <c r="NWQ134" s="20"/>
      <c r="NWR134" s="20"/>
      <c r="NWS134" s="20"/>
      <c r="NWT134" s="20"/>
      <c r="NWU134" s="20"/>
      <c r="NWV134" s="20"/>
      <c r="NWW134" s="20"/>
      <c r="NWX134" s="20"/>
      <c r="NWY134" s="20"/>
      <c r="NWZ134" s="20"/>
      <c r="NXA134" s="20"/>
      <c r="NXB134" s="20"/>
      <c r="NXC134" s="20"/>
      <c r="NXD134" s="20"/>
      <c r="NXE134" s="20"/>
      <c r="NXF134" s="20"/>
      <c r="NXG134" s="20"/>
      <c r="NXH134" s="20"/>
      <c r="NXI134" s="20"/>
      <c r="NXJ134" s="20"/>
      <c r="NXK134" s="20"/>
      <c r="NXL134" s="20"/>
      <c r="NXM134" s="20"/>
      <c r="NXN134" s="20"/>
      <c r="NXO134" s="20"/>
      <c r="NXP134" s="20"/>
      <c r="NXQ134" s="20"/>
      <c r="NXR134" s="20"/>
      <c r="NXS134" s="20"/>
      <c r="NXT134" s="20"/>
      <c r="NXU134" s="20"/>
      <c r="NXV134" s="20"/>
      <c r="NXW134" s="20"/>
      <c r="NXX134" s="20"/>
      <c r="NXY134" s="20"/>
      <c r="NXZ134" s="20"/>
      <c r="NYA134" s="20"/>
      <c r="NYB134" s="20"/>
      <c r="NYC134" s="20"/>
      <c r="NYD134" s="20"/>
      <c r="NYE134" s="20"/>
      <c r="NYF134" s="20"/>
      <c r="NYG134" s="20"/>
      <c r="NYH134" s="20"/>
      <c r="NYI134" s="20"/>
      <c r="NYJ134" s="20"/>
      <c r="NYK134" s="20"/>
      <c r="NYL134" s="20"/>
      <c r="NYM134" s="20"/>
      <c r="NYN134" s="20"/>
      <c r="NYO134" s="20"/>
      <c r="NYP134" s="20"/>
      <c r="NYQ134" s="20"/>
      <c r="NYR134" s="20"/>
      <c r="NYS134" s="20"/>
      <c r="NYT134" s="20"/>
      <c r="NYU134" s="20"/>
      <c r="NYV134" s="20"/>
      <c r="NYW134" s="20"/>
      <c r="NYX134" s="20"/>
      <c r="NYY134" s="20"/>
      <c r="NYZ134" s="20"/>
      <c r="NZA134" s="20"/>
      <c r="NZB134" s="20"/>
      <c r="NZC134" s="20"/>
      <c r="NZD134" s="20"/>
      <c r="NZE134" s="20"/>
      <c r="NZF134" s="20"/>
      <c r="NZG134" s="20"/>
      <c r="NZH134" s="20"/>
      <c r="NZI134" s="20"/>
      <c r="NZJ134" s="20"/>
      <c r="NZK134" s="20"/>
      <c r="NZL134" s="20"/>
      <c r="NZM134" s="20"/>
      <c r="NZN134" s="20"/>
      <c r="NZO134" s="20"/>
      <c r="NZP134" s="20"/>
      <c r="NZQ134" s="20"/>
      <c r="NZR134" s="20"/>
      <c r="NZS134" s="20"/>
      <c r="NZT134" s="20"/>
      <c r="NZU134" s="20"/>
      <c r="NZV134" s="20"/>
      <c r="NZW134" s="20"/>
      <c r="NZX134" s="20"/>
      <c r="NZY134" s="20"/>
      <c r="NZZ134" s="20"/>
      <c r="OAA134" s="20"/>
      <c r="OAB134" s="20"/>
      <c r="OAC134" s="20"/>
      <c r="OAD134" s="20"/>
      <c r="OAE134" s="20"/>
      <c r="OAF134" s="20"/>
      <c r="OAG134" s="20"/>
      <c r="OAH134" s="20"/>
      <c r="OAI134" s="20"/>
      <c r="OAJ134" s="20"/>
      <c r="OAK134" s="20"/>
      <c r="OAL134" s="20"/>
      <c r="OAM134" s="20"/>
      <c r="OAN134" s="20"/>
      <c r="OAO134" s="20"/>
      <c r="OAP134" s="20"/>
      <c r="OAQ134" s="20"/>
      <c r="OAR134" s="20"/>
      <c r="OAS134" s="20"/>
      <c r="OAT134" s="20"/>
      <c r="OAU134" s="20"/>
      <c r="OAV134" s="20"/>
      <c r="OAW134" s="20"/>
      <c r="OAX134" s="20"/>
      <c r="OAY134" s="20"/>
      <c r="OAZ134" s="20"/>
      <c r="OBA134" s="20"/>
      <c r="OBB134" s="20"/>
      <c r="OBC134" s="20"/>
      <c r="OBD134" s="20"/>
      <c r="OBE134" s="20"/>
      <c r="OBF134" s="20"/>
      <c r="OBG134" s="20"/>
      <c r="OBH134" s="20"/>
      <c r="OBI134" s="20"/>
      <c r="OBJ134" s="20"/>
      <c r="OBK134" s="20"/>
      <c r="OBL134" s="20"/>
      <c r="OBM134" s="20"/>
      <c r="OBN134" s="20"/>
      <c r="OBO134" s="20"/>
      <c r="OBP134" s="20"/>
      <c r="OBQ134" s="20"/>
      <c r="OBR134" s="20"/>
      <c r="OBS134" s="20"/>
      <c r="OBT134" s="20"/>
      <c r="OBU134" s="20"/>
      <c r="OBV134" s="20"/>
      <c r="OBW134" s="20"/>
      <c r="OBX134" s="20"/>
      <c r="OBY134" s="20"/>
      <c r="OBZ134" s="20"/>
      <c r="OCA134" s="20"/>
      <c r="OCB134" s="20"/>
      <c r="OCC134" s="20"/>
      <c r="OCD134" s="20"/>
      <c r="OCE134" s="20"/>
      <c r="OCF134" s="20"/>
      <c r="OCG134" s="20"/>
      <c r="OCH134" s="20"/>
      <c r="OCI134" s="20"/>
      <c r="OCJ134" s="20"/>
      <c r="OCK134" s="20"/>
      <c r="OCL134" s="20"/>
      <c r="OCM134" s="20"/>
      <c r="OCN134" s="20"/>
      <c r="OCO134" s="20"/>
      <c r="OCP134" s="20"/>
      <c r="OCQ134" s="20"/>
      <c r="OCR134" s="20"/>
      <c r="OCS134" s="20"/>
      <c r="OCT134" s="20"/>
      <c r="OCU134" s="20"/>
      <c r="OCV134" s="20"/>
      <c r="OCW134" s="20"/>
      <c r="OCX134" s="20"/>
      <c r="OCY134" s="20"/>
      <c r="OCZ134" s="20"/>
      <c r="ODA134" s="20"/>
      <c r="ODB134" s="20"/>
      <c r="ODC134" s="20"/>
      <c r="ODD134" s="20"/>
      <c r="ODE134" s="20"/>
      <c r="ODF134" s="20"/>
      <c r="ODG134" s="20"/>
      <c r="ODH134" s="20"/>
      <c r="ODI134" s="20"/>
      <c r="ODJ134" s="20"/>
      <c r="ODK134" s="20"/>
      <c r="ODL134" s="20"/>
      <c r="ODM134" s="20"/>
      <c r="ODN134" s="20"/>
      <c r="ODO134" s="20"/>
      <c r="ODP134" s="20"/>
      <c r="ODQ134" s="20"/>
      <c r="ODR134" s="20"/>
      <c r="ODS134" s="20"/>
      <c r="ODT134" s="20"/>
      <c r="ODU134" s="20"/>
      <c r="ODV134" s="20"/>
      <c r="ODW134" s="20"/>
      <c r="ODX134" s="20"/>
      <c r="ODY134" s="20"/>
      <c r="ODZ134" s="20"/>
      <c r="OEA134" s="20"/>
      <c r="OEB134" s="20"/>
      <c r="OEC134" s="20"/>
      <c r="OED134" s="20"/>
      <c r="OEE134" s="20"/>
      <c r="OEF134" s="20"/>
      <c r="OEG134" s="20"/>
      <c r="OEH134" s="20"/>
      <c r="OEI134" s="20"/>
      <c r="OEJ134" s="20"/>
      <c r="OEK134" s="20"/>
      <c r="OEL134" s="20"/>
      <c r="OEM134" s="20"/>
      <c r="OEN134" s="20"/>
      <c r="OEO134" s="20"/>
      <c r="OEP134" s="20"/>
      <c r="OEQ134" s="20"/>
      <c r="OER134" s="20"/>
      <c r="OES134" s="20"/>
      <c r="OET134" s="20"/>
      <c r="OEU134" s="20"/>
      <c r="OEV134" s="20"/>
      <c r="OEW134" s="20"/>
      <c r="OEX134" s="20"/>
      <c r="OEY134" s="20"/>
      <c r="OEZ134" s="20"/>
      <c r="OFA134" s="20"/>
      <c r="OFB134" s="20"/>
      <c r="OFC134" s="20"/>
      <c r="OFD134" s="20"/>
      <c r="OFE134" s="20"/>
      <c r="OFF134" s="20"/>
      <c r="OFG134" s="20"/>
      <c r="OFH134" s="20"/>
      <c r="OFI134" s="20"/>
      <c r="OFJ134" s="20"/>
      <c r="OFK134" s="20"/>
      <c r="OFL134" s="20"/>
      <c r="OFM134" s="20"/>
      <c r="OFN134" s="20"/>
      <c r="OFO134" s="20"/>
      <c r="OFP134" s="20"/>
      <c r="OFQ134" s="20"/>
      <c r="OFR134" s="20"/>
      <c r="OFS134" s="20"/>
      <c r="OFT134" s="20"/>
      <c r="OFU134" s="20"/>
      <c r="OFV134" s="20"/>
      <c r="OFW134" s="20"/>
      <c r="OFX134" s="20"/>
      <c r="OFY134" s="20"/>
      <c r="OFZ134" s="20"/>
      <c r="OGA134" s="20"/>
      <c r="OGB134" s="20"/>
      <c r="OGC134" s="20"/>
      <c r="OGD134" s="20"/>
      <c r="OGE134" s="20"/>
      <c r="OGF134" s="20"/>
      <c r="OGG134" s="20"/>
      <c r="OGH134" s="20"/>
      <c r="OGI134" s="20"/>
      <c r="OGJ134" s="20"/>
      <c r="OGK134" s="20"/>
      <c r="OGL134" s="20"/>
      <c r="OGM134" s="20"/>
      <c r="OGN134" s="20"/>
      <c r="OGO134" s="20"/>
      <c r="OGP134" s="20"/>
      <c r="OGQ134" s="20"/>
      <c r="OGR134" s="20"/>
      <c r="OGS134" s="20"/>
      <c r="OGT134" s="20"/>
      <c r="OGU134" s="20"/>
      <c r="OGV134" s="20"/>
      <c r="OGW134" s="20"/>
      <c r="OGX134" s="20"/>
      <c r="OGY134" s="20"/>
      <c r="OGZ134" s="20"/>
      <c r="OHA134" s="20"/>
      <c r="OHB134" s="20"/>
      <c r="OHC134" s="20"/>
      <c r="OHD134" s="20"/>
      <c r="OHE134" s="20"/>
      <c r="OHF134" s="20"/>
      <c r="OHG134" s="20"/>
      <c r="OHH134" s="20"/>
      <c r="OHI134" s="20"/>
      <c r="OHJ134" s="20"/>
      <c r="OHK134" s="20"/>
      <c r="OHL134" s="20"/>
      <c r="OHM134" s="20"/>
      <c r="OHN134" s="20"/>
      <c r="OHO134" s="20"/>
      <c r="OHP134" s="20"/>
      <c r="OHQ134" s="20"/>
      <c r="OHR134" s="20"/>
      <c r="OHS134" s="20"/>
      <c r="OHT134" s="20"/>
      <c r="OHU134" s="20"/>
      <c r="OHV134" s="20"/>
      <c r="OHW134" s="20"/>
      <c r="OHX134" s="20"/>
      <c r="OHY134" s="20"/>
      <c r="OHZ134" s="20"/>
      <c r="OIA134" s="20"/>
      <c r="OIB134" s="20"/>
      <c r="OIC134" s="20"/>
      <c r="OID134" s="20"/>
      <c r="OIE134" s="20"/>
      <c r="OIF134" s="20"/>
      <c r="OIG134" s="20"/>
      <c r="OIH134" s="20"/>
      <c r="OII134" s="20"/>
      <c r="OIJ134" s="20"/>
      <c r="OIK134" s="20"/>
      <c r="OIL134" s="20"/>
      <c r="OIM134" s="20"/>
      <c r="OIN134" s="20"/>
      <c r="OIO134" s="20"/>
      <c r="OIP134" s="20"/>
      <c r="OIQ134" s="20"/>
      <c r="OIR134" s="20"/>
      <c r="OIS134" s="20"/>
      <c r="OIT134" s="20"/>
      <c r="OIU134" s="20"/>
      <c r="OIV134" s="20"/>
      <c r="OIW134" s="20"/>
      <c r="OIX134" s="20"/>
      <c r="OIY134" s="20"/>
      <c r="OIZ134" s="20"/>
      <c r="OJA134" s="20"/>
      <c r="OJB134" s="20"/>
      <c r="OJC134" s="20"/>
      <c r="OJD134" s="20"/>
      <c r="OJE134" s="20"/>
      <c r="OJF134" s="20"/>
      <c r="OJG134" s="20"/>
      <c r="OJH134" s="20"/>
      <c r="OJI134" s="20"/>
      <c r="OJJ134" s="20"/>
      <c r="OJK134" s="20"/>
      <c r="OJL134" s="20"/>
      <c r="OJM134" s="20"/>
      <c r="OJN134" s="20"/>
      <c r="OJO134" s="20"/>
      <c r="OJP134" s="20"/>
      <c r="OJQ134" s="20"/>
      <c r="OJR134" s="20"/>
      <c r="OJS134" s="20"/>
      <c r="OJT134" s="20"/>
      <c r="OJU134" s="20"/>
      <c r="OJV134" s="20"/>
      <c r="OJW134" s="20"/>
      <c r="OJX134" s="20"/>
      <c r="OJY134" s="20"/>
      <c r="OJZ134" s="20"/>
      <c r="OKA134" s="20"/>
      <c r="OKB134" s="20"/>
      <c r="OKC134" s="20"/>
      <c r="OKD134" s="20"/>
      <c r="OKE134" s="20"/>
      <c r="OKF134" s="20"/>
      <c r="OKG134" s="20"/>
      <c r="OKH134" s="20"/>
      <c r="OKI134" s="20"/>
      <c r="OKJ134" s="20"/>
      <c r="OKK134" s="20"/>
      <c r="OKL134" s="20"/>
      <c r="OKM134" s="20"/>
      <c r="OKN134" s="20"/>
      <c r="OKO134" s="20"/>
      <c r="OKP134" s="20"/>
      <c r="OKQ134" s="20"/>
      <c r="OKR134" s="20"/>
      <c r="OKS134" s="20"/>
      <c r="OKT134" s="20"/>
      <c r="OKU134" s="20"/>
      <c r="OKV134" s="20"/>
      <c r="OKW134" s="20"/>
      <c r="OKX134" s="20"/>
      <c r="OKY134" s="20"/>
      <c r="OKZ134" s="20"/>
      <c r="OLA134" s="20"/>
      <c r="OLB134" s="20"/>
      <c r="OLC134" s="20"/>
      <c r="OLD134" s="20"/>
      <c r="OLE134" s="20"/>
      <c r="OLF134" s="20"/>
      <c r="OLG134" s="20"/>
      <c r="OLH134" s="20"/>
      <c r="OLI134" s="20"/>
      <c r="OLJ134" s="20"/>
      <c r="OLK134" s="20"/>
      <c r="OLL134" s="20"/>
      <c r="OLM134" s="20"/>
      <c r="OLN134" s="20"/>
      <c r="OLO134" s="20"/>
      <c r="OLP134" s="20"/>
      <c r="OLQ134" s="20"/>
      <c r="OLR134" s="20"/>
      <c r="OLS134" s="20"/>
      <c r="OLT134" s="20"/>
      <c r="OLU134" s="20"/>
      <c r="OLV134" s="20"/>
      <c r="OLW134" s="20"/>
      <c r="OLX134" s="20"/>
      <c r="OLY134" s="20"/>
      <c r="OLZ134" s="20"/>
      <c r="OMA134" s="20"/>
      <c r="OMB134" s="20"/>
      <c r="OMC134" s="20"/>
      <c r="OMD134" s="20"/>
      <c r="OME134" s="20"/>
      <c r="OMF134" s="20"/>
      <c r="OMG134" s="20"/>
      <c r="OMH134" s="20"/>
      <c r="OMI134" s="20"/>
      <c r="OMJ134" s="20"/>
      <c r="OMK134" s="20"/>
      <c r="OML134" s="20"/>
      <c r="OMM134" s="20"/>
      <c r="OMN134" s="20"/>
      <c r="OMO134" s="20"/>
      <c r="OMP134" s="20"/>
      <c r="OMQ134" s="20"/>
      <c r="OMR134" s="20"/>
      <c r="OMS134" s="20"/>
      <c r="OMT134" s="20"/>
      <c r="OMU134" s="20"/>
      <c r="OMV134" s="20"/>
      <c r="OMW134" s="20"/>
      <c r="OMX134" s="20"/>
      <c r="OMY134" s="20"/>
      <c r="OMZ134" s="20"/>
      <c r="ONA134" s="20"/>
      <c r="ONB134" s="20"/>
      <c r="ONC134" s="20"/>
      <c r="OND134" s="20"/>
      <c r="ONE134" s="20"/>
      <c r="ONF134" s="20"/>
      <c r="ONG134" s="20"/>
      <c r="ONH134" s="20"/>
      <c r="ONI134" s="20"/>
      <c r="ONJ134" s="20"/>
      <c r="ONK134" s="20"/>
      <c r="ONL134" s="20"/>
      <c r="ONM134" s="20"/>
      <c r="ONN134" s="20"/>
      <c r="ONO134" s="20"/>
      <c r="ONP134" s="20"/>
      <c r="ONQ134" s="20"/>
      <c r="ONR134" s="20"/>
      <c r="ONS134" s="20"/>
      <c r="ONT134" s="20"/>
      <c r="ONU134" s="20"/>
      <c r="ONV134" s="20"/>
      <c r="ONW134" s="20"/>
      <c r="ONX134" s="20"/>
      <c r="ONY134" s="20"/>
      <c r="ONZ134" s="20"/>
      <c r="OOA134" s="20"/>
      <c r="OOB134" s="20"/>
      <c r="OOC134" s="20"/>
      <c r="OOD134" s="20"/>
      <c r="OOE134" s="20"/>
      <c r="OOF134" s="20"/>
      <c r="OOG134" s="20"/>
      <c r="OOH134" s="20"/>
      <c r="OOI134" s="20"/>
      <c r="OOJ134" s="20"/>
      <c r="OOK134" s="20"/>
      <c r="OOL134" s="20"/>
      <c r="OOM134" s="20"/>
      <c r="OON134" s="20"/>
      <c r="OOO134" s="20"/>
      <c r="OOP134" s="20"/>
      <c r="OOQ134" s="20"/>
      <c r="OOR134" s="20"/>
      <c r="OOS134" s="20"/>
      <c r="OOT134" s="20"/>
      <c r="OOU134" s="20"/>
      <c r="OOV134" s="20"/>
      <c r="OOW134" s="20"/>
      <c r="OOX134" s="20"/>
      <c r="OOY134" s="20"/>
      <c r="OOZ134" s="20"/>
      <c r="OPA134" s="20"/>
      <c r="OPB134" s="20"/>
      <c r="OPC134" s="20"/>
      <c r="OPD134" s="20"/>
      <c r="OPE134" s="20"/>
      <c r="OPF134" s="20"/>
      <c r="OPG134" s="20"/>
      <c r="OPH134" s="20"/>
      <c r="OPI134" s="20"/>
      <c r="OPJ134" s="20"/>
      <c r="OPK134" s="20"/>
      <c r="OPL134" s="20"/>
      <c r="OPM134" s="20"/>
      <c r="OPN134" s="20"/>
      <c r="OPO134" s="20"/>
      <c r="OPP134" s="20"/>
      <c r="OPQ134" s="20"/>
      <c r="OPR134" s="20"/>
      <c r="OPS134" s="20"/>
      <c r="OPT134" s="20"/>
      <c r="OPU134" s="20"/>
      <c r="OPV134" s="20"/>
      <c r="OPW134" s="20"/>
      <c r="OPX134" s="20"/>
      <c r="OPY134" s="20"/>
      <c r="OPZ134" s="20"/>
      <c r="OQA134" s="20"/>
      <c r="OQB134" s="20"/>
      <c r="OQC134" s="20"/>
      <c r="OQD134" s="20"/>
      <c r="OQE134" s="20"/>
      <c r="OQF134" s="20"/>
      <c r="OQG134" s="20"/>
      <c r="OQH134" s="20"/>
      <c r="OQI134" s="20"/>
      <c r="OQJ134" s="20"/>
      <c r="OQK134" s="20"/>
      <c r="OQL134" s="20"/>
      <c r="OQM134" s="20"/>
      <c r="OQN134" s="20"/>
      <c r="OQO134" s="20"/>
      <c r="OQP134" s="20"/>
      <c r="OQQ134" s="20"/>
      <c r="OQR134" s="20"/>
      <c r="OQS134" s="20"/>
      <c r="OQT134" s="20"/>
      <c r="OQU134" s="20"/>
      <c r="OQV134" s="20"/>
      <c r="OQW134" s="20"/>
      <c r="OQX134" s="20"/>
      <c r="OQY134" s="20"/>
      <c r="OQZ134" s="20"/>
      <c r="ORA134" s="20"/>
      <c r="ORB134" s="20"/>
      <c r="ORC134" s="20"/>
      <c r="ORD134" s="20"/>
      <c r="ORE134" s="20"/>
      <c r="ORF134" s="20"/>
      <c r="ORG134" s="20"/>
      <c r="ORH134" s="20"/>
      <c r="ORI134" s="20"/>
      <c r="ORJ134" s="20"/>
      <c r="ORK134" s="20"/>
      <c r="ORL134" s="20"/>
      <c r="ORM134" s="20"/>
      <c r="ORN134" s="20"/>
      <c r="ORO134" s="20"/>
      <c r="ORP134" s="20"/>
      <c r="ORQ134" s="20"/>
      <c r="ORR134" s="20"/>
      <c r="ORS134" s="20"/>
      <c r="ORT134" s="20"/>
      <c r="ORU134" s="20"/>
      <c r="ORV134" s="20"/>
      <c r="ORW134" s="20"/>
      <c r="ORX134" s="20"/>
      <c r="ORY134" s="20"/>
      <c r="ORZ134" s="20"/>
      <c r="OSA134" s="20"/>
      <c r="OSB134" s="20"/>
      <c r="OSC134" s="20"/>
      <c r="OSD134" s="20"/>
      <c r="OSE134" s="20"/>
      <c r="OSF134" s="20"/>
      <c r="OSG134" s="20"/>
      <c r="OSH134" s="20"/>
      <c r="OSI134" s="20"/>
      <c r="OSJ134" s="20"/>
      <c r="OSK134" s="20"/>
      <c r="OSL134" s="20"/>
      <c r="OSM134" s="20"/>
      <c r="OSN134" s="20"/>
      <c r="OSO134" s="20"/>
      <c r="OSP134" s="20"/>
      <c r="OSQ134" s="20"/>
      <c r="OSR134" s="20"/>
      <c r="OSS134" s="20"/>
      <c r="OST134" s="20"/>
      <c r="OSU134" s="20"/>
      <c r="OSV134" s="20"/>
      <c r="OSW134" s="20"/>
      <c r="OSX134" s="20"/>
      <c r="OSY134" s="20"/>
      <c r="OSZ134" s="20"/>
      <c r="OTA134" s="20"/>
      <c r="OTB134" s="20"/>
      <c r="OTC134" s="20"/>
      <c r="OTD134" s="20"/>
      <c r="OTE134" s="20"/>
      <c r="OTF134" s="20"/>
      <c r="OTG134" s="20"/>
      <c r="OTH134" s="20"/>
      <c r="OTI134" s="20"/>
      <c r="OTJ134" s="20"/>
      <c r="OTK134" s="20"/>
      <c r="OTL134" s="20"/>
      <c r="OTM134" s="20"/>
      <c r="OTN134" s="20"/>
      <c r="OTO134" s="20"/>
      <c r="OTP134" s="20"/>
      <c r="OTQ134" s="20"/>
      <c r="OTR134" s="20"/>
      <c r="OTS134" s="20"/>
      <c r="OTT134" s="20"/>
      <c r="OTU134" s="20"/>
      <c r="OTV134" s="20"/>
      <c r="OTW134" s="20"/>
      <c r="OTX134" s="20"/>
      <c r="OTY134" s="20"/>
      <c r="OTZ134" s="20"/>
      <c r="OUA134" s="20"/>
      <c r="OUB134" s="20"/>
      <c r="OUC134" s="20"/>
      <c r="OUD134" s="20"/>
      <c r="OUE134" s="20"/>
      <c r="OUF134" s="20"/>
      <c r="OUG134" s="20"/>
      <c r="OUH134" s="20"/>
      <c r="OUI134" s="20"/>
      <c r="OUJ134" s="20"/>
      <c r="OUK134" s="20"/>
      <c r="OUL134" s="20"/>
      <c r="OUM134" s="20"/>
      <c r="OUN134" s="20"/>
      <c r="OUO134" s="20"/>
      <c r="OUP134" s="20"/>
      <c r="OUQ134" s="20"/>
      <c r="OUR134" s="20"/>
      <c r="OUS134" s="20"/>
      <c r="OUT134" s="20"/>
      <c r="OUU134" s="20"/>
      <c r="OUV134" s="20"/>
      <c r="OUW134" s="20"/>
      <c r="OUX134" s="20"/>
      <c r="OUY134" s="20"/>
      <c r="OUZ134" s="20"/>
      <c r="OVA134" s="20"/>
      <c r="OVB134" s="20"/>
      <c r="OVC134" s="20"/>
      <c r="OVD134" s="20"/>
      <c r="OVE134" s="20"/>
      <c r="OVF134" s="20"/>
      <c r="OVG134" s="20"/>
      <c r="OVH134" s="20"/>
      <c r="OVI134" s="20"/>
      <c r="OVJ134" s="20"/>
      <c r="OVK134" s="20"/>
      <c r="OVL134" s="20"/>
      <c r="OVM134" s="20"/>
      <c r="OVN134" s="20"/>
      <c r="OVO134" s="20"/>
      <c r="OVP134" s="20"/>
      <c r="OVQ134" s="20"/>
      <c r="OVR134" s="20"/>
      <c r="OVS134" s="20"/>
      <c r="OVT134" s="20"/>
      <c r="OVU134" s="20"/>
      <c r="OVV134" s="20"/>
      <c r="OVW134" s="20"/>
      <c r="OVX134" s="20"/>
      <c r="OVY134" s="20"/>
      <c r="OVZ134" s="20"/>
      <c r="OWA134" s="20"/>
      <c r="OWB134" s="20"/>
      <c r="OWC134" s="20"/>
      <c r="OWD134" s="20"/>
      <c r="OWE134" s="20"/>
      <c r="OWF134" s="20"/>
      <c r="OWG134" s="20"/>
      <c r="OWH134" s="20"/>
      <c r="OWI134" s="20"/>
      <c r="OWJ134" s="20"/>
      <c r="OWK134" s="20"/>
      <c r="OWL134" s="20"/>
      <c r="OWM134" s="20"/>
      <c r="OWN134" s="20"/>
      <c r="OWO134" s="20"/>
      <c r="OWP134" s="20"/>
      <c r="OWQ134" s="20"/>
      <c r="OWR134" s="20"/>
      <c r="OWS134" s="20"/>
      <c r="OWT134" s="20"/>
      <c r="OWU134" s="20"/>
      <c r="OWV134" s="20"/>
      <c r="OWW134" s="20"/>
      <c r="OWX134" s="20"/>
      <c r="OWY134" s="20"/>
      <c r="OWZ134" s="20"/>
      <c r="OXA134" s="20"/>
      <c r="OXB134" s="20"/>
      <c r="OXC134" s="20"/>
      <c r="OXD134" s="20"/>
      <c r="OXE134" s="20"/>
      <c r="OXF134" s="20"/>
      <c r="OXG134" s="20"/>
      <c r="OXH134" s="20"/>
      <c r="OXI134" s="20"/>
      <c r="OXJ134" s="20"/>
      <c r="OXK134" s="20"/>
      <c r="OXL134" s="20"/>
      <c r="OXM134" s="20"/>
      <c r="OXN134" s="20"/>
      <c r="OXO134" s="20"/>
      <c r="OXP134" s="20"/>
      <c r="OXQ134" s="20"/>
      <c r="OXR134" s="20"/>
      <c r="OXS134" s="20"/>
      <c r="OXT134" s="20"/>
      <c r="OXU134" s="20"/>
      <c r="OXV134" s="20"/>
      <c r="OXW134" s="20"/>
      <c r="OXX134" s="20"/>
      <c r="OXY134" s="20"/>
      <c r="OXZ134" s="20"/>
      <c r="OYA134" s="20"/>
      <c r="OYB134" s="20"/>
      <c r="OYC134" s="20"/>
      <c r="OYD134" s="20"/>
      <c r="OYE134" s="20"/>
      <c r="OYF134" s="20"/>
      <c r="OYG134" s="20"/>
      <c r="OYH134" s="20"/>
      <c r="OYI134" s="20"/>
      <c r="OYJ134" s="20"/>
      <c r="OYK134" s="20"/>
      <c r="OYL134" s="20"/>
      <c r="OYM134" s="20"/>
      <c r="OYN134" s="20"/>
      <c r="OYO134" s="20"/>
      <c r="OYP134" s="20"/>
      <c r="OYQ134" s="20"/>
      <c r="OYR134" s="20"/>
      <c r="OYS134" s="20"/>
      <c r="OYT134" s="20"/>
      <c r="OYU134" s="20"/>
      <c r="OYV134" s="20"/>
      <c r="OYW134" s="20"/>
      <c r="OYX134" s="20"/>
      <c r="OYY134" s="20"/>
      <c r="OYZ134" s="20"/>
      <c r="OZA134" s="20"/>
      <c r="OZB134" s="20"/>
      <c r="OZC134" s="20"/>
      <c r="OZD134" s="20"/>
      <c r="OZE134" s="20"/>
      <c r="OZF134" s="20"/>
      <c r="OZG134" s="20"/>
      <c r="OZH134" s="20"/>
      <c r="OZI134" s="20"/>
      <c r="OZJ134" s="20"/>
      <c r="OZK134" s="20"/>
      <c r="OZL134" s="20"/>
      <c r="OZM134" s="20"/>
      <c r="OZN134" s="20"/>
      <c r="OZO134" s="20"/>
      <c r="OZP134" s="20"/>
      <c r="OZQ134" s="20"/>
      <c r="OZR134" s="20"/>
      <c r="OZS134" s="20"/>
      <c r="OZT134" s="20"/>
      <c r="OZU134" s="20"/>
      <c r="OZV134" s="20"/>
      <c r="OZW134" s="20"/>
      <c r="OZX134" s="20"/>
      <c r="OZY134" s="20"/>
      <c r="OZZ134" s="20"/>
      <c r="PAA134" s="20"/>
      <c r="PAB134" s="20"/>
      <c r="PAC134" s="20"/>
      <c r="PAD134" s="20"/>
      <c r="PAE134" s="20"/>
      <c r="PAF134" s="20"/>
      <c r="PAG134" s="20"/>
      <c r="PAH134" s="20"/>
      <c r="PAI134" s="20"/>
      <c r="PAJ134" s="20"/>
      <c r="PAK134" s="20"/>
      <c r="PAL134" s="20"/>
      <c r="PAM134" s="20"/>
      <c r="PAN134" s="20"/>
      <c r="PAO134" s="20"/>
      <c r="PAP134" s="20"/>
      <c r="PAQ134" s="20"/>
      <c r="PAR134" s="20"/>
      <c r="PAS134" s="20"/>
      <c r="PAT134" s="20"/>
      <c r="PAU134" s="20"/>
      <c r="PAV134" s="20"/>
      <c r="PAW134" s="20"/>
      <c r="PAX134" s="20"/>
      <c r="PAY134" s="20"/>
      <c r="PAZ134" s="20"/>
      <c r="PBA134" s="20"/>
      <c r="PBB134" s="20"/>
      <c r="PBC134" s="20"/>
      <c r="PBD134" s="20"/>
      <c r="PBE134" s="20"/>
      <c r="PBF134" s="20"/>
      <c r="PBG134" s="20"/>
      <c r="PBH134" s="20"/>
      <c r="PBI134" s="20"/>
      <c r="PBJ134" s="20"/>
      <c r="PBK134" s="20"/>
      <c r="PBL134" s="20"/>
      <c r="PBM134" s="20"/>
      <c r="PBN134" s="20"/>
      <c r="PBO134" s="20"/>
      <c r="PBP134" s="20"/>
      <c r="PBQ134" s="20"/>
      <c r="PBR134" s="20"/>
      <c r="PBS134" s="20"/>
      <c r="PBT134" s="20"/>
      <c r="PBU134" s="20"/>
      <c r="PBV134" s="20"/>
      <c r="PBW134" s="20"/>
      <c r="PBX134" s="20"/>
      <c r="PBY134" s="20"/>
      <c r="PBZ134" s="20"/>
      <c r="PCA134" s="20"/>
      <c r="PCB134" s="20"/>
      <c r="PCC134" s="20"/>
      <c r="PCD134" s="20"/>
      <c r="PCE134" s="20"/>
      <c r="PCF134" s="20"/>
      <c r="PCG134" s="20"/>
      <c r="PCH134" s="20"/>
      <c r="PCI134" s="20"/>
      <c r="PCJ134" s="20"/>
      <c r="PCK134" s="20"/>
      <c r="PCL134" s="20"/>
      <c r="PCM134" s="20"/>
      <c r="PCN134" s="20"/>
      <c r="PCO134" s="20"/>
      <c r="PCP134" s="20"/>
      <c r="PCQ134" s="20"/>
      <c r="PCR134" s="20"/>
      <c r="PCS134" s="20"/>
      <c r="PCT134" s="20"/>
      <c r="PCU134" s="20"/>
      <c r="PCV134" s="20"/>
      <c r="PCW134" s="20"/>
      <c r="PCX134" s="20"/>
      <c r="PCY134" s="20"/>
      <c r="PCZ134" s="20"/>
      <c r="PDA134" s="20"/>
      <c r="PDB134" s="20"/>
      <c r="PDC134" s="20"/>
      <c r="PDD134" s="20"/>
      <c r="PDE134" s="20"/>
      <c r="PDF134" s="20"/>
      <c r="PDG134" s="20"/>
      <c r="PDH134" s="20"/>
      <c r="PDI134" s="20"/>
      <c r="PDJ134" s="20"/>
      <c r="PDK134" s="20"/>
      <c r="PDL134" s="20"/>
      <c r="PDM134" s="20"/>
      <c r="PDN134" s="20"/>
      <c r="PDO134" s="20"/>
      <c r="PDP134" s="20"/>
      <c r="PDQ134" s="20"/>
      <c r="PDR134" s="20"/>
      <c r="PDS134" s="20"/>
      <c r="PDT134" s="20"/>
      <c r="PDU134" s="20"/>
      <c r="PDV134" s="20"/>
      <c r="PDW134" s="20"/>
      <c r="PDX134" s="20"/>
      <c r="PDY134" s="20"/>
      <c r="PDZ134" s="20"/>
      <c r="PEA134" s="20"/>
      <c r="PEB134" s="20"/>
      <c r="PEC134" s="20"/>
      <c r="PED134" s="20"/>
      <c r="PEE134" s="20"/>
      <c r="PEF134" s="20"/>
      <c r="PEG134" s="20"/>
      <c r="PEH134" s="20"/>
      <c r="PEI134" s="20"/>
      <c r="PEJ134" s="20"/>
      <c r="PEK134" s="20"/>
      <c r="PEL134" s="20"/>
      <c r="PEM134" s="20"/>
      <c r="PEN134" s="20"/>
      <c r="PEO134" s="20"/>
      <c r="PEP134" s="20"/>
      <c r="PEQ134" s="20"/>
      <c r="PER134" s="20"/>
      <c r="PES134" s="20"/>
      <c r="PET134" s="20"/>
      <c r="PEU134" s="20"/>
      <c r="PEV134" s="20"/>
      <c r="PEW134" s="20"/>
      <c r="PEX134" s="20"/>
      <c r="PEY134" s="20"/>
      <c r="PEZ134" s="20"/>
      <c r="PFA134" s="20"/>
      <c r="PFB134" s="20"/>
      <c r="PFC134" s="20"/>
      <c r="PFD134" s="20"/>
      <c r="PFE134" s="20"/>
      <c r="PFF134" s="20"/>
      <c r="PFG134" s="20"/>
      <c r="PFH134" s="20"/>
      <c r="PFI134" s="20"/>
      <c r="PFJ134" s="20"/>
      <c r="PFK134" s="20"/>
      <c r="PFL134" s="20"/>
      <c r="PFM134" s="20"/>
      <c r="PFN134" s="20"/>
      <c r="PFO134" s="20"/>
      <c r="PFP134" s="20"/>
      <c r="PFQ134" s="20"/>
      <c r="PFR134" s="20"/>
      <c r="PFS134" s="20"/>
      <c r="PFT134" s="20"/>
      <c r="PFU134" s="20"/>
      <c r="PFV134" s="20"/>
      <c r="PFW134" s="20"/>
      <c r="PFX134" s="20"/>
      <c r="PFY134" s="20"/>
      <c r="PFZ134" s="20"/>
      <c r="PGA134" s="20"/>
      <c r="PGB134" s="20"/>
      <c r="PGC134" s="20"/>
      <c r="PGD134" s="20"/>
      <c r="PGE134" s="20"/>
      <c r="PGF134" s="20"/>
      <c r="PGG134" s="20"/>
      <c r="PGH134" s="20"/>
      <c r="PGI134" s="20"/>
      <c r="PGJ134" s="20"/>
      <c r="PGK134" s="20"/>
      <c r="PGL134" s="20"/>
      <c r="PGM134" s="20"/>
      <c r="PGN134" s="20"/>
      <c r="PGO134" s="20"/>
      <c r="PGP134" s="20"/>
      <c r="PGQ134" s="20"/>
      <c r="PGR134" s="20"/>
      <c r="PGS134" s="20"/>
      <c r="PGT134" s="20"/>
      <c r="PGU134" s="20"/>
      <c r="PGV134" s="20"/>
      <c r="PGW134" s="20"/>
      <c r="PGX134" s="20"/>
      <c r="PGY134" s="20"/>
      <c r="PGZ134" s="20"/>
      <c r="PHA134" s="20"/>
      <c r="PHB134" s="20"/>
      <c r="PHC134" s="20"/>
      <c r="PHD134" s="20"/>
      <c r="PHE134" s="20"/>
      <c r="PHF134" s="20"/>
      <c r="PHG134" s="20"/>
      <c r="PHH134" s="20"/>
      <c r="PHI134" s="20"/>
      <c r="PHJ134" s="20"/>
      <c r="PHK134" s="20"/>
      <c r="PHL134" s="20"/>
      <c r="PHM134" s="20"/>
      <c r="PHN134" s="20"/>
      <c r="PHO134" s="20"/>
      <c r="PHP134" s="20"/>
      <c r="PHQ134" s="20"/>
      <c r="PHR134" s="20"/>
      <c r="PHS134" s="20"/>
      <c r="PHT134" s="20"/>
      <c r="PHU134" s="20"/>
      <c r="PHV134" s="20"/>
      <c r="PHW134" s="20"/>
      <c r="PHX134" s="20"/>
      <c r="PHY134" s="20"/>
      <c r="PHZ134" s="20"/>
      <c r="PIA134" s="20"/>
      <c r="PIB134" s="20"/>
      <c r="PIC134" s="20"/>
      <c r="PID134" s="20"/>
      <c r="PIE134" s="20"/>
      <c r="PIF134" s="20"/>
      <c r="PIG134" s="20"/>
      <c r="PIH134" s="20"/>
      <c r="PII134" s="20"/>
      <c r="PIJ134" s="20"/>
      <c r="PIK134" s="20"/>
      <c r="PIL134" s="20"/>
      <c r="PIM134" s="20"/>
      <c r="PIN134" s="20"/>
      <c r="PIO134" s="20"/>
      <c r="PIP134" s="20"/>
      <c r="PIQ134" s="20"/>
      <c r="PIR134" s="20"/>
      <c r="PIS134" s="20"/>
      <c r="PIT134" s="20"/>
      <c r="PIU134" s="20"/>
      <c r="PIV134" s="20"/>
      <c r="PIW134" s="20"/>
      <c r="PIX134" s="20"/>
      <c r="PIY134" s="20"/>
      <c r="PIZ134" s="20"/>
      <c r="PJA134" s="20"/>
      <c r="PJB134" s="20"/>
      <c r="PJC134" s="20"/>
      <c r="PJD134" s="20"/>
      <c r="PJE134" s="20"/>
      <c r="PJF134" s="20"/>
      <c r="PJG134" s="20"/>
      <c r="PJH134" s="20"/>
      <c r="PJI134" s="20"/>
      <c r="PJJ134" s="20"/>
      <c r="PJK134" s="20"/>
      <c r="PJL134" s="20"/>
      <c r="PJM134" s="20"/>
      <c r="PJN134" s="20"/>
      <c r="PJO134" s="20"/>
      <c r="PJP134" s="20"/>
      <c r="PJQ134" s="20"/>
      <c r="PJR134" s="20"/>
      <c r="PJS134" s="20"/>
      <c r="PJT134" s="20"/>
      <c r="PJU134" s="20"/>
      <c r="PJV134" s="20"/>
      <c r="PJW134" s="20"/>
      <c r="PJX134" s="20"/>
      <c r="PJY134" s="20"/>
      <c r="PJZ134" s="20"/>
      <c r="PKA134" s="20"/>
      <c r="PKB134" s="20"/>
      <c r="PKC134" s="20"/>
      <c r="PKD134" s="20"/>
      <c r="PKE134" s="20"/>
      <c r="PKF134" s="20"/>
      <c r="PKG134" s="20"/>
      <c r="PKH134" s="20"/>
      <c r="PKI134" s="20"/>
      <c r="PKJ134" s="20"/>
      <c r="PKK134" s="20"/>
      <c r="PKL134" s="20"/>
      <c r="PKM134" s="20"/>
      <c r="PKN134" s="20"/>
      <c r="PKO134" s="20"/>
      <c r="PKP134" s="20"/>
      <c r="PKQ134" s="20"/>
      <c r="PKR134" s="20"/>
      <c r="PKS134" s="20"/>
      <c r="PKT134" s="20"/>
      <c r="PKU134" s="20"/>
      <c r="PKV134" s="20"/>
      <c r="PKW134" s="20"/>
      <c r="PKX134" s="20"/>
      <c r="PKY134" s="20"/>
      <c r="PKZ134" s="20"/>
      <c r="PLA134" s="20"/>
      <c r="PLB134" s="20"/>
      <c r="PLC134" s="20"/>
      <c r="PLD134" s="20"/>
      <c r="PLE134" s="20"/>
      <c r="PLF134" s="20"/>
      <c r="PLG134" s="20"/>
      <c r="PLH134" s="20"/>
      <c r="PLI134" s="20"/>
      <c r="PLJ134" s="20"/>
      <c r="PLK134" s="20"/>
      <c r="PLL134" s="20"/>
      <c r="PLM134" s="20"/>
      <c r="PLN134" s="20"/>
      <c r="PLO134" s="20"/>
      <c r="PLP134" s="20"/>
      <c r="PLQ134" s="20"/>
      <c r="PLR134" s="20"/>
      <c r="PLS134" s="20"/>
      <c r="PLT134" s="20"/>
      <c r="PLU134" s="20"/>
      <c r="PLV134" s="20"/>
      <c r="PLW134" s="20"/>
      <c r="PLX134" s="20"/>
      <c r="PLY134" s="20"/>
      <c r="PLZ134" s="20"/>
      <c r="PMA134" s="20"/>
      <c r="PMB134" s="20"/>
      <c r="PMC134" s="20"/>
      <c r="PMD134" s="20"/>
      <c r="PME134" s="20"/>
      <c r="PMF134" s="20"/>
      <c r="PMG134" s="20"/>
      <c r="PMH134" s="20"/>
      <c r="PMI134" s="20"/>
      <c r="PMJ134" s="20"/>
      <c r="PMK134" s="20"/>
      <c r="PML134" s="20"/>
      <c r="PMM134" s="20"/>
      <c r="PMN134" s="20"/>
      <c r="PMO134" s="20"/>
      <c r="PMP134" s="20"/>
      <c r="PMQ134" s="20"/>
      <c r="PMR134" s="20"/>
      <c r="PMS134" s="20"/>
      <c r="PMT134" s="20"/>
      <c r="PMU134" s="20"/>
      <c r="PMV134" s="20"/>
      <c r="PMW134" s="20"/>
      <c r="PMX134" s="20"/>
      <c r="PMY134" s="20"/>
      <c r="PMZ134" s="20"/>
      <c r="PNA134" s="20"/>
      <c r="PNB134" s="20"/>
      <c r="PNC134" s="20"/>
      <c r="PND134" s="20"/>
      <c r="PNE134" s="20"/>
      <c r="PNF134" s="20"/>
      <c r="PNG134" s="20"/>
      <c r="PNH134" s="20"/>
      <c r="PNI134" s="20"/>
      <c r="PNJ134" s="20"/>
      <c r="PNK134" s="20"/>
      <c r="PNL134" s="20"/>
      <c r="PNM134" s="20"/>
      <c r="PNN134" s="20"/>
      <c r="PNO134" s="20"/>
      <c r="PNP134" s="20"/>
      <c r="PNQ134" s="20"/>
      <c r="PNR134" s="20"/>
      <c r="PNS134" s="20"/>
      <c r="PNT134" s="20"/>
      <c r="PNU134" s="20"/>
      <c r="PNV134" s="20"/>
      <c r="PNW134" s="20"/>
      <c r="PNX134" s="20"/>
      <c r="PNY134" s="20"/>
      <c r="PNZ134" s="20"/>
      <c r="POA134" s="20"/>
      <c r="POB134" s="20"/>
      <c r="POC134" s="20"/>
      <c r="POD134" s="20"/>
      <c r="POE134" s="20"/>
      <c r="POF134" s="20"/>
      <c r="POG134" s="20"/>
      <c r="POH134" s="20"/>
      <c r="POI134" s="20"/>
      <c r="POJ134" s="20"/>
      <c r="POK134" s="20"/>
      <c r="POL134" s="20"/>
      <c r="POM134" s="20"/>
      <c r="PON134" s="20"/>
      <c r="POO134" s="20"/>
      <c r="POP134" s="20"/>
      <c r="POQ134" s="20"/>
      <c r="POR134" s="20"/>
      <c r="POS134" s="20"/>
      <c r="POT134" s="20"/>
      <c r="POU134" s="20"/>
      <c r="POV134" s="20"/>
      <c r="POW134" s="20"/>
      <c r="POX134" s="20"/>
      <c r="POY134" s="20"/>
      <c r="POZ134" s="20"/>
      <c r="PPA134" s="20"/>
      <c r="PPB134" s="20"/>
      <c r="PPC134" s="20"/>
      <c r="PPD134" s="20"/>
      <c r="PPE134" s="20"/>
      <c r="PPF134" s="20"/>
      <c r="PPG134" s="20"/>
      <c r="PPH134" s="20"/>
      <c r="PPI134" s="20"/>
      <c r="PPJ134" s="20"/>
      <c r="PPK134" s="20"/>
      <c r="PPL134" s="20"/>
      <c r="PPM134" s="20"/>
      <c r="PPN134" s="20"/>
      <c r="PPO134" s="20"/>
      <c r="PPP134" s="20"/>
      <c r="PPQ134" s="20"/>
      <c r="PPR134" s="20"/>
      <c r="PPS134" s="20"/>
      <c r="PPT134" s="20"/>
      <c r="PPU134" s="20"/>
      <c r="PPV134" s="20"/>
      <c r="PPW134" s="20"/>
      <c r="PPX134" s="20"/>
      <c r="PPY134" s="20"/>
      <c r="PPZ134" s="20"/>
      <c r="PQA134" s="20"/>
      <c r="PQB134" s="20"/>
      <c r="PQC134" s="20"/>
      <c r="PQD134" s="20"/>
      <c r="PQE134" s="20"/>
      <c r="PQF134" s="20"/>
      <c r="PQG134" s="20"/>
      <c r="PQH134" s="20"/>
      <c r="PQI134" s="20"/>
      <c r="PQJ134" s="20"/>
      <c r="PQK134" s="20"/>
      <c r="PQL134" s="20"/>
      <c r="PQM134" s="20"/>
      <c r="PQN134" s="20"/>
      <c r="PQO134" s="20"/>
      <c r="PQP134" s="20"/>
      <c r="PQQ134" s="20"/>
      <c r="PQR134" s="20"/>
      <c r="PQS134" s="20"/>
      <c r="PQT134" s="20"/>
      <c r="PQU134" s="20"/>
      <c r="PQV134" s="20"/>
      <c r="PQW134" s="20"/>
      <c r="PQX134" s="20"/>
      <c r="PQY134" s="20"/>
      <c r="PQZ134" s="20"/>
      <c r="PRA134" s="20"/>
      <c r="PRB134" s="20"/>
      <c r="PRC134" s="20"/>
      <c r="PRD134" s="20"/>
      <c r="PRE134" s="20"/>
      <c r="PRF134" s="20"/>
      <c r="PRG134" s="20"/>
      <c r="PRH134" s="20"/>
      <c r="PRI134" s="20"/>
      <c r="PRJ134" s="20"/>
      <c r="PRK134" s="20"/>
      <c r="PRL134" s="20"/>
      <c r="PRM134" s="20"/>
      <c r="PRN134" s="20"/>
      <c r="PRO134" s="20"/>
      <c r="PRP134" s="20"/>
      <c r="PRQ134" s="20"/>
      <c r="PRR134" s="20"/>
      <c r="PRS134" s="20"/>
      <c r="PRT134" s="20"/>
      <c r="PRU134" s="20"/>
      <c r="PRV134" s="20"/>
      <c r="PRW134" s="20"/>
      <c r="PRX134" s="20"/>
      <c r="PRY134" s="20"/>
      <c r="PRZ134" s="20"/>
      <c r="PSA134" s="20"/>
      <c r="PSB134" s="20"/>
      <c r="PSC134" s="20"/>
      <c r="PSD134" s="20"/>
      <c r="PSE134" s="20"/>
      <c r="PSF134" s="20"/>
      <c r="PSG134" s="20"/>
      <c r="PSH134" s="20"/>
      <c r="PSI134" s="20"/>
      <c r="PSJ134" s="20"/>
      <c r="PSK134" s="20"/>
      <c r="PSL134" s="20"/>
      <c r="PSM134" s="20"/>
      <c r="PSN134" s="20"/>
      <c r="PSO134" s="20"/>
      <c r="PSP134" s="20"/>
      <c r="PSQ134" s="20"/>
      <c r="PSR134" s="20"/>
      <c r="PSS134" s="20"/>
      <c r="PST134" s="20"/>
      <c r="PSU134" s="20"/>
      <c r="PSV134" s="20"/>
      <c r="PSW134" s="20"/>
      <c r="PSX134" s="20"/>
      <c r="PSY134" s="20"/>
      <c r="PSZ134" s="20"/>
      <c r="PTA134" s="20"/>
      <c r="PTB134" s="20"/>
      <c r="PTC134" s="20"/>
      <c r="PTD134" s="20"/>
      <c r="PTE134" s="20"/>
      <c r="PTF134" s="20"/>
      <c r="PTG134" s="20"/>
      <c r="PTH134" s="20"/>
      <c r="PTI134" s="20"/>
      <c r="PTJ134" s="20"/>
      <c r="PTK134" s="20"/>
      <c r="PTL134" s="20"/>
      <c r="PTM134" s="20"/>
      <c r="PTN134" s="20"/>
      <c r="PTO134" s="20"/>
      <c r="PTP134" s="20"/>
      <c r="PTQ134" s="20"/>
      <c r="PTR134" s="20"/>
      <c r="PTS134" s="20"/>
      <c r="PTT134" s="20"/>
      <c r="PTU134" s="20"/>
      <c r="PTV134" s="20"/>
      <c r="PTW134" s="20"/>
      <c r="PTX134" s="20"/>
      <c r="PTY134" s="20"/>
      <c r="PTZ134" s="20"/>
      <c r="PUA134" s="20"/>
      <c r="PUB134" s="20"/>
      <c r="PUC134" s="20"/>
      <c r="PUD134" s="20"/>
      <c r="PUE134" s="20"/>
      <c r="PUF134" s="20"/>
      <c r="PUG134" s="20"/>
      <c r="PUH134" s="20"/>
      <c r="PUI134" s="20"/>
      <c r="PUJ134" s="20"/>
      <c r="PUK134" s="20"/>
      <c r="PUL134" s="20"/>
      <c r="PUM134" s="20"/>
      <c r="PUN134" s="20"/>
      <c r="PUO134" s="20"/>
      <c r="PUP134" s="20"/>
      <c r="PUQ134" s="20"/>
      <c r="PUR134" s="20"/>
      <c r="PUS134" s="20"/>
      <c r="PUT134" s="20"/>
      <c r="PUU134" s="20"/>
      <c r="PUV134" s="20"/>
      <c r="PUW134" s="20"/>
      <c r="PUX134" s="20"/>
      <c r="PUY134" s="20"/>
      <c r="PUZ134" s="20"/>
      <c r="PVA134" s="20"/>
      <c r="PVB134" s="20"/>
      <c r="PVC134" s="20"/>
      <c r="PVD134" s="20"/>
      <c r="PVE134" s="20"/>
      <c r="PVF134" s="20"/>
      <c r="PVG134" s="20"/>
      <c r="PVH134" s="20"/>
      <c r="PVI134" s="20"/>
      <c r="PVJ134" s="20"/>
      <c r="PVK134" s="20"/>
      <c r="PVL134" s="20"/>
      <c r="PVM134" s="20"/>
      <c r="PVN134" s="20"/>
      <c r="PVO134" s="20"/>
      <c r="PVP134" s="20"/>
      <c r="PVQ134" s="20"/>
      <c r="PVR134" s="20"/>
      <c r="PVS134" s="20"/>
      <c r="PVT134" s="20"/>
      <c r="PVU134" s="20"/>
      <c r="PVV134" s="20"/>
      <c r="PVW134" s="20"/>
      <c r="PVX134" s="20"/>
      <c r="PVY134" s="20"/>
      <c r="PVZ134" s="20"/>
      <c r="PWA134" s="20"/>
      <c r="PWB134" s="20"/>
      <c r="PWC134" s="20"/>
      <c r="PWD134" s="20"/>
      <c r="PWE134" s="20"/>
      <c r="PWF134" s="20"/>
      <c r="PWG134" s="20"/>
      <c r="PWH134" s="20"/>
      <c r="PWI134" s="20"/>
      <c r="PWJ134" s="20"/>
      <c r="PWK134" s="20"/>
      <c r="PWL134" s="20"/>
      <c r="PWM134" s="20"/>
      <c r="PWN134" s="20"/>
      <c r="PWO134" s="20"/>
      <c r="PWP134" s="20"/>
      <c r="PWQ134" s="20"/>
      <c r="PWR134" s="20"/>
      <c r="PWS134" s="20"/>
      <c r="PWT134" s="20"/>
      <c r="PWU134" s="20"/>
      <c r="PWV134" s="20"/>
      <c r="PWW134" s="20"/>
      <c r="PWX134" s="20"/>
      <c r="PWY134" s="20"/>
      <c r="PWZ134" s="20"/>
      <c r="PXA134" s="20"/>
      <c r="PXB134" s="20"/>
      <c r="PXC134" s="20"/>
      <c r="PXD134" s="20"/>
      <c r="PXE134" s="20"/>
      <c r="PXF134" s="20"/>
      <c r="PXG134" s="20"/>
      <c r="PXH134" s="20"/>
      <c r="PXI134" s="20"/>
      <c r="PXJ134" s="20"/>
      <c r="PXK134" s="20"/>
      <c r="PXL134" s="20"/>
      <c r="PXM134" s="20"/>
      <c r="PXN134" s="20"/>
      <c r="PXO134" s="20"/>
      <c r="PXP134" s="20"/>
      <c r="PXQ134" s="20"/>
      <c r="PXR134" s="20"/>
      <c r="PXS134" s="20"/>
      <c r="PXT134" s="20"/>
      <c r="PXU134" s="20"/>
      <c r="PXV134" s="20"/>
      <c r="PXW134" s="20"/>
      <c r="PXX134" s="20"/>
      <c r="PXY134" s="20"/>
      <c r="PXZ134" s="20"/>
      <c r="PYA134" s="20"/>
      <c r="PYB134" s="20"/>
      <c r="PYC134" s="20"/>
      <c r="PYD134" s="20"/>
      <c r="PYE134" s="20"/>
      <c r="PYF134" s="20"/>
      <c r="PYG134" s="20"/>
      <c r="PYH134" s="20"/>
      <c r="PYI134" s="20"/>
      <c r="PYJ134" s="20"/>
      <c r="PYK134" s="20"/>
      <c r="PYL134" s="20"/>
      <c r="PYM134" s="20"/>
      <c r="PYN134" s="20"/>
      <c r="PYO134" s="20"/>
      <c r="PYP134" s="20"/>
      <c r="PYQ134" s="20"/>
      <c r="PYR134" s="20"/>
      <c r="PYS134" s="20"/>
      <c r="PYT134" s="20"/>
      <c r="PYU134" s="20"/>
      <c r="PYV134" s="20"/>
      <c r="PYW134" s="20"/>
      <c r="PYX134" s="20"/>
      <c r="PYY134" s="20"/>
      <c r="PYZ134" s="20"/>
      <c r="PZA134" s="20"/>
      <c r="PZB134" s="20"/>
      <c r="PZC134" s="20"/>
      <c r="PZD134" s="20"/>
      <c r="PZE134" s="20"/>
      <c r="PZF134" s="20"/>
      <c r="PZG134" s="20"/>
      <c r="PZH134" s="20"/>
      <c r="PZI134" s="20"/>
      <c r="PZJ134" s="20"/>
      <c r="PZK134" s="20"/>
      <c r="PZL134" s="20"/>
      <c r="PZM134" s="20"/>
      <c r="PZN134" s="20"/>
      <c r="PZO134" s="20"/>
      <c r="PZP134" s="20"/>
      <c r="PZQ134" s="20"/>
      <c r="PZR134" s="20"/>
      <c r="PZS134" s="20"/>
      <c r="PZT134" s="20"/>
      <c r="PZU134" s="20"/>
      <c r="PZV134" s="20"/>
      <c r="PZW134" s="20"/>
      <c r="PZX134" s="20"/>
      <c r="PZY134" s="20"/>
      <c r="PZZ134" s="20"/>
      <c r="QAA134" s="20"/>
      <c r="QAB134" s="20"/>
      <c r="QAC134" s="20"/>
      <c r="QAD134" s="20"/>
      <c r="QAE134" s="20"/>
      <c r="QAF134" s="20"/>
      <c r="QAG134" s="20"/>
      <c r="QAH134" s="20"/>
      <c r="QAI134" s="20"/>
      <c r="QAJ134" s="20"/>
      <c r="QAK134" s="20"/>
      <c r="QAL134" s="20"/>
      <c r="QAM134" s="20"/>
      <c r="QAN134" s="20"/>
      <c r="QAO134" s="20"/>
      <c r="QAP134" s="20"/>
      <c r="QAQ134" s="20"/>
      <c r="QAR134" s="20"/>
      <c r="QAS134" s="20"/>
      <c r="QAT134" s="20"/>
      <c r="QAU134" s="20"/>
      <c r="QAV134" s="20"/>
      <c r="QAW134" s="20"/>
      <c r="QAX134" s="20"/>
      <c r="QAY134" s="20"/>
      <c r="QAZ134" s="20"/>
      <c r="QBA134" s="20"/>
      <c r="QBB134" s="20"/>
      <c r="QBC134" s="20"/>
      <c r="QBD134" s="20"/>
      <c r="QBE134" s="20"/>
      <c r="QBF134" s="20"/>
      <c r="QBG134" s="20"/>
      <c r="QBH134" s="20"/>
      <c r="QBI134" s="20"/>
      <c r="QBJ134" s="20"/>
      <c r="QBK134" s="20"/>
      <c r="QBL134" s="20"/>
      <c r="QBM134" s="20"/>
      <c r="QBN134" s="20"/>
      <c r="QBO134" s="20"/>
      <c r="QBP134" s="20"/>
      <c r="QBQ134" s="20"/>
      <c r="QBR134" s="20"/>
      <c r="QBS134" s="20"/>
      <c r="QBT134" s="20"/>
      <c r="QBU134" s="20"/>
      <c r="QBV134" s="20"/>
      <c r="QBW134" s="20"/>
      <c r="QBX134" s="20"/>
      <c r="QBY134" s="20"/>
      <c r="QBZ134" s="20"/>
      <c r="QCA134" s="20"/>
      <c r="QCB134" s="20"/>
      <c r="QCC134" s="20"/>
      <c r="QCD134" s="20"/>
      <c r="QCE134" s="20"/>
      <c r="QCF134" s="20"/>
      <c r="QCG134" s="20"/>
      <c r="QCH134" s="20"/>
      <c r="QCI134" s="20"/>
      <c r="QCJ134" s="20"/>
      <c r="QCK134" s="20"/>
      <c r="QCL134" s="20"/>
      <c r="QCM134" s="20"/>
      <c r="QCN134" s="20"/>
      <c r="QCO134" s="20"/>
      <c r="QCP134" s="20"/>
      <c r="QCQ134" s="20"/>
      <c r="QCR134" s="20"/>
      <c r="QCS134" s="20"/>
      <c r="QCT134" s="20"/>
      <c r="QCU134" s="20"/>
      <c r="QCV134" s="20"/>
      <c r="QCW134" s="20"/>
      <c r="QCX134" s="20"/>
      <c r="QCY134" s="20"/>
      <c r="QCZ134" s="20"/>
      <c r="QDA134" s="20"/>
      <c r="QDB134" s="20"/>
      <c r="QDC134" s="20"/>
      <c r="QDD134" s="20"/>
      <c r="QDE134" s="20"/>
      <c r="QDF134" s="20"/>
      <c r="QDG134" s="20"/>
      <c r="QDH134" s="20"/>
      <c r="QDI134" s="20"/>
      <c r="QDJ134" s="20"/>
      <c r="QDK134" s="20"/>
      <c r="QDL134" s="20"/>
      <c r="QDM134" s="20"/>
      <c r="QDN134" s="20"/>
      <c r="QDO134" s="20"/>
      <c r="QDP134" s="20"/>
      <c r="QDQ134" s="20"/>
      <c r="QDR134" s="20"/>
      <c r="QDS134" s="20"/>
      <c r="QDT134" s="20"/>
      <c r="QDU134" s="20"/>
      <c r="QDV134" s="20"/>
      <c r="QDW134" s="20"/>
      <c r="QDX134" s="20"/>
      <c r="QDY134" s="20"/>
      <c r="QDZ134" s="20"/>
      <c r="QEA134" s="20"/>
      <c r="QEB134" s="20"/>
      <c r="QEC134" s="20"/>
      <c r="QED134" s="20"/>
      <c r="QEE134" s="20"/>
      <c r="QEF134" s="20"/>
      <c r="QEG134" s="20"/>
      <c r="QEH134" s="20"/>
      <c r="QEI134" s="20"/>
      <c r="QEJ134" s="20"/>
      <c r="QEK134" s="20"/>
      <c r="QEL134" s="20"/>
      <c r="QEM134" s="20"/>
      <c r="QEN134" s="20"/>
      <c r="QEO134" s="20"/>
      <c r="QEP134" s="20"/>
      <c r="QEQ134" s="20"/>
      <c r="QER134" s="20"/>
      <c r="QES134" s="20"/>
      <c r="QET134" s="20"/>
      <c r="QEU134" s="20"/>
      <c r="QEV134" s="20"/>
      <c r="QEW134" s="20"/>
      <c r="QEX134" s="20"/>
      <c r="QEY134" s="20"/>
      <c r="QEZ134" s="20"/>
      <c r="QFA134" s="20"/>
      <c r="QFB134" s="20"/>
      <c r="QFC134" s="20"/>
      <c r="QFD134" s="20"/>
      <c r="QFE134" s="20"/>
      <c r="QFF134" s="20"/>
      <c r="QFG134" s="20"/>
      <c r="QFH134" s="20"/>
      <c r="QFI134" s="20"/>
      <c r="QFJ134" s="20"/>
      <c r="QFK134" s="20"/>
      <c r="QFL134" s="20"/>
      <c r="QFM134" s="20"/>
      <c r="QFN134" s="20"/>
      <c r="QFO134" s="20"/>
      <c r="QFP134" s="20"/>
      <c r="QFQ134" s="20"/>
      <c r="QFR134" s="20"/>
      <c r="QFS134" s="20"/>
      <c r="QFT134" s="20"/>
      <c r="QFU134" s="20"/>
      <c r="QFV134" s="20"/>
      <c r="QFW134" s="20"/>
      <c r="QFX134" s="20"/>
      <c r="QFY134" s="20"/>
      <c r="QFZ134" s="20"/>
      <c r="QGA134" s="20"/>
      <c r="QGB134" s="20"/>
      <c r="QGC134" s="20"/>
      <c r="QGD134" s="20"/>
      <c r="QGE134" s="20"/>
      <c r="QGF134" s="20"/>
      <c r="QGG134" s="20"/>
      <c r="QGH134" s="20"/>
      <c r="QGI134" s="20"/>
      <c r="QGJ134" s="20"/>
      <c r="QGK134" s="20"/>
      <c r="QGL134" s="20"/>
      <c r="QGM134" s="20"/>
      <c r="QGN134" s="20"/>
      <c r="QGO134" s="20"/>
      <c r="QGP134" s="20"/>
      <c r="QGQ134" s="20"/>
      <c r="QGR134" s="20"/>
      <c r="QGS134" s="20"/>
      <c r="QGT134" s="20"/>
      <c r="QGU134" s="20"/>
      <c r="QGV134" s="20"/>
      <c r="QGW134" s="20"/>
      <c r="QGX134" s="20"/>
      <c r="QGY134" s="20"/>
      <c r="QGZ134" s="20"/>
      <c r="QHA134" s="20"/>
      <c r="QHB134" s="20"/>
      <c r="QHC134" s="20"/>
      <c r="QHD134" s="20"/>
      <c r="QHE134" s="20"/>
      <c r="QHF134" s="20"/>
      <c r="QHG134" s="20"/>
      <c r="QHH134" s="20"/>
      <c r="QHI134" s="20"/>
      <c r="QHJ134" s="20"/>
      <c r="QHK134" s="20"/>
      <c r="QHL134" s="20"/>
      <c r="QHM134" s="20"/>
      <c r="QHN134" s="20"/>
      <c r="QHO134" s="20"/>
      <c r="QHP134" s="20"/>
      <c r="QHQ134" s="20"/>
      <c r="QHR134" s="20"/>
      <c r="QHS134" s="20"/>
      <c r="QHT134" s="20"/>
      <c r="QHU134" s="20"/>
      <c r="QHV134" s="20"/>
      <c r="QHW134" s="20"/>
      <c r="QHX134" s="20"/>
      <c r="QHY134" s="20"/>
      <c r="QHZ134" s="20"/>
      <c r="QIA134" s="20"/>
      <c r="QIB134" s="20"/>
      <c r="QIC134" s="20"/>
      <c r="QID134" s="20"/>
      <c r="QIE134" s="20"/>
      <c r="QIF134" s="20"/>
      <c r="QIG134" s="20"/>
      <c r="QIH134" s="20"/>
      <c r="QII134" s="20"/>
      <c r="QIJ134" s="20"/>
      <c r="QIK134" s="20"/>
      <c r="QIL134" s="20"/>
      <c r="QIM134" s="20"/>
      <c r="QIN134" s="20"/>
      <c r="QIO134" s="20"/>
      <c r="QIP134" s="20"/>
      <c r="QIQ134" s="20"/>
      <c r="QIR134" s="20"/>
      <c r="QIS134" s="20"/>
      <c r="QIT134" s="20"/>
      <c r="QIU134" s="20"/>
      <c r="QIV134" s="20"/>
      <c r="QIW134" s="20"/>
      <c r="QIX134" s="20"/>
      <c r="QIY134" s="20"/>
      <c r="QIZ134" s="20"/>
      <c r="QJA134" s="20"/>
      <c r="QJB134" s="20"/>
      <c r="QJC134" s="20"/>
      <c r="QJD134" s="20"/>
      <c r="QJE134" s="20"/>
      <c r="QJF134" s="20"/>
      <c r="QJG134" s="20"/>
      <c r="QJH134" s="20"/>
      <c r="QJI134" s="20"/>
      <c r="QJJ134" s="20"/>
      <c r="QJK134" s="20"/>
      <c r="QJL134" s="20"/>
      <c r="QJM134" s="20"/>
      <c r="QJN134" s="20"/>
      <c r="QJO134" s="20"/>
      <c r="QJP134" s="20"/>
      <c r="QJQ134" s="20"/>
      <c r="QJR134" s="20"/>
      <c r="QJS134" s="20"/>
      <c r="QJT134" s="20"/>
      <c r="QJU134" s="20"/>
      <c r="QJV134" s="20"/>
      <c r="QJW134" s="20"/>
      <c r="QJX134" s="20"/>
      <c r="QJY134" s="20"/>
      <c r="QJZ134" s="20"/>
      <c r="QKA134" s="20"/>
      <c r="QKB134" s="20"/>
      <c r="QKC134" s="20"/>
      <c r="QKD134" s="20"/>
      <c r="QKE134" s="20"/>
      <c r="QKF134" s="20"/>
      <c r="QKG134" s="20"/>
      <c r="QKH134" s="20"/>
      <c r="QKI134" s="20"/>
      <c r="QKJ134" s="20"/>
      <c r="QKK134" s="20"/>
      <c r="QKL134" s="20"/>
      <c r="QKM134" s="20"/>
      <c r="QKN134" s="20"/>
      <c r="QKO134" s="20"/>
      <c r="QKP134" s="20"/>
      <c r="QKQ134" s="20"/>
      <c r="QKR134" s="20"/>
      <c r="QKS134" s="20"/>
      <c r="QKT134" s="20"/>
      <c r="QKU134" s="20"/>
      <c r="QKV134" s="20"/>
      <c r="QKW134" s="20"/>
      <c r="QKX134" s="20"/>
      <c r="QKY134" s="20"/>
      <c r="QKZ134" s="20"/>
      <c r="QLA134" s="20"/>
      <c r="QLB134" s="20"/>
      <c r="QLC134" s="20"/>
      <c r="QLD134" s="20"/>
      <c r="QLE134" s="20"/>
      <c r="QLF134" s="20"/>
      <c r="QLG134" s="20"/>
      <c r="QLH134" s="20"/>
      <c r="QLI134" s="20"/>
      <c r="QLJ134" s="20"/>
      <c r="QLK134" s="20"/>
      <c r="QLL134" s="20"/>
      <c r="QLM134" s="20"/>
      <c r="QLN134" s="20"/>
      <c r="QLO134" s="20"/>
      <c r="QLP134" s="20"/>
      <c r="QLQ134" s="20"/>
      <c r="QLR134" s="20"/>
      <c r="QLS134" s="20"/>
      <c r="QLT134" s="20"/>
      <c r="QLU134" s="20"/>
      <c r="QLV134" s="20"/>
      <c r="QLW134" s="20"/>
      <c r="QLX134" s="20"/>
      <c r="QLY134" s="20"/>
      <c r="QLZ134" s="20"/>
      <c r="QMA134" s="20"/>
      <c r="QMB134" s="20"/>
      <c r="QMC134" s="20"/>
      <c r="QMD134" s="20"/>
      <c r="QME134" s="20"/>
      <c r="QMF134" s="20"/>
      <c r="QMG134" s="20"/>
      <c r="QMH134" s="20"/>
      <c r="QMI134" s="20"/>
      <c r="QMJ134" s="20"/>
      <c r="QMK134" s="20"/>
      <c r="QML134" s="20"/>
      <c r="QMM134" s="20"/>
      <c r="QMN134" s="20"/>
      <c r="QMO134" s="20"/>
      <c r="QMP134" s="20"/>
      <c r="QMQ134" s="20"/>
      <c r="QMR134" s="20"/>
      <c r="QMS134" s="20"/>
      <c r="QMT134" s="20"/>
      <c r="QMU134" s="20"/>
      <c r="QMV134" s="20"/>
      <c r="QMW134" s="20"/>
      <c r="QMX134" s="20"/>
      <c r="QMY134" s="20"/>
      <c r="QMZ134" s="20"/>
      <c r="QNA134" s="20"/>
      <c r="QNB134" s="20"/>
      <c r="QNC134" s="20"/>
      <c r="QND134" s="20"/>
      <c r="QNE134" s="20"/>
      <c r="QNF134" s="20"/>
      <c r="QNG134" s="20"/>
      <c r="QNH134" s="20"/>
      <c r="QNI134" s="20"/>
      <c r="QNJ134" s="20"/>
      <c r="QNK134" s="20"/>
      <c r="QNL134" s="20"/>
      <c r="QNM134" s="20"/>
      <c r="QNN134" s="20"/>
      <c r="QNO134" s="20"/>
      <c r="QNP134" s="20"/>
      <c r="QNQ134" s="20"/>
      <c r="QNR134" s="20"/>
      <c r="QNS134" s="20"/>
      <c r="QNT134" s="20"/>
      <c r="QNU134" s="20"/>
      <c r="QNV134" s="20"/>
      <c r="QNW134" s="20"/>
      <c r="QNX134" s="20"/>
      <c r="QNY134" s="20"/>
      <c r="QNZ134" s="20"/>
      <c r="QOA134" s="20"/>
      <c r="QOB134" s="20"/>
      <c r="QOC134" s="20"/>
      <c r="QOD134" s="20"/>
      <c r="QOE134" s="20"/>
      <c r="QOF134" s="20"/>
      <c r="QOG134" s="20"/>
      <c r="QOH134" s="20"/>
      <c r="QOI134" s="20"/>
      <c r="QOJ134" s="20"/>
      <c r="QOK134" s="20"/>
      <c r="QOL134" s="20"/>
      <c r="QOM134" s="20"/>
      <c r="QON134" s="20"/>
      <c r="QOO134" s="20"/>
      <c r="QOP134" s="20"/>
      <c r="QOQ134" s="20"/>
      <c r="QOR134" s="20"/>
      <c r="QOS134" s="20"/>
      <c r="QOT134" s="20"/>
      <c r="QOU134" s="20"/>
      <c r="QOV134" s="20"/>
      <c r="QOW134" s="20"/>
      <c r="QOX134" s="20"/>
      <c r="QOY134" s="20"/>
      <c r="QOZ134" s="20"/>
      <c r="QPA134" s="20"/>
      <c r="QPB134" s="20"/>
      <c r="QPC134" s="20"/>
      <c r="QPD134" s="20"/>
      <c r="QPE134" s="20"/>
      <c r="QPF134" s="20"/>
      <c r="QPG134" s="20"/>
      <c r="QPH134" s="20"/>
      <c r="QPI134" s="20"/>
      <c r="QPJ134" s="20"/>
      <c r="QPK134" s="20"/>
      <c r="QPL134" s="20"/>
      <c r="QPM134" s="20"/>
      <c r="QPN134" s="20"/>
      <c r="QPO134" s="20"/>
      <c r="QPP134" s="20"/>
      <c r="QPQ134" s="20"/>
      <c r="QPR134" s="20"/>
      <c r="QPS134" s="20"/>
      <c r="QPT134" s="20"/>
      <c r="QPU134" s="20"/>
      <c r="QPV134" s="20"/>
      <c r="QPW134" s="20"/>
      <c r="QPX134" s="20"/>
      <c r="QPY134" s="20"/>
      <c r="QPZ134" s="20"/>
      <c r="QQA134" s="20"/>
      <c r="QQB134" s="20"/>
      <c r="QQC134" s="20"/>
      <c r="QQD134" s="20"/>
      <c r="QQE134" s="20"/>
      <c r="QQF134" s="20"/>
      <c r="QQG134" s="20"/>
      <c r="QQH134" s="20"/>
      <c r="QQI134" s="20"/>
      <c r="QQJ134" s="20"/>
      <c r="QQK134" s="20"/>
      <c r="QQL134" s="20"/>
      <c r="QQM134" s="20"/>
      <c r="QQN134" s="20"/>
      <c r="QQO134" s="20"/>
      <c r="QQP134" s="20"/>
      <c r="QQQ134" s="20"/>
      <c r="QQR134" s="20"/>
      <c r="QQS134" s="20"/>
      <c r="QQT134" s="20"/>
      <c r="QQU134" s="20"/>
      <c r="QQV134" s="20"/>
      <c r="QQW134" s="20"/>
      <c r="QQX134" s="20"/>
      <c r="QQY134" s="20"/>
      <c r="QQZ134" s="20"/>
      <c r="QRA134" s="20"/>
      <c r="QRB134" s="20"/>
      <c r="QRC134" s="20"/>
      <c r="QRD134" s="20"/>
      <c r="QRE134" s="20"/>
      <c r="QRF134" s="20"/>
      <c r="QRG134" s="20"/>
      <c r="QRH134" s="20"/>
      <c r="QRI134" s="20"/>
      <c r="QRJ134" s="20"/>
      <c r="QRK134" s="20"/>
      <c r="QRL134" s="20"/>
      <c r="QRM134" s="20"/>
      <c r="QRN134" s="20"/>
      <c r="QRO134" s="20"/>
      <c r="QRP134" s="20"/>
      <c r="QRQ134" s="20"/>
      <c r="QRR134" s="20"/>
      <c r="QRS134" s="20"/>
      <c r="QRT134" s="20"/>
      <c r="QRU134" s="20"/>
      <c r="QRV134" s="20"/>
      <c r="QRW134" s="20"/>
      <c r="QRX134" s="20"/>
      <c r="QRY134" s="20"/>
      <c r="QRZ134" s="20"/>
      <c r="QSA134" s="20"/>
      <c r="QSB134" s="20"/>
      <c r="QSC134" s="20"/>
      <c r="QSD134" s="20"/>
      <c r="QSE134" s="20"/>
      <c r="QSF134" s="20"/>
      <c r="QSG134" s="20"/>
      <c r="QSH134" s="20"/>
      <c r="QSI134" s="20"/>
      <c r="QSJ134" s="20"/>
      <c r="QSK134" s="20"/>
      <c r="QSL134" s="20"/>
      <c r="QSM134" s="20"/>
      <c r="QSN134" s="20"/>
      <c r="QSO134" s="20"/>
      <c r="QSP134" s="20"/>
      <c r="QSQ134" s="20"/>
      <c r="QSR134" s="20"/>
      <c r="QSS134" s="20"/>
      <c r="QST134" s="20"/>
      <c r="QSU134" s="20"/>
      <c r="QSV134" s="20"/>
      <c r="QSW134" s="20"/>
      <c r="QSX134" s="20"/>
      <c r="QSY134" s="20"/>
      <c r="QSZ134" s="20"/>
      <c r="QTA134" s="20"/>
      <c r="QTB134" s="20"/>
      <c r="QTC134" s="20"/>
      <c r="QTD134" s="20"/>
      <c r="QTE134" s="20"/>
      <c r="QTF134" s="20"/>
      <c r="QTG134" s="20"/>
      <c r="QTH134" s="20"/>
      <c r="QTI134" s="20"/>
      <c r="QTJ134" s="20"/>
      <c r="QTK134" s="20"/>
      <c r="QTL134" s="20"/>
      <c r="QTM134" s="20"/>
      <c r="QTN134" s="20"/>
      <c r="QTO134" s="20"/>
      <c r="QTP134" s="20"/>
      <c r="QTQ134" s="20"/>
      <c r="QTR134" s="20"/>
      <c r="QTS134" s="20"/>
      <c r="QTT134" s="20"/>
      <c r="QTU134" s="20"/>
      <c r="QTV134" s="20"/>
      <c r="QTW134" s="20"/>
      <c r="QTX134" s="20"/>
      <c r="QTY134" s="20"/>
      <c r="QTZ134" s="20"/>
      <c r="QUA134" s="20"/>
      <c r="QUB134" s="20"/>
      <c r="QUC134" s="20"/>
      <c r="QUD134" s="20"/>
      <c r="QUE134" s="20"/>
      <c r="QUF134" s="20"/>
      <c r="QUG134" s="20"/>
      <c r="QUH134" s="20"/>
      <c r="QUI134" s="20"/>
      <c r="QUJ134" s="20"/>
      <c r="QUK134" s="20"/>
      <c r="QUL134" s="20"/>
      <c r="QUM134" s="20"/>
      <c r="QUN134" s="20"/>
      <c r="QUO134" s="20"/>
      <c r="QUP134" s="20"/>
      <c r="QUQ134" s="20"/>
      <c r="QUR134" s="20"/>
      <c r="QUS134" s="20"/>
      <c r="QUT134" s="20"/>
      <c r="QUU134" s="20"/>
      <c r="QUV134" s="20"/>
      <c r="QUW134" s="20"/>
      <c r="QUX134" s="20"/>
      <c r="QUY134" s="20"/>
      <c r="QUZ134" s="20"/>
      <c r="QVA134" s="20"/>
      <c r="QVB134" s="20"/>
      <c r="QVC134" s="20"/>
      <c r="QVD134" s="20"/>
      <c r="QVE134" s="20"/>
      <c r="QVF134" s="20"/>
      <c r="QVG134" s="20"/>
      <c r="QVH134" s="20"/>
      <c r="QVI134" s="20"/>
      <c r="QVJ134" s="20"/>
      <c r="QVK134" s="20"/>
      <c r="QVL134" s="20"/>
      <c r="QVM134" s="20"/>
      <c r="QVN134" s="20"/>
      <c r="QVO134" s="20"/>
      <c r="QVP134" s="20"/>
      <c r="QVQ134" s="20"/>
      <c r="QVR134" s="20"/>
      <c r="QVS134" s="20"/>
      <c r="QVT134" s="20"/>
      <c r="QVU134" s="20"/>
      <c r="QVV134" s="20"/>
      <c r="QVW134" s="20"/>
      <c r="QVX134" s="20"/>
      <c r="QVY134" s="20"/>
      <c r="QVZ134" s="20"/>
      <c r="QWA134" s="20"/>
      <c r="QWB134" s="20"/>
      <c r="QWC134" s="20"/>
      <c r="QWD134" s="20"/>
      <c r="QWE134" s="20"/>
      <c r="QWF134" s="20"/>
      <c r="QWG134" s="20"/>
      <c r="QWH134" s="20"/>
      <c r="QWI134" s="20"/>
      <c r="QWJ134" s="20"/>
      <c r="QWK134" s="20"/>
      <c r="QWL134" s="20"/>
      <c r="QWM134" s="20"/>
      <c r="QWN134" s="20"/>
      <c r="QWO134" s="20"/>
      <c r="QWP134" s="20"/>
      <c r="QWQ134" s="20"/>
      <c r="QWR134" s="20"/>
      <c r="QWS134" s="20"/>
      <c r="QWT134" s="20"/>
      <c r="QWU134" s="20"/>
      <c r="QWV134" s="20"/>
      <c r="QWW134" s="20"/>
      <c r="QWX134" s="20"/>
      <c r="QWY134" s="20"/>
      <c r="QWZ134" s="20"/>
      <c r="QXA134" s="20"/>
      <c r="QXB134" s="20"/>
      <c r="QXC134" s="20"/>
      <c r="QXD134" s="20"/>
      <c r="QXE134" s="20"/>
      <c r="QXF134" s="20"/>
      <c r="QXG134" s="20"/>
      <c r="QXH134" s="20"/>
      <c r="QXI134" s="20"/>
      <c r="QXJ134" s="20"/>
      <c r="QXK134" s="20"/>
      <c r="QXL134" s="20"/>
      <c r="QXM134" s="20"/>
      <c r="QXN134" s="20"/>
      <c r="QXO134" s="20"/>
      <c r="QXP134" s="20"/>
      <c r="QXQ134" s="20"/>
      <c r="QXR134" s="20"/>
      <c r="QXS134" s="20"/>
      <c r="QXT134" s="20"/>
      <c r="QXU134" s="20"/>
      <c r="QXV134" s="20"/>
      <c r="QXW134" s="20"/>
      <c r="QXX134" s="20"/>
      <c r="QXY134" s="20"/>
      <c r="QXZ134" s="20"/>
      <c r="QYA134" s="20"/>
      <c r="QYB134" s="20"/>
      <c r="QYC134" s="20"/>
      <c r="QYD134" s="20"/>
      <c r="QYE134" s="20"/>
      <c r="QYF134" s="20"/>
      <c r="QYG134" s="20"/>
      <c r="QYH134" s="20"/>
      <c r="QYI134" s="20"/>
      <c r="QYJ134" s="20"/>
      <c r="QYK134" s="20"/>
      <c r="QYL134" s="20"/>
      <c r="QYM134" s="20"/>
      <c r="QYN134" s="20"/>
      <c r="QYO134" s="20"/>
      <c r="QYP134" s="20"/>
      <c r="QYQ134" s="20"/>
      <c r="QYR134" s="20"/>
      <c r="QYS134" s="20"/>
      <c r="QYT134" s="20"/>
      <c r="QYU134" s="20"/>
      <c r="QYV134" s="20"/>
      <c r="QYW134" s="20"/>
      <c r="QYX134" s="20"/>
      <c r="QYY134" s="20"/>
      <c r="QYZ134" s="20"/>
      <c r="QZA134" s="20"/>
      <c r="QZB134" s="20"/>
      <c r="QZC134" s="20"/>
      <c r="QZD134" s="20"/>
      <c r="QZE134" s="20"/>
      <c r="QZF134" s="20"/>
      <c r="QZG134" s="20"/>
      <c r="QZH134" s="20"/>
      <c r="QZI134" s="20"/>
      <c r="QZJ134" s="20"/>
      <c r="QZK134" s="20"/>
      <c r="QZL134" s="20"/>
      <c r="QZM134" s="20"/>
      <c r="QZN134" s="20"/>
      <c r="QZO134" s="20"/>
      <c r="QZP134" s="20"/>
      <c r="QZQ134" s="20"/>
      <c r="QZR134" s="20"/>
      <c r="QZS134" s="20"/>
      <c r="QZT134" s="20"/>
      <c r="QZU134" s="20"/>
      <c r="QZV134" s="20"/>
      <c r="QZW134" s="20"/>
      <c r="QZX134" s="20"/>
      <c r="QZY134" s="20"/>
      <c r="QZZ134" s="20"/>
      <c r="RAA134" s="20"/>
      <c r="RAB134" s="20"/>
      <c r="RAC134" s="20"/>
      <c r="RAD134" s="20"/>
      <c r="RAE134" s="20"/>
      <c r="RAF134" s="20"/>
      <c r="RAG134" s="20"/>
      <c r="RAH134" s="20"/>
      <c r="RAI134" s="20"/>
      <c r="RAJ134" s="20"/>
      <c r="RAK134" s="20"/>
      <c r="RAL134" s="20"/>
      <c r="RAM134" s="20"/>
      <c r="RAN134" s="20"/>
      <c r="RAO134" s="20"/>
      <c r="RAP134" s="20"/>
      <c r="RAQ134" s="20"/>
      <c r="RAR134" s="20"/>
      <c r="RAS134" s="20"/>
      <c r="RAT134" s="20"/>
      <c r="RAU134" s="20"/>
      <c r="RAV134" s="20"/>
      <c r="RAW134" s="20"/>
      <c r="RAX134" s="20"/>
      <c r="RAY134" s="20"/>
      <c r="RAZ134" s="20"/>
      <c r="RBA134" s="20"/>
      <c r="RBB134" s="20"/>
      <c r="RBC134" s="20"/>
      <c r="RBD134" s="20"/>
      <c r="RBE134" s="20"/>
      <c r="RBF134" s="20"/>
      <c r="RBG134" s="20"/>
      <c r="RBH134" s="20"/>
      <c r="RBI134" s="20"/>
      <c r="RBJ134" s="20"/>
      <c r="RBK134" s="20"/>
      <c r="RBL134" s="20"/>
      <c r="RBM134" s="20"/>
      <c r="RBN134" s="20"/>
      <c r="RBO134" s="20"/>
      <c r="RBP134" s="20"/>
      <c r="RBQ134" s="20"/>
      <c r="RBR134" s="20"/>
      <c r="RBS134" s="20"/>
      <c r="RBT134" s="20"/>
      <c r="RBU134" s="20"/>
      <c r="RBV134" s="20"/>
      <c r="RBW134" s="20"/>
      <c r="RBX134" s="20"/>
      <c r="RBY134" s="20"/>
      <c r="RBZ134" s="20"/>
      <c r="RCA134" s="20"/>
      <c r="RCB134" s="20"/>
      <c r="RCC134" s="20"/>
      <c r="RCD134" s="20"/>
      <c r="RCE134" s="20"/>
      <c r="RCF134" s="20"/>
      <c r="RCG134" s="20"/>
      <c r="RCH134" s="20"/>
      <c r="RCI134" s="20"/>
      <c r="RCJ134" s="20"/>
      <c r="RCK134" s="20"/>
      <c r="RCL134" s="20"/>
      <c r="RCM134" s="20"/>
      <c r="RCN134" s="20"/>
      <c r="RCO134" s="20"/>
      <c r="RCP134" s="20"/>
      <c r="RCQ134" s="20"/>
      <c r="RCR134" s="20"/>
      <c r="RCS134" s="20"/>
      <c r="RCT134" s="20"/>
      <c r="RCU134" s="20"/>
      <c r="RCV134" s="20"/>
      <c r="RCW134" s="20"/>
      <c r="RCX134" s="20"/>
      <c r="RCY134" s="20"/>
      <c r="RCZ134" s="20"/>
      <c r="RDA134" s="20"/>
      <c r="RDB134" s="20"/>
      <c r="RDC134" s="20"/>
      <c r="RDD134" s="20"/>
      <c r="RDE134" s="20"/>
      <c r="RDF134" s="20"/>
      <c r="RDG134" s="20"/>
      <c r="RDH134" s="20"/>
      <c r="RDI134" s="20"/>
      <c r="RDJ134" s="20"/>
      <c r="RDK134" s="20"/>
      <c r="RDL134" s="20"/>
      <c r="RDM134" s="20"/>
      <c r="RDN134" s="20"/>
      <c r="RDO134" s="20"/>
      <c r="RDP134" s="20"/>
      <c r="RDQ134" s="20"/>
      <c r="RDR134" s="20"/>
      <c r="RDS134" s="20"/>
      <c r="RDT134" s="20"/>
      <c r="RDU134" s="20"/>
      <c r="RDV134" s="20"/>
      <c r="RDW134" s="20"/>
      <c r="RDX134" s="20"/>
      <c r="RDY134" s="20"/>
      <c r="RDZ134" s="20"/>
      <c r="REA134" s="20"/>
      <c r="REB134" s="20"/>
      <c r="REC134" s="20"/>
      <c r="RED134" s="20"/>
      <c r="REE134" s="20"/>
      <c r="REF134" s="20"/>
      <c r="REG134" s="20"/>
      <c r="REH134" s="20"/>
      <c r="REI134" s="20"/>
      <c r="REJ134" s="20"/>
      <c r="REK134" s="20"/>
      <c r="REL134" s="20"/>
      <c r="REM134" s="20"/>
      <c r="REN134" s="20"/>
      <c r="REO134" s="20"/>
      <c r="REP134" s="20"/>
      <c r="REQ134" s="20"/>
      <c r="RER134" s="20"/>
      <c r="RES134" s="20"/>
      <c r="RET134" s="20"/>
      <c r="REU134" s="20"/>
      <c r="REV134" s="20"/>
      <c r="REW134" s="20"/>
      <c r="REX134" s="20"/>
      <c r="REY134" s="20"/>
      <c r="REZ134" s="20"/>
      <c r="RFA134" s="20"/>
      <c r="RFB134" s="20"/>
      <c r="RFC134" s="20"/>
      <c r="RFD134" s="20"/>
      <c r="RFE134" s="20"/>
      <c r="RFF134" s="20"/>
      <c r="RFG134" s="20"/>
      <c r="RFH134" s="20"/>
      <c r="RFI134" s="20"/>
      <c r="RFJ134" s="20"/>
      <c r="RFK134" s="20"/>
      <c r="RFL134" s="20"/>
      <c r="RFM134" s="20"/>
      <c r="RFN134" s="20"/>
      <c r="RFO134" s="20"/>
      <c r="RFP134" s="20"/>
      <c r="RFQ134" s="20"/>
      <c r="RFR134" s="20"/>
      <c r="RFS134" s="20"/>
      <c r="RFT134" s="20"/>
      <c r="RFU134" s="20"/>
      <c r="RFV134" s="20"/>
      <c r="RFW134" s="20"/>
      <c r="RFX134" s="20"/>
      <c r="RFY134" s="20"/>
      <c r="RFZ134" s="20"/>
      <c r="RGA134" s="20"/>
      <c r="RGB134" s="20"/>
      <c r="RGC134" s="20"/>
      <c r="RGD134" s="20"/>
      <c r="RGE134" s="20"/>
      <c r="RGF134" s="20"/>
      <c r="RGG134" s="20"/>
      <c r="RGH134" s="20"/>
      <c r="RGI134" s="20"/>
      <c r="RGJ134" s="20"/>
      <c r="RGK134" s="20"/>
      <c r="RGL134" s="20"/>
      <c r="RGM134" s="20"/>
      <c r="RGN134" s="20"/>
      <c r="RGO134" s="20"/>
      <c r="RGP134" s="20"/>
      <c r="RGQ134" s="20"/>
      <c r="RGR134" s="20"/>
      <c r="RGS134" s="20"/>
      <c r="RGT134" s="20"/>
      <c r="RGU134" s="20"/>
      <c r="RGV134" s="20"/>
      <c r="RGW134" s="20"/>
      <c r="RGX134" s="20"/>
      <c r="RGY134" s="20"/>
      <c r="RGZ134" s="20"/>
      <c r="RHA134" s="20"/>
      <c r="RHB134" s="20"/>
      <c r="RHC134" s="20"/>
      <c r="RHD134" s="20"/>
      <c r="RHE134" s="20"/>
      <c r="RHF134" s="20"/>
      <c r="RHG134" s="20"/>
      <c r="RHH134" s="20"/>
      <c r="RHI134" s="20"/>
      <c r="RHJ134" s="20"/>
      <c r="RHK134" s="20"/>
      <c r="RHL134" s="20"/>
      <c r="RHM134" s="20"/>
      <c r="RHN134" s="20"/>
      <c r="RHO134" s="20"/>
      <c r="RHP134" s="20"/>
      <c r="RHQ134" s="20"/>
      <c r="RHR134" s="20"/>
      <c r="RHS134" s="20"/>
      <c r="RHT134" s="20"/>
      <c r="RHU134" s="20"/>
      <c r="RHV134" s="20"/>
      <c r="RHW134" s="20"/>
      <c r="RHX134" s="20"/>
      <c r="RHY134" s="20"/>
      <c r="RHZ134" s="20"/>
      <c r="RIA134" s="20"/>
      <c r="RIB134" s="20"/>
      <c r="RIC134" s="20"/>
      <c r="RID134" s="20"/>
      <c r="RIE134" s="20"/>
      <c r="RIF134" s="20"/>
      <c r="RIG134" s="20"/>
      <c r="RIH134" s="20"/>
      <c r="RII134" s="20"/>
      <c r="RIJ134" s="20"/>
      <c r="RIK134" s="20"/>
      <c r="RIL134" s="20"/>
      <c r="RIM134" s="20"/>
      <c r="RIN134" s="20"/>
      <c r="RIO134" s="20"/>
      <c r="RIP134" s="20"/>
      <c r="RIQ134" s="20"/>
      <c r="RIR134" s="20"/>
      <c r="RIS134" s="20"/>
      <c r="RIT134" s="20"/>
      <c r="RIU134" s="20"/>
      <c r="RIV134" s="20"/>
      <c r="RIW134" s="20"/>
      <c r="RIX134" s="20"/>
      <c r="RIY134" s="20"/>
      <c r="RIZ134" s="20"/>
      <c r="RJA134" s="20"/>
      <c r="RJB134" s="20"/>
      <c r="RJC134" s="20"/>
      <c r="RJD134" s="20"/>
      <c r="RJE134" s="20"/>
      <c r="RJF134" s="20"/>
      <c r="RJG134" s="20"/>
      <c r="RJH134" s="20"/>
      <c r="RJI134" s="20"/>
      <c r="RJJ134" s="20"/>
      <c r="RJK134" s="20"/>
      <c r="RJL134" s="20"/>
      <c r="RJM134" s="20"/>
      <c r="RJN134" s="20"/>
      <c r="RJO134" s="20"/>
      <c r="RJP134" s="20"/>
      <c r="RJQ134" s="20"/>
      <c r="RJR134" s="20"/>
      <c r="RJS134" s="20"/>
      <c r="RJT134" s="20"/>
      <c r="RJU134" s="20"/>
      <c r="RJV134" s="20"/>
      <c r="RJW134" s="20"/>
      <c r="RJX134" s="20"/>
      <c r="RJY134" s="20"/>
      <c r="RJZ134" s="20"/>
      <c r="RKA134" s="20"/>
      <c r="RKB134" s="20"/>
      <c r="RKC134" s="20"/>
      <c r="RKD134" s="20"/>
      <c r="RKE134" s="20"/>
      <c r="RKF134" s="20"/>
      <c r="RKG134" s="20"/>
      <c r="RKH134" s="20"/>
      <c r="RKI134" s="20"/>
      <c r="RKJ134" s="20"/>
      <c r="RKK134" s="20"/>
      <c r="RKL134" s="20"/>
      <c r="RKM134" s="20"/>
      <c r="RKN134" s="20"/>
      <c r="RKO134" s="20"/>
      <c r="RKP134" s="20"/>
      <c r="RKQ134" s="20"/>
      <c r="RKR134" s="20"/>
      <c r="RKS134" s="20"/>
      <c r="RKT134" s="20"/>
      <c r="RKU134" s="20"/>
      <c r="RKV134" s="20"/>
      <c r="RKW134" s="20"/>
      <c r="RKX134" s="20"/>
      <c r="RKY134" s="20"/>
      <c r="RKZ134" s="20"/>
      <c r="RLA134" s="20"/>
      <c r="RLB134" s="20"/>
      <c r="RLC134" s="20"/>
      <c r="RLD134" s="20"/>
      <c r="RLE134" s="20"/>
      <c r="RLF134" s="20"/>
      <c r="RLG134" s="20"/>
      <c r="RLH134" s="20"/>
      <c r="RLI134" s="20"/>
      <c r="RLJ134" s="20"/>
      <c r="RLK134" s="20"/>
      <c r="RLL134" s="20"/>
      <c r="RLM134" s="20"/>
      <c r="RLN134" s="20"/>
      <c r="RLO134" s="20"/>
      <c r="RLP134" s="20"/>
      <c r="RLQ134" s="20"/>
      <c r="RLR134" s="20"/>
      <c r="RLS134" s="20"/>
      <c r="RLT134" s="20"/>
      <c r="RLU134" s="20"/>
      <c r="RLV134" s="20"/>
      <c r="RLW134" s="20"/>
      <c r="RLX134" s="20"/>
      <c r="RLY134" s="20"/>
      <c r="RLZ134" s="20"/>
      <c r="RMA134" s="20"/>
      <c r="RMB134" s="20"/>
      <c r="RMC134" s="20"/>
      <c r="RMD134" s="20"/>
      <c r="RME134" s="20"/>
      <c r="RMF134" s="20"/>
      <c r="RMG134" s="20"/>
      <c r="RMH134" s="20"/>
      <c r="RMI134" s="20"/>
      <c r="RMJ134" s="20"/>
      <c r="RMK134" s="20"/>
      <c r="RML134" s="20"/>
      <c r="RMM134" s="20"/>
      <c r="RMN134" s="20"/>
      <c r="RMO134" s="20"/>
      <c r="RMP134" s="20"/>
      <c r="RMQ134" s="20"/>
      <c r="RMR134" s="20"/>
      <c r="RMS134" s="20"/>
      <c r="RMT134" s="20"/>
      <c r="RMU134" s="20"/>
      <c r="RMV134" s="20"/>
      <c r="RMW134" s="20"/>
      <c r="RMX134" s="20"/>
      <c r="RMY134" s="20"/>
      <c r="RMZ134" s="20"/>
      <c r="RNA134" s="20"/>
      <c r="RNB134" s="20"/>
      <c r="RNC134" s="20"/>
      <c r="RND134" s="20"/>
      <c r="RNE134" s="20"/>
      <c r="RNF134" s="20"/>
      <c r="RNG134" s="20"/>
      <c r="RNH134" s="20"/>
      <c r="RNI134" s="20"/>
      <c r="RNJ134" s="20"/>
      <c r="RNK134" s="20"/>
      <c r="RNL134" s="20"/>
      <c r="RNM134" s="20"/>
      <c r="RNN134" s="20"/>
      <c r="RNO134" s="20"/>
      <c r="RNP134" s="20"/>
      <c r="RNQ134" s="20"/>
      <c r="RNR134" s="20"/>
      <c r="RNS134" s="20"/>
      <c r="RNT134" s="20"/>
      <c r="RNU134" s="20"/>
      <c r="RNV134" s="20"/>
      <c r="RNW134" s="20"/>
      <c r="RNX134" s="20"/>
      <c r="RNY134" s="20"/>
      <c r="RNZ134" s="20"/>
      <c r="ROA134" s="20"/>
      <c r="ROB134" s="20"/>
      <c r="ROC134" s="20"/>
      <c r="ROD134" s="20"/>
      <c r="ROE134" s="20"/>
      <c r="ROF134" s="20"/>
      <c r="ROG134" s="20"/>
      <c r="ROH134" s="20"/>
      <c r="ROI134" s="20"/>
      <c r="ROJ134" s="20"/>
      <c r="ROK134" s="20"/>
      <c r="ROL134" s="20"/>
      <c r="ROM134" s="20"/>
      <c r="RON134" s="20"/>
      <c r="ROO134" s="20"/>
      <c r="ROP134" s="20"/>
      <c r="ROQ134" s="20"/>
      <c r="ROR134" s="20"/>
      <c r="ROS134" s="20"/>
      <c r="ROT134" s="20"/>
      <c r="ROU134" s="20"/>
      <c r="ROV134" s="20"/>
      <c r="ROW134" s="20"/>
      <c r="ROX134" s="20"/>
      <c r="ROY134" s="20"/>
      <c r="ROZ134" s="20"/>
      <c r="RPA134" s="20"/>
      <c r="RPB134" s="20"/>
      <c r="RPC134" s="20"/>
      <c r="RPD134" s="20"/>
      <c r="RPE134" s="20"/>
      <c r="RPF134" s="20"/>
      <c r="RPG134" s="20"/>
      <c r="RPH134" s="20"/>
      <c r="RPI134" s="20"/>
      <c r="RPJ134" s="20"/>
      <c r="RPK134" s="20"/>
      <c r="RPL134" s="20"/>
      <c r="RPM134" s="20"/>
      <c r="RPN134" s="20"/>
      <c r="RPO134" s="20"/>
      <c r="RPP134" s="20"/>
      <c r="RPQ134" s="20"/>
      <c r="RPR134" s="20"/>
      <c r="RPS134" s="20"/>
      <c r="RPT134" s="20"/>
      <c r="RPU134" s="20"/>
      <c r="RPV134" s="20"/>
      <c r="RPW134" s="20"/>
      <c r="RPX134" s="20"/>
      <c r="RPY134" s="20"/>
      <c r="RPZ134" s="20"/>
      <c r="RQA134" s="20"/>
      <c r="RQB134" s="20"/>
      <c r="RQC134" s="20"/>
      <c r="RQD134" s="20"/>
      <c r="RQE134" s="20"/>
      <c r="RQF134" s="20"/>
      <c r="RQG134" s="20"/>
      <c r="RQH134" s="20"/>
      <c r="RQI134" s="20"/>
      <c r="RQJ134" s="20"/>
      <c r="RQK134" s="20"/>
      <c r="RQL134" s="20"/>
      <c r="RQM134" s="20"/>
      <c r="RQN134" s="20"/>
      <c r="RQO134" s="20"/>
      <c r="RQP134" s="20"/>
      <c r="RQQ134" s="20"/>
      <c r="RQR134" s="20"/>
      <c r="RQS134" s="20"/>
      <c r="RQT134" s="20"/>
      <c r="RQU134" s="20"/>
      <c r="RQV134" s="20"/>
      <c r="RQW134" s="20"/>
      <c r="RQX134" s="20"/>
      <c r="RQY134" s="20"/>
      <c r="RQZ134" s="20"/>
      <c r="RRA134" s="20"/>
      <c r="RRB134" s="20"/>
      <c r="RRC134" s="20"/>
      <c r="RRD134" s="20"/>
      <c r="RRE134" s="20"/>
      <c r="RRF134" s="20"/>
      <c r="RRG134" s="20"/>
      <c r="RRH134" s="20"/>
      <c r="RRI134" s="20"/>
      <c r="RRJ134" s="20"/>
      <c r="RRK134" s="20"/>
      <c r="RRL134" s="20"/>
      <c r="RRM134" s="20"/>
      <c r="RRN134" s="20"/>
      <c r="RRO134" s="20"/>
      <c r="RRP134" s="20"/>
      <c r="RRQ134" s="20"/>
      <c r="RRR134" s="20"/>
      <c r="RRS134" s="20"/>
      <c r="RRT134" s="20"/>
      <c r="RRU134" s="20"/>
      <c r="RRV134" s="20"/>
      <c r="RRW134" s="20"/>
      <c r="RRX134" s="20"/>
      <c r="RRY134" s="20"/>
      <c r="RRZ134" s="20"/>
      <c r="RSA134" s="20"/>
      <c r="RSB134" s="20"/>
      <c r="RSC134" s="20"/>
      <c r="RSD134" s="20"/>
      <c r="RSE134" s="20"/>
      <c r="RSF134" s="20"/>
      <c r="RSG134" s="20"/>
      <c r="RSH134" s="20"/>
      <c r="RSI134" s="20"/>
      <c r="RSJ134" s="20"/>
      <c r="RSK134" s="20"/>
      <c r="RSL134" s="20"/>
      <c r="RSM134" s="20"/>
      <c r="RSN134" s="20"/>
      <c r="RSO134" s="20"/>
      <c r="RSP134" s="20"/>
      <c r="RSQ134" s="20"/>
      <c r="RSR134" s="20"/>
      <c r="RSS134" s="20"/>
      <c r="RST134" s="20"/>
      <c r="RSU134" s="20"/>
      <c r="RSV134" s="20"/>
      <c r="RSW134" s="20"/>
      <c r="RSX134" s="20"/>
      <c r="RSY134" s="20"/>
      <c r="RSZ134" s="20"/>
      <c r="RTA134" s="20"/>
      <c r="RTB134" s="20"/>
      <c r="RTC134" s="20"/>
      <c r="RTD134" s="20"/>
      <c r="RTE134" s="20"/>
      <c r="RTF134" s="20"/>
      <c r="RTG134" s="20"/>
      <c r="RTH134" s="20"/>
      <c r="RTI134" s="20"/>
      <c r="RTJ134" s="20"/>
      <c r="RTK134" s="20"/>
      <c r="RTL134" s="20"/>
      <c r="RTM134" s="20"/>
      <c r="RTN134" s="20"/>
      <c r="RTO134" s="20"/>
      <c r="RTP134" s="20"/>
      <c r="RTQ134" s="20"/>
      <c r="RTR134" s="20"/>
      <c r="RTS134" s="20"/>
      <c r="RTT134" s="20"/>
      <c r="RTU134" s="20"/>
      <c r="RTV134" s="20"/>
      <c r="RTW134" s="20"/>
      <c r="RTX134" s="20"/>
      <c r="RTY134" s="20"/>
      <c r="RTZ134" s="20"/>
      <c r="RUA134" s="20"/>
      <c r="RUB134" s="20"/>
      <c r="RUC134" s="20"/>
      <c r="RUD134" s="20"/>
      <c r="RUE134" s="20"/>
      <c r="RUF134" s="20"/>
      <c r="RUG134" s="20"/>
      <c r="RUH134" s="20"/>
      <c r="RUI134" s="20"/>
      <c r="RUJ134" s="20"/>
      <c r="RUK134" s="20"/>
      <c r="RUL134" s="20"/>
      <c r="RUM134" s="20"/>
      <c r="RUN134" s="20"/>
      <c r="RUO134" s="20"/>
      <c r="RUP134" s="20"/>
      <c r="RUQ134" s="20"/>
      <c r="RUR134" s="20"/>
      <c r="RUS134" s="20"/>
      <c r="RUT134" s="20"/>
      <c r="RUU134" s="20"/>
      <c r="RUV134" s="20"/>
      <c r="RUW134" s="20"/>
      <c r="RUX134" s="20"/>
      <c r="RUY134" s="20"/>
      <c r="RUZ134" s="20"/>
      <c r="RVA134" s="20"/>
      <c r="RVB134" s="20"/>
      <c r="RVC134" s="20"/>
      <c r="RVD134" s="20"/>
      <c r="RVE134" s="20"/>
      <c r="RVF134" s="20"/>
      <c r="RVG134" s="20"/>
      <c r="RVH134" s="20"/>
      <c r="RVI134" s="20"/>
      <c r="RVJ134" s="20"/>
      <c r="RVK134" s="20"/>
      <c r="RVL134" s="20"/>
      <c r="RVM134" s="20"/>
      <c r="RVN134" s="20"/>
      <c r="RVO134" s="20"/>
      <c r="RVP134" s="20"/>
      <c r="RVQ134" s="20"/>
      <c r="RVR134" s="20"/>
      <c r="RVS134" s="20"/>
      <c r="RVT134" s="20"/>
      <c r="RVU134" s="20"/>
      <c r="RVV134" s="20"/>
      <c r="RVW134" s="20"/>
      <c r="RVX134" s="20"/>
      <c r="RVY134" s="20"/>
      <c r="RVZ134" s="20"/>
      <c r="RWA134" s="20"/>
      <c r="RWB134" s="20"/>
      <c r="RWC134" s="20"/>
      <c r="RWD134" s="20"/>
      <c r="RWE134" s="20"/>
      <c r="RWF134" s="20"/>
      <c r="RWG134" s="20"/>
      <c r="RWH134" s="20"/>
      <c r="RWI134" s="20"/>
      <c r="RWJ134" s="20"/>
      <c r="RWK134" s="20"/>
      <c r="RWL134" s="20"/>
      <c r="RWM134" s="20"/>
      <c r="RWN134" s="20"/>
      <c r="RWO134" s="20"/>
      <c r="RWP134" s="20"/>
      <c r="RWQ134" s="20"/>
      <c r="RWR134" s="20"/>
      <c r="RWS134" s="20"/>
      <c r="RWT134" s="20"/>
      <c r="RWU134" s="20"/>
      <c r="RWV134" s="20"/>
      <c r="RWW134" s="20"/>
      <c r="RWX134" s="20"/>
      <c r="RWY134" s="20"/>
      <c r="RWZ134" s="20"/>
      <c r="RXA134" s="20"/>
      <c r="RXB134" s="20"/>
      <c r="RXC134" s="20"/>
      <c r="RXD134" s="20"/>
      <c r="RXE134" s="20"/>
      <c r="RXF134" s="20"/>
      <c r="RXG134" s="20"/>
      <c r="RXH134" s="20"/>
      <c r="RXI134" s="20"/>
      <c r="RXJ134" s="20"/>
      <c r="RXK134" s="20"/>
      <c r="RXL134" s="20"/>
      <c r="RXM134" s="20"/>
      <c r="RXN134" s="20"/>
      <c r="RXO134" s="20"/>
      <c r="RXP134" s="20"/>
      <c r="RXQ134" s="20"/>
      <c r="RXR134" s="20"/>
      <c r="RXS134" s="20"/>
      <c r="RXT134" s="20"/>
      <c r="RXU134" s="20"/>
      <c r="RXV134" s="20"/>
      <c r="RXW134" s="20"/>
      <c r="RXX134" s="20"/>
      <c r="RXY134" s="20"/>
      <c r="RXZ134" s="20"/>
      <c r="RYA134" s="20"/>
      <c r="RYB134" s="20"/>
      <c r="RYC134" s="20"/>
      <c r="RYD134" s="20"/>
      <c r="RYE134" s="20"/>
      <c r="RYF134" s="20"/>
      <c r="RYG134" s="20"/>
      <c r="RYH134" s="20"/>
      <c r="RYI134" s="20"/>
      <c r="RYJ134" s="20"/>
      <c r="RYK134" s="20"/>
      <c r="RYL134" s="20"/>
      <c r="RYM134" s="20"/>
      <c r="RYN134" s="20"/>
      <c r="RYO134" s="20"/>
      <c r="RYP134" s="20"/>
      <c r="RYQ134" s="20"/>
      <c r="RYR134" s="20"/>
      <c r="RYS134" s="20"/>
      <c r="RYT134" s="20"/>
      <c r="RYU134" s="20"/>
      <c r="RYV134" s="20"/>
      <c r="RYW134" s="20"/>
      <c r="RYX134" s="20"/>
      <c r="RYY134" s="20"/>
      <c r="RYZ134" s="20"/>
      <c r="RZA134" s="20"/>
      <c r="RZB134" s="20"/>
      <c r="RZC134" s="20"/>
      <c r="RZD134" s="20"/>
      <c r="RZE134" s="20"/>
      <c r="RZF134" s="20"/>
      <c r="RZG134" s="20"/>
      <c r="RZH134" s="20"/>
      <c r="RZI134" s="20"/>
      <c r="RZJ134" s="20"/>
      <c r="RZK134" s="20"/>
      <c r="RZL134" s="20"/>
      <c r="RZM134" s="20"/>
      <c r="RZN134" s="20"/>
      <c r="RZO134" s="20"/>
      <c r="RZP134" s="20"/>
      <c r="RZQ134" s="20"/>
      <c r="RZR134" s="20"/>
      <c r="RZS134" s="20"/>
      <c r="RZT134" s="20"/>
      <c r="RZU134" s="20"/>
      <c r="RZV134" s="20"/>
      <c r="RZW134" s="20"/>
      <c r="RZX134" s="20"/>
      <c r="RZY134" s="20"/>
      <c r="RZZ134" s="20"/>
      <c r="SAA134" s="20"/>
      <c r="SAB134" s="20"/>
      <c r="SAC134" s="20"/>
      <c r="SAD134" s="20"/>
      <c r="SAE134" s="20"/>
      <c r="SAF134" s="20"/>
      <c r="SAG134" s="20"/>
      <c r="SAH134" s="20"/>
      <c r="SAI134" s="20"/>
      <c r="SAJ134" s="20"/>
      <c r="SAK134" s="20"/>
      <c r="SAL134" s="20"/>
      <c r="SAM134" s="20"/>
      <c r="SAN134" s="20"/>
      <c r="SAO134" s="20"/>
      <c r="SAP134" s="20"/>
      <c r="SAQ134" s="20"/>
      <c r="SAR134" s="20"/>
      <c r="SAS134" s="20"/>
      <c r="SAT134" s="20"/>
      <c r="SAU134" s="20"/>
      <c r="SAV134" s="20"/>
      <c r="SAW134" s="20"/>
      <c r="SAX134" s="20"/>
      <c r="SAY134" s="20"/>
      <c r="SAZ134" s="20"/>
      <c r="SBA134" s="20"/>
      <c r="SBB134" s="20"/>
      <c r="SBC134" s="20"/>
      <c r="SBD134" s="20"/>
      <c r="SBE134" s="20"/>
      <c r="SBF134" s="20"/>
      <c r="SBG134" s="20"/>
      <c r="SBH134" s="20"/>
      <c r="SBI134" s="20"/>
      <c r="SBJ134" s="20"/>
      <c r="SBK134" s="20"/>
      <c r="SBL134" s="20"/>
      <c r="SBM134" s="20"/>
      <c r="SBN134" s="20"/>
      <c r="SBO134" s="20"/>
      <c r="SBP134" s="20"/>
      <c r="SBQ134" s="20"/>
      <c r="SBR134" s="20"/>
      <c r="SBS134" s="20"/>
      <c r="SBT134" s="20"/>
      <c r="SBU134" s="20"/>
      <c r="SBV134" s="20"/>
      <c r="SBW134" s="20"/>
      <c r="SBX134" s="20"/>
      <c r="SBY134" s="20"/>
      <c r="SBZ134" s="20"/>
      <c r="SCA134" s="20"/>
      <c r="SCB134" s="20"/>
      <c r="SCC134" s="20"/>
      <c r="SCD134" s="20"/>
      <c r="SCE134" s="20"/>
      <c r="SCF134" s="20"/>
      <c r="SCG134" s="20"/>
      <c r="SCH134" s="20"/>
      <c r="SCI134" s="20"/>
      <c r="SCJ134" s="20"/>
      <c r="SCK134" s="20"/>
      <c r="SCL134" s="20"/>
      <c r="SCM134" s="20"/>
      <c r="SCN134" s="20"/>
      <c r="SCO134" s="20"/>
      <c r="SCP134" s="20"/>
      <c r="SCQ134" s="20"/>
      <c r="SCR134" s="20"/>
      <c r="SCS134" s="20"/>
      <c r="SCT134" s="20"/>
      <c r="SCU134" s="20"/>
      <c r="SCV134" s="20"/>
      <c r="SCW134" s="20"/>
      <c r="SCX134" s="20"/>
      <c r="SCY134" s="20"/>
      <c r="SCZ134" s="20"/>
      <c r="SDA134" s="20"/>
      <c r="SDB134" s="20"/>
      <c r="SDC134" s="20"/>
      <c r="SDD134" s="20"/>
      <c r="SDE134" s="20"/>
      <c r="SDF134" s="20"/>
      <c r="SDG134" s="20"/>
      <c r="SDH134" s="20"/>
      <c r="SDI134" s="20"/>
      <c r="SDJ134" s="20"/>
      <c r="SDK134" s="20"/>
      <c r="SDL134" s="20"/>
      <c r="SDM134" s="20"/>
      <c r="SDN134" s="20"/>
      <c r="SDO134" s="20"/>
      <c r="SDP134" s="20"/>
      <c r="SDQ134" s="20"/>
      <c r="SDR134" s="20"/>
      <c r="SDS134" s="20"/>
      <c r="SDT134" s="20"/>
      <c r="SDU134" s="20"/>
      <c r="SDV134" s="20"/>
      <c r="SDW134" s="20"/>
      <c r="SDX134" s="20"/>
      <c r="SDY134" s="20"/>
      <c r="SDZ134" s="20"/>
      <c r="SEA134" s="20"/>
      <c r="SEB134" s="20"/>
      <c r="SEC134" s="20"/>
      <c r="SED134" s="20"/>
      <c r="SEE134" s="20"/>
      <c r="SEF134" s="20"/>
      <c r="SEG134" s="20"/>
      <c r="SEH134" s="20"/>
      <c r="SEI134" s="20"/>
      <c r="SEJ134" s="20"/>
      <c r="SEK134" s="20"/>
      <c r="SEL134" s="20"/>
      <c r="SEM134" s="20"/>
      <c r="SEN134" s="20"/>
      <c r="SEO134" s="20"/>
      <c r="SEP134" s="20"/>
      <c r="SEQ134" s="20"/>
      <c r="SER134" s="20"/>
      <c r="SES134" s="20"/>
      <c r="SET134" s="20"/>
      <c r="SEU134" s="20"/>
      <c r="SEV134" s="20"/>
      <c r="SEW134" s="20"/>
      <c r="SEX134" s="20"/>
      <c r="SEY134" s="20"/>
      <c r="SEZ134" s="20"/>
      <c r="SFA134" s="20"/>
      <c r="SFB134" s="20"/>
      <c r="SFC134" s="20"/>
      <c r="SFD134" s="20"/>
      <c r="SFE134" s="20"/>
      <c r="SFF134" s="20"/>
      <c r="SFG134" s="20"/>
      <c r="SFH134" s="20"/>
      <c r="SFI134" s="20"/>
      <c r="SFJ134" s="20"/>
      <c r="SFK134" s="20"/>
      <c r="SFL134" s="20"/>
      <c r="SFM134" s="20"/>
      <c r="SFN134" s="20"/>
      <c r="SFO134" s="20"/>
      <c r="SFP134" s="20"/>
      <c r="SFQ134" s="20"/>
      <c r="SFR134" s="20"/>
      <c r="SFS134" s="20"/>
      <c r="SFT134" s="20"/>
      <c r="SFU134" s="20"/>
      <c r="SFV134" s="20"/>
      <c r="SFW134" s="20"/>
      <c r="SFX134" s="20"/>
      <c r="SFY134" s="20"/>
      <c r="SFZ134" s="20"/>
      <c r="SGA134" s="20"/>
      <c r="SGB134" s="20"/>
      <c r="SGC134" s="20"/>
      <c r="SGD134" s="20"/>
      <c r="SGE134" s="20"/>
      <c r="SGF134" s="20"/>
      <c r="SGG134" s="20"/>
      <c r="SGH134" s="20"/>
      <c r="SGI134" s="20"/>
      <c r="SGJ134" s="20"/>
      <c r="SGK134" s="20"/>
      <c r="SGL134" s="20"/>
      <c r="SGM134" s="20"/>
      <c r="SGN134" s="20"/>
      <c r="SGO134" s="20"/>
      <c r="SGP134" s="20"/>
      <c r="SGQ134" s="20"/>
      <c r="SGR134" s="20"/>
      <c r="SGS134" s="20"/>
      <c r="SGT134" s="20"/>
      <c r="SGU134" s="20"/>
      <c r="SGV134" s="20"/>
      <c r="SGW134" s="20"/>
      <c r="SGX134" s="20"/>
      <c r="SGY134" s="20"/>
      <c r="SGZ134" s="20"/>
      <c r="SHA134" s="20"/>
      <c r="SHB134" s="20"/>
      <c r="SHC134" s="20"/>
      <c r="SHD134" s="20"/>
      <c r="SHE134" s="20"/>
      <c r="SHF134" s="20"/>
      <c r="SHG134" s="20"/>
      <c r="SHH134" s="20"/>
      <c r="SHI134" s="20"/>
      <c r="SHJ134" s="20"/>
      <c r="SHK134" s="20"/>
      <c r="SHL134" s="20"/>
      <c r="SHM134" s="20"/>
      <c r="SHN134" s="20"/>
      <c r="SHO134" s="20"/>
      <c r="SHP134" s="20"/>
      <c r="SHQ134" s="20"/>
      <c r="SHR134" s="20"/>
      <c r="SHS134" s="20"/>
      <c r="SHT134" s="20"/>
      <c r="SHU134" s="20"/>
      <c r="SHV134" s="20"/>
      <c r="SHW134" s="20"/>
      <c r="SHX134" s="20"/>
      <c r="SHY134" s="20"/>
      <c r="SHZ134" s="20"/>
      <c r="SIA134" s="20"/>
      <c r="SIB134" s="20"/>
      <c r="SIC134" s="20"/>
      <c r="SID134" s="20"/>
      <c r="SIE134" s="20"/>
      <c r="SIF134" s="20"/>
      <c r="SIG134" s="20"/>
      <c r="SIH134" s="20"/>
      <c r="SII134" s="20"/>
      <c r="SIJ134" s="20"/>
      <c r="SIK134" s="20"/>
      <c r="SIL134" s="20"/>
      <c r="SIM134" s="20"/>
      <c r="SIN134" s="20"/>
      <c r="SIO134" s="20"/>
      <c r="SIP134" s="20"/>
      <c r="SIQ134" s="20"/>
      <c r="SIR134" s="20"/>
      <c r="SIS134" s="20"/>
      <c r="SIT134" s="20"/>
      <c r="SIU134" s="20"/>
      <c r="SIV134" s="20"/>
      <c r="SIW134" s="20"/>
      <c r="SIX134" s="20"/>
      <c r="SIY134" s="20"/>
      <c r="SIZ134" s="20"/>
      <c r="SJA134" s="20"/>
      <c r="SJB134" s="20"/>
      <c r="SJC134" s="20"/>
      <c r="SJD134" s="20"/>
      <c r="SJE134" s="20"/>
      <c r="SJF134" s="20"/>
      <c r="SJG134" s="20"/>
      <c r="SJH134" s="20"/>
      <c r="SJI134" s="20"/>
      <c r="SJJ134" s="20"/>
      <c r="SJK134" s="20"/>
      <c r="SJL134" s="20"/>
      <c r="SJM134" s="20"/>
      <c r="SJN134" s="20"/>
      <c r="SJO134" s="20"/>
      <c r="SJP134" s="20"/>
      <c r="SJQ134" s="20"/>
      <c r="SJR134" s="20"/>
      <c r="SJS134" s="20"/>
      <c r="SJT134" s="20"/>
      <c r="SJU134" s="20"/>
      <c r="SJV134" s="20"/>
      <c r="SJW134" s="20"/>
      <c r="SJX134" s="20"/>
      <c r="SJY134" s="20"/>
      <c r="SJZ134" s="20"/>
      <c r="SKA134" s="20"/>
      <c r="SKB134" s="20"/>
      <c r="SKC134" s="20"/>
      <c r="SKD134" s="20"/>
      <c r="SKE134" s="20"/>
      <c r="SKF134" s="20"/>
      <c r="SKG134" s="20"/>
      <c r="SKH134" s="20"/>
      <c r="SKI134" s="20"/>
      <c r="SKJ134" s="20"/>
      <c r="SKK134" s="20"/>
      <c r="SKL134" s="20"/>
      <c r="SKM134" s="20"/>
      <c r="SKN134" s="20"/>
      <c r="SKO134" s="20"/>
      <c r="SKP134" s="20"/>
      <c r="SKQ134" s="20"/>
      <c r="SKR134" s="20"/>
      <c r="SKS134" s="20"/>
      <c r="SKT134" s="20"/>
      <c r="SKU134" s="20"/>
      <c r="SKV134" s="20"/>
      <c r="SKW134" s="20"/>
      <c r="SKX134" s="20"/>
      <c r="SKY134" s="20"/>
      <c r="SKZ134" s="20"/>
      <c r="SLA134" s="20"/>
      <c r="SLB134" s="20"/>
      <c r="SLC134" s="20"/>
      <c r="SLD134" s="20"/>
      <c r="SLE134" s="20"/>
      <c r="SLF134" s="20"/>
      <c r="SLG134" s="20"/>
      <c r="SLH134" s="20"/>
      <c r="SLI134" s="20"/>
      <c r="SLJ134" s="20"/>
      <c r="SLK134" s="20"/>
      <c r="SLL134" s="20"/>
      <c r="SLM134" s="20"/>
      <c r="SLN134" s="20"/>
      <c r="SLO134" s="20"/>
      <c r="SLP134" s="20"/>
      <c r="SLQ134" s="20"/>
      <c r="SLR134" s="20"/>
      <c r="SLS134" s="20"/>
      <c r="SLT134" s="20"/>
      <c r="SLU134" s="20"/>
      <c r="SLV134" s="20"/>
      <c r="SLW134" s="20"/>
      <c r="SLX134" s="20"/>
      <c r="SLY134" s="20"/>
      <c r="SLZ134" s="20"/>
      <c r="SMA134" s="20"/>
      <c r="SMB134" s="20"/>
      <c r="SMC134" s="20"/>
      <c r="SMD134" s="20"/>
      <c r="SME134" s="20"/>
      <c r="SMF134" s="20"/>
      <c r="SMG134" s="20"/>
      <c r="SMH134" s="20"/>
      <c r="SMI134" s="20"/>
      <c r="SMJ134" s="20"/>
      <c r="SMK134" s="20"/>
      <c r="SML134" s="20"/>
      <c r="SMM134" s="20"/>
      <c r="SMN134" s="20"/>
      <c r="SMO134" s="20"/>
      <c r="SMP134" s="20"/>
      <c r="SMQ134" s="20"/>
      <c r="SMR134" s="20"/>
      <c r="SMS134" s="20"/>
      <c r="SMT134" s="20"/>
      <c r="SMU134" s="20"/>
      <c r="SMV134" s="20"/>
      <c r="SMW134" s="20"/>
      <c r="SMX134" s="20"/>
      <c r="SMY134" s="20"/>
      <c r="SMZ134" s="20"/>
      <c r="SNA134" s="20"/>
      <c r="SNB134" s="20"/>
      <c r="SNC134" s="20"/>
      <c r="SND134" s="20"/>
      <c r="SNE134" s="20"/>
      <c r="SNF134" s="20"/>
      <c r="SNG134" s="20"/>
      <c r="SNH134" s="20"/>
      <c r="SNI134" s="20"/>
      <c r="SNJ134" s="20"/>
      <c r="SNK134" s="20"/>
      <c r="SNL134" s="20"/>
      <c r="SNM134" s="20"/>
      <c r="SNN134" s="20"/>
      <c r="SNO134" s="20"/>
      <c r="SNP134" s="20"/>
      <c r="SNQ134" s="20"/>
      <c r="SNR134" s="20"/>
      <c r="SNS134" s="20"/>
      <c r="SNT134" s="20"/>
      <c r="SNU134" s="20"/>
      <c r="SNV134" s="20"/>
      <c r="SNW134" s="20"/>
      <c r="SNX134" s="20"/>
      <c r="SNY134" s="20"/>
      <c r="SNZ134" s="20"/>
      <c r="SOA134" s="20"/>
      <c r="SOB134" s="20"/>
      <c r="SOC134" s="20"/>
      <c r="SOD134" s="20"/>
      <c r="SOE134" s="20"/>
      <c r="SOF134" s="20"/>
      <c r="SOG134" s="20"/>
      <c r="SOH134" s="20"/>
      <c r="SOI134" s="20"/>
      <c r="SOJ134" s="20"/>
      <c r="SOK134" s="20"/>
      <c r="SOL134" s="20"/>
      <c r="SOM134" s="20"/>
      <c r="SON134" s="20"/>
      <c r="SOO134" s="20"/>
      <c r="SOP134" s="20"/>
      <c r="SOQ134" s="20"/>
      <c r="SOR134" s="20"/>
      <c r="SOS134" s="20"/>
      <c r="SOT134" s="20"/>
      <c r="SOU134" s="20"/>
      <c r="SOV134" s="20"/>
      <c r="SOW134" s="20"/>
      <c r="SOX134" s="20"/>
      <c r="SOY134" s="20"/>
      <c r="SOZ134" s="20"/>
      <c r="SPA134" s="20"/>
      <c r="SPB134" s="20"/>
      <c r="SPC134" s="20"/>
      <c r="SPD134" s="20"/>
      <c r="SPE134" s="20"/>
      <c r="SPF134" s="20"/>
      <c r="SPG134" s="20"/>
      <c r="SPH134" s="20"/>
      <c r="SPI134" s="20"/>
      <c r="SPJ134" s="20"/>
      <c r="SPK134" s="20"/>
      <c r="SPL134" s="20"/>
      <c r="SPM134" s="20"/>
      <c r="SPN134" s="20"/>
      <c r="SPO134" s="20"/>
      <c r="SPP134" s="20"/>
      <c r="SPQ134" s="20"/>
      <c r="SPR134" s="20"/>
      <c r="SPS134" s="20"/>
      <c r="SPT134" s="20"/>
      <c r="SPU134" s="20"/>
      <c r="SPV134" s="20"/>
      <c r="SPW134" s="20"/>
      <c r="SPX134" s="20"/>
      <c r="SPY134" s="20"/>
      <c r="SPZ134" s="20"/>
      <c r="SQA134" s="20"/>
      <c r="SQB134" s="20"/>
      <c r="SQC134" s="20"/>
      <c r="SQD134" s="20"/>
      <c r="SQE134" s="20"/>
      <c r="SQF134" s="20"/>
      <c r="SQG134" s="20"/>
      <c r="SQH134" s="20"/>
      <c r="SQI134" s="20"/>
      <c r="SQJ134" s="20"/>
      <c r="SQK134" s="20"/>
      <c r="SQL134" s="20"/>
      <c r="SQM134" s="20"/>
      <c r="SQN134" s="20"/>
      <c r="SQO134" s="20"/>
      <c r="SQP134" s="20"/>
      <c r="SQQ134" s="20"/>
      <c r="SQR134" s="20"/>
      <c r="SQS134" s="20"/>
      <c r="SQT134" s="20"/>
      <c r="SQU134" s="20"/>
      <c r="SQV134" s="20"/>
      <c r="SQW134" s="20"/>
      <c r="SQX134" s="20"/>
      <c r="SQY134" s="20"/>
      <c r="SQZ134" s="20"/>
      <c r="SRA134" s="20"/>
      <c r="SRB134" s="20"/>
      <c r="SRC134" s="20"/>
      <c r="SRD134" s="20"/>
      <c r="SRE134" s="20"/>
      <c r="SRF134" s="20"/>
      <c r="SRG134" s="20"/>
      <c r="SRH134" s="20"/>
      <c r="SRI134" s="20"/>
      <c r="SRJ134" s="20"/>
      <c r="SRK134" s="20"/>
      <c r="SRL134" s="20"/>
      <c r="SRM134" s="20"/>
      <c r="SRN134" s="20"/>
      <c r="SRO134" s="20"/>
      <c r="SRP134" s="20"/>
      <c r="SRQ134" s="20"/>
      <c r="SRR134" s="20"/>
      <c r="SRS134" s="20"/>
      <c r="SRT134" s="20"/>
      <c r="SRU134" s="20"/>
      <c r="SRV134" s="20"/>
      <c r="SRW134" s="20"/>
      <c r="SRX134" s="20"/>
      <c r="SRY134" s="20"/>
      <c r="SRZ134" s="20"/>
      <c r="SSA134" s="20"/>
      <c r="SSB134" s="20"/>
      <c r="SSC134" s="20"/>
      <c r="SSD134" s="20"/>
      <c r="SSE134" s="20"/>
      <c r="SSF134" s="20"/>
      <c r="SSG134" s="20"/>
      <c r="SSH134" s="20"/>
      <c r="SSI134" s="20"/>
      <c r="SSJ134" s="20"/>
      <c r="SSK134" s="20"/>
      <c r="SSL134" s="20"/>
      <c r="SSM134" s="20"/>
      <c r="SSN134" s="20"/>
      <c r="SSO134" s="20"/>
      <c r="SSP134" s="20"/>
      <c r="SSQ134" s="20"/>
      <c r="SSR134" s="20"/>
      <c r="SSS134" s="20"/>
      <c r="SST134" s="20"/>
      <c r="SSU134" s="20"/>
      <c r="SSV134" s="20"/>
      <c r="SSW134" s="20"/>
      <c r="SSX134" s="20"/>
      <c r="SSY134" s="20"/>
      <c r="SSZ134" s="20"/>
      <c r="STA134" s="20"/>
      <c r="STB134" s="20"/>
      <c r="STC134" s="20"/>
      <c r="STD134" s="20"/>
      <c r="STE134" s="20"/>
      <c r="STF134" s="20"/>
      <c r="STG134" s="20"/>
      <c r="STH134" s="20"/>
      <c r="STI134" s="20"/>
      <c r="STJ134" s="20"/>
      <c r="STK134" s="20"/>
      <c r="STL134" s="20"/>
      <c r="STM134" s="20"/>
      <c r="STN134" s="20"/>
      <c r="STO134" s="20"/>
      <c r="STP134" s="20"/>
      <c r="STQ134" s="20"/>
      <c r="STR134" s="20"/>
      <c r="STS134" s="20"/>
      <c r="STT134" s="20"/>
      <c r="STU134" s="20"/>
      <c r="STV134" s="20"/>
      <c r="STW134" s="20"/>
      <c r="STX134" s="20"/>
      <c r="STY134" s="20"/>
      <c r="STZ134" s="20"/>
      <c r="SUA134" s="20"/>
      <c r="SUB134" s="20"/>
      <c r="SUC134" s="20"/>
      <c r="SUD134" s="20"/>
      <c r="SUE134" s="20"/>
      <c r="SUF134" s="20"/>
      <c r="SUG134" s="20"/>
      <c r="SUH134" s="20"/>
      <c r="SUI134" s="20"/>
      <c r="SUJ134" s="20"/>
      <c r="SUK134" s="20"/>
      <c r="SUL134" s="20"/>
      <c r="SUM134" s="20"/>
      <c r="SUN134" s="20"/>
      <c r="SUO134" s="20"/>
      <c r="SUP134" s="20"/>
      <c r="SUQ134" s="20"/>
      <c r="SUR134" s="20"/>
      <c r="SUS134" s="20"/>
      <c r="SUT134" s="20"/>
      <c r="SUU134" s="20"/>
      <c r="SUV134" s="20"/>
      <c r="SUW134" s="20"/>
      <c r="SUX134" s="20"/>
      <c r="SUY134" s="20"/>
      <c r="SUZ134" s="20"/>
      <c r="SVA134" s="20"/>
      <c r="SVB134" s="20"/>
      <c r="SVC134" s="20"/>
      <c r="SVD134" s="20"/>
      <c r="SVE134" s="20"/>
      <c r="SVF134" s="20"/>
      <c r="SVG134" s="20"/>
      <c r="SVH134" s="20"/>
      <c r="SVI134" s="20"/>
      <c r="SVJ134" s="20"/>
      <c r="SVK134" s="20"/>
      <c r="SVL134" s="20"/>
      <c r="SVM134" s="20"/>
      <c r="SVN134" s="20"/>
      <c r="SVO134" s="20"/>
      <c r="SVP134" s="20"/>
      <c r="SVQ134" s="20"/>
      <c r="SVR134" s="20"/>
      <c r="SVS134" s="20"/>
      <c r="SVT134" s="20"/>
      <c r="SVU134" s="20"/>
      <c r="SVV134" s="20"/>
      <c r="SVW134" s="20"/>
      <c r="SVX134" s="20"/>
      <c r="SVY134" s="20"/>
      <c r="SVZ134" s="20"/>
      <c r="SWA134" s="20"/>
      <c r="SWB134" s="20"/>
      <c r="SWC134" s="20"/>
      <c r="SWD134" s="20"/>
      <c r="SWE134" s="20"/>
      <c r="SWF134" s="20"/>
      <c r="SWG134" s="20"/>
      <c r="SWH134" s="20"/>
      <c r="SWI134" s="20"/>
      <c r="SWJ134" s="20"/>
      <c r="SWK134" s="20"/>
      <c r="SWL134" s="20"/>
      <c r="SWM134" s="20"/>
      <c r="SWN134" s="20"/>
      <c r="SWO134" s="20"/>
      <c r="SWP134" s="20"/>
      <c r="SWQ134" s="20"/>
      <c r="SWR134" s="20"/>
      <c r="SWS134" s="20"/>
      <c r="SWT134" s="20"/>
      <c r="SWU134" s="20"/>
      <c r="SWV134" s="20"/>
      <c r="SWW134" s="20"/>
      <c r="SWX134" s="20"/>
      <c r="SWY134" s="20"/>
      <c r="SWZ134" s="20"/>
      <c r="SXA134" s="20"/>
      <c r="SXB134" s="20"/>
      <c r="SXC134" s="20"/>
      <c r="SXD134" s="20"/>
      <c r="SXE134" s="20"/>
      <c r="SXF134" s="20"/>
      <c r="SXG134" s="20"/>
      <c r="SXH134" s="20"/>
      <c r="SXI134" s="20"/>
      <c r="SXJ134" s="20"/>
      <c r="SXK134" s="20"/>
      <c r="SXL134" s="20"/>
      <c r="SXM134" s="20"/>
      <c r="SXN134" s="20"/>
      <c r="SXO134" s="20"/>
      <c r="SXP134" s="20"/>
      <c r="SXQ134" s="20"/>
      <c r="SXR134" s="20"/>
      <c r="SXS134" s="20"/>
      <c r="SXT134" s="20"/>
      <c r="SXU134" s="20"/>
      <c r="SXV134" s="20"/>
      <c r="SXW134" s="20"/>
      <c r="SXX134" s="20"/>
      <c r="SXY134" s="20"/>
      <c r="SXZ134" s="20"/>
      <c r="SYA134" s="20"/>
      <c r="SYB134" s="20"/>
      <c r="SYC134" s="20"/>
      <c r="SYD134" s="20"/>
      <c r="SYE134" s="20"/>
      <c r="SYF134" s="20"/>
      <c r="SYG134" s="20"/>
      <c r="SYH134" s="20"/>
      <c r="SYI134" s="20"/>
      <c r="SYJ134" s="20"/>
      <c r="SYK134" s="20"/>
      <c r="SYL134" s="20"/>
      <c r="SYM134" s="20"/>
      <c r="SYN134" s="20"/>
      <c r="SYO134" s="20"/>
      <c r="SYP134" s="20"/>
      <c r="SYQ134" s="20"/>
      <c r="SYR134" s="20"/>
      <c r="SYS134" s="20"/>
      <c r="SYT134" s="20"/>
      <c r="SYU134" s="20"/>
      <c r="SYV134" s="20"/>
      <c r="SYW134" s="20"/>
      <c r="SYX134" s="20"/>
      <c r="SYY134" s="20"/>
      <c r="SYZ134" s="20"/>
      <c r="SZA134" s="20"/>
      <c r="SZB134" s="20"/>
      <c r="SZC134" s="20"/>
      <c r="SZD134" s="20"/>
      <c r="SZE134" s="20"/>
      <c r="SZF134" s="20"/>
      <c r="SZG134" s="20"/>
      <c r="SZH134" s="20"/>
      <c r="SZI134" s="20"/>
      <c r="SZJ134" s="20"/>
      <c r="SZK134" s="20"/>
      <c r="SZL134" s="20"/>
      <c r="SZM134" s="20"/>
      <c r="SZN134" s="20"/>
      <c r="SZO134" s="20"/>
      <c r="SZP134" s="20"/>
      <c r="SZQ134" s="20"/>
      <c r="SZR134" s="20"/>
      <c r="SZS134" s="20"/>
      <c r="SZT134" s="20"/>
      <c r="SZU134" s="20"/>
      <c r="SZV134" s="20"/>
      <c r="SZW134" s="20"/>
      <c r="SZX134" s="20"/>
      <c r="SZY134" s="20"/>
      <c r="SZZ134" s="20"/>
      <c r="TAA134" s="20"/>
      <c r="TAB134" s="20"/>
      <c r="TAC134" s="20"/>
      <c r="TAD134" s="20"/>
      <c r="TAE134" s="20"/>
      <c r="TAF134" s="20"/>
      <c r="TAG134" s="20"/>
      <c r="TAH134" s="20"/>
      <c r="TAI134" s="20"/>
      <c r="TAJ134" s="20"/>
      <c r="TAK134" s="20"/>
      <c r="TAL134" s="20"/>
      <c r="TAM134" s="20"/>
      <c r="TAN134" s="20"/>
      <c r="TAO134" s="20"/>
      <c r="TAP134" s="20"/>
      <c r="TAQ134" s="20"/>
      <c r="TAR134" s="20"/>
      <c r="TAS134" s="20"/>
      <c r="TAT134" s="20"/>
      <c r="TAU134" s="20"/>
      <c r="TAV134" s="20"/>
      <c r="TAW134" s="20"/>
      <c r="TAX134" s="20"/>
      <c r="TAY134" s="20"/>
      <c r="TAZ134" s="20"/>
      <c r="TBA134" s="20"/>
      <c r="TBB134" s="20"/>
      <c r="TBC134" s="20"/>
      <c r="TBD134" s="20"/>
      <c r="TBE134" s="20"/>
      <c r="TBF134" s="20"/>
      <c r="TBG134" s="20"/>
      <c r="TBH134" s="20"/>
      <c r="TBI134" s="20"/>
      <c r="TBJ134" s="20"/>
      <c r="TBK134" s="20"/>
      <c r="TBL134" s="20"/>
      <c r="TBM134" s="20"/>
      <c r="TBN134" s="20"/>
      <c r="TBO134" s="20"/>
      <c r="TBP134" s="20"/>
      <c r="TBQ134" s="20"/>
      <c r="TBR134" s="20"/>
      <c r="TBS134" s="20"/>
      <c r="TBT134" s="20"/>
      <c r="TBU134" s="20"/>
      <c r="TBV134" s="20"/>
      <c r="TBW134" s="20"/>
      <c r="TBX134" s="20"/>
      <c r="TBY134" s="20"/>
      <c r="TBZ134" s="20"/>
      <c r="TCA134" s="20"/>
      <c r="TCB134" s="20"/>
      <c r="TCC134" s="20"/>
      <c r="TCD134" s="20"/>
      <c r="TCE134" s="20"/>
      <c r="TCF134" s="20"/>
      <c r="TCG134" s="20"/>
      <c r="TCH134" s="20"/>
      <c r="TCI134" s="20"/>
      <c r="TCJ134" s="20"/>
      <c r="TCK134" s="20"/>
      <c r="TCL134" s="20"/>
      <c r="TCM134" s="20"/>
      <c r="TCN134" s="20"/>
      <c r="TCO134" s="20"/>
      <c r="TCP134" s="20"/>
      <c r="TCQ134" s="20"/>
      <c r="TCR134" s="20"/>
      <c r="TCS134" s="20"/>
      <c r="TCT134" s="20"/>
      <c r="TCU134" s="20"/>
      <c r="TCV134" s="20"/>
      <c r="TCW134" s="20"/>
      <c r="TCX134" s="20"/>
      <c r="TCY134" s="20"/>
      <c r="TCZ134" s="20"/>
      <c r="TDA134" s="20"/>
      <c r="TDB134" s="20"/>
      <c r="TDC134" s="20"/>
      <c r="TDD134" s="20"/>
      <c r="TDE134" s="20"/>
      <c r="TDF134" s="20"/>
      <c r="TDG134" s="20"/>
      <c r="TDH134" s="20"/>
      <c r="TDI134" s="20"/>
      <c r="TDJ134" s="20"/>
      <c r="TDK134" s="20"/>
      <c r="TDL134" s="20"/>
      <c r="TDM134" s="20"/>
      <c r="TDN134" s="20"/>
      <c r="TDO134" s="20"/>
      <c r="TDP134" s="20"/>
      <c r="TDQ134" s="20"/>
      <c r="TDR134" s="20"/>
      <c r="TDS134" s="20"/>
      <c r="TDT134" s="20"/>
      <c r="TDU134" s="20"/>
      <c r="TDV134" s="20"/>
      <c r="TDW134" s="20"/>
      <c r="TDX134" s="20"/>
      <c r="TDY134" s="20"/>
      <c r="TDZ134" s="20"/>
      <c r="TEA134" s="20"/>
      <c r="TEB134" s="20"/>
      <c r="TEC134" s="20"/>
      <c r="TED134" s="20"/>
      <c r="TEE134" s="20"/>
      <c r="TEF134" s="20"/>
      <c r="TEG134" s="20"/>
      <c r="TEH134" s="20"/>
      <c r="TEI134" s="20"/>
      <c r="TEJ134" s="20"/>
      <c r="TEK134" s="20"/>
      <c r="TEL134" s="20"/>
      <c r="TEM134" s="20"/>
      <c r="TEN134" s="20"/>
      <c r="TEO134" s="20"/>
      <c r="TEP134" s="20"/>
      <c r="TEQ134" s="20"/>
      <c r="TER134" s="20"/>
      <c r="TES134" s="20"/>
      <c r="TET134" s="20"/>
      <c r="TEU134" s="20"/>
      <c r="TEV134" s="20"/>
      <c r="TEW134" s="20"/>
      <c r="TEX134" s="20"/>
      <c r="TEY134" s="20"/>
      <c r="TEZ134" s="20"/>
      <c r="TFA134" s="20"/>
      <c r="TFB134" s="20"/>
      <c r="TFC134" s="20"/>
      <c r="TFD134" s="20"/>
      <c r="TFE134" s="20"/>
      <c r="TFF134" s="20"/>
      <c r="TFG134" s="20"/>
      <c r="TFH134" s="20"/>
      <c r="TFI134" s="20"/>
      <c r="TFJ134" s="20"/>
      <c r="TFK134" s="20"/>
      <c r="TFL134" s="20"/>
      <c r="TFM134" s="20"/>
      <c r="TFN134" s="20"/>
      <c r="TFO134" s="20"/>
      <c r="TFP134" s="20"/>
      <c r="TFQ134" s="20"/>
      <c r="TFR134" s="20"/>
      <c r="TFS134" s="20"/>
      <c r="TFT134" s="20"/>
      <c r="TFU134" s="20"/>
      <c r="TFV134" s="20"/>
      <c r="TFW134" s="20"/>
      <c r="TFX134" s="20"/>
      <c r="TFY134" s="20"/>
      <c r="TFZ134" s="20"/>
      <c r="TGA134" s="20"/>
      <c r="TGB134" s="20"/>
      <c r="TGC134" s="20"/>
      <c r="TGD134" s="20"/>
      <c r="TGE134" s="20"/>
      <c r="TGF134" s="20"/>
      <c r="TGG134" s="20"/>
      <c r="TGH134" s="20"/>
      <c r="TGI134" s="20"/>
      <c r="TGJ134" s="20"/>
      <c r="TGK134" s="20"/>
      <c r="TGL134" s="20"/>
      <c r="TGM134" s="20"/>
      <c r="TGN134" s="20"/>
      <c r="TGO134" s="20"/>
      <c r="TGP134" s="20"/>
      <c r="TGQ134" s="20"/>
      <c r="TGR134" s="20"/>
      <c r="TGS134" s="20"/>
      <c r="TGT134" s="20"/>
      <c r="TGU134" s="20"/>
      <c r="TGV134" s="20"/>
      <c r="TGW134" s="20"/>
      <c r="TGX134" s="20"/>
      <c r="TGY134" s="20"/>
      <c r="TGZ134" s="20"/>
      <c r="THA134" s="20"/>
      <c r="THB134" s="20"/>
      <c r="THC134" s="20"/>
      <c r="THD134" s="20"/>
      <c r="THE134" s="20"/>
      <c r="THF134" s="20"/>
      <c r="THG134" s="20"/>
      <c r="THH134" s="20"/>
      <c r="THI134" s="20"/>
      <c r="THJ134" s="20"/>
      <c r="THK134" s="20"/>
      <c r="THL134" s="20"/>
      <c r="THM134" s="20"/>
      <c r="THN134" s="20"/>
      <c r="THO134" s="20"/>
      <c r="THP134" s="20"/>
      <c r="THQ134" s="20"/>
      <c r="THR134" s="20"/>
      <c r="THS134" s="20"/>
      <c r="THT134" s="20"/>
      <c r="THU134" s="20"/>
      <c r="THV134" s="20"/>
      <c r="THW134" s="20"/>
      <c r="THX134" s="20"/>
      <c r="THY134" s="20"/>
      <c r="THZ134" s="20"/>
      <c r="TIA134" s="20"/>
      <c r="TIB134" s="20"/>
      <c r="TIC134" s="20"/>
      <c r="TID134" s="20"/>
      <c r="TIE134" s="20"/>
      <c r="TIF134" s="20"/>
      <c r="TIG134" s="20"/>
      <c r="TIH134" s="20"/>
      <c r="TII134" s="20"/>
      <c r="TIJ134" s="20"/>
      <c r="TIK134" s="20"/>
      <c r="TIL134" s="20"/>
      <c r="TIM134" s="20"/>
      <c r="TIN134" s="20"/>
      <c r="TIO134" s="20"/>
      <c r="TIP134" s="20"/>
      <c r="TIQ134" s="20"/>
      <c r="TIR134" s="20"/>
      <c r="TIS134" s="20"/>
      <c r="TIT134" s="20"/>
      <c r="TIU134" s="20"/>
      <c r="TIV134" s="20"/>
      <c r="TIW134" s="20"/>
      <c r="TIX134" s="20"/>
      <c r="TIY134" s="20"/>
      <c r="TIZ134" s="20"/>
      <c r="TJA134" s="20"/>
      <c r="TJB134" s="20"/>
      <c r="TJC134" s="20"/>
      <c r="TJD134" s="20"/>
      <c r="TJE134" s="20"/>
      <c r="TJF134" s="20"/>
      <c r="TJG134" s="20"/>
      <c r="TJH134" s="20"/>
      <c r="TJI134" s="20"/>
      <c r="TJJ134" s="20"/>
      <c r="TJK134" s="20"/>
      <c r="TJL134" s="20"/>
      <c r="TJM134" s="20"/>
      <c r="TJN134" s="20"/>
      <c r="TJO134" s="20"/>
      <c r="TJP134" s="20"/>
      <c r="TJQ134" s="20"/>
      <c r="TJR134" s="20"/>
      <c r="TJS134" s="20"/>
      <c r="TJT134" s="20"/>
      <c r="TJU134" s="20"/>
      <c r="TJV134" s="20"/>
      <c r="TJW134" s="20"/>
      <c r="TJX134" s="20"/>
      <c r="TJY134" s="20"/>
      <c r="TJZ134" s="20"/>
      <c r="TKA134" s="20"/>
      <c r="TKB134" s="20"/>
      <c r="TKC134" s="20"/>
      <c r="TKD134" s="20"/>
      <c r="TKE134" s="20"/>
      <c r="TKF134" s="20"/>
      <c r="TKG134" s="20"/>
      <c r="TKH134" s="20"/>
      <c r="TKI134" s="20"/>
      <c r="TKJ134" s="20"/>
      <c r="TKK134" s="20"/>
      <c r="TKL134" s="20"/>
      <c r="TKM134" s="20"/>
      <c r="TKN134" s="20"/>
      <c r="TKO134" s="20"/>
      <c r="TKP134" s="20"/>
      <c r="TKQ134" s="20"/>
      <c r="TKR134" s="20"/>
      <c r="TKS134" s="20"/>
      <c r="TKT134" s="20"/>
      <c r="TKU134" s="20"/>
      <c r="TKV134" s="20"/>
      <c r="TKW134" s="20"/>
      <c r="TKX134" s="20"/>
      <c r="TKY134" s="20"/>
      <c r="TKZ134" s="20"/>
      <c r="TLA134" s="20"/>
      <c r="TLB134" s="20"/>
      <c r="TLC134" s="20"/>
      <c r="TLD134" s="20"/>
      <c r="TLE134" s="20"/>
      <c r="TLF134" s="20"/>
      <c r="TLG134" s="20"/>
      <c r="TLH134" s="20"/>
      <c r="TLI134" s="20"/>
      <c r="TLJ134" s="20"/>
      <c r="TLK134" s="20"/>
      <c r="TLL134" s="20"/>
      <c r="TLM134" s="20"/>
      <c r="TLN134" s="20"/>
      <c r="TLO134" s="20"/>
      <c r="TLP134" s="20"/>
      <c r="TLQ134" s="20"/>
      <c r="TLR134" s="20"/>
      <c r="TLS134" s="20"/>
      <c r="TLT134" s="20"/>
      <c r="TLU134" s="20"/>
      <c r="TLV134" s="20"/>
      <c r="TLW134" s="20"/>
      <c r="TLX134" s="20"/>
      <c r="TLY134" s="20"/>
      <c r="TLZ134" s="20"/>
      <c r="TMA134" s="20"/>
      <c r="TMB134" s="20"/>
      <c r="TMC134" s="20"/>
      <c r="TMD134" s="20"/>
      <c r="TME134" s="20"/>
      <c r="TMF134" s="20"/>
      <c r="TMG134" s="20"/>
      <c r="TMH134" s="20"/>
      <c r="TMI134" s="20"/>
      <c r="TMJ134" s="20"/>
      <c r="TMK134" s="20"/>
      <c r="TML134" s="20"/>
      <c r="TMM134" s="20"/>
      <c r="TMN134" s="20"/>
      <c r="TMO134" s="20"/>
      <c r="TMP134" s="20"/>
      <c r="TMQ134" s="20"/>
      <c r="TMR134" s="20"/>
      <c r="TMS134" s="20"/>
      <c r="TMT134" s="20"/>
      <c r="TMU134" s="20"/>
      <c r="TMV134" s="20"/>
      <c r="TMW134" s="20"/>
      <c r="TMX134" s="20"/>
      <c r="TMY134" s="20"/>
      <c r="TMZ134" s="20"/>
      <c r="TNA134" s="20"/>
      <c r="TNB134" s="20"/>
      <c r="TNC134" s="20"/>
      <c r="TND134" s="20"/>
      <c r="TNE134" s="20"/>
      <c r="TNF134" s="20"/>
      <c r="TNG134" s="20"/>
      <c r="TNH134" s="20"/>
      <c r="TNI134" s="20"/>
      <c r="TNJ134" s="20"/>
      <c r="TNK134" s="20"/>
      <c r="TNL134" s="20"/>
      <c r="TNM134" s="20"/>
      <c r="TNN134" s="20"/>
      <c r="TNO134" s="20"/>
      <c r="TNP134" s="20"/>
      <c r="TNQ134" s="20"/>
      <c r="TNR134" s="20"/>
      <c r="TNS134" s="20"/>
      <c r="TNT134" s="20"/>
      <c r="TNU134" s="20"/>
      <c r="TNV134" s="20"/>
      <c r="TNW134" s="20"/>
      <c r="TNX134" s="20"/>
      <c r="TNY134" s="20"/>
      <c r="TNZ134" s="20"/>
      <c r="TOA134" s="20"/>
      <c r="TOB134" s="20"/>
      <c r="TOC134" s="20"/>
      <c r="TOD134" s="20"/>
      <c r="TOE134" s="20"/>
      <c r="TOF134" s="20"/>
      <c r="TOG134" s="20"/>
      <c r="TOH134" s="20"/>
      <c r="TOI134" s="20"/>
      <c r="TOJ134" s="20"/>
      <c r="TOK134" s="20"/>
      <c r="TOL134" s="20"/>
      <c r="TOM134" s="20"/>
      <c r="TON134" s="20"/>
      <c r="TOO134" s="20"/>
      <c r="TOP134" s="20"/>
      <c r="TOQ134" s="20"/>
      <c r="TOR134" s="20"/>
      <c r="TOS134" s="20"/>
      <c r="TOT134" s="20"/>
      <c r="TOU134" s="20"/>
      <c r="TOV134" s="20"/>
      <c r="TOW134" s="20"/>
      <c r="TOX134" s="20"/>
      <c r="TOY134" s="20"/>
      <c r="TOZ134" s="20"/>
      <c r="TPA134" s="20"/>
      <c r="TPB134" s="20"/>
      <c r="TPC134" s="20"/>
      <c r="TPD134" s="20"/>
      <c r="TPE134" s="20"/>
      <c r="TPF134" s="20"/>
      <c r="TPG134" s="20"/>
      <c r="TPH134" s="20"/>
      <c r="TPI134" s="20"/>
      <c r="TPJ134" s="20"/>
      <c r="TPK134" s="20"/>
      <c r="TPL134" s="20"/>
      <c r="TPM134" s="20"/>
      <c r="TPN134" s="20"/>
      <c r="TPO134" s="20"/>
      <c r="TPP134" s="20"/>
      <c r="TPQ134" s="20"/>
      <c r="TPR134" s="20"/>
      <c r="TPS134" s="20"/>
      <c r="TPT134" s="20"/>
      <c r="TPU134" s="20"/>
      <c r="TPV134" s="20"/>
      <c r="TPW134" s="20"/>
      <c r="TPX134" s="20"/>
      <c r="TPY134" s="20"/>
      <c r="TPZ134" s="20"/>
      <c r="TQA134" s="20"/>
      <c r="TQB134" s="20"/>
      <c r="TQC134" s="20"/>
      <c r="TQD134" s="20"/>
      <c r="TQE134" s="20"/>
      <c r="TQF134" s="20"/>
      <c r="TQG134" s="20"/>
      <c r="TQH134" s="20"/>
      <c r="TQI134" s="20"/>
      <c r="TQJ134" s="20"/>
      <c r="TQK134" s="20"/>
      <c r="TQL134" s="20"/>
      <c r="TQM134" s="20"/>
      <c r="TQN134" s="20"/>
      <c r="TQO134" s="20"/>
      <c r="TQP134" s="20"/>
      <c r="TQQ134" s="20"/>
      <c r="TQR134" s="20"/>
      <c r="TQS134" s="20"/>
      <c r="TQT134" s="20"/>
      <c r="TQU134" s="20"/>
      <c r="TQV134" s="20"/>
      <c r="TQW134" s="20"/>
      <c r="TQX134" s="20"/>
      <c r="TQY134" s="20"/>
      <c r="TQZ134" s="20"/>
      <c r="TRA134" s="20"/>
      <c r="TRB134" s="20"/>
      <c r="TRC134" s="20"/>
      <c r="TRD134" s="20"/>
      <c r="TRE134" s="20"/>
      <c r="TRF134" s="20"/>
      <c r="TRG134" s="20"/>
      <c r="TRH134" s="20"/>
      <c r="TRI134" s="20"/>
      <c r="TRJ134" s="20"/>
      <c r="TRK134" s="20"/>
      <c r="TRL134" s="20"/>
      <c r="TRM134" s="20"/>
      <c r="TRN134" s="20"/>
      <c r="TRO134" s="20"/>
      <c r="TRP134" s="20"/>
      <c r="TRQ134" s="20"/>
      <c r="TRR134" s="20"/>
      <c r="TRS134" s="20"/>
      <c r="TRT134" s="20"/>
      <c r="TRU134" s="20"/>
      <c r="TRV134" s="20"/>
      <c r="TRW134" s="20"/>
      <c r="TRX134" s="20"/>
      <c r="TRY134" s="20"/>
      <c r="TRZ134" s="20"/>
      <c r="TSA134" s="20"/>
      <c r="TSB134" s="20"/>
      <c r="TSC134" s="20"/>
      <c r="TSD134" s="20"/>
      <c r="TSE134" s="20"/>
      <c r="TSF134" s="20"/>
      <c r="TSG134" s="20"/>
      <c r="TSH134" s="20"/>
      <c r="TSI134" s="20"/>
      <c r="TSJ134" s="20"/>
      <c r="TSK134" s="20"/>
      <c r="TSL134" s="20"/>
      <c r="TSM134" s="20"/>
      <c r="TSN134" s="20"/>
      <c r="TSO134" s="20"/>
      <c r="TSP134" s="20"/>
      <c r="TSQ134" s="20"/>
      <c r="TSR134" s="20"/>
      <c r="TSS134" s="20"/>
      <c r="TST134" s="20"/>
      <c r="TSU134" s="20"/>
      <c r="TSV134" s="20"/>
      <c r="TSW134" s="20"/>
      <c r="TSX134" s="20"/>
      <c r="TSY134" s="20"/>
      <c r="TSZ134" s="20"/>
      <c r="TTA134" s="20"/>
      <c r="TTB134" s="20"/>
      <c r="TTC134" s="20"/>
      <c r="TTD134" s="20"/>
      <c r="TTE134" s="20"/>
      <c r="TTF134" s="20"/>
      <c r="TTG134" s="20"/>
      <c r="TTH134" s="20"/>
      <c r="TTI134" s="20"/>
      <c r="TTJ134" s="20"/>
      <c r="TTK134" s="20"/>
      <c r="TTL134" s="20"/>
      <c r="TTM134" s="20"/>
      <c r="TTN134" s="20"/>
      <c r="TTO134" s="20"/>
      <c r="TTP134" s="20"/>
      <c r="TTQ134" s="20"/>
      <c r="TTR134" s="20"/>
      <c r="TTS134" s="20"/>
      <c r="TTT134" s="20"/>
      <c r="TTU134" s="20"/>
      <c r="TTV134" s="20"/>
      <c r="TTW134" s="20"/>
      <c r="TTX134" s="20"/>
      <c r="TTY134" s="20"/>
      <c r="TTZ134" s="20"/>
      <c r="TUA134" s="20"/>
      <c r="TUB134" s="20"/>
      <c r="TUC134" s="20"/>
      <c r="TUD134" s="20"/>
      <c r="TUE134" s="20"/>
      <c r="TUF134" s="20"/>
      <c r="TUG134" s="20"/>
      <c r="TUH134" s="20"/>
      <c r="TUI134" s="20"/>
      <c r="TUJ134" s="20"/>
      <c r="TUK134" s="20"/>
      <c r="TUL134" s="20"/>
      <c r="TUM134" s="20"/>
      <c r="TUN134" s="20"/>
      <c r="TUO134" s="20"/>
      <c r="TUP134" s="20"/>
      <c r="TUQ134" s="20"/>
      <c r="TUR134" s="20"/>
      <c r="TUS134" s="20"/>
      <c r="TUT134" s="20"/>
      <c r="TUU134" s="20"/>
      <c r="TUV134" s="20"/>
      <c r="TUW134" s="20"/>
      <c r="TUX134" s="20"/>
      <c r="TUY134" s="20"/>
      <c r="TUZ134" s="20"/>
      <c r="TVA134" s="20"/>
      <c r="TVB134" s="20"/>
      <c r="TVC134" s="20"/>
      <c r="TVD134" s="20"/>
      <c r="TVE134" s="20"/>
      <c r="TVF134" s="20"/>
      <c r="TVG134" s="20"/>
      <c r="TVH134" s="20"/>
      <c r="TVI134" s="20"/>
      <c r="TVJ134" s="20"/>
      <c r="TVK134" s="20"/>
      <c r="TVL134" s="20"/>
      <c r="TVM134" s="20"/>
      <c r="TVN134" s="20"/>
      <c r="TVO134" s="20"/>
      <c r="TVP134" s="20"/>
      <c r="TVQ134" s="20"/>
      <c r="TVR134" s="20"/>
      <c r="TVS134" s="20"/>
      <c r="TVT134" s="20"/>
      <c r="TVU134" s="20"/>
      <c r="TVV134" s="20"/>
      <c r="TVW134" s="20"/>
      <c r="TVX134" s="20"/>
      <c r="TVY134" s="20"/>
      <c r="TVZ134" s="20"/>
      <c r="TWA134" s="20"/>
      <c r="TWB134" s="20"/>
      <c r="TWC134" s="20"/>
      <c r="TWD134" s="20"/>
      <c r="TWE134" s="20"/>
      <c r="TWF134" s="20"/>
      <c r="TWG134" s="20"/>
      <c r="TWH134" s="20"/>
      <c r="TWI134" s="20"/>
      <c r="TWJ134" s="20"/>
      <c r="TWK134" s="20"/>
      <c r="TWL134" s="20"/>
      <c r="TWM134" s="20"/>
      <c r="TWN134" s="20"/>
      <c r="TWO134" s="20"/>
      <c r="TWP134" s="20"/>
      <c r="TWQ134" s="20"/>
      <c r="TWR134" s="20"/>
      <c r="TWS134" s="20"/>
      <c r="TWT134" s="20"/>
      <c r="TWU134" s="20"/>
      <c r="TWV134" s="20"/>
      <c r="TWW134" s="20"/>
      <c r="TWX134" s="20"/>
      <c r="TWY134" s="20"/>
      <c r="TWZ134" s="20"/>
      <c r="TXA134" s="20"/>
      <c r="TXB134" s="20"/>
      <c r="TXC134" s="20"/>
      <c r="TXD134" s="20"/>
      <c r="TXE134" s="20"/>
      <c r="TXF134" s="20"/>
      <c r="TXG134" s="20"/>
      <c r="TXH134" s="20"/>
      <c r="TXI134" s="20"/>
      <c r="TXJ134" s="20"/>
      <c r="TXK134" s="20"/>
      <c r="TXL134" s="20"/>
      <c r="TXM134" s="20"/>
      <c r="TXN134" s="20"/>
      <c r="TXO134" s="20"/>
      <c r="TXP134" s="20"/>
      <c r="TXQ134" s="20"/>
      <c r="TXR134" s="20"/>
      <c r="TXS134" s="20"/>
      <c r="TXT134" s="20"/>
      <c r="TXU134" s="20"/>
      <c r="TXV134" s="20"/>
      <c r="TXW134" s="20"/>
      <c r="TXX134" s="20"/>
      <c r="TXY134" s="20"/>
      <c r="TXZ134" s="20"/>
      <c r="TYA134" s="20"/>
      <c r="TYB134" s="20"/>
      <c r="TYC134" s="20"/>
      <c r="TYD134" s="20"/>
      <c r="TYE134" s="20"/>
      <c r="TYF134" s="20"/>
      <c r="TYG134" s="20"/>
      <c r="TYH134" s="20"/>
      <c r="TYI134" s="20"/>
      <c r="TYJ134" s="20"/>
      <c r="TYK134" s="20"/>
      <c r="TYL134" s="20"/>
      <c r="TYM134" s="20"/>
      <c r="TYN134" s="20"/>
      <c r="TYO134" s="20"/>
      <c r="TYP134" s="20"/>
      <c r="TYQ134" s="20"/>
      <c r="TYR134" s="20"/>
      <c r="TYS134" s="20"/>
      <c r="TYT134" s="20"/>
      <c r="TYU134" s="20"/>
      <c r="TYV134" s="20"/>
      <c r="TYW134" s="20"/>
      <c r="TYX134" s="20"/>
      <c r="TYY134" s="20"/>
      <c r="TYZ134" s="20"/>
      <c r="TZA134" s="20"/>
      <c r="TZB134" s="20"/>
      <c r="TZC134" s="20"/>
      <c r="TZD134" s="20"/>
      <c r="TZE134" s="20"/>
      <c r="TZF134" s="20"/>
      <c r="TZG134" s="20"/>
      <c r="TZH134" s="20"/>
      <c r="TZI134" s="20"/>
      <c r="TZJ134" s="20"/>
      <c r="TZK134" s="20"/>
      <c r="TZL134" s="20"/>
      <c r="TZM134" s="20"/>
      <c r="TZN134" s="20"/>
      <c r="TZO134" s="20"/>
      <c r="TZP134" s="20"/>
      <c r="TZQ134" s="20"/>
      <c r="TZR134" s="20"/>
      <c r="TZS134" s="20"/>
      <c r="TZT134" s="20"/>
      <c r="TZU134" s="20"/>
      <c r="TZV134" s="20"/>
      <c r="TZW134" s="20"/>
      <c r="TZX134" s="20"/>
      <c r="TZY134" s="20"/>
      <c r="TZZ134" s="20"/>
      <c r="UAA134" s="20"/>
      <c r="UAB134" s="20"/>
      <c r="UAC134" s="20"/>
      <c r="UAD134" s="20"/>
      <c r="UAE134" s="20"/>
      <c r="UAF134" s="20"/>
      <c r="UAG134" s="20"/>
      <c r="UAH134" s="20"/>
      <c r="UAI134" s="20"/>
      <c r="UAJ134" s="20"/>
      <c r="UAK134" s="20"/>
      <c r="UAL134" s="20"/>
      <c r="UAM134" s="20"/>
      <c r="UAN134" s="20"/>
      <c r="UAO134" s="20"/>
      <c r="UAP134" s="20"/>
      <c r="UAQ134" s="20"/>
      <c r="UAR134" s="20"/>
      <c r="UAS134" s="20"/>
      <c r="UAT134" s="20"/>
      <c r="UAU134" s="20"/>
      <c r="UAV134" s="20"/>
      <c r="UAW134" s="20"/>
      <c r="UAX134" s="20"/>
      <c r="UAY134" s="20"/>
      <c r="UAZ134" s="20"/>
      <c r="UBA134" s="20"/>
      <c r="UBB134" s="20"/>
      <c r="UBC134" s="20"/>
      <c r="UBD134" s="20"/>
      <c r="UBE134" s="20"/>
      <c r="UBF134" s="20"/>
      <c r="UBG134" s="20"/>
      <c r="UBH134" s="20"/>
      <c r="UBI134" s="20"/>
      <c r="UBJ134" s="20"/>
      <c r="UBK134" s="20"/>
      <c r="UBL134" s="20"/>
      <c r="UBM134" s="20"/>
      <c r="UBN134" s="20"/>
      <c r="UBO134" s="20"/>
      <c r="UBP134" s="20"/>
      <c r="UBQ134" s="20"/>
      <c r="UBR134" s="20"/>
      <c r="UBS134" s="20"/>
      <c r="UBT134" s="20"/>
      <c r="UBU134" s="20"/>
      <c r="UBV134" s="20"/>
      <c r="UBW134" s="20"/>
      <c r="UBX134" s="20"/>
      <c r="UBY134" s="20"/>
      <c r="UBZ134" s="20"/>
      <c r="UCA134" s="20"/>
      <c r="UCB134" s="20"/>
      <c r="UCC134" s="20"/>
      <c r="UCD134" s="20"/>
      <c r="UCE134" s="20"/>
      <c r="UCF134" s="20"/>
      <c r="UCG134" s="20"/>
      <c r="UCH134" s="20"/>
      <c r="UCI134" s="20"/>
      <c r="UCJ134" s="20"/>
      <c r="UCK134" s="20"/>
      <c r="UCL134" s="20"/>
      <c r="UCM134" s="20"/>
      <c r="UCN134" s="20"/>
      <c r="UCO134" s="20"/>
      <c r="UCP134" s="20"/>
      <c r="UCQ134" s="20"/>
      <c r="UCR134" s="20"/>
      <c r="UCS134" s="20"/>
      <c r="UCT134" s="20"/>
      <c r="UCU134" s="20"/>
      <c r="UCV134" s="20"/>
      <c r="UCW134" s="20"/>
      <c r="UCX134" s="20"/>
      <c r="UCY134" s="20"/>
      <c r="UCZ134" s="20"/>
      <c r="UDA134" s="20"/>
      <c r="UDB134" s="20"/>
      <c r="UDC134" s="20"/>
      <c r="UDD134" s="20"/>
      <c r="UDE134" s="20"/>
      <c r="UDF134" s="20"/>
      <c r="UDG134" s="20"/>
      <c r="UDH134" s="20"/>
      <c r="UDI134" s="20"/>
      <c r="UDJ134" s="20"/>
      <c r="UDK134" s="20"/>
      <c r="UDL134" s="20"/>
      <c r="UDM134" s="20"/>
      <c r="UDN134" s="20"/>
      <c r="UDO134" s="20"/>
      <c r="UDP134" s="20"/>
      <c r="UDQ134" s="20"/>
      <c r="UDR134" s="20"/>
      <c r="UDS134" s="20"/>
      <c r="UDT134" s="20"/>
      <c r="UDU134" s="20"/>
      <c r="UDV134" s="20"/>
      <c r="UDW134" s="20"/>
      <c r="UDX134" s="20"/>
      <c r="UDY134" s="20"/>
      <c r="UDZ134" s="20"/>
      <c r="UEA134" s="20"/>
      <c r="UEB134" s="20"/>
      <c r="UEC134" s="20"/>
      <c r="UED134" s="20"/>
      <c r="UEE134" s="20"/>
      <c r="UEF134" s="20"/>
      <c r="UEG134" s="20"/>
      <c r="UEH134" s="20"/>
      <c r="UEI134" s="20"/>
      <c r="UEJ134" s="20"/>
      <c r="UEK134" s="20"/>
      <c r="UEL134" s="20"/>
      <c r="UEM134" s="20"/>
      <c r="UEN134" s="20"/>
      <c r="UEO134" s="20"/>
      <c r="UEP134" s="20"/>
      <c r="UEQ134" s="20"/>
      <c r="UER134" s="20"/>
      <c r="UES134" s="20"/>
      <c r="UET134" s="20"/>
      <c r="UEU134" s="20"/>
      <c r="UEV134" s="20"/>
      <c r="UEW134" s="20"/>
      <c r="UEX134" s="20"/>
      <c r="UEY134" s="20"/>
      <c r="UEZ134" s="20"/>
      <c r="UFA134" s="20"/>
      <c r="UFB134" s="20"/>
      <c r="UFC134" s="20"/>
      <c r="UFD134" s="20"/>
      <c r="UFE134" s="20"/>
      <c r="UFF134" s="20"/>
      <c r="UFG134" s="20"/>
      <c r="UFH134" s="20"/>
      <c r="UFI134" s="20"/>
      <c r="UFJ134" s="20"/>
      <c r="UFK134" s="20"/>
      <c r="UFL134" s="20"/>
      <c r="UFM134" s="20"/>
      <c r="UFN134" s="20"/>
      <c r="UFO134" s="20"/>
      <c r="UFP134" s="20"/>
      <c r="UFQ134" s="20"/>
      <c r="UFR134" s="20"/>
      <c r="UFS134" s="20"/>
      <c r="UFT134" s="20"/>
      <c r="UFU134" s="20"/>
      <c r="UFV134" s="20"/>
      <c r="UFW134" s="20"/>
      <c r="UFX134" s="20"/>
      <c r="UFY134" s="20"/>
      <c r="UFZ134" s="20"/>
      <c r="UGA134" s="20"/>
      <c r="UGB134" s="20"/>
      <c r="UGC134" s="20"/>
      <c r="UGD134" s="20"/>
      <c r="UGE134" s="20"/>
      <c r="UGF134" s="20"/>
      <c r="UGG134" s="20"/>
      <c r="UGH134" s="20"/>
      <c r="UGI134" s="20"/>
      <c r="UGJ134" s="20"/>
      <c r="UGK134" s="20"/>
      <c r="UGL134" s="20"/>
      <c r="UGM134" s="20"/>
      <c r="UGN134" s="20"/>
      <c r="UGO134" s="20"/>
      <c r="UGP134" s="20"/>
      <c r="UGQ134" s="20"/>
      <c r="UGR134" s="20"/>
      <c r="UGS134" s="20"/>
      <c r="UGT134" s="20"/>
      <c r="UGU134" s="20"/>
      <c r="UGV134" s="20"/>
      <c r="UGW134" s="20"/>
      <c r="UGX134" s="20"/>
      <c r="UGY134" s="20"/>
      <c r="UGZ134" s="20"/>
      <c r="UHA134" s="20"/>
      <c r="UHB134" s="20"/>
      <c r="UHC134" s="20"/>
      <c r="UHD134" s="20"/>
      <c r="UHE134" s="20"/>
      <c r="UHF134" s="20"/>
      <c r="UHG134" s="20"/>
      <c r="UHH134" s="20"/>
      <c r="UHI134" s="20"/>
      <c r="UHJ134" s="20"/>
      <c r="UHK134" s="20"/>
      <c r="UHL134" s="20"/>
      <c r="UHM134" s="20"/>
      <c r="UHN134" s="20"/>
      <c r="UHO134" s="20"/>
      <c r="UHP134" s="20"/>
      <c r="UHQ134" s="20"/>
      <c r="UHR134" s="20"/>
      <c r="UHS134" s="20"/>
      <c r="UHT134" s="20"/>
      <c r="UHU134" s="20"/>
      <c r="UHV134" s="20"/>
      <c r="UHW134" s="20"/>
      <c r="UHX134" s="20"/>
      <c r="UHY134" s="20"/>
      <c r="UHZ134" s="20"/>
      <c r="UIA134" s="20"/>
      <c r="UIB134" s="20"/>
      <c r="UIC134" s="20"/>
      <c r="UID134" s="20"/>
      <c r="UIE134" s="20"/>
      <c r="UIF134" s="20"/>
      <c r="UIG134" s="20"/>
      <c r="UIH134" s="20"/>
      <c r="UII134" s="20"/>
      <c r="UIJ134" s="20"/>
      <c r="UIK134" s="20"/>
      <c r="UIL134" s="20"/>
      <c r="UIM134" s="20"/>
      <c r="UIN134" s="20"/>
      <c r="UIO134" s="20"/>
      <c r="UIP134" s="20"/>
      <c r="UIQ134" s="20"/>
      <c r="UIR134" s="20"/>
      <c r="UIS134" s="20"/>
      <c r="UIT134" s="20"/>
      <c r="UIU134" s="20"/>
      <c r="UIV134" s="20"/>
      <c r="UIW134" s="20"/>
      <c r="UIX134" s="20"/>
      <c r="UIY134" s="20"/>
      <c r="UIZ134" s="20"/>
      <c r="UJA134" s="20"/>
      <c r="UJB134" s="20"/>
      <c r="UJC134" s="20"/>
      <c r="UJD134" s="20"/>
      <c r="UJE134" s="20"/>
      <c r="UJF134" s="20"/>
      <c r="UJG134" s="20"/>
      <c r="UJH134" s="20"/>
      <c r="UJI134" s="20"/>
      <c r="UJJ134" s="20"/>
      <c r="UJK134" s="20"/>
      <c r="UJL134" s="20"/>
      <c r="UJM134" s="20"/>
      <c r="UJN134" s="20"/>
      <c r="UJO134" s="20"/>
      <c r="UJP134" s="20"/>
      <c r="UJQ134" s="20"/>
      <c r="UJR134" s="20"/>
      <c r="UJS134" s="20"/>
      <c r="UJT134" s="20"/>
      <c r="UJU134" s="20"/>
      <c r="UJV134" s="20"/>
      <c r="UJW134" s="20"/>
      <c r="UJX134" s="20"/>
      <c r="UJY134" s="20"/>
      <c r="UJZ134" s="20"/>
      <c r="UKA134" s="20"/>
      <c r="UKB134" s="20"/>
      <c r="UKC134" s="20"/>
      <c r="UKD134" s="20"/>
      <c r="UKE134" s="20"/>
      <c r="UKF134" s="20"/>
      <c r="UKG134" s="20"/>
      <c r="UKH134" s="20"/>
      <c r="UKI134" s="20"/>
      <c r="UKJ134" s="20"/>
      <c r="UKK134" s="20"/>
      <c r="UKL134" s="20"/>
      <c r="UKM134" s="20"/>
      <c r="UKN134" s="20"/>
      <c r="UKO134" s="20"/>
      <c r="UKP134" s="20"/>
      <c r="UKQ134" s="20"/>
      <c r="UKR134" s="20"/>
      <c r="UKS134" s="20"/>
      <c r="UKT134" s="20"/>
      <c r="UKU134" s="20"/>
      <c r="UKV134" s="20"/>
      <c r="UKW134" s="20"/>
      <c r="UKX134" s="20"/>
      <c r="UKY134" s="20"/>
      <c r="UKZ134" s="20"/>
      <c r="ULA134" s="20"/>
      <c r="ULB134" s="20"/>
      <c r="ULC134" s="20"/>
      <c r="ULD134" s="20"/>
      <c r="ULE134" s="20"/>
      <c r="ULF134" s="20"/>
      <c r="ULG134" s="20"/>
      <c r="ULH134" s="20"/>
      <c r="ULI134" s="20"/>
      <c r="ULJ134" s="20"/>
      <c r="ULK134" s="20"/>
      <c r="ULL134" s="20"/>
      <c r="ULM134" s="20"/>
      <c r="ULN134" s="20"/>
      <c r="ULO134" s="20"/>
      <c r="ULP134" s="20"/>
      <c r="ULQ134" s="20"/>
      <c r="ULR134" s="20"/>
      <c r="ULS134" s="20"/>
      <c r="ULT134" s="20"/>
      <c r="ULU134" s="20"/>
      <c r="ULV134" s="20"/>
      <c r="ULW134" s="20"/>
      <c r="ULX134" s="20"/>
      <c r="ULY134" s="20"/>
      <c r="ULZ134" s="20"/>
      <c r="UMA134" s="20"/>
      <c r="UMB134" s="20"/>
      <c r="UMC134" s="20"/>
      <c r="UMD134" s="20"/>
      <c r="UME134" s="20"/>
      <c r="UMF134" s="20"/>
      <c r="UMG134" s="20"/>
      <c r="UMH134" s="20"/>
      <c r="UMI134" s="20"/>
      <c r="UMJ134" s="20"/>
      <c r="UMK134" s="20"/>
      <c r="UML134" s="20"/>
      <c r="UMM134" s="20"/>
      <c r="UMN134" s="20"/>
      <c r="UMO134" s="20"/>
      <c r="UMP134" s="20"/>
      <c r="UMQ134" s="20"/>
      <c r="UMR134" s="20"/>
      <c r="UMS134" s="20"/>
      <c r="UMT134" s="20"/>
      <c r="UMU134" s="20"/>
      <c r="UMV134" s="20"/>
      <c r="UMW134" s="20"/>
      <c r="UMX134" s="20"/>
      <c r="UMY134" s="20"/>
      <c r="UMZ134" s="20"/>
      <c r="UNA134" s="20"/>
      <c r="UNB134" s="20"/>
      <c r="UNC134" s="20"/>
      <c r="UND134" s="20"/>
      <c r="UNE134" s="20"/>
      <c r="UNF134" s="20"/>
      <c r="UNG134" s="20"/>
      <c r="UNH134" s="20"/>
      <c r="UNI134" s="20"/>
      <c r="UNJ134" s="20"/>
      <c r="UNK134" s="20"/>
      <c r="UNL134" s="20"/>
      <c r="UNM134" s="20"/>
      <c r="UNN134" s="20"/>
      <c r="UNO134" s="20"/>
      <c r="UNP134" s="20"/>
      <c r="UNQ134" s="20"/>
      <c r="UNR134" s="20"/>
      <c r="UNS134" s="20"/>
      <c r="UNT134" s="20"/>
      <c r="UNU134" s="20"/>
      <c r="UNV134" s="20"/>
      <c r="UNW134" s="20"/>
      <c r="UNX134" s="20"/>
      <c r="UNY134" s="20"/>
      <c r="UNZ134" s="20"/>
      <c r="UOA134" s="20"/>
      <c r="UOB134" s="20"/>
      <c r="UOC134" s="20"/>
      <c r="UOD134" s="20"/>
      <c r="UOE134" s="20"/>
      <c r="UOF134" s="20"/>
      <c r="UOG134" s="20"/>
      <c r="UOH134" s="20"/>
      <c r="UOI134" s="20"/>
      <c r="UOJ134" s="20"/>
      <c r="UOK134" s="20"/>
      <c r="UOL134" s="20"/>
      <c r="UOM134" s="20"/>
      <c r="UON134" s="20"/>
      <c r="UOO134" s="20"/>
      <c r="UOP134" s="20"/>
      <c r="UOQ134" s="20"/>
      <c r="UOR134" s="20"/>
      <c r="UOS134" s="20"/>
      <c r="UOT134" s="20"/>
      <c r="UOU134" s="20"/>
      <c r="UOV134" s="20"/>
      <c r="UOW134" s="20"/>
      <c r="UOX134" s="20"/>
      <c r="UOY134" s="20"/>
      <c r="UOZ134" s="20"/>
      <c r="UPA134" s="20"/>
      <c r="UPB134" s="20"/>
      <c r="UPC134" s="20"/>
      <c r="UPD134" s="20"/>
      <c r="UPE134" s="20"/>
      <c r="UPF134" s="20"/>
      <c r="UPG134" s="20"/>
      <c r="UPH134" s="20"/>
      <c r="UPI134" s="20"/>
      <c r="UPJ134" s="20"/>
      <c r="UPK134" s="20"/>
      <c r="UPL134" s="20"/>
      <c r="UPM134" s="20"/>
      <c r="UPN134" s="20"/>
      <c r="UPO134" s="20"/>
      <c r="UPP134" s="20"/>
      <c r="UPQ134" s="20"/>
      <c r="UPR134" s="20"/>
      <c r="UPS134" s="20"/>
      <c r="UPT134" s="20"/>
      <c r="UPU134" s="20"/>
      <c r="UPV134" s="20"/>
      <c r="UPW134" s="20"/>
      <c r="UPX134" s="20"/>
      <c r="UPY134" s="20"/>
      <c r="UPZ134" s="20"/>
      <c r="UQA134" s="20"/>
      <c r="UQB134" s="20"/>
      <c r="UQC134" s="20"/>
      <c r="UQD134" s="20"/>
      <c r="UQE134" s="20"/>
      <c r="UQF134" s="20"/>
      <c r="UQG134" s="20"/>
      <c r="UQH134" s="20"/>
      <c r="UQI134" s="20"/>
      <c r="UQJ134" s="20"/>
      <c r="UQK134" s="20"/>
      <c r="UQL134" s="20"/>
      <c r="UQM134" s="20"/>
      <c r="UQN134" s="20"/>
      <c r="UQO134" s="20"/>
      <c r="UQP134" s="20"/>
      <c r="UQQ134" s="20"/>
      <c r="UQR134" s="20"/>
      <c r="UQS134" s="20"/>
      <c r="UQT134" s="20"/>
      <c r="UQU134" s="20"/>
      <c r="UQV134" s="20"/>
      <c r="UQW134" s="20"/>
      <c r="UQX134" s="20"/>
      <c r="UQY134" s="20"/>
      <c r="UQZ134" s="20"/>
      <c r="URA134" s="20"/>
      <c r="URB134" s="20"/>
      <c r="URC134" s="20"/>
      <c r="URD134" s="20"/>
      <c r="URE134" s="20"/>
      <c r="URF134" s="20"/>
      <c r="URG134" s="20"/>
      <c r="URH134" s="20"/>
      <c r="URI134" s="20"/>
      <c r="URJ134" s="20"/>
      <c r="URK134" s="20"/>
      <c r="URL134" s="20"/>
      <c r="URM134" s="20"/>
      <c r="URN134" s="20"/>
      <c r="URO134" s="20"/>
      <c r="URP134" s="20"/>
      <c r="URQ134" s="20"/>
      <c r="URR134" s="20"/>
      <c r="URS134" s="20"/>
      <c r="URT134" s="20"/>
      <c r="URU134" s="20"/>
      <c r="URV134" s="20"/>
      <c r="URW134" s="20"/>
      <c r="URX134" s="20"/>
      <c r="URY134" s="20"/>
      <c r="URZ134" s="20"/>
      <c r="USA134" s="20"/>
      <c r="USB134" s="20"/>
      <c r="USC134" s="20"/>
      <c r="USD134" s="20"/>
      <c r="USE134" s="20"/>
      <c r="USF134" s="20"/>
      <c r="USG134" s="20"/>
      <c r="USH134" s="20"/>
      <c r="USI134" s="20"/>
      <c r="USJ134" s="20"/>
      <c r="USK134" s="20"/>
      <c r="USL134" s="20"/>
      <c r="USM134" s="20"/>
      <c r="USN134" s="20"/>
      <c r="USO134" s="20"/>
      <c r="USP134" s="20"/>
      <c r="USQ134" s="20"/>
      <c r="USR134" s="20"/>
      <c r="USS134" s="20"/>
      <c r="UST134" s="20"/>
      <c r="USU134" s="20"/>
      <c r="USV134" s="20"/>
      <c r="USW134" s="20"/>
      <c r="USX134" s="20"/>
      <c r="USY134" s="20"/>
      <c r="USZ134" s="20"/>
      <c r="UTA134" s="20"/>
      <c r="UTB134" s="20"/>
      <c r="UTC134" s="20"/>
      <c r="UTD134" s="20"/>
      <c r="UTE134" s="20"/>
      <c r="UTF134" s="20"/>
      <c r="UTG134" s="20"/>
      <c r="UTH134" s="20"/>
      <c r="UTI134" s="20"/>
      <c r="UTJ134" s="20"/>
      <c r="UTK134" s="20"/>
      <c r="UTL134" s="20"/>
      <c r="UTM134" s="20"/>
      <c r="UTN134" s="20"/>
      <c r="UTO134" s="20"/>
      <c r="UTP134" s="20"/>
      <c r="UTQ134" s="20"/>
      <c r="UTR134" s="20"/>
      <c r="UTS134" s="20"/>
      <c r="UTT134" s="20"/>
      <c r="UTU134" s="20"/>
      <c r="UTV134" s="20"/>
      <c r="UTW134" s="20"/>
      <c r="UTX134" s="20"/>
      <c r="UTY134" s="20"/>
      <c r="UTZ134" s="20"/>
      <c r="UUA134" s="20"/>
      <c r="UUB134" s="20"/>
      <c r="UUC134" s="20"/>
      <c r="UUD134" s="20"/>
      <c r="UUE134" s="20"/>
      <c r="UUF134" s="20"/>
      <c r="UUG134" s="20"/>
      <c r="UUH134" s="20"/>
      <c r="UUI134" s="20"/>
      <c r="UUJ134" s="20"/>
      <c r="UUK134" s="20"/>
      <c r="UUL134" s="20"/>
      <c r="UUM134" s="20"/>
      <c r="UUN134" s="20"/>
      <c r="UUO134" s="20"/>
      <c r="UUP134" s="20"/>
      <c r="UUQ134" s="20"/>
      <c r="UUR134" s="20"/>
      <c r="UUS134" s="20"/>
      <c r="UUT134" s="20"/>
      <c r="UUU134" s="20"/>
      <c r="UUV134" s="20"/>
      <c r="UUW134" s="20"/>
      <c r="UUX134" s="20"/>
      <c r="UUY134" s="20"/>
      <c r="UUZ134" s="20"/>
      <c r="UVA134" s="20"/>
      <c r="UVB134" s="20"/>
      <c r="UVC134" s="20"/>
      <c r="UVD134" s="20"/>
      <c r="UVE134" s="20"/>
      <c r="UVF134" s="20"/>
      <c r="UVG134" s="20"/>
      <c r="UVH134" s="20"/>
      <c r="UVI134" s="20"/>
      <c r="UVJ134" s="20"/>
      <c r="UVK134" s="20"/>
      <c r="UVL134" s="20"/>
      <c r="UVM134" s="20"/>
      <c r="UVN134" s="20"/>
      <c r="UVO134" s="20"/>
      <c r="UVP134" s="20"/>
      <c r="UVQ134" s="20"/>
      <c r="UVR134" s="20"/>
      <c r="UVS134" s="20"/>
      <c r="UVT134" s="20"/>
      <c r="UVU134" s="20"/>
      <c r="UVV134" s="20"/>
      <c r="UVW134" s="20"/>
      <c r="UVX134" s="20"/>
      <c r="UVY134" s="20"/>
      <c r="UVZ134" s="20"/>
      <c r="UWA134" s="20"/>
      <c r="UWB134" s="20"/>
      <c r="UWC134" s="20"/>
      <c r="UWD134" s="20"/>
      <c r="UWE134" s="20"/>
      <c r="UWF134" s="20"/>
      <c r="UWG134" s="20"/>
      <c r="UWH134" s="20"/>
      <c r="UWI134" s="20"/>
      <c r="UWJ134" s="20"/>
      <c r="UWK134" s="20"/>
      <c r="UWL134" s="20"/>
      <c r="UWM134" s="20"/>
      <c r="UWN134" s="20"/>
      <c r="UWO134" s="20"/>
      <c r="UWP134" s="20"/>
      <c r="UWQ134" s="20"/>
      <c r="UWR134" s="20"/>
      <c r="UWS134" s="20"/>
      <c r="UWT134" s="20"/>
      <c r="UWU134" s="20"/>
      <c r="UWV134" s="20"/>
      <c r="UWW134" s="20"/>
      <c r="UWX134" s="20"/>
      <c r="UWY134" s="20"/>
      <c r="UWZ134" s="20"/>
      <c r="UXA134" s="20"/>
      <c r="UXB134" s="20"/>
      <c r="UXC134" s="20"/>
      <c r="UXD134" s="20"/>
      <c r="UXE134" s="20"/>
      <c r="UXF134" s="20"/>
      <c r="UXG134" s="20"/>
      <c r="UXH134" s="20"/>
      <c r="UXI134" s="20"/>
      <c r="UXJ134" s="20"/>
      <c r="UXK134" s="20"/>
      <c r="UXL134" s="20"/>
      <c r="UXM134" s="20"/>
      <c r="UXN134" s="20"/>
      <c r="UXO134" s="20"/>
      <c r="UXP134" s="20"/>
      <c r="UXQ134" s="20"/>
      <c r="UXR134" s="20"/>
      <c r="UXS134" s="20"/>
      <c r="UXT134" s="20"/>
      <c r="UXU134" s="20"/>
      <c r="UXV134" s="20"/>
      <c r="UXW134" s="20"/>
      <c r="UXX134" s="20"/>
      <c r="UXY134" s="20"/>
      <c r="UXZ134" s="20"/>
      <c r="UYA134" s="20"/>
      <c r="UYB134" s="20"/>
      <c r="UYC134" s="20"/>
      <c r="UYD134" s="20"/>
      <c r="UYE134" s="20"/>
      <c r="UYF134" s="20"/>
      <c r="UYG134" s="20"/>
      <c r="UYH134" s="20"/>
      <c r="UYI134" s="20"/>
      <c r="UYJ134" s="20"/>
      <c r="UYK134" s="20"/>
      <c r="UYL134" s="20"/>
      <c r="UYM134" s="20"/>
      <c r="UYN134" s="20"/>
      <c r="UYO134" s="20"/>
      <c r="UYP134" s="20"/>
      <c r="UYQ134" s="20"/>
      <c r="UYR134" s="20"/>
      <c r="UYS134" s="20"/>
      <c r="UYT134" s="20"/>
      <c r="UYU134" s="20"/>
      <c r="UYV134" s="20"/>
      <c r="UYW134" s="20"/>
      <c r="UYX134" s="20"/>
      <c r="UYY134" s="20"/>
      <c r="UYZ134" s="20"/>
      <c r="UZA134" s="20"/>
      <c r="UZB134" s="20"/>
      <c r="UZC134" s="20"/>
      <c r="UZD134" s="20"/>
      <c r="UZE134" s="20"/>
      <c r="UZF134" s="20"/>
      <c r="UZG134" s="20"/>
      <c r="UZH134" s="20"/>
      <c r="UZI134" s="20"/>
      <c r="UZJ134" s="20"/>
      <c r="UZK134" s="20"/>
      <c r="UZL134" s="20"/>
      <c r="UZM134" s="20"/>
      <c r="UZN134" s="20"/>
      <c r="UZO134" s="20"/>
      <c r="UZP134" s="20"/>
      <c r="UZQ134" s="20"/>
      <c r="UZR134" s="20"/>
      <c r="UZS134" s="20"/>
      <c r="UZT134" s="20"/>
      <c r="UZU134" s="20"/>
      <c r="UZV134" s="20"/>
      <c r="UZW134" s="20"/>
      <c r="UZX134" s="20"/>
      <c r="UZY134" s="20"/>
      <c r="UZZ134" s="20"/>
      <c r="VAA134" s="20"/>
      <c r="VAB134" s="20"/>
      <c r="VAC134" s="20"/>
      <c r="VAD134" s="20"/>
      <c r="VAE134" s="20"/>
      <c r="VAF134" s="20"/>
      <c r="VAG134" s="20"/>
      <c r="VAH134" s="20"/>
      <c r="VAI134" s="20"/>
      <c r="VAJ134" s="20"/>
      <c r="VAK134" s="20"/>
      <c r="VAL134" s="20"/>
      <c r="VAM134" s="20"/>
      <c r="VAN134" s="20"/>
      <c r="VAO134" s="20"/>
      <c r="VAP134" s="20"/>
      <c r="VAQ134" s="20"/>
      <c r="VAR134" s="20"/>
      <c r="VAS134" s="20"/>
      <c r="VAT134" s="20"/>
      <c r="VAU134" s="20"/>
      <c r="VAV134" s="20"/>
      <c r="VAW134" s="20"/>
      <c r="VAX134" s="20"/>
      <c r="VAY134" s="20"/>
      <c r="VAZ134" s="20"/>
      <c r="VBA134" s="20"/>
      <c r="VBB134" s="20"/>
      <c r="VBC134" s="20"/>
      <c r="VBD134" s="20"/>
      <c r="VBE134" s="20"/>
      <c r="VBF134" s="20"/>
      <c r="VBG134" s="20"/>
      <c r="VBH134" s="20"/>
      <c r="VBI134" s="20"/>
      <c r="VBJ134" s="20"/>
      <c r="VBK134" s="20"/>
      <c r="VBL134" s="20"/>
      <c r="VBM134" s="20"/>
      <c r="VBN134" s="20"/>
      <c r="VBO134" s="20"/>
      <c r="VBP134" s="20"/>
      <c r="VBQ134" s="20"/>
      <c r="VBR134" s="20"/>
      <c r="VBS134" s="20"/>
      <c r="VBT134" s="20"/>
      <c r="VBU134" s="20"/>
      <c r="VBV134" s="20"/>
      <c r="VBW134" s="20"/>
      <c r="VBX134" s="20"/>
      <c r="VBY134" s="20"/>
      <c r="VBZ134" s="20"/>
      <c r="VCA134" s="20"/>
      <c r="VCB134" s="20"/>
      <c r="VCC134" s="20"/>
      <c r="VCD134" s="20"/>
      <c r="VCE134" s="20"/>
      <c r="VCF134" s="20"/>
      <c r="VCG134" s="20"/>
      <c r="VCH134" s="20"/>
      <c r="VCI134" s="20"/>
      <c r="VCJ134" s="20"/>
      <c r="VCK134" s="20"/>
      <c r="VCL134" s="20"/>
      <c r="VCM134" s="20"/>
      <c r="VCN134" s="20"/>
      <c r="VCO134" s="20"/>
      <c r="VCP134" s="20"/>
      <c r="VCQ134" s="20"/>
      <c r="VCR134" s="20"/>
      <c r="VCS134" s="20"/>
      <c r="VCT134" s="20"/>
      <c r="VCU134" s="20"/>
      <c r="VCV134" s="20"/>
      <c r="VCW134" s="20"/>
      <c r="VCX134" s="20"/>
      <c r="VCY134" s="20"/>
      <c r="VCZ134" s="20"/>
      <c r="VDA134" s="20"/>
      <c r="VDB134" s="20"/>
      <c r="VDC134" s="20"/>
      <c r="VDD134" s="20"/>
      <c r="VDE134" s="20"/>
      <c r="VDF134" s="20"/>
      <c r="VDG134" s="20"/>
      <c r="VDH134" s="20"/>
      <c r="VDI134" s="20"/>
      <c r="VDJ134" s="20"/>
      <c r="VDK134" s="20"/>
      <c r="VDL134" s="20"/>
      <c r="VDM134" s="20"/>
      <c r="VDN134" s="20"/>
      <c r="VDO134" s="20"/>
      <c r="VDP134" s="20"/>
      <c r="VDQ134" s="20"/>
      <c r="VDR134" s="20"/>
      <c r="VDS134" s="20"/>
      <c r="VDT134" s="20"/>
      <c r="VDU134" s="20"/>
      <c r="VDV134" s="20"/>
      <c r="VDW134" s="20"/>
      <c r="VDX134" s="20"/>
      <c r="VDY134" s="20"/>
      <c r="VDZ134" s="20"/>
      <c r="VEA134" s="20"/>
      <c r="VEB134" s="20"/>
      <c r="VEC134" s="20"/>
      <c r="VED134" s="20"/>
      <c r="VEE134" s="20"/>
      <c r="VEF134" s="20"/>
      <c r="VEG134" s="20"/>
      <c r="VEH134" s="20"/>
      <c r="VEI134" s="20"/>
      <c r="VEJ134" s="20"/>
      <c r="VEK134" s="20"/>
      <c r="VEL134" s="20"/>
      <c r="VEM134" s="20"/>
      <c r="VEN134" s="20"/>
      <c r="VEO134" s="20"/>
      <c r="VEP134" s="20"/>
      <c r="VEQ134" s="20"/>
      <c r="VER134" s="20"/>
      <c r="VES134" s="20"/>
      <c r="VET134" s="20"/>
      <c r="VEU134" s="20"/>
      <c r="VEV134" s="20"/>
      <c r="VEW134" s="20"/>
      <c r="VEX134" s="20"/>
      <c r="VEY134" s="20"/>
      <c r="VEZ134" s="20"/>
      <c r="VFA134" s="20"/>
      <c r="VFB134" s="20"/>
      <c r="VFC134" s="20"/>
      <c r="VFD134" s="20"/>
      <c r="VFE134" s="20"/>
      <c r="VFF134" s="20"/>
      <c r="VFG134" s="20"/>
      <c r="VFH134" s="20"/>
      <c r="VFI134" s="20"/>
      <c r="VFJ134" s="20"/>
      <c r="VFK134" s="20"/>
      <c r="VFL134" s="20"/>
      <c r="VFM134" s="20"/>
      <c r="VFN134" s="20"/>
      <c r="VFO134" s="20"/>
      <c r="VFP134" s="20"/>
      <c r="VFQ134" s="20"/>
      <c r="VFR134" s="20"/>
      <c r="VFS134" s="20"/>
      <c r="VFT134" s="20"/>
      <c r="VFU134" s="20"/>
      <c r="VFV134" s="20"/>
      <c r="VFW134" s="20"/>
      <c r="VFX134" s="20"/>
      <c r="VFY134" s="20"/>
      <c r="VFZ134" s="20"/>
      <c r="VGA134" s="20"/>
      <c r="VGB134" s="20"/>
      <c r="VGC134" s="20"/>
      <c r="VGD134" s="20"/>
      <c r="VGE134" s="20"/>
      <c r="VGF134" s="20"/>
      <c r="VGG134" s="20"/>
      <c r="VGH134" s="20"/>
      <c r="VGI134" s="20"/>
      <c r="VGJ134" s="20"/>
      <c r="VGK134" s="20"/>
      <c r="VGL134" s="20"/>
      <c r="VGM134" s="20"/>
      <c r="VGN134" s="20"/>
      <c r="VGO134" s="20"/>
      <c r="VGP134" s="20"/>
      <c r="VGQ134" s="20"/>
      <c r="VGR134" s="20"/>
      <c r="VGS134" s="20"/>
      <c r="VGT134" s="20"/>
      <c r="VGU134" s="20"/>
      <c r="VGV134" s="20"/>
      <c r="VGW134" s="20"/>
      <c r="VGX134" s="20"/>
      <c r="VGY134" s="20"/>
      <c r="VGZ134" s="20"/>
      <c r="VHA134" s="20"/>
      <c r="VHB134" s="20"/>
      <c r="VHC134" s="20"/>
      <c r="VHD134" s="20"/>
      <c r="VHE134" s="20"/>
      <c r="VHF134" s="20"/>
      <c r="VHG134" s="20"/>
      <c r="VHH134" s="20"/>
      <c r="VHI134" s="20"/>
      <c r="VHJ134" s="20"/>
      <c r="VHK134" s="20"/>
      <c r="VHL134" s="20"/>
      <c r="VHM134" s="20"/>
      <c r="VHN134" s="20"/>
      <c r="VHO134" s="20"/>
      <c r="VHP134" s="20"/>
      <c r="VHQ134" s="20"/>
      <c r="VHR134" s="20"/>
      <c r="VHS134" s="20"/>
      <c r="VHT134" s="20"/>
      <c r="VHU134" s="20"/>
      <c r="VHV134" s="20"/>
      <c r="VHW134" s="20"/>
      <c r="VHX134" s="20"/>
      <c r="VHY134" s="20"/>
      <c r="VHZ134" s="20"/>
      <c r="VIA134" s="20"/>
      <c r="VIB134" s="20"/>
      <c r="VIC134" s="20"/>
      <c r="VID134" s="20"/>
      <c r="VIE134" s="20"/>
      <c r="VIF134" s="20"/>
      <c r="VIG134" s="20"/>
      <c r="VIH134" s="20"/>
      <c r="VII134" s="20"/>
      <c r="VIJ134" s="20"/>
      <c r="VIK134" s="20"/>
      <c r="VIL134" s="20"/>
      <c r="VIM134" s="20"/>
      <c r="VIN134" s="20"/>
      <c r="VIO134" s="20"/>
      <c r="VIP134" s="20"/>
      <c r="VIQ134" s="20"/>
      <c r="VIR134" s="20"/>
      <c r="VIS134" s="20"/>
      <c r="VIT134" s="20"/>
      <c r="VIU134" s="20"/>
      <c r="VIV134" s="20"/>
      <c r="VIW134" s="20"/>
      <c r="VIX134" s="20"/>
      <c r="VIY134" s="20"/>
      <c r="VIZ134" s="20"/>
      <c r="VJA134" s="20"/>
      <c r="VJB134" s="20"/>
      <c r="VJC134" s="20"/>
      <c r="VJD134" s="20"/>
      <c r="VJE134" s="20"/>
      <c r="VJF134" s="20"/>
      <c r="VJG134" s="20"/>
      <c r="VJH134" s="20"/>
      <c r="VJI134" s="20"/>
      <c r="VJJ134" s="20"/>
      <c r="VJK134" s="20"/>
      <c r="VJL134" s="20"/>
      <c r="VJM134" s="20"/>
      <c r="VJN134" s="20"/>
      <c r="VJO134" s="20"/>
      <c r="VJP134" s="20"/>
      <c r="VJQ134" s="20"/>
      <c r="VJR134" s="20"/>
      <c r="VJS134" s="20"/>
      <c r="VJT134" s="20"/>
      <c r="VJU134" s="20"/>
      <c r="VJV134" s="20"/>
      <c r="VJW134" s="20"/>
      <c r="VJX134" s="20"/>
      <c r="VJY134" s="20"/>
      <c r="VJZ134" s="20"/>
      <c r="VKA134" s="20"/>
      <c r="VKB134" s="20"/>
      <c r="VKC134" s="20"/>
      <c r="VKD134" s="20"/>
      <c r="VKE134" s="20"/>
      <c r="VKF134" s="20"/>
      <c r="VKG134" s="20"/>
      <c r="VKH134" s="20"/>
      <c r="VKI134" s="20"/>
      <c r="VKJ134" s="20"/>
      <c r="VKK134" s="20"/>
      <c r="VKL134" s="20"/>
      <c r="VKM134" s="20"/>
      <c r="VKN134" s="20"/>
      <c r="VKO134" s="20"/>
      <c r="VKP134" s="20"/>
      <c r="VKQ134" s="20"/>
      <c r="VKR134" s="20"/>
      <c r="VKS134" s="20"/>
      <c r="VKT134" s="20"/>
      <c r="VKU134" s="20"/>
      <c r="VKV134" s="20"/>
      <c r="VKW134" s="20"/>
      <c r="VKX134" s="20"/>
      <c r="VKY134" s="20"/>
      <c r="VKZ134" s="20"/>
      <c r="VLA134" s="20"/>
      <c r="VLB134" s="20"/>
      <c r="VLC134" s="20"/>
      <c r="VLD134" s="20"/>
      <c r="VLE134" s="20"/>
      <c r="VLF134" s="20"/>
      <c r="VLG134" s="20"/>
      <c r="VLH134" s="20"/>
      <c r="VLI134" s="20"/>
      <c r="VLJ134" s="20"/>
      <c r="VLK134" s="20"/>
      <c r="VLL134" s="20"/>
      <c r="VLM134" s="20"/>
      <c r="VLN134" s="20"/>
      <c r="VLO134" s="20"/>
      <c r="VLP134" s="20"/>
      <c r="VLQ134" s="20"/>
      <c r="VLR134" s="20"/>
      <c r="VLS134" s="20"/>
      <c r="VLT134" s="20"/>
      <c r="VLU134" s="20"/>
      <c r="VLV134" s="20"/>
      <c r="VLW134" s="20"/>
      <c r="VLX134" s="20"/>
      <c r="VLY134" s="20"/>
      <c r="VLZ134" s="20"/>
      <c r="VMA134" s="20"/>
      <c r="VMB134" s="20"/>
      <c r="VMC134" s="20"/>
      <c r="VMD134" s="20"/>
      <c r="VME134" s="20"/>
      <c r="VMF134" s="20"/>
      <c r="VMG134" s="20"/>
      <c r="VMH134" s="20"/>
      <c r="VMI134" s="20"/>
      <c r="VMJ134" s="20"/>
      <c r="VMK134" s="20"/>
      <c r="VML134" s="20"/>
      <c r="VMM134" s="20"/>
      <c r="VMN134" s="20"/>
      <c r="VMO134" s="20"/>
      <c r="VMP134" s="20"/>
      <c r="VMQ134" s="20"/>
      <c r="VMR134" s="20"/>
      <c r="VMS134" s="20"/>
      <c r="VMT134" s="20"/>
      <c r="VMU134" s="20"/>
      <c r="VMV134" s="20"/>
      <c r="VMW134" s="20"/>
      <c r="VMX134" s="20"/>
      <c r="VMY134" s="20"/>
      <c r="VMZ134" s="20"/>
      <c r="VNA134" s="20"/>
      <c r="VNB134" s="20"/>
      <c r="VNC134" s="20"/>
      <c r="VND134" s="20"/>
      <c r="VNE134" s="20"/>
      <c r="VNF134" s="20"/>
      <c r="VNG134" s="20"/>
      <c r="VNH134" s="20"/>
      <c r="VNI134" s="20"/>
      <c r="VNJ134" s="20"/>
      <c r="VNK134" s="20"/>
      <c r="VNL134" s="20"/>
      <c r="VNM134" s="20"/>
      <c r="VNN134" s="20"/>
      <c r="VNO134" s="20"/>
      <c r="VNP134" s="20"/>
      <c r="VNQ134" s="20"/>
      <c r="VNR134" s="20"/>
      <c r="VNS134" s="20"/>
      <c r="VNT134" s="20"/>
      <c r="VNU134" s="20"/>
      <c r="VNV134" s="20"/>
      <c r="VNW134" s="20"/>
      <c r="VNX134" s="20"/>
      <c r="VNY134" s="20"/>
      <c r="VNZ134" s="20"/>
      <c r="VOA134" s="20"/>
      <c r="VOB134" s="20"/>
      <c r="VOC134" s="20"/>
      <c r="VOD134" s="20"/>
      <c r="VOE134" s="20"/>
      <c r="VOF134" s="20"/>
      <c r="VOG134" s="20"/>
      <c r="VOH134" s="20"/>
      <c r="VOI134" s="20"/>
      <c r="VOJ134" s="20"/>
      <c r="VOK134" s="20"/>
      <c r="VOL134" s="20"/>
      <c r="VOM134" s="20"/>
      <c r="VON134" s="20"/>
      <c r="VOO134" s="20"/>
      <c r="VOP134" s="20"/>
      <c r="VOQ134" s="20"/>
      <c r="VOR134" s="20"/>
      <c r="VOS134" s="20"/>
      <c r="VOT134" s="20"/>
      <c r="VOU134" s="20"/>
      <c r="VOV134" s="20"/>
      <c r="VOW134" s="20"/>
      <c r="VOX134" s="20"/>
      <c r="VOY134" s="20"/>
      <c r="VOZ134" s="20"/>
      <c r="VPA134" s="20"/>
      <c r="VPB134" s="20"/>
      <c r="VPC134" s="20"/>
      <c r="VPD134" s="20"/>
      <c r="VPE134" s="20"/>
      <c r="VPF134" s="20"/>
      <c r="VPG134" s="20"/>
      <c r="VPH134" s="20"/>
      <c r="VPI134" s="20"/>
      <c r="VPJ134" s="20"/>
      <c r="VPK134" s="20"/>
      <c r="VPL134" s="20"/>
      <c r="VPM134" s="20"/>
      <c r="VPN134" s="20"/>
      <c r="VPO134" s="20"/>
      <c r="VPP134" s="20"/>
      <c r="VPQ134" s="20"/>
      <c r="VPR134" s="20"/>
      <c r="VPS134" s="20"/>
      <c r="VPT134" s="20"/>
      <c r="VPU134" s="20"/>
      <c r="VPV134" s="20"/>
      <c r="VPW134" s="20"/>
      <c r="VPX134" s="20"/>
      <c r="VPY134" s="20"/>
      <c r="VPZ134" s="20"/>
      <c r="VQA134" s="20"/>
      <c r="VQB134" s="20"/>
      <c r="VQC134" s="20"/>
      <c r="VQD134" s="20"/>
      <c r="VQE134" s="20"/>
      <c r="VQF134" s="20"/>
      <c r="VQG134" s="20"/>
      <c r="VQH134" s="20"/>
      <c r="VQI134" s="20"/>
      <c r="VQJ134" s="20"/>
      <c r="VQK134" s="20"/>
      <c r="VQL134" s="20"/>
      <c r="VQM134" s="20"/>
      <c r="VQN134" s="20"/>
      <c r="VQO134" s="20"/>
      <c r="VQP134" s="20"/>
      <c r="VQQ134" s="20"/>
      <c r="VQR134" s="20"/>
      <c r="VQS134" s="20"/>
      <c r="VQT134" s="20"/>
      <c r="VQU134" s="20"/>
      <c r="VQV134" s="20"/>
      <c r="VQW134" s="20"/>
      <c r="VQX134" s="20"/>
      <c r="VQY134" s="20"/>
      <c r="VQZ134" s="20"/>
      <c r="VRA134" s="20"/>
      <c r="VRB134" s="20"/>
      <c r="VRC134" s="20"/>
      <c r="VRD134" s="20"/>
      <c r="VRE134" s="20"/>
      <c r="VRF134" s="20"/>
      <c r="VRG134" s="20"/>
      <c r="VRH134" s="20"/>
      <c r="VRI134" s="20"/>
      <c r="VRJ134" s="20"/>
      <c r="VRK134" s="20"/>
      <c r="VRL134" s="20"/>
      <c r="VRM134" s="20"/>
      <c r="VRN134" s="20"/>
      <c r="VRO134" s="20"/>
      <c r="VRP134" s="20"/>
      <c r="VRQ134" s="20"/>
      <c r="VRR134" s="20"/>
      <c r="VRS134" s="20"/>
      <c r="VRT134" s="20"/>
      <c r="VRU134" s="20"/>
      <c r="VRV134" s="20"/>
      <c r="VRW134" s="20"/>
      <c r="VRX134" s="20"/>
      <c r="VRY134" s="20"/>
      <c r="VRZ134" s="20"/>
      <c r="VSA134" s="20"/>
      <c r="VSB134" s="20"/>
      <c r="VSC134" s="20"/>
      <c r="VSD134" s="20"/>
      <c r="VSE134" s="20"/>
      <c r="VSF134" s="20"/>
      <c r="VSG134" s="20"/>
      <c r="VSH134" s="20"/>
      <c r="VSI134" s="20"/>
      <c r="VSJ134" s="20"/>
      <c r="VSK134" s="20"/>
      <c r="VSL134" s="20"/>
      <c r="VSM134" s="20"/>
      <c r="VSN134" s="20"/>
      <c r="VSO134" s="20"/>
      <c r="VSP134" s="20"/>
      <c r="VSQ134" s="20"/>
      <c r="VSR134" s="20"/>
      <c r="VSS134" s="20"/>
      <c r="VST134" s="20"/>
      <c r="VSU134" s="20"/>
      <c r="VSV134" s="20"/>
      <c r="VSW134" s="20"/>
      <c r="VSX134" s="20"/>
      <c r="VSY134" s="20"/>
      <c r="VSZ134" s="20"/>
      <c r="VTA134" s="20"/>
      <c r="VTB134" s="20"/>
      <c r="VTC134" s="20"/>
      <c r="VTD134" s="20"/>
      <c r="VTE134" s="20"/>
      <c r="VTF134" s="20"/>
      <c r="VTG134" s="20"/>
      <c r="VTH134" s="20"/>
      <c r="VTI134" s="20"/>
      <c r="VTJ134" s="20"/>
      <c r="VTK134" s="20"/>
      <c r="VTL134" s="20"/>
      <c r="VTM134" s="20"/>
      <c r="VTN134" s="20"/>
      <c r="VTO134" s="20"/>
      <c r="VTP134" s="20"/>
      <c r="VTQ134" s="20"/>
      <c r="VTR134" s="20"/>
      <c r="VTS134" s="20"/>
      <c r="VTT134" s="20"/>
      <c r="VTU134" s="20"/>
      <c r="VTV134" s="20"/>
      <c r="VTW134" s="20"/>
      <c r="VTX134" s="20"/>
      <c r="VTY134" s="20"/>
      <c r="VTZ134" s="20"/>
      <c r="VUA134" s="20"/>
      <c r="VUB134" s="20"/>
      <c r="VUC134" s="20"/>
      <c r="VUD134" s="20"/>
      <c r="VUE134" s="20"/>
      <c r="VUF134" s="20"/>
      <c r="VUG134" s="20"/>
      <c r="VUH134" s="20"/>
      <c r="VUI134" s="20"/>
      <c r="VUJ134" s="20"/>
      <c r="VUK134" s="20"/>
      <c r="VUL134" s="20"/>
      <c r="VUM134" s="20"/>
      <c r="VUN134" s="20"/>
      <c r="VUO134" s="20"/>
      <c r="VUP134" s="20"/>
      <c r="VUQ134" s="20"/>
      <c r="VUR134" s="20"/>
      <c r="VUS134" s="20"/>
      <c r="VUT134" s="20"/>
      <c r="VUU134" s="20"/>
      <c r="VUV134" s="20"/>
      <c r="VUW134" s="20"/>
      <c r="VUX134" s="20"/>
      <c r="VUY134" s="20"/>
      <c r="VUZ134" s="20"/>
      <c r="VVA134" s="20"/>
      <c r="VVB134" s="20"/>
      <c r="VVC134" s="20"/>
      <c r="VVD134" s="20"/>
      <c r="VVE134" s="20"/>
      <c r="VVF134" s="20"/>
      <c r="VVG134" s="20"/>
      <c r="VVH134" s="20"/>
      <c r="VVI134" s="20"/>
      <c r="VVJ134" s="20"/>
      <c r="VVK134" s="20"/>
      <c r="VVL134" s="20"/>
      <c r="VVM134" s="20"/>
      <c r="VVN134" s="20"/>
      <c r="VVO134" s="20"/>
      <c r="VVP134" s="20"/>
      <c r="VVQ134" s="20"/>
      <c r="VVR134" s="20"/>
      <c r="VVS134" s="20"/>
      <c r="VVT134" s="20"/>
      <c r="VVU134" s="20"/>
      <c r="VVV134" s="20"/>
      <c r="VVW134" s="20"/>
      <c r="VVX134" s="20"/>
      <c r="VVY134" s="20"/>
      <c r="VVZ134" s="20"/>
      <c r="VWA134" s="20"/>
      <c r="VWB134" s="20"/>
      <c r="VWC134" s="20"/>
      <c r="VWD134" s="20"/>
      <c r="VWE134" s="20"/>
      <c r="VWF134" s="20"/>
      <c r="VWG134" s="20"/>
      <c r="VWH134" s="20"/>
      <c r="VWI134" s="20"/>
      <c r="VWJ134" s="20"/>
      <c r="VWK134" s="20"/>
      <c r="VWL134" s="20"/>
      <c r="VWM134" s="20"/>
      <c r="VWN134" s="20"/>
      <c r="VWO134" s="20"/>
      <c r="VWP134" s="20"/>
      <c r="VWQ134" s="20"/>
      <c r="VWR134" s="20"/>
      <c r="VWS134" s="20"/>
      <c r="VWT134" s="20"/>
      <c r="VWU134" s="20"/>
      <c r="VWV134" s="20"/>
      <c r="VWW134" s="20"/>
      <c r="VWX134" s="20"/>
      <c r="VWY134" s="20"/>
      <c r="VWZ134" s="20"/>
      <c r="VXA134" s="20"/>
      <c r="VXB134" s="20"/>
      <c r="VXC134" s="20"/>
      <c r="VXD134" s="20"/>
      <c r="VXE134" s="20"/>
      <c r="VXF134" s="20"/>
      <c r="VXG134" s="20"/>
      <c r="VXH134" s="20"/>
      <c r="VXI134" s="20"/>
      <c r="VXJ134" s="20"/>
      <c r="VXK134" s="20"/>
      <c r="VXL134" s="20"/>
      <c r="VXM134" s="20"/>
      <c r="VXN134" s="20"/>
      <c r="VXO134" s="20"/>
      <c r="VXP134" s="20"/>
      <c r="VXQ134" s="20"/>
      <c r="VXR134" s="20"/>
      <c r="VXS134" s="20"/>
      <c r="VXT134" s="20"/>
      <c r="VXU134" s="20"/>
      <c r="VXV134" s="20"/>
      <c r="VXW134" s="20"/>
      <c r="VXX134" s="20"/>
      <c r="VXY134" s="20"/>
      <c r="VXZ134" s="20"/>
      <c r="VYA134" s="20"/>
      <c r="VYB134" s="20"/>
      <c r="VYC134" s="20"/>
      <c r="VYD134" s="20"/>
      <c r="VYE134" s="20"/>
      <c r="VYF134" s="20"/>
      <c r="VYG134" s="20"/>
      <c r="VYH134" s="20"/>
      <c r="VYI134" s="20"/>
      <c r="VYJ134" s="20"/>
      <c r="VYK134" s="20"/>
      <c r="VYL134" s="20"/>
      <c r="VYM134" s="20"/>
      <c r="VYN134" s="20"/>
      <c r="VYO134" s="20"/>
      <c r="VYP134" s="20"/>
      <c r="VYQ134" s="20"/>
      <c r="VYR134" s="20"/>
      <c r="VYS134" s="20"/>
      <c r="VYT134" s="20"/>
      <c r="VYU134" s="20"/>
      <c r="VYV134" s="20"/>
      <c r="VYW134" s="20"/>
      <c r="VYX134" s="20"/>
      <c r="VYY134" s="20"/>
      <c r="VYZ134" s="20"/>
      <c r="VZA134" s="20"/>
      <c r="VZB134" s="20"/>
      <c r="VZC134" s="20"/>
      <c r="VZD134" s="20"/>
      <c r="VZE134" s="20"/>
      <c r="VZF134" s="20"/>
      <c r="VZG134" s="20"/>
      <c r="VZH134" s="20"/>
      <c r="VZI134" s="20"/>
      <c r="VZJ134" s="20"/>
      <c r="VZK134" s="20"/>
      <c r="VZL134" s="20"/>
      <c r="VZM134" s="20"/>
      <c r="VZN134" s="20"/>
      <c r="VZO134" s="20"/>
      <c r="VZP134" s="20"/>
      <c r="VZQ134" s="20"/>
      <c r="VZR134" s="20"/>
      <c r="VZS134" s="20"/>
      <c r="VZT134" s="20"/>
      <c r="VZU134" s="20"/>
      <c r="VZV134" s="20"/>
      <c r="VZW134" s="20"/>
      <c r="VZX134" s="20"/>
      <c r="VZY134" s="20"/>
      <c r="VZZ134" s="20"/>
      <c r="WAA134" s="20"/>
      <c r="WAB134" s="20"/>
      <c r="WAC134" s="20"/>
      <c r="WAD134" s="20"/>
      <c r="WAE134" s="20"/>
      <c r="WAF134" s="20"/>
      <c r="WAG134" s="20"/>
      <c r="WAH134" s="20"/>
      <c r="WAI134" s="20"/>
      <c r="WAJ134" s="20"/>
      <c r="WAK134" s="20"/>
      <c r="WAL134" s="20"/>
      <c r="WAM134" s="20"/>
      <c r="WAN134" s="20"/>
      <c r="WAO134" s="20"/>
      <c r="WAP134" s="20"/>
      <c r="WAQ134" s="20"/>
      <c r="WAR134" s="20"/>
      <c r="WAS134" s="20"/>
      <c r="WAT134" s="20"/>
      <c r="WAU134" s="20"/>
      <c r="WAV134" s="20"/>
      <c r="WAW134" s="20"/>
      <c r="WAX134" s="20"/>
      <c r="WAY134" s="20"/>
      <c r="WAZ134" s="20"/>
      <c r="WBA134" s="20"/>
      <c r="WBB134" s="20"/>
      <c r="WBC134" s="20"/>
      <c r="WBD134" s="20"/>
      <c r="WBE134" s="20"/>
      <c r="WBF134" s="20"/>
      <c r="WBG134" s="20"/>
      <c r="WBH134" s="20"/>
      <c r="WBI134" s="20"/>
      <c r="WBJ134" s="20"/>
      <c r="WBK134" s="20"/>
      <c r="WBL134" s="20"/>
      <c r="WBM134" s="20"/>
      <c r="WBN134" s="20"/>
      <c r="WBO134" s="20"/>
      <c r="WBP134" s="20"/>
      <c r="WBQ134" s="20"/>
      <c r="WBR134" s="20"/>
      <c r="WBS134" s="20"/>
      <c r="WBT134" s="20"/>
      <c r="WBU134" s="20"/>
      <c r="WBV134" s="20"/>
      <c r="WBW134" s="20"/>
      <c r="WBX134" s="20"/>
      <c r="WBY134" s="20"/>
      <c r="WBZ134" s="20"/>
      <c r="WCA134" s="20"/>
      <c r="WCB134" s="20"/>
      <c r="WCC134" s="20"/>
      <c r="WCD134" s="20"/>
      <c r="WCE134" s="20"/>
      <c r="WCF134" s="20"/>
      <c r="WCG134" s="20"/>
      <c r="WCH134" s="20"/>
      <c r="WCI134" s="20"/>
      <c r="WCJ134" s="20"/>
      <c r="WCK134" s="20"/>
      <c r="WCL134" s="20"/>
      <c r="WCM134" s="20"/>
      <c r="WCN134" s="20"/>
      <c r="WCO134" s="20"/>
      <c r="WCP134" s="20"/>
      <c r="WCQ134" s="20"/>
      <c r="WCR134" s="20"/>
      <c r="WCS134" s="20"/>
      <c r="WCT134" s="20"/>
      <c r="WCU134" s="20"/>
      <c r="WCV134" s="20"/>
      <c r="WCW134" s="20"/>
      <c r="WCX134" s="20"/>
      <c r="WCY134" s="20"/>
      <c r="WCZ134" s="20"/>
      <c r="WDA134" s="20"/>
      <c r="WDB134" s="20"/>
      <c r="WDC134" s="20"/>
      <c r="WDD134" s="20"/>
      <c r="WDE134" s="20"/>
      <c r="WDF134" s="20"/>
      <c r="WDG134" s="20"/>
      <c r="WDH134" s="20"/>
      <c r="WDI134" s="20"/>
      <c r="WDJ134" s="20"/>
      <c r="WDK134" s="20"/>
      <c r="WDL134" s="20"/>
      <c r="WDM134" s="20"/>
      <c r="WDN134" s="20"/>
      <c r="WDO134" s="20"/>
      <c r="WDP134" s="20"/>
      <c r="WDQ134" s="20"/>
      <c r="WDR134" s="20"/>
      <c r="WDS134" s="20"/>
      <c r="WDT134" s="20"/>
      <c r="WDU134" s="20"/>
      <c r="WDV134" s="20"/>
      <c r="WDW134" s="20"/>
      <c r="WDX134" s="20"/>
      <c r="WDY134" s="20"/>
      <c r="WDZ134" s="20"/>
      <c r="WEA134" s="20"/>
      <c r="WEB134" s="20"/>
      <c r="WEC134" s="20"/>
      <c r="WED134" s="20"/>
      <c r="WEE134" s="20"/>
      <c r="WEF134" s="20"/>
      <c r="WEG134" s="20"/>
      <c r="WEH134" s="20"/>
      <c r="WEI134" s="20"/>
      <c r="WEJ134" s="20"/>
      <c r="WEK134" s="20"/>
      <c r="WEL134" s="20"/>
      <c r="WEM134" s="20"/>
      <c r="WEN134" s="20"/>
      <c r="WEO134" s="20"/>
      <c r="WEP134" s="20"/>
      <c r="WEQ134" s="20"/>
      <c r="WER134" s="20"/>
      <c r="WES134" s="20"/>
      <c r="WET134" s="20"/>
      <c r="WEU134" s="20"/>
      <c r="WEV134" s="20"/>
      <c r="WEW134" s="20"/>
      <c r="WEX134" s="20"/>
      <c r="WEY134" s="20"/>
      <c r="WEZ134" s="20"/>
      <c r="WFA134" s="20"/>
      <c r="WFB134" s="20"/>
      <c r="WFC134" s="20"/>
      <c r="WFD134" s="20"/>
      <c r="WFE134" s="20"/>
      <c r="WFF134" s="20"/>
      <c r="WFG134" s="20"/>
      <c r="WFH134" s="20"/>
      <c r="WFI134" s="20"/>
      <c r="WFJ134" s="20"/>
      <c r="WFK134" s="20"/>
      <c r="WFL134" s="20"/>
      <c r="WFM134" s="20"/>
      <c r="WFN134" s="20"/>
      <c r="WFO134" s="20"/>
      <c r="WFP134" s="20"/>
      <c r="WFQ134" s="20"/>
      <c r="WFR134" s="20"/>
      <c r="WFS134" s="20"/>
      <c r="WFT134" s="20"/>
      <c r="WFU134" s="20"/>
      <c r="WFV134" s="20"/>
      <c r="WFW134" s="20"/>
      <c r="WFX134" s="20"/>
      <c r="WFY134" s="20"/>
      <c r="WFZ134" s="20"/>
      <c r="WGA134" s="20"/>
      <c r="WGB134" s="20"/>
      <c r="WGC134" s="20"/>
      <c r="WGD134" s="20"/>
      <c r="WGE134" s="20"/>
      <c r="WGF134" s="20"/>
      <c r="WGG134" s="20"/>
      <c r="WGH134" s="20"/>
      <c r="WGI134" s="20"/>
      <c r="WGJ134" s="20"/>
      <c r="WGK134" s="20"/>
      <c r="WGL134" s="20"/>
      <c r="WGM134" s="20"/>
      <c r="WGN134" s="20"/>
      <c r="WGO134" s="20"/>
      <c r="WGP134" s="20"/>
      <c r="WGQ134" s="20"/>
      <c r="WGR134" s="20"/>
      <c r="WGS134" s="20"/>
      <c r="WGT134" s="20"/>
      <c r="WGU134" s="20"/>
      <c r="WGV134" s="20"/>
      <c r="WGW134" s="20"/>
      <c r="WGX134" s="20"/>
      <c r="WGY134" s="20"/>
      <c r="WGZ134" s="20"/>
      <c r="WHA134" s="20"/>
      <c r="WHB134" s="20"/>
      <c r="WHC134" s="20"/>
      <c r="WHD134" s="20"/>
      <c r="WHE134" s="20"/>
      <c r="WHF134" s="20"/>
      <c r="WHG134" s="20"/>
      <c r="WHH134" s="20"/>
      <c r="WHI134" s="20"/>
      <c r="WHJ134" s="20"/>
      <c r="WHK134" s="20"/>
      <c r="WHL134" s="20"/>
      <c r="WHM134" s="20"/>
      <c r="WHN134" s="20"/>
      <c r="WHO134" s="20"/>
      <c r="WHP134" s="20"/>
      <c r="WHQ134" s="20"/>
      <c r="WHR134" s="20"/>
      <c r="WHS134" s="20"/>
      <c r="WHT134" s="20"/>
      <c r="WHU134" s="20"/>
      <c r="WHV134" s="20"/>
      <c r="WHW134" s="20"/>
      <c r="WHX134" s="20"/>
      <c r="WHY134" s="20"/>
      <c r="WHZ134" s="20"/>
      <c r="WIA134" s="20"/>
      <c r="WIB134" s="20"/>
      <c r="WIC134" s="20"/>
      <c r="WID134" s="20"/>
      <c r="WIE134" s="20"/>
      <c r="WIF134" s="20"/>
      <c r="WIG134" s="20"/>
      <c r="WIH134" s="20"/>
      <c r="WII134" s="20"/>
      <c r="WIJ134" s="20"/>
      <c r="WIK134" s="20"/>
      <c r="WIL134" s="20"/>
      <c r="WIM134" s="20"/>
      <c r="WIN134" s="20"/>
      <c r="WIO134" s="20"/>
      <c r="WIP134" s="20"/>
      <c r="WIQ134" s="20"/>
      <c r="WIR134" s="20"/>
      <c r="WIS134" s="20"/>
      <c r="WIT134" s="20"/>
      <c r="WIU134" s="20"/>
      <c r="WIV134" s="20"/>
      <c r="WIW134" s="20"/>
      <c r="WIX134" s="20"/>
      <c r="WIY134" s="20"/>
      <c r="WIZ134" s="20"/>
      <c r="WJA134" s="20"/>
      <c r="WJB134" s="20"/>
      <c r="WJC134" s="20"/>
      <c r="WJD134" s="20"/>
      <c r="WJE134" s="20"/>
      <c r="WJF134" s="20"/>
      <c r="WJG134" s="20"/>
      <c r="WJH134" s="20"/>
      <c r="WJI134" s="20"/>
      <c r="WJJ134" s="20"/>
      <c r="WJK134" s="20"/>
      <c r="WJL134" s="20"/>
      <c r="WJM134" s="20"/>
      <c r="WJN134" s="20"/>
      <c r="WJO134" s="20"/>
      <c r="WJP134" s="20"/>
      <c r="WJQ134" s="20"/>
      <c r="WJR134" s="20"/>
      <c r="WJS134" s="20"/>
      <c r="WJT134" s="20"/>
      <c r="WJU134" s="20"/>
      <c r="WJV134" s="20"/>
      <c r="WJW134" s="20"/>
      <c r="WJX134" s="20"/>
      <c r="WJY134" s="20"/>
      <c r="WJZ134" s="20"/>
      <c r="WKA134" s="20"/>
      <c r="WKB134" s="20"/>
      <c r="WKC134" s="20"/>
      <c r="WKD134" s="20"/>
      <c r="WKE134" s="20"/>
      <c r="WKF134" s="20"/>
      <c r="WKG134" s="20"/>
      <c r="WKH134" s="20"/>
      <c r="WKI134" s="20"/>
      <c r="WKJ134" s="20"/>
      <c r="WKK134" s="20"/>
      <c r="WKL134" s="20"/>
      <c r="WKM134" s="20"/>
      <c r="WKN134" s="20"/>
      <c r="WKO134" s="20"/>
      <c r="WKP134" s="20"/>
      <c r="WKQ134" s="20"/>
      <c r="WKR134" s="20"/>
      <c r="WKS134" s="20"/>
      <c r="WKT134" s="20"/>
      <c r="WKU134" s="20"/>
      <c r="WKV134" s="20"/>
      <c r="WKW134" s="20"/>
      <c r="WKX134" s="20"/>
      <c r="WKY134" s="20"/>
      <c r="WKZ134" s="20"/>
      <c r="WLA134" s="20"/>
      <c r="WLB134" s="20"/>
      <c r="WLC134" s="20"/>
      <c r="WLD134" s="20"/>
      <c r="WLE134" s="20"/>
      <c r="WLF134" s="20"/>
      <c r="WLG134" s="20"/>
      <c r="WLH134" s="20"/>
      <c r="WLI134" s="20"/>
      <c r="WLJ134" s="20"/>
      <c r="WLK134" s="20"/>
      <c r="WLL134" s="20"/>
      <c r="WLM134" s="20"/>
      <c r="WLN134" s="20"/>
      <c r="WLO134" s="20"/>
      <c r="WLP134" s="20"/>
      <c r="WLQ134" s="20"/>
      <c r="WLR134" s="20"/>
      <c r="WLS134" s="20"/>
      <c r="WLT134" s="20"/>
      <c r="WLU134" s="20"/>
      <c r="WLV134" s="20"/>
      <c r="WLW134" s="20"/>
      <c r="WLX134" s="20"/>
      <c r="WLY134" s="20"/>
      <c r="WLZ134" s="20"/>
      <c r="WMA134" s="20"/>
      <c r="WMB134" s="20"/>
      <c r="WMC134" s="20"/>
      <c r="WMD134" s="20"/>
      <c r="WME134" s="20"/>
      <c r="WMF134" s="20"/>
      <c r="WMG134" s="20"/>
      <c r="WMH134" s="20"/>
      <c r="WMI134" s="20"/>
      <c r="WMJ134" s="20"/>
      <c r="WMK134" s="20"/>
      <c r="WML134" s="20"/>
      <c r="WMM134" s="20"/>
      <c r="WMN134" s="20"/>
      <c r="WMO134" s="20"/>
      <c r="WMP134" s="20"/>
      <c r="WMQ134" s="20"/>
      <c r="WMR134" s="20"/>
      <c r="WMS134" s="20"/>
      <c r="WMT134" s="20"/>
      <c r="WMU134" s="20"/>
      <c r="WMV134" s="20"/>
      <c r="WMW134" s="20"/>
      <c r="WMX134" s="20"/>
      <c r="WMY134" s="20"/>
      <c r="WMZ134" s="20"/>
      <c r="WNA134" s="20"/>
      <c r="WNB134" s="20"/>
      <c r="WNC134" s="20"/>
      <c r="WND134" s="20"/>
      <c r="WNE134" s="20"/>
      <c r="WNF134" s="20"/>
      <c r="WNG134" s="20"/>
      <c r="WNH134" s="20"/>
      <c r="WNI134" s="20"/>
      <c r="WNJ134" s="20"/>
      <c r="WNK134" s="20"/>
      <c r="WNL134" s="20"/>
      <c r="WNM134" s="20"/>
      <c r="WNN134" s="20"/>
      <c r="WNO134" s="20"/>
      <c r="WNP134" s="20"/>
      <c r="WNQ134" s="20"/>
      <c r="WNR134" s="20"/>
      <c r="WNS134" s="20"/>
      <c r="WNT134" s="20"/>
      <c r="WNU134" s="20"/>
      <c r="WNV134" s="20"/>
      <c r="WNW134" s="20"/>
      <c r="WNX134" s="20"/>
      <c r="WNY134" s="20"/>
      <c r="WNZ134" s="20"/>
      <c r="WOA134" s="20"/>
      <c r="WOB134" s="20"/>
      <c r="WOC134" s="20"/>
      <c r="WOD134" s="20"/>
      <c r="WOE134" s="20"/>
      <c r="WOF134" s="20"/>
      <c r="WOG134" s="20"/>
      <c r="WOH134" s="20"/>
      <c r="WOI134" s="20"/>
      <c r="WOJ134" s="20"/>
      <c r="WOK134" s="20"/>
      <c r="WOL134" s="20"/>
      <c r="WOM134" s="20"/>
      <c r="WON134" s="20"/>
      <c r="WOO134" s="20"/>
      <c r="WOP134" s="20"/>
      <c r="WOQ134" s="20"/>
      <c r="WOR134" s="20"/>
      <c r="WOS134" s="20"/>
      <c r="WOT134" s="20"/>
      <c r="WOU134" s="20"/>
      <c r="WOV134" s="20"/>
      <c r="WOW134" s="20"/>
      <c r="WOX134" s="20"/>
      <c r="WOY134" s="20"/>
      <c r="WOZ134" s="20"/>
      <c r="WPA134" s="20"/>
      <c r="WPB134" s="20"/>
      <c r="WPC134" s="20"/>
      <c r="WPD134" s="20"/>
      <c r="WPE134" s="20"/>
      <c r="WPF134" s="20"/>
      <c r="WPG134" s="20"/>
      <c r="WPH134" s="20"/>
      <c r="WPI134" s="20"/>
      <c r="WPJ134" s="20"/>
      <c r="WPK134" s="20"/>
      <c r="WPL134" s="20"/>
      <c r="WPM134" s="20"/>
      <c r="WPN134" s="20"/>
      <c r="WPO134" s="20"/>
      <c r="WPP134" s="20"/>
      <c r="WPQ134" s="20"/>
      <c r="WPR134" s="20"/>
      <c r="WPS134" s="20"/>
      <c r="WPT134" s="20"/>
      <c r="WPU134" s="20"/>
      <c r="WPV134" s="20"/>
      <c r="WPW134" s="20"/>
      <c r="WPX134" s="20"/>
      <c r="WPY134" s="20"/>
      <c r="WPZ134" s="20"/>
      <c r="WQA134" s="20"/>
      <c r="WQB134" s="20"/>
      <c r="WQC134" s="20"/>
      <c r="WQD134" s="20"/>
      <c r="WQE134" s="20"/>
      <c r="WQF134" s="20"/>
      <c r="WQG134" s="20"/>
      <c r="WQH134" s="20"/>
      <c r="WQI134" s="20"/>
      <c r="WQJ134" s="20"/>
      <c r="WQK134" s="20"/>
      <c r="WQL134" s="20"/>
      <c r="WQM134" s="20"/>
      <c r="WQN134" s="20"/>
      <c r="WQO134" s="20"/>
      <c r="WQP134" s="20"/>
      <c r="WQQ134" s="20"/>
      <c r="WQR134" s="20"/>
      <c r="WQS134" s="20"/>
      <c r="WQT134" s="20"/>
      <c r="WQU134" s="20"/>
      <c r="WQV134" s="20"/>
      <c r="WQW134" s="20"/>
      <c r="WQX134" s="20"/>
      <c r="WQY134" s="20"/>
      <c r="WQZ134" s="20"/>
      <c r="WRA134" s="20"/>
      <c r="WRB134" s="20"/>
      <c r="WRC134" s="20"/>
      <c r="WRD134" s="20"/>
      <c r="WRE134" s="20"/>
      <c r="WRF134" s="20"/>
      <c r="WRG134" s="20"/>
      <c r="WRH134" s="20"/>
      <c r="WRI134" s="20"/>
      <c r="WRJ134" s="20"/>
      <c r="WRK134" s="20"/>
      <c r="WRL134" s="20"/>
      <c r="WRM134" s="20"/>
      <c r="WRN134" s="20"/>
      <c r="WRO134" s="20"/>
      <c r="WRP134" s="20"/>
      <c r="WRQ134" s="20"/>
      <c r="WRR134" s="20"/>
      <c r="WRS134" s="20"/>
      <c r="WRT134" s="20"/>
      <c r="WRU134" s="20"/>
      <c r="WRV134" s="20"/>
      <c r="WRW134" s="20"/>
      <c r="WRX134" s="20"/>
      <c r="WRY134" s="20"/>
      <c r="WRZ134" s="20"/>
      <c r="WSA134" s="20"/>
      <c r="WSB134" s="20"/>
      <c r="WSC134" s="20"/>
      <c r="WSD134" s="20"/>
      <c r="WSE134" s="20"/>
      <c r="WSF134" s="20"/>
      <c r="WSG134" s="20"/>
      <c r="WSH134" s="20"/>
      <c r="WSI134" s="20"/>
      <c r="WSJ134" s="20"/>
      <c r="WSK134" s="20"/>
      <c r="WSL134" s="20"/>
      <c r="WSM134" s="20"/>
      <c r="WSN134" s="20"/>
      <c r="WSO134" s="20"/>
      <c r="WSP134" s="20"/>
      <c r="WSQ134" s="20"/>
      <c r="WSR134" s="20"/>
      <c r="WSS134" s="20"/>
      <c r="WST134" s="20"/>
      <c r="WSU134" s="20"/>
      <c r="WSV134" s="20"/>
      <c r="WSW134" s="20"/>
      <c r="WSX134" s="20"/>
      <c r="WSY134" s="20"/>
      <c r="WSZ134" s="20"/>
      <c r="WTA134" s="20"/>
      <c r="WTB134" s="20"/>
      <c r="WTC134" s="20"/>
      <c r="WTD134" s="20"/>
      <c r="WTE134" s="20"/>
      <c r="WTF134" s="20"/>
      <c r="WTG134" s="20"/>
      <c r="WTH134" s="20"/>
      <c r="WTI134" s="20"/>
      <c r="WTJ134" s="20"/>
      <c r="WTK134" s="20"/>
      <c r="WTL134" s="20"/>
      <c r="WTM134" s="20"/>
      <c r="WTN134" s="20"/>
      <c r="WTO134" s="20"/>
      <c r="WTP134" s="20"/>
      <c r="WTQ134" s="20"/>
      <c r="WTR134" s="20"/>
      <c r="WTS134" s="20"/>
      <c r="WTT134" s="20"/>
      <c r="WTU134" s="20"/>
      <c r="WTV134" s="20"/>
      <c r="WTW134" s="20"/>
      <c r="WTX134" s="20"/>
      <c r="WTY134" s="20"/>
      <c r="WTZ134" s="20"/>
      <c r="WUA134" s="20"/>
      <c r="WUB134" s="20"/>
      <c r="WUC134" s="20"/>
      <c r="WUD134" s="20"/>
      <c r="WUE134" s="20"/>
      <c r="WUF134" s="20"/>
      <c r="WUG134" s="20"/>
      <c r="WUH134" s="20"/>
      <c r="WUI134" s="20"/>
      <c r="WUJ134" s="20"/>
      <c r="WUK134" s="20"/>
      <c r="WUL134" s="20"/>
      <c r="WUM134" s="20"/>
      <c r="WUN134" s="20"/>
      <c r="WUO134" s="20"/>
      <c r="WUP134" s="20"/>
      <c r="WUQ134" s="20"/>
      <c r="WUR134" s="20"/>
      <c r="WUS134" s="20"/>
      <c r="WUT134" s="20"/>
      <c r="WUU134" s="20"/>
      <c r="WUV134" s="20"/>
      <c r="WUW134" s="20"/>
      <c r="WUX134" s="20"/>
      <c r="WUY134" s="20"/>
      <c r="WUZ134" s="20"/>
      <c r="WVA134" s="20"/>
      <c r="WVB134" s="20"/>
      <c r="WVC134" s="20"/>
      <c r="WVD134" s="20"/>
      <c r="WVE134" s="20"/>
      <c r="WVF134" s="20"/>
      <c r="WVG134" s="20"/>
      <c r="WVH134" s="20"/>
      <c r="WVI134" s="20"/>
      <c r="WVJ134" s="20"/>
      <c r="WVK134" s="20"/>
      <c r="WVL134" s="20"/>
      <c r="WVM134" s="20"/>
      <c r="WVN134" s="20"/>
      <c r="WVO134" s="20"/>
      <c r="WVP134" s="20"/>
      <c r="WVQ134" s="20"/>
      <c r="WVR134" s="20"/>
      <c r="WVS134" s="20"/>
      <c r="WVT134" s="20"/>
      <c r="WVU134" s="20"/>
      <c r="WVV134" s="20"/>
      <c r="WVW134" s="20"/>
      <c r="WVX134" s="20"/>
      <c r="WVY134" s="20"/>
      <c r="WVZ134" s="20"/>
      <c r="WWA134" s="20"/>
      <c r="WWB134" s="20"/>
      <c r="WWC134" s="20"/>
      <c r="WWD134" s="20"/>
      <c r="WWE134" s="20"/>
      <c r="WWF134" s="20"/>
      <c r="WWG134" s="20"/>
      <c r="WWH134" s="20"/>
      <c r="WWI134" s="20"/>
      <c r="WWJ134" s="20"/>
      <c r="WWK134" s="20"/>
      <c r="WWL134" s="20"/>
      <c r="WWM134" s="20"/>
      <c r="WWN134" s="20"/>
      <c r="WWO134" s="20"/>
      <c r="WWP134" s="20"/>
      <c r="WWQ134" s="20"/>
      <c r="WWR134" s="20"/>
      <c r="WWS134" s="20"/>
      <c r="WWT134" s="20"/>
      <c r="WWU134" s="20"/>
      <c r="WWV134" s="20"/>
      <c r="WWW134" s="20"/>
      <c r="WWX134" s="20"/>
      <c r="WWY134" s="20"/>
      <c r="WWZ134" s="20"/>
      <c r="WXA134" s="20"/>
      <c r="WXB134" s="20"/>
      <c r="WXC134" s="20"/>
      <c r="WXD134" s="20"/>
      <c r="WXE134" s="20"/>
      <c r="WXF134" s="20"/>
      <c r="WXG134" s="20"/>
      <c r="WXH134" s="20"/>
      <c r="WXI134" s="20"/>
      <c r="WXJ134" s="20"/>
      <c r="WXK134" s="20"/>
      <c r="WXL134" s="20"/>
      <c r="WXM134" s="20"/>
      <c r="WXN134" s="20"/>
      <c r="WXO134" s="20"/>
      <c r="WXP134" s="20"/>
      <c r="WXQ134" s="20"/>
      <c r="WXR134" s="20"/>
      <c r="WXS134" s="20"/>
      <c r="WXT134" s="20"/>
      <c r="WXU134" s="20"/>
      <c r="WXV134" s="20"/>
      <c r="WXW134" s="20"/>
      <c r="WXX134" s="20"/>
      <c r="WXY134" s="20"/>
      <c r="WXZ134" s="20"/>
      <c r="WYA134" s="20"/>
      <c r="WYB134" s="20"/>
      <c r="WYC134" s="20"/>
      <c r="WYD134" s="20"/>
      <c r="WYE134" s="20"/>
      <c r="WYF134" s="20"/>
      <c r="WYG134" s="20"/>
      <c r="WYH134" s="20"/>
      <c r="WYI134" s="20"/>
      <c r="WYJ134" s="20"/>
      <c r="WYK134" s="20"/>
      <c r="WYL134" s="20"/>
      <c r="WYM134" s="20"/>
      <c r="WYN134" s="20"/>
      <c r="WYO134" s="20"/>
      <c r="WYP134" s="20"/>
      <c r="WYQ134" s="20"/>
      <c r="WYR134" s="20"/>
      <c r="WYS134" s="20"/>
      <c r="WYT134" s="20"/>
      <c r="WYU134" s="20"/>
      <c r="WYV134" s="20"/>
      <c r="WYW134" s="20"/>
      <c r="WYX134" s="20"/>
      <c r="WYY134" s="20"/>
      <c r="WYZ134" s="20"/>
      <c r="WZA134" s="20"/>
      <c r="WZB134" s="20"/>
      <c r="WZC134" s="20"/>
      <c r="WZD134" s="20"/>
      <c r="WZE134" s="20"/>
      <c r="WZF134" s="20"/>
      <c r="WZG134" s="20"/>
      <c r="WZH134" s="20"/>
      <c r="WZI134" s="20"/>
      <c r="WZJ134" s="20"/>
      <c r="WZK134" s="20"/>
      <c r="WZL134" s="20"/>
      <c r="WZM134" s="20"/>
      <c r="WZN134" s="20"/>
      <c r="WZO134" s="20"/>
      <c r="WZP134" s="20"/>
      <c r="WZQ134" s="20"/>
      <c r="WZR134" s="20"/>
      <c r="WZS134" s="20"/>
      <c r="WZT134" s="20"/>
      <c r="WZU134" s="20"/>
      <c r="WZV134" s="20"/>
      <c r="WZW134" s="20"/>
      <c r="WZX134" s="20"/>
      <c r="WZY134" s="20"/>
      <c r="WZZ134" s="20"/>
      <c r="XAA134" s="20"/>
      <c r="XAB134" s="20"/>
      <c r="XAC134" s="20"/>
      <c r="XAD134" s="20"/>
      <c r="XAE134" s="20"/>
      <c r="XAF134" s="20"/>
      <c r="XAG134" s="20"/>
      <c r="XAH134" s="20"/>
      <c r="XAI134" s="20"/>
      <c r="XAJ134" s="20"/>
      <c r="XAK134" s="20"/>
      <c r="XAL134" s="20"/>
      <c r="XAM134" s="20"/>
      <c r="XAN134" s="20"/>
      <c r="XAO134" s="20"/>
      <c r="XAP134" s="20"/>
      <c r="XAQ134" s="20"/>
      <c r="XAR134" s="20"/>
      <c r="XAS134" s="20"/>
      <c r="XAT134" s="20"/>
      <c r="XAU134" s="20"/>
      <c r="XAV134" s="20"/>
      <c r="XAW134" s="20"/>
      <c r="XAX134" s="20"/>
      <c r="XAY134" s="20"/>
      <c r="XAZ134" s="20"/>
      <c r="XBA134" s="20"/>
      <c r="XBB134" s="20"/>
      <c r="XBC134" s="20"/>
      <c r="XBD134" s="20"/>
      <c r="XBE134" s="20"/>
      <c r="XBF134" s="20"/>
      <c r="XBG134" s="20"/>
      <c r="XBH134" s="20"/>
      <c r="XBI134" s="20"/>
      <c r="XBJ134" s="20"/>
      <c r="XBK134" s="20"/>
      <c r="XBL134" s="20"/>
      <c r="XBM134" s="20"/>
      <c r="XBN134" s="20"/>
      <c r="XBO134" s="20"/>
      <c r="XBP134" s="20"/>
      <c r="XBQ134" s="20"/>
      <c r="XBR134" s="20"/>
      <c r="XBS134" s="20"/>
      <c r="XBT134" s="20"/>
      <c r="XBU134" s="20"/>
      <c r="XBV134" s="20"/>
      <c r="XBW134" s="20"/>
      <c r="XBX134" s="20"/>
      <c r="XBY134" s="20"/>
      <c r="XBZ134" s="20"/>
      <c r="XCA134" s="20"/>
      <c r="XCB134" s="20"/>
      <c r="XCC134" s="20"/>
      <c r="XCD134" s="20"/>
      <c r="XCE134" s="20"/>
      <c r="XCF134" s="20"/>
      <c r="XCG134" s="20"/>
      <c r="XCH134" s="20"/>
      <c r="XCI134" s="20"/>
      <c r="XCJ134" s="20"/>
      <c r="XCK134" s="20"/>
      <c r="XCL134" s="20"/>
      <c r="XCM134" s="20"/>
      <c r="XCN134" s="20"/>
      <c r="XCO134" s="20"/>
      <c r="XCP134" s="20"/>
      <c r="XCQ134" s="20"/>
      <c r="XCR134" s="20"/>
      <c r="XCS134" s="20"/>
      <c r="XCT134" s="20"/>
      <c r="XCU134" s="20"/>
      <c r="XCV134" s="20"/>
      <c r="XCW134" s="20"/>
      <c r="XCX134" s="20"/>
      <c r="XCY134" s="20"/>
      <c r="XCZ134" s="20"/>
      <c r="XDA134" s="20"/>
      <c r="XDB134" s="20"/>
      <c r="XDC134" s="20"/>
      <c r="XDD134" s="20"/>
      <c r="XDE134" s="20"/>
      <c r="XDF134" s="20"/>
      <c r="XDG134" s="20"/>
      <c r="XDH134" s="20"/>
      <c r="XDI134" s="20"/>
      <c r="XDJ134" s="20"/>
      <c r="XDK134" s="20"/>
      <c r="XDL134" s="20"/>
      <c r="XDM134" s="20"/>
      <c r="XDN134" s="20"/>
      <c r="XDO134" s="20"/>
      <c r="XDP134" s="20"/>
      <c r="XDQ134" s="20"/>
      <c r="XDR134" s="20"/>
      <c r="XDS134" s="20"/>
      <c r="XDT134" s="20"/>
      <c r="XDU134" s="20"/>
      <c r="XDV134" s="20"/>
      <c r="XDW134" s="20"/>
      <c r="XDX134" s="20"/>
      <c r="XDY134" s="20"/>
      <c r="XDZ134" s="20"/>
      <c r="XEA134" s="20"/>
      <c r="XEB134" s="20"/>
      <c r="XEC134" s="20"/>
      <c r="XED134" s="20"/>
      <c r="XEE134" s="20"/>
      <c r="XEF134" s="20"/>
      <c r="XEG134" s="20"/>
      <c r="XEH134" s="20"/>
      <c r="XEI134" s="20"/>
      <c r="XEJ134" s="20"/>
      <c r="XEK134" s="20"/>
      <c r="XEL134" s="20"/>
      <c r="XEM134" s="20"/>
      <c r="XEN134" s="20"/>
      <c r="XEO134" s="20"/>
      <c r="XEP134" s="20"/>
      <c r="XEQ134" s="20"/>
      <c r="XER134" s="20"/>
      <c r="XES134" s="20"/>
    </row>
    <row r="135" spans="1:16373" s="20" customFormat="1" ht="77.25" customHeight="1" x14ac:dyDescent="0.25">
      <c r="A135" s="86" t="s">
        <v>1020</v>
      </c>
      <c r="B135" s="93"/>
      <c r="C135" s="94"/>
      <c r="D135" s="100" t="s">
        <v>1021</v>
      </c>
      <c r="E135" s="10" t="s">
        <v>111</v>
      </c>
      <c r="F135" s="151" t="s">
        <v>1064</v>
      </c>
      <c r="G135" s="8" t="s">
        <v>1023</v>
      </c>
      <c r="H135" s="13" t="s">
        <v>1059</v>
      </c>
      <c r="I135" s="151" t="s">
        <v>1065</v>
      </c>
      <c r="J135" s="8">
        <v>33</v>
      </c>
      <c r="K135" s="41" t="s">
        <v>1015</v>
      </c>
      <c r="L135" s="42">
        <v>5</v>
      </c>
      <c r="M135" s="251" t="s">
        <v>1015</v>
      </c>
      <c r="N135" s="245"/>
      <c r="O135" s="301"/>
      <c r="P135" s="205"/>
      <c r="Q135" s="169" t="s">
        <v>1066</v>
      </c>
      <c r="R135" s="54">
        <v>3302042</v>
      </c>
      <c r="S135" s="13" t="s">
        <v>112</v>
      </c>
      <c r="T135" s="12" t="s">
        <v>1067</v>
      </c>
      <c r="U135" s="54" t="s">
        <v>1068</v>
      </c>
      <c r="V135" s="13" t="s">
        <v>1069</v>
      </c>
      <c r="W135" s="92" t="s">
        <v>11</v>
      </c>
      <c r="X135" s="12">
        <v>48</v>
      </c>
      <c r="Y135" s="12">
        <v>12</v>
      </c>
      <c r="Z135" s="12">
        <v>12</v>
      </c>
      <c r="AA135" s="12">
        <v>12</v>
      </c>
      <c r="AB135" s="12">
        <v>12</v>
      </c>
      <c r="AC135" s="387">
        <f t="shared" ref="AC135:AC136" si="79">AG135+AK135+AO135+AS135+AW135+BA135+BE135+BI135+BM135+BQ135</f>
        <v>80000000</v>
      </c>
      <c r="AD135" s="387">
        <f t="shared" ref="AD135:AD136" si="80">AH135+AL135+AP135+AT135+AX135+BB135+BF135+BJ135+BN135+BR135</f>
        <v>13800000</v>
      </c>
      <c r="AE135" s="387">
        <f>AI135+AM135+AQ135+AU135+AY135+BC135+BG135+BK135+BO135+BS135</f>
        <v>13800000</v>
      </c>
      <c r="AF135" s="387">
        <f>AJ135+AN135+AR135+AV135+AZ135+BD135+BH135+BL135+BP135+BT135</f>
        <v>0</v>
      </c>
      <c r="AG135" s="17">
        <v>80000000</v>
      </c>
      <c r="AH135" s="17">
        <v>13800000</v>
      </c>
      <c r="AI135" s="17">
        <v>13800000</v>
      </c>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f t="shared" ref="BU135:BU136" si="81">BV135+BW135+BX135+BY135+BZ135+CA135+CB135+CC135+CD135+CE135</f>
        <v>136500000</v>
      </c>
      <c r="BV135" s="17">
        <v>66500000</v>
      </c>
      <c r="BW135" s="17">
        <v>70000000</v>
      </c>
      <c r="BX135" s="17"/>
      <c r="BY135" s="17"/>
      <c r="BZ135" s="17"/>
      <c r="CA135" s="17"/>
      <c r="CB135" s="17"/>
      <c r="CC135" s="17"/>
      <c r="CD135" s="17"/>
      <c r="CE135" s="17"/>
      <c r="CF135" s="17">
        <f t="shared" ref="CF135:CF136" si="82">CG135+CH135+CI135+CJ135+CK135+CL135+CM135+CN135+CO135+CP135</f>
        <v>153486141</v>
      </c>
      <c r="CG135" s="17">
        <v>67557000</v>
      </c>
      <c r="CH135" s="17">
        <v>85929141</v>
      </c>
      <c r="CI135" s="17"/>
      <c r="CJ135" s="17"/>
      <c r="CK135" s="17"/>
      <c r="CL135" s="17"/>
      <c r="CM135" s="17"/>
      <c r="CN135" s="17"/>
      <c r="CO135" s="17"/>
      <c r="CP135" s="17"/>
      <c r="CQ135" s="17">
        <f t="shared" ref="CQ135:CQ136" si="83">CR135+CS135+CT135+CU135+CV135+CW135+CX135+CY135+CZ135+DA135</f>
        <v>158131000</v>
      </c>
      <c r="CR135" s="17">
        <v>68131000</v>
      </c>
      <c r="CS135" s="17">
        <v>90000000</v>
      </c>
      <c r="CT135" s="17"/>
      <c r="CU135" s="17"/>
      <c r="CV135" s="17"/>
      <c r="CW135" s="17"/>
      <c r="CX135" s="17"/>
      <c r="CY135" s="17"/>
      <c r="CZ135" s="17"/>
      <c r="DA135" s="361"/>
      <c r="DB135" s="371">
        <f>AC135+BU135+CF135+CQ135</f>
        <v>528117141</v>
      </c>
      <c r="DC135" s="18"/>
      <c r="DD135" s="18"/>
      <c r="DE135" s="18"/>
      <c r="DF135" s="18"/>
      <c r="DG135" s="18"/>
      <c r="DH135" s="18"/>
      <c r="DI135" s="18"/>
      <c r="DJ135" s="18"/>
      <c r="DK135" s="18"/>
      <c r="DL135" s="18"/>
      <c r="DM135" s="18"/>
      <c r="DN135" s="18"/>
      <c r="DO135" s="18"/>
      <c r="DP135" s="18"/>
      <c r="DQ135" s="18"/>
      <c r="DR135" s="18"/>
      <c r="DS135" s="18"/>
      <c r="DT135" s="19"/>
    </row>
    <row r="136" spans="1:16373" s="20" customFormat="1" ht="85.5" customHeight="1" x14ac:dyDescent="0.25">
      <c r="A136" s="86" t="s">
        <v>1020</v>
      </c>
      <c r="B136" s="93"/>
      <c r="C136" s="94"/>
      <c r="D136" s="100" t="s">
        <v>1021</v>
      </c>
      <c r="E136" s="10" t="s">
        <v>111</v>
      </c>
      <c r="F136" s="151" t="s">
        <v>1064</v>
      </c>
      <c r="G136" s="8" t="s">
        <v>1023</v>
      </c>
      <c r="H136" s="13" t="s">
        <v>1059</v>
      </c>
      <c r="I136" s="151" t="s">
        <v>1065</v>
      </c>
      <c r="J136" s="8">
        <v>33</v>
      </c>
      <c r="K136" s="41" t="s">
        <v>1054</v>
      </c>
      <c r="L136" s="42">
        <v>5</v>
      </c>
      <c r="M136" s="251" t="s">
        <v>1015</v>
      </c>
      <c r="N136" s="246"/>
      <c r="O136" s="298"/>
      <c r="P136" s="299"/>
      <c r="Q136" s="300" t="s">
        <v>1070</v>
      </c>
      <c r="R136" s="54" t="s">
        <v>113</v>
      </c>
      <c r="S136" s="13" t="s">
        <v>114</v>
      </c>
      <c r="T136" s="12" t="s">
        <v>1071</v>
      </c>
      <c r="U136" s="54" t="s">
        <v>1072</v>
      </c>
      <c r="V136" s="13" t="s">
        <v>1042</v>
      </c>
      <c r="W136" s="92" t="s">
        <v>10</v>
      </c>
      <c r="X136" s="12">
        <v>4</v>
      </c>
      <c r="Y136" s="12">
        <v>4</v>
      </c>
      <c r="Z136" s="12">
        <v>4</v>
      </c>
      <c r="AA136" s="12">
        <v>4</v>
      </c>
      <c r="AB136" s="12">
        <v>4</v>
      </c>
      <c r="AC136" s="15">
        <f t="shared" si="79"/>
        <v>287355981.30000001</v>
      </c>
      <c r="AD136" s="15">
        <f t="shared" si="80"/>
        <v>0</v>
      </c>
      <c r="AE136" s="15">
        <f>AI136+AM136+AQ136+AU136+AY136+BC136+BG136+BK136+BO136+BS136</f>
        <v>0</v>
      </c>
      <c r="AF136" s="15">
        <f>AJ136+AN136+AR136+AV136+AZ136+BD136+BH136+BL136+BP136+BT136</f>
        <v>0</v>
      </c>
      <c r="AG136" s="17"/>
      <c r="AH136" s="17"/>
      <c r="AI136" s="17"/>
      <c r="AJ136" s="17"/>
      <c r="AK136" s="17">
        <v>287355981.30000001</v>
      </c>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f t="shared" si="81"/>
        <v>139696670</v>
      </c>
      <c r="BV136" s="17">
        <v>66500000</v>
      </c>
      <c r="BW136" s="17">
        <v>73196670</v>
      </c>
      <c r="BX136" s="17"/>
      <c r="BY136" s="17"/>
      <c r="BZ136" s="17"/>
      <c r="CA136" s="17"/>
      <c r="CB136" s="17"/>
      <c r="CC136" s="17"/>
      <c r="CD136" s="17"/>
      <c r="CE136" s="17"/>
      <c r="CF136" s="17">
        <f t="shared" si="82"/>
        <v>147557000</v>
      </c>
      <c r="CG136" s="17">
        <v>67557000</v>
      </c>
      <c r="CH136" s="17">
        <v>80000000</v>
      </c>
      <c r="CI136" s="17"/>
      <c r="CJ136" s="17"/>
      <c r="CK136" s="17"/>
      <c r="CL136" s="17"/>
      <c r="CM136" s="17"/>
      <c r="CN136" s="17"/>
      <c r="CO136" s="17"/>
      <c r="CP136" s="17"/>
      <c r="CQ136" s="17">
        <f t="shared" si="83"/>
        <v>168027683</v>
      </c>
      <c r="CR136" s="17">
        <v>68131000</v>
      </c>
      <c r="CS136" s="17">
        <v>99896683</v>
      </c>
      <c r="CT136" s="17"/>
      <c r="CU136" s="17"/>
      <c r="CV136" s="17"/>
      <c r="CW136" s="17"/>
      <c r="CX136" s="17"/>
      <c r="CY136" s="17"/>
      <c r="CZ136" s="17"/>
      <c r="DA136" s="361"/>
      <c r="DB136" s="371">
        <f>AC136+BU136+CF136+CQ136</f>
        <v>742637334.29999995</v>
      </c>
      <c r="DC136" s="18"/>
      <c r="DD136" s="18"/>
      <c r="DE136" s="18"/>
      <c r="DF136" s="18"/>
      <c r="DG136" s="18"/>
      <c r="DH136" s="18"/>
      <c r="DI136" s="18"/>
      <c r="DJ136" s="18"/>
      <c r="DK136" s="18"/>
      <c r="DL136" s="18"/>
      <c r="DM136" s="18"/>
      <c r="DN136" s="18"/>
      <c r="DO136" s="18"/>
      <c r="DP136" s="18"/>
      <c r="DQ136" s="18"/>
      <c r="DR136" s="18"/>
      <c r="DS136" s="18"/>
      <c r="DT136" s="19"/>
    </row>
    <row r="137" spans="1:16373" s="4" customFormat="1" ht="34.5" customHeight="1" x14ac:dyDescent="0.25">
      <c r="A137" s="86"/>
      <c r="B137" s="93"/>
      <c r="C137" s="94"/>
      <c r="D137" s="95"/>
      <c r="E137" s="11"/>
      <c r="F137" s="142"/>
      <c r="G137" s="12"/>
      <c r="H137" s="13"/>
      <c r="I137" s="134"/>
      <c r="J137" s="12"/>
      <c r="K137" s="12"/>
      <c r="L137" s="14"/>
      <c r="M137" s="252"/>
      <c r="N137" s="179">
        <v>35</v>
      </c>
      <c r="O137" s="179">
        <v>4101</v>
      </c>
      <c r="P137" s="180" t="s">
        <v>73</v>
      </c>
      <c r="Q137" s="207"/>
      <c r="R137" s="420"/>
      <c r="S137" s="420"/>
      <c r="T137" s="420"/>
      <c r="U137" s="420"/>
      <c r="V137" s="420"/>
      <c r="W137" s="414"/>
      <c r="X137" s="414"/>
      <c r="Y137" s="414"/>
      <c r="Z137" s="414"/>
      <c r="AA137" s="414"/>
      <c r="AB137" s="109"/>
      <c r="AC137" s="101">
        <f t="shared" ref="AC137:DB137" si="84">SUBTOTAL(9,AC138:AC142)</f>
        <v>522730761</v>
      </c>
      <c r="AD137" s="101">
        <f t="shared" si="84"/>
        <v>36458390</v>
      </c>
      <c r="AE137" s="101">
        <f t="shared" si="84"/>
        <v>35383390</v>
      </c>
      <c r="AF137" s="101">
        <f t="shared" si="84"/>
        <v>0</v>
      </c>
      <c r="AG137" s="101">
        <f t="shared" si="84"/>
        <v>522730761</v>
      </c>
      <c r="AH137" s="101">
        <f t="shared" si="84"/>
        <v>36458390</v>
      </c>
      <c r="AI137" s="101">
        <f t="shared" si="84"/>
        <v>35383390</v>
      </c>
      <c r="AJ137" s="101">
        <f t="shared" si="84"/>
        <v>0</v>
      </c>
      <c r="AK137" s="101">
        <f t="shared" si="84"/>
        <v>0</v>
      </c>
      <c r="AL137" s="101">
        <f t="shared" si="84"/>
        <v>0</v>
      </c>
      <c r="AM137" s="101">
        <f t="shared" si="84"/>
        <v>0</v>
      </c>
      <c r="AN137" s="101">
        <f t="shared" si="84"/>
        <v>0</v>
      </c>
      <c r="AO137" s="101">
        <f t="shared" si="84"/>
        <v>0</v>
      </c>
      <c r="AP137" s="101">
        <f t="shared" si="84"/>
        <v>0</v>
      </c>
      <c r="AQ137" s="101">
        <f t="shared" si="84"/>
        <v>0</v>
      </c>
      <c r="AR137" s="101">
        <f t="shared" si="84"/>
        <v>0</v>
      </c>
      <c r="AS137" s="101">
        <f t="shared" si="84"/>
        <v>0</v>
      </c>
      <c r="AT137" s="101">
        <f t="shared" si="84"/>
        <v>0</v>
      </c>
      <c r="AU137" s="101">
        <f t="shared" si="84"/>
        <v>0</v>
      </c>
      <c r="AV137" s="101">
        <f t="shared" si="84"/>
        <v>0</v>
      </c>
      <c r="AW137" s="101">
        <f t="shared" si="84"/>
        <v>0</v>
      </c>
      <c r="AX137" s="101">
        <f t="shared" si="84"/>
        <v>0</v>
      </c>
      <c r="AY137" s="101">
        <f t="shared" si="84"/>
        <v>0</v>
      </c>
      <c r="AZ137" s="101">
        <f t="shared" si="84"/>
        <v>0</v>
      </c>
      <c r="BA137" s="101">
        <f t="shared" si="84"/>
        <v>0</v>
      </c>
      <c r="BB137" s="101">
        <f t="shared" si="84"/>
        <v>0</v>
      </c>
      <c r="BC137" s="101">
        <f t="shared" si="84"/>
        <v>0</v>
      </c>
      <c r="BD137" s="101">
        <f t="shared" si="84"/>
        <v>0</v>
      </c>
      <c r="BE137" s="101">
        <f t="shared" si="84"/>
        <v>0</v>
      </c>
      <c r="BF137" s="101">
        <f t="shared" si="84"/>
        <v>0</v>
      </c>
      <c r="BG137" s="101">
        <f t="shared" si="84"/>
        <v>0</v>
      </c>
      <c r="BH137" s="101">
        <f t="shared" si="84"/>
        <v>0</v>
      </c>
      <c r="BI137" s="101">
        <f t="shared" si="84"/>
        <v>0</v>
      </c>
      <c r="BJ137" s="101">
        <f t="shared" si="84"/>
        <v>0</v>
      </c>
      <c r="BK137" s="101">
        <f t="shared" si="84"/>
        <v>0</v>
      </c>
      <c r="BL137" s="101">
        <f t="shared" si="84"/>
        <v>0</v>
      </c>
      <c r="BM137" s="101">
        <f t="shared" si="84"/>
        <v>0</v>
      </c>
      <c r="BN137" s="101">
        <f t="shared" si="84"/>
        <v>0</v>
      </c>
      <c r="BO137" s="101">
        <f t="shared" si="84"/>
        <v>0</v>
      </c>
      <c r="BP137" s="101">
        <f t="shared" si="84"/>
        <v>0</v>
      </c>
      <c r="BQ137" s="101">
        <f t="shared" si="84"/>
        <v>0</v>
      </c>
      <c r="BR137" s="101">
        <f t="shared" si="84"/>
        <v>0</v>
      </c>
      <c r="BS137" s="101">
        <f t="shared" si="84"/>
        <v>0</v>
      </c>
      <c r="BT137" s="101">
        <f t="shared" si="84"/>
        <v>0</v>
      </c>
      <c r="BU137" s="101">
        <f t="shared" si="84"/>
        <v>205730761</v>
      </c>
      <c r="BV137" s="101">
        <f t="shared" si="84"/>
        <v>205730761</v>
      </c>
      <c r="BW137" s="101">
        <f t="shared" si="84"/>
        <v>0</v>
      </c>
      <c r="BX137" s="101">
        <f t="shared" si="84"/>
        <v>0</v>
      </c>
      <c r="BY137" s="101">
        <f t="shared" si="84"/>
        <v>0</v>
      </c>
      <c r="BZ137" s="101">
        <f t="shared" si="84"/>
        <v>0</v>
      </c>
      <c r="CA137" s="101">
        <f t="shared" si="84"/>
        <v>0</v>
      </c>
      <c r="CB137" s="101">
        <f t="shared" si="84"/>
        <v>0</v>
      </c>
      <c r="CC137" s="101">
        <f t="shared" si="84"/>
        <v>0</v>
      </c>
      <c r="CD137" s="101">
        <f t="shared" si="84"/>
        <v>0</v>
      </c>
      <c r="CE137" s="101">
        <f t="shared" si="84"/>
        <v>0</v>
      </c>
      <c r="CF137" s="101">
        <f t="shared" si="84"/>
        <v>434100663.58000004</v>
      </c>
      <c r="CG137" s="101">
        <f t="shared" si="84"/>
        <v>434100663.58000004</v>
      </c>
      <c r="CH137" s="101">
        <f t="shared" si="84"/>
        <v>0</v>
      </c>
      <c r="CI137" s="101">
        <f t="shared" si="84"/>
        <v>0</v>
      </c>
      <c r="CJ137" s="101">
        <f t="shared" si="84"/>
        <v>0</v>
      </c>
      <c r="CK137" s="101">
        <f t="shared" si="84"/>
        <v>0</v>
      </c>
      <c r="CL137" s="101">
        <f t="shared" si="84"/>
        <v>0</v>
      </c>
      <c r="CM137" s="101">
        <f t="shared" si="84"/>
        <v>0</v>
      </c>
      <c r="CN137" s="101">
        <f t="shared" si="84"/>
        <v>0</v>
      </c>
      <c r="CO137" s="101">
        <f t="shared" si="84"/>
        <v>0</v>
      </c>
      <c r="CP137" s="101">
        <f t="shared" si="84"/>
        <v>0</v>
      </c>
      <c r="CQ137" s="101">
        <f t="shared" si="84"/>
        <v>525504348.71000004</v>
      </c>
      <c r="CR137" s="101">
        <f t="shared" si="84"/>
        <v>525504348.71000004</v>
      </c>
      <c r="CS137" s="101">
        <f t="shared" si="84"/>
        <v>0</v>
      </c>
      <c r="CT137" s="101">
        <f t="shared" si="84"/>
        <v>0</v>
      </c>
      <c r="CU137" s="101">
        <f t="shared" si="84"/>
        <v>0</v>
      </c>
      <c r="CV137" s="101">
        <f t="shared" si="84"/>
        <v>0</v>
      </c>
      <c r="CW137" s="101">
        <f t="shared" si="84"/>
        <v>0</v>
      </c>
      <c r="CX137" s="101">
        <f t="shared" si="84"/>
        <v>0</v>
      </c>
      <c r="CY137" s="101">
        <f t="shared" si="84"/>
        <v>0</v>
      </c>
      <c r="CZ137" s="101">
        <f t="shared" si="84"/>
        <v>0</v>
      </c>
      <c r="DA137" s="362">
        <f t="shared" si="84"/>
        <v>0</v>
      </c>
      <c r="DB137" s="101">
        <f t="shared" si="84"/>
        <v>1688066534.29</v>
      </c>
      <c r="DC137" s="18"/>
      <c r="DD137" s="18"/>
      <c r="DE137" s="18"/>
      <c r="DF137" s="18"/>
      <c r="DG137" s="18"/>
      <c r="DH137" s="18"/>
      <c r="DI137" s="18"/>
      <c r="DJ137" s="18"/>
      <c r="DK137" s="18"/>
      <c r="DL137" s="18"/>
      <c r="DM137" s="18"/>
      <c r="DN137" s="18"/>
      <c r="DO137" s="18"/>
      <c r="DP137" s="18"/>
      <c r="DQ137" s="18"/>
      <c r="DR137" s="18"/>
      <c r="DS137" s="18"/>
      <c r="DT137" s="19"/>
      <c r="DU137" s="20"/>
      <c r="DV137" s="20"/>
      <c r="DW137" s="20"/>
      <c r="DX137" s="20"/>
      <c r="DY137" s="20"/>
      <c r="DZ137" s="20"/>
      <c r="EA137" s="20"/>
      <c r="EB137" s="20"/>
      <c r="EC137" s="20"/>
      <c r="ED137" s="20"/>
      <c r="EE137" s="20"/>
      <c r="EF137" s="20"/>
      <c r="EG137" s="20"/>
      <c r="EH137" s="20"/>
      <c r="EI137" s="20"/>
      <c r="EJ137" s="20"/>
      <c r="EK137" s="20"/>
      <c r="EL137" s="20"/>
      <c r="EM137" s="20"/>
      <c r="EN137" s="20"/>
      <c r="EO137" s="20"/>
      <c r="EP137" s="20"/>
      <c r="EQ137" s="20"/>
      <c r="ER137" s="20"/>
      <c r="ES137" s="20"/>
      <c r="ET137" s="20"/>
      <c r="EU137" s="20"/>
      <c r="EV137" s="20"/>
      <c r="EW137" s="20"/>
      <c r="EX137" s="20"/>
      <c r="EY137" s="20"/>
      <c r="EZ137" s="20"/>
      <c r="FA137" s="20"/>
      <c r="FB137" s="20"/>
      <c r="FC137" s="20"/>
      <c r="FD137" s="20"/>
      <c r="FE137" s="20"/>
      <c r="FF137" s="20"/>
      <c r="FG137" s="20"/>
      <c r="FH137" s="20"/>
      <c r="FI137" s="20"/>
      <c r="FJ137" s="20"/>
      <c r="FK137" s="20"/>
      <c r="FL137" s="20"/>
      <c r="FM137" s="20"/>
      <c r="FN137" s="20"/>
      <c r="FO137" s="20"/>
      <c r="FP137" s="20"/>
      <c r="FQ137" s="20"/>
      <c r="FR137" s="20"/>
      <c r="FS137" s="20"/>
      <c r="FT137" s="20"/>
      <c r="FU137" s="20"/>
      <c r="FV137" s="20"/>
      <c r="FW137" s="20"/>
      <c r="FX137" s="20"/>
      <c r="FY137" s="20"/>
      <c r="FZ137" s="20"/>
      <c r="GA137" s="20"/>
      <c r="GB137" s="20"/>
      <c r="GC137" s="20"/>
      <c r="GD137" s="20"/>
      <c r="GE137" s="20"/>
      <c r="GF137" s="20"/>
      <c r="GG137" s="20"/>
      <c r="GH137" s="20"/>
      <c r="GI137" s="20"/>
      <c r="GJ137" s="20"/>
      <c r="GK137" s="20"/>
      <c r="GL137" s="20"/>
      <c r="GM137" s="20"/>
      <c r="GN137" s="20"/>
      <c r="GO137" s="20"/>
      <c r="GP137" s="20"/>
      <c r="GQ137" s="20"/>
      <c r="GR137" s="20"/>
      <c r="GS137" s="20"/>
      <c r="GT137" s="20"/>
      <c r="GU137" s="20"/>
      <c r="GV137" s="20"/>
      <c r="GW137" s="20"/>
      <c r="GX137" s="20"/>
      <c r="GY137" s="20"/>
      <c r="GZ137" s="20"/>
      <c r="HA137" s="20"/>
      <c r="HB137" s="20"/>
      <c r="HC137" s="20"/>
      <c r="HD137" s="20"/>
      <c r="HE137" s="20"/>
      <c r="HF137" s="20"/>
      <c r="HG137" s="20"/>
      <c r="HH137" s="20"/>
      <c r="HI137" s="20"/>
      <c r="HJ137" s="20"/>
      <c r="HK137" s="20"/>
      <c r="HL137" s="20"/>
      <c r="HM137" s="20"/>
      <c r="HN137" s="20"/>
      <c r="HO137" s="20"/>
      <c r="HP137" s="20"/>
      <c r="HQ137" s="20"/>
      <c r="HR137" s="20"/>
      <c r="HS137" s="20"/>
      <c r="HT137" s="20"/>
      <c r="HU137" s="20"/>
      <c r="HV137" s="20"/>
      <c r="HW137" s="20"/>
      <c r="HX137" s="20"/>
      <c r="HY137" s="20"/>
      <c r="HZ137" s="20"/>
      <c r="IA137" s="20"/>
      <c r="IB137" s="20"/>
      <c r="IC137" s="20"/>
      <c r="ID137" s="20"/>
      <c r="IE137" s="20"/>
      <c r="IF137" s="20"/>
      <c r="IG137" s="20"/>
      <c r="IH137" s="20"/>
      <c r="II137" s="20"/>
      <c r="IJ137" s="20"/>
      <c r="IK137" s="20"/>
      <c r="IL137" s="20"/>
      <c r="IM137" s="20"/>
      <c r="IN137" s="20"/>
      <c r="IO137" s="20"/>
      <c r="IP137" s="20"/>
      <c r="IQ137" s="20"/>
      <c r="IR137" s="20"/>
      <c r="IS137" s="20"/>
      <c r="IT137" s="20"/>
      <c r="IU137" s="20"/>
      <c r="IV137" s="20"/>
      <c r="IW137" s="20"/>
      <c r="IX137" s="20"/>
      <c r="IY137" s="20"/>
      <c r="IZ137" s="20"/>
      <c r="JA137" s="20"/>
      <c r="JB137" s="20"/>
      <c r="JC137" s="20"/>
      <c r="JD137" s="20"/>
      <c r="JE137" s="20"/>
      <c r="JF137" s="20"/>
      <c r="JG137" s="20"/>
      <c r="JH137" s="20"/>
      <c r="JI137" s="20"/>
      <c r="JJ137" s="20"/>
      <c r="JK137" s="20"/>
      <c r="JL137" s="20"/>
      <c r="JM137" s="20"/>
      <c r="JN137" s="20"/>
      <c r="JO137" s="20"/>
      <c r="JP137" s="20"/>
      <c r="JQ137" s="20"/>
      <c r="JR137" s="20"/>
      <c r="JS137" s="20"/>
      <c r="JT137" s="20"/>
      <c r="JU137" s="20"/>
      <c r="JV137" s="20"/>
      <c r="JW137" s="20"/>
      <c r="JX137" s="20"/>
      <c r="JY137" s="20"/>
      <c r="JZ137" s="20"/>
      <c r="KA137" s="20"/>
      <c r="KB137" s="20"/>
      <c r="KC137" s="20"/>
      <c r="KD137" s="20"/>
      <c r="KE137" s="20"/>
      <c r="KF137" s="20"/>
      <c r="KG137" s="20"/>
      <c r="KH137" s="20"/>
      <c r="KI137" s="20"/>
      <c r="KJ137" s="20"/>
      <c r="KK137" s="20"/>
      <c r="KL137" s="20"/>
      <c r="KM137" s="20"/>
      <c r="KN137" s="20"/>
      <c r="KO137" s="20"/>
      <c r="KP137" s="20"/>
      <c r="KQ137" s="20"/>
      <c r="KR137" s="20"/>
      <c r="KS137" s="20"/>
      <c r="KT137" s="20"/>
      <c r="KU137" s="20"/>
      <c r="KV137" s="20"/>
      <c r="KW137" s="20"/>
      <c r="KX137" s="20"/>
      <c r="KY137" s="20"/>
      <c r="KZ137" s="20"/>
      <c r="LA137" s="20"/>
      <c r="LB137" s="20"/>
      <c r="LC137" s="20"/>
      <c r="LD137" s="20"/>
      <c r="LE137" s="20"/>
      <c r="LF137" s="20"/>
      <c r="LG137" s="20"/>
      <c r="LH137" s="20"/>
      <c r="LI137" s="20"/>
      <c r="LJ137" s="20"/>
      <c r="LK137" s="20"/>
      <c r="LL137" s="20"/>
      <c r="LM137" s="20"/>
      <c r="LN137" s="20"/>
      <c r="LO137" s="20"/>
      <c r="LP137" s="20"/>
      <c r="LQ137" s="20"/>
      <c r="LR137" s="20"/>
      <c r="LS137" s="20"/>
      <c r="LT137" s="20"/>
      <c r="LU137" s="20"/>
      <c r="LV137" s="20"/>
      <c r="LW137" s="20"/>
      <c r="LX137" s="20"/>
      <c r="LY137" s="20"/>
      <c r="LZ137" s="20"/>
      <c r="MA137" s="20"/>
      <c r="MB137" s="20"/>
      <c r="MC137" s="20"/>
      <c r="MD137" s="20"/>
      <c r="ME137" s="20"/>
      <c r="MF137" s="20"/>
      <c r="MG137" s="20"/>
      <c r="MH137" s="20"/>
      <c r="MI137" s="20"/>
      <c r="MJ137" s="20"/>
      <c r="MK137" s="20"/>
      <c r="ML137" s="20"/>
      <c r="MM137" s="20"/>
      <c r="MN137" s="20"/>
      <c r="MO137" s="20"/>
      <c r="MP137" s="20"/>
      <c r="MQ137" s="20"/>
      <c r="MR137" s="20"/>
      <c r="MS137" s="20"/>
      <c r="MT137" s="20"/>
      <c r="MU137" s="20"/>
      <c r="MV137" s="20"/>
      <c r="MW137" s="20"/>
      <c r="MX137" s="20"/>
      <c r="MY137" s="20"/>
      <c r="MZ137" s="20"/>
      <c r="NA137" s="20"/>
      <c r="NB137" s="20"/>
      <c r="NC137" s="20"/>
      <c r="ND137" s="20"/>
      <c r="NE137" s="20"/>
      <c r="NF137" s="20"/>
      <c r="NG137" s="20"/>
      <c r="NH137" s="20"/>
      <c r="NI137" s="20"/>
      <c r="NJ137" s="20"/>
      <c r="NK137" s="20"/>
      <c r="NL137" s="20"/>
      <c r="NM137" s="20"/>
      <c r="NN137" s="20"/>
      <c r="NO137" s="20"/>
      <c r="NP137" s="20"/>
      <c r="NQ137" s="20"/>
      <c r="NR137" s="20"/>
      <c r="NS137" s="20"/>
      <c r="NT137" s="20"/>
      <c r="NU137" s="20"/>
      <c r="NV137" s="20"/>
      <c r="NW137" s="20"/>
      <c r="NX137" s="20"/>
      <c r="NY137" s="20"/>
      <c r="NZ137" s="20"/>
      <c r="OA137" s="20"/>
      <c r="OB137" s="20"/>
      <c r="OC137" s="20"/>
      <c r="OD137" s="20"/>
      <c r="OE137" s="20"/>
      <c r="OF137" s="20"/>
      <c r="OG137" s="20"/>
      <c r="OH137" s="20"/>
      <c r="OI137" s="20"/>
      <c r="OJ137" s="20"/>
      <c r="OK137" s="20"/>
      <c r="OL137" s="20"/>
      <c r="OM137" s="20"/>
      <c r="ON137" s="20"/>
      <c r="OO137" s="20"/>
      <c r="OP137" s="20"/>
      <c r="OQ137" s="20"/>
      <c r="OR137" s="20"/>
      <c r="OS137" s="20"/>
      <c r="OT137" s="20"/>
      <c r="OU137" s="20"/>
      <c r="OV137" s="20"/>
      <c r="OW137" s="20"/>
      <c r="OX137" s="20"/>
      <c r="OY137" s="20"/>
      <c r="OZ137" s="20"/>
      <c r="PA137" s="20"/>
      <c r="PB137" s="20"/>
      <c r="PC137" s="20"/>
      <c r="PD137" s="20"/>
      <c r="PE137" s="20"/>
      <c r="PF137" s="20"/>
      <c r="PG137" s="20"/>
      <c r="PH137" s="20"/>
      <c r="PI137" s="20"/>
      <c r="PJ137" s="20"/>
      <c r="PK137" s="20"/>
      <c r="PL137" s="20"/>
      <c r="PM137" s="20"/>
      <c r="PN137" s="20"/>
      <c r="PO137" s="20"/>
      <c r="PP137" s="20"/>
      <c r="PQ137" s="20"/>
      <c r="PR137" s="20"/>
      <c r="PS137" s="20"/>
      <c r="PT137" s="20"/>
      <c r="PU137" s="20"/>
      <c r="PV137" s="20"/>
      <c r="PW137" s="20"/>
      <c r="PX137" s="20"/>
      <c r="PY137" s="20"/>
      <c r="PZ137" s="20"/>
      <c r="QA137" s="20"/>
      <c r="QB137" s="20"/>
      <c r="QC137" s="20"/>
      <c r="QD137" s="20"/>
      <c r="QE137" s="20"/>
      <c r="QF137" s="20"/>
      <c r="QG137" s="20"/>
      <c r="QH137" s="20"/>
      <c r="QI137" s="20"/>
      <c r="QJ137" s="20"/>
      <c r="QK137" s="20"/>
      <c r="QL137" s="20"/>
      <c r="QM137" s="20"/>
      <c r="QN137" s="20"/>
      <c r="QO137" s="20"/>
      <c r="QP137" s="20"/>
      <c r="QQ137" s="20"/>
      <c r="QR137" s="20"/>
      <c r="QS137" s="20"/>
      <c r="QT137" s="20"/>
      <c r="QU137" s="20"/>
      <c r="QV137" s="20"/>
      <c r="QW137" s="20"/>
      <c r="QX137" s="20"/>
      <c r="QY137" s="20"/>
      <c r="QZ137" s="20"/>
      <c r="RA137" s="20"/>
      <c r="RB137" s="20"/>
      <c r="RC137" s="20"/>
      <c r="RD137" s="20"/>
      <c r="RE137" s="20"/>
      <c r="RF137" s="20"/>
      <c r="RG137" s="20"/>
      <c r="RH137" s="20"/>
      <c r="RI137" s="20"/>
      <c r="RJ137" s="20"/>
      <c r="RK137" s="20"/>
      <c r="RL137" s="20"/>
      <c r="RM137" s="20"/>
      <c r="RN137" s="20"/>
      <c r="RO137" s="20"/>
      <c r="RP137" s="20"/>
      <c r="RQ137" s="20"/>
      <c r="RR137" s="20"/>
      <c r="RS137" s="20"/>
      <c r="RT137" s="20"/>
      <c r="RU137" s="20"/>
      <c r="RV137" s="20"/>
      <c r="RW137" s="20"/>
      <c r="RX137" s="20"/>
      <c r="RY137" s="20"/>
      <c r="RZ137" s="20"/>
      <c r="SA137" s="20"/>
      <c r="SB137" s="20"/>
      <c r="SC137" s="20"/>
      <c r="SD137" s="20"/>
      <c r="SE137" s="20"/>
      <c r="SF137" s="20"/>
      <c r="SG137" s="20"/>
      <c r="SH137" s="20"/>
      <c r="SI137" s="20"/>
      <c r="SJ137" s="20"/>
      <c r="SK137" s="20"/>
      <c r="SL137" s="20"/>
      <c r="SM137" s="20"/>
      <c r="SN137" s="20"/>
      <c r="SO137" s="20"/>
      <c r="SP137" s="20"/>
      <c r="SQ137" s="20"/>
      <c r="SR137" s="20"/>
      <c r="SS137" s="20"/>
      <c r="ST137" s="20"/>
      <c r="SU137" s="20"/>
      <c r="SV137" s="20"/>
      <c r="SW137" s="20"/>
      <c r="SX137" s="20"/>
      <c r="SY137" s="20"/>
      <c r="SZ137" s="20"/>
      <c r="TA137" s="20"/>
      <c r="TB137" s="20"/>
      <c r="TC137" s="20"/>
      <c r="TD137" s="20"/>
      <c r="TE137" s="20"/>
      <c r="TF137" s="20"/>
      <c r="TG137" s="20"/>
      <c r="TH137" s="20"/>
      <c r="TI137" s="20"/>
      <c r="TJ137" s="20"/>
      <c r="TK137" s="20"/>
      <c r="TL137" s="20"/>
      <c r="TM137" s="20"/>
      <c r="TN137" s="20"/>
      <c r="TO137" s="20"/>
      <c r="TP137" s="20"/>
      <c r="TQ137" s="20"/>
      <c r="TR137" s="20"/>
      <c r="TS137" s="20"/>
      <c r="TT137" s="20"/>
      <c r="TU137" s="20"/>
      <c r="TV137" s="20"/>
      <c r="TW137" s="20"/>
      <c r="TX137" s="20"/>
      <c r="TY137" s="20"/>
      <c r="TZ137" s="20"/>
      <c r="UA137" s="20"/>
      <c r="UB137" s="20"/>
      <c r="UC137" s="20"/>
      <c r="UD137" s="20"/>
      <c r="UE137" s="20"/>
      <c r="UF137" s="20"/>
      <c r="UG137" s="20"/>
      <c r="UH137" s="20"/>
      <c r="UI137" s="20"/>
      <c r="UJ137" s="20"/>
      <c r="UK137" s="20"/>
      <c r="UL137" s="20"/>
      <c r="UM137" s="20"/>
      <c r="UN137" s="20"/>
      <c r="UO137" s="20"/>
      <c r="UP137" s="20"/>
      <c r="UQ137" s="20"/>
      <c r="UR137" s="20"/>
      <c r="US137" s="20"/>
      <c r="UT137" s="20"/>
      <c r="UU137" s="20"/>
      <c r="UV137" s="20"/>
      <c r="UW137" s="20"/>
      <c r="UX137" s="20"/>
      <c r="UY137" s="20"/>
      <c r="UZ137" s="20"/>
      <c r="VA137" s="20"/>
      <c r="VB137" s="20"/>
      <c r="VC137" s="20"/>
      <c r="VD137" s="20"/>
      <c r="VE137" s="20"/>
      <c r="VF137" s="20"/>
      <c r="VG137" s="20"/>
      <c r="VH137" s="20"/>
      <c r="VI137" s="20"/>
      <c r="VJ137" s="20"/>
      <c r="VK137" s="20"/>
      <c r="VL137" s="20"/>
      <c r="VM137" s="20"/>
      <c r="VN137" s="20"/>
      <c r="VO137" s="20"/>
      <c r="VP137" s="20"/>
      <c r="VQ137" s="20"/>
      <c r="VR137" s="20"/>
      <c r="VS137" s="20"/>
      <c r="VT137" s="20"/>
      <c r="VU137" s="20"/>
      <c r="VV137" s="20"/>
      <c r="VW137" s="20"/>
      <c r="VX137" s="20"/>
      <c r="VY137" s="20"/>
      <c r="VZ137" s="20"/>
      <c r="WA137" s="20"/>
      <c r="WB137" s="20"/>
      <c r="WC137" s="20"/>
      <c r="WD137" s="20"/>
      <c r="WE137" s="20"/>
      <c r="WF137" s="20"/>
      <c r="WG137" s="20"/>
      <c r="WH137" s="20"/>
      <c r="WI137" s="20"/>
      <c r="WJ137" s="20"/>
      <c r="WK137" s="20"/>
      <c r="WL137" s="20"/>
      <c r="WM137" s="20"/>
      <c r="WN137" s="20"/>
      <c r="WO137" s="20"/>
      <c r="WP137" s="20"/>
      <c r="WQ137" s="20"/>
      <c r="WR137" s="20"/>
      <c r="WS137" s="20"/>
      <c r="WT137" s="20"/>
      <c r="WU137" s="20"/>
      <c r="WV137" s="20"/>
      <c r="WW137" s="20"/>
      <c r="WX137" s="20"/>
      <c r="WY137" s="20"/>
      <c r="WZ137" s="20"/>
      <c r="XA137" s="20"/>
      <c r="XB137" s="20"/>
      <c r="XC137" s="20"/>
      <c r="XD137" s="20"/>
      <c r="XE137" s="20"/>
      <c r="XF137" s="20"/>
      <c r="XG137" s="20"/>
      <c r="XH137" s="20"/>
      <c r="XI137" s="20"/>
      <c r="XJ137" s="20"/>
      <c r="XK137" s="20"/>
      <c r="XL137" s="20"/>
      <c r="XM137" s="20"/>
      <c r="XN137" s="20"/>
      <c r="XO137" s="20"/>
      <c r="XP137" s="20"/>
      <c r="XQ137" s="20"/>
      <c r="XR137" s="20"/>
      <c r="XS137" s="20"/>
      <c r="XT137" s="20"/>
      <c r="XU137" s="20"/>
      <c r="XV137" s="20"/>
      <c r="XW137" s="20"/>
      <c r="XX137" s="20"/>
      <c r="XY137" s="20"/>
      <c r="XZ137" s="20"/>
      <c r="YA137" s="20"/>
      <c r="YB137" s="20"/>
      <c r="YC137" s="20"/>
      <c r="YD137" s="20"/>
      <c r="YE137" s="20"/>
      <c r="YF137" s="20"/>
      <c r="YG137" s="20"/>
      <c r="YH137" s="20"/>
      <c r="YI137" s="20"/>
      <c r="YJ137" s="20"/>
      <c r="YK137" s="20"/>
      <c r="YL137" s="20"/>
      <c r="YM137" s="20"/>
      <c r="YN137" s="20"/>
      <c r="YO137" s="20"/>
      <c r="YP137" s="20"/>
      <c r="YQ137" s="20"/>
      <c r="YR137" s="20"/>
      <c r="YS137" s="20"/>
      <c r="YT137" s="20"/>
      <c r="YU137" s="20"/>
      <c r="YV137" s="20"/>
      <c r="YW137" s="20"/>
      <c r="YX137" s="20"/>
      <c r="YY137" s="20"/>
      <c r="YZ137" s="20"/>
      <c r="ZA137" s="20"/>
      <c r="ZB137" s="20"/>
      <c r="ZC137" s="20"/>
      <c r="ZD137" s="20"/>
      <c r="ZE137" s="20"/>
      <c r="ZF137" s="20"/>
      <c r="ZG137" s="20"/>
      <c r="ZH137" s="20"/>
      <c r="ZI137" s="20"/>
      <c r="ZJ137" s="20"/>
      <c r="ZK137" s="20"/>
      <c r="ZL137" s="20"/>
      <c r="ZM137" s="20"/>
      <c r="ZN137" s="20"/>
      <c r="ZO137" s="20"/>
      <c r="ZP137" s="20"/>
      <c r="ZQ137" s="20"/>
      <c r="ZR137" s="20"/>
      <c r="ZS137" s="20"/>
      <c r="ZT137" s="20"/>
      <c r="ZU137" s="20"/>
      <c r="ZV137" s="20"/>
      <c r="ZW137" s="20"/>
      <c r="ZX137" s="20"/>
      <c r="ZY137" s="20"/>
      <c r="ZZ137" s="20"/>
      <c r="AAA137" s="20"/>
      <c r="AAB137" s="20"/>
      <c r="AAC137" s="20"/>
      <c r="AAD137" s="20"/>
      <c r="AAE137" s="20"/>
      <c r="AAF137" s="20"/>
      <c r="AAG137" s="20"/>
      <c r="AAH137" s="20"/>
      <c r="AAI137" s="20"/>
      <c r="AAJ137" s="20"/>
      <c r="AAK137" s="20"/>
      <c r="AAL137" s="20"/>
      <c r="AAM137" s="20"/>
      <c r="AAN137" s="20"/>
      <c r="AAO137" s="20"/>
      <c r="AAP137" s="20"/>
      <c r="AAQ137" s="20"/>
      <c r="AAR137" s="20"/>
      <c r="AAS137" s="20"/>
      <c r="AAT137" s="20"/>
      <c r="AAU137" s="20"/>
      <c r="AAV137" s="20"/>
      <c r="AAW137" s="20"/>
      <c r="AAX137" s="20"/>
      <c r="AAY137" s="20"/>
      <c r="AAZ137" s="20"/>
      <c r="ABA137" s="20"/>
      <c r="ABB137" s="20"/>
      <c r="ABC137" s="20"/>
      <c r="ABD137" s="20"/>
      <c r="ABE137" s="20"/>
      <c r="ABF137" s="20"/>
      <c r="ABG137" s="20"/>
      <c r="ABH137" s="20"/>
      <c r="ABI137" s="20"/>
      <c r="ABJ137" s="20"/>
      <c r="ABK137" s="20"/>
      <c r="ABL137" s="20"/>
      <c r="ABM137" s="20"/>
      <c r="ABN137" s="20"/>
      <c r="ABO137" s="20"/>
      <c r="ABP137" s="20"/>
      <c r="ABQ137" s="20"/>
      <c r="ABR137" s="20"/>
      <c r="ABS137" s="20"/>
      <c r="ABT137" s="20"/>
      <c r="ABU137" s="20"/>
      <c r="ABV137" s="20"/>
      <c r="ABW137" s="20"/>
      <c r="ABX137" s="20"/>
      <c r="ABY137" s="20"/>
      <c r="ABZ137" s="20"/>
      <c r="ACA137" s="20"/>
      <c r="ACB137" s="20"/>
      <c r="ACC137" s="20"/>
      <c r="ACD137" s="20"/>
      <c r="ACE137" s="20"/>
      <c r="ACF137" s="20"/>
      <c r="ACG137" s="20"/>
      <c r="ACH137" s="20"/>
      <c r="ACI137" s="20"/>
      <c r="ACJ137" s="20"/>
      <c r="ACK137" s="20"/>
      <c r="ACL137" s="20"/>
      <c r="ACM137" s="20"/>
      <c r="ACN137" s="20"/>
      <c r="ACO137" s="20"/>
      <c r="ACP137" s="20"/>
      <c r="ACQ137" s="20"/>
      <c r="ACR137" s="20"/>
      <c r="ACS137" s="20"/>
      <c r="ACT137" s="20"/>
      <c r="ACU137" s="20"/>
      <c r="ACV137" s="20"/>
      <c r="ACW137" s="20"/>
      <c r="ACX137" s="20"/>
      <c r="ACY137" s="20"/>
      <c r="ACZ137" s="20"/>
      <c r="ADA137" s="20"/>
      <c r="ADB137" s="20"/>
      <c r="ADC137" s="20"/>
      <c r="ADD137" s="20"/>
      <c r="ADE137" s="20"/>
      <c r="ADF137" s="20"/>
      <c r="ADG137" s="20"/>
      <c r="ADH137" s="20"/>
      <c r="ADI137" s="20"/>
      <c r="ADJ137" s="20"/>
      <c r="ADK137" s="20"/>
      <c r="ADL137" s="20"/>
      <c r="ADM137" s="20"/>
      <c r="ADN137" s="20"/>
      <c r="ADO137" s="20"/>
      <c r="ADP137" s="20"/>
      <c r="ADQ137" s="20"/>
      <c r="ADR137" s="20"/>
      <c r="ADS137" s="20"/>
      <c r="ADT137" s="20"/>
      <c r="ADU137" s="20"/>
      <c r="ADV137" s="20"/>
      <c r="ADW137" s="20"/>
      <c r="ADX137" s="20"/>
      <c r="ADY137" s="20"/>
      <c r="ADZ137" s="20"/>
      <c r="AEA137" s="20"/>
      <c r="AEB137" s="20"/>
      <c r="AEC137" s="20"/>
      <c r="AED137" s="20"/>
      <c r="AEE137" s="20"/>
      <c r="AEF137" s="20"/>
      <c r="AEG137" s="20"/>
      <c r="AEH137" s="20"/>
      <c r="AEI137" s="20"/>
      <c r="AEJ137" s="20"/>
      <c r="AEK137" s="20"/>
      <c r="AEL137" s="20"/>
      <c r="AEM137" s="20"/>
      <c r="AEN137" s="20"/>
      <c r="AEO137" s="20"/>
      <c r="AEP137" s="20"/>
      <c r="AEQ137" s="20"/>
      <c r="AER137" s="20"/>
      <c r="AES137" s="20"/>
      <c r="AET137" s="20"/>
      <c r="AEU137" s="20"/>
      <c r="AEV137" s="20"/>
      <c r="AEW137" s="20"/>
      <c r="AEX137" s="20"/>
      <c r="AEY137" s="20"/>
      <c r="AEZ137" s="20"/>
      <c r="AFA137" s="20"/>
      <c r="AFB137" s="20"/>
      <c r="AFC137" s="20"/>
      <c r="AFD137" s="20"/>
      <c r="AFE137" s="20"/>
      <c r="AFF137" s="20"/>
      <c r="AFG137" s="20"/>
      <c r="AFH137" s="20"/>
      <c r="AFI137" s="20"/>
      <c r="AFJ137" s="20"/>
      <c r="AFK137" s="20"/>
      <c r="AFL137" s="20"/>
      <c r="AFM137" s="20"/>
      <c r="AFN137" s="20"/>
      <c r="AFO137" s="20"/>
      <c r="AFP137" s="20"/>
      <c r="AFQ137" s="20"/>
      <c r="AFR137" s="20"/>
      <c r="AFS137" s="20"/>
      <c r="AFT137" s="20"/>
      <c r="AFU137" s="20"/>
      <c r="AFV137" s="20"/>
      <c r="AFW137" s="20"/>
      <c r="AFX137" s="20"/>
      <c r="AFY137" s="20"/>
      <c r="AFZ137" s="20"/>
      <c r="AGA137" s="20"/>
      <c r="AGB137" s="20"/>
      <c r="AGC137" s="20"/>
      <c r="AGD137" s="20"/>
      <c r="AGE137" s="20"/>
      <c r="AGF137" s="20"/>
      <c r="AGG137" s="20"/>
      <c r="AGH137" s="20"/>
      <c r="AGI137" s="20"/>
      <c r="AGJ137" s="20"/>
      <c r="AGK137" s="20"/>
      <c r="AGL137" s="20"/>
      <c r="AGM137" s="20"/>
      <c r="AGN137" s="20"/>
      <c r="AGO137" s="20"/>
      <c r="AGP137" s="20"/>
      <c r="AGQ137" s="20"/>
      <c r="AGR137" s="20"/>
      <c r="AGS137" s="20"/>
      <c r="AGT137" s="20"/>
      <c r="AGU137" s="20"/>
      <c r="AGV137" s="20"/>
      <c r="AGW137" s="20"/>
      <c r="AGX137" s="20"/>
      <c r="AGY137" s="20"/>
      <c r="AGZ137" s="20"/>
      <c r="AHA137" s="20"/>
      <c r="AHB137" s="20"/>
      <c r="AHC137" s="20"/>
      <c r="AHD137" s="20"/>
      <c r="AHE137" s="20"/>
      <c r="AHF137" s="20"/>
      <c r="AHG137" s="20"/>
      <c r="AHH137" s="20"/>
      <c r="AHI137" s="20"/>
      <c r="AHJ137" s="20"/>
      <c r="AHK137" s="20"/>
      <c r="AHL137" s="20"/>
      <c r="AHM137" s="20"/>
      <c r="AHN137" s="20"/>
      <c r="AHO137" s="20"/>
      <c r="AHP137" s="20"/>
      <c r="AHQ137" s="20"/>
      <c r="AHR137" s="20"/>
      <c r="AHS137" s="20"/>
      <c r="AHT137" s="20"/>
      <c r="AHU137" s="20"/>
      <c r="AHV137" s="20"/>
      <c r="AHW137" s="20"/>
      <c r="AHX137" s="20"/>
      <c r="AHY137" s="20"/>
      <c r="AHZ137" s="20"/>
      <c r="AIA137" s="20"/>
      <c r="AIB137" s="20"/>
      <c r="AIC137" s="20"/>
      <c r="AID137" s="20"/>
      <c r="AIE137" s="20"/>
      <c r="AIF137" s="20"/>
      <c r="AIG137" s="20"/>
      <c r="AIH137" s="20"/>
      <c r="AII137" s="20"/>
      <c r="AIJ137" s="20"/>
      <c r="AIK137" s="20"/>
      <c r="AIL137" s="20"/>
      <c r="AIM137" s="20"/>
      <c r="AIN137" s="20"/>
      <c r="AIO137" s="20"/>
      <c r="AIP137" s="20"/>
      <c r="AIQ137" s="20"/>
      <c r="AIR137" s="20"/>
      <c r="AIS137" s="20"/>
      <c r="AIT137" s="20"/>
      <c r="AIU137" s="20"/>
      <c r="AIV137" s="20"/>
      <c r="AIW137" s="20"/>
      <c r="AIX137" s="20"/>
      <c r="AIY137" s="20"/>
      <c r="AIZ137" s="20"/>
      <c r="AJA137" s="20"/>
      <c r="AJB137" s="20"/>
      <c r="AJC137" s="20"/>
      <c r="AJD137" s="20"/>
      <c r="AJE137" s="20"/>
      <c r="AJF137" s="20"/>
      <c r="AJG137" s="20"/>
      <c r="AJH137" s="20"/>
      <c r="AJI137" s="20"/>
      <c r="AJJ137" s="20"/>
      <c r="AJK137" s="20"/>
      <c r="AJL137" s="20"/>
      <c r="AJM137" s="20"/>
      <c r="AJN137" s="20"/>
      <c r="AJO137" s="20"/>
      <c r="AJP137" s="20"/>
      <c r="AJQ137" s="20"/>
      <c r="AJR137" s="20"/>
      <c r="AJS137" s="20"/>
      <c r="AJT137" s="20"/>
      <c r="AJU137" s="20"/>
      <c r="AJV137" s="20"/>
      <c r="AJW137" s="20"/>
      <c r="AJX137" s="20"/>
      <c r="AJY137" s="20"/>
      <c r="AJZ137" s="20"/>
      <c r="AKA137" s="20"/>
      <c r="AKB137" s="20"/>
      <c r="AKC137" s="20"/>
      <c r="AKD137" s="20"/>
      <c r="AKE137" s="20"/>
      <c r="AKF137" s="20"/>
      <c r="AKG137" s="20"/>
      <c r="AKH137" s="20"/>
      <c r="AKI137" s="20"/>
      <c r="AKJ137" s="20"/>
      <c r="AKK137" s="20"/>
      <c r="AKL137" s="20"/>
      <c r="AKM137" s="20"/>
      <c r="AKN137" s="20"/>
      <c r="AKO137" s="20"/>
      <c r="AKP137" s="20"/>
      <c r="AKQ137" s="20"/>
      <c r="AKR137" s="20"/>
      <c r="AKS137" s="20"/>
      <c r="AKT137" s="20"/>
      <c r="AKU137" s="20"/>
      <c r="AKV137" s="20"/>
      <c r="AKW137" s="20"/>
      <c r="AKX137" s="20"/>
      <c r="AKY137" s="20"/>
      <c r="AKZ137" s="20"/>
      <c r="ALA137" s="20"/>
      <c r="ALB137" s="20"/>
      <c r="ALC137" s="20"/>
      <c r="ALD137" s="20"/>
      <c r="ALE137" s="20"/>
      <c r="ALF137" s="20"/>
      <c r="ALG137" s="20"/>
      <c r="ALH137" s="20"/>
      <c r="ALI137" s="20"/>
      <c r="ALJ137" s="20"/>
      <c r="ALK137" s="20"/>
      <c r="ALL137" s="20"/>
      <c r="ALM137" s="20"/>
      <c r="ALN137" s="20"/>
      <c r="ALO137" s="20"/>
      <c r="ALP137" s="20"/>
      <c r="ALQ137" s="20"/>
      <c r="ALR137" s="20"/>
      <c r="ALS137" s="20"/>
      <c r="ALT137" s="20"/>
      <c r="ALU137" s="20"/>
      <c r="ALV137" s="20"/>
      <c r="ALW137" s="20"/>
      <c r="ALX137" s="20"/>
      <c r="ALY137" s="20"/>
      <c r="ALZ137" s="20"/>
      <c r="AMA137" s="20"/>
      <c r="AMB137" s="20"/>
      <c r="AMC137" s="20"/>
      <c r="AMD137" s="20"/>
      <c r="AME137" s="20"/>
      <c r="AMF137" s="20"/>
      <c r="AMG137" s="20"/>
      <c r="AMH137" s="20"/>
      <c r="AMI137" s="20"/>
      <c r="AMJ137" s="20"/>
      <c r="AMK137" s="20"/>
      <c r="AML137" s="20"/>
      <c r="AMM137" s="20"/>
      <c r="AMN137" s="20"/>
      <c r="AMO137" s="20"/>
      <c r="AMP137" s="20"/>
      <c r="AMQ137" s="20"/>
      <c r="AMR137" s="20"/>
      <c r="AMS137" s="20"/>
      <c r="AMT137" s="20"/>
      <c r="AMU137" s="20"/>
      <c r="AMV137" s="20"/>
      <c r="AMW137" s="20"/>
      <c r="AMX137" s="20"/>
      <c r="AMY137" s="20"/>
      <c r="AMZ137" s="20"/>
      <c r="ANA137" s="20"/>
      <c r="ANB137" s="20"/>
      <c r="ANC137" s="20"/>
      <c r="AND137" s="20"/>
      <c r="ANE137" s="20"/>
      <c r="ANF137" s="20"/>
      <c r="ANG137" s="20"/>
      <c r="ANH137" s="20"/>
      <c r="ANI137" s="20"/>
      <c r="ANJ137" s="20"/>
      <c r="ANK137" s="20"/>
      <c r="ANL137" s="20"/>
      <c r="ANM137" s="20"/>
      <c r="ANN137" s="20"/>
      <c r="ANO137" s="20"/>
      <c r="ANP137" s="20"/>
      <c r="ANQ137" s="20"/>
      <c r="ANR137" s="20"/>
      <c r="ANS137" s="20"/>
      <c r="ANT137" s="20"/>
      <c r="ANU137" s="20"/>
      <c r="ANV137" s="20"/>
      <c r="ANW137" s="20"/>
      <c r="ANX137" s="20"/>
      <c r="ANY137" s="20"/>
      <c r="ANZ137" s="20"/>
      <c r="AOA137" s="20"/>
      <c r="AOB137" s="20"/>
      <c r="AOC137" s="20"/>
      <c r="AOD137" s="20"/>
      <c r="AOE137" s="20"/>
      <c r="AOF137" s="20"/>
      <c r="AOG137" s="20"/>
      <c r="AOH137" s="20"/>
      <c r="AOI137" s="20"/>
      <c r="AOJ137" s="20"/>
      <c r="AOK137" s="20"/>
      <c r="AOL137" s="20"/>
      <c r="AOM137" s="20"/>
      <c r="AON137" s="20"/>
      <c r="AOO137" s="20"/>
      <c r="AOP137" s="20"/>
      <c r="AOQ137" s="20"/>
      <c r="AOR137" s="20"/>
      <c r="AOS137" s="20"/>
      <c r="AOT137" s="20"/>
      <c r="AOU137" s="20"/>
      <c r="AOV137" s="20"/>
      <c r="AOW137" s="20"/>
      <c r="AOX137" s="20"/>
      <c r="AOY137" s="20"/>
      <c r="AOZ137" s="20"/>
      <c r="APA137" s="20"/>
      <c r="APB137" s="20"/>
      <c r="APC137" s="20"/>
      <c r="APD137" s="20"/>
      <c r="APE137" s="20"/>
      <c r="APF137" s="20"/>
      <c r="APG137" s="20"/>
      <c r="APH137" s="20"/>
      <c r="API137" s="20"/>
      <c r="APJ137" s="20"/>
      <c r="APK137" s="20"/>
      <c r="APL137" s="20"/>
      <c r="APM137" s="20"/>
      <c r="APN137" s="20"/>
      <c r="APO137" s="20"/>
      <c r="APP137" s="20"/>
      <c r="APQ137" s="20"/>
      <c r="APR137" s="20"/>
      <c r="APS137" s="20"/>
      <c r="APT137" s="20"/>
      <c r="APU137" s="20"/>
      <c r="APV137" s="20"/>
      <c r="APW137" s="20"/>
      <c r="APX137" s="20"/>
      <c r="APY137" s="20"/>
      <c r="APZ137" s="20"/>
      <c r="AQA137" s="20"/>
      <c r="AQB137" s="20"/>
      <c r="AQC137" s="20"/>
      <c r="AQD137" s="20"/>
      <c r="AQE137" s="20"/>
      <c r="AQF137" s="20"/>
      <c r="AQG137" s="20"/>
      <c r="AQH137" s="20"/>
      <c r="AQI137" s="20"/>
      <c r="AQJ137" s="20"/>
      <c r="AQK137" s="20"/>
      <c r="AQL137" s="20"/>
      <c r="AQM137" s="20"/>
      <c r="AQN137" s="20"/>
      <c r="AQO137" s="20"/>
      <c r="AQP137" s="20"/>
      <c r="AQQ137" s="20"/>
      <c r="AQR137" s="20"/>
      <c r="AQS137" s="20"/>
      <c r="AQT137" s="20"/>
      <c r="AQU137" s="20"/>
      <c r="AQV137" s="20"/>
      <c r="AQW137" s="20"/>
      <c r="AQX137" s="20"/>
      <c r="AQY137" s="20"/>
      <c r="AQZ137" s="20"/>
      <c r="ARA137" s="20"/>
      <c r="ARB137" s="20"/>
      <c r="ARC137" s="20"/>
      <c r="ARD137" s="20"/>
      <c r="ARE137" s="20"/>
      <c r="ARF137" s="20"/>
      <c r="ARG137" s="20"/>
      <c r="ARH137" s="20"/>
      <c r="ARI137" s="20"/>
      <c r="ARJ137" s="20"/>
      <c r="ARK137" s="20"/>
      <c r="ARL137" s="20"/>
      <c r="ARM137" s="20"/>
      <c r="ARN137" s="20"/>
      <c r="ARO137" s="20"/>
      <c r="ARP137" s="20"/>
      <c r="ARQ137" s="20"/>
      <c r="ARR137" s="20"/>
      <c r="ARS137" s="20"/>
      <c r="ART137" s="20"/>
      <c r="ARU137" s="20"/>
      <c r="ARV137" s="20"/>
      <c r="ARW137" s="20"/>
      <c r="ARX137" s="20"/>
      <c r="ARY137" s="20"/>
      <c r="ARZ137" s="20"/>
      <c r="ASA137" s="20"/>
      <c r="ASB137" s="20"/>
      <c r="ASC137" s="20"/>
      <c r="ASD137" s="20"/>
      <c r="ASE137" s="20"/>
      <c r="ASF137" s="20"/>
      <c r="ASG137" s="20"/>
      <c r="ASH137" s="20"/>
      <c r="ASI137" s="20"/>
      <c r="ASJ137" s="20"/>
      <c r="ASK137" s="20"/>
      <c r="ASL137" s="20"/>
      <c r="ASM137" s="20"/>
      <c r="ASN137" s="20"/>
      <c r="ASO137" s="20"/>
      <c r="ASP137" s="20"/>
      <c r="ASQ137" s="20"/>
      <c r="ASR137" s="20"/>
      <c r="ASS137" s="20"/>
      <c r="AST137" s="20"/>
      <c r="ASU137" s="20"/>
      <c r="ASV137" s="20"/>
      <c r="ASW137" s="20"/>
      <c r="ASX137" s="20"/>
      <c r="ASY137" s="20"/>
      <c r="ASZ137" s="20"/>
      <c r="ATA137" s="20"/>
      <c r="ATB137" s="20"/>
      <c r="ATC137" s="20"/>
      <c r="ATD137" s="20"/>
      <c r="ATE137" s="20"/>
      <c r="ATF137" s="20"/>
      <c r="ATG137" s="20"/>
      <c r="ATH137" s="20"/>
      <c r="ATI137" s="20"/>
      <c r="ATJ137" s="20"/>
      <c r="ATK137" s="20"/>
      <c r="ATL137" s="20"/>
      <c r="ATM137" s="20"/>
      <c r="ATN137" s="20"/>
      <c r="ATO137" s="20"/>
      <c r="ATP137" s="20"/>
      <c r="ATQ137" s="20"/>
      <c r="ATR137" s="20"/>
      <c r="ATS137" s="20"/>
      <c r="ATT137" s="20"/>
      <c r="ATU137" s="20"/>
      <c r="ATV137" s="20"/>
      <c r="ATW137" s="20"/>
      <c r="ATX137" s="20"/>
      <c r="ATY137" s="20"/>
      <c r="ATZ137" s="20"/>
      <c r="AUA137" s="20"/>
      <c r="AUB137" s="20"/>
      <c r="AUC137" s="20"/>
      <c r="AUD137" s="20"/>
      <c r="AUE137" s="20"/>
      <c r="AUF137" s="20"/>
      <c r="AUG137" s="20"/>
      <c r="AUH137" s="20"/>
      <c r="AUI137" s="20"/>
      <c r="AUJ137" s="20"/>
      <c r="AUK137" s="20"/>
      <c r="AUL137" s="20"/>
      <c r="AUM137" s="20"/>
      <c r="AUN137" s="20"/>
      <c r="AUO137" s="20"/>
      <c r="AUP137" s="20"/>
      <c r="AUQ137" s="20"/>
      <c r="AUR137" s="20"/>
      <c r="AUS137" s="20"/>
      <c r="AUT137" s="20"/>
      <c r="AUU137" s="20"/>
      <c r="AUV137" s="20"/>
      <c r="AUW137" s="20"/>
      <c r="AUX137" s="20"/>
      <c r="AUY137" s="20"/>
      <c r="AUZ137" s="20"/>
      <c r="AVA137" s="20"/>
      <c r="AVB137" s="20"/>
      <c r="AVC137" s="20"/>
      <c r="AVD137" s="20"/>
      <c r="AVE137" s="20"/>
      <c r="AVF137" s="20"/>
      <c r="AVG137" s="20"/>
      <c r="AVH137" s="20"/>
      <c r="AVI137" s="20"/>
      <c r="AVJ137" s="20"/>
      <c r="AVK137" s="20"/>
      <c r="AVL137" s="20"/>
      <c r="AVM137" s="20"/>
      <c r="AVN137" s="20"/>
      <c r="AVO137" s="20"/>
      <c r="AVP137" s="20"/>
      <c r="AVQ137" s="20"/>
      <c r="AVR137" s="20"/>
      <c r="AVS137" s="20"/>
      <c r="AVT137" s="20"/>
      <c r="AVU137" s="20"/>
      <c r="AVV137" s="20"/>
      <c r="AVW137" s="20"/>
      <c r="AVX137" s="20"/>
      <c r="AVY137" s="20"/>
      <c r="AVZ137" s="20"/>
      <c r="AWA137" s="20"/>
      <c r="AWB137" s="20"/>
      <c r="AWC137" s="20"/>
      <c r="AWD137" s="20"/>
      <c r="AWE137" s="20"/>
      <c r="AWF137" s="20"/>
      <c r="AWG137" s="20"/>
      <c r="AWH137" s="20"/>
      <c r="AWI137" s="20"/>
      <c r="AWJ137" s="20"/>
      <c r="AWK137" s="20"/>
      <c r="AWL137" s="20"/>
      <c r="AWM137" s="20"/>
      <c r="AWN137" s="20"/>
      <c r="AWO137" s="20"/>
      <c r="AWP137" s="20"/>
      <c r="AWQ137" s="20"/>
      <c r="AWR137" s="20"/>
      <c r="AWS137" s="20"/>
      <c r="AWT137" s="20"/>
      <c r="AWU137" s="20"/>
      <c r="AWV137" s="20"/>
      <c r="AWW137" s="20"/>
      <c r="AWX137" s="20"/>
      <c r="AWY137" s="20"/>
      <c r="AWZ137" s="20"/>
      <c r="AXA137" s="20"/>
      <c r="AXB137" s="20"/>
      <c r="AXC137" s="20"/>
      <c r="AXD137" s="20"/>
      <c r="AXE137" s="20"/>
      <c r="AXF137" s="20"/>
      <c r="AXG137" s="20"/>
      <c r="AXH137" s="20"/>
      <c r="AXI137" s="20"/>
      <c r="AXJ137" s="20"/>
      <c r="AXK137" s="20"/>
      <c r="AXL137" s="20"/>
      <c r="AXM137" s="20"/>
      <c r="AXN137" s="20"/>
      <c r="AXO137" s="20"/>
      <c r="AXP137" s="20"/>
      <c r="AXQ137" s="20"/>
      <c r="AXR137" s="20"/>
      <c r="AXS137" s="20"/>
      <c r="AXT137" s="20"/>
      <c r="AXU137" s="20"/>
      <c r="AXV137" s="20"/>
      <c r="AXW137" s="20"/>
      <c r="AXX137" s="20"/>
      <c r="AXY137" s="20"/>
      <c r="AXZ137" s="20"/>
      <c r="AYA137" s="20"/>
      <c r="AYB137" s="20"/>
      <c r="AYC137" s="20"/>
      <c r="AYD137" s="20"/>
      <c r="AYE137" s="20"/>
      <c r="AYF137" s="20"/>
      <c r="AYG137" s="20"/>
      <c r="AYH137" s="20"/>
      <c r="AYI137" s="20"/>
      <c r="AYJ137" s="20"/>
      <c r="AYK137" s="20"/>
      <c r="AYL137" s="20"/>
      <c r="AYM137" s="20"/>
      <c r="AYN137" s="20"/>
      <c r="AYO137" s="20"/>
      <c r="AYP137" s="20"/>
      <c r="AYQ137" s="20"/>
      <c r="AYR137" s="20"/>
      <c r="AYS137" s="20"/>
      <c r="AYT137" s="20"/>
      <c r="AYU137" s="20"/>
      <c r="AYV137" s="20"/>
      <c r="AYW137" s="20"/>
      <c r="AYX137" s="20"/>
      <c r="AYY137" s="20"/>
      <c r="AYZ137" s="20"/>
      <c r="AZA137" s="20"/>
      <c r="AZB137" s="20"/>
      <c r="AZC137" s="20"/>
      <c r="AZD137" s="20"/>
      <c r="AZE137" s="20"/>
      <c r="AZF137" s="20"/>
      <c r="AZG137" s="20"/>
      <c r="AZH137" s="20"/>
      <c r="AZI137" s="20"/>
      <c r="AZJ137" s="20"/>
      <c r="AZK137" s="20"/>
      <c r="AZL137" s="20"/>
      <c r="AZM137" s="20"/>
      <c r="AZN137" s="20"/>
      <c r="AZO137" s="20"/>
      <c r="AZP137" s="20"/>
      <c r="AZQ137" s="20"/>
      <c r="AZR137" s="20"/>
      <c r="AZS137" s="20"/>
      <c r="AZT137" s="20"/>
      <c r="AZU137" s="20"/>
      <c r="AZV137" s="20"/>
      <c r="AZW137" s="20"/>
      <c r="AZX137" s="20"/>
      <c r="AZY137" s="20"/>
      <c r="AZZ137" s="20"/>
      <c r="BAA137" s="20"/>
      <c r="BAB137" s="20"/>
      <c r="BAC137" s="20"/>
      <c r="BAD137" s="20"/>
      <c r="BAE137" s="20"/>
      <c r="BAF137" s="20"/>
      <c r="BAG137" s="20"/>
      <c r="BAH137" s="20"/>
      <c r="BAI137" s="20"/>
      <c r="BAJ137" s="20"/>
      <c r="BAK137" s="20"/>
      <c r="BAL137" s="20"/>
      <c r="BAM137" s="20"/>
      <c r="BAN137" s="20"/>
      <c r="BAO137" s="20"/>
      <c r="BAP137" s="20"/>
      <c r="BAQ137" s="20"/>
      <c r="BAR137" s="20"/>
      <c r="BAS137" s="20"/>
      <c r="BAT137" s="20"/>
      <c r="BAU137" s="20"/>
      <c r="BAV137" s="20"/>
      <c r="BAW137" s="20"/>
      <c r="BAX137" s="20"/>
      <c r="BAY137" s="20"/>
      <c r="BAZ137" s="20"/>
      <c r="BBA137" s="20"/>
      <c r="BBB137" s="20"/>
      <c r="BBC137" s="20"/>
      <c r="BBD137" s="20"/>
      <c r="BBE137" s="20"/>
      <c r="BBF137" s="20"/>
      <c r="BBG137" s="20"/>
      <c r="BBH137" s="20"/>
      <c r="BBI137" s="20"/>
      <c r="BBJ137" s="20"/>
      <c r="BBK137" s="20"/>
      <c r="BBL137" s="20"/>
      <c r="BBM137" s="20"/>
      <c r="BBN137" s="20"/>
      <c r="BBO137" s="20"/>
      <c r="BBP137" s="20"/>
      <c r="BBQ137" s="20"/>
      <c r="BBR137" s="20"/>
      <c r="BBS137" s="20"/>
      <c r="BBT137" s="20"/>
      <c r="BBU137" s="20"/>
      <c r="BBV137" s="20"/>
      <c r="BBW137" s="20"/>
      <c r="BBX137" s="20"/>
      <c r="BBY137" s="20"/>
      <c r="BBZ137" s="20"/>
      <c r="BCA137" s="20"/>
      <c r="BCB137" s="20"/>
      <c r="BCC137" s="20"/>
      <c r="BCD137" s="20"/>
      <c r="BCE137" s="20"/>
      <c r="BCF137" s="20"/>
      <c r="BCG137" s="20"/>
      <c r="BCH137" s="20"/>
      <c r="BCI137" s="20"/>
      <c r="BCJ137" s="20"/>
      <c r="BCK137" s="20"/>
      <c r="BCL137" s="20"/>
      <c r="BCM137" s="20"/>
      <c r="BCN137" s="20"/>
      <c r="BCO137" s="20"/>
      <c r="BCP137" s="20"/>
      <c r="BCQ137" s="20"/>
      <c r="BCR137" s="20"/>
      <c r="BCS137" s="20"/>
      <c r="BCT137" s="20"/>
      <c r="BCU137" s="20"/>
      <c r="BCV137" s="20"/>
      <c r="BCW137" s="20"/>
      <c r="BCX137" s="20"/>
      <c r="BCY137" s="20"/>
      <c r="BCZ137" s="20"/>
      <c r="BDA137" s="20"/>
      <c r="BDB137" s="20"/>
      <c r="BDC137" s="20"/>
      <c r="BDD137" s="20"/>
      <c r="BDE137" s="20"/>
      <c r="BDF137" s="20"/>
      <c r="BDG137" s="20"/>
      <c r="BDH137" s="20"/>
      <c r="BDI137" s="20"/>
      <c r="BDJ137" s="20"/>
      <c r="BDK137" s="20"/>
      <c r="BDL137" s="20"/>
      <c r="BDM137" s="20"/>
      <c r="BDN137" s="20"/>
      <c r="BDO137" s="20"/>
      <c r="BDP137" s="20"/>
      <c r="BDQ137" s="20"/>
      <c r="BDR137" s="20"/>
      <c r="BDS137" s="20"/>
      <c r="BDT137" s="20"/>
      <c r="BDU137" s="20"/>
      <c r="BDV137" s="20"/>
      <c r="BDW137" s="20"/>
      <c r="BDX137" s="20"/>
      <c r="BDY137" s="20"/>
      <c r="BDZ137" s="20"/>
      <c r="BEA137" s="20"/>
      <c r="BEB137" s="20"/>
      <c r="BEC137" s="20"/>
      <c r="BED137" s="20"/>
      <c r="BEE137" s="20"/>
      <c r="BEF137" s="20"/>
      <c r="BEG137" s="20"/>
      <c r="BEH137" s="20"/>
      <c r="BEI137" s="20"/>
      <c r="BEJ137" s="20"/>
      <c r="BEK137" s="20"/>
      <c r="BEL137" s="20"/>
      <c r="BEM137" s="20"/>
      <c r="BEN137" s="20"/>
      <c r="BEO137" s="20"/>
      <c r="BEP137" s="20"/>
      <c r="BEQ137" s="20"/>
      <c r="BER137" s="20"/>
      <c r="BES137" s="20"/>
      <c r="BET137" s="20"/>
      <c r="BEU137" s="20"/>
      <c r="BEV137" s="20"/>
      <c r="BEW137" s="20"/>
      <c r="BEX137" s="20"/>
      <c r="BEY137" s="20"/>
      <c r="BEZ137" s="20"/>
      <c r="BFA137" s="20"/>
      <c r="BFB137" s="20"/>
      <c r="BFC137" s="20"/>
      <c r="BFD137" s="20"/>
      <c r="BFE137" s="20"/>
      <c r="BFF137" s="20"/>
      <c r="BFG137" s="20"/>
      <c r="BFH137" s="20"/>
      <c r="BFI137" s="20"/>
      <c r="BFJ137" s="20"/>
      <c r="BFK137" s="20"/>
      <c r="BFL137" s="20"/>
      <c r="BFM137" s="20"/>
      <c r="BFN137" s="20"/>
      <c r="BFO137" s="20"/>
      <c r="BFP137" s="20"/>
      <c r="BFQ137" s="20"/>
      <c r="BFR137" s="20"/>
      <c r="BFS137" s="20"/>
      <c r="BFT137" s="20"/>
      <c r="BFU137" s="20"/>
      <c r="BFV137" s="20"/>
      <c r="BFW137" s="20"/>
      <c r="BFX137" s="20"/>
      <c r="BFY137" s="20"/>
      <c r="BFZ137" s="20"/>
      <c r="BGA137" s="20"/>
      <c r="BGB137" s="20"/>
      <c r="BGC137" s="20"/>
      <c r="BGD137" s="20"/>
      <c r="BGE137" s="20"/>
      <c r="BGF137" s="20"/>
      <c r="BGG137" s="20"/>
      <c r="BGH137" s="20"/>
      <c r="BGI137" s="20"/>
      <c r="BGJ137" s="20"/>
      <c r="BGK137" s="20"/>
      <c r="BGL137" s="20"/>
      <c r="BGM137" s="20"/>
      <c r="BGN137" s="20"/>
      <c r="BGO137" s="20"/>
      <c r="BGP137" s="20"/>
      <c r="BGQ137" s="20"/>
      <c r="BGR137" s="20"/>
      <c r="BGS137" s="20"/>
      <c r="BGT137" s="20"/>
      <c r="BGU137" s="20"/>
      <c r="BGV137" s="20"/>
      <c r="BGW137" s="20"/>
      <c r="BGX137" s="20"/>
      <c r="BGY137" s="20"/>
      <c r="BGZ137" s="20"/>
      <c r="BHA137" s="20"/>
      <c r="BHB137" s="20"/>
      <c r="BHC137" s="20"/>
      <c r="BHD137" s="20"/>
      <c r="BHE137" s="20"/>
      <c r="BHF137" s="20"/>
      <c r="BHG137" s="20"/>
      <c r="BHH137" s="20"/>
      <c r="BHI137" s="20"/>
      <c r="BHJ137" s="20"/>
      <c r="BHK137" s="20"/>
      <c r="BHL137" s="20"/>
      <c r="BHM137" s="20"/>
      <c r="BHN137" s="20"/>
      <c r="BHO137" s="20"/>
      <c r="BHP137" s="20"/>
      <c r="BHQ137" s="20"/>
      <c r="BHR137" s="20"/>
      <c r="BHS137" s="20"/>
      <c r="BHT137" s="20"/>
      <c r="BHU137" s="20"/>
      <c r="BHV137" s="20"/>
      <c r="BHW137" s="20"/>
      <c r="BHX137" s="20"/>
      <c r="BHY137" s="20"/>
      <c r="BHZ137" s="20"/>
      <c r="BIA137" s="20"/>
      <c r="BIB137" s="20"/>
      <c r="BIC137" s="20"/>
      <c r="BID137" s="20"/>
      <c r="BIE137" s="20"/>
      <c r="BIF137" s="20"/>
      <c r="BIG137" s="20"/>
      <c r="BIH137" s="20"/>
      <c r="BII137" s="20"/>
      <c r="BIJ137" s="20"/>
      <c r="BIK137" s="20"/>
      <c r="BIL137" s="20"/>
      <c r="BIM137" s="20"/>
      <c r="BIN137" s="20"/>
      <c r="BIO137" s="20"/>
      <c r="BIP137" s="20"/>
      <c r="BIQ137" s="20"/>
      <c r="BIR137" s="20"/>
      <c r="BIS137" s="20"/>
      <c r="BIT137" s="20"/>
      <c r="BIU137" s="20"/>
      <c r="BIV137" s="20"/>
      <c r="BIW137" s="20"/>
      <c r="BIX137" s="20"/>
      <c r="BIY137" s="20"/>
      <c r="BIZ137" s="20"/>
      <c r="BJA137" s="20"/>
      <c r="BJB137" s="20"/>
      <c r="BJC137" s="20"/>
      <c r="BJD137" s="20"/>
      <c r="BJE137" s="20"/>
      <c r="BJF137" s="20"/>
      <c r="BJG137" s="20"/>
      <c r="BJH137" s="20"/>
      <c r="BJI137" s="20"/>
      <c r="BJJ137" s="20"/>
      <c r="BJK137" s="20"/>
      <c r="BJL137" s="20"/>
      <c r="BJM137" s="20"/>
      <c r="BJN137" s="20"/>
      <c r="BJO137" s="20"/>
      <c r="BJP137" s="20"/>
      <c r="BJQ137" s="20"/>
      <c r="BJR137" s="20"/>
      <c r="BJS137" s="20"/>
      <c r="BJT137" s="20"/>
      <c r="BJU137" s="20"/>
      <c r="BJV137" s="20"/>
      <c r="BJW137" s="20"/>
      <c r="BJX137" s="20"/>
      <c r="BJY137" s="20"/>
      <c r="BJZ137" s="20"/>
      <c r="BKA137" s="20"/>
      <c r="BKB137" s="20"/>
      <c r="BKC137" s="20"/>
      <c r="BKD137" s="20"/>
      <c r="BKE137" s="20"/>
      <c r="BKF137" s="20"/>
      <c r="BKG137" s="20"/>
      <c r="BKH137" s="20"/>
      <c r="BKI137" s="20"/>
      <c r="BKJ137" s="20"/>
      <c r="BKK137" s="20"/>
      <c r="BKL137" s="20"/>
      <c r="BKM137" s="20"/>
      <c r="BKN137" s="20"/>
      <c r="BKO137" s="20"/>
      <c r="BKP137" s="20"/>
      <c r="BKQ137" s="20"/>
      <c r="BKR137" s="20"/>
      <c r="BKS137" s="20"/>
      <c r="BKT137" s="20"/>
      <c r="BKU137" s="20"/>
      <c r="BKV137" s="20"/>
      <c r="BKW137" s="20"/>
      <c r="BKX137" s="20"/>
      <c r="BKY137" s="20"/>
      <c r="BKZ137" s="20"/>
      <c r="BLA137" s="20"/>
      <c r="BLB137" s="20"/>
      <c r="BLC137" s="20"/>
      <c r="BLD137" s="20"/>
      <c r="BLE137" s="20"/>
      <c r="BLF137" s="20"/>
      <c r="BLG137" s="20"/>
      <c r="BLH137" s="20"/>
      <c r="BLI137" s="20"/>
      <c r="BLJ137" s="20"/>
      <c r="BLK137" s="20"/>
      <c r="BLL137" s="20"/>
      <c r="BLM137" s="20"/>
      <c r="BLN137" s="20"/>
      <c r="BLO137" s="20"/>
      <c r="BLP137" s="20"/>
      <c r="BLQ137" s="20"/>
      <c r="BLR137" s="20"/>
      <c r="BLS137" s="20"/>
      <c r="BLT137" s="20"/>
      <c r="BLU137" s="20"/>
      <c r="BLV137" s="20"/>
      <c r="BLW137" s="20"/>
      <c r="BLX137" s="20"/>
      <c r="BLY137" s="20"/>
      <c r="BLZ137" s="20"/>
      <c r="BMA137" s="20"/>
      <c r="BMB137" s="20"/>
      <c r="BMC137" s="20"/>
      <c r="BMD137" s="20"/>
      <c r="BME137" s="20"/>
      <c r="BMF137" s="20"/>
      <c r="BMG137" s="20"/>
      <c r="BMH137" s="20"/>
      <c r="BMI137" s="20"/>
      <c r="BMJ137" s="20"/>
      <c r="BMK137" s="20"/>
      <c r="BML137" s="20"/>
      <c r="BMM137" s="20"/>
      <c r="BMN137" s="20"/>
      <c r="BMO137" s="20"/>
      <c r="BMP137" s="20"/>
      <c r="BMQ137" s="20"/>
      <c r="BMR137" s="20"/>
      <c r="BMS137" s="20"/>
      <c r="BMT137" s="20"/>
      <c r="BMU137" s="20"/>
      <c r="BMV137" s="20"/>
      <c r="BMW137" s="20"/>
      <c r="BMX137" s="20"/>
      <c r="BMY137" s="20"/>
      <c r="BMZ137" s="20"/>
      <c r="BNA137" s="20"/>
      <c r="BNB137" s="20"/>
      <c r="BNC137" s="20"/>
      <c r="BND137" s="20"/>
      <c r="BNE137" s="20"/>
      <c r="BNF137" s="20"/>
      <c r="BNG137" s="20"/>
      <c r="BNH137" s="20"/>
      <c r="BNI137" s="20"/>
      <c r="BNJ137" s="20"/>
      <c r="BNK137" s="20"/>
      <c r="BNL137" s="20"/>
      <c r="BNM137" s="20"/>
      <c r="BNN137" s="20"/>
      <c r="BNO137" s="20"/>
      <c r="BNP137" s="20"/>
      <c r="BNQ137" s="20"/>
      <c r="BNR137" s="20"/>
      <c r="BNS137" s="20"/>
      <c r="BNT137" s="20"/>
      <c r="BNU137" s="20"/>
      <c r="BNV137" s="20"/>
      <c r="BNW137" s="20"/>
      <c r="BNX137" s="20"/>
      <c r="BNY137" s="20"/>
      <c r="BNZ137" s="20"/>
      <c r="BOA137" s="20"/>
      <c r="BOB137" s="20"/>
      <c r="BOC137" s="20"/>
      <c r="BOD137" s="20"/>
      <c r="BOE137" s="20"/>
      <c r="BOF137" s="20"/>
      <c r="BOG137" s="20"/>
      <c r="BOH137" s="20"/>
      <c r="BOI137" s="20"/>
      <c r="BOJ137" s="20"/>
      <c r="BOK137" s="20"/>
      <c r="BOL137" s="20"/>
      <c r="BOM137" s="20"/>
      <c r="BON137" s="20"/>
      <c r="BOO137" s="20"/>
      <c r="BOP137" s="20"/>
      <c r="BOQ137" s="20"/>
      <c r="BOR137" s="20"/>
      <c r="BOS137" s="20"/>
      <c r="BOT137" s="20"/>
      <c r="BOU137" s="20"/>
      <c r="BOV137" s="20"/>
      <c r="BOW137" s="20"/>
      <c r="BOX137" s="20"/>
      <c r="BOY137" s="20"/>
      <c r="BOZ137" s="20"/>
      <c r="BPA137" s="20"/>
      <c r="BPB137" s="20"/>
      <c r="BPC137" s="20"/>
      <c r="BPD137" s="20"/>
      <c r="BPE137" s="20"/>
      <c r="BPF137" s="20"/>
      <c r="BPG137" s="20"/>
      <c r="BPH137" s="20"/>
      <c r="BPI137" s="20"/>
      <c r="BPJ137" s="20"/>
      <c r="BPK137" s="20"/>
      <c r="BPL137" s="20"/>
      <c r="BPM137" s="20"/>
      <c r="BPN137" s="20"/>
      <c r="BPO137" s="20"/>
      <c r="BPP137" s="20"/>
      <c r="BPQ137" s="20"/>
      <c r="BPR137" s="20"/>
      <c r="BPS137" s="20"/>
      <c r="BPT137" s="20"/>
      <c r="BPU137" s="20"/>
      <c r="BPV137" s="20"/>
      <c r="BPW137" s="20"/>
      <c r="BPX137" s="20"/>
      <c r="BPY137" s="20"/>
      <c r="BPZ137" s="20"/>
      <c r="BQA137" s="20"/>
      <c r="BQB137" s="20"/>
      <c r="BQC137" s="20"/>
      <c r="BQD137" s="20"/>
      <c r="BQE137" s="20"/>
      <c r="BQF137" s="20"/>
      <c r="BQG137" s="20"/>
      <c r="BQH137" s="20"/>
      <c r="BQI137" s="20"/>
      <c r="BQJ137" s="20"/>
      <c r="BQK137" s="20"/>
      <c r="BQL137" s="20"/>
      <c r="BQM137" s="20"/>
      <c r="BQN137" s="20"/>
      <c r="BQO137" s="20"/>
      <c r="BQP137" s="20"/>
      <c r="BQQ137" s="20"/>
      <c r="BQR137" s="20"/>
      <c r="BQS137" s="20"/>
      <c r="BQT137" s="20"/>
      <c r="BQU137" s="20"/>
      <c r="BQV137" s="20"/>
      <c r="BQW137" s="20"/>
      <c r="BQX137" s="20"/>
      <c r="BQY137" s="20"/>
      <c r="BQZ137" s="20"/>
      <c r="BRA137" s="20"/>
      <c r="BRB137" s="20"/>
      <c r="BRC137" s="20"/>
      <c r="BRD137" s="20"/>
      <c r="BRE137" s="20"/>
      <c r="BRF137" s="20"/>
      <c r="BRG137" s="20"/>
      <c r="BRH137" s="20"/>
      <c r="BRI137" s="20"/>
      <c r="BRJ137" s="20"/>
      <c r="BRK137" s="20"/>
      <c r="BRL137" s="20"/>
      <c r="BRM137" s="20"/>
      <c r="BRN137" s="20"/>
      <c r="BRO137" s="20"/>
      <c r="BRP137" s="20"/>
      <c r="BRQ137" s="20"/>
      <c r="BRR137" s="20"/>
      <c r="BRS137" s="20"/>
      <c r="BRT137" s="20"/>
      <c r="BRU137" s="20"/>
      <c r="BRV137" s="20"/>
      <c r="BRW137" s="20"/>
      <c r="BRX137" s="20"/>
      <c r="BRY137" s="20"/>
      <c r="BRZ137" s="20"/>
      <c r="BSA137" s="20"/>
      <c r="BSB137" s="20"/>
      <c r="BSC137" s="20"/>
      <c r="BSD137" s="20"/>
      <c r="BSE137" s="20"/>
      <c r="BSF137" s="20"/>
      <c r="BSG137" s="20"/>
      <c r="BSH137" s="20"/>
      <c r="BSI137" s="20"/>
      <c r="BSJ137" s="20"/>
      <c r="BSK137" s="20"/>
      <c r="BSL137" s="20"/>
      <c r="BSM137" s="20"/>
      <c r="BSN137" s="20"/>
      <c r="BSO137" s="20"/>
      <c r="BSP137" s="20"/>
      <c r="BSQ137" s="20"/>
      <c r="BSR137" s="20"/>
      <c r="BSS137" s="20"/>
      <c r="BST137" s="20"/>
      <c r="BSU137" s="20"/>
      <c r="BSV137" s="20"/>
      <c r="BSW137" s="20"/>
      <c r="BSX137" s="20"/>
      <c r="BSY137" s="20"/>
      <c r="BSZ137" s="20"/>
      <c r="BTA137" s="20"/>
      <c r="BTB137" s="20"/>
      <c r="BTC137" s="20"/>
      <c r="BTD137" s="20"/>
      <c r="BTE137" s="20"/>
      <c r="BTF137" s="20"/>
      <c r="BTG137" s="20"/>
      <c r="BTH137" s="20"/>
      <c r="BTI137" s="20"/>
      <c r="BTJ137" s="20"/>
      <c r="BTK137" s="20"/>
      <c r="BTL137" s="20"/>
      <c r="BTM137" s="20"/>
      <c r="BTN137" s="20"/>
      <c r="BTO137" s="20"/>
      <c r="BTP137" s="20"/>
      <c r="BTQ137" s="20"/>
      <c r="BTR137" s="20"/>
      <c r="BTS137" s="20"/>
      <c r="BTT137" s="20"/>
      <c r="BTU137" s="20"/>
      <c r="BTV137" s="20"/>
      <c r="BTW137" s="20"/>
      <c r="BTX137" s="20"/>
      <c r="BTY137" s="20"/>
      <c r="BTZ137" s="20"/>
      <c r="BUA137" s="20"/>
      <c r="BUB137" s="20"/>
      <c r="BUC137" s="20"/>
      <c r="BUD137" s="20"/>
      <c r="BUE137" s="20"/>
      <c r="BUF137" s="20"/>
      <c r="BUG137" s="20"/>
      <c r="BUH137" s="20"/>
      <c r="BUI137" s="20"/>
      <c r="BUJ137" s="20"/>
      <c r="BUK137" s="20"/>
      <c r="BUL137" s="20"/>
      <c r="BUM137" s="20"/>
      <c r="BUN137" s="20"/>
      <c r="BUO137" s="20"/>
      <c r="BUP137" s="20"/>
      <c r="BUQ137" s="20"/>
      <c r="BUR137" s="20"/>
      <c r="BUS137" s="20"/>
      <c r="BUT137" s="20"/>
      <c r="BUU137" s="20"/>
      <c r="BUV137" s="20"/>
      <c r="BUW137" s="20"/>
      <c r="BUX137" s="20"/>
      <c r="BUY137" s="20"/>
      <c r="BUZ137" s="20"/>
      <c r="BVA137" s="20"/>
      <c r="BVB137" s="20"/>
      <c r="BVC137" s="20"/>
      <c r="BVD137" s="20"/>
      <c r="BVE137" s="20"/>
      <c r="BVF137" s="20"/>
      <c r="BVG137" s="20"/>
      <c r="BVH137" s="20"/>
      <c r="BVI137" s="20"/>
      <c r="BVJ137" s="20"/>
      <c r="BVK137" s="20"/>
      <c r="BVL137" s="20"/>
      <c r="BVM137" s="20"/>
      <c r="BVN137" s="20"/>
      <c r="BVO137" s="20"/>
      <c r="BVP137" s="20"/>
      <c r="BVQ137" s="20"/>
      <c r="BVR137" s="20"/>
      <c r="BVS137" s="20"/>
      <c r="BVT137" s="20"/>
      <c r="BVU137" s="20"/>
      <c r="BVV137" s="20"/>
      <c r="BVW137" s="20"/>
      <c r="BVX137" s="20"/>
      <c r="BVY137" s="20"/>
      <c r="BVZ137" s="20"/>
      <c r="BWA137" s="20"/>
      <c r="BWB137" s="20"/>
      <c r="BWC137" s="20"/>
      <c r="BWD137" s="20"/>
      <c r="BWE137" s="20"/>
      <c r="BWF137" s="20"/>
      <c r="BWG137" s="20"/>
      <c r="BWH137" s="20"/>
      <c r="BWI137" s="20"/>
      <c r="BWJ137" s="20"/>
      <c r="BWK137" s="20"/>
      <c r="BWL137" s="20"/>
      <c r="BWM137" s="20"/>
      <c r="BWN137" s="20"/>
      <c r="BWO137" s="20"/>
      <c r="BWP137" s="20"/>
      <c r="BWQ137" s="20"/>
      <c r="BWR137" s="20"/>
      <c r="BWS137" s="20"/>
      <c r="BWT137" s="20"/>
      <c r="BWU137" s="20"/>
      <c r="BWV137" s="20"/>
      <c r="BWW137" s="20"/>
      <c r="BWX137" s="20"/>
      <c r="BWY137" s="20"/>
      <c r="BWZ137" s="20"/>
      <c r="BXA137" s="20"/>
      <c r="BXB137" s="20"/>
      <c r="BXC137" s="20"/>
      <c r="BXD137" s="20"/>
      <c r="BXE137" s="20"/>
      <c r="BXF137" s="20"/>
      <c r="BXG137" s="20"/>
      <c r="BXH137" s="20"/>
      <c r="BXI137" s="20"/>
      <c r="BXJ137" s="20"/>
      <c r="BXK137" s="20"/>
      <c r="BXL137" s="20"/>
      <c r="BXM137" s="20"/>
      <c r="BXN137" s="20"/>
      <c r="BXO137" s="20"/>
      <c r="BXP137" s="20"/>
      <c r="BXQ137" s="20"/>
      <c r="BXR137" s="20"/>
      <c r="BXS137" s="20"/>
      <c r="BXT137" s="20"/>
      <c r="BXU137" s="20"/>
      <c r="BXV137" s="20"/>
      <c r="BXW137" s="20"/>
      <c r="BXX137" s="20"/>
      <c r="BXY137" s="20"/>
      <c r="BXZ137" s="20"/>
      <c r="BYA137" s="20"/>
      <c r="BYB137" s="20"/>
      <c r="BYC137" s="20"/>
      <c r="BYD137" s="20"/>
      <c r="BYE137" s="20"/>
      <c r="BYF137" s="20"/>
      <c r="BYG137" s="20"/>
      <c r="BYH137" s="20"/>
      <c r="BYI137" s="20"/>
      <c r="BYJ137" s="20"/>
      <c r="BYK137" s="20"/>
      <c r="BYL137" s="20"/>
      <c r="BYM137" s="20"/>
      <c r="BYN137" s="20"/>
      <c r="BYO137" s="20"/>
      <c r="BYP137" s="20"/>
      <c r="BYQ137" s="20"/>
      <c r="BYR137" s="20"/>
      <c r="BYS137" s="20"/>
      <c r="BYT137" s="20"/>
      <c r="BYU137" s="20"/>
      <c r="BYV137" s="20"/>
      <c r="BYW137" s="20"/>
      <c r="BYX137" s="20"/>
      <c r="BYY137" s="20"/>
      <c r="BYZ137" s="20"/>
      <c r="BZA137" s="20"/>
      <c r="BZB137" s="20"/>
      <c r="BZC137" s="20"/>
      <c r="BZD137" s="20"/>
      <c r="BZE137" s="20"/>
      <c r="BZF137" s="20"/>
      <c r="BZG137" s="20"/>
      <c r="BZH137" s="20"/>
      <c r="BZI137" s="20"/>
      <c r="BZJ137" s="20"/>
      <c r="BZK137" s="20"/>
      <c r="BZL137" s="20"/>
      <c r="BZM137" s="20"/>
      <c r="BZN137" s="20"/>
      <c r="BZO137" s="20"/>
      <c r="BZP137" s="20"/>
      <c r="BZQ137" s="20"/>
      <c r="BZR137" s="20"/>
      <c r="BZS137" s="20"/>
      <c r="BZT137" s="20"/>
      <c r="BZU137" s="20"/>
      <c r="BZV137" s="20"/>
      <c r="BZW137" s="20"/>
      <c r="BZX137" s="20"/>
      <c r="BZY137" s="20"/>
      <c r="BZZ137" s="20"/>
      <c r="CAA137" s="20"/>
      <c r="CAB137" s="20"/>
      <c r="CAC137" s="20"/>
      <c r="CAD137" s="20"/>
      <c r="CAE137" s="20"/>
      <c r="CAF137" s="20"/>
      <c r="CAG137" s="20"/>
      <c r="CAH137" s="20"/>
      <c r="CAI137" s="20"/>
      <c r="CAJ137" s="20"/>
      <c r="CAK137" s="20"/>
      <c r="CAL137" s="20"/>
      <c r="CAM137" s="20"/>
      <c r="CAN137" s="20"/>
      <c r="CAO137" s="20"/>
      <c r="CAP137" s="20"/>
      <c r="CAQ137" s="20"/>
      <c r="CAR137" s="20"/>
      <c r="CAS137" s="20"/>
      <c r="CAT137" s="20"/>
      <c r="CAU137" s="20"/>
      <c r="CAV137" s="20"/>
      <c r="CAW137" s="20"/>
      <c r="CAX137" s="20"/>
      <c r="CAY137" s="20"/>
      <c r="CAZ137" s="20"/>
      <c r="CBA137" s="20"/>
      <c r="CBB137" s="20"/>
      <c r="CBC137" s="20"/>
      <c r="CBD137" s="20"/>
      <c r="CBE137" s="20"/>
      <c r="CBF137" s="20"/>
      <c r="CBG137" s="20"/>
      <c r="CBH137" s="20"/>
      <c r="CBI137" s="20"/>
      <c r="CBJ137" s="20"/>
      <c r="CBK137" s="20"/>
      <c r="CBL137" s="20"/>
      <c r="CBM137" s="20"/>
      <c r="CBN137" s="20"/>
      <c r="CBO137" s="20"/>
      <c r="CBP137" s="20"/>
      <c r="CBQ137" s="20"/>
      <c r="CBR137" s="20"/>
      <c r="CBS137" s="20"/>
      <c r="CBT137" s="20"/>
      <c r="CBU137" s="20"/>
      <c r="CBV137" s="20"/>
      <c r="CBW137" s="20"/>
      <c r="CBX137" s="20"/>
      <c r="CBY137" s="20"/>
      <c r="CBZ137" s="20"/>
      <c r="CCA137" s="20"/>
      <c r="CCB137" s="20"/>
      <c r="CCC137" s="20"/>
      <c r="CCD137" s="20"/>
      <c r="CCE137" s="20"/>
      <c r="CCF137" s="20"/>
      <c r="CCG137" s="20"/>
      <c r="CCH137" s="20"/>
      <c r="CCI137" s="20"/>
      <c r="CCJ137" s="20"/>
      <c r="CCK137" s="20"/>
      <c r="CCL137" s="20"/>
      <c r="CCM137" s="20"/>
      <c r="CCN137" s="20"/>
      <c r="CCO137" s="20"/>
      <c r="CCP137" s="20"/>
      <c r="CCQ137" s="20"/>
      <c r="CCR137" s="20"/>
      <c r="CCS137" s="20"/>
      <c r="CCT137" s="20"/>
      <c r="CCU137" s="20"/>
      <c r="CCV137" s="20"/>
      <c r="CCW137" s="20"/>
      <c r="CCX137" s="20"/>
      <c r="CCY137" s="20"/>
      <c r="CCZ137" s="20"/>
      <c r="CDA137" s="20"/>
      <c r="CDB137" s="20"/>
      <c r="CDC137" s="20"/>
      <c r="CDD137" s="20"/>
      <c r="CDE137" s="20"/>
      <c r="CDF137" s="20"/>
      <c r="CDG137" s="20"/>
      <c r="CDH137" s="20"/>
      <c r="CDI137" s="20"/>
      <c r="CDJ137" s="20"/>
      <c r="CDK137" s="20"/>
      <c r="CDL137" s="20"/>
      <c r="CDM137" s="20"/>
      <c r="CDN137" s="20"/>
      <c r="CDO137" s="20"/>
      <c r="CDP137" s="20"/>
      <c r="CDQ137" s="20"/>
      <c r="CDR137" s="20"/>
      <c r="CDS137" s="20"/>
      <c r="CDT137" s="20"/>
      <c r="CDU137" s="20"/>
      <c r="CDV137" s="20"/>
      <c r="CDW137" s="20"/>
      <c r="CDX137" s="20"/>
      <c r="CDY137" s="20"/>
      <c r="CDZ137" s="20"/>
      <c r="CEA137" s="20"/>
      <c r="CEB137" s="20"/>
      <c r="CEC137" s="20"/>
      <c r="CED137" s="20"/>
      <c r="CEE137" s="20"/>
      <c r="CEF137" s="20"/>
      <c r="CEG137" s="20"/>
      <c r="CEH137" s="20"/>
      <c r="CEI137" s="20"/>
      <c r="CEJ137" s="20"/>
      <c r="CEK137" s="20"/>
      <c r="CEL137" s="20"/>
      <c r="CEM137" s="20"/>
      <c r="CEN137" s="20"/>
      <c r="CEO137" s="20"/>
      <c r="CEP137" s="20"/>
      <c r="CEQ137" s="20"/>
      <c r="CER137" s="20"/>
      <c r="CES137" s="20"/>
      <c r="CET137" s="20"/>
      <c r="CEU137" s="20"/>
      <c r="CEV137" s="20"/>
      <c r="CEW137" s="20"/>
      <c r="CEX137" s="20"/>
      <c r="CEY137" s="20"/>
      <c r="CEZ137" s="20"/>
      <c r="CFA137" s="20"/>
      <c r="CFB137" s="20"/>
      <c r="CFC137" s="20"/>
      <c r="CFD137" s="20"/>
      <c r="CFE137" s="20"/>
      <c r="CFF137" s="20"/>
      <c r="CFG137" s="20"/>
      <c r="CFH137" s="20"/>
      <c r="CFI137" s="20"/>
      <c r="CFJ137" s="20"/>
      <c r="CFK137" s="20"/>
      <c r="CFL137" s="20"/>
      <c r="CFM137" s="20"/>
      <c r="CFN137" s="20"/>
      <c r="CFO137" s="20"/>
      <c r="CFP137" s="20"/>
      <c r="CFQ137" s="20"/>
      <c r="CFR137" s="20"/>
      <c r="CFS137" s="20"/>
      <c r="CFT137" s="20"/>
      <c r="CFU137" s="20"/>
      <c r="CFV137" s="20"/>
      <c r="CFW137" s="20"/>
      <c r="CFX137" s="20"/>
      <c r="CFY137" s="20"/>
      <c r="CFZ137" s="20"/>
      <c r="CGA137" s="20"/>
      <c r="CGB137" s="20"/>
      <c r="CGC137" s="20"/>
      <c r="CGD137" s="20"/>
      <c r="CGE137" s="20"/>
      <c r="CGF137" s="20"/>
      <c r="CGG137" s="20"/>
      <c r="CGH137" s="20"/>
      <c r="CGI137" s="20"/>
      <c r="CGJ137" s="20"/>
      <c r="CGK137" s="20"/>
      <c r="CGL137" s="20"/>
      <c r="CGM137" s="20"/>
      <c r="CGN137" s="20"/>
      <c r="CGO137" s="20"/>
      <c r="CGP137" s="20"/>
      <c r="CGQ137" s="20"/>
      <c r="CGR137" s="20"/>
      <c r="CGS137" s="20"/>
      <c r="CGT137" s="20"/>
      <c r="CGU137" s="20"/>
      <c r="CGV137" s="20"/>
      <c r="CGW137" s="20"/>
      <c r="CGX137" s="20"/>
      <c r="CGY137" s="20"/>
      <c r="CGZ137" s="20"/>
      <c r="CHA137" s="20"/>
      <c r="CHB137" s="20"/>
      <c r="CHC137" s="20"/>
      <c r="CHD137" s="20"/>
      <c r="CHE137" s="20"/>
      <c r="CHF137" s="20"/>
      <c r="CHG137" s="20"/>
      <c r="CHH137" s="20"/>
      <c r="CHI137" s="20"/>
      <c r="CHJ137" s="20"/>
      <c r="CHK137" s="20"/>
      <c r="CHL137" s="20"/>
      <c r="CHM137" s="20"/>
      <c r="CHN137" s="20"/>
      <c r="CHO137" s="20"/>
      <c r="CHP137" s="20"/>
      <c r="CHQ137" s="20"/>
      <c r="CHR137" s="20"/>
      <c r="CHS137" s="20"/>
      <c r="CHT137" s="20"/>
      <c r="CHU137" s="20"/>
      <c r="CHV137" s="20"/>
      <c r="CHW137" s="20"/>
      <c r="CHX137" s="20"/>
      <c r="CHY137" s="20"/>
      <c r="CHZ137" s="20"/>
      <c r="CIA137" s="20"/>
      <c r="CIB137" s="20"/>
      <c r="CIC137" s="20"/>
      <c r="CID137" s="20"/>
      <c r="CIE137" s="20"/>
      <c r="CIF137" s="20"/>
      <c r="CIG137" s="20"/>
      <c r="CIH137" s="20"/>
      <c r="CII137" s="20"/>
      <c r="CIJ137" s="20"/>
      <c r="CIK137" s="20"/>
      <c r="CIL137" s="20"/>
      <c r="CIM137" s="20"/>
      <c r="CIN137" s="20"/>
      <c r="CIO137" s="20"/>
      <c r="CIP137" s="20"/>
      <c r="CIQ137" s="20"/>
      <c r="CIR137" s="20"/>
      <c r="CIS137" s="20"/>
      <c r="CIT137" s="20"/>
      <c r="CIU137" s="20"/>
      <c r="CIV137" s="20"/>
      <c r="CIW137" s="20"/>
      <c r="CIX137" s="20"/>
      <c r="CIY137" s="20"/>
      <c r="CIZ137" s="20"/>
      <c r="CJA137" s="20"/>
      <c r="CJB137" s="20"/>
      <c r="CJC137" s="20"/>
      <c r="CJD137" s="20"/>
      <c r="CJE137" s="20"/>
      <c r="CJF137" s="20"/>
      <c r="CJG137" s="20"/>
      <c r="CJH137" s="20"/>
      <c r="CJI137" s="20"/>
      <c r="CJJ137" s="20"/>
      <c r="CJK137" s="20"/>
      <c r="CJL137" s="20"/>
      <c r="CJM137" s="20"/>
      <c r="CJN137" s="20"/>
      <c r="CJO137" s="20"/>
      <c r="CJP137" s="20"/>
      <c r="CJQ137" s="20"/>
      <c r="CJR137" s="20"/>
      <c r="CJS137" s="20"/>
      <c r="CJT137" s="20"/>
      <c r="CJU137" s="20"/>
      <c r="CJV137" s="20"/>
      <c r="CJW137" s="20"/>
      <c r="CJX137" s="20"/>
      <c r="CJY137" s="20"/>
      <c r="CJZ137" s="20"/>
      <c r="CKA137" s="20"/>
      <c r="CKB137" s="20"/>
      <c r="CKC137" s="20"/>
      <c r="CKD137" s="20"/>
      <c r="CKE137" s="20"/>
      <c r="CKF137" s="20"/>
      <c r="CKG137" s="20"/>
      <c r="CKH137" s="20"/>
      <c r="CKI137" s="20"/>
      <c r="CKJ137" s="20"/>
      <c r="CKK137" s="20"/>
      <c r="CKL137" s="20"/>
      <c r="CKM137" s="20"/>
      <c r="CKN137" s="20"/>
      <c r="CKO137" s="20"/>
      <c r="CKP137" s="20"/>
      <c r="CKQ137" s="20"/>
      <c r="CKR137" s="20"/>
      <c r="CKS137" s="20"/>
      <c r="CKT137" s="20"/>
      <c r="CKU137" s="20"/>
      <c r="CKV137" s="20"/>
      <c r="CKW137" s="20"/>
      <c r="CKX137" s="20"/>
      <c r="CKY137" s="20"/>
      <c r="CKZ137" s="20"/>
      <c r="CLA137" s="20"/>
      <c r="CLB137" s="20"/>
      <c r="CLC137" s="20"/>
      <c r="CLD137" s="20"/>
      <c r="CLE137" s="20"/>
      <c r="CLF137" s="20"/>
      <c r="CLG137" s="20"/>
      <c r="CLH137" s="20"/>
      <c r="CLI137" s="20"/>
      <c r="CLJ137" s="20"/>
      <c r="CLK137" s="20"/>
      <c r="CLL137" s="20"/>
      <c r="CLM137" s="20"/>
      <c r="CLN137" s="20"/>
      <c r="CLO137" s="20"/>
      <c r="CLP137" s="20"/>
      <c r="CLQ137" s="20"/>
      <c r="CLR137" s="20"/>
      <c r="CLS137" s="20"/>
      <c r="CLT137" s="20"/>
      <c r="CLU137" s="20"/>
      <c r="CLV137" s="20"/>
      <c r="CLW137" s="20"/>
      <c r="CLX137" s="20"/>
      <c r="CLY137" s="20"/>
      <c r="CLZ137" s="20"/>
      <c r="CMA137" s="20"/>
      <c r="CMB137" s="20"/>
      <c r="CMC137" s="20"/>
      <c r="CMD137" s="20"/>
      <c r="CME137" s="20"/>
      <c r="CMF137" s="20"/>
      <c r="CMG137" s="20"/>
      <c r="CMH137" s="20"/>
      <c r="CMI137" s="20"/>
      <c r="CMJ137" s="20"/>
      <c r="CMK137" s="20"/>
      <c r="CML137" s="20"/>
      <c r="CMM137" s="20"/>
      <c r="CMN137" s="20"/>
      <c r="CMO137" s="20"/>
      <c r="CMP137" s="20"/>
      <c r="CMQ137" s="20"/>
      <c r="CMR137" s="20"/>
      <c r="CMS137" s="20"/>
      <c r="CMT137" s="20"/>
      <c r="CMU137" s="20"/>
      <c r="CMV137" s="20"/>
      <c r="CMW137" s="20"/>
      <c r="CMX137" s="20"/>
      <c r="CMY137" s="20"/>
      <c r="CMZ137" s="20"/>
      <c r="CNA137" s="20"/>
      <c r="CNB137" s="20"/>
      <c r="CNC137" s="20"/>
      <c r="CND137" s="20"/>
      <c r="CNE137" s="20"/>
      <c r="CNF137" s="20"/>
      <c r="CNG137" s="20"/>
      <c r="CNH137" s="20"/>
      <c r="CNI137" s="20"/>
      <c r="CNJ137" s="20"/>
      <c r="CNK137" s="20"/>
      <c r="CNL137" s="20"/>
      <c r="CNM137" s="20"/>
      <c r="CNN137" s="20"/>
      <c r="CNO137" s="20"/>
      <c r="CNP137" s="20"/>
      <c r="CNQ137" s="20"/>
      <c r="CNR137" s="20"/>
      <c r="CNS137" s="20"/>
      <c r="CNT137" s="20"/>
      <c r="CNU137" s="20"/>
      <c r="CNV137" s="20"/>
      <c r="CNW137" s="20"/>
      <c r="CNX137" s="20"/>
      <c r="CNY137" s="20"/>
      <c r="CNZ137" s="20"/>
      <c r="COA137" s="20"/>
      <c r="COB137" s="20"/>
      <c r="COC137" s="20"/>
      <c r="COD137" s="20"/>
      <c r="COE137" s="20"/>
      <c r="COF137" s="20"/>
      <c r="COG137" s="20"/>
      <c r="COH137" s="20"/>
      <c r="COI137" s="20"/>
      <c r="COJ137" s="20"/>
      <c r="COK137" s="20"/>
      <c r="COL137" s="20"/>
      <c r="COM137" s="20"/>
      <c r="CON137" s="20"/>
      <c r="COO137" s="20"/>
      <c r="COP137" s="20"/>
      <c r="COQ137" s="20"/>
      <c r="COR137" s="20"/>
      <c r="COS137" s="20"/>
      <c r="COT137" s="20"/>
      <c r="COU137" s="20"/>
      <c r="COV137" s="20"/>
      <c r="COW137" s="20"/>
      <c r="COX137" s="20"/>
      <c r="COY137" s="20"/>
      <c r="COZ137" s="20"/>
      <c r="CPA137" s="20"/>
      <c r="CPB137" s="20"/>
      <c r="CPC137" s="20"/>
      <c r="CPD137" s="20"/>
      <c r="CPE137" s="20"/>
      <c r="CPF137" s="20"/>
      <c r="CPG137" s="20"/>
      <c r="CPH137" s="20"/>
      <c r="CPI137" s="20"/>
      <c r="CPJ137" s="20"/>
      <c r="CPK137" s="20"/>
      <c r="CPL137" s="20"/>
      <c r="CPM137" s="20"/>
      <c r="CPN137" s="20"/>
      <c r="CPO137" s="20"/>
      <c r="CPP137" s="20"/>
      <c r="CPQ137" s="20"/>
      <c r="CPR137" s="20"/>
      <c r="CPS137" s="20"/>
      <c r="CPT137" s="20"/>
      <c r="CPU137" s="20"/>
      <c r="CPV137" s="20"/>
      <c r="CPW137" s="20"/>
      <c r="CPX137" s="20"/>
      <c r="CPY137" s="20"/>
      <c r="CPZ137" s="20"/>
      <c r="CQA137" s="20"/>
      <c r="CQB137" s="20"/>
      <c r="CQC137" s="20"/>
      <c r="CQD137" s="20"/>
      <c r="CQE137" s="20"/>
      <c r="CQF137" s="20"/>
      <c r="CQG137" s="20"/>
      <c r="CQH137" s="20"/>
      <c r="CQI137" s="20"/>
      <c r="CQJ137" s="20"/>
      <c r="CQK137" s="20"/>
      <c r="CQL137" s="20"/>
      <c r="CQM137" s="20"/>
      <c r="CQN137" s="20"/>
      <c r="CQO137" s="20"/>
      <c r="CQP137" s="20"/>
      <c r="CQQ137" s="20"/>
      <c r="CQR137" s="20"/>
      <c r="CQS137" s="20"/>
      <c r="CQT137" s="20"/>
      <c r="CQU137" s="20"/>
      <c r="CQV137" s="20"/>
      <c r="CQW137" s="20"/>
      <c r="CQX137" s="20"/>
      <c r="CQY137" s="20"/>
      <c r="CQZ137" s="20"/>
      <c r="CRA137" s="20"/>
      <c r="CRB137" s="20"/>
      <c r="CRC137" s="20"/>
      <c r="CRD137" s="20"/>
      <c r="CRE137" s="20"/>
      <c r="CRF137" s="20"/>
      <c r="CRG137" s="20"/>
      <c r="CRH137" s="20"/>
      <c r="CRI137" s="20"/>
      <c r="CRJ137" s="20"/>
      <c r="CRK137" s="20"/>
      <c r="CRL137" s="20"/>
      <c r="CRM137" s="20"/>
      <c r="CRN137" s="20"/>
      <c r="CRO137" s="20"/>
      <c r="CRP137" s="20"/>
      <c r="CRQ137" s="20"/>
      <c r="CRR137" s="20"/>
      <c r="CRS137" s="20"/>
      <c r="CRT137" s="20"/>
      <c r="CRU137" s="20"/>
      <c r="CRV137" s="20"/>
      <c r="CRW137" s="20"/>
      <c r="CRX137" s="20"/>
      <c r="CRY137" s="20"/>
      <c r="CRZ137" s="20"/>
      <c r="CSA137" s="20"/>
      <c r="CSB137" s="20"/>
      <c r="CSC137" s="20"/>
      <c r="CSD137" s="20"/>
      <c r="CSE137" s="20"/>
      <c r="CSF137" s="20"/>
      <c r="CSG137" s="20"/>
      <c r="CSH137" s="20"/>
      <c r="CSI137" s="20"/>
      <c r="CSJ137" s="20"/>
      <c r="CSK137" s="20"/>
      <c r="CSL137" s="20"/>
      <c r="CSM137" s="20"/>
      <c r="CSN137" s="20"/>
      <c r="CSO137" s="20"/>
      <c r="CSP137" s="20"/>
      <c r="CSQ137" s="20"/>
      <c r="CSR137" s="20"/>
      <c r="CSS137" s="20"/>
      <c r="CST137" s="20"/>
      <c r="CSU137" s="20"/>
      <c r="CSV137" s="20"/>
      <c r="CSW137" s="20"/>
      <c r="CSX137" s="20"/>
      <c r="CSY137" s="20"/>
      <c r="CSZ137" s="20"/>
      <c r="CTA137" s="20"/>
      <c r="CTB137" s="20"/>
      <c r="CTC137" s="20"/>
      <c r="CTD137" s="20"/>
      <c r="CTE137" s="20"/>
      <c r="CTF137" s="20"/>
      <c r="CTG137" s="20"/>
      <c r="CTH137" s="20"/>
      <c r="CTI137" s="20"/>
      <c r="CTJ137" s="20"/>
      <c r="CTK137" s="20"/>
      <c r="CTL137" s="20"/>
      <c r="CTM137" s="20"/>
      <c r="CTN137" s="20"/>
      <c r="CTO137" s="20"/>
      <c r="CTP137" s="20"/>
      <c r="CTQ137" s="20"/>
      <c r="CTR137" s="20"/>
      <c r="CTS137" s="20"/>
      <c r="CTT137" s="20"/>
      <c r="CTU137" s="20"/>
      <c r="CTV137" s="20"/>
      <c r="CTW137" s="20"/>
      <c r="CTX137" s="20"/>
      <c r="CTY137" s="20"/>
      <c r="CTZ137" s="20"/>
      <c r="CUA137" s="20"/>
      <c r="CUB137" s="20"/>
      <c r="CUC137" s="20"/>
      <c r="CUD137" s="20"/>
      <c r="CUE137" s="20"/>
      <c r="CUF137" s="20"/>
      <c r="CUG137" s="20"/>
      <c r="CUH137" s="20"/>
      <c r="CUI137" s="20"/>
      <c r="CUJ137" s="20"/>
      <c r="CUK137" s="20"/>
      <c r="CUL137" s="20"/>
      <c r="CUM137" s="20"/>
      <c r="CUN137" s="20"/>
      <c r="CUO137" s="20"/>
      <c r="CUP137" s="20"/>
      <c r="CUQ137" s="20"/>
      <c r="CUR137" s="20"/>
      <c r="CUS137" s="20"/>
      <c r="CUT137" s="20"/>
      <c r="CUU137" s="20"/>
      <c r="CUV137" s="20"/>
      <c r="CUW137" s="20"/>
      <c r="CUX137" s="20"/>
      <c r="CUY137" s="20"/>
      <c r="CUZ137" s="20"/>
      <c r="CVA137" s="20"/>
      <c r="CVB137" s="20"/>
      <c r="CVC137" s="20"/>
      <c r="CVD137" s="20"/>
      <c r="CVE137" s="20"/>
      <c r="CVF137" s="20"/>
      <c r="CVG137" s="20"/>
      <c r="CVH137" s="20"/>
      <c r="CVI137" s="20"/>
      <c r="CVJ137" s="20"/>
      <c r="CVK137" s="20"/>
      <c r="CVL137" s="20"/>
      <c r="CVM137" s="20"/>
      <c r="CVN137" s="20"/>
      <c r="CVO137" s="20"/>
      <c r="CVP137" s="20"/>
      <c r="CVQ137" s="20"/>
      <c r="CVR137" s="20"/>
      <c r="CVS137" s="20"/>
      <c r="CVT137" s="20"/>
      <c r="CVU137" s="20"/>
      <c r="CVV137" s="20"/>
      <c r="CVW137" s="20"/>
      <c r="CVX137" s="20"/>
      <c r="CVY137" s="20"/>
      <c r="CVZ137" s="20"/>
      <c r="CWA137" s="20"/>
      <c r="CWB137" s="20"/>
      <c r="CWC137" s="20"/>
      <c r="CWD137" s="20"/>
      <c r="CWE137" s="20"/>
      <c r="CWF137" s="20"/>
      <c r="CWG137" s="20"/>
      <c r="CWH137" s="20"/>
      <c r="CWI137" s="20"/>
      <c r="CWJ137" s="20"/>
      <c r="CWK137" s="20"/>
      <c r="CWL137" s="20"/>
      <c r="CWM137" s="20"/>
      <c r="CWN137" s="20"/>
      <c r="CWO137" s="20"/>
      <c r="CWP137" s="20"/>
      <c r="CWQ137" s="20"/>
      <c r="CWR137" s="20"/>
      <c r="CWS137" s="20"/>
      <c r="CWT137" s="20"/>
      <c r="CWU137" s="20"/>
      <c r="CWV137" s="20"/>
      <c r="CWW137" s="20"/>
      <c r="CWX137" s="20"/>
      <c r="CWY137" s="20"/>
      <c r="CWZ137" s="20"/>
      <c r="CXA137" s="20"/>
      <c r="CXB137" s="20"/>
      <c r="CXC137" s="20"/>
      <c r="CXD137" s="20"/>
      <c r="CXE137" s="20"/>
      <c r="CXF137" s="20"/>
      <c r="CXG137" s="20"/>
      <c r="CXH137" s="20"/>
      <c r="CXI137" s="20"/>
      <c r="CXJ137" s="20"/>
      <c r="CXK137" s="20"/>
      <c r="CXL137" s="20"/>
      <c r="CXM137" s="20"/>
      <c r="CXN137" s="20"/>
      <c r="CXO137" s="20"/>
      <c r="CXP137" s="20"/>
      <c r="CXQ137" s="20"/>
      <c r="CXR137" s="20"/>
      <c r="CXS137" s="20"/>
      <c r="CXT137" s="20"/>
      <c r="CXU137" s="20"/>
      <c r="CXV137" s="20"/>
      <c r="CXW137" s="20"/>
      <c r="CXX137" s="20"/>
      <c r="CXY137" s="20"/>
      <c r="CXZ137" s="20"/>
      <c r="CYA137" s="20"/>
      <c r="CYB137" s="20"/>
      <c r="CYC137" s="20"/>
      <c r="CYD137" s="20"/>
      <c r="CYE137" s="20"/>
      <c r="CYF137" s="20"/>
      <c r="CYG137" s="20"/>
      <c r="CYH137" s="20"/>
      <c r="CYI137" s="20"/>
      <c r="CYJ137" s="20"/>
      <c r="CYK137" s="20"/>
      <c r="CYL137" s="20"/>
      <c r="CYM137" s="20"/>
      <c r="CYN137" s="20"/>
      <c r="CYO137" s="20"/>
      <c r="CYP137" s="20"/>
      <c r="CYQ137" s="20"/>
      <c r="CYR137" s="20"/>
      <c r="CYS137" s="20"/>
      <c r="CYT137" s="20"/>
      <c r="CYU137" s="20"/>
      <c r="CYV137" s="20"/>
      <c r="CYW137" s="20"/>
      <c r="CYX137" s="20"/>
      <c r="CYY137" s="20"/>
      <c r="CYZ137" s="20"/>
      <c r="CZA137" s="20"/>
      <c r="CZB137" s="20"/>
      <c r="CZC137" s="20"/>
      <c r="CZD137" s="20"/>
      <c r="CZE137" s="20"/>
      <c r="CZF137" s="20"/>
      <c r="CZG137" s="20"/>
      <c r="CZH137" s="20"/>
      <c r="CZI137" s="20"/>
      <c r="CZJ137" s="20"/>
      <c r="CZK137" s="20"/>
      <c r="CZL137" s="20"/>
      <c r="CZM137" s="20"/>
      <c r="CZN137" s="20"/>
      <c r="CZO137" s="20"/>
      <c r="CZP137" s="20"/>
      <c r="CZQ137" s="20"/>
      <c r="CZR137" s="20"/>
      <c r="CZS137" s="20"/>
      <c r="CZT137" s="20"/>
      <c r="CZU137" s="20"/>
      <c r="CZV137" s="20"/>
      <c r="CZW137" s="20"/>
      <c r="CZX137" s="20"/>
      <c r="CZY137" s="20"/>
      <c r="CZZ137" s="20"/>
      <c r="DAA137" s="20"/>
      <c r="DAB137" s="20"/>
      <c r="DAC137" s="20"/>
      <c r="DAD137" s="20"/>
      <c r="DAE137" s="20"/>
      <c r="DAF137" s="20"/>
      <c r="DAG137" s="20"/>
      <c r="DAH137" s="20"/>
      <c r="DAI137" s="20"/>
      <c r="DAJ137" s="20"/>
      <c r="DAK137" s="20"/>
      <c r="DAL137" s="20"/>
      <c r="DAM137" s="20"/>
      <c r="DAN137" s="20"/>
      <c r="DAO137" s="20"/>
      <c r="DAP137" s="20"/>
      <c r="DAQ137" s="20"/>
      <c r="DAR137" s="20"/>
      <c r="DAS137" s="20"/>
      <c r="DAT137" s="20"/>
      <c r="DAU137" s="20"/>
      <c r="DAV137" s="20"/>
      <c r="DAW137" s="20"/>
      <c r="DAX137" s="20"/>
      <c r="DAY137" s="20"/>
      <c r="DAZ137" s="20"/>
      <c r="DBA137" s="20"/>
      <c r="DBB137" s="20"/>
      <c r="DBC137" s="20"/>
      <c r="DBD137" s="20"/>
      <c r="DBE137" s="20"/>
      <c r="DBF137" s="20"/>
      <c r="DBG137" s="20"/>
      <c r="DBH137" s="20"/>
      <c r="DBI137" s="20"/>
      <c r="DBJ137" s="20"/>
      <c r="DBK137" s="20"/>
      <c r="DBL137" s="20"/>
      <c r="DBM137" s="20"/>
      <c r="DBN137" s="20"/>
      <c r="DBO137" s="20"/>
      <c r="DBP137" s="20"/>
      <c r="DBQ137" s="20"/>
      <c r="DBR137" s="20"/>
      <c r="DBS137" s="20"/>
      <c r="DBT137" s="20"/>
      <c r="DBU137" s="20"/>
      <c r="DBV137" s="20"/>
      <c r="DBW137" s="20"/>
      <c r="DBX137" s="20"/>
      <c r="DBY137" s="20"/>
      <c r="DBZ137" s="20"/>
      <c r="DCA137" s="20"/>
      <c r="DCB137" s="20"/>
      <c r="DCC137" s="20"/>
      <c r="DCD137" s="20"/>
      <c r="DCE137" s="20"/>
      <c r="DCF137" s="20"/>
      <c r="DCG137" s="20"/>
      <c r="DCH137" s="20"/>
      <c r="DCI137" s="20"/>
      <c r="DCJ137" s="20"/>
      <c r="DCK137" s="20"/>
      <c r="DCL137" s="20"/>
      <c r="DCM137" s="20"/>
      <c r="DCN137" s="20"/>
      <c r="DCO137" s="20"/>
      <c r="DCP137" s="20"/>
      <c r="DCQ137" s="20"/>
      <c r="DCR137" s="20"/>
      <c r="DCS137" s="20"/>
      <c r="DCT137" s="20"/>
      <c r="DCU137" s="20"/>
      <c r="DCV137" s="20"/>
      <c r="DCW137" s="20"/>
      <c r="DCX137" s="20"/>
      <c r="DCY137" s="20"/>
      <c r="DCZ137" s="20"/>
      <c r="DDA137" s="20"/>
      <c r="DDB137" s="20"/>
      <c r="DDC137" s="20"/>
      <c r="DDD137" s="20"/>
      <c r="DDE137" s="20"/>
      <c r="DDF137" s="20"/>
      <c r="DDG137" s="20"/>
      <c r="DDH137" s="20"/>
      <c r="DDI137" s="20"/>
      <c r="DDJ137" s="20"/>
      <c r="DDK137" s="20"/>
      <c r="DDL137" s="20"/>
      <c r="DDM137" s="20"/>
      <c r="DDN137" s="20"/>
      <c r="DDO137" s="20"/>
      <c r="DDP137" s="20"/>
      <c r="DDQ137" s="20"/>
      <c r="DDR137" s="20"/>
      <c r="DDS137" s="20"/>
      <c r="DDT137" s="20"/>
      <c r="DDU137" s="20"/>
      <c r="DDV137" s="20"/>
      <c r="DDW137" s="20"/>
      <c r="DDX137" s="20"/>
      <c r="DDY137" s="20"/>
      <c r="DDZ137" s="20"/>
      <c r="DEA137" s="20"/>
      <c r="DEB137" s="20"/>
      <c r="DEC137" s="20"/>
      <c r="DED137" s="20"/>
      <c r="DEE137" s="20"/>
      <c r="DEF137" s="20"/>
      <c r="DEG137" s="20"/>
      <c r="DEH137" s="20"/>
      <c r="DEI137" s="20"/>
      <c r="DEJ137" s="20"/>
      <c r="DEK137" s="20"/>
      <c r="DEL137" s="20"/>
      <c r="DEM137" s="20"/>
      <c r="DEN137" s="20"/>
      <c r="DEO137" s="20"/>
      <c r="DEP137" s="20"/>
      <c r="DEQ137" s="20"/>
      <c r="DER137" s="20"/>
      <c r="DES137" s="20"/>
      <c r="DET137" s="20"/>
      <c r="DEU137" s="20"/>
      <c r="DEV137" s="20"/>
      <c r="DEW137" s="20"/>
      <c r="DEX137" s="20"/>
      <c r="DEY137" s="20"/>
      <c r="DEZ137" s="20"/>
      <c r="DFA137" s="20"/>
      <c r="DFB137" s="20"/>
      <c r="DFC137" s="20"/>
      <c r="DFD137" s="20"/>
      <c r="DFE137" s="20"/>
      <c r="DFF137" s="20"/>
      <c r="DFG137" s="20"/>
      <c r="DFH137" s="20"/>
      <c r="DFI137" s="20"/>
      <c r="DFJ137" s="20"/>
      <c r="DFK137" s="20"/>
      <c r="DFL137" s="20"/>
      <c r="DFM137" s="20"/>
      <c r="DFN137" s="20"/>
      <c r="DFO137" s="20"/>
      <c r="DFP137" s="20"/>
      <c r="DFQ137" s="20"/>
      <c r="DFR137" s="20"/>
      <c r="DFS137" s="20"/>
      <c r="DFT137" s="20"/>
      <c r="DFU137" s="20"/>
      <c r="DFV137" s="20"/>
      <c r="DFW137" s="20"/>
      <c r="DFX137" s="20"/>
      <c r="DFY137" s="20"/>
      <c r="DFZ137" s="20"/>
      <c r="DGA137" s="20"/>
      <c r="DGB137" s="20"/>
      <c r="DGC137" s="20"/>
      <c r="DGD137" s="20"/>
      <c r="DGE137" s="20"/>
      <c r="DGF137" s="20"/>
      <c r="DGG137" s="20"/>
      <c r="DGH137" s="20"/>
      <c r="DGI137" s="20"/>
      <c r="DGJ137" s="20"/>
      <c r="DGK137" s="20"/>
      <c r="DGL137" s="20"/>
      <c r="DGM137" s="20"/>
      <c r="DGN137" s="20"/>
      <c r="DGO137" s="20"/>
      <c r="DGP137" s="20"/>
      <c r="DGQ137" s="20"/>
      <c r="DGR137" s="20"/>
      <c r="DGS137" s="20"/>
      <c r="DGT137" s="20"/>
      <c r="DGU137" s="20"/>
      <c r="DGV137" s="20"/>
      <c r="DGW137" s="20"/>
      <c r="DGX137" s="20"/>
      <c r="DGY137" s="20"/>
      <c r="DGZ137" s="20"/>
      <c r="DHA137" s="20"/>
      <c r="DHB137" s="20"/>
      <c r="DHC137" s="20"/>
      <c r="DHD137" s="20"/>
      <c r="DHE137" s="20"/>
      <c r="DHF137" s="20"/>
      <c r="DHG137" s="20"/>
      <c r="DHH137" s="20"/>
      <c r="DHI137" s="20"/>
      <c r="DHJ137" s="20"/>
      <c r="DHK137" s="20"/>
      <c r="DHL137" s="20"/>
      <c r="DHM137" s="20"/>
      <c r="DHN137" s="20"/>
      <c r="DHO137" s="20"/>
      <c r="DHP137" s="20"/>
      <c r="DHQ137" s="20"/>
      <c r="DHR137" s="20"/>
      <c r="DHS137" s="20"/>
      <c r="DHT137" s="20"/>
      <c r="DHU137" s="20"/>
      <c r="DHV137" s="20"/>
      <c r="DHW137" s="20"/>
      <c r="DHX137" s="20"/>
      <c r="DHY137" s="20"/>
      <c r="DHZ137" s="20"/>
      <c r="DIA137" s="20"/>
      <c r="DIB137" s="20"/>
      <c r="DIC137" s="20"/>
      <c r="DID137" s="20"/>
      <c r="DIE137" s="20"/>
      <c r="DIF137" s="20"/>
      <c r="DIG137" s="20"/>
      <c r="DIH137" s="20"/>
      <c r="DII137" s="20"/>
      <c r="DIJ137" s="20"/>
      <c r="DIK137" s="20"/>
      <c r="DIL137" s="20"/>
      <c r="DIM137" s="20"/>
      <c r="DIN137" s="20"/>
      <c r="DIO137" s="20"/>
      <c r="DIP137" s="20"/>
      <c r="DIQ137" s="20"/>
      <c r="DIR137" s="20"/>
      <c r="DIS137" s="20"/>
      <c r="DIT137" s="20"/>
      <c r="DIU137" s="20"/>
      <c r="DIV137" s="20"/>
      <c r="DIW137" s="20"/>
      <c r="DIX137" s="20"/>
      <c r="DIY137" s="20"/>
      <c r="DIZ137" s="20"/>
      <c r="DJA137" s="20"/>
      <c r="DJB137" s="20"/>
      <c r="DJC137" s="20"/>
      <c r="DJD137" s="20"/>
      <c r="DJE137" s="20"/>
      <c r="DJF137" s="20"/>
      <c r="DJG137" s="20"/>
      <c r="DJH137" s="20"/>
      <c r="DJI137" s="20"/>
      <c r="DJJ137" s="20"/>
      <c r="DJK137" s="20"/>
      <c r="DJL137" s="20"/>
      <c r="DJM137" s="20"/>
      <c r="DJN137" s="20"/>
      <c r="DJO137" s="20"/>
      <c r="DJP137" s="20"/>
      <c r="DJQ137" s="20"/>
      <c r="DJR137" s="20"/>
      <c r="DJS137" s="20"/>
      <c r="DJT137" s="20"/>
      <c r="DJU137" s="20"/>
      <c r="DJV137" s="20"/>
      <c r="DJW137" s="20"/>
      <c r="DJX137" s="20"/>
      <c r="DJY137" s="20"/>
      <c r="DJZ137" s="20"/>
      <c r="DKA137" s="20"/>
      <c r="DKB137" s="20"/>
      <c r="DKC137" s="20"/>
      <c r="DKD137" s="20"/>
      <c r="DKE137" s="20"/>
      <c r="DKF137" s="20"/>
      <c r="DKG137" s="20"/>
      <c r="DKH137" s="20"/>
      <c r="DKI137" s="20"/>
      <c r="DKJ137" s="20"/>
      <c r="DKK137" s="20"/>
      <c r="DKL137" s="20"/>
      <c r="DKM137" s="20"/>
      <c r="DKN137" s="20"/>
      <c r="DKO137" s="20"/>
      <c r="DKP137" s="20"/>
      <c r="DKQ137" s="20"/>
      <c r="DKR137" s="20"/>
      <c r="DKS137" s="20"/>
      <c r="DKT137" s="20"/>
      <c r="DKU137" s="20"/>
      <c r="DKV137" s="20"/>
      <c r="DKW137" s="20"/>
      <c r="DKX137" s="20"/>
      <c r="DKY137" s="20"/>
      <c r="DKZ137" s="20"/>
      <c r="DLA137" s="20"/>
      <c r="DLB137" s="20"/>
      <c r="DLC137" s="20"/>
      <c r="DLD137" s="20"/>
      <c r="DLE137" s="20"/>
      <c r="DLF137" s="20"/>
      <c r="DLG137" s="20"/>
      <c r="DLH137" s="20"/>
      <c r="DLI137" s="20"/>
      <c r="DLJ137" s="20"/>
      <c r="DLK137" s="20"/>
      <c r="DLL137" s="20"/>
      <c r="DLM137" s="20"/>
      <c r="DLN137" s="20"/>
      <c r="DLO137" s="20"/>
      <c r="DLP137" s="20"/>
      <c r="DLQ137" s="20"/>
      <c r="DLR137" s="20"/>
      <c r="DLS137" s="20"/>
      <c r="DLT137" s="20"/>
      <c r="DLU137" s="20"/>
      <c r="DLV137" s="20"/>
      <c r="DLW137" s="20"/>
      <c r="DLX137" s="20"/>
      <c r="DLY137" s="20"/>
      <c r="DLZ137" s="20"/>
      <c r="DMA137" s="20"/>
      <c r="DMB137" s="20"/>
      <c r="DMC137" s="20"/>
      <c r="DMD137" s="20"/>
      <c r="DME137" s="20"/>
      <c r="DMF137" s="20"/>
      <c r="DMG137" s="20"/>
      <c r="DMH137" s="20"/>
      <c r="DMI137" s="20"/>
      <c r="DMJ137" s="20"/>
      <c r="DMK137" s="20"/>
      <c r="DML137" s="20"/>
      <c r="DMM137" s="20"/>
      <c r="DMN137" s="20"/>
      <c r="DMO137" s="20"/>
      <c r="DMP137" s="20"/>
      <c r="DMQ137" s="20"/>
      <c r="DMR137" s="20"/>
      <c r="DMS137" s="20"/>
      <c r="DMT137" s="20"/>
      <c r="DMU137" s="20"/>
      <c r="DMV137" s="20"/>
      <c r="DMW137" s="20"/>
      <c r="DMX137" s="20"/>
      <c r="DMY137" s="20"/>
      <c r="DMZ137" s="20"/>
      <c r="DNA137" s="20"/>
      <c r="DNB137" s="20"/>
      <c r="DNC137" s="20"/>
      <c r="DND137" s="20"/>
      <c r="DNE137" s="20"/>
      <c r="DNF137" s="20"/>
      <c r="DNG137" s="20"/>
      <c r="DNH137" s="20"/>
      <c r="DNI137" s="20"/>
      <c r="DNJ137" s="20"/>
      <c r="DNK137" s="20"/>
      <c r="DNL137" s="20"/>
      <c r="DNM137" s="20"/>
      <c r="DNN137" s="20"/>
      <c r="DNO137" s="20"/>
      <c r="DNP137" s="20"/>
      <c r="DNQ137" s="20"/>
      <c r="DNR137" s="20"/>
      <c r="DNS137" s="20"/>
      <c r="DNT137" s="20"/>
      <c r="DNU137" s="20"/>
      <c r="DNV137" s="20"/>
      <c r="DNW137" s="20"/>
      <c r="DNX137" s="20"/>
      <c r="DNY137" s="20"/>
      <c r="DNZ137" s="20"/>
      <c r="DOA137" s="20"/>
      <c r="DOB137" s="20"/>
      <c r="DOC137" s="20"/>
      <c r="DOD137" s="20"/>
      <c r="DOE137" s="20"/>
      <c r="DOF137" s="20"/>
      <c r="DOG137" s="20"/>
      <c r="DOH137" s="20"/>
      <c r="DOI137" s="20"/>
      <c r="DOJ137" s="20"/>
      <c r="DOK137" s="20"/>
      <c r="DOL137" s="20"/>
      <c r="DOM137" s="20"/>
      <c r="DON137" s="20"/>
      <c r="DOO137" s="20"/>
      <c r="DOP137" s="20"/>
      <c r="DOQ137" s="20"/>
      <c r="DOR137" s="20"/>
      <c r="DOS137" s="20"/>
      <c r="DOT137" s="20"/>
      <c r="DOU137" s="20"/>
      <c r="DOV137" s="20"/>
      <c r="DOW137" s="20"/>
      <c r="DOX137" s="20"/>
      <c r="DOY137" s="20"/>
      <c r="DOZ137" s="20"/>
      <c r="DPA137" s="20"/>
      <c r="DPB137" s="20"/>
      <c r="DPC137" s="20"/>
      <c r="DPD137" s="20"/>
      <c r="DPE137" s="20"/>
      <c r="DPF137" s="20"/>
      <c r="DPG137" s="20"/>
      <c r="DPH137" s="20"/>
      <c r="DPI137" s="20"/>
      <c r="DPJ137" s="20"/>
      <c r="DPK137" s="20"/>
      <c r="DPL137" s="20"/>
      <c r="DPM137" s="20"/>
      <c r="DPN137" s="20"/>
      <c r="DPO137" s="20"/>
      <c r="DPP137" s="20"/>
      <c r="DPQ137" s="20"/>
      <c r="DPR137" s="20"/>
      <c r="DPS137" s="20"/>
      <c r="DPT137" s="20"/>
      <c r="DPU137" s="20"/>
      <c r="DPV137" s="20"/>
      <c r="DPW137" s="20"/>
      <c r="DPX137" s="20"/>
      <c r="DPY137" s="20"/>
      <c r="DPZ137" s="20"/>
      <c r="DQA137" s="20"/>
      <c r="DQB137" s="20"/>
      <c r="DQC137" s="20"/>
      <c r="DQD137" s="20"/>
      <c r="DQE137" s="20"/>
      <c r="DQF137" s="20"/>
      <c r="DQG137" s="20"/>
      <c r="DQH137" s="20"/>
      <c r="DQI137" s="20"/>
      <c r="DQJ137" s="20"/>
      <c r="DQK137" s="20"/>
      <c r="DQL137" s="20"/>
      <c r="DQM137" s="20"/>
      <c r="DQN137" s="20"/>
      <c r="DQO137" s="20"/>
      <c r="DQP137" s="20"/>
      <c r="DQQ137" s="20"/>
      <c r="DQR137" s="20"/>
      <c r="DQS137" s="20"/>
      <c r="DQT137" s="20"/>
      <c r="DQU137" s="20"/>
      <c r="DQV137" s="20"/>
      <c r="DQW137" s="20"/>
      <c r="DQX137" s="20"/>
      <c r="DQY137" s="20"/>
      <c r="DQZ137" s="20"/>
      <c r="DRA137" s="20"/>
      <c r="DRB137" s="20"/>
      <c r="DRC137" s="20"/>
      <c r="DRD137" s="20"/>
      <c r="DRE137" s="20"/>
      <c r="DRF137" s="20"/>
      <c r="DRG137" s="20"/>
      <c r="DRH137" s="20"/>
      <c r="DRI137" s="20"/>
      <c r="DRJ137" s="20"/>
      <c r="DRK137" s="20"/>
      <c r="DRL137" s="20"/>
      <c r="DRM137" s="20"/>
      <c r="DRN137" s="20"/>
      <c r="DRO137" s="20"/>
      <c r="DRP137" s="20"/>
      <c r="DRQ137" s="20"/>
      <c r="DRR137" s="20"/>
      <c r="DRS137" s="20"/>
      <c r="DRT137" s="20"/>
      <c r="DRU137" s="20"/>
      <c r="DRV137" s="20"/>
      <c r="DRW137" s="20"/>
      <c r="DRX137" s="20"/>
      <c r="DRY137" s="20"/>
      <c r="DRZ137" s="20"/>
      <c r="DSA137" s="20"/>
      <c r="DSB137" s="20"/>
      <c r="DSC137" s="20"/>
      <c r="DSD137" s="20"/>
      <c r="DSE137" s="20"/>
      <c r="DSF137" s="20"/>
      <c r="DSG137" s="20"/>
      <c r="DSH137" s="20"/>
      <c r="DSI137" s="20"/>
      <c r="DSJ137" s="20"/>
      <c r="DSK137" s="20"/>
      <c r="DSL137" s="20"/>
      <c r="DSM137" s="20"/>
      <c r="DSN137" s="20"/>
      <c r="DSO137" s="20"/>
      <c r="DSP137" s="20"/>
      <c r="DSQ137" s="20"/>
      <c r="DSR137" s="20"/>
      <c r="DSS137" s="20"/>
      <c r="DST137" s="20"/>
      <c r="DSU137" s="20"/>
      <c r="DSV137" s="20"/>
      <c r="DSW137" s="20"/>
      <c r="DSX137" s="20"/>
      <c r="DSY137" s="20"/>
      <c r="DSZ137" s="20"/>
      <c r="DTA137" s="20"/>
      <c r="DTB137" s="20"/>
      <c r="DTC137" s="20"/>
      <c r="DTD137" s="20"/>
      <c r="DTE137" s="20"/>
      <c r="DTF137" s="20"/>
      <c r="DTG137" s="20"/>
      <c r="DTH137" s="20"/>
      <c r="DTI137" s="20"/>
      <c r="DTJ137" s="20"/>
      <c r="DTK137" s="20"/>
      <c r="DTL137" s="20"/>
      <c r="DTM137" s="20"/>
      <c r="DTN137" s="20"/>
      <c r="DTO137" s="20"/>
      <c r="DTP137" s="20"/>
      <c r="DTQ137" s="20"/>
      <c r="DTR137" s="20"/>
      <c r="DTS137" s="20"/>
      <c r="DTT137" s="20"/>
      <c r="DTU137" s="20"/>
      <c r="DTV137" s="20"/>
      <c r="DTW137" s="20"/>
      <c r="DTX137" s="20"/>
      <c r="DTY137" s="20"/>
      <c r="DTZ137" s="20"/>
      <c r="DUA137" s="20"/>
      <c r="DUB137" s="20"/>
      <c r="DUC137" s="20"/>
      <c r="DUD137" s="20"/>
      <c r="DUE137" s="20"/>
      <c r="DUF137" s="20"/>
      <c r="DUG137" s="20"/>
      <c r="DUH137" s="20"/>
      <c r="DUI137" s="20"/>
      <c r="DUJ137" s="20"/>
      <c r="DUK137" s="20"/>
      <c r="DUL137" s="20"/>
      <c r="DUM137" s="20"/>
      <c r="DUN137" s="20"/>
      <c r="DUO137" s="20"/>
      <c r="DUP137" s="20"/>
      <c r="DUQ137" s="20"/>
      <c r="DUR137" s="20"/>
      <c r="DUS137" s="20"/>
      <c r="DUT137" s="20"/>
      <c r="DUU137" s="20"/>
      <c r="DUV137" s="20"/>
      <c r="DUW137" s="20"/>
      <c r="DUX137" s="20"/>
      <c r="DUY137" s="20"/>
      <c r="DUZ137" s="20"/>
      <c r="DVA137" s="20"/>
      <c r="DVB137" s="20"/>
      <c r="DVC137" s="20"/>
      <c r="DVD137" s="20"/>
      <c r="DVE137" s="20"/>
      <c r="DVF137" s="20"/>
      <c r="DVG137" s="20"/>
      <c r="DVH137" s="20"/>
      <c r="DVI137" s="20"/>
      <c r="DVJ137" s="20"/>
      <c r="DVK137" s="20"/>
      <c r="DVL137" s="20"/>
      <c r="DVM137" s="20"/>
      <c r="DVN137" s="20"/>
      <c r="DVO137" s="20"/>
      <c r="DVP137" s="20"/>
      <c r="DVQ137" s="20"/>
      <c r="DVR137" s="20"/>
      <c r="DVS137" s="20"/>
      <c r="DVT137" s="20"/>
      <c r="DVU137" s="20"/>
      <c r="DVV137" s="20"/>
      <c r="DVW137" s="20"/>
      <c r="DVX137" s="20"/>
      <c r="DVY137" s="20"/>
      <c r="DVZ137" s="20"/>
      <c r="DWA137" s="20"/>
      <c r="DWB137" s="20"/>
      <c r="DWC137" s="20"/>
      <c r="DWD137" s="20"/>
      <c r="DWE137" s="20"/>
      <c r="DWF137" s="20"/>
      <c r="DWG137" s="20"/>
      <c r="DWH137" s="20"/>
      <c r="DWI137" s="20"/>
      <c r="DWJ137" s="20"/>
      <c r="DWK137" s="20"/>
      <c r="DWL137" s="20"/>
      <c r="DWM137" s="20"/>
      <c r="DWN137" s="20"/>
      <c r="DWO137" s="20"/>
      <c r="DWP137" s="20"/>
      <c r="DWQ137" s="20"/>
      <c r="DWR137" s="20"/>
      <c r="DWS137" s="20"/>
      <c r="DWT137" s="20"/>
      <c r="DWU137" s="20"/>
      <c r="DWV137" s="20"/>
      <c r="DWW137" s="20"/>
      <c r="DWX137" s="20"/>
      <c r="DWY137" s="20"/>
      <c r="DWZ137" s="20"/>
      <c r="DXA137" s="20"/>
      <c r="DXB137" s="20"/>
      <c r="DXC137" s="20"/>
      <c r="DXD137" s="20"/>
      <c r="DXE137" s="20"/>
      <c r="DXF137" s="20"/>
      <c r="DXG137" s="20"/>
      <c r="DXH137" s="20"/>
      <c r="DXI137" s="20"/>
      <c r="DXJ137" s="20"/>
      <c r="DXK137" s="20"/>
      <c r="DXL137" s="20"/>
      <c r="DXM137" s="20"/>
      <c r="DXN137" s="20"/>
      <c r="DXO137" s="20"/>
      <c r="DXP137" s="20"/>
      <c r="DXQ137" s="20"/>
      <c r="DXR137" s="20"/>
      <c r="DXS137" s="20"/>
      <c r="DXT137" s="20"/>
      <c r="DXU137" s="20"/>
      <c r="DXV137" s="20"/>
      <c r="DXW137" s="20"/>
      <c r="DXX137" s="20"/>
      <c r="DXY137" s="20"/>
      <c r="DXZ137" s="20"/>
      <c r="DYA137" s="20"/>
      <c r="DYB137" s="20"/>
      <c r="DYC137" s="20"/>
      <c r="DYD137" s="20"/>
      <c r="DYE137" s="20"/>
      <c r="DYF137" s="20"/>
      <c r="DYG137" s="20"/>
      <c r="DYH137" s="20"/>
      <c r="DYI137" s="20"/>
      <c r="DYJ137" s="20"/>
      <c r="DYK137" s="20"/>
      <c r="DYL137" s="20"/>
      <c r="DYM137" s="20"/>
      <c r="DYN137" s="20"/>
      <c r="DYO137" s="20"/>
      <c r="DYP137" s="20"/>
      <c r="DYQ137" s="20"/>
      <c r="DYR137" s="20"/>
      <c r="DYS137" s="20"/>
      <c r="DYT137" s="20"/>
      <c r="DYU137" s="20"/>
      <c r="DYV137" s="20"/>
      <c r="DYW137" s="20"/>
      <c r="DYX137" s="20"/>
      <c r="DYY137" s="20"/>
      <c r="DYZ137" s="20"/>
      <c r="DZA137" s="20"/>
      <c r="DZB137" s="20"/>
      <c r="DZC137" s="20"/>
      <c r="DZD137" s="20"/>
      <c r="DZE137" s="20"/>
      <c r="DZF137" s="20"/>
      <c r="DZG137" s="20"/>
      <c r="DZH137" s="20"/>
      <c r="DZI137" s="20"/>
      <c r="DZJ137" s="20"/>
      <c r="DZK137" s="20"/>
      <c r="DZL137" s="20"/>
      <c r="DZM137" s="20"/>
      <c r="DZN137" s="20"/>
      <c r="DZO137" s="20"/>
      <c r="DZP137" s="20"/>
      <c r="DZQ137" s="20"/>
      <c r="DZR137" s="20"/>
      <c r="DZS137" s="20"/>
      <c r="DZT137" s="20"/>
      <c r="DZU137" s="20"/>
      <c r="DZV137" s="20"/>
      <c r="DZW137" s="20"/>
      <c r="DZX137" s="20"/>
      <c r="DZY137" s="20"/>
      <c r="DZZ137" s="20"/>
      <c r="EAA137" s="20"/>
      <c r="EAB137" s="20"/>
      <c r="EAC137" s="20"/>
      <c r="EAD137" s="20"/>
      <c r="EAE137" s="20"/>
      <c r="EAF137" s="20"/>
      <c r="EAG137" s="20"/>
      <c r="EAH137" s="20"/>
      <c r="EAI137" s="20"/>
      <c r="EAJ137" s="20"/>
      <c r="EAK137" s="20"/>
      <c r="EAL137" s="20"/>
      <c r="EAM137" s="20"/>
      <c r="EAN137" s="20"/>
      <c r="EAO137" s="20"/>
      <c r="EAP137" s="20"/>
      <c r="EAQ137" s="20"/>
      <c r="EAR137" s="20"/>
      <c r="EAS137" s="20"/>
      <c r="EAT137" s="20"/>
      <c r="EAU137" s="20"/>
      <c r="EAV137" s="20"/>
      <c r="EAW137" s="20"/>
      <c r="EAX137" s="20"/>
      <c r="EAY137" s="20"/>
      <c r="EAZ137" s="20"/>
      <c r="EBA137" s="20"/>
      <c r="EBB137" s="20"/>
      <c r="EBC137" s="20"/>
      <c r="EBD137" s="20"/>
      <c r="EBE137" s="20"/>
      <c r="EBF137" s="20"/>
      <c r="EBG137" s="20"/>
      <c r="EBH137" s="20"/>
      <c r="EBI137" s="20"/>
      <c r="EBJ137" s="20"/>
      <c r="EBK137" s="20"/>
      <c r="EBL137" s="20"/>
      <c r="EBM137" s="20"/>
      <c r="EBN137" s="20"/>
      <c r="EBO137" s="20"/>
      <c r="EBP137" s="20"/>
      <c r="EBQ137" s="20"/>
      <c r="EBR137" s="20"/>
      <c r="EBS137" s="20"/>
      <c r="EBT137" s="20"/>
      <c r="EBU137" s="20"/>
      <c r="EBV137" s="20"/>
      <c r="EBW137" s="20"/>
      <c r="EBX137" s="20"/>
      <c r="EBY137" s="20"/>
      <c r="EBZ137" s="20"/>
      <c r="ECA137" s="20"/>
      <c r="ECB137" s="20"/>
      <c r="ECC137" s="20"/>
      <c r="ECD137" s="20"/>
      <c r="ECE137" s="20"/>
      <c r="ECF137" s="20"/>
      <c r="ECG137" s="20"/>
      <c r="ECH137" s="20"/>
      <c r="ECI137" s="20"/>
      <c r="ECJ137" s="20"/>
      <c r="ECK137" s="20"/>
      <c r="ECL137" s="20"/>
      <c r="ECM137" s="20"/>
      <c r="ECN137" s="20"/>
      <c r="ECO137" s="20"/>
      <c r="ECP137" s="20"/>
      <c r="ECQ137" s="20"/>
      <c r="ECR137" s="20"/>
      <c r="ECS137" s="20"/>
      <c r="ECT137" s="20"/>
      <c r="ECU137" s="20"/>
      <c r="ECV137" s="20"/>
      <c r="ECW137" s="20"/>
      <c r="ECX137" s="20"/>
      <c r="ECY137" s="20"/>
      <c r="ECZ137" s="20"/>
      <c r="EDA137" s="20"/>
      <c r="EDB137" s="20"/>
      <c r="EDC137" s="20"/>
      <c r="EDD137" s="20"/>
      <c r="EDE137" s="20"/>
      <c r="EDF137" s="20"/>
      <c r="EDG137" s="20"/>
      <c r="EDH137" s="20"/>
      <c r="EDI137" s="20"/>
      <c r="EDJ137" s="20"/>
      <c r="EDK137" s="20"/>
      <c r="EDL137" s="20"/>
      <c r="EDM137" s="20"/>
      <c r="EDN137" s="20"/>
      <c r="EDO137" s="20"/>
      <c r="EDP137" s="20"/>
      <c r="EDQ137" s="20"/>
      <c r="EDR137" s="20"/>
      <c r="EDS137" s="20"/>
      <c r="EDT137" s="20"/>
      <c r="EDU137" s="20"/>
      <c r="EDV137" s="20"/>
      <c r="EDW137" s="20"/>
      <c r="EDX137" s="20"/>
      <c r="EDY137" s="20"/>
      <c r="EDZ137" s="20"/>
      <c r="EEA137" s="20"/>
      <c r="EEB137" s="20"/>
      <c r="EEC137" s="20"/>
      <c r="EED137" s="20"/>
      <c r="EEE137" s="20"/>
      <c r="EEF137" s="20"/>
      <c r="EEG137" s="20"/>
      <c r="EEH137" s="20"/>
      <c r="EEI137" s="20"/>
      <c r="EEJ137" s="20"/>
      <c r="EEK137" s="20"/>
      <c r="EEL137" s="20"/>
      <c r="EEM137" s="20"/>
      <c r="EEN137" s="20"/>
      <c r="EEO137" s="20"/>
      <c r="EEP137" s="20"/>
      <c r="EEQ137" s="20"/>
      <c r="EER137" s="20"/>
      <c r="EES137" s="20"/>
      <c r="EET137" s="20"/>
      <c r="EEU137" s="20"/>
      <c r="EEV137" s="20"/>
      <c r="EEW137" s="20"/>
      <c r="EEX137" s="20"/>
      <c r="EEY137" s="20"/>
      <c r="EEZ137" s="20"/>
      <c r="EFA137" s="20"/>
      <c r="EFB137" s="20"/>
      <c r="EFC137" s="20"/>
      <c r="EFD137" s="20"/>
      <c r="EFE137" s="20"/>
      <c r="EFF137" s="20"/>
      <c r="EFG137" s="20"/>
      <c r="EFH137" s="20"/>
      <c r="EFI137" s="20"/>
      <c r="EFJ137" s="20"/>
      <c r="EFK137" s="20"/>
      <c r="EFL137" s="20"/>
      <c r="EFM137" s="20"/>
      <c r="EFN137" s="20"/>
      <c r="EFO137" s="20"/>
      <c r="EFP137" s="20"/>
      <c r="EFQ137" s="20"/>
      <c r="EFR137" s="20"/>
      <c r="EFS137" s="20"/>
      <c r="EFT137" s="20"/>
      <c r="EFU137" s="20"/>
      <c r="EFV137" s="20"/>
      <c r="EFW137" s="20"/>
      <c r="EFX137" s="20"/>
      <c r="EFY137" s="20"/>
      <c r="EFZ137" s="20"/>
      <c r="EGA137" s="20"/>
      <c r="EGB137" s="20"/>
      <c r="EGC137" s="20"/>
      <c r="EGD137" s="20"/>
      <c r="EGE137" s="20"/>
      <c r="EGF137" s="20"/>
      <c r="EGG137" s="20"/>
      <c r="EGH137" s="20"/>
      <c r="EGI137" s="20"/>
      <c r="EGJ137" s="20"/>
      <c r="EGK137" s="20"/>
      <c r="EGL137" s="20"/>
      <c r="EGM137" s="20"/>
      <c r="EGN137" s="20"/>
      <c r="EGO137" s="20"/>
      <c r="EGP137" s="20"/>
      <c r="EGQ137" s="20"/>
      <c r="EGR137" s="20"/>
      <c r="EGS137" s="20"/>
      <c r="EGT137" s="20"/>
      <c r="EGU137" s="20"/>
      <c r="EGV137" s="20"/>
      <c r="EGW137" s="20"/>
      <c r="EGX137" s="20"/>
      <c r="EGY137" s="20"/>
      <c r="EGZ137" s="20"/>
      <c r="EHA137" s="20"/>
      <c r="EHB137" s="20"/>
      <c r="EHC137" s="20"/>
      <c r="EHD137" s="20"/>
      <c r="EHE137" s="20"/>
      <c r="EHF137" s="20"/>
      <c r="EHG137" s="20"/>
      <c r="EHH137" s="20"/>
      <c r="EHI137" s="20"/>
      <c r="EHJ137" s="20"/>
      <c r="EHK137" s="20"/>
      <c r="EHL137" s="20"/>
      <c r="EHM137" s="20"/>
      <c r="EHN137" s="20"/>
      <c r="EHO137" s="20"/>
      <c r="EHP137" s="20"/>
      <c r="EHQ137" s="20"/>
      <c r="EHR137" s="20"/>
      <c r="EHS137" s="20"/>
      <c r="EHT137" s="20"/>
      <c r="EHU137" s="20"/>
      <c r="EHV137" s="20"/>
      <c r="EHW137" s="20"/>
      <c r="EHX137" s="20"/>
      <c r="EHY137" s="20"/>
      <c r="EHZ137" s="20"/>
      <c r="EIA137" s="20"/>
      <c r="EIB137" s="20"/>
      <c r="EIC137" s="20"/>
      <c r="EID137" s="20"/>
      <c r="EIE137" s="20"/>
      <c r="EIF137" s="20"/>
      <c r="EIG137" s="20"/>
      <c r="EIH137" s="20"/>
      <c r="EII137" s="20"/>
      <c r="EIJ137" s="20"/>
      <c r="EIK137" s="20"/>
      <c r="EIL137" s="20"/>
      <c r="EIM137" s="20"/>
      <c r="EIN137" s="20"/>
      <c r="EIO137" s="20"/>
      <c r="EIP137" s="20"/>
      <c r="EIQ137" s="20"/>
      <c r="EIR137" s="20"/>
      <c r="EIS137" s="20"/>
      <c r="EIT137" s="20"/>
      <c r="EIU137" s="20"/>
      <c r="EIV137" s="20"/>
      <c r="EIW137" s="20"/>
      <c r="EIX137" s="20"/>
      <c r="EIY137" s="20"/>
      <c r="EIZ137" s="20"/>
      <c r="EJA137" s="20"/>
      <c r="EJB137" s="20"/>
      <c r="EJC137" s="20"/>
      <c r="EJD137" s="20"/>
      <c r="EJE137" s="20"/>
      <c r="EJF137" s="20"/>
      <c r="EJG137" s="20"/>
      <c r="EJH137" s="20"/>
      <c r="EJI137" s="20"/>
      <c r="EJJ137" s="20"/>
      <c r="EJK137" s="20"/>
      <c r="EJL137" s="20"/>
      <c r="EJM137" s="20"/>
      <c r="EJN137" s="20"/>
      <c r="EJO137" s="20"/>
      <c r="EJP137" s="20"/>
      <c r="EJQ137" s="20"/>
      <c r="EJR137" s="20"/>
      <c r="EJS137" s="20"/>
      <c r="EJT137" s="20"/>
      <c r="EJU137" s="20"/>
      <c r="EJV137" s="20"/>
      <c r="EJW137" s="20"/>
      <c r="EJX137" s="20"/>
      <c r="EJY137" s="20"/>
      <c r="EJZ137" s="20"/>
      <c r="EKA137" s="20"/>
      <c r="EKB137" s="20"/>
      <c r="EKC137" s="20"/>
      <c r="EKD137" s="20"/>
      <c r="EKE137" s="20"/>
      <c r="EKF137" s="20"/>
      <c r="EKG137" s="20"/>
      <c r="EKH137" s="20"/>
      <c r="EKI137" s="20"/>
      <c r="EKJ137" s="20"/>
      <c r="EKK137" s="20"/>
      <c r="EKL137" s="20"/>
      <c r="EKM137" s="20"/>
      <c r="EKN137" s="20"/>
      <c r="EKO137" s="20"/>
      <c r="EKP137" s="20"/>
      <c r="EKQ137" s="20"/>
      <c r="EKR137" s="20"/>
      <c r="EKS137" s="20"/>
      <c r="EKT137" s="20"/>
      <c r="EKU137" s="20"/>
      <c r="EKV137" s="20"/>
      <c r="EKW137" s="20"/>
      <c r="EKX137" s="20"/>
      <c r="EKY137" s="20"/>
      <c r="EKZ137" s="20"/>
      <c r="ELA137" s="20"/>
      <c r="ELB137" s="20"/>
      <c r="ELC137" s="20"/>
      <c r="ELD137" s="20"/>
      <c r="ELE137" s="20"/>
      <c r="ELF137" s="20"/>
      <c r="ELG137" s="20"/>
      <c r="ELH137" s="20"/>
      <c r="ELI137" s="20"/>
      <c r="ELJ137" s="20"/>
      <c r="ELK137" s="20"/>
      <c r="ELL137" s="20"/>
      <c r="ELM137" s="20"/>
      <c r="ELN137" s="20"/>
      <c r="ELO137" s="20"/>
      <c r="ELP137" s="20"/>
      <c r="ELQ137" s="20"/>
      <c r="ELR137" s="20"/>
      <c r="ELS137" s="20"/>
      <c r="ELT137" s="20"/>
      <c r="ELU137" s="20"/>
      <c r="ELV137" s="20"/>
      <c r="ELW137" s="20"/>
      <c r="ELX137" s="20"/>
      <c r="ELY137" s="20"/>
      <c r="ELZ137" s="20"/>
      <c r="EMA137" s="20"/>
      <c r="EMB137" s="20"/>
      <c r="EMC137" s="20"/>
      <c r="EMD137" s="20"/>
      <c r="EME137" s="20"/>
      <c r="EMF137" s="20"/>
      <c r="EMG137" s="20"/>
      <c r="EMH137" s="20"/>
      <c r="EMI137" s="20"/>
      <c r="EMJ137" s="20"/>
      <c r="EMK137" s="20"/>
      <c r="EML137" s="20"/>
      <c r="EMM137" s="20"/>
      <c r="EMN137" s="20"/>
      <c r="EMO137" s="20"/>
      <c r="EMP137" s="20"/>
      <c r="EMQ137" s="20"/>
      <c r="EMR137" s="20"/>
      <c r="EMS137" s="20"/>
      <c r="EMT137" s="20"/>
      <c r="EMU137" s="20"/>
      <c r="EMV137" s="20"/>
      <c r="EMW137" s="20"/>
      <c r="EMX137" s="20"/>
      <c r="EMY137" s="20"/>
      <c r="EMZ137" s="20"/>
      <c r="ENA137" s="20"/>
      <c r="ENB137" s="20"/>
      <c r="ENC137" s="20"/>
      <c r="END137" s="20"/>
      <c r="ENE137" s="20"/>
      <c r="ENF137" s="20"/>
      <c r="ENG137" s="20"/>
      <c r="ENH137" s="20"/>
      <c r="ENI137" s="20"/>
      <c r="ENJ137" s="20"/>
      <c r="ENK137" s="20"/>
      <c r="ENL137" s="20"/>
      <c r="ENM137" s="20"/>
      <c r="ENN137" s="20"/>
      <c r="ENO137" s="20"/>
      <c r="ENP137" s="20"/>
      <c r="ENQ137" s="20"/>
      <c r="ENR137" s="20"/>
      <c r="ENS137" s="20"/>
      <c r="ENT137" s="20"/>
      <c r="ENU137" s="20"/>
      <c r="ENV137" s="20"/>
      <c r="ENW137" s="20"/>
      <c r="ENX137" s="20"/>
      <c r="ENY137" s="20"/>
      <c r="ENZ137" s="20"/>
      <c r="EOA137" s="20"/>
      <c r="EOB137" s="20"/>
      <c r="EOC137" s="20"/>
      <c r="EOD137" s="20"/>
      <c r="EOE137" s="20"/>
      <c r="EOF137" s="20"/>
      <c r="EOG137" s="20"/>
      <c r="EOH137" s="20"/>
      <c r="EOI137" s="20"/>
      <c r="EOJ137" s="20"/>
      <c r="EOK137" s="20"/>
      <c r="EOL137" s="20"/>
      <c r="EOM137" s="20"/>
      <c r="EON137" s="20"/>
      <c r="EOO137" s="20"/>
      <c r="EOP137" s="20"/>
      <c r="EOQ137" s="20"/>
      <c r="EOR137" s="20"/>
      <c r="EOS137" s="20"/>
      <c r="EOT137" s="20"/>
      <c r="EOU137" s="20"/>
      <c r="EOV137" s="20"/>
      <c r="EOW137" s="20"/>
      <c r="EOX137" s="20"/>
      <c r="EOY137" s="20"/>
      <c r="EOZ137" s="20"/>
      <c r="EPA137" s="20"/>
      <c r="EPB137" s="20"/>
      <c r="EPC137" s="20"/>
      <c r="EPD137" s="20"/>
      <c r="EPE137" s="20"/>
      <c r="EPF137" s="20"/>
      <c r="EPG137" s="20"/>
      <c r="EPH137" s="20"/>
      <c r="EPI137" s="20"/>
      <c r="EPJ137" s="20"/>
      <c r="EPK137" s="20"/>
      <c r="EPL137" s="20"/>
      <c r="EPM137" s="20"/>
      <c r="EPN137" s="20"/>
      <c r="EPO137" s="20"/>
      <c r="EPP137" s="20"/>
      <c r="EPQ137" s="20"/>
      <c r="EPR137" s="20"/>
      <c r="EPS137" s="20"/>
      <c r="EPT137" s="20"/>
      <c r="EPU137" s="20"/>
      <c r="EPV137" s="20"/>
      <c r="EPW137" s="20"/>
      <c r="EPX137" s="20"/>
      <c r="EPY137" s="20"/>
      <c r="EPZ137" s="20"/>
      <c r="EQA137" s="20"/>
      <c r="EQB137" s="20"/>
      <c r="EQC137" s="20"/>
      <c r="EQD137" s="20"/>
      <c r="EQE137" s="20"/>
      <c r="EQF137" s="20"/>
      <c r="EQG137" s="20"/>
      <c r="EQH137" s="20"/>
      <c r="EQI137" s="20"/>
      <c r="EQJ137" s="20"/>
      <c r="EQK137" s="20"/>
      <c r="EQL137" s="20"/>
      <c r="EQM137" s="20"/>
      <c r="EQN137" s="20"/>
      <c r="EQO137" s="20"/>
      <c r="EQP137" s="20"/>
      <c r="EQQ137" s="20"/>
      <c r="EQR137" s="20"/>
      <c r="EQS137" s="20"/>
      <c r="EQT137" s="20"/>
      <c r="EQU137" s="20"/>
      <c r="EQV137" s="20"/>
      <c r="EQW137" s="20"/>
      <c r="EQX137" s="20"/>
      <c r="EQY137" s="20"/>
      <c r="EQZ137" s="20"/>
      <c r="ERA137" s="20"/>
      <c r="ERB137" s="20"/>
      <c r="ERC137" s="20"/>
      <c r="ERD137" s="20"/>
      <c r="ERE137" s="20"/>
      <c r="ERF137" s="20"/>
      <c r="ERG137" s="20"/>
      <c r="ERH137" s="20"/>
      <c r="ERI137" s="20"/>
      <c r="ERJ137" s="20"/>
      <c r="ERK137" s="20"/>
      <c r="ERL137" s="20"/>
      <c r="ERM137" s="20"/>
      <c r="ERN137" s="20"/>
      <c r="ERO137" s="20"/>
      <c r="ERP137" s="20"/>
      <c r="ERQ137" s="20"/>
      <c r="ERR137" s="20"/>
      <c r="ERS137" s="20"/>
      <c r="ERT137" s="20"/>
      <c r="ERU137" s="20"/>
      <c r="ERV137" s="20"/>
      <c r="ERW137" s="20"/>
      <c r="ERX137" s="20"/>
      <c r="ERY137" s="20"/>
      <c r="ERZ137" s="20"/>
      <c r="ESA137" s="20"/>
      <c r="ESB137" s="20"/>
      <c r="ESC137" s="20"/>
      <c r="ESD137" s="20"/>
      <c r="ESE137" s="20"/>
      <c r="ESF137" s="20"/>
      <c r="ESG137" s="20"/>
      <c r="ESH137" s="20"/>
      <c r="ESI137" s="20"/>
      <c r="ESJ137" s="20"/>
      <c r="ESK137" s="20"/>
      <c r="ESL137" s="20"/>
      <c r="ESM137" s="20"/>
      <c r="ESN137" s="20"/>
      <c r="ESO137" s="20"/>
      <c r="ESP137" s="20"/>
      <c r="ESQ137" s="20"/>
      <c r="ESR137" s="20"/>
      <c r="ESS137" s="20"/>
      <c r="EST137" s="20"/>
      <c r="ESU137" s="20"/>
      <c r="ESV137" s="20"/>
      <c r="ESW137" s="20"/>
      <c r="ESX137" s="20"/>
      <c r="ESY137" s="20"/>
      <c r="ESZ137" s="20"/>
      <c r="ETA137" s="20"/>
      <c r="ETB137" s="20"/>
      <c r="ETC137" s="20"/>
      <c r="ETD137" s="20"/>
      <c r="ETE137" s="20"/>
      <c r="ETF137" s="20"/>
      <c r="ETG137" s="20"/>
      <c r="ETH137" s="20"/>
      <c r="ETI137" s="20"/>
      <c r="ETJ137" s="20"/>
      <c r="ETK137" s="20"/>
      <c r="ETL137" s="20"/>
      <c r="ETM137" s="20"/>
      <c r="ETN137" s="20"/>
      <c r="ETO137" s="20"/>
      <c r="ETP137" s="20"/>
      <c r="ETQ137" s="20"/>
      <c r="ETR137" s="20"/>
      <c r="ETS137" s="20"/>
      <c r="ETT137" s="20"/>
      <c r="ETU137" s="20"/>
      <c r="ETV137" s="20"/>
      <c r="ETW137" s="20"/>
      <c r="ETX137" s="20"/>
      <c r="ETY137" s="20"/>
      <c r="ETZ137" s="20"/>
      <c r="EUA137" s="20"/>
      <c r="EUB137" s="20"/>
      <c r="EUC137" s="20"/>
      <c r="EUD137" s="20"/>
      <c r="EUE137" s="20"/>
      <c r="EUF137" s="20"/>
      <c r="EUG137" s="20"/>
      <c r="EUH137" s="20"/>
      <c r="EUI137" s="20"/>
      <c r="EUJ137" s="20"/>
      <c r="EUK137" s="20"/>
      <c r="EUL137" s="20"/>
      <c r="EUM137" s="20"/>
      <c r="EUN137" s="20"/>
      <c r="EUO137" s="20"/>
      <c r="EUP137" s="20"/>
      <c r="EUQ137" s="20"/>
      <c r="EUR137" s="20"/>
      <c r="EUS137" s="20"/>
      <c r="EUT137" s="20"/>
      <c r="EUU137" s="20"/>
      <c r="EUV137" s="20"/>
      <c r="EUW137" s="20"/>
      <c r="EUX137" s="20"/>
      <c r="EUY137" s="20"/>
      <c r="EUZ137" s="20"/>
      <c r="EVA137" s="20"/>
      <c r="EVB137" s="20"/>
      <c r="EVC137" s="20"/>
      <c r="EVD137" s="20"/>
      <c r="EVE137" s="20"/>
      <c r="EVF137" s="20"/>
      <c r="EVG137" s="20"/>
      <c r="EVH137" s="20"/>
      <c r="EVI137" s="20"/>
      <c r="EVJ137" s="20"/>
      <c r="EVK137" s="20"/>
      <c r="EVL137" s="20"/>
      <c r="EVM137" s="20"/>
      <c r="EVN137" s="20"/>
      <c r="EVO137" s="20"/>
      <c r="EVP137" s="20"/>
      <c r="EVQ137" s="20"/>
      <c r="EVR137" s="20"/>
      <c r="EVS137" s="20"/>
      <c r="EVT137" s="20"/>
      <c r="EVU137" s="20"/>
      <c r="EVV137" s="20"/>
      <c r="EVW137" s="20"/>
      <c r="EVX137" s="20"/>
      <c r="EVY137" s="20"/>
      <c r="EVZ137" s="20"/>
      <c r="EWA137" s="20"/>
      <c r="EWB137" s="20"/>
      <c r="EWC137" s="20"/>
      <c r="EWD137" s="20"/>
      <c r="EWE137" s="20"/>
      <c r="EWF137" s="20"/>
      <c r="EWG137" s="20"/>
      <c r="EWH137" s="20"/>
      <c r="EWI137" s="20"/>
      <c r="EWJ137" s="20"/>
      <c r="EWK137" s="20"/>
      <c r="EWL137" s="20"/>
      <c r="EWM137" s="20"/>
      <c r="EWN137" s="20"/>
      <c r="EWO137" s="20"/>
      <c r="EWP137" s="20"/>
      <c r="EWQ137" s="20"/>
      <c r="EWR137" s="20"/>
      <c r="EWS137" s="20"/>
      <c r="EWT137" s="20"/>
      <c r="EWU137" s="20"/>
      <c r="EWV137" s="20"/>
      <c r="EWW137" s="20"/>
      <c r="EWX137" s="20"/>
      <c r="EWY137" s="20"/>
      <c r="EWZ137" s="20"/>
      <c r="EXA137" s="20"/>
      <c r="EXB137" s="20"/>
      <c r="EXC137" s="20"/>
      <c r="EXD137" s="20"/>
      <c r="EXE137" s="20"/>
      <c r="EXF137" s="20"/>
      <c r="EXG137" s="20"/>
      <c r="EXH137" s="20"/>
      <c r="EXI137" s="20"/>
      <c r="EXJ137" s="20"/>
      <c r="EXK137" s="20"/>
      <c r="EXL137" s="20"/>
      <c r="EXM137" s="20"/>
      <c r="EXN137" s="20"/>
      <c r="EXO137" s="20"/>
      <c r="EXP137" s="20"/>
      <c r="EXQ137" s="20"/>
      <c r="EXR137" s="20"/>
      <c r="EXS137" s="20"/>
      <c r="EXT137" s="20"/>
      <c r="EXU137" s="20"/>
      <c r="EXV137" s="20"/>
      <c r="EXW137" s="20"/>
      <c r="EXX137" s="20"/>
      <c r="EXY137" s="20"/>
      <c r="EXZ137" s="20"/>
      <c r="EYA137" s="20"/>
      <c r="EYB137" s="20"/>
      <c r="EYC137" s="20"/>
      <c r="EYD137" s="20"/>
      <c r="EYE137" s="20"/>
      <c r="EYF137" s="20"/>
      <c r="EYG137" s="20"/>
      <c r="EYH137" s="20"/>
      <c r="EYI137" s="20"/>
      <c r="EYJ137" s="20"/>
      <c r="EYK137" s="20"/>
      <c r="EYL137" s="20"/>
      <c r="EYM137" s="20"/>
      <c r="EYN137" s="20"/>
      <c r="EYO137" s="20"/>
      <c r="EYP137" s="20"/>
      <c r="EYQ137" s="20"/>
      <c r="EYR137" s="20"/>
      <c r="EYS137" s="20"/>
      <c r="EYT137" s="20"/>
      <c r="EYU137" s="20"/>
      <c r="EYV137" s="20"/>
      <c r="EYW137" s="20"/>
      <c r="EYX137" s="20"/>
      <c r="EYY137" s="20"/>
      <c r="EYZ137" s="20"/>
      <c r="EZA137" s="20"/>
      <c r="EZB137" s="20"/>
      <c r="EZC137" s="20"/>
      <c r="EZD137" s="20"/>
      <c r="EZE137" s="20"/>
      <c r="EZF137" s="20"/>
      <c r="EZG137" s="20"/>
      <c r="EZH137" s="20"/>
      <c r="EZI137" s="20"/>
      <c r="EZJ137" s="20"/>
      <c r="EZK137" s="20"/>
      <c r="EZL137" s="20"/>
      <c r="EZM137" s="20"/>
      <c r="EZN137" s="20"/>
      <c r="EZO137" s="20"/>
      <c r="EZP137" s="20"/>
      <c r="EZQ137" s="20"/>
      <c r="EZR137" s="20"/>
      <c r="EZS137" s="20"/>
      <c r="EZT137" s="20"/>
      <c r="EZU137" s="20"/>
      <c r="EZV137" s="20"/>
      <c r="EZW137" s="20"/>
      <c r="EZX137" s="20"/>
      <c r="EZY137" s="20"/>
      <c r="EZZ137" s="20"/>
      <c r="FAA137" s="20"/>
      <c r="FAB137" s="20"/>
      <c r="FAC137" s="20"/>
      <c r="FAD137" s="20"/>
      <c r="FAE137" s="20"/>
      <c r="FAF137" s="20"/>
      <c r="FAG137" s="20"/>
      <c r="FAH137" s="20"/>
      <c r="FAI137" s="20"/>
      <c r="FAJ137" s="20"/>
      <c r="FAK137" s="20"/>
      <c r="FAL137" s="20"/>
      <c r="FAM137" s="20"/>
      <c r="FAN137" s="20"/>
      <c r="FAO137" s="20"/>
      <c r="FAP137" s="20"/>
      <c r="FAQ137" s="20"/>
      <c r="FAR137" s="20"/>
      <c r="FAS137" s="20"/>
      <c r="FAT137" s="20"/>
      <c r="FAU137" s="20"/>
      <c r="FAV137" s="20"/>
      <c r="FAW137" s="20"/>
      <c r="FAX137" s="20"/>
      <c r="FAY137" s="20"/>
      <c r="FAZ137" s="20"/>
      <c r="FBA137" s="20"/>
      <c r="FBB137" s="20"/>
      <c r="FBC137" s="20"/>
      <c r="FBD137" s="20"/>
      <c r="FBE137" s="20"/>
      <c r="FBF137" s="20"/>
      <c r="FBG137" s="20"/>
      <c r="FBH137" s="20"/>
      <c r="FBI137" s="20"/>
      <c r="FBJ137" s="20"/>
      <c r="FBK137" s="20"/>
      <c r="FBL137" s="20"/>
      <c r="FBM137" s="20"/>
      <c r="FBN137" s="20"/>
      <c r="FBO137" s="20"/>
      <c r="FBP137" s="20"/>
      <c r="FBQ137" s="20"/>
      <c r="FBR137" s="20"/>
      <c r="FBS137" s="20"/>
      <c r="FBT137" s="20"/>
      <c r="FBU137" s="20"/>
      <c r="FBV137" s="20"/>
      <c r="FBW137" s="20"/>
      <c r="FBX137" s="20"/>
      <c r="FBY137" s="20"/>
      <c r="FBZ137" s="20"/>
      <c r="FCA137" s="20"/>
      <c r="FCB137" s="20"/>
      <c r="FCC137" s="20"/>
      <c r="FCD137" s="20"/>
      <c r="FCE137" s="20"/>
      <c r="FCF137" s="20"/>
      <c r="FCG137" s="20"/>
      <c r="FCH137" s="20"/>
      <c r="FCI137" s="20"/>
      <c r="FCJ137" s="20"/>
      <c r="FCK137" s="20"/>
      <c r="FCL137" s="20"/>
      <c r="FCM137" s="20"/>
      <c r="FCN137" s="20"/>
      <c r="FCO137" s="20"/>
      <c r="FCP137" s="20"/>
      <c r="FCQ137" s="20"/>
      <c r="FCR137" s="20"/>
      <c r="FCS137" s="20"/>
      <c r="FCT137" s="20"/>
      <c r="FCU137" s="20"/>
      <c r="FCV137" s="20"/>
      <c r="FCW137" s="20"/>
      <c r="FCX137" s="20"/>
      <c r="FCY137" s="20"/>
      <c r="FCZ137" s="20"/>
      <c r="FDA137" s="20"/>
      <c r="FDB137" s="20"/>
      <c r="FDC137" s="20"/>
      <c r="FDD137" s="20"/>
      <c r="FDE137" s="20"/>
      <c r="FDF137" s="20"/>
      <c r="FDG137" s="20"/>
      <c r="FDH137" s="20"/>
      <c r="FDI137" s="20"/>
      <c r="FDJ137" s="20"/>
      <c r="FDK137" s="20"/>
      <c r="FDL137" s="20"/>
      <c r="FDM137" s="20"/>
      <c r="FDN137" s="20"/>
      <c r="FDO137" s="20"/>
      <c r="FDP137" s="20"/>
      <c r="FDQ137" s="20"/>
      <c r="FDR137" s="20"/>
      <c r="FDS137" s="20"/>
      <c r="FDT137" s="20"/>
      <c r="FDU137" s="20"/>
      <c r="FDV137" s="20"/>
      <c r="FDW137" s="20"/>
      <c r="FDX137" s="20"/>
      <c r="FDY137" s="20"/>
      <c r="FDZ137" s="20"/>
      <c r="FEA137" s="20"/>
      <c r="FEB137" s="20"/>
      <c r="FEC137" s="20"/>
      <c r="FED137" s="20"/>
      <c r="FEE137" s="20"/>
      <c r="FEF137" s="20"/>
      <c r="FEG137" s="20"/>
      <c r="FEH137" s="20"/>
      <c r="FEI137" s="20"/>
      <c r="FEJ137" s="20"/>
      <c r="FEK137" s="20"/>
      <c r="FEL137" s="20"/>
      <c r="FEM137" s="20"/>
      <c r="FEN137" s="20"/>
      <c r="FEO137" s="20"/>
      <c r="FEP137" s="20"/>
      <c r="FEQ137" s="20"/>
      <c r="FER137" s="20"/>
      <c r="FES137" s="20"/>
      <c r="FET137" s="20"/>
      <c r="FEU137" s="20"/>
      <c r="FEV137" s="20"/>
      <c r="FEW137" s="20"/>
      <c r="FEX137" s="20"/>
      <c r="FEY137" s="20"/>
      <c r="FEZ137" s="20"/>
      <c r="FFA137" s="20"/>
      <c r="FFB137" s="20"/>
      <c r="FFC137" s="20"/>
      <c r="FFD137" s="20"/>
      <c r="FFE137" s="20"/>
      <c r="FFF137" s="20"/>
      <c r="FFG137" s="20"/>
      <c r="FFH137" s="20"/>
      <c r="FFI137" s="20"/>
      <c r="FFJ137" s="20"/>
      <c r="FFK137" s="20"/>
      <c r="FFL137" s="20"/>
      <c r="FFM137" s="20"/>
      <c r="FFN137" s="20"/>
      <c r="FFO137" s="20"/>
      <c r="FFP137" s="20"/>
      <c r="FFQ137" s="20"/>
      <c r="FFR137" s="20"/>
      <c r="FFS137" s="20"/>
      <c r="FFT137" s="20"/>
      <c r="FFU137" s="20"/>
      <c r="FFV137" s="20"/>
      <c r="FFW137" s="20"/>
      <c r="FFX137" s="20"/>
      <c r="FFY137" s="20"/>
      <c r="FFZ137" s="20"/>
      <c r="FGA137" s="20"/>
      <c r="FGB137" s="20"/>
      <c r="FGC137" s="20"/>
      <c r="FGD137" s="20"/>
      <c r="FGE137" s="20"/>
      <c r="FGF137" s="20"/>
      <c r="FGG137" s="20"/>
      <c r="FGH137" s="20"/>
      <c r="FGI137" s="20"/>
      <c r="FGJ137" s="20"/>
      <c r="FGK137" s="20"/>
      <c r="FGL137" s="20"/>
      <c r="FGM137" s="20"/>
      <c r="FGN137" s="20"/>
      <c r="FGO137" s="20"/>
      <c r="FGP137" s="20"/>
      <c r="FGQ137" s="20"/>
      <c r="FGR137" s="20"/>
      <c r="FGS137" s="20"/>
      <c r="FGT137" s="20"/>
      <c r="FGU137" s="20"/>
      <c r="FGV137" s="20"/>
      <c r="FGW137" s="20"/>
      <c r="FGX137" s="20"/>
      <c r="FGY137" s="20"/>
      <c r="FGZ137" s="20"/>
      <c r="FHA137" s="20"/>
      <c r="FHB137" s="20"/>
      <c r="FHC137" s="20"/>
      <c r="FHD137" s="20"/>
      <c r="FHE137" s="20"/>
      <c r="FHF137" s="20"/>
      <c r="FHG137" s="20"/>
      <c r="FHH137" s="20"/>
      <c r="FHI137" s="20"/>
      <c r="FHJ137" s="20"/>
      <c r="FHK137" s="20"/>
      <c r="FHL137" s="20"/>
      <c r="FHM137" s="20"/>
      <c r="FHN137" s="20"/>
      <c r="FHO137" s="20"/>
      <c r="FHP137" s="20"/>
      <c r="FHQ137" s="20"/>
      <c r="FHR137" s="20"/>
      <c r="FHS137" s="20"/>
      <c r="FHT137" s="20"/>
      <c r="FHU137" s="20"/>
      <c r="FHV137" s="20"/>
      <c r="FHW137" s="20"/>
      <c r="FHX137" s="20"/>
      <c r="FHY137" s="20"/>
      <c r="FHZ137" s="20"/>
      <c r="FIA137" s="20"/>
      <c r="FIB137" s="20"/>
      <c r="FIC137" s="20"/>
      <c r="FID137" s="20"/>
      <c r="FIE137" s="20"/>
      <c r="FIF137" s="20"/>
      <c r="FIG137" s="20"/>
      <c r="FIH137" s="20"/>
      <c r="FII137" s="20"/>
      <c r="FIJ137" s="20"/>
      <c r="FIK137" s="20"/>
      <c r="FIL137" s="20"/>
      <c r="FIM137" s="20"/>
      <c r="FIN137" s="20"/>
      <c r="FIO137" s="20"/>
      <c r="FIP137" s="20"/>
      <c r="FIQ137" s="20"/>
      <c r="FIR137" s="20"/>
      <c r="FIS137" s="20"/>
      <c r="FIT137" s="20"/>
      <c r="FIU137" s="20"/>
      <c r="FIV137" s="20"/>
      <c r="FIW137" s="20"/>
      <c r="FIX137" s="20"/>
      <c r="FIY137" s="20"/>
      <c r="FIZ137" s="20"/>
      <c r="FJA137" s="20"/>
      <c r="FJB137" s="20"/>
      <c r="FJC137" s="20"/>
      <c r="FJD137" s="20"/>
      <c r="FJE137" s="20"/>
      <c r="FJF137" s="20"/>
      <c r="FJG137" s="20"/>
      <c r="FJH137" s="20"/>
      <c r="FJI137" s="20"/>
      <c r="FJJ137" s="20"/>
      <c r="FJK137" s="20"/>
      <c r="FJL137" s="20"/>
      <c r="FJM137" s="20"/>
      <c r="FJN137" s="20"/>
      <c r="FJO137" s="20"/>
      <c r="FJP137" s="20"/>
      <c r="FJQ137" s="20"/>
      <c r="FJR137" s="20"/>
      <c r="FJS137" s="20"/>
      <c r="FJT137" s="20"/>
      <c r="FJU137" s="20"/>
      <c r="FJV137" s="20"/>
      <c r="FJW137" s="20"/>
      <c r="FJX137" s="20"/>
      <c r="FJY137" s="20"/>
      <c r="FJZ137" s="20"/>
      <c r="FKA137" s="20"/>
      <c r="FKB137" s="20"/>
      <c r="FKC137" s="20"/>
      <c r="FKD137" s="20"/>
      <c r="FKE137" s="20"/>
      <c r="FKF137" s="20"/>
      <c r="FKG137" s="20"/>
      <c r="FKH137" s="20"/>
      <c r="FKI137" s="20"/>
      <c r="FKJ137" s="20"/>
      <c r="FKK137" s="20"/>
      <c r="FKL137" s="20"/>
      <c r="FKM137" s="20"/>
      <c r="FKN137" s="20"/>
      <c r="FKO137" s="20"/>
      <c r="FKP137" s="20"/>
      <c r="FKQ137" s="20"/>
      <c r="FKR137" s="20"/>
      <c r="FKS137" s="20"/>
      <c r="FKT137" s="20"/>
      <c r="FKU137" s="20"/>
      <c r="FKV137" s="20"/>
      <c r="FKW137" s="20"/>
      <c r="FKX137" s="20"/>
      <c r="FKY137" s="20"/>
      <c r="FKZ137" s="20"/>
      <c r="FLA137" s="20"/>
      <c r="FLB137" s="20"/>
      <c r="FLC137" s="20"/>
      <c r="FLD137" s="20"/>
      <c r="FLE137" s="20"/>
      <c r="FLF137" s="20"/>
      <c r="FLG137" s="20"/>
      <c r="FLH137" s="20"/>
      <c r="FLI137" s="20"/>
      <c r="FLJ137" s="20"/>
      <c r="FLK137" s="20"/>
      <c r="FLL137" s="20"/>
      <c r="FLM137" s="20"/>
      <c r="FLN137" s="20"/>
      <c r="FLO137" s="20"/>
      <c r="FLP137" s="20"/>
      <c r="FLQ137" s="20"/>
      <c r="FLR137" s="20"/>
      <c r="FLS137" s="20"/>
      <c r="FLT137" s="20"/>
      <c r="FLU137" s="20"/>
      <c r="FLV137" s="20"/>
      <c r="FLW137" s="20"/>
      <c r="FLX137" s="20"/>
      <c r="FLY137" s="20"/>
      <c r="FLZ137" s="20"/>
      <c r="FMA137" s="20"/>
      <c r="FMB137" s="20"/>
      <c r="FMC137" s="20"/>
      <c r="FMD137" s="20"/>
      <c r="FME137" s="20"/>
      <c r="FMF137" s="20"/>
      <c r="FMG137" s="20"/>
      <c r="FMH137" s="20"/>
      <c r="FMI137" s="20"/>
      <c r="FMJ137" s="20"/>
      <c r="FMK137" s="20"/>
      <c r="FML137" s="20"/>
      <c r="FMM137" s="20"/>
      <c r="FMN137" s="20"/>
      <c r="FMO137" s="20"/>
      <c r="FMP137" s="20"/>
      <c r="FMQ137" s="20"/>
      <c r="FMR137" s="20"/>
      <c r="FMS137" s="20"/>
      <c r="FMT137" s="20"/>
      <c r="FMU137" s="20"/>
      <c r="FMV137" s="20"/>
      <c r="FMW137" s="20"/>
      <c r="FMX137" s="20"/>
      <c r="FMY137" s="20"/>
      <c r="FMZ137" s="20"/>
      <c r="FNA137" s="20"/>
      <c r="FNB137" s="20"/>
      <c r="FNC137" s="20"/>
      <c r="FND137" s="20"/>
      <c r="FNE137" s="20"/>
      <c r="FNF137" s="20"/>
      <c r="FNG137" s="20"/>
      <c r="FNH137" s="20"/>
      <c r="FNI137" s="20"/>
      <c r="FNJ137" s="20"/>
      <c r="FNK137" s="20"/>
      <c r="FNL137" s="20"/>
      <c r="FNM137" s="20"/>
      <c r="FNN137" s="20"/>
      <c r="FNO137" s="20"/>
      <c r="FNP137" s="20"/>
      <c r="FNQ137" s="20"/>
      <c r="FNR137" s="20"/>
      <c r="FNS137" s="20"/>
      <c r="FNT137" s="20"/>
      <c r="FNU137" s="20"/>
      <c r="FNV137" s="20"/>
      <c r="FNW137" s="20"/>
      <c r="FNX137" s="20"/>
      <c r="FNY137" s="20"/>
      <c r="FNZ137" s="20"/>
      <c r="FOA137" s="20"/>
      <c r="FOB137" s="20"/>
      <c r="FOC137" s="20"/>
      <c r="FOD137" s="20"/>
      <c r="FOE137" s="20"/>
      <c r="FOF137" s="20"/>
      <c r="FOG137" s="20"/>
      <c r="FOH137" s="20"/>
      <c r="FOI137" s="20"/>
      <c r="FOJ137" s="20"/>
      <c r="FOK137" s="20"/>
      <c r="FOL137" s="20"/>
      <c r="FOM137" s="20"/>
      <c r="FON137" s="20"/>
      <c r="FOO137" s="20"/>
      <c r="FOP137" s="20"/>
      <c r="FOQ137" s="20"/>
      <c r="FOR137" s="20"/>
      <c r="FOS137" s="20"/>
      <c r="FOT137" s="20"/>
      <c r="FOU137" s="20"/>
      <c r="FOV137" s="20"/>
      <c r="FOW137" s="20"/>
      <c r="FOX137" s="20"/>
      <c r="FOY137" s="20"/>
      <c r="FOZ137" s="20"/>
      <c r="FPA137" s="20"/>
      <c r="FPB137" s="20"/>
      <c r="FPC137" s="20"/>
      <c r="FPD137" s="20"/>
      <c r="FPE137" s="20"/>
      <c r="FPF137" s="20"/>
      <c r="FPG137" s="20"/>
      <c r="FPH137" s="20"/>
      <c r="FPI137" s="20"/>
      <c r="FPJ137" s="20"/>
      <c r="FPK137" s="20"/>
      <c r="FPL137" s="20"/>
      <c r="FPM137" s="20"/>
      <c r="FPN137" s="20"/>
      <c r="FPO137" s="20"/>
      <c r="FPP137" s="20"/>
      <c r="FPQ137" s="20"/>
      <c r="FPR137" s="20"/>
      <c r="FPS137" s="20"/>
      <c r="FPT137" s="20"/>
      <c r="FPU137" s="20"/>
      <c r="FPV137" s="20"/>
      <c r="FPW137" s="20"/>
      <c r="FPX137" s="20"/>
      <c r="FPY137" s="20"/>
      <c r="FPZ137" s="20"/>
      <c r="FQA137" s="20"/>
      <c r="FQB137" s="20"/>
      <c r="FQC137" s="20"/>
      <c r="FQD137" s="20"/>
      <c r="FQE137" s="20"/>
      <c r="FQF137" s="20"/>
      <c r="FQG137" s="20"/>
      <c r="FQH137" s="20"/>
      <c r="FQI137" s="20"/>
      <c r="FQJ137" s="20"/>
      <c r="FQK137" s="20"/>
      <c r="FQL137" s="20"/>
      <c r="FQM137" s="20"/>
      <c r="FQN137" s="20"/>
      <c r="FQO137" s="20"/>
      <c r="FQP137" s="20"/>
      <c r="FQQ137" s="20"/>
      <c r="FQR137" s="20"/>
      <c r="FQS137" s="20"/>
      <c r="FQT137" s="20"/>
      <c r="FQU137" s="20"/>
      <c r="FQV137" s="20"/>
      <c r="FQW137" s="20"/>
      <c r="FQX137" s="20"/>
      <c r="FQY137" s="20"/>
      <c r="FQZ137" s="20"/>
      <c r="FRA137" s="20"/>
      <c r="FRB137" s="20"/>
      <c r="FRC137" s="20"/>
      <c r="FRD137" s="20"/>
      <c r="FRE137" s="20"/>
      <c r="FRF137" s="20"/>
      <c r="FRG137" s="20"/>
      <c r="FRH137" s="20"/>
      <c r="FRI137" s="20"/>
      <c r="FRJ137" s="20"/>
      <c r="FRK137" s="20"/>
      <c r="FRL137" s="20"/>
      <c r="FRM137" s="20"/>
      <c r="FRN137" s="20"/>
      <c r="FRO137" s="20"/>
      <c r="FRP137" s="20"/>
      <c r="FRQ137" s="20"/>
      <c r="FRR137" s="20"/>
      <c r="FRS137" s="20"/>
      <c r="FRT137" s="20"/>
      <c r="FRU137" s="20"/>
      <c r="FRV137" s="20"/>
      <c r="FRW137" s="20"/>
      <c r="FRX137" s="20"/>
      <c r="FRY137" s="20"/>
      <c r="FRZ137" s="20"/>
      <c r="FSA137" s="20"/>
      <c r="FSB137" s="20"/>
      <c r="FSC137" s="20"/>
      <c r="FSD137" s="20"/>
      <c r="FSE137" s="20"/>
      <c r="FSF137" s="20"/>
      <c r="FSG137" s="20"/>
      <c r="FSH137" s="20"/>
      <c r="FSI137" s="20"/>
      <c r="FSJ137" s="20"/>
      <c r="FSK137" s="20"/>
      <c r="FSL137" s="20"/>
      <c r="FSM137" s="20"/>
      <c r="FSN137" s="20"/>
      <c r="FSO137" s="20"/>
      <c r="FSP137" s="20"/>
      <c r="FSQ137" s="20"/>
      <c r="FSR137" s="20"/>
      <c r="FSS137" s="20"/>
      <c r="FST137" s="20"/>
      <c r="FSU137" s="20"/>
      <c r="FSV137" s="20"/>
      <c r="FSW137" s="20"/>
      <c r="FSX137" s="20"/>
      <c r="FSY137" s="20"/>
      <c r="FSZ137" s="20"/>
      <c r="FTA137" s="20"/>
      <c r="FTB137" s="20"/>
      <c r="FTC137" s="20"/>
      <c r="FTD137" s="20"/>
      <c r="FTE137" s="20"/>
      <c r="FTF137" s="20"/>
      <c r="FTG137" s="20"/>
      <c r="FTH137" s="20"/>
      <c r="FTI137" s="20"/>
      <c r="FTJ137" s="20"/>
      <c r="FTK137" s="20"/>
      <c r="FTL137" s="20"/>
      <c r="FTM137" s="20"/>
      <c r="FTN137" s="20"/>
      <c r="FTO137" s="20"/>
      <c r="FTP137" s="20"/>
      <c r="FTQ137" s="20"/>
      <c r="FTR137" s="20"/>
      <c r="FTS137" s="20"/>
      <c r="FTT137" s="20"/>
      <c r="FTU137" s="20"/>
      <c r="FTV137" s="20"/>
      <c r="FTW137" s="20"/>
      <c r="FTX137" s="20"/>
      <c r="FTY137" s="20"/>
      <c r="FTZ137" s="20"/>
      <c r="FUA137" s="20"/>
      <c r="FUB137" s="20"/>
      <c r="FUC137" s="20"/>
      <c r="FUD137" s="20"/>
      <c r="FUE137" s="20"/>
      <c r="FUF137" s="20"/>
      <c r="FUG137" s="20"/>
      <c r="FUH137" s="20"/>
      <c r="FUI137" s="20"/>
      <c r="FUJ137" s="20"/>
      <c r="FUK137" s="20"/>
      <c r="FUL137" s="20"/>
      <c r="FUM137" s="20"/>
      <c r="FUN137" s="20"/>
      <c r="FUO137" s="20"/>
      <c r="FUP137" s="20"/>
      <c r="FUQ137" s="20"/>
      <c r="FUR137" s="20"/>
      <c r="FUS137" s="20"/>
      <c r="FUT137" s="20"/>
      <c r="FUU137" s="20"/>
      <c r="FUV137" s="20"/>
      <c r="FUW137" s="20"/>
      <c r="FUX137" s="20"/>
      <c r="FUY137" s="20"/>
      <c r="FUZ137" s="20"/>
      <c r="FVA137" s="20"/>
      <c r="FVB137" s="20"/>
      <c r="FVC137" s="20"/>
      <c r="FVD137" s="20"/>
      <c r="FVE137" s="20"/>
      <c r="FVF137" s="20"/>
      <c r="FVG137" s="20"/>
      <c r="FVH137" s="20"/>
      <c r="FVI137" s="20"/>
      <c r="FVJ137" s="20"/>
      <c r="FVK137" s="20"/>
      <c r="FVL137" s="20"/>
      <c r="FVM137" s="20"/>
      <c r="FVN137" s="20"/>
      <c r="FVO137" s="20"/>
      <c r="FVP137" s="20"/>
      <c r="FVQ137" s="20"/>
      <c r="FVR137" s="20"/>
      <c r="FVS137" s="20"/>
      <c r="FVT137" s="20"/>
      <c r="FVU137" s="20"/>
      <c r="FVV137" s="20"/>
      <c r="FVW137" s="20"/>
      <c r="FVX137" s="20"/>
      <c r="FVY137" s="20"/>
      <c r="FVZ137" s="20"/>
      <c r="FWA137" s="20"/>
      <c r="FWB137" s="20"/>
      <c r="FWC137" s="20"/>
      <c r="FWD137" s="20"/>
      <c r="FWE137" s="20"/>
      <c r="FWF137" s="20"/>
      <c r="FWG137" s="20"/>
      <c r="FWH137" s="20"/>
      <c r="FWI137" s="20"/>
      <c r="FWJ137" s="20"/>
      <c r="FWK137" s="20"/>
      <c r="FWL137" s="20"/>
      <c r="FWM137" s="20"/>
      <c r="FWN137" s="20"/>
      <c r="FWO137" s="20"/>
      <c r="FWP137" s="20"/>
      <c r="FWQ137" s="20"/>
      <c r="FWR137" s="20"/>
      <c r="FWS137" s="20"/>
      <c r="FWT137" s="20"/>
      <c r="FWU137" s="20"/>
      <c r="FWV137" s="20"/>
      <c r="FWW137" s="20"/>
      <c r="FWX137" s="20"/>
      <c r="FWY137" s="20"/>
      <c r="FWZ137" s="20"/>
      <c r="FXA137" s="20"/>
      <c r="FXB137" s="20"/>
      <c r="FXC137" s="20"/>
      <c r="FXD137" s="20"/>
      <c r="FXE137" s="20"/>
      <c r="FXF137" s="20"/>
      <c r="FXG137" s="20"/>
      <c r="FXH137" s="20"/>
      <c r="FXI137" s="20"/>
      <c r="FXJ137" s="20"/>
      <c r="FXK137" s="20"/>
      <c r="FXL137" s="20"/>
      <c r="FXM137" s="20"/>
      <c r="FXN137" s="20"/>
      <c r="FXO137" s="20"/>
      <c r="FXP137" s="20"/>
      <c r="FXQ137" s="20"/>
      <c r="FXR137" s="20"/>
      <c r="FXS137" s="20"/>
      <c r="FXT137" s="20"/>
      <c r="FXU137" s="20"/>
      <c r="FXV137" s="20"/>
      <c r="FXW137" s="20"/>
      <c r="FXX137" s="20"/>
      <c r="FXY137" s="20"/>
      <c r="FXZ137" s="20"/>
      <c r="FYA137" s="20"/>
      <c r="FYB137" s="20"/>
      <c r="FYC137" s="20"/>
      <c r="FYD137" s="20"/>
      <c r="FYE137" s="20"/>
      <c r="FYF137" s="20"/>
      <c r="FYG137" s="20"/>
      <c r="FYH137" s="20"/>
      <c r="FYI137" s="20"/>
      <c r="FYJ137" s="20"/>
      <c r="FYK137" s="20"/>
      <c r="FYL137" s="20"/>
      <c r="FYM137" s="20"/>
      <c r="FYN137" s="20"/>
      <c r="FYO137" s="20"/>
      <c r="FYP137" s="20"/>
      <c r="FYQ137" s="20"/>
      <c r="FYR137" s="20"/>
      <c r="FYS137" s="20"/>
      <c r="FYT137" s="20"/>
      <c r="FYU137" s="20"/>
      <c r="FYV137" s="20"/>
      <c r="FYW137" s="20"/>
      <c r="FYX137" s="20"/>
      <c r="FYY137" s="20"/>
      <c r="FYZ137" s="20"/>
      <c r="FZA137" s="20"/>
      <c r="FZB137" s="20"/>
      <c r="FZC137" s="20"/>
      <c r="FZD137" s="20"/>
      <c r="FZE137" s="20"/>
      <c r="FZF137" s="20"/>
      <c r="FZG137" s="20"/>
      <c r="FZH137" s="20"/>
      <c r="FZI137" s="20"/>
      <c r="FZJ137" s="20"/>
      <c r="FZK137" s="20"/>
      <c r="FZL137" s="20"/>
      <c r="FZM137" s="20"/>
      <c r="FZN137" s="20"/>
      <c r="FZO137" s="20"/>
      <c r="FZP137" s="20"/>
      <c r="FZQ137" s="20"/>
      <c r="FZR137" s="20"/>
      <c r="FZS137" s="20"/>
      <c r="FZT137" s="20"/>
      <c r="FZU137" s="20"/>
      <c r="FZV137" s="20"/>
      <c r="FZW137" s="20"/>
      <c r="FZX137" s="20"/>
      <c r="FZY137" s="20"/>
      <c r="FZZ137" s="20"/>
      <c r="GAA137" s="20"/>
      <c r="GAB137" s="20"/>
      <c r="GAC137" s="20"/>
      <c r="GAD137" s="20"/>
      <c r="GAE137" s="20"/>
      <c r="GAF137" s="20"/>
      <c r="GAG137" s="20"/>
      <c r="GAH137" s="20"/>
      <c r="GAI137" s="20"/>
      <c r="GAJ137" s="20"/>
      <c r="GAK137" s="20"/>
      <c r="GAL137" s="20"/>
      <c r="GAM137" s="20"/>
      <c r="GAN137" s="20"/>
      <c r="GAO137" s="20"/>
      <c r="GAP137" s="20"/>
      <c r="GAQ137" s="20"/>
      <c r="GAR137" s="20"/>
      <c r="GAS137" s="20"/>
      <c r="GAT137" s="20"/>
      <c r="GAU137" s="20"/>
      <c r="GAV137" s="20"/>
      <c r="GAW137" s="20"/>
      <c r="GAX137" s="20"/>
      <c r="GAY137" s="20"/>
      <c r="GAZ137" s="20"/>
      <c r="GBA137" s="20"/>
      <c r="GBB137" s="20"/>
      <c r="GBC137" s="20"/>
      <c r="GBD137" s="20"/>
      <c r="GBE137" s="20"/>
      <c r="GBF137" s="20"/>
      <c r="GBG137" s="20"/>
      <c r="GBH137" s="20"/>
      <c r="GBI137" s="20"/>
      <c r="GBJ137" s="20"/>
      <c r="GBK137" s="20"/>
      <c r="GBL137" s="20"/>
      <c r="GBM137" s="20"/>
      <c r="GBN137" s="20"/>
      <c r="GBO137" s="20"/>
      <c r="GBP137" s="20"/>
      <c r="GBQ137" s="20"/>
      <c r="GBR137" s="20"/>
      <c r="GBS137" s="20"/>
      <c r="GBT137" s="20"/>
      <c r="GBU137" s="20"/>
      <c r="GBV137" s="20"/>
      <c r="GBW137" s="20"/>
      <c r="GBX137" s="20"/>
      <c r="GBY137" s="20"/>
      <c r="GBZ137" s="20"/>
      <c r="GCA137" s="20"/>
      <c r="GCB137" s="20"/>
      <c r="GCC137" s="20"/>
      <c r="GCD137" s="20"/>
      <c r="GCE137" s="20"/>
      <c r="GCF137" s="20"/>
      <c r="GCG137" s="20"/>
      <c r="GCH137" s="20"/>
      <c r="GCI137" s="20"/>
      <c r="GCJ137" s="20"/>
      <c r="GCK137" s="20"/>
      <c r="GCL137" s="20"/>
      <c r="GCM137" s="20"/>
      <c r="GCN137" s="20"/>
      <c r="GCO137" s="20"/>
      <c r="GCP137" s="20"/>
      <c r="GCQ137" s="20"/>
      <c r="GCR137" s="20"/>
      <c r="GCS137" s="20"/>
      <c r="GCT137" s="20"/>
      <c r="GCU137" s="20"/>
      <c r="GCV137" s="20"/>
      <c r="GCW137" s="20"/>
      <c r="GCX137" s="20"/>
      <c r="GCY137" s="20"/>
      <c r="GCZ137" s="20"/>
      <c r="GDA137" s="20"/>
      <c r="GDB137" s="20"/>
      <c r="GDC137" s="20"/>
      <c r="GDD137" s="20"/>
      <c r="GDE137" s="20"/>
      <c r="GDF137" s="20"/>
      <c r="GDG137" s="20"/>
      <c r="GDH137" s="20"/>
      <c r="GDI137" s="20"/>
      <c r="GDJ137" s="20"/>
      <c r="GDK137" s="20"/>
      <c r="GDL137" s="20"/>
      <c r="GDM137" s="20"/>
      <c r="GDN137" s="20"/>
      <c r="GDO137" s="20"/>
      <c r="GDP137" s="20"/>
      <c r="GDQ137" s="20"/>
      <c r="GDR137" s="20"/>
      <c r="GDS137" s="20"/>
      <c r="GDT137" s="20"/>
      <c r="GDU137" s="20"/>
      <c r="GDV137" s="20"/>
      <c r="GDW137" s="20"/>
      <c r="GDX137" s="20"/>
      <c r="GDY137" s="20"/>
      <c r="GDZ137" s="20"/>
      <c r="GEA137" s="20"/>
      <c r="GEB137" s="20"/>
      <c r="GEC137" s="20"/>
      <c r="GED137" s="20"/>
      <c r="GEE137" s="20"/>
      <c r="GEF137" s="20"/>
      <c r="GEG137" s="20"/>
      <c r="GEH137" s="20"/>
      <c r="GEI137" s="20"/>
      <c r="GEJ137" s="20"/>
      <c r="GEK137" s="20"/>
      <c r="GEL137" s="20"/>
      <c r="GEM137" s="20"/>
      <c r="GEN137" s="20"/>
      <c r="GEO137" s="20"/>
      <c r="GEP137" s="20"/>
      <c r="GEQ137" s="20"/>
      <c r="GER137" s="20"/>
      <c r="GES137" s="20"/>
      <c r="GET137" s="20"/>
      <c r="GEU137" s="20"/>
      <c r="GEV137" s="20"/>
      <c r="GEW137" s="20"/>
      <c r="GEX137" s="20"/>
      <c r="GEY137" s="20"/>
      <c r="GEZ137" s="20"/>
      <c r="GFA137" s="20"/>
      <c r="GFB137" s="20"/>
      <c r="GFC137" s="20"/>
      <c r="GFD137" s="20"/>
      <c r="GFE137" s="20"/>
      <c r="GFF137" s="20"/>
      <c r="GFG137" s="20"/>
      <c r="GFH137" s="20"/>
      <c r="GFI137" s="20"/>
      <c r="GFJ137" s="20"/>
      <c r="GFK137" s="20"/>
      <c r="GFL137" s="20"/>
      <c r="GFM137" s="20"/>
      <c r="GFN137" s="20"/>
      <c r="GFO137" s="20"/>
      <c r="GFP137" s="20"/>
      <c r="GFQ137" s="20"/>
      <c r="GFR137" s="20"/>
      <c r="GFS137" s="20"/>
      <c r="GFT137" s="20"/>
      <c r="GFU137" s="20"/>
      <c r="GFV137" s="20"/>
      <c r="GFW137" s="20"/>
      <c r="GFX137" s="20"/>
      <c r="GFY137" s="20"/>
      <c r="GFZ137" s="20"/>
      <c r="GGA137" s="20"/>
      <c r="GGB137" s="20"/>
      <c r="GGC137" s="20"/>
      <c r="GGD137" s="20"/>
      <c r="GGE137" s="20"/>
      <c r="GGF137" s="20"/>
      <c r="GGG137" s="20"/>
      <c r="GGH137" s="20"/>
      <c r="GGI137" s="20"/>
      <c r="GGJ137" s="20"/>
      <c r="GGK137" s="20"/>
      <c r="GGL137" s="20"/>
      <c r="GGM137" s="20"/>
      <c r="GGN137" s="20"/>
      <c r="GGO137" s="20"/>
      <c r="GGP137" s="20"/>
      <c r="GGQ137" s="20"/>
      <c r="GGR137" s="20"/>
      <c r="GGS137" s="20"/>
      <c r="GGT137" s="20"/>
      <c r="GGU137" s="20"/>
      <c r="GGV137" s="20"/>
      <c r="GGW137" s="20"/>
      <c r="GGX137" s="20"/>
      <c r="GGY137" s="20"/>
      <c r="GGZ137" s="20"/>
      <c r="GHA137" s="20"/>
      <c r="GHB137" s="20"/>
      <c r="GHC137" s="20"/>
      <c r="GHD137" s="20"/>
      <c r="GHE137" s="20"/>
      <c r="GHF137" s="20"/>
      <c r="GHG137" s="20"/>
      <c r="GHH137" s="20"/>
      <c r="GHI137" s="20"/>
      <c r="GHJ137" s="20"/>
      <c r="GHK137" s="20"/>
      <c r="GHL137" s="20"/>
      <c r="GHM137" s="20"/>
      <c r="GHN137" s="20"/>
      <c r="GHO137" s="20"/>
      <c r="GHP137" s="20"/>
      <c r="GHQ137" s="20"/>
      <c r="GHR137" s="20"/>
      <c r="GHS137" s="20"/>
      <c r="GHT137" s="20"/>
      <c r="GHU137" s="20"/>
      <c r="GHV137" s="20"/>
      <c r="GHW137" s="20"/>
      <c r="GHX137" s="20"/>
      <c r="GHY137" s="20"/>
      <c r="GHZ137" s="20"/>
      <c r="GIA137" s="20"/>
      <c r="GIB137" s="20"/>
      <c r="GIC137" s="20"/>
      <c r="GID137" s="20"/>
      <c r="GIE137" s="20"/>
      <c r="GIF137" s="20"/>
      <c r="GIG137" s="20"/>
      <c r="GIH137" s="20"/>
      <c r="GII137" s="20"/>
      <c r="GIJ137" s="20"/>
      <c r="GIK137" s="20"/>
      <c r="GIL137" s="20"/>
      <c r="GIM137" s="20"/>
      <c r="GIN137" s="20"/>
      <c r="GIO137" s="20"/>
      <c r="GIP137" s="20"/>
      <c r="GIQ137" s="20"/>
      <c r="GIR137" s="20"/>
      <c r="GIS137" s="20"/>
      <c r="GIT137" s="20"/>
      <c r="GIU137" s="20"/>
      <c r="GIV137" s="20"/>
      <c r="GIW137" s="20"/>
      <c r="GIX137" s="20"/>
      <c r="GIY137" s="20"/>
      <c r="GIZ137" s="20"/>
      <c r="GJA137" s="20"/>
      <c r="GJB137" s="20"/>
      <c r="GJC137" s="20"/>
      <c r="GJD137" s="20"/>
      <c r="GJE137" s="20"/>
      <c r="GJF137" s="20"/>
      <c r="GJG137" s="20"/>
      <c r="GJH137" s="20"/>
      <c r="GJI137" s="20"/>
      <c r="GJJ137" s="20"/>
      <c r="GJK137" s="20"/>
      <c r="GJL137" s="20"/>
      <c r="GJM137" s="20"/>
      <c r="GJN137" s="20"/>
      <c r="GJO137" s="20"/>
      <c r="GJP137" s="20"/>
      <c r="GJQ137" s="20"/>
      <c r="GJR137" s="20"/>
      <c r="GJS137" s="20"/>
      <c r="GJT137" s="20"/>
      <c r="GJU137" s="20"/>
      <c r="GJV137" s="20"/>
      <c r="GJW137" s="20"/>
      <c r="GJX137" s="20"/>
      <c r="GJY137" s="20"/>
      <c r="GJZ137" s="20"/>
      <c r="GKA137" s="20"/>
      <c r="GKB137" s="20"/>
      <c r="GKC137" s="20"/>
      <c r="GKD137" s="20"/>
      <c r="GKE137" s="20"/>
      <c r="GKF137" s="20"/>
      <c r="GKG137" s="20"/>
      <c r="GKH137" s="20"/>
      <c r="GKI137" s="20"/>
      <c r="GKJ137" s="20"/>
      <c r="GKK137" s="20"/>
      <c r="GKL137" s="20"/>
      <c r="GKM137" s="20"/>
      <c r="GKN137" s="20"/>
      <c r="GKO137" s="20"/>
      <c r="GKP137" s="20"/>
      <c r="GKQ137" s="20"/>
      <c r="GKR137" s="20"/>
      <c r="GKS137" s="20"/>
      <c r="GKT137" s="20"/>
      <c r="GKU137" s="20"/>
      <c r="GKV137" s="20"/>
      <c r="GKW137" s="20"/>
      <c r="GKX137" s="20"/>
      <c r="GKY137" s="20"/>
      <c r="GKZ137" s="20"/>
      <c r="GLA137" s="20"/>
      <c r="GLB137" s="20"/>
      <c r="GLC137" s="20"/>
      <c r="GLD137" s="20"/>
      <c r="GLE137" s="20"/>
      <c r="GLF137" s="20"/>
      <c r="GLG137" s="20"/>
      <c r="GLH137" s="20"/>
      <c r="GLI137" s="20"/>
      <c r="GLJ137" s="20"/>
      <c r="GLK137" s="20"/>
      <c r="GLL137" s="20"/>
      <c r="GLM137" s="20"/>
      <c r="GLN137" s="20"/>
      <c r="GLO137" s="20"/>
      <c r="GLP137" s="20"/>
      <c r="GLQ137" s="20"/>
      <c r="GLR137" s="20"/>
      <c r="GLS137" s="20"/>
      <c r="GLT137" s="20"/>
      <c r="GLU137" s="20"/>
      <c r="GLV137" s="20"/>
      <c r="GLW137" s="20"/>
      <c r="GLX137" s="20"/>
      <c r="GLY137" s="20"/>
      <c r="GLZ137" s="20"/>
      <c r="GMA137" s="20"/>
      <c r="GMB137" s="20"/>
      <c r="GMC137" s="20"/>
      <c r="GMD137" s="20"/>
      <c r="GME137" s="20"/>
      <c r="GMF137" s="20"/>
      <c r="GMG137" s="20"/>
      <c r="GMH137" s="20"/>
      <c r="GMI137" s="20"/>
      <c r="GMJ137" s="20"/>
      <c r="GMK137" s="20"/>
      <c r="GML137" s="20"/>
      <c r="GMM137" s="20"/>
      <c r="GMN137" s="20"/>
      <c r="GMO137" s="20"/>
      <c r="GMP137" s="20"/>
      <c r="GMQ137" s="20"/>
      <c r="GMR137" s="20"/>
      <c r="GMS137" s="20"/>
      <c r="GMT137" s="20"/>
      <c r="GMU137" s="20"/>
      <c r="GMV137" s="20"/>
      <c r="GMW137" s="20"/>
      <c r="GMX137" s="20"/>
      <c r="GMY137" s="20"/>
      <c r="GMZ137" s="20"/>
      <c r="GNA137" s="20"/>
      <c r="GNB137" s="20"/>
      <c r="GNC137" s="20"/>
      <c r="GND137" s="20"/>
      <c r="GNE137" s="20"/>
      <c r="GNF137" s="20"/>
      <c r="GNG137" s="20"/>
      <c r="GNH137" s="20"/>
      <c r="GNI137" s="20"/>
      <c r="GNJ137" s="20"/>
      <c r="GNK137" s="20"/>
      <c r="GNL137" s="20"/>
      <c r="GNM137" s="20"/>
      <c r="GNN137" s="20"/>
      <c r="GNO137" s="20"/>
      <c r="GNP137" s="20"/>
      <c r="GNQ137" s="20"/>
      <c r="GNR137" s="20"/>
      <c r="GNS137" s="20"/>
      <c r="GNT137" s="20"/>
      <c r="GNU137" s="20"/>
      <c r="GNV137" s="20"/>
      <c r="GNW137" s="20"/>
      <c r="GNX137" s="20"/>
      <c r="GNY137" s="20"/>
      <c r="GNZ137" s="20"/>
      <c r="GOA137" s="20"/>
      <c r="GOB137" s="20"/>
      <c r="GOC137" s="20"/>
      <c r="GOD137" s="20"/>
      <c r="GOE137" s="20"/>
      <c r="GOF137" s="20"/>
      <c r="GOG137" s="20"/>
      <c r="GOH137" s="20"/>
      <c r="GOI137" s="20"/>
      <c r="GOJ137" s="20"/>
      <c r="GOK137" s="20"/>
      <c r="GOL137" s="20"/>
      <c r="GOM137" s="20"/>
      <c r="GON137" s="20"/>
      <c r="GOO137" s="20"/>
      <c r="GOP137" s="20"/>
      <c r="GOQ137" s="20"/>
      <c r="GOR137" s="20"/>
      <c r="GOS137" s="20"/>
      <c r="GOT137" s="20"/>
      <c r="GOU137" s="20"/>
      <c r="GOV137" s="20"/>
      <c r="GOW137" s="20"/>
      <c r="GOX137" s="20"/>
      <c r="GOY137" s="20"/>
      <c r="GOZ137" s="20"/>
      <c r="GPA137" s="20"/>
      <c r="GPB137" s="20"/>
      <c r="GPC137" s="20"/>
      <c r="GPD137" s="20"/>
      <c r="GPE137" s="20"/>
      <c r="GPF137" s="20"/>
      <c r="GPG137" s="20"/>
      <c r="GPH137" s="20"/>
      <c r="GPI137" s="20"/>
      <c r="GPJ137" s="20"/>
      <c r="GPK137" s="20"/>
      <c r="GPL137" s="20"/>
      <c r="GPM137" s="20"/>
      <c r="GPN137" s="20"/>
      <c r="GPO137" s="20"/>
      <c r="GPP137" s="20"/>
      <c r="GPQ137" s="20"/>
      <c r="GPR137" s="20"/>
      <c r="GPS137" s="20"/>
      <c r="GPT137" s="20"/>
      <c r="GPU137" s="20"/>
      <c r="GPV137" s="20"/>
      <c r="GPW137" s="20"/>
      <c r="GPX137" s="20"/>
      <c r="GPY137" s="20"/>
      <c r="GPZ137" s="20"/>
      <c r="GQA137" s="20"/>
      <c r="GQB137" s="20"/>
      <c r="GQC137" s="20"/>
      <c r="GQD137" s="20"/>
      <c r="GQE137" s="20"/>
      <c r="GQF137" s="20"/>
      <c r="GQG137" s="20"/>
      <c r="GQH137" s="20"/>
      <c r="GQI137" s="20"/>
      <c r="GQJ137" s="20"/>
      <c r="GQK137" s="20"/>
      <c r="GQL137" s="20"/>
      <c r="GQM137" s="20"/>
      <c r="GQN137" s="20"/>
      <c r="GQO137" s="20"/>
      <c r="GQP137" s="20"/>
      <c r="GQQ137" s="20"/>
      <c r="GQR137" s="20"/>
      <c r="GQS137" s="20"/>
      <c r="GQT137" s="20"/>
      <c r="GQU137" s="20"/>
      <c r="GQV137" s="20"/>
      <c r="GQW137" s="20"/>
      <c r="GQX137" s="20"/>
      <c r="GQY137" s="20"/>
      <c r="GQZ137" s="20"/>
      <c r="GRA137" s="20"/>
      <c r="GRB137" s="20"/>
      <c r="GRC137" s="20"/>
      <c r="GRD137" s="20"/>
      <c r="GRE137" s="20"/>
      <c r="GRF137" s="20"/>
      <c r="GRG137" s="20"/>
      <c r="GRH137" s="20"/>
      <c r="GRI137" s="20"/>
      <c r="GRJ137" s="20"/>
      <c r="GRK137" s="20"/>
      <c r="GRL137" s="20"/>
      <c r="GRM137" s="20"/>
      <c r="GRN137" s="20"/>
      <c r="GRO137" s="20"/>
      <c r="GRP137" s="20"/>
      <c r="GRQ137" s="20"/>
      <c r="GRR137" s="20"/>
      <c r="GRS137" s="20"/>
      <c r="GRT137" s="20"/>
      <c r="GRU137" s="20"/>
      <c r="GRV137" s="20"/>
      <c r="GRW137" s="20"/>
      <c r="GRX137" s="20"/>
      <c r="GRY137" s="20"/>
      <c r="GRZ137" s="20"/>
      <c r="GSA137" s="20"/>
      <c r="GSB137" s="20"/>
      <c r="GSC137" s="20"/>
      <c r="GSD137" s="20"/>
      <c r="GSE137" s="20"/>
      <c r="GSF137" s="20"/>
      <c r="GSG137" s="20"/>
      <c r="GSH137" s="20"/>
      <c r="GSI137" s="20"/>
      <c r="GSJ137" s="20"/>
      <c r="GSK137" s="20"/>
      <c r="GSL137" s="20"/>
      <c r="GSM137" s="20"/>
      <c r="GSN137" s="20"/>
      <c r="GSO137" s="20"/>
      <c r="GSP137" s="20"/>
      <c r="GSQ137" s="20"/>
      <c r="GSR137" s="20"/>
      <c r="GSS137" s="20"/>
      <c r="GST137" s="20"/>
      <c r="GSU137" s="20"/>
      <c r="GSV137" s="20"/>
      <c r="GSW137" s="20"/>
      <c r="GSX137" s="20"/>
      <c r="GSY137" s="20"/>
      <c r="GSZ137" s="20"/>
      <c r="GTA137" s="20"/>
      <c r="GTB137" s="20"/>
      <c r="GTC137" s="20"/>
      <c r="GTD137" s="20"/>
      <c r="GTE137" s="20"/>
      <c r="GTF137" s="20"/>
      <c r="GTG137" s="20"/>
      <c r="GTH137" s="20"/>
      <c r="GTI137" s="20"/>
      <c r="GTJ137" s="20"/>
      <c r="GTK137" s="20"/>
      <c r="GTL137" s="20"/>
      <c r="GTM137" s="20"/>
      <c r="GTN137" s="20"/>
      <c r="GTO137" s="20"/>
      <c r="GTP137" s="20"/>
      <c r="GTQ137" s="20"/>
      <c r="GTR137" s="20"/>
      <c r="GTS137" s="20"/>
      <c r="GTT137" s="20"/>
      <c r="GTU137" s="20"/>
      <c r="GTV137" s="20"/>
      <c r="GTW137" s="20"/>
      <c r="GTX137" s="20"/>
      <c r="GTY137" s="20"/>
      <c r="GTZ137" s="20"/>
      <c r="GUA137" s="20"/>
      <c r="GUB137" s="20"/>
      <c r="GUC137" s="20"/>
      <c r="GUD137" s="20"/>
      <c r="GUE137" s="20"/>
      <c r="GUF137" s="20"/>
      <c r="GUG137" s="20"/>
      <c r="GUH137" s="20"/>
      <c r="GUI137" s="20"/>
      <c r="GUJ137" s="20"/>
      <c r="GUK137" s="20"/>
      <c r="GUL137" s="20"/>
      <c r="GUM137" s="20"/>
      <c r="GUN137" s="20"/>
      <c r="GUO137" s="20"/>
      <c r="GUP137" s="20"/>
      <c r="GUQ137" s="20"/>
      <c r="GUR137" s="20"/>
      <c r="GUS137" s="20"/>
      <c r="GUT137" s="20"/>
      <c r="GUU137" s="20"/>
      <c r="GUV137" s="20"/>
      <c r="GUW137" s="20"/>
      <c r="GUX137" s="20"/>
      <c r="GUY137" s="20"/>
      <c r="GUZ137" s="20"/>
      <c r="GVA137" s="20"/>
      <c r="GVB137" s="20"/>
      <c r="GVC137" s="20"/>
      <c r="GVD137" s="20"/>
      <c r="GVE137" s="20"/>
      <c r="GVF137" s="20"/>
      <c r="GVG137" s="20"/>
      <c r="GVH137" s="20"/>
      <c r="GVI137" s="20"/>
      <c r="GVJ137" s="20"/>
      <c r="GVK137" s="20"/>
      <c r="GVL137" s="20"/>
      <c r="GVM137" s="20"/>
      <c r="GVN137" s="20"/>
      <c r="GVO137" s="20"/>
      <c r="GVP137" s="20"/>
      <c r="GVQ137" s="20"/>
      <c r="GVR137" s="20"/>
      <c r="GVS137" s="20"/>
      <c r="GVT137" s="20"/>
      <c r="GVU137" s="20"/>
      <c r="GVV137" s="20"/>
      <c r="GVW137" s="20"/>
      <c r="GVX137" s="20"/>
      <c r="GVY137" s="20"/>
      <c r="GVZ137" s="20"/>
      <c r="GWA137" s="20"/>
      <c r="GWB137" s="20"/>
      <c r="GWC137" s="20"/>
      <c r="GWD137" s="20"/>
      <c r="GWE137" s="20"/>
      <c r="GWF137" s="20"/>
      <c r="GWG137" s="20"/>
      <c r="GWH137" s="20"/>
      <c r="GWI137" s="20"/>
      <c r="GWJ137" s="20"/>
      <c r="GWK137" s="20"/>
      <c r="GWL137" s="20"/>
      <c r="GWM137" s="20"/>
      <c r="GWN137" s="20"/>
      <c r="GWO137" s="20"/>
      <c r="GWP137" s="20"/>
      <c r="GWQ137" s="20"/>
      <c r="GWR137" s="20"/>
      <c r="GWS137" s="20"/>
      <c r="GWT137" s="20"/>
      <c r="GWU137" s="20"/>
      <c r="GWV137" s="20"/>
      <c r="GWW137" s="20"/>
      <c r="GWX137" s="20"/>
      <c r="GWY137" s="20"/>
      <c r="GWZ137" s="20"/>
      <c r="GXA137" s="20"/>
      <c r="GXB137" s="20"/>
      <c r="GXC137" s="20"/>
      <c r="GXD137" s="20"/>
      <c r="GXE137" s="20"/>
      <c r="GXF137" s="20"/>
      <c r="GXG137" s="20"/>
      <c r="GXH137" s="20"/>
      <c r="GXI137" s="20"/>
      <c r="GXJ137" s="20"/>
      <c r="GXK137" s="20"/>
      <c r="GXL137" s="20"/>
      <c r="GXM137" s="20"/>
      <c r="GXN137" s="20"/>
      <c r="GXO137" s="20"/>
      <c r="GXP137" s="20"/>
      <c r="GXQ137" s="20"/>
      <c r="GXR137" s="20"/>
      <c r="GXS137" s="20"/>
      <c r="GXT137" s="20"/>
      <c r="GXU137" s="20"/>
      <c r="GXV137" s="20"/>
      <c r="GXW137" s="20"/>
      <c r="GXX137" s="20"/>
      <c r="GXY137" s="20"/>
      <c r="GXZ137" s="20"/>
      <c r="GYA137" s="20"/>
      <c r="GYB137" s="20"/>
      <c r="GYC137" s="20"/>
      <c r="GYD137" s="20"/>
      <c r="GYE137" s="20"/>
      <c r="GYF137" s="20"/>
      <c r="GYG137" s="20"/>
      <c r="GYH137" s="20"/>
      <c r="GYI137" s="20"/>
      <c r="GYJ137" s="20"/>
      <c r="GYK137" s="20"/>
      <c r="GYL137" s="20"/>
      <c r="GYM137" s="20"/>
      <c r="GYN137" s="20"/>
      <c r="GYO137" s="20"/>
      <c r="GYP137" s="20"/>
      <c r="GYQ137" s="20"/>
      <c r="GYR137" s="20"/>
      <c r="GYS137" s="20"/>
      <c r="GYT137" s="20"/>
      <c r="GYU137" s="20"/>
      <c r="GYV137" s="20"/>
      <c r="GYW137" s="20"/>
      <c r="GYX137" s="20"/>
      <c r="GYY137" s="20"/>
      <c r="GYZ137" s="20"/>
      <c r="GZA137" s="20"/>
      <c r="GZB137" s="20"/>
      <c r="GZC137" s="20"/>
      <c r="GZD137" s="20"/>
      <c r="GZE137" s="20"/>
      <c r="GZF137" s="20"/>
      <c r="GZG137" s="20"/>
      <c r="GZH137" s="20"/>
      <c r="GZI137" s="20"/>
      <c r="GZJ137" s="20"/>
      <c r="GZK137" s="20"/>
      <c r="GZL137" s="20"/>
      <c r="GZM137" s="20"/>
      <c r="GZN137" s="20"/>
      <c r="GZO137" s="20"/>
      <c r="GZP137" s="20"/>
      <c r="GZQ137" s="20"/>
      <c r="GZR137" s="20"/>
      <c r="GZS137" s="20"/>
      <c r="GZT137" s="20"/>
      <c r="GZU137" s="20"/>
      <c r="GZV137" s="20"/>
      <c r="GZW137" s="20"/>
      <c r="GZX137" s="20"/>
      <c r="GZY137" s="20"/>
      <c r="GZZ137" s="20"/>
      <c r="HAA137" s="20"/>
      <c r="HAB137" s="20"/>
      <c r="HAC137" s="20"/>
      <c r="HAD137" s="20"/>
      <c r="HAE137" s="20"/>
      <c r="HAF137" s="20"/>
      <c r="HAG137" s="20"/>
      <c r="HAH137" s="20"/>
      <c r="HAI137" s="20"/>
      <c r="HAJ137" s="20"/>
      <c r="HAK137" s="20"/>
      <c r="HAL137" s="20"/>
      <c r="HAM137" s="20"/>
      <c r="HAN137" s="20"/>
      <c r="HAO137" s="20"/>
      <c r="HAP137" s="20"/>
      <c r="HAQ137" s="20"/>
      <c r="HAR137" s="20"/>
      <c r="HAS137" s="20"/>
      <c r="HAT137" s="20"/>
      <c r="HAU137" s="20"/>
      <c r="HAV137" s="20"/>
      <c r="HAW137" s="20"/>
      <c r="HAX137" s="20"/>
      <c r="HAY137" s="20"/>
      <c r="HAZ137" s="20"/>
      <c r="HBA137" s="20"/>
      <c r="HBB137" s="20"/>
      <c r="HBC137" s="20"/>
      <c r="HBD137" s="20"/>
      <c r="HBE137" s="20"/>
      <c r="HBF137" s="20"/>
      <c r="HBG137" s="20"/>
      <c r="HBH137" s="20"/>
      <c r="HBI137" s="20"/>
      <c r="HBJ137" s="20"/>
      <c r="HBK137" s="20"/>
      <c r="HBL137" s="20"/>
      <c r="HBM137" s="20"/>
      <c r="HBN137" s="20"/>
      <c r="HBO137" s="20"/>
      <c r="HBP137" s="20"/>
      <c r="HBQ137" s="20"/>
      <c r="HBR137" s="20"/>
      <c r="HBS137" s="20"/>
      <c r="HBT137" s="20"/>
      <c r="HBU137" s="20"/>
      <c r="HBV137" s="20"/>
      <c r="HBW137" s="20"/>
      <c r="HBX137" s="20"/>
      <c r="HBY137" s="20"/>
      <c r="HBZ137" s="20"/>
      <c r="HCA137" s="20"/>
      <c r="HCB137" s="20"/>
      <c r="HCC137" s="20"/>
      <c r="HCD137" s="20"/>
      <c r="HCE137" s="20"/>
      <c r="HCF137" s="20"/>
      <c r="HCG137" s="20"/>
      <c r="HCH137" s="20"/>
      <c r="HCI137" s="20"/>
      <c r="HCJ137" s="20"/>
      <c r="HCK137" s="20"/>
      <c r="HCL137" s="20"/>
      <c r="HCM137" s="20"/>
      <c r="HCN137" s="20"/>
      <c r="HCO137" s="20"/>
      <c r="HCP137" s="20"/>
      <c r="HCQ137" s="20"/>
      <c r="HCR137" s="20"/>
      <c r="HCS137" s="20"/>
      <c r="HCT137" s="20"/>
      <c r="HCU137" s="20"/>
      <c r="HCV137" s="20"/>
      <c r="HCW137" s="20"/>
      <c r="HCX137" s="20"/>
      <c r="HCY137" s="20"/>
      <c r="HCZ137" s="20"/>
      <c r="HDA137" s="20"/>
      <c r="HDB137" s="20"/>
      <c r="HDC137" s="20"/>
      <c r="HDD137" s="20"/>
      <c r="HDE137" s="20"/>
      <c r="HDF137" s="20"/>
      <c r="HDG137" s="20"/>
      <c r="HDH137" s="20"/>
      <c r="HDI137" s="20"/>
      <c r="HDJ137" s="20"/>
      <c r="HDK137" s="20"/>
      <c r="HDL137" s="20"/>
      <c r="HDM137" s="20"/>
      <c r="HDN137" s="20"/>
      <c r="HDO137" s="20"/>
      <c r="HDP137" s="20"/>
      <c r="HDQ137" s="20"/>
      <c r="HDR137" s="20"/>
      <c r="HDS137" s="20"/>
      <c r="HDT137" s="20"/>
      <c r="HDU137" s="20"/>
      <c r="HDV137" s="20"/>
      <c r="HDW137" s="20"/>
      <c r="HDX137" s="20"/>
      <c r="HDY137" s="20"/>
      <c r="HDZ137" s="20"/>
      <c r="HEA137" s="20"/>
      <c r="HEB137" s="20"/>
      <c r="HEC137" s="20"/>
      <c r="HED137" s="20"/>
      <c r="HEE137" s="20"/>
      <c r="HEF137" s="20"/>
      <c r="HEG137" s="20"/>
      <c r="HEH137" s="20"/>
      <c r="HEI137" s="20"/>
      <c r="HEJ137" s="20"/>
      <c r="HEK137" s="20"/>
      <c r="HEL137" s="20"/>
      <c r="HEM137" s="20"/>
      <c r="HEN137" s="20"/>
      <c r="HEO137" s="20"/>
      <c r="HEP137" s="20"/>
      <c r="HEQ137" s="20"/>
      <c r="HER137" s="20"/>
      <c r="HES137" s="20"/>
      <c r="HET137" s="20"/>
      <c r="HEU137" s="20"/>
      <c r="HEV137" s="20"/>
      <c r="HEW137" s="20"/>
      <c r="HEX137" s="20"/>
      <c r="HEY137" s="20"/>
      <c r="HEZ137" s="20"/>
      <c r="HFA137" s="20"/>
      <c r="HFB137" s="20"/>
      <c r="HFC137" s="20"/>
      <c r="HFD137" s="20"/>
      <c r="HFE137" s="20"/>
      <c r="HFF137" s="20"/>
      <c r="HFG137" s="20"/>
      <c r="HFH137" s="20"/>
      <c r="HFI137" s="20"/>
      <c r="HFJ137" s="20"/>
      <c r="HFK137" s="20"/>
      <c r="HFL137" s="20"/>
      <c r="HFM137" s="20"/>
      <c r="HFN137" s="20"/>
      <c r="HFO137" s="20"/>
      <c r="HFP137" s="20"/>
      <c r="HFQ137" s="20"/>
      <c r="HFR137" s="20"/>
      <c r="HFS137" s="20"/>
      <c r="HFT137" s="20"/>
      <c r="HFU137" s="20"/>
      <c r="HFV137" s="20"/>
      <c r="HFW137" s="20"/>
      <c r="HFX137" s="20"/>
      <c r="HFY137" s="20"/>
      <c r="HFZ137" s="20"/>
      <c r="HGA137" s="20"/>
      <c r="HGB137" s="20"/>
      <c r="HGC137" s="20"/>
      <c r="HGD137" s="20"/>
      <c r="HGE137" s="20"/>
      <c r="HGF137" s="20"/>
      <c r="HGG137" s="20"/>
      <c r="HGH137" s="20"/>
      <c r="HGI137" s="20"/>
      <c r="HGJ137" s="20"/>
      <c r="HGK137" s="20"/>
      <c r="HGL137" s="20"/>
      <c r="HGM137" s="20"/>
      <c r="HGN137" s="20"/>
      <c r="HGO137" s="20"/>
      <c r="HGP137" s="20"/>
      <c r="HGQ137" s="20"/>
      <c r="HGR137" s="20"/>
      <c r="HGS137" s="20"/>
      <c r="HGT137" s="20"/>
      <c r="HGU137" s="20"/>
      <c r="HGV137" s="20"/>
      <c r="HGW137" s="20"/>
      <c r="HGX137" s="20"/>
      <c r="HGY137" s="20"/>
      <c r="HGZ137" s="20"/>
      <c r="HHA137" s="20"/>
      <c r="HHB137" s="20"/>
      <c r="HHC137" s="20"/>
      <c r="HHD137" s="20"/>
      <c r="HHE137" s="20"/>
      <c r="HHF137" s="20"/>
      <c r="HHG137" s="20"/>
      <c r="HHH137" s="20"/>
      <c r="HHI137" s="20"/>
      <c r="HHJ137" s="20"/>
      <c r="HHK137" s="20"/>
      <c r="HHL137" s="20"/>
      <c r="HHM137" s="20"/>
      <c r="HHN137" s="20"/>
      <c r="HHO137" s="20"/>
      <c r="HHP137" s="20"/>
      <c r="HHQ137" s="20"/>
      <c r="HHR137" s="20"/>
      <c r="HHS137" s="20"/>
      <c r="HHT137" s="20"/>
      <c r="HHU137" s="20"/>
      <c r="HHV137" s="20"/>
      <c r="HHW137" s="20"/>
      <c r="HHX137" s="20"/>
      <c r="HHY137" s="20"/>
      <c r="HHZ137" s="20"/>
      <c r="HIA137" s="20"/>
      <c r="HIB137" s="20"/>
      <c r="HIC137" s="20"/>
      <c r="HID137" s="20"/>
      <c r="HIE137" s="20"/>
      <c r="HIF137" s="20"/>
      <c r="HIG137" s="20"/>
      <c r="HIH137" s="20"/>
      <c r="HII137" s="20"/>
      <c r="HIJ137" s="20"/>
      <c r="HIK137" s="20"/>
      <c r="HIL137" s="20"/>
      <c r="HIM137" s="20"/>
      <c r="HIN137" s="20"/>
      <c r="HIO137" s="20"/>
      <c r="HIP137" s="20"/>
      <c r="HIQ137" s="20"/>
      <c r="HIR137" s="20"/>
      <c r="HIS137" s="20"/>
      <c r="HIT137" s="20"/>
      <c r="HIU137" s="20"/>
      <c r="HIV137" s="20"/>
      <c r="HIW137" s="20"/>
      <c r="HIX137" s="20"/>
      <c r="HIY137" s="20"/>
      <c r="HIZ137" s="20"/>
      <c r="HJA137" s="20"/>
      <c r="HJB137" s="20"/>
      <c r="HJC137" s="20"/>
      <c r="HJD137" s="20"/>
      <c r="HJE137" s="20"/>
      <c r="HJF137" s="20"/>
      <c r="HJG137" s="20"/>
      <c r="HJH137" s="20"/>
      <c r="HJI137" s="20"/>
      <c r="HJJ137" s="20"/>
      <c r="HJK137" s="20"/>
      <c r="HJL137" s="20"/>
      <c r="HJM137" s="20"/>
      <c r="HJN137" s="20"/>
      <c r="HJO137" s="20"/>
      <c r="HJP137" s="20"/>
      <c r="HJQ137" s="20"/>
      <c r="HJR137" s="20"/>
      <c r="HJS137" s="20"/>
      <c r="HJT137" s="20"/>
      <c r="HJU137" s="20"/>
      <c r="HJV137" s="20"/>
      <c r="HJW137" s="20"/>
      <c r="HJX137" s="20"/>
      <c r="HJY137" s="20"/>
      <c r="HJZ137" s="20"/>
      <c r="HKA137" s="20"/>
      <c r="HKB137" s="20"/>
      <c r="HKC137" s="20"/>
      <c r="HKD137" s="20"/>
      <c r="HKE137" s="20"/>
      <c r="HKF137" s="20"/>
      <c r="HKG137" s="20"/>
      <c r="HKH137" s="20"/>
      <c r="HKI137" s="20"/>
      <c r="HKJ137" s="20"/>
      <c r="HKK137" s="20"/>
      <c r="HKL137" s="20"/>
      <c r="HKM137" s="20"/>
      <c r="HKN137" s="20"/>
      <c r="HKO137" s="20"/>
      <c r="HKP137" s="20"/>
      <c r="HKQ137" s="20"/>
      <c r="HKR137" s="20"/>
      <c r="HKS137" s="20"/>
      <c r="HKT137" s="20"/>
      <c r="HKU137" s="20"/>
      <c r="HKV137" s="20"/>
      <c r="HKW137" s="20"/>
      <c r="HKX137" s="20"/>
      <c r="HKY137" s="20"/>
      <c r="HKZ137" s="20"/>
      <c r="HLA137" s="20"/>
      <c r="HLB137" s="20"/>
      <c r="HLC137" s="20"/>
      <c r="HLD137" s="20"/>
      <c r="HLE137" s="20"/>
      <c r="HLF137" s="20"/>
      <c r="HLG137" s="20"/>
      <c r="HLH137" s="20"/>
      <c r="HLI137" s="20"/>
      <c r="HLJ137" s="20"/>
      <c r="HLK137" s="20"/>
      <c r="HLL137" s="20"/>
      <c r="HLM137" s="20"/>
      <c r="HLN137" s="20"/>
      <c r="HLO137" s="20"/>
      <c r="HLP137" s="20"/>
      <c r="HLQ137" s="20"/>
      <c r="HLR137" s="20"/>
      <c r="HLS137" s="20"/>
      <c r="HLT137" s="20"/>
      <c r="HLU137" s="20"/>
      <c r="HLV137" s="20"/>
      <c r="HLW137" s="20"/>
      <c r="HLX137" s="20"/>
      <c r="HLY137" s="20"/>
      <c r="HLZ137" s="20"/>
      <c r="HMA137" s="20"/>
      <c r="HMB137" s="20"/>
      <c r="HMC137" s="20"/>
      <c r="HMD137" s="20"/>
      <c r="HME137" s="20"/>
      <c r="HMF137" s="20"/>
      <c r="HMG137" s="20"/>
      <c r="HMH137" s="20"/>
      <c r="HMI137" s="20"/>
      <c r="HMJ137" s="20"/>
      <c r="HMK137" s="20"/>
      <c r="HML137" s="20"/>
      <c r="HMM137" s="20"/>
      <c r="HMN137" s="20"/>
      <c r="HMO137" s="20"/>
      <c r="HMP137" s="20"/>
      <c r="HMQ137" s="20"/>
      <c r="HMR137" s="20"/>
      <c r="HMS137" s="20"/>
      <c r="HMT137" s="20"/>
      <c r="HMU137" s="20"/>
      <c r="HMV137" s="20"/>
      <c r="HMW137" s="20"/>
      <c r="HMX137" s="20"/>
      <c r="HMY137" s="20"/>
      <c r="HMZ137" s="20"/>
      <c r="HNA137" s="20"/>
      <c r="HNB137" s="20"/>
      <c r="HNC137" s="20"/>
      <c r="HND137" s="20"/>
      <c r="HNE137" s="20"/>
      <c r="HNF137" s="20"/>
      <c r="HNG137" s="20"/>
      <c r="HNH137" s="20"/>
      <c r="HNI137" s="20"/>
      <c r="HNJ137" s="20"/>
      <c r="HNK137" s="20"/>
      <c r="HNL137" s="20"/>
      <c r="HNM137" s="20"/>
      <c r="HNN137" s="20"/>
      <c r="HNO137" s="20"/>
      <c r="HNP137" s="20"/>
      <c r="HNQ137" s="20"/>
      <c r="HNR137" s="20"/>
      <c r="HNS137" s="20"/>
      <c r="HNT137" s="20"/>
      <c r="HNU137" s="20"/>
      <c r="HNV137" s="20"/>
      <c r="HNW137" s="20"/>
      <c r="HNX137" s="20"/>
      <c r="HNY137" s="20"/>
      <c r="HNZ137" s="20"/>
      <c r="HOA137" s="20"/>
      <c r="HOB137" s="20"/>
      <c r="HOC137" s="20"/>
      <c r="HOD137" s="20"/>
      <c r="HOE137" s="20"/>
      <c r="HOF137" s="20"/>
      <c r="HOG137" s="20"/>
      <c r="HOH137" s="20"/>
      <c r="HOI137" s="20"/>
      <c r="HOJ137" s="20"/>
      <c r="HOK137" s="20"/>
      <c r="HOL137" s="20"/>
      <c r="HOM137" s="20"/>
      <c r="HON137" s="20"/>
      <c r="HOO137" s="20"/>
      <c r="HOP137" s="20"/>
      <c r="HOQ137" s="20"/>
      <c r="HOR137" s="20"/>
      <c r="HOS137" s="20"/>
      <c r="HOT137" s="20"/>
      <c r="HOU137" s="20"/>
      <c r="HOV137" s="20"/>
      <c r="HOW137" s="20"/>
      <c r="HOX137" s="20"/>
      <c r="HOY137" s="20"/>
      <c r="HOZ137" s="20"/>
      <c r="HPA137" s="20"/>
      <c r="HPB137" s="20"/>
      <c r="HPC137" s="20"/>
      <c r="HPD137" s="20"/>
      <c r="HPE137" s="20"/>
      <c r="HPF137" s="20"/>
      <c r="HPG137" s="20"/>
      <c r="HPH137" s="20"/>
      <c r="HPI137" s="20"/>
      <c r="HPJ137" s="20"/>
      <c r="HPK137" s="20"/>
      <c r="HPL137" s="20"/>
      <c r="HPM137" s="20"/>
      <c r="HPN137" s="20"/>
      <c r="HPO137" s="20"/>
      <c r="HPP137" s="20"/>
      <c r="HPQ137" s="20"/>
      <c r="HPR137" s="20"/>
      <c r="HPS137" s="20"/>
      <c r="HPT137" s="20"/>
      <c r="HPU137" s="20"/>
      <c r="HPV137" s="20"/>
      <c r="HPW137" s="20"/>
      <c r="HPX137" s="20"/>
      <c r="HPY137" s="20"/>
      <c r="HPZ137" s="20"/>
      <c r="HQA137" s="20"/>
      <c r="HQB137" s="20"/>
      <c r="HQC137" s="20"/>
      <c r="HQD137" s="20"/>
      <c r="HQE137" s="20"/>
      <c r="HQF137" s="20"/>
      <c r="HQG137" s="20"/>
      <c r="HQH137" s="20"/>
      <c r="HQI137" s="20"/>
      <c r="HQJ137" s="20"/>
      <c r="HQK137" s="20"/>
      <c r="HQL137" s="20"/>
      <c r="HQM137" s="20"/>
      <c r="HQN137" s="20"/>
      <c r="HQO137" s="20"/>
      <c r="HQP137" s="20"/>
      <c r="HQQ137" s="20"/>
      <c r="HQR137" s="20"/>
      <c r="HQS137" s="20"/>
      <c r="HQT137" s="20"/>
      <c r="HQU137" s="20"/>
      <c r="HQV137" s="20"/>
      <c r="HQW137" s="20"/>
      <c r="HQX137" s="20"/>
      <c r="HQY137" s="20"/>
      <c r="HQZ137" s="20"/>
      <c r="HRA137" s="20"/>
      <c r="HRB137" s="20"/>
      <c r="HRC137" s="20"/>
      <c r="HRD137" s="20"/>
      <c r="HRE137" s="20"/>
      <c r="HRF137" s="20"/>
      <c r="HRG137" s="20"/>
      <c r="HRH137" s="20"/>
      <c r="HRI137" s="20"/>
      <c r="HRJ137" s="20"/>
      <c r="HRK137" s="20"/>
      <c r="HRL137" s="20"/>
      <c r="HRM137" s="20"/>
      <c r="HRN137" s="20"/>
      <c r="HRO137" s="20"/>
      <c r="HRP137" s="20"/>
      <c r="HRQ137" s="20"/>
      <c r="HRR137" s="20"/>
      <c r="HRS137" s="20"/>
      <c r="HRT137" s="20"/>
      <c r="HRU137" s="20"/>
      <c r="HRV137" s="20"/>
      <c r="HRW137" s="20"/>
      <c r="HRX137" s="20"/>
      <c r="HRY137" s="20"/>
      <c r="HRZ137" s="20"/>
      <c r="HSA137" s="20"/>
      <c r="HSB137" s="20"/>
      <c r="HSC137" s="20"/>
      <c r="HSD137" s="20"/>
      <c r="HSE137" s="20"/>
      <c r="HSF137" s="20"/>
      <c r="HSG137" s="20"/>
      <c r="HSH137" s="20"/>
      <c r="HSI137" s="20"/>
      <c r="HSJ137" s="20"/>
      <c r="HSK137" s="20"/>
      <c r="HSL137" s="20"/>
      <c r="HSM137" s="20"/>
      <c r="HSN137" s="20"/>
      <c r="HSO137" s="20"/>
      <c r="HSP137" s="20"/>
      <c r="HSQ137" s="20"/>
      <c r="HSR137" s="20"/>
      <c r="HSS137" s="20"/>
      <c r="HST137" s="20"/>
      <c r="HSU137" s="20"/>
      <c r="HSV137" s="20"/>
      <c r="HSW137" s="20"/>
      <c r="HSX137" s="20"/>
      <c r="HSY137" s="20"/>
      <c r="HSZ137" s="20"/>
      <c r="HTA137" s="20"/>
      <c r="HTB137" s="20"/>
      <c r="HTC137" s="20"/>
      <c r="HTD137" s="20"/>
      <c r="HTE137" s="20"/>
      <c r="HTF137" s="20"/>
      <c r="HTG137" s="20"/>
      <c r="HTH137" s="20"/>
      <c r="HTI137" s="20"/>
      <c r="HTJ137" s="20"/>
      <c r="HTK137" s="20"/>
      <c r="HTL137" s="20"/>
      <c r="HTM137" s="20"/>
      <c r="HTN137" s="20"/>
      <c r="HTO137" s="20"/>
      <c r="HTP137" s="20"/>
      <c r="HTQ137" s="20"/>
      <c r="HTR137" s="20"/>
      <c r="HTS137" s="20"/>
      <c r="HTT137" s="20"/>
      <c r="HTU137" s="20"/>
      <c r="HTV137" s="20"/>
      <c r="HTW137" s="20"/>
      <c r="HTX137" s="20"/>
      <c r="HTY137" s="20"/>
      <c r="HTZ137" s="20"/>
      <c r="HUA137" s="20"/>
      <c r="HUB137" s="20"/>
      <c r="HUC137" s="20"/>
      <c r="HUD137" s="20"/>
      <c r="HUE137" s="20"/>
      <c r="HUF137" s="20"/>
      <c r="HUG137" s="20"/>
      <c r="HUH137" s="20"/>
      <c r="HUI137" s="20"/>
      <c r="HUJ137" s="20"/>
      <c r="HUK137" s="20"/>
      <c r="HUL137" s="20"/>
      <c r="HUM137" s="20"/>
      <c r="HUN137" s="20"/>
      <c r="HUO137" s="20"/>
      <c r="HUP137" s="20"/>
      <c r="HUQ137" s="20"/>
      <c r="HUR137" s="20"/>
      <c r="HUS137" s="20"/>
      <c r="HUT137" s="20"/>
      <c r="HUU137" s="20"/>
      <c r="HUV137" s="20"/>
      <c r="HUW137" s="20"/>
      <c r="HUX137" s="20"/>
      <c r="HUY137" s="20"/>
      <c r="HUZ137" s="20"/>
      <c r="HVA137" s="20"/>
      <c r="HVB137" s="20"/>
      <c r="HVC137" s="20"/>
      <c r="HVD137" s="20"/>
      <c r="HVE137" s="20"/>
      <c r="HVF137" s="20"/>
      <c r="HVG137" s="20"/>
      <c r="HVH137" s="20"/>
      <c r="HVI137" s="20"/>
      <c r="HVJ137" s="20"/>
      <c r="HVK137" s="20"/>
      <c r="HVL137" s="20"/>
      <c r="HVM137" s="20"/>
      <c r="HVN137" s="20"/>
      <c r="HVO137" s="20"/>
      <c r="HVP137" s="20"/>
      <c r="HVQ137" s="20"/>
      <c r="HVR137" s="20"/>
      <c r="HVS137" s="20"/>
      <c r="HVT137" s="20"/>
      <c r="HVU137" s="20"/>
      <c r="HVV137" s="20"/>
      <c r="HVW137" s="20"/>
      <c r="HVX137" s="20"/>
      <c r="HVY137" s="20"/>
      <c r="HVZ137" s="20"/>
      <c r="HWA137" s="20"/>
      <c r="HWB137" s="20"/>
      <c r="HWC137" s="20"/>
      <c r="HWD137" s="20"/>
      <c r="HWE137" s="20"/>
      <c r="HWF137" s="20"/>
      <c r="HWG137" s="20"/>
      <c r="HWH137" s="20"/>
      <c r="HWI137" s="20"/>
      <c r="HWJ137" s="20"/>
      <c r="HWK137" s="20"/>
      <c r="HWL137" s="20"/>
      <c r="HWM137" s="20"/>
      <c r="HWN137" s="20"/>
      <c r="HWO137" s="20"/>
      <c r="HWP137" s="20"/>
      <c r="HWQ137" s="20"/>
      <c r="HWR137" s="20"/>
      <c r="HWS137" s="20"/>
      <c r="HWT137" s="20"/>
      <c r="HWU137" s="20"/>
      <c r="HWV137" s="20"/>
      <c r="HWW137" s="20"/>
      <c r="HWX137" s="20"/>
      <c r="HWY137" s="20"/>
      <c r="HWZ137" s="20"/>
      <c r="HXA137" s="20"/>
      <c r="HXB137" s="20"/>
      <c r="HXC137" s="20"/>
      <c r="HXD137" s="20"/>
      <c r="HXE137" s="20"/>
      <c r="HXF137" s="20"/>
      <c r="HXG137" s="20"/>
      <c r="HXH137" s="20"/>
      <c r="HXI137" s="20"/>
      <c r="HXJ137" s="20"/>
      <c r="HXK137" s="20"/>
      <c r="HXL137" s="20"/>
      <c r="HXM137" s="20"/>
      <c r="HXN137" s="20"/>
      <c r="HXO137" s="20"/>
      <c r="HXP137" s="20"/>
      <c r="HXQ137" s="20"/>
      <c r="HXR137" s="20"/>
      <c r="HXS137" s="20"/>
      <c r="HXT137" s="20"/>
      <c r="HXU137" s="20"/>
      <c r="HXV137" s="20"/>
      <c r="HXW137" s="20"/>
      <c r="HXX137" s="20"/>
      <c r="HXY137" s="20"/>
      <c r="HXZ137" s="20"/>
      <c r="HYA137" s="20"/>
      <c r="HYB137" s="20"/>
      <c r="HYC137" s="20"/>
      <c r="HYD137" s="20"/>
      <c r="HYE137" s="20"/>
      <c r="HYF137" s="20"/>
      <c r="HYG137" s="20"/>
      <c r="HYH137" s="20"/>
      <c r="HYI137" s="20"/>
      <c r="HYJ137" s="20"/>
      <c r="HYK137" s="20"/>
      <c r="HYL137" s="20"/>
      <c r="HYM137" s="20"/>
      <c r="HYN137" s="20"/>
      <c r="HYO137" s="20"/>
      <c r="HYP137" s="20"/>
      <c r="HYQ137" s="20"/>
      <c r="HYR137" s="20"/>
      <c r="HYS137" s="20"/>
      <c r="HYT137" s="20"/>
      <c r="HYU137" s="20"/>
      <c r="HYV137" s="20"/>
      <c r="HYW137" s="20"/>
      <c r="HYX137" s="20"/>
      <c r="HYY137" s="20"/>
      <c r="HYZ137" s="20"/>
      <c r="HZA137" s="20"/>
      <c r="HZB137" s="20"/>
      <c r="HZC137" s="20"/>
      <c r="HZD137" s="20"/>
      <c r="HZE137" s="20"/>
      <c r="HZF137" s="20"/>
      <c r="HZG137" s="20"/>
      <c r="HZH137" s="20"/>
      <c r="HZI137" s="20"/>
      <c r="HZJ137" s="20"/>
      <c r="HZK137" s="20"/>
      <c r="HZL137" s="20"/>
      <c r="HZM137" s="20"/>
      <c r="HZN137" s="20"/>
      <c r="HZO137" s="20"/>
      <c r="HZP137" s="20"/>
      <c r="HZQ137" s="20"/>
      <c r="HZR137" s="20"/>
      <c r="HZS137" s="20"/>
      <c r="HZT137" s="20"/>
      <c r="HZU137" s="20"/>
      <c r="HZV137" s="20"/>
      <c r="HZW137" s="20"/>
      <c r="HZX137" s="20"/>
      <c r="HZY137" s="20"/>
      <c r="HZZ137" s="20"/>
      <c r="IAA137" s="20"/>
      <c r="IAB137" s="20"/>
      <c r="IAC137" s="20"/>
      <c r="IAD137" s="20"/>
      <c r="IAE137" s="20"/>
      <c r="IAF137" s="20"/>
      <c r="IAG137" s="20"/>
      <c r="IAH137" s="20"/>
      <c r="IAI137" s="20"/>
      <c r="IAJ137" s="20"/>
      <c r="IAK137" s="20"/>
      <c r="IAL137" s="20"/>
      <c r="IAM137" s="20"/>
      <c r="IAN137" s="20"/>
      <c r="IAO137" s="20"/>
      <c r="IAP137" s="20"/>
      <c r="IAQ137" s="20"/>
      <c r="IAR137" s="20"/>
      <c r="IAS137" s="20"/>
      <c r="IAT137" s="20"/>
      <c r="IAU137" s="20"/>
      <c r="IAV137" s="20"/>
      <c r="IAW137" s="20"/>
      <c r="IAX137" s="20"/>
      <c r="IAY137" s="20"/>
      <c r="IAZ137" s="20"/>
      <c r="IBA137" s="20"/>
      <c r="IBB137" s="20"/>
      <c r="IBC137" s="20"/>
      <c r="IBD137" s="20"/>
      <c r="IBE137" s="20"/>
      <c r="IBF137" s="20"/>
      <c r="IBG137" s="20"/>
      <c r="IBH137" s="20"/>
      <c r="IBI137" s="20"/>
      <c r="IBJ137" s="20"/>
      <c r="IBK137" s="20"/>
      <c r="IBL137" s="20"/>
      <c r="IBM137" s="20"/>
      <c r="IBN137" s="20"/>
      <c r="IBO137" s="20"/>
      <c r="IBP137" s="20"/>
      <c r="IBQ137" s="20"/>
      <c r="IBR137" s="20"/>
      <c r="IBS137" s="20"/>
      <c r="IBT137" s="20"/>
      <c r="IBU137" s="20"/>
      <c r="IBV137" s="20"/>
      <c r="IBW137" s="20"/>
      <c r="IBX137" s="20"/>
      <c r="IBY137" s="20"/>
      <c r="IBZ137" s="20"/>
      <c r="ICA137" s="20"/>
      <c r="ICB137" s="20"/>
      <c r="ICC137" s="20"/>
      <c r="ICD137" s="20"/>
      <c r="ICE137" s="20"/>
      <c r="ICF137" s="20"/>
      <c r="ICG137" s="20"/>
      <c r="ICH137" s="20"/>
      <c r="ICI137" s="20"/>
      <c r="ICJ137" s="20"/>
      <c r="ICK137" s="20"/>
      <c r="ICL137" s="20"/>
      <c r="ICM137" s="20"/>
      <c r="ICN137" s="20"/>
      <c r="ICO137" s="20"/>
      <c r="ICP137" s="20"/>
      <c r="ICQ137" s="20"/>
      <c r="ICR137" s="20"/>
      <c r="ICS137" s="20"/>
      <c r="ICT137" s="20"/>
      <c r="ICU137" s="20"/>
      <c r="ICV137" s="20"/>
      <c r="ICW137" s="20"/>
      <c r="ICX137" s="20"/>
      <c r="ICY137" s="20"/>
      <c r="ICZ137" s="20"/>
      <c r="IDA137" s="20"/>
      <c r="IDB137" s="20"/>
      <c r="IDC137" s="20"/>
      <c r="IDD137" s="20"/>
      <c r="IDE137" s="20"/>
      <c r="IDF137" s="20"/>
      <c r="IDG137" s="20"/>
      <c r="IDH137" s="20"/>
      <c r="IDI137" s="20"/>
      <c r="IDJ137" s="20"/>
      <c r="IDK137" s="20"/>
      <c r="IDL137" s="20"/>
      <c r="IDM137" s="20"/>
      <c r="IDN137" s="20"/>
      <c r="IDO137" s="20"/>
      <c r="IDP137" s="20"/>
      <c r="IDQ137" s="20"/>
      <c r="IDR137" s="20"/>
      <c r="IDS137" s="20"/>
      <c r="IDT137" s="20"/>
      <c r="IDU137" s="20"/>
      <c r="IDV137" s="20"/>
      <c r="IDW137" s="20"/>
      <c r="IDX137" s="20"/>
      <c r="IDY137" s="20"/>
      <c r="IDZ137" s="20"/>
      <c r="IEA137" s="20"/>
      <c r="IEB137" s="20"/>
      <c r="IEC137" s="20"/>
      <c r="IED137" s="20"/>
      <c r="IEE137" s="20"/>
      <c r="IEF137" s="20"/>
      <c r="IEG137" s="20"/>
      <c r="IEH137" s="20"/>
      <c r="IEI137" s="20"/>
      <c r="IEJ137" s="20"/>
      <c r="IEK137" s="20"/>
      <c r="IEL137" s="20"/>
      <c r="IEM137" s="20"/>
      <c r="IEN137" s="20"/>
      <c r="IEO137" s="20"/>
      <c r="IEP137" s="20"/>
      <c r="IEQ137" s="20"/>
      <c r="IER137" s="20"/>
      <c r="IES137" s="20"/>
      <c r="IET137" s="20"/>
      <c r="IEU137" s="20"/>
      <c r="IEV137" s="20"/>
      <c r="IEW137" s="20"/>
      <c r="IEX137" s="20"/>
      <c r="IEY137" s="20"/>
      <c r="IEZ137" s="20"/>
      <c r="IFA137" s="20"/>
      <c r="IFB137" s="20"/>
      <c r="IFC137" s="20"/>
      <c r="IFD137" s="20"/>
      <c r="IFE137" s="20"/>
      <c r="IFF137" s="20"/>
      <c r="IFG137" s="20"/>
      <c r="IFH137" s="20"/>
      <c r="IFI137" s="20"/>
      <c r="IFJ137" s="20"/>
      <c r="IFK137" s="20"/>
      <c r="IFL137" s="20"/>
      <c r="IFM137" s="20"/>
      <c r="IFN137" s="20"/>
      <c r="IFO137" s="20"/>
      <c r="IFP137" s="20"/>
      <c r="IFQ137" s="20"/>
      <c r="IFR137" s="20"/>
      <c r="IFS137" s="20"/>
      <c r="IFT137" s="20"/>
      <c r="IFU137" s="20"/>
      <c r="IFV137" s="20"/>
      <c r="IFW137" s="20"/>
      <c r="IFX137" s="20"/>
      <c r="IFY137" s="20"/>
      <c r="IFZ137" s="20"/>
      <c r="IGA137" s="20"/>
      <c r="IGB137" s="20"/>
      <c r="IGC137" s="20"/>
      <c r="IGD137" s="20"/>
      <c r="IGE137" s="20"/>
      <c r="IGF137" s="20"/>
      <c r="IGG137" s="20"/>
      <c r="IGH137" s="20"/>
      <c r="IGI137" s="20"/>
      <c r="IGJ137" s="20"/>
      <c r="IGK137" s="20"/>
      <c r="IGL137" s="20"/>
      <c r="IGM137" s="20"/>
      <c r="IGN137" s="20"/>
      <c r="IGO137" s="20"/>
      <c r="IGP137" s="20"/>
      <c r="IGQ137" s="20"/>
      <c r="IGR137" s="20"/>
      <c r="IGS137" s="20"/>
      <c r="IGT137" s="20"/>
      <c r="IGU137" s="20"/>
      <c r="IGV137" s="20"/>
      <c r="IGW137" s="20"/>
      <c r="IGX137" s="20"/>
      <c r="IGY137" s="20"/>
      <c r="IGZ137" s="20"/>
      <c r="IHA137" s="20"/>
      <c r="IHB137" s="20"/>
      <c r="IHC137" s="20"/>
      <c r="IHD137" s="20"/>
      <c r="IHE137" s="20"/>
      <c r="IHF137" s="20"/>
      <c r="IHG137" s="20"/>
      <c r="IHH137" s="20"/>
      <c r="IHI137" s="20"/>
      <c r="IHJ137" s="20"/>
      <c r="IHK137" s="20"/>
      <c r="IHL137" s="20"/>
      <c r="IHM137" s="20"/>
      <c r="IHN137" s="20"/>
      <c r="IHO137" s="20"/>
      <c r="IHP137" s="20"/>
      <c r="IHQ137" s="20"/>
      <c r="IHR137" s="20"/>
      <c r="IHS137" s="20"/>
      <c r="IHT137" s="20"/>
      <c r="IHU137" s="20"/>
      <c r="IHV137" s="20"/>
      <c r="IHW137" s="20"/>
      <c r="IHX137" s="20"/>
      <c r="IHY137" s="20"/>
      <c r="IHZ137" s="20"/>
      <c r="IIA137" s="20"/>
      <c r="IIB137" s="20"/>
      <c r="IIC137" s="20"/>
      <c r="IID137" s="20"/>
      <c r="IIE137" s="20"/>
      <c r="IIF137" s="20"/>
      <c r="IIG137" s="20"/>
      <c r="IIH137" s="20"/>
      <c r="III137" s="20"/>
      <c r="IIJ137" s="20"/>
      <c r="IIK137" s="20"/>
      <c r="IIL137" s="20"/>
      <c r="IIM137" s="20"/>
      <c r="IIN137" s="20"/>
      <c r="IIO137" s="20"/>
      <c r="IIP137" s="20"/>
      <c r="IIQ137" s="20"/>
      <c r="IIR137" s="20"/>
      <c r="IIS137" s="20"/>
      <c r="IIT137" s="20"/>
      <c r="IIU137" s="20"/>
      <c r="IIV137" s="20"/>
      <c r="IIW137" s="20"/>
      <c r="IIX137" s="20"/>
      <c r="IIY137" s="20"/>
      <c r="IIZ137" s="20"/>
      <c r="IJA137" s="20"/>
      <c r="IJB137" s="20"/>
      <c r="IJC137" s="20"/>
      <c r="IJD137" s="20"/>
      <c r="IJE137" s="20"/>
      <c r="IJF137" s="20"/>
      <c r="IJG137" s="20"/>
      <c r="IJH137" s="20"/>
      <c r="IJI137" s="20"/>
      <c r="IJJ137" s="20"/>
      <c r="IJK137" s="20"/>
      <c r="IJL137" s="20"/>
      <c r="IJM137" s="20"/>
      <c r="IJN137" s="20"/>
      <c r="IJO137" s="20"/>
      <c r="IJP137" s="20"/>
      <c r="IJQ137" s="20"/>
      <c r="IJR137" s="20"/>
      <c r="IJS137" s="20"/>
      <c r="IJT137" s="20"/>
      <c r="IJU137" s="20"/>
      <c r="IJV137" s="20"/>
      <c r="IJW137" s="20"/>
      <c r="IJX137" s="20"/>
      <c r="IJY137" s="20"/>
      <c r="IJZ137" s="20"/>
      <c r="IKA137" s="20"/>
      <c r="IKB137" s="20"/>
      <c r="IKC137" s="20"/>
      <c r="IKD137" s="20"/>
      <c r="IKE137" s="20"/>
      <c r="IKF137" s="20"/>
      <c r="IKG137" s="20"/>
      <c r="IKH137" s="20"/>
      <c r="IKI137" s="20"/>
      <c r="IKJ137" s="20"/>
      <c r="IKK137" s="20"/>
      <c r="IKL137" s="20"/>
      <c r="IKM137" s="20"/>
      <c r="IKN137" s="20"/>
      <c r="IKO137" s="20"/>
      <c r="IKP137" s="20"/>
      <c r="IKQ137" s="20"/>
      <c r="IKR137" s="20"/>
      <c r="IKS137" s="20"/>
      <c r="IKT137" s="20"/>
      <c r="IKU137" s="20"/>
      <c r="IKV137" s="20"/>
      <c r="IKW137" s="20"/>
      <c r="IKX137" s="20"/>
      <c r="IKY137" s="20"/>
      <c r="IKZ137" s="20"/>
      <c r="ILA137" s="20"/>
      <c r="ILB137" s="20"/>
      <c r="ILC137" s="20"/>
      <c r="ILD137" s="20"/>
      <c r="ILE137" s="20"/>
      <c r="ILF137" s="20"/>
      <c r="ILG137" s="20"/>
      <c r="ILH137" s="20"/>
      <c r="ILI137" s="20"/>
      <c r="ILJ137" s="20"/>
      <c r="ILK137" s="20"/>
      <c r="ILL137" s="20"/>
      <c r="ILM137" s="20"/>
      <c r="ILN137" s="20"/>
      <c r="ILO137" s="20"/>
      <c r="ILP137" s="20"/>
      <c r="ILQ137" s="20"/>
      <c r="ILR137" s="20"/>
      <c r="ILS137" s="20"/>
      <c r="ILT137" s="20"/>
      <c r="ILU137" s="20"/>
      <c r="ILV137" s="20"/>
      <c r="ILW137" s="20"/>
      <c r="ILX137" s="20"/>
      <c r="ILY137" s="20"/>
      <c r="ILZ137" s="20"/>
      <c r="IMA137" s="20"/>
      <c r="IMB137" s="20"/>
      <c r="IMC137" s="20"/>
      <c r="IMD137" s="20"/>
      <c r="IME137" s="20"/>
      <c r="IMF137" s="20"/>
      <c r="IMG137" s="20"/>
      <c r="IMH137" s="20"/>
      <c r="IMI137" s="20"/>
      <c r="IMJ137" s="20"/>
      <c r="IMK137" s="20"/>
      <c r="IML137" s="20"/>
      <c r="IMM137" s="20"/>
      <c r="IMN137" s="20"/>
      <c r="IMO137" s="20"/>
      <c r="IMP137" s="20"/>
      <c r="IMQ137" s="20"/>
      <c r="IMR137" s="20"/>
      <c r="IMS137" s="20"/>
      <c r="IMT137" s="20"/>
      <c r="IMU137" s="20"/>
      <c r="IMV137" s="20"/>
      <c r="IMW137" s="20"/>
      <c r="IMX137" s="20"/>
      <c r="IMY137" s="20"/>
      <c r="IMZ137" s="20"/>
      <c r="INA137" s="20"/>
      <c r="INB137" s="20"/>
      <c r="INC137" s="20"/>
      <c r="IND137" s="20"/>
      <c r="INE137" s="20"/>
      <c r="INF137" s="20"/>
      <c r="ING137" s="20"/>
      <c r="INH137" s="20"/>
      <c r="INI137" s="20"/>
      <c r="INJ137" s="20"/>
      <c r="INK137" s="20"/>
      <c r="INL137" s="20"/>
      <c r="INM137" s="20"/>
      <c r="INN137" s="20"/>
      <c r="INO137" s="20"/>
      <c r="INP137" s="20"/>
      <c r="INQ137" s="20"/>
      <c r="INR137" s="20"/>
      <c r="INS137" s="20"/>
      <c r="INT137" s="20"/>
      <c r="INU137" s="20"/>
      <c r="INV137" s="20"/>
      <c r="INW137" s="20"/>
      <c r="INX137" s="20"/>
      <c r="INY137" s="20"/>
      <c r="INZ137" s="20"/>
      <c r="IOA137" s="20"/>
      <c r="IOB137" s="20"/>
      <c r="IOC137" s="20"/>
      <c r="IOD137" s="20"/>
      <c r="IOE137" s="20"/>
      <c r="IOF137" s="20"/>
      <c r="IOG137" s="20"/>
      <c r="IOH137" s="20"/>
      <c r="IOI137" s="20"/>
      <c r="IOJ137" s="20"/>
      <c r="IOK137" s="20"/>
      <c r="IOL137" s="20"/>
      <c r="IOM137" s="20"/>
      <c r="ION137" s="20"/>
      <c r="IOO137" s="20"/>
      <c r="IOP137" s="20"/>
      <c r="IOQ137" s="20"/>
      <c r="IOR137" s="20"/>
      <c r="IOS137" s="20"/>
      <c r="IOT137" s="20"/>
      <c r="IOU137" s="20"/>
      <c r="IOV137" s="20"/>
      <c r="IOW137" s="20"/>
      <c r="IOX137" s="20"/>
      <c r="IOY137" s="20"/>
      <c r="IOZ137" s="20"/>
      <c r="IPA137" s="20"/>
      <c r="IPB137" s="20"/>
      <c r="IPC137" s="20"/>
      <c r="IPD137" s="20"/>
      <c r="IPE137" s="20"/>
      <c r="IPF137" s="20"/>
      <c r="IPG137" s="20"/>
      <c r="IPH137" s="20"/>
      <c r="IPI137" s="20"/>
      <c r="IPJ137" s="20"/>
      <c r="IPK137" s="20"/>
      <c r="IPL137" s="20"/>
      <c r="IPM137" s="20"/>
      <c r="IPN137" s="20"/>
      <c r="IPO137" s="20"/>
      <c r="IPP137" s="20"/>
      <c r="IPQ137" s="20"/>
      <c r="IPR137" s="20"/>
      <c r="IPS137" s="20"/>
      <c r="IPT137" s="20"/>
      <c r="IPU137" s="20"/>
      <c r="IPV137" s="20"/>
      <c r="IPW137" s="20"/>
      <c r="IPX137" s="20"/>
      <c r="IPY137" s="20"/>
      <c r="IPZ137" s="20"/>
      <c r="IQA137" s="20"/>
      <c r="IQB137" s="20"/>
      <c r="IQC137" s="20"/>
      <c r="IQD137" s="20"/>
      <c r="IQE137" s="20"/>
      <c r="IQF137" s="20"/>
      <c r="IQG137" s="20"/>
      <c r="IQH137" s="20"/>
      <c r="IQI137" s="20"/>
      <c r="IQJ137" s="20"/>
      <c r="IQK137" s="20"/>
      <c r="IQL137" s="20"/>
      <c r="IQM137" s="20"/>
      <c r="IQN137" s="20"/>
      <c r="IQO137" s="20"/>
      <c r="IQP137" s="20"/>
      <c r="IQQ137" s="20"/>
      <c r="IQR137" s="20"/>
      <c r="IQS137" s="20"/>
      <c r="IQT137" s="20"/>
      <c r="IQU137" s="20"/>
      <c r="IQV137" s="20"/>
      <c r="IQW137" s="20"/>
      <c r="IQX137" s="20"/>
      <c r="IQY137" s="20"/>
      <c r="IQZ137" s="20"/>
      <c r="IRA137" s="20"/>
      <c r="IRB137" s="20"/>
      <c r="IRC137" s="20"/>
      <c r="IRD137" s="20"/>
      <c r="IRE137" s="20"/>
      <c r="IRF137" s="20"/>
      <c r="IRG137" s="20"/>
      <c r="IRH137" s="20"/>
      <c r="IRI137" s="20"/>
      <c r="IRJ137" s="20"/>
      <c r="IRK137" s="20"/>
      <c r="IRL137" s="20"/>
      <c r="IRM137" s="20"/>
      <c r="IRN137" s="20"/>
      <c r="IRO137" s="20"/>
      <c r="IRP137" s="20"/>
      <c r="IRQ137" s="20"/>
      <c r="IRR137" s="20"/>
      <c r="IRS137" s="20"/>
      <c r="IRT137" s="20"/>
      <c r="IRU137" s="20"/>
      <c r="IRV137" s="20"/>
      <c r="IRW137" s="20"/>
      <c r="IRX137" s="20"/>
      <c r="IRY137" s="20"/>
      <c r="IRZ137" s="20"/>
      <c r="ISA137" s="20"/>
      <c r="ISB137" s="20"/>
      <c r="ISC137" s="20"/>
      <c r="ISD137" s="20"/>
      <c r="ISE137" s="20"/>
      <c r="ISF137" s="20"/>
      <c r="ISG137" s="20"/>
      <c r="ISH137" s="20"/>
      <c r="ISI137" s="20"/>
      <c r="ISJ137" s="20"/>
      <c r="ISK137" s="20"/>
      <c r="ISL137" s="20"/>
      <c r="ISM137" s="20"/>
      <c r="ISN137" s="20"/>
      <c r="ISO137" s="20"/>
      <c r="ISP137" s="20"/>
      <c r="ISQ137" s="20"/>
      <c r="ISR137" s="20"/>
      <c r="ISS137" s="20"/>
      <c r="IST137" s="20"/>
      <c r="ISU137" s="20"/>
      <c r="ISV137" s="20"/>
      <c r="ISW137" s="20"/>
      <c r="ISX137" s="20"/>
      <c r="ISY137" s="20"/>
      <c r="ISZ137" s="20"/>
      <c r="ITA137" s="20"/>
      <c r="ITB137" s="20"/>
      <c r="ITC137" s="20"/>
      <c r="ITD137" s="20"/>
      <c r="ITE137" s="20"/>
      <c r="ITF137" s="20"/>
      <c r="ITG137" s="20"/>
      <c r="ITH137" s="20"/>
      <c r="ITI137" s="20"/>
      <c r="ITJ137" s="20"/>
      <c r="ITK137" s="20"/>
      <c r="ITL137" s="20"/>
      <c r="ITM137" s="20"/>
      <c r="ITN137" s="20"/>
      <c r="ITO137" s="20"/>
      <c r="ITP137" s="20"/>
      <c r="ITQ137" s="20"/>
      <c r="ITR137" s="20"/>
      <c r="ITS137" s="20"/>
      <c r="ITT137" s="20"/>
      <c r="ITU137" s="20"/>
      <c r="ITV137" s="20"/>
      <c r="ITW137" s="20"/>
      <c r="ITX137" s="20"/>
      <c r="ITY137" s="20"/>
      <c r="ITZ137" s="20"/>
      <c r="IUA137" s="20"/>
      <c r="IUB137" s="20"/>
      <c r="IUC137" s="20"/>
      <c r="IUD137" s="20"/>
      <c r="IUE137" s="20"/>
      <c r="IUF137" s="20"/>
      <c r="IUG137" s="20"/>
      <c r="IUH137" s="20"/>
      <c r="IUI137" s="20"/>
      <c r="IUJ137" s="20"/>
      <c r="IUK137" s="20"/>
      <c r="IUL137" s="20"/>
      <c r="IUM137" s="20"/>
      <c r="IUN137" s="20"/>
      <c r="IUO137" s="20"/>
      <c r="IUP137" s="20"/>
      <c r="IUQ137" s="20"/>
      <c r="IUR137" s="20"/>
      <c r="IUS137" s="20"/>
      <c r="IUT137" s="20"/>
      <c r="IUU137" s="20"/>
      <c r="IUV137" s="20"/>
      <c r="IUW137" s="20"/>
      <c r="IUX137" s="20"/>
      <c r="IUY137" s="20"/>
      <c r="IUZ137" s="20"/>
      <c r="IVA137" s="20"/>
      <c r="IVB137" s="20"/>
      <c r="IVC137" s="20"/>
      <c r="IVD137" s="20"/>
      <c r="IVE137" s="20"/>
      <c r="IVF137" s="20"/>
      <c r="IVG137" s="20"/>
      <c r="IVH137" s="20"/>
      <c r="IVI137" s="20"/>
      <c r="IVJ137" s="20"/>
      <c r="IVK137" s="20"/>
      <c r="IVL137" s="20"/>
      <c r="IVM137" s="20"/>
      <c r="IVN137" s="20"/>
      <c r="IVO137" s="20"/>
      <c r="IVP137" s="20"/>
      <c r="IVQ137" s="20"/>
      <c r="IVR137" s="20"/>
      <c r="IVS137" s="20"/>
      <c r="IVT137" s="20"/>
      <c r="IVU137" s="20"/>
      <c r="IVV137" s="20"/>
      <c r="IVW137" s="20"/>
      <c r="IVX137" s="20"/>
      <c r="IVY137" s="20"/>
      <c r="IVZ137" s="20"/>
      <c r="IWA137" s="20"/>
      <c r="IWB137" s="20"/>
      <c r="IWC137" s="20"/>
      <c r="IWD137" s="20"/>
      <c r="IWE137" s="20"/>
      <c r="IWF137" s="20"/>
      <c r="IWG137" s="20"/>
      <c r="IWH137" s="20"/>
      <c r="IWI137" s="20"/>
      <c r="IWJ137" s="20"/>
      <c r="IWK137" s="20"/>
      <c r="IWL137" s="20"/>
      <c r="IWM137" s="20"/>
      <c r="IWN137" s="20"/>
      <c r="IWO137" s="20"/>
      <c r="IWP137" s="20"/>
      <c r="IWQ137" s="20"/>
      <c r="IWR137" s="20"/>
      <c r="IWS137" s="20"/>
      <c r="IWT137" s="20"/>
      <c r="IWU137" s="20"/>
      <c r="IWV137" s="20"/>
      <c r="IWW137" s="20"/>
      <c r="IWX137" s="20"/>
      <c r="IWY137" s="20"/>
      <c r="IWZ137" s="20"/>
      <c r="IXA137" s="20"/>
      <c r="IXB137" s="20"/>
      <c r="IXC137" s="20"/>
      <c r="IXD137" s="20"/>
      <c r="IXE137" s="20"/>
      <c r="IXF137" s="20"/>
      <c r="IXG137" s="20"/>
      <c r="IXH137" s="20"/>
      <c r="IXI137" s="20"/>
      <c r="IXJ137" s="20"/>
      <c r="IXK137" s="20"/>
      <c r="IXL137" s="20"/>
      <c r="IXM137" s="20"/>
      <c r="IXN137" s="20"/>
      <c r="IXO137" s="20"/>
      <c r="IXP137" s="20"/>
      <c r="IXQ137" s="20"/>
      <c r="IXR137" s="20"/>
      <c r="IXS137" s="20"/>
      <c r="IXT137" s="20"/>
      <c r="IXU137" s="20"/>
      <c r="IXV137" s="20"/>
      <c r="IXW137" s="20"/>
      <c r="IXX137" s="20"/>
      <c r="IXY137" s="20"/>
      <c r="IXZ137" s="20"/>
      <c r="IYA137" s="20"/>
      <c r="IYB137" s="20"/>
      <c r="IYC137" s="20"/>
      <c r="IYD137" s="20"/>
      <c r="IYE137" s="20"/>
      <c r="IYF137" s="20"/>
      <c r="IYG137" s="20"/>
      <c r="IYH137" s="20"/>
      <c r="IYI137" s="20"/>
      <c r="IYJ137" s="20"/>
      <c r="IYK137" s="20"/>
      <c r="IYL137" s="20"/>
      <c r="IYM137" s="20"/>
      <c r="IYN137" s="20"/>
      <c r="IYO137" s="20"/>
      <c r="IYP137" s="20"/>
      <c r="IYQ137" s="20"/>
      <c r="IYR137" s="20"/>
      <c r="IYS137" s="20"/>
      <c r="IYT137" s="20"/>
      <c r="IYU137" s="20"/>
      <c r="IYV137" s="20"/>
      <c r="IYW137" s="20"/>
      <c r="IYX137" s="20"/>
      <c r="IYY137" s="20"/>
      <c r="IYZ137" s="20"/>
      <c r="IZA137" s="20"/>
      <c r="IZB137" s="20"/>
      <c r="IZC137" s="20"/>
      <c r="IZD137" s="20"/>
      <c r="IZE137" s="20"/>
      <c r="IZF137" s="20"/>
      <c r="IZG137" s="20"/>
      <c r="IZH137" s="20"/>
      <c r="IZI137" s="20"/>
      <c r="IZJ137" s="20"/>
      <c r="IZK137" s="20"/>
      <c r="IZL137" s="20"/>
      <c r="IZM137" s="20"/>
      <c r="IZN137" s="20"/>
      <c r="IZO137" s="20"/>
      <c r="IZP137" s="20"/>
      <c r="IZQ137" s="20"/>
      <c r="IZR137" s="20"/>
      <c r="IZS137" s="20"/>
      <c r="IZT137" s="20"/>
      <c r="IZU137" s="20"/>
      <c r="IZV137" s="20"/>
      <c r="IZW137" s="20"/>
      <c r="IZX137" s="20"/>
      <c r="IZY137" s="20"/>
      <c r="IZZ137" s="20"/>
      <c r="JAA137" s="20"/>
      <c r="JAB137" s="20"/>
      <c r="JAC137" s="20"/>
      <c r="JAD137" s="20"/>
      <c r="JAE137" s="20"/>
      <c r="JAF137" s="20"/>
      <c r="JAG137" s="20"/>
      <c r="JAH137" s="20"/>
      <c r="JAI137" s="20"/>
      <c r="JAJ137" s="20"/>
      <c r="JAK137" s="20"/>
      <c r="JAL137" s="20"/>
      <c r="JAM137" s="20"/>
      <c r="JAN137" s="20"/>
      <c r="JAO137" s="20"/>
      <c r="JAP137" s="20"/>
      <c r="JAQ137" s="20"/>
      <c r="JAR137" s="20"/>
      <c r="JAS137" s="20"/>
      <c r="JAT137" s="20"/>
      <c r="JAU137" s="20"/>
      <c r="JAV137" s="20"/>
      <c r="JAW137" s="20"/>
      <c r="JAX137" s="20"/>
      <c r="JAY137" s="20"/>
      <c r="JAZ137" s="20"/>
      <c r="JBA137" s="20"/>
      <c r="JBB137" s="20"/>
      <c r="JBC137" s="20"/>
      <c r="JBD137" s="20"/>
      <c r="JBE137" s="20"/>
      <c r="JBF137" s="20"/>
      <c r="JBG137" s="20"/>
      <c r="JBH137" s="20"/>
      <c r="JBI137" s="20"/>
      <c r="JBJ137" s="20"/>
      <c r="JBK137" s="20"/>
      <c r="JBL137" s="20"/>
      <c r="JBM137" s="20"/>
      <c r="JBN137" s="20"/>
      <c r="JBO137" s="20"/>
      <c r="JBP137" s="20"/>
      <c r="JBQ137" s="20"/>
      <c r="JBR137" s="20"/>
      <c r="JBS137" s="20"/>
      <c r="JBT137" s="20"/>
      <c r="JBU137" s="20"/>
      <c r="JBV137" s="20"/>
      <c r="JBW137" s="20"/>
      <c r="JBX137" s="20"/>
      <c r="JBY137" s="20"/>
      <c r="JBZ137" s="20"/>
      <c r="JCA137" s="20"/>
      <c r="JCB137" s="20"/>
      <c r="JCC137" s="20"/>
      <c r="JCD137" s="20"/>
      <c r="JCE137" s="20"/>
      <c r="JCF137" s="20"/>
      <c r="JCG137" s="20"/>
      <c r="JCH137" s="20"/>
      <c r="JCI137" s="20"/>
      <c r="JCJ137" s="20"/>
      <c r="JCK137" s="20"/>
      <c r="JCL137" s="20"/>
      <c r="JCM137" s="20"/>
      <c r="JCN137" s="20"/>
      <c r="JCO137" s="20"/>
      <c r="JCP137" s="20"/>
      <c r="JCQ137" s="20"/>
      <c r="JCR137" s="20"/>
      <c r="JCS137" s="20"/>
      <c r="JCT137" s="20"/>
      <c r="JCU137" s="20"/>
      <c r="JCV137" s="20"/>
      <c r="JCW137" s="20"/>
      <c r="JCX137" s="20"/>
      <c r="JCY137" s="20"/>
      <c r="JCZ137" s="20"/>
      <c r="JDA137" s="20"/>
      <c r="JDB137" s="20"/>
      <c r="JDC137" s="20"/>
      <c r="JDD137" s="20"/>
      <c r="JDE137" s="20"/>
      <c r="JDF137" s="20"/>
      <c r="JDG137" s="20"/>
      <c r="JDH137" s="20"/>
      <c r="JDI137" s="20"/>
      <c r="JDJ137" s="20"/>
      <c r="JDK137" s="20"/>
      <c r="JDL137" s="20"/>
      <c r="JDM137" s="20"/>
      <c r="JDN137" s="20"/>
      <c r="JDO137" s="20"/>
      <c r="JDP137" s="20"/>
      <c r="JDQ137" s="20"/>
      <c r="JDR137" s="20"/>
      <c r="JDS137" s="20"/>
      <c r="JDT137" s="20"/>
      <c r="JDU137" s="20"/>
      <c r="JDV137" s="20"/>
      <c r="JDW137" s="20"/>
      <c r="JDX137" s="20"/>
      <c r="JDY137" s="20"/>
      <c r="JDZ137" s="20"/>
      <c r="JEA137" s="20"/>
      <c r="JEB137" s="20"/>
      <c r="JEC137" s="20"/>
      <c r="JED137" s="20"/>
      <c r="JEE137" s="20"/>
      <c r="JEF137" s="20"/>
      <c r="JEG137" s="20"/>
      <c r="JEH137" s="20"/>
      <c r="JEI137" s="20"/>
      <c r="JEJ137" s="20"/>
      <c r="JEK137" s="20"/>
      <c r="JEL137" s="20"/>
      <c r="JEM137" s="20"/>
      <c r="JEN137" s="20"/>
      <c r="JEO137" s="20"/>
      <c r="JEP137" s="20"/>
      <c r="JEQ137" s="20"/>
      <c r="JER137" s="20"/>
      <c r="JES137" s="20"/>
      <c r="JET137" s="20"/>
      <c r="JEU137" s="20"/>
      <c r="JEV137" s="20"/>
      <c r="JEW137" s="20"/>
      <c r="JEX137" s="20"/>
      <c r="JEY137" s="20"/>
      <c r="JEZ137" s="20"/>
      <c r="JFA137" s="20"/>
      <c r="JFB137" s="20"/>
      <c r="JFC137" s="20"/>
      <c r="JFD137" s="20"/>
      <c r="JFE137" s="20"/>
      <c r="JFF137" s="20"/>
      <c r="JFG137" s="20"/>
      <c r="JFH137" s="20"/>
      <c r="JFI137" s="20"/>
      <c r="JFJ137" s="20"/>
      <c r="JFK137" s="20"/>
      <c r="JFL137" s="20"/>
      <c r="JFM137" s="20"/>
      <c r="JFN137" s="20"/>
      <c r="JFO137" s="20"/>
      <c r="JFP137" s="20"/>
      <c r="JFQ137" s="20"/>
      <c r="JFR137" s="20"/>
      <c r="JFS137" s="20"/>
      <c r="JFT137" s="20"/>
      <c r="JFU137" s="20"/>
      <c r="JFV137" s="20"/>
      <c r="JFW137" s="20"/>
      <c r="JFX137" s="20"/>
      <c r="JFY137" s="20"/>
      <c r="JFZ137" s="20"/>
      <c r="JGA137" s="20"/>
      <c r="JGB137" s="20"/>
      <c r="JGC137" s="20"/>
      <c r="JGD137" s="20"/>
      <c r="JGE137" s="20"/>
      <c r="JGF137" s="20"/>
      <c r="JGG137" s="20"/>
      <c r="JGH137" s="20"/>
      <c r="JGI137" s="20"/>
      <c r="JGJ137" s="20"/>
      <c r="JGK137" s="20"/>
      <c r="JGL137" s="20"/>
      <c r="JGM137" s="20"/>
      <c r="JGN137" s="20"/>
      <c r="JGO137" s="20"/>
      <c r="JGP137" s="20"/>
      <c r="JGQ137" s="20"/>
      <c r="JGR137" s="20"/>
      <c r="JGS137" s="20"/>
      <c r="JGT137" s="20"/>
      <c r="JGU137" s="20"/>
      <c r="JGV137" s="20"/>
      <c r="JGW137" s="20"/>
      <c r="JGX137" s="20"/>
      <c r="JGY137" s="20"/>
      <c r="JGZ137" s="20"/>
      <c r="JHA137" s="20"/>
      <c r="JHB137" s="20"/>
      <c r="JHC137" s="20"/>
      <c r="JHD137" s="20"/>
      <c r="JHE137" s="20"/>
      <c r="JHF137" s="20"/>
      <c r="JHG137" s="20"/>
      <c r="JHH137" s="20"/>
      <c r="JHI137" s="20"/>
      <c r="JHJ137" s="20"/>
      <c r="JHK137" s="20"/>
      <c r="JHL137" s="20"/>
      <c r="JHM137" s="20"/>
      <c r="JHN137" s="20"/>
      <c r="JHO137" s="20"/>
      <c r="JHP137" s="20"/>
      <c r="JHQ137" s="20"/>
      <c r="JHR137" s="20"/>
      <c r="JHS137" s="20"/>
      <c r="JHT137" s="20"/>
      <c r="JHU137" s="20"/>
      <c r="JHV137" s="20"/>
      <c r="JHW137" s="20"/>
      <c r="JHX137" s="20"/>
      <c r="JHY137" s="20"/>
      <c r="JHZ137" s="20"/>
      <c r="JIA137" s="20"/>
      <c r="JIB137" s="20"/>
      <c r="JIC137" s="20"/>
      <c r="JID137" s="20"/>
      <c r="JIE137" s="20"/>
      <c r="JIF137" s="20"/>
      <c r="JIG137" s="20"/>
      <c r="JIH137" s="20"/>
      <c r="JII137" s="20"/>
      <c r="JIJ137" s="20"/>
      <c r="JIK137" s="20"/>
      <c r="JIL137" s="20"/>
      <c r="JIM137" s="20"/>
      <c r="JIN137" s="20"/>
      <c r="JIO137" s="20"/>
      <c r="JIP137" s="20"/>
      <c r="JIQ137" s="20"/>
      <c r="JIR137" s="20"/>
      <c r="JIS137" s="20"/>
      <c r="JIT137" s="20"/>
      <c r="JIU137" s="20"/>
      <c r="JIV137" s="20"/>
      <c r="JIW137" s="20"/>
      <c r="JIX137" s="20"/>
      <c r="JIY137" s="20"/>
      <c r="JIZ137" s="20"/>
      <c r="JJA137" s="20"/>
      <c r="JJB137" s="20"/>
      <c r="JJC137" s="20"/>
      <c r="JJD137" s="20"/>
      <c r="JJE137" s="20"/>
      <c r="JJF137" s="20"/>
      <c r="JJG137" s="20"/>
      <c r="JJH137" s="20"/>
      <c r="JJI137" s="20"/>
      <c r="JJJ137" s="20"/>
      <c r="JJK137" s="20"/>
      <c r="JJL137" s="20"/>
      <c r="JJM137" s="20"/>
      <c r="JJN137" s="20"/>
      <c r="JJO137" s="20"/>
      <c r="JJP137" s="20"/>
      <c r="JJQ137" s="20"/>
      <c r="JJR137" s="20"/>
      <c r="JJS137" s="20"/>
      <c r="JJT137" s="20"/>
      <c r="JJU137" s="20"/>
      <c r="JJV137" s="20"/>
      <c r="JJW137" s="20"/>
      <c r="JJX137" s="20"/>
      <c r="JJY137" s="20"/>
      <c r="JJZ137" s="20"/>
      <c r="JKA137" s="20"/>
      <c r="JKB137" s="20"/>
      <c r="JKC137" s="20"/>
      <c r="JKD137" s="20"/>
      <c r="JKE137" s="20"/>
      <c r="JKF137" s="20"/>
      <c r="JKG137" s="20"/>
      <c r="JKH137" s="20"/>
      <c r="JKI137" s="20"/>
      <c r="JKJ137" s="20"/>
      <c r="JKK137" s="20"/>
      <c r="JKL137" s="20"/>
      <c r="JKM137" s="20"/>
      <c r="JKN137" s="20"/>
      <c r="JKO137" s="20"/>
      <c r="JKP137" s="20"/>
      <c r="JKQ137" s="20"/>
      <c r="JKR137" s="20"/>
      <c r="JKS137" s="20"/>
      <c r="JKT137" s="20"/>
      <c r="JKU137" s="20"/>
      <c r="JKV137" s="20"/>
      <c r="JKW137" s="20"/>
      <c r="JKX137" s="20"/>
      <c r="JKY137" s="20"/>
      <c r="JKZ137" s="20"/>
      <c r="JLA137" s="20"/>
      <c r="JLB137" s="20"/>
      <c r="JLC137" s="20"/>
      <c r="JLD137" s="20"/>
      <c r="JLE137" s="20"/>
      <c r="JLF137" s="20"/>
      <c r="JLG137" s="20"/>
      <c r="JLH137" s="20"/>
      <c r="JLI137" s="20"/>
      <c r="JLJ137" s="20"/>
      <c r="JLK137" s="20"/>
      <c r="JLL137" s="20"/>
      <c r="JLM137" s="20"/>
      <c r="JLN137" s="20"/>
      <c r="JLO137" s="20"/>
      <c r="JLP137" s="20"/>
      <c r="JLQ137" s="20"/>
      <c r="JLR137" s="20"/>
      <c r="JLS137" s="20"/>
      <c r="JLT137" s="20"/>
      <c r="JLU137" s="20"/>
      <c r="JLV137" s="20"/>
      <c r="JLW137" s="20"/>
      <c r="JLX137" s="20"/>
      <c r="JLY137" s="20"/>
      <c r="JLZ137" s="20"/>
      <c r="JMA137" s="20"/>
      <c r="JMB137" s="20"/>
      <c r="JMC137" s="20"/>
      <c r="JMD137" s="20"/>
      <c r="JME137" s="20"/>
      <c r="JMF137" s="20"/>
      <c r="JMG137" s="20"/>
      <c r="JMH137" s="20"/>
      <c r="JMI137" s="20"/>
      <c r="JMJ137" s="20"/>
      <c r="JMK137" s="20"/>
      <c r="JML137" s="20"/>
      <c r="JMM137" s="20"/>
      <c r="JMN137" s="20"/>
      <c r="JMO137" s="20"/>
      <c r="JMP137" s="20"/>
      <c r="JMQ137" s="20"/>
      <c r="JMR137" s="20"/>
      <c r="JMS137" s="20"/>
      <c r="JMT137" s="20"/>
      <c r="JMU137" s="20"/>
      <c r="JMV137" s="20"/>
      <c r="JMW137" s="20"/>
      <c r="JMX137" s="20"/>
      <c r="JMY137" s="20"/>
      <c r="JMZ137" s="20"/>
      <c r="JNA137" s="20"/>
      <c r="JNB137" s="20"/>
      <c r="JNC137" s="20"/>
      <c r="JND137" s="20"/>
      <c r="JNE137" s="20"/>
      <c r="JNF137" s="20"/>
      <c r="JNG137" s="20"/>
      <c r="JNH137" s="20"/>
      <c r="JNI137" s="20"/>
      <c r="JNJ137" s="20"/>
      <c r="JNK137" s="20"/>
      <c r="JNL137" s="20"/>
      <c r="JNM137" s="20"/>
      <c r="JNN137" s="20"/>
      <c r="JNO137" s="20"/>
      <c r="JNP137" s="20"/>
      <c r="JNQ137" s="20"/>
      <c r="JNR137" s="20"/>
      <c r="JNS137" s="20"/>
      <c r="JNT137" s="20"/>
      <c r="JNU137" s="20"/>
      <c r="JNV137" s="20"/>
      <c r="JNW137" s="20"/>
      <c r="JNX137" s="20"/>
      <c r="JNY137" s="20"/>
      <c r="JNZ137" s="20"/>
      <c r="JOA137" s="20"/>
      <c r="JOB137" s="20"/>
      <c r="JOC137" s="20"/>
      <c r="JOD137" s="20"/>
      <c r="JOE137" s="20"/>
      <c r="JOF137" s="20"/>
      <c r="JOG137" s="20"/>
      <c r="JOH137" s="20"/>
      <c r="JOI137" s="20"/>
      <c r="JOJ137" s="20"/>
      <c r="JOK137" s="20"/>
      <c r="JOL137" s="20"/>
      <c r="JOM137" s="20"/>
      <c r="JON137" s="20"/>
      <c r="JOO137" s="20"/>
      <c r="JOP137" s="20"/>
      <c r="JOQ137" s="20"/>
      <c r="JOR137" s="20"/>
      <c r="JOS137" s="20"/>
      <c r="JOT137" s="20"/>
      <c r="JOU137" s="20"/>
      <c r="JOV137" s="20"/>
      <c r="JOW137" s="20"/>
      <c r="JOX137" s="20"/>
      <c r="JOY137" s="20"/>
      <c r="JOZ137" s="20"/>
      <c r="JPA137" s="20"/>
      <c r="JPB137" s="20"/>
      <c r="JPC137" s="20"/>
      <c r="JPD137" s="20"/>
      <c r="JPE137" s="20"/>
      <c r="JPF137" s="20"/>
      <c r="JPG137" s="20"/>
      <c r="JPH137" s="20"/>
      <c r="JPI137" s="20"/>
      <c r="JPJ137" s="20"/>
      <c r="JPK137" s="20"/>
      <c r="JPL137" s="20"/>
      <c r="JPM137" s="20"/>
      <c r="JPN137" s="20"/>
      <c r="JPO137" s="20"/>
      <c r="JPP137" s="20"/>
      <c r="JPQ137" s="20"/>
      <c r="JPR137" s="20"/>
      <c r="JPS137" s="20"/>
      <c r="JPT137" s="20"/>
      <c r="JPU137" s="20"/>
      <c r="JPV137" s="20"/>
      <c r="JPW137" s="20"/>
      <c r="JPX137" s="20"/>
      <c r="JPY137" s="20"/>
      <c r="JPZ137" s="20"/>
      <c r="JQA137" s="20"/>
      <c r="JQB137" s="20"/>
      <c r="JQC137" s="20"/>
      <c r="JQD137" s="20"/>
      <c r="JQE137" s="20"/>
      <c r="JQF137" s="20"/>
      <c r="JQG137" s="20"/>
      <c r="JQH137" s="20"/>
      <c r="JQI137" s="20"/>
      <c r="JQJ137" s="20"/>
      <c r="JQK137" s="20"/>
      <c r="JQL137" s="20"/>
      <c r="JQM137" s="20"/>
      <c r="JQN137" s="20"/>
      <c r="JQO137" s="20"/>
      <c r="JQP137" s="20"/>
      <c r="JQQ137" s="20"/>
      <c r="JQR137" s="20"/>
      <c r="JQS137" s="20"/>
      <c r="JQT137" s="20"/>
      <c r="JQU137" s="20"/>
      <c r="JQV137" s="20"/>
      <c r="JQW137" s="20"/>
      <c r="JQX137" s="20"/>
      <c r="JQY137" s="20"/>
      <c r="JQZ137" s="20"/>
      <c r="JRA137" s="20"/>
      <c r="JRB137" s="20"/>
      <c r="JRC137" s="20"/>
      <c r="JRD137" s="20"/>
      <c r="JRE137" s="20"/>
      <c r="JRF137" s="20"/>
      <c r="JRG137" s="20"/>
      <c r="JRH137" s="20"/>
      <c r="JRI137" s="20"/>
      <c r="JRJ137" s="20"/>
      <c r="JRK137" s="20"/>
      <c r="JRL137" s="20"/>
      <c r="JRM137" s="20"/>
      <c r="JRN137" s="20"/>
      <c r="JRO137" s="20"/>
      <c r="JRP137" s="20"/>
      <c r="JRQ137" s="20"/>
      <c r="JRR137" s="20"/>
      <c r="JRS137" s="20"/>
      <c r="JRT137" s="20"/>
      <c r="JRU137" s="20"/>
      <c r="JRV137" s="20"/>
      <c r="JRW137" s="20"/>
      <c r="JRX137" s="20"/>
      <c r="JRY137" s="20"/>
      <c r="JRZ137" s="20"/>
      <c r="JSA137" s="20"/>
      <c r="JSB137" s="20"/>
      <c r="JSC137" s="20"/>
      <c r="JSD137" s="20"/>
      <c r="JSE137" s="20"/>
      <c r="JSF137" s="20"/>
      <c r="JSG137" s="20"/>
      <c r="JSH137" s="20"/>
      <c r="JSI137" s="20"/>
      <c r="JSJ137" s="20"/>
      <c r="JSK137" s="20"/>
      <c r="JSL137" s="20"/>
      <c r="JSM137" s="20"/>
      <c r="JSN137" s="20"/>
      <c r="JSO137" s="20"/>
      <c r="JSP137" s="20"/>
      <c r="JSQ137" s="20"/>
      <c r="JSR137" s="20"/>
      <c r="JSS137" s="20"/>
      <c r="JST137" s="20"/>
      <c r="JSU137" s="20"/>
      <c r="JSV137" s="20"/>
      <c r="JSW137" s="20"/>
      <c r="JSX137" s="20"/>
      <c r="JSY137" s="20"/>
      <c r="JSZ137" s="20"/>
      <c r="JTA137" s="20"/>
      <c r="JTB137" s="20"/>
      <c r="JTC137" s="20"/>
      <c r="JTD137" s="20"/>
      <c r="JTE137" s="20"/>
      <c r="JTF137" s="20"/>
      <c r="JTG137" s="20"/>
      <c r="JTH137" s="20"/>
      <c r="JTI137" s="20"/>
      <c r="JTJ137" s="20"/>
      <c r="JTK137" s="20"/>
      <c r="JTL137" s="20"/>
      <c r="JTM137" s="20"/>
      <c r="JTN137" s="20"/>
      <c r="JTO137" s="20"/>
      <c r="JTP137" s="20"/>
      <c r="JTQ137" s="20"/>
      <c r="JTR137" s="20"/>
      <c r="JTS137" s="20"/>
      <c r="JTT137" s="20"/>
      <c r="JTU137" s="20"/>
      <c r="JTV137" s="20"/>
      <c r="JTW137" s="20"/>
      <c r="JTX137" s="20"/>
      <c r="JTY137" s="20"/>
      <c r="JTZ137" s="20"/>
      <c r="JUA137" s="20"/>
      <c r="JUB137" s="20"/>
      <c r="JUC137" s="20"/>
      <c r="JUD137" s="20"/>
      <c r="JUE137" s="20"/>
      <c r="JUF137" s="20"/>
      <c r="JUG137" s="20"/>
      <c r="JUH137" s="20"/>
      <c r="JUI137" s="20"/>
      <c r="JUJ137" s="20"/>
      <c r="JUK137" s="20"/>
      <c r="JUL137" s="20"/>
      <c r="JUM137" s="20"/>
      <c r="JUN137" s="20"/>
      <c r="JUO137" s="20"/>
      <c r="JUP137" s="20"/>
      <c r="JUQ137" s="20"/>
      <c r="JUR137" s="20"/>
      <c r="JUS137" s="20"/>
      <c r="JUT137" s="20"/>
      <c r="JUU137" s="20"/>
      <c r="JUV137" s="20"/>
      <c r="JUW137" s="20"/>
      <c r="JUX137" s="20"/>
      <c r="JUY137" s="20"/>
      <c r="JUZ137" s="20"/>
      <c r="JVA137" s="20"/>
      <c r="JVB137" s="20"/>
      <c r="JVC137" s="20"/>
      <c r="JVD137" s="20"/>
      <c r="JVE137" s="20"/>
      <c r="JVF137" s="20"/>
      <c r="JVG137" s="20"/>
      <c r="JVH137" s="20"/>
      <c r="JVI137" s="20"/>
      <c r="JVJ137" s="20"/>
      <c r="JVK137" s="20"/>
      <c r="JVL137" s="20"/>
      <c r="JVM137" s="20"/>
      <c r="JVN137" s="20"/>
      <c r="JVO137" s="20"/>
      <c r="JVP137" s="20"/>
      <c r="JVQ137" s="20"/>
      <c r="JVR137" s="20"/>
      <c r="JVS137" s="20"/>
      <c r="JVT137" s="20"/>
      <c r="JVU137" s="20"/>
      <c r="JVV137" s="20"/>
      <c r="JVW137" s="20"/>
      <c r="JVX137" s="20"/>
      <c r="JVY137" s="20"/>
      <c r="JVZ137" s="20"/>
      <c r="JWA137" s="20"/>
      <c r="JWB137" s="20"/>
      <c r="JWC137" s="20"/>
      <c r="JWD137" s="20"/>
      <c r="JWE137" s="20"/>
      <c r="JWF137" s="20"/>
      <c r="JWG137" s="20"/>
      <c r="JWH137" s="20"/>
      <c r="JWI137" s="20"/>
      <c r="JWJ137" s="20"/>
      <c r="JWK137" s="20"/>
      <c r="JWL137" s="20"/>
      <c r="JWM137" s="20"/>
      <c r="JWN137" s="20"/>
      <c r="JWO137" s="20"/>
      <c r="JWP137" s="20"/>
      <c r="JWQ137" s="20"/>
      <c r="JWR137" s="20"/>
      <c r="JWS137" s="20"/>
      <c r="JWT137" s="20"/>
      <c r="JWU137" s="20"/>
      <c r="JWV137" s="20"/>
      <c r="JWW137" s="20"/>
      <c r="JWX137" s="20"/>
      <c r="JWY137" s="20"/>
      <c r="JWZ137" s="20"/>
      <c r="JXA137" s="20"/>
      <c r="JXB137" s="20"/>
      <c r="JXC137" s="20"/>
      <c r="JXD137" s="20"/>
      <c r="JXE137" s="20"/>
      <c r="JXF137" s="20"/>
      <c r="JXG137" s="20"/>
      <c r="JXH137" s="20"/>
      <c r="JXI137" s="20"/>
      <c r="JXJ137" s="20"/>
      <c r="JXK137" s="20"/>
      <c r="JXL137" s="20"/>
      <c r="JXM137" s="20"/>
      <c r="JXN137" s="20"/>
      <c r="JXO137" s="20"/>
      <c r="JXP137" s="20"/>
      <c r="JXQ137" s="20"/>
      <c r="JXR137" s="20"/>
      <c r="JXS137" s="20"/>
      <c r="JXT137" s="20"/>
      <c r="JXU137" s="20"/>
      <c r="JXV137" s="20"/>
      <c r="JXW137" s="20"/>
      <c r="JXX137" s="20"/>
      <c r="JXY137" s="20"/>
      <c r="JXZ137" s="20"/>
      <c r="JYA137" s="20"/>
      <c r="JYB137" s="20"/>
      <c r="JYC137" s="20"/>
      <c r="JYD137" s="20"/>
      <c r="JYE137" s="20"/>
      <c r="JYF137" s="20"/>
      <c r="JYG137" s="20"/>
      <c r="JYH137" s="20"/>
      <c r="JYI137" s="20"/>
      <c r="JYJ137" s="20"/>
      <c r="JYK137" s="20"/>
      <c r="JYL137" s="20"/>
      <c r="JYM137" s="20"/>
      <c r="JYN137" s="20"/>
      <c r="JYO137" s="20"/>
      <c r="JYP137" s="20"/>
      <c r="JYQ137" s="20"/>
      <c r="JYR137" s="20"/>
      <c r="JYS137" s="20"/>
      <c r="JYT137" s="20"/>
      <c r="JYU137" s="20"/>
      <c r="JYV137" s="20"/>
      <c r="JYW137" s="20"/>
      <c r="JYX137" s="20"/>
      <c r="JYY137" s="20"/>
      <c r="JYZ137" s="20"/>
      <c r="JZA137" s="20"/>
      <c r="JZB137" s="20"/>
      <c r="JZC137" s="20"/>
      <c r="JZD137" s="20"/>
      <c r="JZE137" s="20"/>
      <c r="JZF137" s="20"/>
      <c r="JZG137" s="20"/>
      <c r="JZH137" s="20"/>
      <c r="JZI137" s="20"/>
      <c r="JZJ137" s="20"/>
      <c r="JZK137" s="20"/>
      <c r="JZL137" s="20"/>
      <c r="JZM137" s="20"/>
      <c r="JZN137" s="20"/>
      <c r="JZO137" s="20"/>
      <c r="JZP137" s="20"/>
      <c r="JZQ137" s="20"/>
      <c r="JZR137" s="20"/>
      <c r="JZS137" s="20"/>
      <c r="JZT137" s="20"/>
      <c r="JZU137" s="20"/>
      <c r="JZV137" s="20"/>
      <c r="JZW137" s="20"/>
      <c r="JZX137" s="20"/>
      <c r="JZY137" s="20"/>
      <c r="JZZ137" s="20"/>
      <c r="KAA137" s="20"/>
      <c r="KAB137" s="20"/>
      <c r="KAC137" s="20"/>
      <c r="KAD137" s="20"/>
      <c r="KAE137" s="20"/>
      <c r="KAF137" s="20"/>
      <c r="KAG137" s="20"/>
      <c r="KAH137" s="20"/>
      <c r="KAI137" s="20"/>
      <c r="KAJ137" s="20"/>
      <c r="KAK137" s="20"/>
      <c r="KAL137" s="20"/>
      <c r="KAM137" s="20"/>
      <c r="KAN137" s="20"/>
      <c r="KAO137" s="20"/>
      <c r="KAP137" s="20"/>
      <c r="KAQ137" s="20"/>
      <c r="KAR137" s="20"/>
      <c r="KAS137" s="20"/>
      <c r="KAT137" s="20"/>
      <c r="KAU137" s="20"/>
      <c r="KAV137" s="20"/>
      <c r="KAW137" s="20"/>
      <c r="KAX137" s="20"/>
      <c r="KAY137" s="20"/>
      <c r="KAZ137" s="20"/>
      <c r="KBA137" s="20"/>
      <c r="KBB137" s="20"/>
      <c r="KBC137" s="20"/>
      <c r="KBD137" s="20"/>
      <c r="KBE137" s="20"/>
      <c r="KBF137" s="20"/>
      <c r="KBG137" s="20"/>
      <c r="KBH137" s="20"/>
      <c r="KBI137" s="20"/>
      <c r="KBJ137" s="20"/>
      <c r="KBK137" s="20"/>
      <c r="KBL137" s="20"/>
      <c r="KBM137" s="20"/>
      <c r="KBN137" s="20"/>
      <c r="KBO137" s="20"/>
      <c r="KBP137" s="20"/>
      <c r="KBQ137" s="20"/>
      <c r="KBR137" s="20"/>
      <c r="KBS137" s="20"/>
      <c r="KBT137" s="20"/>
      <c r="KBU137" s="20"/>
      <c r="KBV137" s="20"/>
      <c r="KBW137" s="20"/>
      <c r="KBX137" s="20"/>
      <c r="KBY137" s="20"/>
      <c r="KBZ137" s="20"/>
      <c r="KCA137" s="20"/>
      <c r="KCB137" s="20"/>
      <c r="KCC137" s="20"/>
      <c r="KCD137" s="20"/>
      <c r="KCE137" s="20"/>
      <c r="KCF137" s="20"/>
      <c r="KCG137" s="20"/>
      <c r="KCH137" s="20"/>
      <c r="KCI137" s="20"/>
      <c r="KCJ137" s="20"/>
      <c r="KCK137" s="20"/>
      <c r="KCL137" s="20"/>
      <c r="KCM137" s="20"/>
      <c r="KCN137" s="20"/>
      <c r="KCO137" s="20"/>
      <c r="KCP137" s="20"/>
      <c r="KCQ137" s="20"/>
      <c r="KCR137" s="20"/>
      <c r="KCS137" s="20"/>
      <c r="KCT137" s="20"/>
      <c r="KCU137" s="20"/>
      <c r="KCV137" s="20"/>
      <c r="KCW137" s="20"/>
      <c r="KCX137" s="20"/>
      <c r="KCY137" s="20"/>
      <c r="KCZ137" s="20"/>
      <c r="KDA137" s="20"/>
      <c r="KDB137" s="20"/>
      <c r="KDC137" s="20"/>
      <c r="KDD137" s="20"/>
      <c r="KDE137" s="20"/>
      <c r="KDF137" s="20"/>
      <c r="KDG137" s="20"/>
      <c r="KDH137" s="20"/>
      <c r="KDI137" s="20"/>
      <c r="KDJ137" s="20"/>
      <c r="KDK137" s="20"/>
      <c r="KDL137" s="20"/>
      <c r="KDM137" s="20"/>
      <c r="KDN137" s="20"/>
      <c r="KDO137" s="20"/>
      <c r="KDP137" s="20"/>
      <c r="KDQ137" s="20"/>
      <c r="KDR137" s="20"/>
      <c r="KDS137" s="20"/>
      <c r="KDT137" s="20"/>
      <c r="KDU137" s="20"/>
      <c r="KDV137" s="20"/>
      <c r="KDW137" s="20"/>
      <c r="KDX137" s="20"/>
      <c r="KDY137" s="20"/>
      <c r="KDZ137" s="20"/>
      <c r="KEA137" s="20"/>
      <c r="KEB137" s="20"/>
      <c r="KEC137" s="20"/>
      <c r="KED137" s="20"/>
      <c r="KEE137" s="20"/>
      <c r="KEF137" s="20"/>
      <c r="KEG137" s="20"/>
      <c r="KEH137" s="20"/>
      <c r="KEI137" s="20"/>
      <c r="KEJ137" s="20"/>
      <c r="KEK137" s="20"/>
      <c r="KEL137" s="20"/>
      <c r="KEM137" s="20"/>
      <c r="KEN137" s="20"/>
      <c r="KEO137" s="20"/>
      <c r="KEP137" s="20"/>
      <c r="KEQ137" s="20"/>
      <c r="KER137" s="20"/>
      <c r="KES137" s="20"/>
      <c r="KET137" s="20"/>
      <c r="KEU137" s="20"/>
      <c r="KEV137" s="20"/>
      <c r="KEW137" s="20"/>
      <c r="KEX137" s="20"/>
      <c r="KEY137" s="20"/>
      <c r="KEZ137" s="20"/>
      <c r="KFA137" s="20"/>
      <c r="KFB137" s="20"/>
      <c r="KFC137" s="20"/>
      <c r="KFD137" s="20"/>
      <c r="KFE137" s="20"/>
      <c r="KFF137" s="20"/>
      <c r="KFG137" s="20"/>
      <c r="KFH137" s="20"/>
      <c r="KFI137" s="20"/>
      <c r="KFJ137" s="20"/>
      <c r="KFK137" s="20"/>
      <c r="KFL137" s="20"/>
      <c r="KFM137" s="20"/>
      <c r="KFN137" s="20"/>
      <c r="KFO137" s="20"/>
      <c r="KFP137" s="20"/>
      <c r="KFQ137" s="20"/>
      <c r="KFR137" s="20"/>
      <c r="KFS137" s="20"/>
      <c r="KFT137" s="20"/>
      <c r="KFU137" s="20"/>
      <c r="KFV137" s="20"/>
      <c r="KFW137" s="20"/>
      <c r="KFX137" s="20"/>
      <c r="KFY137" s="20"/>
      <c r="KFZ137" s="20"/>
      <c r="KGA137" s="20"/>
      <c r="KGB137" s="20"/>
      <c r="KGC137" s="20"/>
      <c r="KGD137" s="20"/>
      <c r="KGE137" s="20"/>
      <c r="KGF137" s="20"/>
      <c r="KGG137" s="20"/>
      <c r="KGH137" s="20"/>
      <c r="KGI137" s="20"/>
      <c r="KGJ137" s="20"/>
      <c r="KGK137" s="20"/>
      <c r="KGL137" s="20"/>
      <c r="KGM137" s="20"/>
      <c r="KGN137" s="20"/>
      <c r="KGO137" s="20"/>
      <c r="KGP137" s="20"/>
      <c r="KGQ137" s="20"/>
      <c r="KGR137" s="20"/>
      <c r="KGS137" s="20"/>
      <c r="KGT137" s="20"/>
      <c r="KGU137" s="20"/>
      <c r="KGV137" s="20"/>
      <c r="KGW137" s="20"/>
      <c r="KGX137" s="20"/>
      <c r="KGY137" s="20"/>
      <c r="KGZ137" s="20"/>
      <c r="KHA137" s="20"/>
      <c r="KHB137" s="20"/>
      <c r="KHC137" s="20"/>
      <c r="KHD137" s="20"/>
      <c r="KHE137" s="20"/>
      <c r="KHF137" s="20"/>
      <c r="KHG137" s="20"/>
      <c r="KHH137" s="20"/>
      <c r="KHI137" s="20"/>
      <c r="KHJ137" s="20"/>
      <c r="KHK137" s="20"/>
      <c r="KHL137" s="20"/>
      <c r="KHM137" s="20"/>
      <c r="KHN137" s="20"/>
      <c r="KHO137" s="20"/>
      <c r="KHP137" s="20"/>
      <c r="KHQ137" s="20"/>
      <c r="KHR137" s="20"/>
      <c r="KHS137" s="20"/>
      <c r="KHT137" s="20"/>
      <c r="KHU137" s="20"/>
      <c r="KHV137" s="20"/>
      <c r="KHW137" s="20"/>
      <c r="KHX137" s="20"/>
      <c r="KHY137" s="20"/>
      <c r="KHZ137" s="20"/>
      <c r="KIA137" s="20"/>
      <c r="KIB137" s="20"/>
      <c r="KIC137" s="20"/>
      <c r="KID137" s="20"/>
      <c r="KIE137" s="20"/>
      <c r="KIF137" s="20"/>
      <c r="KIG137" s="20"/>
      <c r="KIH137" s="20"/>
      <c r="KII137" s="20"/>
      <c r="KIJ137" s="20"/>
      <c r="KIK137" s="20"/>
      <c r="KIL137" s="20"/>
      <c r="KIM137" s="20"/>
      <c r="KIN137" s="20"/>
      <c r="KIO137" s="20"/>
      <c r="KIP137" s="20"/>
      <c r="KIQ137" s="20"/>
      <c r="KIR137" s="20"/>
      <c r="KIS137" s="20"/>
      <c r="KIT137" s="20"/>
      <c r="KIU137" s="20"/>
      <c r="KIV137" s="20"/>
      <c r="KIW137" s="20"/>
      <c r="KIX137" s="20"/>
      <c r="KIY137" s="20"/>
      <c r="KIZ137" s="20"/>
      <c r="KJA137" s="20"/>
      <c r="KJB137" s="20"/>
      <c r="KJC137" s="20"/>
      <c r="KJD137" s="20"/>
      <c r="KJE137" s="20"/>
      <c r="KJF137" s="20"/>
      <c r="KJG137" s="20"/>
      <c r="KJH137" s="20"/>
      <c r="KJI137" s="20"/>
      <c r="KJJ137" s="20"/>
      <c r="KJK137" s="20"/>
      <c r="KJL137" s="20"/>
      <c r="KJM137" s="20"/>
      <c r="KJN137" s="20"/>
      <c r="KJO137" s="20"/>
      <c r="KJP137" s="20"/>
      <c r="KJQ137" s="20"/>
      <c r="KJR137" s="20"/>
      <c r="KJS137" s="20"/>
      <c r="KJT137" s="20"/>
      <c r="KJU137" s="20"/>
      <c r="KJV137" s="20"/>
      <c r="KJW137" s="20"/>
      <c r="KJX137" s="20"/>
      <c r="KJY137" s="20"/>
      <c r="KJZ137" s="20"/>
      <c r="KKA137" s="20"/>
      <c r="KKB137" s="20"/>
      <c r="KKC137" s="20"/>
      <c r="KKD137" s="20"/>
      <c r="KKE137" s="20"/>
      <c r="KKF137" s="20"/>
      <c r="KKG137" s="20"/>
      <c r="KKH137" s="20"/>
      <c r="KKI137" s="20"/>
      <c r="KKJ137" s="20"/>
      <c r="KKK137" s="20"/>
      <c r="KKL137" s="20"/>
      <c r="KKM137" s="20"/>
      <c r="KKN137" s="20"/>
      <c r="KKO137" s="20"/>
      <c r="KKP137" s="20"/>
      <c r="KKQ137" s="20"/>
      <c r="KKR137" s="20"/>
      <c r="KKS137" s="20"/>
      <c r="KKT137" s="20"/>
      <c r="KKU137" s="20"/>
      <c r="KKV137" s="20"/>
      <c r="KKW137" s="20"/>
      <c r="KKX137" s="20"/>
      <c r="KKY137" s="20"/>
      <c r="KKZ137" s="20"/>
      <c r="KLA137" s="20"/>
      <c r="KLB137" s="20"/>
      <c r="KLC137" s="20"/>
      <c r="KLD137" s="20"/>
      <c r="KLE137" s="20"/>
      <c r="KLF137" s="20"/>
      <c r="KLG137" s="20"/>
      <c r="KLH137" s="20"/>
      <c r="KLI137" s="20"/>
      <c r="KLJ137" s="20"/>
      <c r="KLK137" s="20"/>
      <c r="KLL137" s="20"/>
      <c r="KLM137" s="20"/>
      <c r="KLN137" s="20"/>
      <c r="KLO137" s="20"/>
      <c r="KLP137" s="20"/>
      <c r="KLQ137" s="20"/>
      <c r="KLR137" s="20"/>
      <c r="KLS137" s="20"/>
      <c r="KLT137" s="20"/>
      <c r="KLU137" s="20"/>
      <c r="KLV137" s="20"/>
      <c r="KLW137" s="20"/>
      <c r="KLX137" s="20"/>
      <c r="KLY137" s="20"/>
      <c r="KLZ137" s="20"/>
      <c r="KMA137" s="20"/>
      <c r="KMB137" s="20"/>
      <c r="KMC137" s="20"/>
      <c r="KMD137" s="20"/>
      <c r="KME137" s="20"/>
      <c r="KMF137" s="20"/>
      <c r="KMG137" s="20"/>
      <c r="KMH137" s="20"/>
      <c r="KMI137" s="20"/>
      <c r="KMJ137" s="20"/>
      <c r="KMK137" s="20"/>
      <c r="KML137" s="20"/>
      <c r="KMM137" s="20"/>
      <c r="KMN137" s="20"/>
      <c r="KMO137" s="20"/>
      <c r="KMP137" s="20"/>
      <c r="KMQ137" s="20"/>
      <c r="KMR137" s="20"/>
      <c r="KMS137" s="20"/>
      <c r="KMT137" s="20"/>
      <c r="KMU137" s="20"/>
      <c r="KMV137" s="20"/>
      <c r="KMW137" s="20"/>
      <c r="KMX137" s="20"/>
      <c r="KMY137" s="20"/>
      <c r="KMZ137" s="20"/>
      <c r="KNA137" s="20"/>
      <c r="KNB137" s="20"/>
      <c r="KNC137" s="20"/>
      <c r="KND137" s="20"/>
      <c r="KNE137" s="20"/>
      <c r="KNF137" s="20"/>
      <c r="KNG137" s="20"/>
      <c r="KNH137" s="20"/>
      <c r="KNI137" s="20"/>
      <c r="KNJ137" s="20"/>
      <c r="KNK137" s="20"/>
      <c r="KNL137" s="20"/>
      <c r="KNM137" s="20"/>
      <c r="KNN137" s="20"/>
      <c r="KNO137" s="20"/>
      <c r="KNP137" s="20"/>
      <c r="KNQ137" s="20"/>
      <c r="KNR137" s="20"/>
      <c r="KNS137" s="20"/>
      <c r="KNT137" s="20"/>
      <c r="KNU137" s="20"/>
      <c r="KNV137" s="20"/>
      <c r="KNW137" s="20"/>
      <c r="KNX137" s="20"/>
      <c r="KNY137" s="20"/>
      <c r="KNZ137" s="20"/>
      <c r="KOA137" s="20"/>
      <c r="KOB137" s="20"/>
      <c r="KOC137" s="20"/>
      <c r="KOD137" s="20"/>
      <c r="KOE137" s="20"/>
      <c r="KOF137" s="20"/>
      <c r="KOG137" s="20"/>
      <c r="KOH137" s="20"/>
      <c r="KOI137" s="20"/>
      <c r="KOJ137" s="20"/>
      <c r="KOK137" s="20"/>
      <c r="KOL137" s="20"/>
      <c r="KOM137" s="20"/>
      <c r="KON137" s="20"/>
      <c r="KOO137" s="20"/>
      <c r="KOP137" s="20"/>
      <c r="KOQ137" s="20"/>
      <c r="KOR137" s="20"/>
      <c r="KOS137" s="20"/>
      <c r="KOT137" s="20"/>
      <c r="KOU137" s="20"/>
      <c r="KOV137" s="20"/>
      <c r="KOW137" s="20"/>
      <c r="KOX137" s="20"/>
      <c r="KOY137" s="20"/>
      <c r="KOZ137" s="20"/>
      <c r="KPA137" s="20"/>
      <c r="KPB137" s="20"/>
      <c r="KPC137" s="20"/>
      <c r="KPD137" s="20"/>
      <c r="KPE137" s="20"/>
      <c r="KPF137" s="20"/>
      <c r="KPG137" s="20"/>
      <c r="KPH137" s="20"/>
      <c r="KPI137" s="20"/>
      <c r="KPJ137" s="20"/>
      <c r="KPK137" s="20"/>
      <c r="KPL137" s="20"/>
      <c r="KPM137" s="20"/>
      <c r="KPN137" s="20"/>
      <c r="KPO137" s="20"/>
      <c r="KPP137" s="20"/>
      <c r="KPQ137" s="20"/>
      <c r="KPR137" s="20"/>
      <c r="KPS137" s="20"/>
      <c r="KPT137" s="20"/>
      <c r="KPU137" s="20"/>
      <c r="KPV137" s="20"/>
      <c r="KPW137" s="20"/>
      <c r="KPX137" s="20"/>
      <c r="KPY137" s="20"/>
      <c r="KPZ137" s="20"/>
      <c r="KQA137" s="20"/>
      <c r="KQB137" s="20"/>
      <c r="KQC137" s="20"/>
      <c r="KQD137" s="20"/>
      <c r="KQE137" s="20"/>
      <c r="KQF137" s="20"/>
      <c r="KQG137" s="20"/>
      <c r="KQH137" s="20"/>
      <c r="KQI137" s="20"/>
      <c r="KQJ137" s="20"/>
      <c r="KQK137" s="20"/>
      <c r="KQL137" s="20"/>
      <c r="KQM137" s="20"/>
      <c r="KQN137" s="20"/>
      <c r="KQO137" s="20"/>
      <c r="KQP137" s="20"/>
      <c r="KQQ137" s="20"/>
      <c r="KQR137" s="20"/>
      <c r="KQS137" s="20"/>
      <c r="KQT137" s="20"/>
      <c r="KQU137" s="20"/>
      <c r="KQV137" s="20"/>
      <c r="KQW137" s="20"/>
      <c r="KQX137" s="20"/>
      <c r="KQY137" s="20"/>
      <c r="KQZ137" s="20"/>
      <c r="KRA137" s="20"/>
      <c r="KRB137" s="20"/>
      <c r="KRC137" s="20"/>
      <c r="KRD137" s="20"/>
      <c r="KRE137" s="20"/>
      <c r="KRF137" s="20"/>
      <c r="KRG137" s="20"/>
      <c r="KRH137" s="20"/>
      <c r="KRI137" s="20"/>
      <c r="KRJ137" s="20"/>
      <c r="KRK137" s="20"/>
      <c r="KRL137" s="20"/>
      <c r="KRM137" s="20"/>
      <c r="KRN137" s="20"/>
      <c r="KRO137" s="20"/>
      <c r="KRP137" s="20"/>
      <c r="KRQ137" s="20"/>
      <c r="KRR137" s="20"/>
      <c r="KRS137" s="20"/>
      <c r="KRT137" s="20"/>
      <c r="KRU137" s="20"/>
      <c r="KRV137" s="20"/>
      <c r="KRW137" s="20"/>
      <c r="KRX137" s="20"/>
      <c r="KRY137" s="20"/>
      <c r="KRZ137" s="20"/>
      <c r="KSA137" s="20"/>
      <c r="KSB137" s="20"/>
      <c r="KSC137" s="20"/>
      <c r="KSD137" s="20"/>
      <c r="KSE137" s="20"/>
      <c r="KSF137" s="20"/>
      <c r="KSG137" s="20"/>
      <c r="KSH137" s="20"/>
      <c r="KSI137" s="20"/>
      <c r="KSJ137" s="20"/>
      <c r="KSK137" s="20"/>
      <c r="KSL137" s="20"/>
      <c r="KSM137" s="20"/>
      <c r="KSN137" s="20"/>
      <c r="KSO137" s="20"/>
      <c r="KSP137" s="20"/>
      <c r="KSQ137" s="20"/>
      <c r="KSR137" s="20"/>
      <c r="KSS137" s="20"/>
      <c r="KST137" s="20"/>
      <c r="KSU137" s="20"/>
      <c r="KSV137" s="20"/>
      <c r="KSW137" s="20"/>
      <c r="KSX137" s="20"/>
      <c r="KSY137" s="20"/>
      <c r="KSZ137" s="20"/>
      <c r="KTA137" s="20"/>
      <c r="KTB137" s="20"/>
      <c r="KTC137" s="20"/>
      <c r="KTD137" s="20"/>
      <c r="KTE137" s="20"/>
      <c r="KTF137" s="20"/>
      <c r="KTG137" s="20"/>
      <c r="KTH137" s="20"/>
      <c r="KTI137" s="20"/>
      <c r="KTJ137" s="20"/>
      <c r="KTK137" s="20"/>
      <c r="KTL137" s="20"/>
      <c r="KTM137" s="20"/>
      <c r="KTN137" s="20"/>
      <c r="KTO137" s="20"/>
      <c r="KTP137" s="20"/>
      <c r="KTQ137" s="20"/>
      <c r="KTR137" s="20"/>
      <c r="KTS137" s="20"/>
      <c r="KTT137" s="20"/>
      <c r="KTU137" s="20"/>
      <c r="KTV137" s="20"/>
      <c r="KTW137" s="20"/>
      <c r="KTX137" s="20"/>
      <c r="KTY137" s="20"/>
      <c r="KTZ137" s="20"/>
      <c r="KUA137" s="20"/>
      <c r="KUB137" s="20"/>
      <c r="KUC137" s="20"/>
      <c r="KUD137" s="20"/>
      <c r="KUE137" s="20"/>
      <c r="KUF137" s="20"/>
      <c r="KUG137" s="20"/>
      <c r="KUH137" s="20"/>
      <c r="KUI137" s="20"/>
      <c r="KUJ137" s="20"/>
      <c r="KUK137" s="20"/>
      <c r="KUL137" s="20"/>
      <c r="KUM137" s="20"/>
      <c r="KUN137" s="20"/>
      <c r="KUO137" s="20"/>
      <c r="KUP137" s="20"/>
      <c r="KUQ137" s="20"/>
      <c r="KUR137" s="20"/>
      <c r="KUS137" s="20"/>
      <c r="KUT137" s="20"/>
      <c r="KUU137" s="20"/>
      <c r="KUV137" s="20"/>
      <c r="KUW137" s="20"/>
      <c r="KUX137" s="20"/>
      <c r="KUY137" s="20"/>
      <c r="KUZ137" s="20"/>
      <c r="KVA137" s="20"/>
      <c r="KVB137" s="20"/>
      <c r="KVC137" s="20"/>
      <c r="KVD137" s="20"/>
      <c r="KVE137" s="20"/>
      <c r="KVF137" s="20"/>
      <c r="KVG137" s="20"/>
      <c r="KVH137" s="20"/>
      <c r="KVI137" s="20"/>
      <c r="KVJ137" s="20"/>
      <c r="KVK137" s="20"/>
      <c r="KVL137" s="20"/>
      <c r="KVM137" s="20"/>
      <c r="KVN137" s="20"/>
      <c r="KVO137" s="20"/>
      <c r="KVP137" s="20"/>
      <c r="KVQ137" s="20"/>
      <c r="KVR137" s="20"/>
      <c r="KVS137" s="20"/>
      <c r="KVT137" s="20"/>
      <c r="KVU137" s="20"/>
      <c r="KVV137" s="20"/>
      <c r="KVW137" s="20"/>
      <c r="KVX137" s="20"/>
      <c r="KVY137" s="20"/>
      <c r="KVZ137" s="20"/>
      <c r="KWA137" s="20"/>
      <c r="KWB137" s="20"/>
      <c r="KWC137" s="20"/>
      <c r="KWD137" s="20"/>
      <c r="KWE137" s="20"/>
      <c r="KWF137" s="20"/>
      <c r="KWG137" s="20"/>
      <c r="KWH137" s="20"/>
      <c r="KWI137" s="20"/>
      <c r="KWJ137" s="20"/>
      <c r="KWK137" s="20"/>
      <c r="KWL137" s="20"/>
      <c r="KWM137" s="20"/>
      <c r="KWN137" s="20"/>
      <c r="KWO137" s="20"/>
      <c r="KWP137" s="20"/>
      <c r="KWQ137" s="20"/>
      <c r="KWR137" s="20"/>
      <c r="KWS137" s="20"/>
      <c r="KWT137" s="20"/>
      <c r="KWU137" s="20"/>
      <c r="KWV137" s="20"/>
      <c r="KWW137" s="20"/>
      <c r="KWX137" s="20"/>
      <c r="KWY137" s="20"/>
      <c r="KWZ137" s="20"/>
      <c r="KXA137" s="20"/>
      <c r="KXB137" s="20"/>
      <c r="KXC137" s="20"/>
      <c r="KXD137" s="20"/>
      <c r="KXE137" s="20"/>
      <c r="KXF137" s="20"/>
      <c r="KXG137" s="20"/>
      <c r="KXH137" s="20"/>
      <c r="KXI137" s="20"/>
      <c r="KXJ137" s="20"/>
      <c r="KXK137" s="20"/>
      <c r="KXL137" s="20"/>
      <c r="KXM137" s="20"/>
      <c r="KXN137" s="20"/>
      <c r="KXO137" s="20"/>
      <c r="KXP137" s="20"/>
      <c r="KXQ137" s="20"/>
      <c r="KXR137" s="20"/>
      <c r="KXS137" s="20"/>
      <c r="KXT137" s="20"/>
      <c r="KXU137" s="20"/>
      <c r="KXV137" s="20"/>
      <c r="KXW137" s="20"/>
      <c r="KXX137" s="20"/>
      <c r="KXY137" s="20"/>
      <c r="KXZ137" s="20"/>
      <c r="KYA137" s="20"/>
      <c r="KYB137" s="20"/>
      <c r="KYC137" s="20"/>
      <c r="KYD137" s="20"/>
      <c r="KYE137" s="20"/>
      <c r="KYF137" s="20"/>
      <c r="KYG137" s="20"/>
      <c r="KYH137" s="20"/>
      <c r="KYI137" s="20"/>
      <c r="KYJ137" s="20"/>
      <c r="KYK137" s="20"/>
      <c r="KYL137" s="20"/>
      <c r="KYM137" s="20"/>
      <c r="KYN137" s="20"/>
      <c r="KYO137" s="20"/>
      <c r="KYP137" s="20"/>
      <c r="KYQ137" s="20"/>
      <c r="KYR137" s="20"/>
      <c r="KYS137" s="20"/>
      <c r="KYT137" s="20"/>
      <c r="KYU137" s="20"/>
      <c r="KYV137" s="20"/>
      <c r="KYW137" s="20"/>
      <c r="KYX137" s="20"/>
      <c r="KYY137" s="20"/>
      <c r="KYZ137" s="20"/>
      <c r="KZA137" s="20"/>
      <c r="KZB137" s="20"/>
      <c r="KZC137" s="20"/>
      <c r="KZD137" s="20"/>
      <c r="KZE137" s="20"/>
      <c r="KZF137" s="20"/>
      <c r="KZG137" s="20"/>
      <c r="KZH137" s="20"/>
      <c r="KZI137" s="20"/>
      <c r="KZJ137" s="20"/>
      <c r="KZK137" s="20"/>
      <c r="KZL137" s="20"/>
      <c r="KZM137" s="20"/>
      <c r="KZN137" s="20"/>
      <c r="KZO137" s="20"/>
      <c r="KZP137" s="20"/>
      <c r="KZQ137" s="20"/>
      <c r="KZR137" s="20"/>
      <c r="KZS137" s="20"/>
      <c r="KZT137" s="20"/>
      <c r="KZU137" s="20"/>
      <c r="KZV137" s="20"/>
      <c r="KZW137" s="20"/>
      <c r="KZX137" s="20"/>
      <c r="KZY137" s="20"/>
      <c r="KZZ137" s="20"/>
      <c r="LAA137" s="20"/>
      <c r="LAB137" s="20"/>
      <c r="LAC137" s="20"/>
      <c r="LAD137" s="20"/>
      <c r="LAE137" s="20"/>
      <c r="LAF137" s="20"/>
      <c r="LAG137" s="20"/>
      <c r="LAH137" s="20"/>
      <c r="LAI137" s="20"/>
      <c r="LAJ137" s="20"/>
      <c r="LAK137" s="20"/>
      <c r="LAL137" s="20"/>
      <c r="LAM137" s="20"/>
      <c r="LAN137" s="20"/>
      <c r="LAO137" s="20"/>
      <c r="LAP137" s="20"/>
      <c r="LAQ137" s="20"/>
      <c r="LAR137" s="20"/>
      <c r="LAS137" s="20"/>
      <c r="LAT137" s="20"/>
      <c r="LAU137" s="20"/>
      <c r="LAV137" s="20"/>
      <c r="LAW137" s="20"/>
      <c r="LAX137" s="20"/>
      <c r="LAY137" s="20"/>
      <c r="LAZ137" s="20"/>
      <c r="LBA137" s="20"/>
      <c r="LBB137" s="20"/>
      <c r="LBC137" s="20"/>
      <c r="LBD137" s="20"/>
      <c r="LBE137" s="20"/>
      <c r="LBF137" s="20"/>
      <c r="LBG137" s="20"/>
      <c r="LBH137" s="20"/>
      <c r="LBI137" s="20"/>
      <c r="LBJ137" s="20"/>
      <c r="LBK137" s="20"/>
      <c r="LBL137" s="20"/>
      <c r="LBM137" s="20"/>
      <c r="LBN137" s="20"/>
      <c r="LBO137" s="20"/>
      <c r="LBP137" s="20"/>
      <c r="LBQ137" s="20"/>
      <c r="LBR137" s="20"/>
      <c r="LBS137" s="20"/>
      <c r="LBT137" s="20"/>
      <c r="LBU137" s="20"/>
      <c r="LBV137" s="20"/>
      <c r="LBW137" s="20"/>
      <c r="LBX137" s="20"/>
      <c r="LBY137" s="20"/>
      <c r="LBZ137" s="20"/>
      <c r="LCA137" s="20"/>
      <c r="LCB137" s="20"/>
      <c r="LCC137" s="20"/>
      <c r="LCD137" s="20"/>
      <c r="LCE137" s="20"/>
      <c r="LCF137" s="20"/>
      <c r="LCG137" s="20"/>
      <c r="LCH137" s="20"/>
      <c r="LCI137" s="20"/>
      <c r="LCJ137" s="20"/>
      <c r="LCK137" s="20"/>
      <c r="LCL137" s="20"/>
      <c r="LCM137" s="20"/>
      <c r="LCN137" s="20"/>
      <c r="LCO137" s="20"/>
      <c r="LCP137" s="20"/>
      <c r="LCQ137" s="20"/>
      <c r="LCR137" s="20"/>
      <c r="LCS137" s="20"/>
      <c r="LCT137" s="20"/>
      <c r="LCU137" s="20"/>
      <c r="LCV137" s="20"/>
      <c r="LCW137" s="20"/>
      <c r="LCX137" s="20"/>
      <c r="LCY137" s="20"/>
      <c r="LCZ137" s="20"/>
      <c r="LDA137" s="20"/>
      <c r="LDB137" s="20"/>
      <c r="LDC137" s="20"/>
      <c r="LDD137" s="20"/>
      <c r="LDE137" s="20"/>
      <c r="LDF137" s="20"/>
      <c r="LDG137" s="20"/>
      <c r="LDH137" s="20"/>
      <c r="LDI137" s="20"/>
      <c r="LDJ137" s="20"/>
      <c r="LDK137" s="20"/>
      <c r="LDL137" s="20"/>
      <c r="LDM137" s="20"/>
      <c r="LDN137" s="20"/>
      <c r="LDO137" s="20"/>
      <c r="LDP137" s="20"/>
      <c r="LDQ137" s="20"/>
      <c r="LDR137" s="20"/>
      <c r="LDS137" s="20"/>
      <c r="LDT137" s="20"/>
      <c r="LDU137" s="20"/>
      <c r="LDV137" s="20"/>
      <c r="LDW137" s="20"/>
      <c r="LDX137" s="20"/>
      <c r="LDY137" s="20"/>
      <c r="LDZ137" s="20"/>
      <c r="LEA137" s="20"/>
      <c r="LEB137" s="20"/>
      <c r="LEC137" s="20"/>
      <c r="LED137" s="20"/>
      <c r="LEE137" s="20"/>
      <c r="LEF137" s="20"/>
      <c r="LEG137" s="20"/>
      <c r="LEH137" s="20"/>
      <c r="LEI137" s="20"/>
      <c r="LEJ137" s="20"/>
      <c r="LEK137" s="20"/>
      <c r="LEL137" s="20"/>
      <c r="LEM137" s="20"/>
      <c r="LEN137" s="20"/>
      <c r="LEO137" s="20"/>
      <c r="LEP137" s="20"/>
      <c r="LEQ137" s="20"/>
      <c r="LER137" s="20"/>
      <c r="LES137" s="20"/>
      <c r="LET137" s="20"/>
      <c r="LEU137" s="20"/>
      <c r="LEV137" s="20"/>
      <c r="LEW137" s="20"/>
      <c r="LEX137" s="20"/>
      <c r="LEY137" s="20"/>
      <c r="LEZ137" s="20"/>
      <c r="LFA137" s="20"/>
      <c r="LFB137" s="20"/>
      <c r="LFC137" s="20"/>
      <c r="LFD137" s="20"/>
      <c r="LFE137" s="20"/>
      <c r="LFF137" s="20"/>
      <c r="LFG137" s="20"/>
      <c r="LFH137" s="20"/>
      <c r="LFI137" s="20"/>
      <c r="LFJ137" s="20"/>
      <c r="LFK137" s="20"/>
      <c r="LFL137" s="20"/>
      <c r="LFM137" s="20"/>
      <c r="LFN137" s="20"/>
      <c r="LFO137" s="20"/>
      <c r="LFP137" s="20"/>
      <c r="LFQ137" s="20"/>
      <c r="LFR137" s="20"/>
      <c r="LFS137" s="20"/>
      <c r="LFT137" s="20"/>
      <c r="LFU137" s="20"/>
      <c r="LFV137" s="20"/>
      <c r="LFW137" s="20"/>
      <c r="LFX137" s="20"/>
      <c r="LFY137" s="20"/>
      <c r="LFZ137" s="20"/>
      <c r="LGA137" s="20"/>
      <c r="LGB137" s="20"/>
      <c r="LGC137" s="20"/>
      <c r="LGD137" s="20"/>
      <c r="LGE137" s="20"/>
      <c r="LGF137" s="20"/>
      <c r="LGG137" s="20"/>
      <c r="LGH137" s="20"/>
      <c r="LGI137" s="20"/>
      <c r="LGJ137" s="20"/>
      <c r="LGK137" s="20"/>
      <c r="LGL137" s="20"/>
      <c r="LGM137" s="20"/>
      <c r="LGN137" s="20"/>
      <c r="LGO137" s="20"/>
      <c r="LGP137" s="20"/>
      <c r="LGQ137" s="20"/>
      <c r="LGR137" s="20"/>
      <c r="LGS137" s="20"/>
      <c r="LGT137" s="20"/>
      <c r="LGU137" s="20"/>
      <c r="LGV137" s="20"/>
      <c r="LGW137" s="20"/>
      <c r="LGX137" s="20"/>
      <c r="LGY137" s="20"/>
      <c r="LGZ137" s="20"/>
      <c r="LHA137" s="20"/>
      <c r="LHB137" s="20"/>
      <c r="LHC137" s="20"/>
      <c r="LHD137" s="20"/>
      <c r="LHE137" s="20"/>
      <c r="LHF137" s="20"/>
      <c r="LHG137" s="20"/>
      <c r="LHH137" s="20"/>
      <c r="LHI137" s="20"/>
      <c r="LHJ137" s="20"/>
      <c r="LHK137" s="20"/>
      <c r="LHL137" s="20"/>
      <c r="LHM137" s="20"/>
      <c r="LHN137" s="20"/>
      <c r="LHO137" s="20"/>
      <c r="LHP137" s="20"/>
      <c r="LHQ137" s="20"/>
      <c r="LHR137" s="20"/>
      <c r="LHS137" s="20"/>
      <c r="LHT137" s="20"/>
      <c r="LHU137" s="20"/>
      <c r="LHV137" s="20"/>
      <c r="LHW137" s="20"/>
      <c r="LHX137" s="20"/>
      <c r="LHY137" s="20"/>
      <c r="LHZ137" s="20"/>
      <c r="LIA137" s="20"/>
      <c r="LIB137" s="20"/>
      <c r="LIC137" s="20"/>
      <c r="LID137" s="20"/>
      <c r="LIE137" s="20"/>
      <c r="LIF137" s="20"/>
      <c r="LIG137" s="20"/>
      <c r="LIH137" s="20"/>
      <c r="LII137" s="20"/>
      <c r="LIJ137" s="20"/>
      <c r="LIK137" s="20"/>
      <c r="LIL137" s="20"/>
      <c r="LIM137" s="20"/>
      <c r="LIN137" s="20"/>
      <c r="LIO137" s="20"/>
      <c r="LIP137" s="20"/>
      <c r="LIQ137" s="20"/>
      <c r="LIR137" s="20"/>
      <c r="LIS137" s="20"/>
      <c r="LIT137" s="20"/>
      <c r="LIU137" s="20"/>
      <c r="LIV137" s="20"/>
      <c r="LIW137" s="20"/>
      <c r="LIX137" s="20"/>
      <c r="LIY137" s="20"/>
      <c r="LIZ137" s="20"/>
      <c r="LJA137" s="20"/>
      <c r="LJB137" s="20"/>
      <c r="LJC137" s="20"/>
      <c r="LJD137" s="20"/>
      <c r="LJE137" s="20"/>
      <c r="LJF137" s="20"/>
      <c r="LJG137" s="20"/>
      <c r="LJH137" s="20"/>
      <c r="LJI137" s="20"/>
      <c r="LJJ137" s="20"/>
      <c r="LJK137" s="20"/>
      <c r="LJL137" s="20"/>
      <c r="LJM137" s="20"/>
      <c r="LJN137" s="20"/>
      <c r="LJO137" s="20"/>
      <c r="LJP137" s="20"/>
      <c r="LJQ137" s="20"/>
      <c r="LJR137" s="20"/>
      <c r="LJS137" s="20"/>
      <c r="LJT137" s="20"/>
      <c r="LJU137" s="20"/>
      <c r="LJV137" s="20"/>
      <c r="LJW137" s="20"/>
      <c r="LJX137" s="20"/>
      <c r="LJY137" s="20"/>
      <c r="LJZ137" s="20"/>
      <c r="LKA137" s="20"/>
      <c r="LKB137" s="20"/>
      <c r="LKC137" s="20"/>
      <c r="LKD137" s="20"/>
      <c r="LKE137" s="20"/>
      <c r="LKF137" s="20"/>
      <c r="LKG137" s="20"/>
      <c r="LKH137" s="20"/>
      <c r="LKI137" s="20"/>
      <c r="LKJ137" s="20"/>
      <c r="LKK137" s="20"/>
      <c r="LKL137" s="20"/>
      <c r="LKM137" s="20"/>
      <c r="LKN137" s="20"/>
      <c r="LKO137" s="20"/>
      <c r="LKP137" s="20"/>
      <c r="LKQ137" s="20"/>
      <c r="LKR137" s="20"/>
      <c r="LKS137" s="20"/>
      <c r="LKT137" s="20"/>
      <c r="LKU137" s="20"/>
      <c r="LKV137" s="20"/>
      <c r="LKW137" s="20"/>
      <c r="LKX137" s="20"/>
      <c r="LKY137" s="20"/>
      <c r="LKZ137" s="20"/>
      <c r="LLA137" s="20"/>
      <c r="LLB137" s="20"/>
      <c r="LLC137" s="20"/>
      <c r="LLD137" s="20"/>
      <c r="LLE137" s="20"/>
      <c r="LLF137" s="20"/>
      <c r="LLG137" s="20"/>
      <c r="LLH137" s="20"/>
      <c r="LLI137" s="20"/>
      <c r="LLJ137" s="20"/>
      <c r="LLK137" s="20"/>
      <c r="LLL137" s="20"/>
      <c r="LLM137" s="20"/>
      <c r="LLN137" s="20"/>
      <c r="LLO137" s="20"/>
      <c r="LLP137" s="20"/>
      <c r="LLQ137" s="20"/>
      <c r="LLR137" s="20"/>
      <c r="LLS137" s="20"/>
      <c r="LLT137" s="20"/>
      <c r="LLU137" s="20"/>
      <c r="LLV137" s="20"/>
      <c r="LLW137" s="20"/>
      <c r="LLX137" s="20"/>
      <c r="LLY137" s="20"/>
      <c r="LLZ137" s="20"/>
      <c r="LMA137" s="20"/>
      <c r="LMB137" s="20"/>
      <c r="LMC137" s="20"/>
      <c r="LMD137" s="20"/>
      <c r="LME137" s="20"/>
      <c r="LMF137" s="20"/>
      <c r="LMG137" s="20"/>
      <c r="LMH137" s="20"/>
      <c r="LMI137" s="20"/>
      <c r="LMJ137" s="20"/>
      <c r="LMK137" s="20"/>
      <c r="LML137" s="20"/>
      <c r="LMM137" s="20"/>
      <c r="LMN137" s="20"/>
      <c r="LMO137" s="20"/>
      <c r="LMP137" s="20"/>
      <c r="LMQ137" s="20"/>
      <c r="LMR137" s="20"/>
      <c r="LMS137" s="20"/>
      <c r="LMT137" s="20"/>
      <c r="LMU137" s="20"/>
      <c r="LMV137" s="20"/>
      <c r="LMW137" s="20"/>
      <c r="LMX137" s="20"/>
      <c r="LMY137" s="20"/>
      <c r="LMZ137" s="20"/>
      <c r="LNA137" s="20"/>
      <c r="LNB137" s="20"/>
      <c r="LNC137" s="20"/>
      <c r="LND137" s="20"/>
      <c r="LNE137" s="20"/>
      <c r="LNF137" s="20"/>
      <c r="LNG137" s="20"/>
      <c r="LNH137" s="20"/>
      <c r="LNI137" s="20"/>
      <c r="LNJ137" s="20"/>
      <c r="LNK137" s="20"/>
      <c r="LNL137" s="20"/>
      <c r="LNM137" s="20"/>
      <c r="LNN137" s="20"/>
      <c r="LNO137" s="20"/>
      <c r="LNP137" s="20"/>
      <c r="LNQ137" s="20"/>
      <c r="LNR137" s="20"/>
      <c r="LNS137" s="20"/>
      <c r="LNT137" s="20"/>
      <c r="LNU137" s="20"/>
      <c r="LNV137" s="20"/>
      <c r="LNW137" s="20"/>
      <c r="LNX137" s="20"/>
      <c r="LNY137" s="20"/>
      <c r="LNZ137" s="20"/>
      <c r="LOA137" s="20"/>
      <c r="LOB137" s="20"/>
      <c r="LOC137" s="20"/>
      <c r="LOD137" s="20"/>
      <c r="LOE137" s="20"/>
      <c r="LOF137" s="20"/>
      <c r="LOG137" s="20"/>
      <c r="LOH137" s="20"/>
      <c r="LOI137" s="20"/>
      <c r="LOJ137" s="20"/>
      <c r="LOK137" s="20"/>
      <c r="LOL137" s="20"/>
      <c r="LOM137" s="20"/>
      <c r="LON137" s="20"/>
      <c r="LOO137" s="20"/>
      <c r="LOP137" s="20"/>
      <c r="LOQ137" s="20"/>
      <c r="LOR137" s="20"/>
      <c r="LOS137" s="20"/>
      <c r="LOT137" s="20"/>
      <c r="LOU137" s="20"/>
      <c r="LOV137" s="20"/>
      <c r="LOW137" s="20"/>
      <c r="LOX137" s="20"/>
      <c r="LOY137" s="20"/>
      <c r="LOZ137" s="20"/>
      <c r="LPA137" s="20"/>
      <c r="LPB137" s="20"/>
      <c r="LPC137" s="20"/>
      <c r="LPD137" s="20"/>
      <c r="LPE137" s="20"/>
      <c r="LPF137" s="20"/>
      <c r="LPG137" s="20"/>
      <c r="LPH137" s="20"/>
      <c r="LPI137" s="20"/>
      <c r="LPJ137" s="20"/>
      <c r="LPK137" s="20"/>
      <c r="LPL137" s="20"/>
      <c r="LPM137" s="20"/>
      <c r="LPN137" s="20"/>
      <c r="LPO137" s="20"/>
      <c r="LPP137" s="20"/>
      <c r="LPQ137" s="20"/>
      <c r="LPR137" s="20"/>
      <c r="LPS137" s="20"/>
      <c r="LPT137" s="20"/>
      <c r="LPU137" s="20"/>
      <c r="LPV137" s="20"/>
      <c r="LPW137" s="20"/>
      <c r="LPX137" s="20"/>
      <c r="LPY137" s="20"/>
      <c r="LPZ137" s="20"/>
      <c r="LQA137" s="20"/>
      <c r="LQB137" s="20"/>
      <c r="LQC137" s="20"/>
      <c r="LQD137" s="20"/>
      <c r="LQE137" s="20"/>
      <c r="LQF137" s="20"/>
      <c r="LQG137" s="20"/>
      <c r="LQH137" s="20"/>
      <c r="LQI137" s="20"/>
      <c r="LQJ137" s="20"/>
      <c r="LQK137" s="20"/>
      <c r="LQL137" s="20"/>
      <c r="LQM137" s="20"/>
      <c r="LQN137" s="20"/>
      <c r="LQO137" s="20"/>
      <c r="LQP137" s="20"/>
      <c r="LQQ137" s="20"/>
      <c r="LQR137" s="20"/>
      <c r="LQS137" s="20"/>
      <c r="LQT137" s="20"/>
      <c r="LQU137" s="20"/>
      <c r="LQV137" s="20"/>
      <c r="LQW137" s="20"/>
      <c r="LQX137" s="20"/>
      <c r="LQY137" s="20"/>
      <c r="LQZ137" s="20"/>
      <c r="LRA137" s="20"/>
      <c r="LRB137" s="20"/>
      <c r="LRC137" s="20"/>
      <c r="LRD137" s="20"/>
      <c r="LRE137" s="20"/>
      <c r="LRF137" s="20"/>
      <c r="LRG137" s="20"/>
      <c r="LRH137" s="20"/>
      <c r="LRI137" s="20"/>
      <c r="LRJ137" s="20"/>
      <c r="LRK137" s="20"/>
      <c r="LRL137" s="20"/>
      <c r="LRM137" s="20"/>
      <c r="LRN137" s="20"/>
      <c r="LRO137" s="20"/>
      <c r="LRP137" s="20"/>
      <c r="LRQ137" s="20"/>
      <c r="LRR137" s="20"/>
      <c r="LRS137" s="20"/>
      <c r="LRT137" s="20"/>
      <c r="LRU137" s="20"/>
      <c r="LRV137" s="20"/>
      <c r="LRW137" s="20"/>
      <c r="LRX137" s="20"/>
      <c r="LRY137" s="20"/>
      <c r="LRZ137" s="20"/>
      <c r="LSA137" s="20"/>
      <c r="LSB137" s="20"/>
      <c r="LSC137" s="20"/>
      <c r="LSD137" s="20"/>
      <c r="LSE137" s="20"/>
      <c r="LSF137" s="20"/>
      <c r="LSG137" s="20"/>
      <c r="LSH137" s="20"/>
      <c r="LSI137" s="20"/>
      <c r="LSJ137" s="20"/>
      <c r="LSK137" s="20"/>
      <c r="LSL137" s="20"/>
      <c r="LSM137" s="20"/>
      <c r="LSN137" s="20"/>
      <c r="LSO137" s="20"/>
      <c r="LSP137" s="20"/>
      <c r="LSQ137" s="20"/>
      <c r="LSR137" s="20"/>
      <c r="LSS137" s="20"/>
      <c r="LST137" s="20"/>
      <c r="LSU137" s="20"/>
      <c r="LSV137" s="20"/>
      <c r="LSW137" s="20"/>
      <c r="LSX137" s="20"/>
      <c r="LSY137" s="20"/>
      <c r="LSZ137" s="20"/>
      <c r="LTA137" s="20"/>
      <c r="LTB137" s="20"/>
      <c r="LTC137" s="20"/>
      <c r="LTD137" s="20"/>
      <c r="LTE137" s="20"/>
      <c r="LTF137" s="20"/>
      <c r="LTG137" s="20"/>
      <c r="LTH137" s="20"/>
      <c r="LTI137" s="20"/>
      <c r="LTJ137" s="20"/>
      <c r="LTK137" s="20"/>
      <c r="LTL137" s="20"/>
      <c r="LTM137" s="20"/>
      <c r="LTN137" s="20"/>
      <c r="LTO137" s="20"/>
      <c r="LTP137" s="20"/>
      <c r="LTQ137" s="20"/>
      <c r="LTR137" s="20"/>
      <c r="LTS137" s="20"/>
      <c r="LTT137" s="20"/>
      <c r="LTU137" s="20"/>
      <c r="LTV137" s="20"/>
      <c r="LTW137" s="20"/>
      <c r="LTX137" s="20"/>
      <c r="LTY137" s="20"/>
      <c r="LTZ137" s="20"/>
      <c r="LUA137" s="20"/>
      <c r="LUB137" s="20"/>
      <c r="LUC137" s="20"/>
      <c r="LUD137" s="20"/>
      <c r="LUE137" s="20"/>
      <c r="LUF137" s="20"/>
      <c r="LUG137" s="20"/>
      <c r="LUH137" s="20"/>
      <c r="LUI137" s="20"/>
      <c r="LUJ137" s="20"/>
      <c r="LUK137" s="20"/>
      <c r="LUL137" s="20"/>
      <c r="LUM137" s="20"/>
      <c r="LUN137" s="20"/>
      <c r="LUO137" s="20"/>
      <c r="LUP137" s="20"/>
      <c r="LUQ137" s="20"/>
      <c r="LUR137" s="20"/>
      <c r="LUS137" s="20"/>
      <c r="LUT137" s="20"/>
      <c r="LUU137" s="20"/>
      <c r="LUV137" s="20"/>
      <c r="LUW137" s="20"/>
      <c r="LUX137" s="20"/>
      <c r="LUY137" s="20"/>
      <c r="LUZ137" s="20"/>
      <c r="LVA137" s="20"/>
      <c r="LVB137" s="20"/>
      <c r="LVC137" s="20"/>
      <c r="LVD137" s="20"/>
      <c r="LVE137" s="20"/>
      <c r="LVF137" s="20"/>
      <c r="LVG137" s="20"/>
      <c r="LVH137" s="20"/>
      <c r="LVI137" s="20"/>
      <c r="LVJ137" s="20"/>
      <c r="LVK137" s="20"/>
      <c r="LVL137" s="20"/>
      <c r="LVM137" s="20"/>
      <c r="LVN137" s="20"/>
      <c r="LVO137" s="20"/>
      <c r="LVP137" s="20"/>
      <c r="LVQ137" s="20"/>
      <c r="LVR137" s="20"/>
      <c r="LVS137" s="20"/>
      <c r="LVT137" s="20"/>
      <c r="LVU137" s="20"/>
      <c r="LVV137" s="20"/>
      <c r="LVW137" s="20"/>
      <c r="LVX137" s="20"/>
      <c r="LVY137" s="20"/>
      <c r="LVZ137" s="20"/>
      <c r="LWA137" s="20"/>
      <c r="LWB137" s="20"/>
      <c r="LWC137" s="20"/>
      <c r="LWD137" s="20"/>
      <c r="LWE137" s="20"/>
      <c r="LWF137" s="20"/>
      <c r="LWG137" s="20"/>
      <c r="LWH137" s="20"/>
      <c r="LWI137" s="20"/>
      <c r="LWJ137" s="20"/>
      <c r="LWK137" s="20"/>
      <c r="LWL137" s="20"/>
      <c r="LWM137" s="20"/>
      <c r="LWN137" s="20"/>
      <c r="LWO137" s="20"/>
      <c r="LWP137" s="20"/>
      <c r="LWQ137" s="20"/>
      <c r="LWR137" s="20"/>
      <c r="LWS137" s="20"/>
      <c r="LWT137" s="20"/>
      <c r="LWU137" s="20"/>
      <c r="LWV137" s="20"/>
      <c r="LWW137" s="20"/>
      <c r="LWX137" s="20"/>
      <c r="LWY137" s="20"/>
      <c r="LWZ137" s="20"/>
      <c r="LXA137" s="20"/>
      <c r="LXB137" s="20"/>
      <c r="LXC137" s="20"/>
      <c r="LXD137" s="20"/>
      <c r="LXE137" s="20"/>
      <c r="LXF137" s="20"/>
      <c r="LXG137" s="20"/>
      <c r="LXH137" s="20"/>
      <c r="LXI137" s="20"/>
      <c r="LXJ137" s="20"/>
      <c r="LXK137" s="20"/>
      <c r="LXL137" s="20"/>
      <c r="LXM137" s="20"/>
      <c r="LXN137" s="20"/>
      <c r="LXO137" s="20"/>
      <c r="LXP137" s="20"/>
      <c r="LXQ137" s="20"/>
      <c r="LXR137" s="20"/>
      <c r="LXS137" s="20"/>
      <c r="LXT137" s="20"/>
      <c r="LXU137" s="20"/>
      <c r="LXV137" s="20"/>
      <c r="LXW137" s="20"/>
      <c r="LXX137" s="20"/>
      <c r="LXY137" s="20"/>
      <c r="LXZ137" s="20"/>
      <c r="LYA137" s="20"/>
      <c r="LYB137" s="20"/>
      <c r="LYC137" s="20"/>
      <c r="LYD137" s="20"/>
      <c r="LYE137" s="20"/>
      <c r="LYF137" s="20"/>
      <c r="LYG137" s="20"/>
      <c r="LYH137" s="20"/>
      <c r="LYI137" s="20"/>
      <c r="LYJ137" s="20"/>
      <c r="LYK137" s="20"/>
      <c r="LYL137" s="20"/>
      <c r="LYM137" s="20"/>
      <c r="LYN137" s="20"/>
      <c r="LYO137" s="20"/>
      <c r="LYP137" s="20"/>
      <c r="LYQ137" s="20"/>
      <c r="LYR137" s="20"/>
      <c r="LYS137" s="20"/>
      <c r="LYT137" s="20"/>
      <c r="LYU137" s="20"/>
      <c r="LYV137" s="20"/>
      <c r="LYW137" s="20"/>
      <c r="LYX137" s="20"/>
      <c r="LYY137" s="20"/>
      <c r="LYZ137" s="20"/>
      <c r="LZA137" s="20"/>
      <c r="LZB137" s="20"/>
      <c r="LZC137" s="20"/>
      <c r="LZD137" s="20"/>
      <c r="LZE137" s="20"/>
      <c r="LZF137" s="20"/>
      <c r="LZG137" s="20"/>
      <c r="LZH137" s="20"/>
      <c r="LZI137" s="20"/>
      <c r="LZJ137" s="20"/>
      <c r="LZK137" s="20"/>
      <c r="LZL137" s="20"/>
      <c r="LZM137" s="20"/>
      <c r="LZN137" s="20"/>
      <c r="LZO137" s="20"/>
      <c r="LZP137" s="20"/>
      <c r="LZQ137" s="20"/>
      <c r="LZR137" s="20"/>
      <c r="LZS137" s="20"/>
      <c r="LZT137" s="20"/>
      <c r="LZU137" s="20"/>
      <c r="LZV137" s="20"/>
      <c r="LZW137" s="20"/>
      <c r="LZX137" s="20"/>
      <c r="LZY137" s="20"/>
      <c r="LZZ137" s="20"/>
      <c r="MAA137" s="20"/>
      <c r="MAB137" s="20"/>
      <c r="MAC137" s="20"/>
      <c r="MAD137" s="20"/>
      <c r="MAE137" s="20"/>
      <c r="MAF137" s="20"/>
      <c r="MAG137" s="20"/>
      <c r="MAH137" s="20"/>
      <c r="MAI137" s="20"/>
      <c r="MAJ137" s="20"/>
      <c r="MAK137" s="20"/>
      <c r="MAL137" s="20"/>
      <c r="MAM137" s="20"/>
      <c r="MAN137" s="20"/>
      <c r="MAO137" s="20"/>
      <c r="MAP137" s="20"/>
      <c r="MAQ137" s="20"/>
      <c r="MAR137" s="20"/>
      <c r="MAS137" s="20"/>
      <c r="MAT137" s="20"/>
      <c r="MAU137" s="20"/>
      <c r="MAV137" s="20"/>
      <c r="MAW137" s="20"/>
      <c r="MAX137" s="20"/>
      <c r="MAY137" s="20"/>
      <c r="MAZ137" s="20"/>
      <c r="MBA137" s="20"/>
      <c r="MBB137" s="20"/>
      <c r="MBC137" s="20"/>
      <c r="MBD137" s="20"/>
      <c r="MBE137" s="20"/>
      <c r="MBF137" s="20"/>
      <c r="MBG137" s="20"/>
      <c r="MBH137" s="20"/>
      <c r="MBI137" s="20"/>
      <c r="MBJ137" s="20"/>
      <c r="MBK137" s="20"/>
      <c r="MBL137" s="20"/>
      <c r="MBM137" s="20"/>
      <c r="MBN137" s="20"/>
      <c r="MBO137" s="20"/>
      <c r="MBP137" s="20"/>
      <c r="MBQ137" s="20"/>
      <c r="MBR137" s="20"/>
      <c r="MBS137" s="20"/>
      <c r="MBT137" s="20"/>
      <c r="MBU137" s="20"/>
      <c r="MBV137" s="20"/>
      <c r="MBW137" s="20"/>
      <c r="MBX137" s="20"/>
      <c r="MBY137" s="20"/>
      <c r="MBZ137" s="20"/>
      <c r="MCA137" s="20"/>
      <c r="MCB137" s="20"/>
      <c r="MCC137" s="20"/>
      <c r="MCD137" s="20"/>
      <c r="MCE137" s="20"/>
      <c r="MCF137" s="20"/>
      <c r="MCG137" s="20"/>
      <c r="MCH137" s="20"/>
      <c r="MCI137" s="20"/>
      <c r="MCJ137" s="20"/>
      <c r="MCK137" s="20"/>
      <c r="MCL137" s="20"/>
      <c r="MCM137" s="20"/>
      <c r="MCN137" s="20"/>
      <c r="MCO137" s="20"/>
      <c r="MCP137" s="20"/>
      <c r="MCQ137" s="20"/>
      <c r="MCR137" s="20"/>
      <c r="MCS137" s="20"/>
      <c r="MCT137" s="20"/>
      <c r="MCU137" s="20"/>
      <c r="MCV137" s="20"/>
      <c r="MCW137" s="20"/>
      <c r="MCX137" s="20"/>
      <c r="MCY137" s="20"/>
      <c r="MCZ137" s="20"/>
      <c r="MDA137" s="20"/>
      <c r="MDB137" s="20"/>
      <c r="MDC137" s="20"/>
      <c r="MDD137" s="20"/>
      <c r="MDE137" s="20"/>
      <c r="MDF137" s="20"/>
      <c r="MDG137" s="20"/>
      <c r="MDH137" s="20"/>
      <c r="MDI137" s="20"/>
      <c r="MDJ137" s="20"/>
      <c r="MDK137" s="20"/>
      <c r="MDL137" s="20"/>
      <c r="MDM137" s="20"/>
      <c r="MDN137" s="20"/>
      <c r="MDO137" s="20"/>
      <c r="MDP137" s="20"/>
      <c r="MDQ137" s="20"/>
      <c r="MDR137" s="20"/>
      <c r="MDS137" s="20"/>
      <c r="MDT137" s="20"/>
      <c r="MDU137" s="20"/>
      <c r="MDV137" s="20"/>
      <c r="MDW137" s="20"/>
      <c r="MDX137" s="20"/>
      <c r="MDY137" s="20"/>
      <c r="MDZ137" s="20"/>
      <c r="MEA137" s="20"/>
      <c r="MEB137" s="20"/>
      <c r="MEC137" s="20"/>
      <c r="MED137" s="20"/>
      <c r="MEE137" s="20"/>
      <c r="MEF137" s="20"/>
      <c r="MEG137" s="20"/>
      <c r="MEH137" s="20"/>
      <c r="MEI137" s="20"/>
      <c r="MEJ137" s="20"/>
      <c r="MEK137" s="20"/>
      <c r="MEL137" s="20"/>
      <c r="MEM137" s="20"/>
      <c r="MEN137" s="20"/>
      <c r="MEO137" s="20"/>
      <c r="MEP137" s="20"/>
      <c r="MEQ137" s="20"/>
      <c r="MER137" s="20"/>
      <c r="MES137" s="20"/>
      <c r="MET137" s="20"/>
      <c r="MEU137" s="20"/>
      <c r="MEV137" s="20"/>
      <c r="MEW137" s="20"/>
      <c r="MEX137" s="20"/>
      <c r="MEY137" s="20"/>
      <c r="MEZ137" s="20"/>
      <c r="MFA137" s="20"/>
      <c r="MFB137" s="20"/>
      <c r="MFC137" s="20"/>
      <c r="MFD137" s="20"/>
      <c r="MFE137" s="20"/>
      <c r="MFF137" s="20"/>
      <c r="MFG137" s="20"/>
      <c r="MFH137" s="20"/>
      <c r="MFI137" s="20"/>
      <c r="MFJ137" s="20"/>
      <c r="MFK137" s="20"/>
      <c r="MFL137" s="20"/>
      <c r="MFM137" s="20"/>
      <c r="MFN137" s="20"/>
      <c r="MFO137" s="20"/>
      <c r="MFP137" s="20"/>
      <c r="MFQ137" s="20"/>
      <c r="MFR137" s="20"/>
      <c r="MFS137" s="20"/>
      <c r="MFT137" s="20"/>
      <c r="MFU137" s="20"/>
      <c r="MFV137" s="20"/>
      <c r="MFW137" s="20"/>
      <c r="MFX137" s="20"/>
      <c r="MFY137" s="20"/>
      <c r="MFZ137" s="20"/>
      <c r="MGA137" s="20"/>
      <c r="MGB137" s="20"/>
      <c r="MGC137" s="20"/>
      <c r="MGD137" s="20"/>
      <c r="MGE137" s="20"/>
      <c r="MGF137" s="20"/>
      <c r="MGG137" s="20"/>
      <c r="MGH137" s="20"/>
      <c r="MGI137" s="20"/>
      <c r="MGJ137" s="20"/>
      <c r="MGK137" s="20"/>
      <c r="MGL137" s="20"/>
      <c r="MGM137" s="20"/>
      <c r="MGN137" s="20"/>
      <c r="MGO137" s="20"/>
      <c r="MGP137" s="20"/>
      <c r="MGQ137" s="20"/>
      <c r="MGR137" s="20"/>
      <c r="MGS137" s="20"/>
      <c r="MGT137" s="20"/>
      <c r="MGU137" s="20"/>
      <c r="MGV137" s="20"/>
      <c r="MGW137" s="20"/>
      <c r="MGX137" s="20"/>
      <c r="MGY137" s="20"/>
      <c r="MGZ137" s="20"/>
      <c r="MHA137" s="20"/>
      <c r="MHB137" s="20"/>
      <c r="MHC137" s="20"/>
      <c r="MHD137" s="20"/>
      <c r="MHE137" s="20"/>
      <c r="MHF137" s="20"/>
      <c r="MHG137" s="20"/>
      <c r="MHH137" s="20"/>
      <c r="MHI137" s="20"/>
      <c r="MHJ137" s="20"/>
      <c r="MHK137" s="20"/>
      <c r="MHL137" s="20"/>
      <c r="MHM137" s="20"/>
      <c r="MHN137" s="20"/>
      <c r="MHO137" s="20"/>
      <c r="MHP137" s="20"/>
      <c r="MHQ137" s="20"/>
      <c r="MHR137" s="20"/>
      <c r="MHS137" s="20"/>
      <c r="MHT137" s="20"/>
      <c r="MHU137" s="20"/>
      <c r="MHV137" s="20"/>
      <c r="MHW137" s="20"/>
      <c r="MHX137" s="20"/>
      <c r="MHY137" s="20"/>
      <c r="MHZ137" s="20"/>
      <c r="MIA137" s="20"/>
      <c r="MIB137" s="20"/>
      <c r="MIC137" s="20"/>
      <c r="MID137" s="20"/>
      <c r="MIE137" s="20"/>
      <c r="MIF137" s="20"/>
      <c r="MIG137" s="20"/>
      <c r="MIH137" s="20"/>
      <c r="MII137" s="20"/>
      <c r="MIJ137" s="20"/>
      <c r="MIK137" s="20"/>
      <c r="MIL137" s="20"/>
      <c r="MIM137" s="20"/>
      <c r="MIN137" s="20"/>
      <c r="MIO137" s="20"/>
      <c r="MIP137" s="20"/>
      <c r="MIQ137" s="20"/>
      <c r="MIR137" s="20"/>
      <c r="MIS137" s="20"/>
      <c r="MIT137" s="20"/>
      <c r="MIU137" s="20"/>
      <c r="MIV137" s="20"/>
      <c r="MIW137" s="20"/>
      <c r="MIX137" s="20"/>
      <c r="MIY137" s="20"/>
      <c r="MIZ137" s="20"/>
      <c r="MJA137" s="20"/>
      <c r="MJB137" s="20"/>
      <c r="MJC137" s="20"/>
      <c r="MJD137" s="20"/>
      <c r="MJE137" s="20"/>
      <c r="MJF137" s="20"/>
      <c r="MJG137" s="20"/>
      <c r="MJH137" s="20"/>
      <c r="MJI137" s="20"/>
      <c r="MJJ137" s="20"/>
      <c r="MJK137" s="20"/>
      <c r="MJL137" s="20"/>
      <c r="MJM137" s="20"/>
      <c r="MJN137" s="20"/>
      <c r="MJO137" s="20"/>
      <c r="MJP137" s="20"/>
      <c r="MJQ137" s="20"/>
      <c r="MJR137" s="20"/>
      <c r="MJS137" s="20"/>
      <c r="MJT137" s="20"/>
      <c r="MJU137" s="20"/>
      <c r="MJV137" s="20"/>
      <c r="MJW137" s="20"/>
      <c r="MJX137" s="20"/>
      <c r="MJY137" s="20"/>
      <c r="MJZ137" s="20"/>
      <c r="MKA137" s="20"/>
      <c r="MKB137" s="20"/>
      <c r="MKC137" s="20"/>
      <c r="MKD137" s="20"/>
      <c r="MKE137" s="20"/>
      <c r="MKF137" s="20"/>
      <c r="MKG137" s="20"/>
      <c r="MKH137" s="20"/>
      <c r="MKI137" s="20"/>
      <c r="MKJ137" s="20"/>
      <c r="MKK137" s="20"/>
      <c r="MKL137" s="20"/>
      <c r="MKM137" s="20"/>
      <c r="MKN137" s="20"/>
      <c r="MKO137" s="20"/>
      <c r="MKP137" s="20"/>
      <c r="MKQ137" s="20"/>
      <c r="MKR137" s="20"/>
      <c r="MKS137" s="20"/>
      <c r="MKT137" s="20"/>
      <c r="MKU137" s="20"/>
      <c r="MKV137" s="20"/>
      <c r="MKW137" s="20"/>
      <c r="MKX137" s="20"/>
      <c r="MKY137" s="20"/>
      <c r="MKZ137" s="20"/>
      <c r="MLA137" s="20"/>
      <c r="MLB137" s="20"/>
      <c r="MLC137" s="20"/>
      <c r="MLD137" s="20"/>
      <c r="MLE137" s="20"/>
      <c r="MLF137" s="20"/>
      <c r="MLG137" s="20"/>
      <c r="MLH137" s="20"/>
      <c r="MLI137" s="20"/>
      <c r="MLJ137" s="20"/>
      <c r="MLK137" s="20"/>
      <c r="MLL137" s="20"/>
      <c r="MLM137" s="20"/>
      <c r="MLN137" s="20"/>
      <c r="MLO137" s="20"/>
      <c r="MLP137" s="20"/>
      <c r="MLQ137" s="20"/>
      <c r="MLR137" s="20"/>
      <c r="MLS137" s="20"/>
      <c r="MLT137" s="20"/>
      <c r="MLU137" s="20"/>
      <c r="MLV137" s="20"/>
      <c r="MLW137" s="20"/>
      <c r="MLX137" s="20"/>
      <c r="MLY137" s="20"/>
      <c r="MLZ137" s="20"/>
      <c r="MMA137" s="20"/>
      <c r="MMB137" s="20"/>
      <c r="MMC137" s="20"/>
      <c r="MMD137" s="20"/>
      <c r="MME137" s="20"/>
      <c r="MMF137" s="20"/>
      <c r="MMG137" s="20"/>
      <c r="MMH137" s="20"/>
      <c r="MMI137" s="20"/>
      <c r="MMJ137" s="20"/>
      <c r="MMK137" s="20"/>
      <c r="MML137" s="20"/>
      <c r="MMM137" s="20"/>
      <c r="MMN137" s="20"/>
      <c r="MMO137" s="20"/>
      <c r="MMP137" s="20"/>
      <c r="MMQ137" s="20"/>
      <c r="MMR137" s="20"/>
      <c r="MMS137" s="20"/>
      <c r="MMT137" s="20"/>
      <c r="MMU137" s="20"/>
      <c r="MMV137" s="20"/>
      <c r="MMW137" s="20"/>
      <c r="MMX137" s="20"/>
      <c r="MMY137" s="20"/>
      <c r="MMZ137" s="20"/>
      <c r="MNA137" s="20"/>
      <c r="MNB137" s="20"/>
      <c r="MNC137" s="20"/>
      <c r="MND137" s="20"/>
      <c r="MNE137" s="20"/>
      <c r="MNF137" s="20"/>
      <c r="MNG137" s="20"/>
      <c r="MNH137" s="20"/>
      <c r="MNI137" s="20"/>
      <c r="MNJ137" s="20"/>
      <c r="MNK137" s="20"/>
      <c r="MNL137" s="20"/>
      <c r="MNM137" s="20"/>
      <c r="MNN137" s="20"/>
      <c r="MNO137" s="20"/>
      <c r="MNP137" s="20"/>
      <c r="MNQ137" s="20"/>
      <c r="MNR137" s="20"/>
      <c r="MNS137" s="20"/>
      <c r="MNT137" s="20"/>
      <c r="MNU137" s="20"/>
      <c r="MNV137" s="20"/>
      <c r="MNW137" s="20"/>
      <c r="MNX137" s="20"/>
      <c r="MNY137" s="20"/>
      <c r="MNZ137" s="20"/>
      <c r="MOA137" s="20"/>
      <c r="MOB137" s="20"/>
      <c r="MOC137" s="20"/>
      <c r="MOD137" s="20"/>
      <c r="MOE137" s="20"/>
      <c r="MOF137" s="20"/>
      <c r="MOG137" s="20"/>
      <c r="MOH137" s="20"/>
      <c r="MOI137" s="20"/>
      <c r="MOJ137" s="20"/>
      <c r="MOK137" s="20"/>
      <c r="MOL137" s="20"/>
      <c r="MOM137" s="20"/>
      <c r="MON137" s="20"/>
      <c r="MOO137" s="20"/>
      <c r="MOP137" s="20"/>
      <c r="MOQ137" s="20"/>
      <c r="MOR137" s="20"/>
      <c r="MOS137" s="20"/>
      <c r="MOT137" s="20"/>
      <c r="MOU137" s="20"/>
      <c r="MOV137" s="20"/>
      <c r="MOW137" s="20"/>
      <c r="MOX137" s="20"/>
      <c r="MOY137" s="20"/>
      <c r="MOZ137" s="20"/>
      <c r="MPA137" s="20"/>
      <c r="MPB137" s="20"/>
      <c r="MPC137" s="20"/>
      <c r="MPD137" s="20"/>
      <c r="MPE137" s="20"/>
      <c r="MPF137" s="20"/>
      <c r="MPG137" s="20"/>
      <c r="MPH137" s="20"/>
      <c r="MPI137" s="20"/>
      <c r="MPJ137" s="20"/>
      <c r="MPK137" s="20"/>
      <c r="MPL137" s="20"/>
      <c r="MPM137" s="20"/>
      <c r="MPN137" s="20"/>
      <c r="MPO137" s="20"/>
      <c r="MPP137" s="20"/>
      <c r="MPQ137" s="20"/>
      <c r="MPR137" s="20"/>
      <c r="MPS137" s="20"/>
      <c r="MPT137" s="20"/>
      <c r="MPU137" s="20"/>
      <c r="MPV137" s="20"/>
      <c r="MPW137" s="20"/>
      <c r="MPX137" s="20"/>
      <c r="MPY137" s="20"/>
      <c r="MPZ137" s="20"/>
      <c r="MQA137" s="20"/>
      <c r="MQB137" s="20"/>
      <c r="MQC137" s="20"/>
      <c r="MQD137" s="20"/>
      <c r="MQE137" s="20"/>
      <c r="MQF137" s="20"/>
      <c r="MQG137" s="20"/>
      <c r="MQH137" s="20"/>
      <c r="MQI137" s="20"/>
      <c r="MQJ137" s="20"/>
      <c r="MQK137" s="20"/>
      <c r="MQL137" s="20"/>
      <c r="MQM137" s="20"/>
      <c r="MQN137" s="20"/>
      <c r="MQO137" s="20"/>
      <c r="MQP137" s="20"/>
      <c r="MQQ137" s="20"/>
      <c r="MQR137" s="20"/>
      <c r="MQS137" s="20"/>
      <c r="MQT137" s="20"/>
      <c r="MQU137" s="20"/>
      <c r="MQV137" s="20"/>
      <c r="MQW137" s="20"/>
      <c r="MQX137" s="20"/>
      <c r="MQY137" s="20"/>
      <c r="MQZ137" s="20"/>
      <c r="MRA137" s="20"/>
      <c r="MRB137" s="20"/>
      <c r="MRC137" s="20"/>
      <c r="MRD137" s="20"/>
      <c r="MRE137" s="20"/>
      <c r="MRF137" s="20"/>
      <c r="MRG137" s="20"/>
      <c r="MRH137" s="20"/>
      <c r="MRI137" s="20"/>
      <c r="MRJ137" s="20"/>
      <c r="MRK137" s="20"/>
      <c r="MRL137" s="20"/>
      <c r="MRM137" s="20"/>
      <c r="MRN137" s="20"/>
      <c r="MRO137" s="20"/>
      <c r="MRP137" s="20"/>
      <c r="MRQ137" s="20"/>
      <c r="MRR137" s="20"/>
      <c r="MRS137" s="20"/>
      <c r="MRT137" s="20"/>
      <c r="MRU137" s="20"/>
      <c r="MRV137" s="20"/>
      <c r="MRW137" s="20"/>
      <c r="MRX137" s="20"/>
      <c r="MRY137" s="20"/>
      <c r="MRZ137" s="20"/>
      <c r="MSA137" s="20"/>
      <c r="MSB137" s="20"/>
      <c r="MSC137" s="20"/>
      <c r="MSD137" s="20"/>
      <c r="MSE137" s="20"/>
      <c r="MSF137" s="20"/>
      <c r="MSG137" s="20"/>
      <c r="MSH137" s="20"/>
      <c r="MSI137" s="20"/>
      <c r="MSJ137" s="20"/>
      <c r="MSK137" s="20"/>
      <c r="MSL137" s="20"/>
      <c r="MSM137" s="20"/>
      <c r="MSN137" s="20"/>
      <c r="MSO137" s="20"/>
      <c r="MSP137" s="20"/>
      <c r="MSQ137" s="20"/>
      <c r="MSR137" s="20"/>
      <c r="MSS137" s="20"/>
      <c r="MST137" s="20"/>
      <c r="MSU137" s="20"/>
      <c r="MSV137" s="20"/>
      <c r="MSW137" s="20"/>
      <c r="MSX137" s="20"/>
      <c r="MSY137" s="20"/>
      <c r="MSZ137" s="20"/>
      <c r="MTA137" s="20"/>
      <c r="MTB137" s="20"/>
      <c r="MTC137" s="20"/>
      <c r="MTD137" s="20"/>
      <c r="MTE137" s="20"/>
      <c r="MTF137" s="20"/>
      <c r="MTG137" s="20"/>
      <c r="MTH137" s="20"/>
      <c r="MTI137" s="20"/>
      <c r="MTJ137" s="20"/>
      <c r="MTK137" s="20"/>
      <c r="MTL137" s="20"/>
      <c r="MTM137" s="20"/>
      <c r="MTN137" s="20"/>
      <c r="MTO137" s="20"/>
      <c r="MTP137" s="20"/>
      <c r="MTQ137" s="20"/>
      <c r="MTR137" s="20"/>
      <c r="MTS137" s="20"/>
      <c r="MTT137" s="20"/>
      <c r="MTU137" s="20"/>
      <c r="MTV137" s="20"/>
      <c r="MTW137" s="20"/>
      <c r="MTX137" s="20"/>
      <c r="MTY137" s="20"/>
      <c r="MTZ137" s="20"/>
      <c r="MUA137" s="20"/>
      <c r="MUB137" s="20"/>
      <c r="MUC137" s="20"/>
      <c r="MUD137" s="20"/>
      <c r="MUE137" s="20"/>
      <c r="MUF137" s="20"/>
      <c r="MUG137" s="20"/>
      <c r="MUH137" s="20"/>
      <c r="MUI137" s="20"/>
      <c r="MUJ137" s="20"/>
      <c r="MUK137" s="20"/>
      <c r="MUL137" s="20"/>
      <c r="MUM137" s="20"/>
      <c r="MUN137" s="20"/>
      <c r="MUO137" s="20"/>
      <c r="MUP137" s="20"/>
      <c r="MUQ137" s="20"/>
      <c r="MUR137" s="20"/>
      <c r="MUS137" s="20"/>
      <c r="MUT137" s="20"/>
      <c r="MUU137" s="20"/>
      <c r="MUV137" s="20"/>
      <c r="MUW137" s="20"/>
      <c r="MUX137" s="20"/>
      <c r="MUY137" s="20"/>
      <c r="MUZ137" s="20"/>
      <c r="MVA137" s="20"/>
      <c r="MVB137" s="20"/>
      <c r="MVC137" s="20"/>
      <c r="MVD137" s="20"/>
      <c r="MVE137" s="20"/>
      <c r="MVF137" s="20"/>
      <c r="MVG137" s="20"/>
      <c r="MVH137" s="20"/>
      <c r="MVI137" s="20"/>
      <c r="MVJ137" s="20"/>
      <c r="MVK137" s="20"/>
      <c r="MVL137" s="20"/>
      <c r="MVM137" s="20"/>
      <c r="MVN137" s="20"/>
      <c r="MVO137" s="20"/>
      <c r="MVP137" s="20"/>
      <c r="MVQ137" s="20"/>
      <c r="MVR137" s="20"/>
      <c r="MVS137" s="20"/>
      <c r="MVT137" s="20"/>
      <c r="MVU137" s="20"/>
      <c r="MVV137" s="20"/>
      <c r="MVW137" s="20"/>
      <c r="MVX137" s="20"/>
      <c r="MVY137" s="20"/>
      <c r="MVZ137" s="20"/>
      <c r="MWA137" s="20"/>
      <c r="MWB137" s="20"/>
      <c r="MWC137" s="20"/>
      <c r="MWD137" s="20"/>
      <c r="MWE137" s="20"/>
      <c r="MWF137" s="20"/>
      <c r="MWG137" s="20"/>
      <c r="MWH137" s="20"/>
      <c r="MWI137" s="20"/>
      <c r="MWJ137" s="20"/>
      <c r="MWK137" s="20"/>
      <c r="MWL137" s="20"/>
      <c r="MWM137" s="20"/>
      <c r="MWN137" s="20"/>
      <c r="MWO137" s="20"/>
      <c r="MWP137" s="20"/>
      <c r="MWQ137" s="20"/>
      <c r="MWR137" s="20"/>
      <c r="MWS137" s="20"/>
      <c r="MWT137" s="20"/>
      <c r="MWU137" s="20"/>
      <c r="MWV137" s="20"/>
      <c r="MWW137" s="20"/>
      <c r="MWX137" s="20"/>
      <c r="MWY137" s="20"/>
      <c r="MWZ137" s="20"/>
      <c r="MXA137" s="20"/>
      <c r="MXB137" s="20"/>
      <c r="MXC137" s="20"/>
      <c r="MXD137" s="20"/>
      <c r="MXE137" s="20"/>
      <c r="MXF137" s="20"/>
      <c r="MXG137" s="20"/>
      <c r="MXH137" s="20"/>
      <c r="MXI137" s="20"/>
      <c r="MXJ137" s="20"/>
      <c r="MXK137" s="20"/>
      <c r="MXL137" s="20"/>
      <c r="MXM137" s="20"/>
      <c r="MXN137" s="20"/>
      <c r="MXO137" s="20"/>
      <c r="MXP137" s="20"/>
      <c r="MXQ137" s="20"/>
      <c r="MXR137" s="20"/>
      <c r="MXS137" s="20"/>
      <c r="MXT137" s="20"/>
      <c r="MXU137" s="20"/>
      <c r="MXV137" s="20"/>
      <c r="MXW137" s="20"/>
      <c r="MXX137" s="20"/>
      <c r="MXY137" s="20"/>
      <c r="MXZ137" s="20"/>
      <c r="MYA137" s="20"/>
      <c r="MYB137" s="20"/>
      <c r="MYC137" s="20"/>
      <c r="MYD137" s="20"/>
      <c r="MYE137" s="20"/>
      <c r="MYF137" s="20"/>
      <c r="MYG137" s="20"/>
      <c r="MYH137" s="20"/>
      <c r="MYI137" s="20"/>
      <c r="MYJ137" s="20"/>
      <c r="MYK137" s="20"/>
      <c r="MYL137" s="20"/>
      <c r="MYM137" s="20"/>
      <c r="MYN137" s="20"/>
      <c r="MYO137" s="20"/>
      <c r="MYP137" s="20"/>
      <c r="MYQ137" s="20"/>
      <c r="MYR137" s="20"/>
      <c r="MYS137" s="20"/>
      <c r="MYT137" s="20"/>
      <c r="MYU137" s="20"/>
      <c r="MYV137" s="20"/>
      <c r="MYW137" s="20"/>
      <c r="MYX137" s="20"/>
      <c r="MYY137" s="20"/>
      <c r="MYZ137" s="20"/>
      <c r="MZA137" s="20"/>
      <c r="MZB137" s="20"/>
      <c r="MZC137" s="20"/>
      <c r="MZD137" s="20"/>
      <c r="MZE137" s="20"/>
      <c r="MZF137" s="20"/>
      <c r="MZG137" s="20"/>
      <c r="MZH137" s="20"/>
      <c r="MZI137" s="20"/>
      <c r="MZJ137" s="20"/>
      <c r="MZK137" s="20"/>
      <c r="MZL137" s="20"/>
      <c r="MZM137" s="20"/>
      <c r="MZN137" s="20"/>
      <c r="MZO137" s="20"/>
      <c r="MZP137" s="20"/>
      <c r="MZQ137" s="20"/>
      <c r="MZR137" s="20"/>
      <c r="MZS137" s="20"/>
      <c r="MZT137" s="20"/>
      <c r="MZU137" s="20"/>
      <c r="MZV137" s="20"/>
      <c r="MZW137" s="20"/>
      <c r="MZX137" s="20"/>
      <c r="MZY137" s="20"/>
      <c r="MZZ137" s="20"/>
      <c r="NAA137" s="20"/>
      <c r="NAB137" s="20"/>
      <c r="NAC137" s="20"/>
      <c r="NAD137" s="20"/>
      <c r="NAE137" s="20"/>
      <c r="NAF137" s="20"/>
      <c r="NAG137" s="20"/>
      <c r="NAH137" s="20"/>
      <c r="NAI137" s="20"/>
      <c r="NAJ137" s="20"/>
      <c r="NAK137" s="20"/>
      <c r="NAL137" s="20"/>
      <c r="NAM137" s="20"/>
      <c r="NAN137" s="20"/>
      <c r="NAO137" s="20"/>
      <c r="NAP137" s="20"/>
      <c r="NAQ137" s="20"/>
      <c r="NAR137" s="20"/>
      <c r="NAS137" s="20"/>
      <c r="NAT137" s="20"/>
      <c r="NAU137" s="20"/>
      <c r="NAV137" s="20"/>
      <c r="NAW137" s="20"/>
      <c r="NAX137" s="20"/>
      <c r="NAY137" s="20"/>
      <c r="NAZ137" s="20"/>
      <c r="NBA137" s="20"/>
      <c r="NBB137" s="20"/>
      <c r="NBC137" s="20"/>
      <c r="NBD137" s="20"/>
      <c r="NBE137" s="20"/>
      <c r="NBF137" s="20"/>
      <c r="NBG137" s="20"/>
      <c r="NBH137" s="20"/>
      <c r="NBI137" s="20"/>
      <c r="NBJ137" s="20"/>
      <c r="NBK137" s="20"/>
      <c r="NBL137" s="20"/>
      <c r="NBM137" s="20"/>
      <c r="NBN137" s="20"/>
      <c r="NBO137" s="20"/>
      <c r="NBP137" s="20"/>
      <c r="NBQ137" s="20"/>
      <c r="NBR137" s="20"/>
      <c r="NBS137" s="20"/>
      <c r="NBT137" s="20"/>
      <c r="NBU137" s="20"/>
      <c r="NBV137" s="20"/>
      <c r="NBW137" s="20"/>
      <c r="NBX137" s="20"/>
      <c r="NBY137" s="20"/>
      <c r="NBZ137" s="20"/>
      <c r="NCA137" s="20"/>
      <c r="NCB137" s="20"/>
      <c r="NCC137" s="20"/>
      <c r="NCD137" s="20"/>
      <c r="NCE137" s="20"/>
      <c r="NCF137" s="20"/>
      <c r="NCG137" s="20"/>
      <c r="NCH137" s="20"/>
      <c r="NCI137" s="20"/>
      <c r="NCJ137" s="20"/>
      <c r="NCK137" s="20"/>
      <c r="NCL137" s="20"/>
      <c r="NCM137" s="20"/>
      <c r="NCN137" s="20"/>
      <c r="NCO137" s="20"/>
      <c r="NCP137" s="20"/>
      <c r="NCQ137" s="20"/>
      <c r="NCR137" s="20"/>
      <c r="NCS137" s="20"/>
      <c r="NCT137" s="20"/>
      <c r="NCU137" s="20"/>
      <c r="NCV137" s="20"/>
      <c r="NCW137" s="20"/>
      <c r="NCX137" s="20"/>
      <c r="NCY137" s="20"/>
      <c r="NCZ137" s="20"/>
      <c r="NDA137" s="20"/>
      <c r="NDB137" s="20"/>
      <c r="NDC137" s="20"/>
      <c r="NDD137" s="20"/>
      <c r="NDE137" s="20"/>
      <c r="NDF137" s="20"/>
      <c r="NDG137" s="20"/>
      <c r="NDH137" s="20"/>
      <c r="NDI137" s="20"/>
      <c r="NDJ137" s="20"/>
      <c r="NDK137" s="20"/>
      <c r="NDL137" s="20"/>
      <c r="NDM137" s="20"/>
      <c r="NDN137" s="20"/>
      <c r="NDO137" s="20"/>
      <c r="NDP137" s="20"/>
      <c r="NDQ137" s="20"/>
      <c r="NDR137" s="20"/>
      <c r="NDS137" s="20"/>
      <c r="NDT137" s="20"/>
      <c r="NDU137" s="20"/>
      <c r="NDV137" s="20"/>
      <c r="NDW137" s="20"/>
      <c r="NDX137" s="20"/>
      <c r="NDY137" s="20"/>
      <c r="NDZ137" s="20"/>
      <c r="NEA137" s="20"/>
      <c r="NEB137" s="20"/>
      <c r="NEC137" s="20"/>
      <c r="NED137" s="20"/>
      <c r="NEE137" s="20"/>
      <c r="NEF137" s="20"/>
      <c r="NEG137" s="20"/>
      <c r="NEH137" s="20"/>
      <c r="NEI137" s="20"/>
      <c r="NEJ137" s="20"/>
      <c r="NEK137" s="20"/>
      <c r="NEL137" s="20"/>
      <c r="NEM137" s="20"/>
      <c r="NEN137" s="20"/>
      <c r="NEO137" s="20"/>
      <c r="NEP137" s="20"/>
      <c r="NEQ137" s="20"/>
      <c r="NER137" s="20"/>
      <c r="NES137" s="20"/>
      <c r="NET137" s="20"/>
      <c r="NEU137" s="20"/>
      <c r="NEV137" s="20"/>
      <c r="NEW137" s="20"/>
      <c r="NEX137" s="20"/>
      <c r="NEY137" s="20"/>
      <c r="NEZ137" s="20"/>
      <c r="NFA137" s="20"/>
      <c r="NFB137" s="20"/>
      <c r="NFC137" s="20"/>
      <c r="NFD137" s="20"/>
      <c r="NFE137" s="20"/>
      <c r="NFF137" s="20"/>
      <c r="NFG137" s="20"/>
      <c r="NFH137" s="20"/>
      <c r="NFI137" s="20"/>
      <c r="NFJ137" s="20"/>
      <c r="NFK137" s="20"/>
      <c r="NFL137" s="20"/>
      <c r="NFM137" s="20"/>
      <c r="NFN137" s="20"/>
      <c r="NFO137" s="20"/>
      <c r="NFP137" s="20"/>
      <c r="NFQ137" s="20"/>
      <c r="NFR137" s="20"/>
      <c r="NFS137" s="20"/>
      <c r="NFT137" s="20"/>
      <c r="NFU137" s="20"/>
      <c r="NFV137" s="20"/>
      <c r="NFW137" s="20"/>
      <c r="NFX137" s="20"/>
      <c r="NFY137" s="20"/>
      <c r="NFZ137" s="20"/>
      <c r="NGA137" s="20"/>
      <c r="NGB137" s="20"/>
      <c r="NGC137" s="20"/>
      <c r="NGD137" s="20"/>
      <c r="NGE137" s="20"/>
      <c r="NGF137" s="20"/>
      <c r="NGG137" s="20"/>
      <c r="NGH137" s="20"/>
      <c r="NGI137" s="20"/>
      <c r="NGJ137" s="20"/>
      <c r="NGK137" s="20"/>
      <c r="NGL137" s="20"/>
      <c r="NGM137" s="20"/>
      <c r="NGN137" s="20"/>
      <c r="NGO137" s="20"/>
      <c r="NGP137" s="20"/>
      <c r="NGQ137" s="20"/>
      <c r="NGR137" s="20"/>
      <c r="NGS137" s="20"/>
      <c r="NGT137" s="20"/>
      <c r="NGU137" s="20"/>
      <c r="NGV137" s="20"/>
      <c r="NGW137" s="20"/>
      <c r="NGX137" s="20"/>
      <c r="NGY137" s="20"/>
      <c r="NGZ137" s="20"/>
      <c r="NHA137" s="20"/>
      <c r="NHB137" s="20"/>
      <c r="NHC137" s="20"/>
      <c r="NHD137" s="20"/>
      <c r="NHE137" s="20"/>
      <c r="NHF137" s="20"/>
      <c r="NHG137" s="20"/>
      <c r="NHH137" s="20"/>
      <c r="NHI137" s="20"/>
      <c r="NHJ137" s="20"/>
      <c r="NHK137" s="20"/>
      <c r="NHL137" s="20"/>
      <c r="NHM137" s="20"/>
      <c r="NHN137" s="20"/>
      <c r="NHO137" s="20"/>
      <c r="NHP137" s="20"/>
      <c r="NHQ137" s="20"/>
      <c r="NHR137" s="20"/>
      <c r="NHS137" s="20"/>
      <c r="NHT137" s="20"/>
      <c r="NHU137" s="20"/>
      <c r="NHV137" s="20"/>
      <c r="NHW137" s="20"/>
      <c r="NHX137" s="20"/>
      <c r="NHY137" s="20"/>
      <c r="NHZ137" s="20"/>
      <c r="NIA137" s="20"/>
      <c r="NIB137" s="20"/>
      <c r="NIC137" s="20"/>
      <c r="NID137" s="20"/>
      <c r="NIE137" s="20"/>
      <c r="NIF137" s="20"/>
      <c r="NIG137" s="20"/>
      <c r="NIH137" s="20"/>
      <c r="NII137" s="20"/>
      <c r="NIJ137" s="20"/>
      <c r="NIK137" s="20"/>
      <c r="NIL137" s="20"/>
      <c r="NIM137" s="20"/>
      <c r="NIN137" s="20"/>
      <c r="NIO137" s="20"/>
      <c r="NIP137" s="20"/>
      <c r="NIQ137" s="20"/>
      <c r="NIR137" s="20"/>
      <c r="NIS137" s="20"/>
      <c r="NIT137" s="20"/>
      <c r="NIU137" s="20"/>
      <c r="NIV137" s="20"/>
      <c r="NIW137" s="20"/>
      <c r="NIX137" s="20"/>
      <c r="NIY137" s="20"/>
      <c r="NIZ137" s="20"/>
      <c r="NJA137" s="20"/>
      <c r="NJB137" s="20"/>
      <c r="NJC137" s="20"/>
      <c r="NJD137" s="20"/>
      <c r="NJE137" s="20"/>
      <c r="NJF137" s="20"/>
      <c r="NJG137" s="20"/>
      <c r="NJH137" s="20"/>
      <c r="NJI137" s="20"/>
      <c r="NJJ137" s="20"/>
      <c r="NJK137" s="20"/>
      <c r="NJL137" s="20"/>
      <c r="NJM137" s="20"/>
      <c r="NJN137" s="20"/>
      <c r="NJO137" s="20"/>
      <c r="NJP137" s="20"/>
      <c r="NJQ137" s="20"/>
      <c r="NJR137" s="20"/>
      <c r="NJS137" s="20"/>
      <c r="NJT137" s="20"/>
      <c r="NJU137" s="20"/>
      <c r="NJV137" s="20"/>
      <c r="NJW137" s="20"/>
      <c r="NJX137" s="20"/>
      <c r="NJY137" s="20"/>
      <c r="NJZ137" s="20"/>
      <c r="NKA137" s="20"/>
      <c r="NKB137" s="20"/>
      <c r="NKC137" s="20"/>
      <c r="NKD137" s="20"/>
      <c r="NKE137" s="20"/>
      <c r="NKF137" s="20"/>
      <c r="NKG137" s="20"/>
      <c r="NKH137" s="20"/>
      <c r="NKI137" s="20"/>
      <c r="NKJ137" s="20"/>
      <c r="NKK137" s="20"/>
      <c r="NKL137" s="20"/>
      <c r="NKM137" s="20"/>
      <c r="NKN137" s="20"/>
      <c r="NKO137" s="20"/>
      <c r="NKP137" s="20"/>
      <c r="NKQ137" s="20"/>
      <c r="NKR137" s="20"/>
      <c r="NKS137" s="20"/>
      <c r="NKT137" s="20"/>
      <c r="NKU137" s="20"/>
      <c r="NKV137" s="20"/>
      <c r="NKW137" s="20"/>
      <c r="NKX137" s="20"/>
      <c r="NKY137" s="20"/>
      <c r="NKZ137" s="20"/>
      <c r="NLA137" s="20"/>
      <c r="NLB137" s="20"/>
      <c r="NLC137" s="20"/>
      <c r="NLD137" s="20"/>
      <c r="NLE137" s="20"/>
      <c r="NLF137" s="20"/>
      <c r="NLG137" s="20"/>
      <c r="NLH137" s="20"/>
      <c r="NLI137" s="20"/>
      <c r="NLJ137" s="20"/>
      <c r="NLK137" s="20"/>
      <c r="NLL137" s="20"/>
      <c r="NLM137" s="20"/>
      <c r="NLN137" s="20"/>
      <c r="NLO137" s="20"/>
      <c r="NLP137" s="20"/>
      <c r="NLQ137" s="20"/>
      <c r="NLR137" s="20"/>
      <c r="NLS137" s="20"/>
      <c r="NLT137" s="20"/>
      <c r="NLU137" s="20"/>
      <c r="NLV137" s="20"/>
      <c r="NLW137" s="20"/>
      <c r="NLX137" s="20"/>
      <c r="NLY137" s="20"/>
      <c r="NLZ137" s="20"/>
      <c r="NMA137" s="20"/>
      <c r="NMB137" s="20"/>
      <c r="NMC137" s="20"/>
      <c r="NMD137" s="20"/>
      <c r="NME137" s="20"/>
      <c r="NMF137" s="20"/>
      <c r="NMG137" s="20"/>
      <c r="NMH137" s="20"/>
      <c r="NMI137" s="20"/>
      <c r="NMJ137" s="20"/>
      <c r="NMK137" s="20"/>
      <c r="NML137" s="20"/>
      <c r="NMM137" s="20"/>
      <c r="NMN137" s="20"/>
      <c r="NMO137" s="20"/>
      <c r="NMP137" s="20"/>
      <c r="NMQ137" s="20"/>
      <c r="NMR137" s="20"/>
      <c r="NMS137" s="20"/>
      <c r="NMT137" s="20"/>
      <c r="NMU137" s="20"/>
      <c r="NMV137" s="20"/>
      <c r="NMW137" s="20"/>
      <c r="NMX137" s="20"/>
      <c r="NMY137" s="20"/>
      <c r="NMZ137" s="20"/>
      <c r="NNA137" s="20"/>
      <c r="NNB137" s="20"/>
      <c r="NNC137" s="20"/>
      <c r="NND137" s="20"/>
      <c r="NNE137" s="20"/>
      <c r="NNF137" s="20"/>
      <c r="NNG137" s="20"/>
      <c r="NNH137" s="20"/>
      <c r="NNI137" s="20"/>
      <c r="NNJ137" s="20"/>
      <c r="NNK137" s="20"/>
      <c r="NNL137" s="20"/>
      <c r="NNM137" s="20"/>
      <c r="NNN137" s="20"/>
      <c r="NNO137" s="20"/>
      <c r="NNP137" s="20"/>
      <c r="NNQ137" s="20"/>
      <c r="NNR137" s="20"/>
      <c r="NNS137" s="20"/>
      <c r="NNT137" s="20"/>
      <c r="NNU137" s="20"/>
      <c r="NNV137" s="20"/>
      <c r="NNW137" s="20"/>
      <c r="NNX137" s="20"/>
      <c r="NNY137" s="20"/>
      <c r="NNZ137" s="20"/>
      <c r="NOA137" s="20"/>
      <c r="NOB137" s="20"/>
      <c r="NOC137" s="20"/>
      <c r="NOD137" s="20"/>
      <c r="NOE137" s="20"/>
      <c r="NOF137" s="20"/>
      <c r="NOG137" s="20"/>
      <c r="NOH137" s="20"/>
      <c r="NOI137" s="20"/>
      <c r="NOJ137" s="20"/>
      <c r="NOK137" s="20"/>
      <c r="NOL137" s="20"/>
      <c r="NOM137" s="20"/>
      <c r="NON137" s="20"/>
      <c r="NOO137" s="20"/>
      <c r="NOP137" s="20"/>
      <c r="NOQ137" s="20"/>
      <c r="NOR137" s="20"/>
      <c r="NOS137" s="20"/>
      <c r="NOT137" s="20"/>
      <c r="NOU137" s="20"/>
      <c r="NOV137" s="20"/>
      <c r="NOW137" s="20"/>
      <c r="NOX137" s="20"/>
      <c r="NOY137" s="20"/>
      <c r="NOZ137" s="20"/>
      <c r="NPA137" s="20"/>
      <c r="NPB137" s="20"/>
      <c r="NPC137" s="20"/>
      <c r="NPD137" s="20"/>
      <c r="NPE137" s="20"/>
      <c r="NPF137" s="20"/>
      <c r="NPG137" s="20"/>
      <c r="NPH137" s="20"/>
      <c r="NPI137" s="20"/>
      <c r="NPJ137" s="20"/>
      <c r="NPK137" s="20"/>
      <c r="NPL137" s="20"/>
      <c r="NPM137" s="20"/>
      <c r="NPN137" s="20"/>
      <c r="NPO137" s="20"/>
      <c r="NPP137" s="20"/>
      <c r="NPQ137" s="20"/>
      <c r="NPR137" s="20"/>
      <c r="NPS137" s="20"/>
      <c r="NPT137" s="20"/>
      <c r="NPU137" s="20"/>
      <c r="NPV137" s="20"/>
      <c r="NPW137" s="20"/>
      <c r="NPX137" s="20"/>
      <c r="NPY137" s="20"/>
      <c r="NPZ137" s="20"/>
      <c r="NQA137" s="20"/>
      <c r="NQB137" s="20"/>
      <c r="NQC137" s="20"/>
      <c r="NQD137" s="20"/>
      <c r="NQE137" s="20"/>
      <c r="NQF137" s="20"/>
      <c r="NQG137" s="20"/>
      <c r="NQH137" s="20"/>
      <c r="NQI137" s="20"/>
      <c r="NQJ137" s="20"/>
      <c r="NQK137" s="20"/>
      <c r="NQL137" s="20"/>
      <c r="NQM137" s="20"/>
      <c r="NQN137" s="20"/>
      <c r="NQO137" s="20"/>
      <c r="NQP137" s="20"/>
      <c r="NQQ137" s="20"/>
      <c r="NQR137" s="20"/>
      <c r="NQS137" s="20"/>
      <c r="NQT137" s="20"/>
      <c r="NQU137" s="20"/>
      <c r="NQV137" s="20"/>
      <c r="NQW137" s="20"/>
      <c r="NQX137" s="20"/>
      <c r="NQY137" s="20"/>
      <c r="NQZ137" s="20"/>
      <c r="NRA137" s="20"/>
      <c r="NRB137" s="20"/>
      <c r="NRC137" s="20"/>
      <c r="NRD137" s="20"/>
      <c r="NRE137" s="20"/>
      <c r="NRF137" s="20"/>
      <c r="NRG137" s="20"/>
      <c r="NRH137" s="20"/>
      <c r="NRI137" s="20"/>
      <c r="NRJ137" s="20"/>
      <c r="NRK137" s="20"/>
      <c r="NRL137" s="20"/>
      <c r="NRM137" s="20"/>
      <c r="NRN137" s="20"/>
      <c r="NRO137" s="20"/>
      <c r="NRP137" s="20"/>
      <c r="NRQ137" s="20"/>
      <c r="NRR137" s="20"/>
      <c r="NRS137" s="20"/>
      <c r="NRT137" s="20"/>
      <c r="NRU137" s="20"/>
      <c r="NRV137" s="20"/>
      <c r="NRW137" s="20"/>
      <c r="NRX137" s="20"/>
      <c r="NRY137" s="20"/>
      <c r="NRZ137" s="20"/>
      <c r="NSA137" s="20"/>
      <c r="NSB137" s="20"/>
      <c r="NSC137" s="20"/>
      <c r="NSD137" s="20"/>
      <c r="NSE137" s="20"/>
      <c r="NSF137" s="20"/>
      <c r="NSG137" s="20"/>
      <c r="NSH137" s="20"/>
      <c r="NSI137" s="20"/>
      <c r="NSJ137" s="20"/>
      <c r="NSK137" s="20"/>
      <c r="NSL137" s="20"/>
      <c r="NSM137" s="20"/>
      <c r="NSN137" s="20"/>
      <c r="NSO137" s="20"/>
      <c r="NSP137" s="20"/>
      <c r="NSQ137" s="20"/>
      <c r="NSR137" s="20"/>
      <c r="NSS137" s="20"/>
      <c r="NST137" s="20"/>
      <c r="NSU137" s="20"/>
      <c r="NSV137" s="20"/>
      <c r="NSW137" s="20"/>
      <c r="NSX137" s="20"/>
      <c r="NSY137" s="20"/>
      <c r="NSZ137" s="20"/>
      <c r="NTA137" s="20"/>
      <c r="NTB137" s="20"/>
      <c r="NTC137" s="20"/>
      <c r="NTD137" s="20"/>
      <c r="NTE137" s="20"/>
      <c r="NTF137" s="20"/>
      <c r="NTG137" s="20"/>
      <c r="NTH137" s="20"/>
      <c r="NTI137" s="20"/>
      <c r="NTJ137" s="20"/>
      <c r="NTK137" s="20"/>
      <c r="NTL137" s="20"/>
      <c r="NTM137" s="20"/>
      <c r="NTN137" s="20"/>
      <c r="NTO137" s="20"/>
      <c r="NTP137" s="20"/>
      <c r="NTQ137" s="20"/>
      <c r="NTR137" s="20"/>
      <c r="NTS137" s="20"/>
      <c r="NTT137" s="20"/>
      <c r="NTU137" s="20"/>
      <c r="NTV137" s="20"/>
      <c r="NTW137" s="20"/>
      <c r="NTX137" s="20"/>
      <c r="NTY137" s="20"/>
      <c r="NTZ137" s="20"/>
      <c r="NUA137" s="20"/>
      <c r="NUB137" s="20"/>
      <c r="NUC137" s="20"/>
      <c r="NUD137" s="20"/>
      <c r="NUE137" s="20"/>
      <c r="NUF137" s="20"/>
      <c r="NUG137" s="20"/>
      <c r="NUH137" s="20"/>
      <c r="NUI137" s="20"/>
      <c r="NUJ137" s="20"/>
      <c r="NUK137" s="20"/>
      <c r="NUL137" s="20"/>
      <c r="NUM137" s="20"/>
      <c r="NUN137" s="20"/>
      <c r="NUO137" s="20"/>
      <c r="NUP137" s="20"/>
      <c r="NUQ137" s="20"/>
      <c r="NUR137" s="20"/>
      <c r="NUS137" s="20"/>
      <c r="NUT137" s="20"/>
      <c r="NUU137" s="20"/>
      <c r="NUV137" s="20"/>
      <c r="NUW137" s="20"/>
      <c r="NUX137" s="20"/>
      <c r="NUY137" s="20"/>
      <c r="NUZ137" s="20"/>
      <c r="NVA137" s="20"/>
      <c r="NVB137" s="20"/>
      <c r="NVC137" s="20"/>
      <c r="NVD137" s="20"/>
      <c r="NVE137" s="20"/>
      <c r="NVF137" s="20"/>
      <c r="NVG137" s="20"/>
      <c r="NVH137" s="20"/>
      <c r="NVI137" s="20"/>
      <c r="NVJ137" s="20"/>
      <c r="NVK137" s="20"/>
      <c r="NVL137" s="20"/>
      <c r="NVM137" s="20"/>
      <c r="NVN137" s="20"/>
      <c r="NVO137" s="20"/>
      <c r="NVP137" s="20"/>
      <c r="NVQ137" s="20"/>
      <c r="NVR137" s="20"/>
      <c r="NVS137" s="20"/>
      <c r="NVT137" s="20"/>
      <c r="NVU137" s="20"/>
      <c r="NVV137" s="20"/>
      <c r="NVW137" s="20"/>
      <c r="NVX137" s="20"/>
      <c r="NVY137" s="20"/>
      <c r="NVZ137" s="20"/>
      <c r="NWA137" s="20"/>
      <c r="NWB137" s="20"/>
      <c r="NWC137" s="20"/>
      <c r="NWD137" s="20"/>
      <c r="NWE137" s="20"/>
      <c r="NWF137" s="20"/>
      <c r="NWG137" s="20"/>
      <c r="NWH137" s="20"/>
      <c r="NWI137" s="20"/>
      <c r="NWJ137" s="20"/>
      <c r="NWK137" s="20"/>
      <c r="NWL137" s="20"/>
      <c r="NWM137" s="20"/>
      <c r="NWN137" s="20"/>
      <c r="NWO137" s="20"/>
      <c r="NWP137" s="20"/>
      <c r="NWQ137" s="20"/>
      <c r="NWR137" s="20"/>
      <c r="NWS137" s="20"/>
      <c r="NWT137" s="20"/>
      <c r="NWU137" s="20"/>
      <c r="NWV137" s="20"/>
      <c r="NWW137" s="20"/>
      <c r="NWX137" s="20"/>
      <c r="NWY137" s="20"/>
      <c r="NWZ137" s="20"/>
      <c r="NXA137" s="20"/>
      <c r="NXB137" s="20"/>
      <c r="NXC137" s="20"/>
      <c r="NXD137" s="20"/>
      <c r="NXE137" s="20"/>
      <c r="NXF137" s="20"/>
      <c r="NXG137" s="20"/>
      <c r="NXH137" s="20"/>
      <c r="NXI137" s="20"/>
      <c r="NXJ137" s="20"/>
      <c r="NXK137" s="20"/>
      <c r="NXL137" s="20"/>
      <c r="NXM137" s="20"/>
      <c r="NXN137" s="20"/>
      <c r="NXO137" s="20"/>
      <c r="NXP137" s="20"/>
      <c r="NXQ137" s="20"/>
      <c r="NXR137" s="20"/>
      <c r="NXS137" s="20"/>
      <c r="NXT137" s="20"/>
      <c r="NXU137" s="20"/>
      <c r="NXV137" s="20"/>
      <c r="NXW137" s="20"/>
      <c r="NXX137" s="20"/>
      <c r="NXY137" s="20"/>
      <c r="NXZ137" s="20"/>
      <c r="NYA137" s="20"/>
      <c r="NYB137" s="20"/>
      <c r="NYC137" s="20"/>
      <c r="NYD137" s="20"/>
      <c r="NYE137" s="20"/>
      <c r="NYF137" s="20"/>
      <c r="NYG137" s="20"/>
      <c r="NYH137" s="20"/>
      <c r="NYI137" s="20"/>
      <c r="NYJ137" s="20"/>
      <c r="NYK137" s="20"/>
      <c r="NYL137" s="20"/>
      <c r="NYM137" s="20"/>
      <c r="NYN137" s="20"/>
      <c r="NYO137" s="20"/>
      <c r="NYP137" s="20"/>
      <c r="NYQ137" s="20"/>
      <c r="NYR137" s="20"/>
      <c r="NYS137" s="20"/>
      <c r="NYT137" s="20"/>
      <c r="NYU137" s="20"/>
      <c r="NYV137" s="20"/>
      <c r="NYW137" s="20"/>
      <c r="NYX137" s="20"/>
      <c r="NYY137" s="20"/>
      <c r="NYZ137" s="20"/>
      <c r="NZA137" s="20"/>
      <c r="NZB137" s="20"/>
      <c r="NZC137" s="20"/>
      <c r="NZD137" s="20"/>
      <c r="NZE137" s="20"/>
      <c r="NZF137" s="20"/>
      <c r="NZG137" s="20"/>
      <c r="NZH137" s="20"/>
      <c r="NZI137" s="20"/>
      <c r="NZJ137" s="20"/>
      <c r="NZK137" s="20"/>
      <c r="NZL137" s="20"/>
      <c r="NZM137" s="20"/>
      <c r="NZN137" s="20"/>
      <c r="NZO137" s="20"/>
      <c r="NZP137" s="20"/>
      <c r="NZQ137" s="20"/>
      <c r="NZR137" s="20"/>
      <c r="NZS137" s="20"/>
      <c r="NZT137" s="20"/>
      <c r="NZU137" s="20"/>
      <c r="NZV137" s="20"/>
      <c r="NZW137" s="20"/>
      <c r="NZX137" s="20"/>
      <c r="NZY137" s="20"/>
      <c r="NZZ137" s="20"/>
      <c r="OAA137" s="20"/>
      <c r="OAB137" s="20"/>
      <c r="OAC137" s="20"/>
      <c r="OAD137" s="20"/>
      <c r="OAE137" s="20"/>
      <c r="OAF137" s="20"/>
      <c r="OAG137" s="20"/>
      <c r="OAH137" s="20"/>
      <c r="OAI137" s="20"/>
      <c r="OAJ137" s="20"/>
      <c r="OAK137" s="20"/>
      <c r="OAL137" s="20"/>
      <c r="OAM137" s="20"/>
      <c r="OAN137" s="20"/>
      <c r="OAO137" s="20"/>
      <c r="OAP137" s="20"/>
      <c r="OAQ137" s="20"/>
      <c r="OAR137" s="20"/>
      <c r="OAS137" s="20"/>
      <c r="OAT137" s="20"/>
      <c r="OAU137" s="20"/>
      <c r="OAV137" s="20"/>
      <c r="OAW137" s="20"/>
      <c r="OAX137" s="20"/>
      <c r="OAY137" s="20"/>
      <c r="OAZ137" s="20"/>
      <c r="OBA137" s="20"/>
      <c r="OBB137" s="20"/>
      <c r="OBC137" s="20"/>
      <c r="OBD137" s="20"/>
      <c r="OBE137" s="20"/>
      <c r="OBF137" s="20"/>
      <c r="OBG137" s="20"/>
      <c r="OBH137" s="20"/>
      <c r="OBI137" s="20"/>
      <c r="OBJ137" s="20"/>
      <c r="OBK137" s="20"/>
      <c r="OBL137" s="20"/>
      <c r="OBM137" s="20"/>
      <c r="OBN137" s="20"/>
      <c r="OBO137" s="20"/>
      <c r="OBP137" s="20"/>
      <c r="OBQ137" s="20"/>
      <c r="OBR137" s="20"/>
      <c r="OBS137" s="20"/>
      <c r="OBT137" s="20"/>
      <c r="OBU137" s="20"/>
      <c r="OBV137" s="20"/>
      <c r="OBW137" s="20"/>
      <c r="OBX137" s="20"/>
      <c r="OBY137" s="20"/>
      <c r="OBZ137" s="20"/>
      <c r="OCA137" s="20"/>
      <c r="OCB137" s="20"/>
      <c r="OCC137" s="20"/>
      <c r="OCD137" s="20"/>
      <c r="OCE137" s="20"/>
      <c r="OCF137" s="20"/>
      <c r="OCG137" s="20"/>
      <c r="OCH137" s="20"/>
      <c r="OCI137" s="20"/>
      <c r="OCJ137" s="20"/>
      <c r="OCK137" s="20"/>
      <c r="OCL137" s="20"/>
      <c r="OCM137" s="20"/>
      <c r="OCN137" s="20"/>
      <c r="OCO137" s="20"/>
      <c r="OCP137" s="20"/>
      <c r="OCQ137" s="20"/>
      <c r="OCR137" s="20"/>
      <c r="OCS137" s="20"/>
      <c r="OCT137" s="20"/>
      <c r="OCU137" s="20"/>
      <c r="OCV137" s="20"/>
      <c r="OCW137" s="20"/>
      <c r="OCX137" s="20"/>
      <c r="OCY137" s="20"/>
      <c r="OCZ137" s="20"/>
      <c r="ODA137" s="20"/>
      <c r="ODB137" s="20"/>
      <c r="ODC137" s="20"/>
      <c r="ODD137" s="20"/>
      <c r="ODE137" s="20"/>
      <c r="ODF137" s="20"/>
      <c r="ODG137" s="20"/>
      <c r="ODH137" s="20"/>
      <c r="ODI137" s="20"/>
      <c r="ODJ137" s="20"/>
      <c r="ODK137" s="20"/>
      <c r="ODL137" s="20"/>
      <c r="ODM137" s="20"/>
      <c r="ODN137" s="20"/>
      <c r="ODO137" s="20"/>
      <c r="ODP137" s="20"/>
      <c r="ODQ137" s="20"/>
      <c r="ODR137" s="20"/>
      <c r="ODS137" s="20"/>
      <c r="ODT137" s="20"/>
      <c r="ODU137" s="20"/>
      <c r="ODV137" s="20"/>
      <c r="ODW137" s="20"/>
      <c r="ODX137" s="20"/>
      <c r="ODY137" s="20"/>
      <c r="ODZ137" s="20"/>
      <c r="OEA137" s="20"/>
      <c r="OEB137" s="20"/>
      <c r="OEC137" s="20"/>
      <c r="OED137" s="20"/>
      <c r="OEE137" s="20"/>
      <c r="OEF137" s="20"/>
      <c r="OEG137" s="20"/>
      <c r="OEH137" s="20"/>
      <c r="OEI137" s="20"/>
      <c r="OEJ137" s="20"/>
      <c r="OEK137" s="20"/>
      <c r="OEL137" s="20"/>
      <c r="OEM137" s="20"/>
      <c r="OEN137" s="20"/>
      <c r="OEO137" s="20"/>
      <c r="OEP137" s="20"/>
      <c r="OEQ137" s="20"/>
      <c r="OER137" s="20"/>
      <c r="OES137" s="20"/>
      <c r="OET137" s="20"/>
      <c r="OEU137" s="20"/>
      <c r="OEV137" s="20"/>
      <c r="OEW137" s="20"/>
      <c r="OEX137" s="20"/>
      <c r="OEY137" s="20"/>
      <c r="OEZ137" s="20"/>
      <c r="OFA137" s="20"/>
      <c r="OFB137" s="20"/>
      <c r="OFC137" s="20"/>
      <c r="OFD137" s="20"/>
      <c r="OFE137" s="20"/>
      <c r="OFF137" s="20"/>
      <c r="OFG137" s="20"/>
      <c r="OFH137" s="20"/>
      <c r="OFI137" s="20"/>
      <c r="OFJ137" s="20"/>
      <c r="OFK137" s="20"/>
      <c r="OFL137" s="20"/>
      <c r="OFM137" s="20"/>
      <c r="OFN137" s="20"/>
      <c r="OFO137" s="20"/>
      <c r="OFP137" s="20"/>
      <c r="OFQ137" s="20"/>
      <c r="OFR137" s="20"/>
      <c r="OFS137" s="20"/>
      <c r="OFT137" s="20"/>
      <c r="OFU137" s="20"/>
      <c r="OFV137" s="20"/>
      <c r="OFW137" s="20"/>
      <c r="OFX137" s="20"/>
      <c r="OFY137" s="20"/>
      <c r="OFZ137" s="20"/>
      <c r="OGA137" s="20"/>
      <c r="OGB137" s="20"/>
      <c r="OGC137" s="20"/>
      <c r="OGD137" s="20"/>
      <c r="OGE137" s="20"/>
      <c r="OGF137" s="20"/>
      <c r="OGG137" s="20"/>
      <c r="OGH137" s="20"/>
      <c r="OGI137" s="20"/>
      <c r="OGJ137" s="20"/>
      <c r="OGK137" s="20"/>
      <c r="OGL137" s="20"/>
      <c r="OGM137" s="20"/>
      <c r="OGN137" s="20"/>
      <c r="OGO137" s="20"/>
      <c r="OGP137" s="20"/>
      <c r="OGQ137" s="20"/>
      <c r="OGR137" s="20"/>
      <c r="OGS137" s="20"/>
      <c r="OGT137" s="20"/>
      <c r="OGU137" s="20"/>
      <c r="OGV137" s="20"/>
      <c r="OGW137" s="20"/>
      <c r="OGX137" s="20"/>
      <c r="OGY137" s="20"/>
      <c r="OGZ137" s="20"/>
      <c r="OHA137" s="20"/>
      <c r="OHB137" s="20"/>
      <c r="OHC137" s="20"/>
      <c r="OHD137" s="20"/>
      <c r="OHE137" s="20"/>
      <c r="OHF137" s="20"/>
      <c r="OHG137" s="20"/>
      <c r="OHH137" s="20"/>
      <c r="OHI137" s="20"/>
      <c r="OHJ137" s="20"/>
      <c r="OHK137" s="20"/>
      <c r="OHL137" s="20"/>
      <c r="OHM137" s="20"/>
      <c r="OHN137" s="20"/>
      <c r="OHO137" s="20"/>
      <c r="OHP137" s="20"/>
      <c r="OHQ137" s="20"/>
      <c r="OHR137" s="20"/>
      <c r="OHS137" s="20"/>
      <c r="OHT137" s="20"/>
      <c r="OHU137" s="20"/>
      <c r="OHV137" s="20"/>
      <c r="OHW137" s="20"/>
      <c r="OHX137" s="20"/>
      <c r="OHY137" s="20"/>
      <c r="OHZ137" s="20"/>
      <c r="OIA137" s="20"/>
      <c r="OIB137" s="20"/>
      <c r="OIC137" s="20"/>
      <c r="OID137" s="20"/>
      <c r="OIE137" s="20"/>
      <c r="OIF137" s="20"/>
      <c r="OIG137" s="20"/>
      <c r="OIH137" s="20"/>
      <c r="OII137" s="20"/>
      <c r="OIJ137" s="20"/>
      <c r="OIK137" s="20"/>
      <c r="OIL137" s="20"/>
      <c r="OIM137" s="20"/>
      <c r="OIN137" s="20"/>
      <c r="OIO137" s="20"/>
      <c r="OIP137" s="20"/>
      <c r="OIQ137" s="20"/>
      <c r="OIR137" s="20"/>
      <c r="OIS137" s="20"/>
      <c r="OIT137" s="20"/>
      <c r="OIU137" s="20"/>
      <c r="OIV137" s="20"/>
      <c r="OIW137" s="20"/>
      <c r="OIX137" s="20"/>
      <c r="OIY137" s="20"/>
      <c r="OIZ137" s="20"/>
      <c r="OJA137" s="20"/>
      <c r="OJB137" s="20"/>
      <c r="OJC137" s="20"/>
      <c r="OJD137" s="20"/>
      <c r="OJE137" s="20"/>
      <c r="OJF137" s="20"/>
      <c r="OJG137" s="20"/>
      <c r="OJH137" s="20"/>
      <c r="OJI137" s="20"/>
      <c r="OJJ137" s="20"/>
      <c r="OJK137" s="20"/>
      <c r="OJL137" s="20"/>
      <c r="OJM137" s="20"/>
      <c r="OJN137" s="20"/>
      <c r="OJO137" s="20"/>
      <c r="OJP137" s="20"/>
      <c r="OJQ137" s="20"/>
      <c r="OJR137" s="20"/>
      <c r="OJS137" s="20"/>
      <c r="OJT137" s="20"/>
      <c r="OJU137" s="20"/>
      <c r="OJV137" s="20"/>
      <c r="OJW137" s="20"/>
      <c r="OJX137" s="20"/>
      <c r="OJY137" s="20"/>
      <c r="OJZ137" s="20"/>
      <c r="OKA137" s="20"/>
      <c r="OKB137" s="20"/>
      <c r="OKC137" s="20"/>
      <c r="OKD137" s="20"/>
      <c r="OKE137" s="20"/>
      <c r="OKF137" s="20"/>
      <c r="OKG137" s="20"/>
      <c r="OKH137" s="20"/>
      <c r="OKI137" s="20"/>
      <c r="OKJ137" s="20"/>
      <c r="OKK137" s="20"/>
      <c r="OKL137" s="20"/>
      <c r="OKM137" s="20"/>
      <c r="OKN137" s="20"/>
      <c r="OKO137" s="20"/>
      <c r="OKP137" s="20"/>
      <c r="OKQ137" s="20"/>
      <c r="OKR137" s="20"/>
      <c r="OKS137" s="20"/>
      <c r="OKT137" s="20"/>
      <c r="OKU137" s="20"/>
      <c r="OKV137" s="20"/>
      <c r="OKW137" s="20"/>
      <c r="OKX137" s="20"/>
      <c r="OKY137" s="20"/>
      <c r="OKZ137" s="20"/>
      <c r="OLA137" s="20"/>
      <c r="OLB137" s="20"/>
      <c r="OLC137" s="20"/>
      <c r="OLD137" s="20"/>
      <c r="OLE137" s="20"/>
      <c r="OLF137" s="20"/>
      <c r="OLG137" s="20"/>
      <c r="OLH137" s="20"/>
      <c r="OLI137" s="20"/>
      <c r="OLJ137" s="20"/>
      <c r="OLK137" s="20"/>
      <c r="OLL137" s="20"/>
      <c r="OLM137" s="20"/>
      <c r="OLN137" s="20"/>
      <c r="OLO137" s="20"/>
      <c r="OLP137" s="20"/>
      <c r="OLQ137" s="20"/>
      <c r="OLR137" s="20"/>
      <c r="OLS137" s="20"/>
      <c r="OLT137" s="20"/>
      <c r="OLU137" s="20"/>
      <c r="OLV137" s="20"/>
      <c r="OLW137" s="20"/>
      <c r="OLX137" s="20"/>
      <c r="OLY137" s="20"/>
      <c r="OLZ137" s="20"/>
      <c r="OMA137" s="20"/>
      <c r="OMB137" s="20"/>
      <c r="OMC137" s="20"/>
      <c r="OMD137" s="20"/>
      <c r="OME137" s="20"/>
      <c r="OMF137" s="20"/>
      <c r="OMG137" s="20"/>
      <c r="OMH137" s="20"/>
      <c r="OMI137" s="20"/>
      <c r="OMJ137" s="20"/>
      <c r="OMK137" s="20"/>
      <c r="OML137" s="20"/>
      <c r="OMM137" s="20"/>
      <c r="OMN137" s="20"/>
      <c r="OMO137" s="20"/>
      <c r="OMP137" s="20"/>
      <c r="OMQ137" s="20"/>
      <c r="OMR137" s="20"/>
      <c r="OMS137" s="20"/>
      <c r="OMT137" s="20"/>
      <c r="OMU137" s="20"/>
      <c r="OMV137" s="20"/>
      <c r="OMW137" s="20"/>
      <c r="OMX137" s="20"/>
      <c r="OMY137" s="20"/>
      <c r="OMZ137" s="20"/>
      <c r="ONA137" s="20"/>
      <c r="ONB137" s="20"/>
      <c r="ONC137" s="20"/>
      <c r="OND137" s="20"/>
      <c r="ONE137" s="20"/>
      <c r="ONF137" s="20"/>
      <c r="ONG137" s="20"/>
      <c r="ONH137" s="20"/>
      <c r="ONI137" s="20"/>
      <c r="ONJ137" s="20"/>
      <c r="ONK137" s="20"/>
      <c r="ONL137" s="20"/>
      <c r="ONM137" s="20"/>
      <c r="ONN137" s="20"/>
      <c r="ONO137" s="20"/>
      <c r="ONP137" s="20"/>
      <c r="ONQ137" s="20"/>
      <c r="ONR137" s="20"/>
      <c r="ONS137" s="20"/>
      <c r="ONT137" s="20"/>
      <c r="ONU137" s="20"/>
      <c r="ONV137" s="20"/>
      <c r="ONW137" s="20"/>
      <c r="ONX137" s="20"/>
      <c r="ONY137" s="20"/>
      <c r="ONZ137" s="20"/>
      <c r="OOA137" s="20"/>
      <c r="OOB137" s="20"/>
      <c r="OOC137" s="20"/>
      <c r="OOD137" s="20"/>
      <c r="OOE137" s="20"/>
      <c r="OOF137" s="20"/>
      <c r="OOG137" s="20"/>
      <c r="OOH137" s="20"/>
      <c r="OOI137" s="20"/>
      <c r="OOJ137" s="20"/>
      <c r="OOK137" s="20"/>
      <c r="OOL137" s="20"/>
      <c r="OOM137" s="20"/>
      <c r="OON137" s="20"/>
      <c r="OOO137" s="20"/>
      <c r="OOP137" s="20"/>
      <c r="OOQ137" s="20"/>
      <c r="OOR137" s="20"/>
      <c r="OOS137" s="20"/>
      <c r="OOT137" s="20"/>
      <c r="OOU137" s="20"/>
      <c r="OOV137" s="20"/>
      <c r="OOW137" s="20"/>
      <c r="OOX137" s="20"/>
      <c r="OOY137" s="20"/>
      <c r="OOZ137" s="20"/>
      <c r="OPA137" s="20"/>
      <c r="OPB137" s="20"/>
      <c r="OPC137" s="20"/>
      <c r="OPD137" s="20"/>
      <c r="OPE137" s="20"/>
      <c r="OPF137" s="20"/>
      <c r="OPG137" s="20"/>
      <c r="OPH137" s="20"/>
      <c r="OPI137" s="20"/>
      <c r="OPJ137" s="20"/>
      <c r="OPK137" s="20"/>
      <c r="OPL137" s="20"/>
      <c r="OPM137" s="20"/>
      <c r="OPN137" s="20"/>
      <c r="OPO137" s="20"/>
      <c r="OPP137" s="20"/>
      <c r="OPQ137" s="20"/>
      <c r="OPR137" s="20"/>
      <c r="OPS137" s="20"/>
      <c r="OPT137" s="20"/>
      <c r="OPU137" s="20"/>
      <c r="OPV137" s="20"/>
      <c r="OPW137" s="20"/>
      <c r="OPX137" s="20"/>
      <c r="OPY137" s="20"/>
      <c r="OPZ137" s="20"/>
      <c r="OQA137" s="20"/>
      <c r="OQB137" s="20"/>
      <c r="OQC137" s="20"/>
      <c r="OQD137" s="20"/>
      <c r="OQE137" s="20"/>
      <c r="OQF137" s="20"/>
      <c r="OQG137" s="20"/>
      <c r="OQH137" s="20"/>
      <c r="OQI137" s="20"/>
      <c r="OQJ137" s="20"/>
      <c r="OQK137" s="20"/>
      <c r="OQL137" s="20"/>
      <c r="OQM137" s="20"/>
      <c r="OQN137" s="20"/>
      <c r="OQO137" s="20"/>
      <c r="OQP137" s="20"/>
      <c r="OQQ137" s="20"/>
      <c r="OQR137" s="20"/>
      <c r="OQS137" s="20"/>
      <c r="OQT137" s="20"/>
      <c r="OQU137" s="20"/>
      <c r="OQV137" s="20"/>
      <c r="OQW137" s="20"/>
      <c r="OQX137" s="20"/>
      <c r="OQY137" s="20"/>
      <c r="OQZ137" s="20"/>
      <c r="ORA137" s="20"/>
      <c r="ORB137" s="20"/>
      <c r="ORC137" s="20"/>
      <c r="ORD137" s="20"/>
      <c r="ORE137" s="20"/>
      <c r="ORF137" s="20"/>
      <c r="ORG137" s="20"/>
      <c r="ORH137" s="20"/>
      <c r="ORI137" s="20"/>
      <c r="ORJ137" s="20"/>
      <c r="ORK137" s="20"/>
      <c r="ORL137" s="20"/>
      <c r="ORM137" s="20"/>
      <c r="ORN137" s="20"/>
      <c r="ORO137" s="20"/>
      <c r="ORP137" s="20"/>
      <c r="ORQ137" s="20"/>
      <c r="ORR137" s="20"/>
      <c r="ORS137" s="20"/>
      <c r="ORT137" s="20"/>
      <c r="ORU137" s="20"/>
      <c r="ORV137" s="20"/>
      <c r="ORW137" s="20"/>
      <c r="ORX137" s="20"/>
      <c r="ORY137" s="20"/>
      <c r="ORZ137" s="20"/>
      <c r="OSA137" s="20"/>
      <c r="OSB137" s="20"/>
      <c r="OSC137" s="20"/>
      <c r="OSD137" s="20"/>
      <c r="OSE137" s="20"/>
      <c r="OSF137" s="20"/>
      <c r="OSG137" s="20"/>
      <c r="OSH137" s="20"/>
      <c r="OSI137" s="20"/>
      <c r="OSJ137" s="20"/>
      <c r="OSK137" s="20"/>
      <c r="OSL137" s="20"/>
      <c r="OSM137" s="20"/>
      <c r="OSN137" s="20"/>
      <c r="OSO137" s="20"/>
      <c r="OSP137" s="20"/>
      <c r="OSQ137" s="20"/>
      <c r="OSR137" s="20"/>
      <c r="OSS137" s="20"/>
      <c r="OST137" s="20"/>
      <c r="OSU137" s="20"/>
      <c r="OSV137" s="20"/>
      <c r="OSW137" s="20"/>
      <c r="OSX137" s="20"/>
      <c r="OSY137" s="20"/>
      <c r="OSZ137" s="20"/>
      <c r="OTA137" s="20"/>
      <c r="OTB137" s="20"/>
      <c r="OTC137" s="20"/>
      <c r="OTD137" s="20"/>
      <c r="OTE137" s="20"/>
      <c r="OTF137" s="20"/>
      <c r="OTG137" s="20"/>
      <c r="OTH137" s="20"/>
      <c r="OTI137" s="20"/>
      <c r="OTJ137" s="20"/>
      <c r="OTK137" s="20"/>
      <c r="OTL137" s="20"/>
      <c r="OTM137" s="20"/>
      <c r="OTN137" s="20"/>
      <c r="OTO137" s="20"/>
      <c r="OTP137" s="20"/>
      <c r="OTQ137" s="20"/>
      <c r="OTR137" s="20"/>
      <c r="OTS137" s="20"/>
      <c r="OTT137" s="20"/>
      <c r="OTU137" s="20"/>
      <c r="OTV137" s="20"/>
      <c r="OTW137" s="20"/>
      <c r="OTX137" s="20"/>
      <c r="OTY137" s="20"/>
      <c r="OTZ137" s="20"/>
      <c r="OUA137" s="20"/>
      <c r="OUB137" s="20"/>
      <c r="OUC137" s="20"/>
      <c r="OUD137" s="20"/>
      <c r="OUE137" s="20"/>
      <c r="OUF137" s="20"/>
      <c r="OUG137" s="20"/>
      <c r="OUH137" s="20"/>
      <c r="OUI137" s="20"/>
      <c r="OUJ137" s="20"/>
      <c r="OUK137" s="20"/>
      <c r="OUL137" s="20"/>
      <c r="OUM137" s="20"/>
      <c r="OUN137" s="20"/>
      <c r="OUO137" s="20"/>
      <c r="OUP137" s="20"/>
      <c r="OUQ137" s="20"/>
      <c r="OUR137" s="20"/>
      <c r="OUS137" s="20"/>
      <c r="OUT137" s="20"/>
      <c r="OUU137" s="20"/>
      <c r="OUV137" s="20"/>
      <c r="OUW137" s="20"/>
      <c r="OUX137" s="20"/>
      <c r="OUY137" s="20"/>
      <c r="OUZ137" s="20"/>
      <c r="OVA137" s="20"/>
      <c r="OVB137" s="20"/>
      <c r="OVC137" s="20"/>
      <c r="OVD137" s="20"/>
      <c r="OVE137" s="20"/>
      <c r="OVF137" s="20"/>
      <c r="OVG137" s="20"/>
      <c r="OVH137" s="20"/>
      <c r="OVI137" s="20"/>
      <c r="OVJ137" s="20"/>
      <c r="OVK137" s="20"/>
      <c r="OVL137" s="20"/>
      <c r="OVM137" s="20"/>
      <c r="OVN137" s="20"/>
      <c r="OVO137" s="20"/>
      <c r="OVP137" s="20"/>
      <c r="OVQ137" s="20"/>
      <c r="OVR137" s="20"/>
      <c r="OVS137" s="20"/>
      <c r="OVT137" s="20"/>
      <c r="OVU137" s="20"/>
      <c r="OVV137" s="20"/>
      <c r="OVW137" s="20"/>
      <c r="OVX137" s="20"/>
      <c r="OVY137" s="20"/>
      <c r="OVZ137" s="20"/>
      <c r="OWA137" s="20"/>
      <c r="OWB137" s="20"/>
      <c r="OWC137" s="20"/>
      <c r="OWD137" s="20"/>
      <c r="OWE137" s="20"/>
      <c r="OWF137" s="20"/>
      <c r="OWG137" s="20"/>
      <c r="OWH137" s="20"/>
      <c r="OWI137" s="20"/>
      <c r="OWJ137" s="20"/>
      <c r="OWK137" s="20"/>
      <c r="OWL137" s="20"/>
      <c r="OWM137" s="20"/>
      <c r="OWN137" s="20"/>
      <c r="OWO137" s="20"/>
      <c r="OWP137" s="20"/>
      <c r="OWQ137" s="20"/>
      <c r="OWR137" s="20"/>
      <c r="OWS137" s="20"/>
      <c r="OWT137" s="20"/>
      <c r="OWU137" s="20"/>
      <c r="OWV137" s="20"/>
      <c r="OWW137" s="20"/>
      <c r="OWX137" s="20"/>
      <c r="OWY137" s="20"/>
      <c r="OWZ137" s="20"/>
      <c r="OXA137" s="20"/>
      <c r="OXB137" s="20"/>
      <c r="OXC137" s="20"/>
      <c r="OXD137" s="20"/>
      <c r="OXE137" s="20"/>
      <c r="OXF137" s="20"/>
      <c r="OXG137" s="20"/>
      <c r="OXH137" s="20"/>
      <c r="OXI137" s="20"/>
      <c r="OXJ137" s="20"/>
      <c r="OXK137" s="20"/>
      <c r="OXL137" s="20"/>
      <c r="OXM137" s="20"/>
      <c r="OXN137" s="20"/>
      <c r="OXO137" s="20"/>
      <c r="OXP137" s="20"/>
      <c r="OXQ137" s="20"/>
      <c r="OXR137" s="20"/>
      <c r="OXS137" s="20"/>
      <c r="OXT137" s="20"/>
      <c r="OXU137" s="20"/>
      <c r="OXV137" s="20"/>
      <c r="OXW137" s="20"/>
      <c r="OXX137" s="20"/>
      <c r="OXY137" s="20"/>
      <c r="OXZ137" s="20"/>
      <c r="OYA137" s="20"/>
      <c r="OYB137" s="20"/>
      <c r="OYC137" s="20"/>
      <c r="OYD137" s="20"/>
      <c r="OYE137" s="20"/>
      <c r="OYF137" s="20"/>
      <c r="OYG137" s="20"/>
      <c r="OYH137" s="20"/>
      <c r="OYI137" s="20"/>
      <c r="OYJ137" s="20"/>
      <c r="OYK137" s="20"/>
      <c r="OYL137" s="20"/>
      <c r="OYM137" s="20"/>
      <c r="OYN137" s="20"/>
      <c r="OYO137" s="20"/>
      <c r="OYP137" s="20"/>
      <c r="OYQ137" s="20"/>
      <c r="OYR137" s="20"/>
      <c r="OYS137" s="20"/>
      <c r="OYT137" s="20"/>
      <c r="OYU137" s="20"/>
      <c r="OYV137" s="20"/>
      <c r="OYW137" s="20"/>
      <c r="OYX137" s="20"/>
      <c r="OYY137" s="20"/>
      <c r="OYZ137" s="20"/>
      <c r="OZA137" s="20"/>
      <c r="OZB137" s="20"/>
      <c r="OZC137" s="20"/>
      <c r="OZD137" s="20"/>
      <c r="OZE137" s="20"/>
      <c r="OZF137" s="20"/>
      <c r="OZG137" s="20"/>
      <c r="OZH137" s="20"/>
      <c r="OZI137" s="20"/>
      <c r="OZJ137" s="20"/>
      <c r="OZK137" s="20"/>
      <c r="OZL137" s="20"/>
      <c r="OZM137" s="20"/>
      <c r="OZN137" s="20"/>
      <c r="OZO137" s="20"/>
      <c r="OZP137" s="20"/>
      <c r="OZQ137" s="20"/>
      <c r="OZR137" s="20"/>
      <c r="OZS137" s="20"/>
      <c r="OZT137" s="20"/>
      <c r="OZU137" s="20"/>
      <c r="OZV137" s="20"/>
      <c r="OZW137" s="20"/>
      <c r="OZX137" s="20"/>
      <c r="OZY137" s="20"/>
      <c r="OZZ137" s="20"/>
      <c r="PAA137" s="20"/>
      <c r="PAB137" s="20"/>
      <c r="PAC137" s="20"/>
      <c r="PAD137" s="20"/>
      <c r="PAE137" s="20"/>
      <c r="PAF137" s="20"/>
      <c r="PAG137" s="20"/>
      <c r="PAH137" s="20"/>
      <c r="PAI137" s="20"/>
      <c r="PAJ137" s="20"/>
      <c r="PAK137" s="20"/>
      <c r="PAL137" s="20"/>
      <c r="PAM137" s="20"/>
      <c r="PAN137" s="20"/>
      <c r="PAO137" s="20"/>
      <c r="PAP137" s="20"/>
      <c r="PAQ137" s="20"/>
      <c r="PAR137" s="20"/>
      <c r="PAS137" s="20"/>
      <c r="PAT137" s="20"/>
      <c r="PAU137" s="20"/>
      <c r="PAV137" s="20"/>
      <c r="PAW137" s="20"/>
      <c r="PAX137" s="20"/>
      <c r="PAY137" s="20"/>
      <c r="PAZ137" s="20"/>
      <c r="PBA137" s="20"/>
      <c r="PBB137" s="20"/>
      <c r="PBC137" s="20"/>
      <c r="PBD137" s="20"/>
      <c r="PBE137" s="20"/>
      <c r="PBF137" s="20"/>
      <c r="PBG137" s="20"/>
      <c r="PBH137" s="20"/>
      <c r="PBI137" s="20"/>
      <c r="PBJ137" s="20"/>
      <c r="PBK137" s="20"/>
      <c r="PBL137" s="20"/>
      <c r="PBM137" s="20"/>
      <c r="PBN137" s="20"/>
      <c r="PBO137" s="20"/>
      <c r="PBP137" s="20"/>
      <c r="PBQ137" s="20"/>
      <c r="PBR137" s="20"/>
      <c r="PBS137" s="20"/>
      <c r="PBT137" s="20"/>
      <c r="PBU137" s="20"/>
      <c r="PBV137" s="20"/>
      <c r="PBW137" s="20"/>
      <c r="PBX137" s="20"/>
      <c r="PBY137" s="20"/>
      <c r="PBZ137" s="20"/>
      <c r="PCA137" s="20"/>
      <c r="PCB137" s="20"/>
      <c r="PCC137" s="20"/>
      <c r="PCD137" s="20"/>
      <c r="PCE137" s="20"/>
      <c r="PCF137" s="20"/>
      <c r="PCG137" s="20"/>
      <c r="PCH137" s="20"/>
      <c r="PCI137" s="20"/>
      <c r="PCJ137" s="20"/>
      <c r="PCK137" s="20"/>
      <c r="PCL137" s="20"/>
      <c r="PCM137" s="20"/>
      <c r="PCN137" s="20"/>
      <c r="PCO137" s="20"/>
      <c r="PCP137" s="20"/>
      <c r="PCQ137" s="20"/>
      <c r="PCR137" s="20"/>
      <c r="PCS137" s="20"/>
      <c r="PCT137" s="20"/>
      <c r="PCU137" s="20"/>
      <c r="PCV137" s="20"/>
      <c r="PCW137" s="20"/>
      <c r="PCX137" s="20"/>
      <c r="PCY137" s="20"/>
      <c r="PCZ137" s="20"/>
      <c r="PDA137" s="20"/>
      <c r="PDB137" s="20"/>
      <c r="PDC137" s="20"/>
      <c r="PDD137" s="20"/>
      <c r="PDE137" s="20"/>
      <c r="PDF137" s="20"/>
      <c r="PDG137" s="20"/>
      <c r="PDH137" s="20"/>
      <c r="PDI137" s="20"/>
      <c r="PDJ137" s="20"/>
      <c r="PDK137" s="20"/>
      <c r="PDL137" s="20"/>
      <c r="PDM137" s="20"/>
      <c r="PDN137" s="20"/>
      <c r="PDO137" s="20"/>
      <c r="PDP137" s="20"/>
      <c r="PDQ137" s="20"/>
      <c r="PDR137" s="20"/>
      <c r="PDS137" s="20"/>
      <c r="PDT137" s="20"/>
      <c r="PDU137" s="20"/>
      <c r="PDV137" s="20"/>
      <c r="PDW137" s="20"/>
      <c r="PDX137" s="20"/>
      <c r="PDY137" s="20"/>
      <c r="PDZ137" s="20"/>
      <c r="PEA137" s="20"/>
      <c r="PEB137" s="20"/>
      <c r="PEC137" s="20"/>
      <c r="PED137" s="20"/>
      <c r="PEE137" s="20"/>
      <c r="PEF137" s="20"/>
      <c r="PEG137" s="20"/>
      <c r="PEH137" s="20"/>
      <c r="PEI137" s="20"/>
      <c r="PEJ137" s="20"/>
      <c r="PEK137" s="20"/>
      <c r="PEL137" s="20"/>
      <c r="PEM137" s="20"/>
      <c r="PEN137" s="20"/>
      <c r="PEO137" s="20"/>
      <c r="PEP137" s="20"/>
      <c r="PEQ137" s="20"/>
      <c r="PER137" s="20"/>
      <c r="PES137" s="20"/>
      <c r="PET137" s="20"/>
      <c r="PEU137" s="20"/>
      <c r="PEV137" s="20"/>
      <c r="PEW137" s="20"/>
      <c r="PEX137" s="20"/>
      <c r="PEY137" s="20"/>
      <c r="PEZ137" s="20"/>
      <c r="PFA137" s="20"/>
      <c r="PFB137" s="20"/>
      <c r="PFC137" s="20"/>
      <c r="PFD137" s="20"/>
      <c r="PFE137" s="20"/>
      <c r="PFF137" s="20"/>
      <c r="PFG137" s="20"/>
      <c r="PFH137" s="20"/>
      <c r="PFI137" s="20"/>
      <c r="PFJ137" s="20"/>
      <c r="PFK137" s="20"/>
      <c r="PFL137" s="20"/>
      <c r="PFM137" s="20"/>
      <c r="PFN137" s="20"/>
      <c r="PFO137" s="20"/>
      <c r="PFP137" s="20"/>
      <c r="PFQ137" s="20"/>
      <c r="PFR137" s="20"/>
      <c r="PFS137" s="20"/>
      <c r="PFT137" s="20"/>
      <c r="PFU137" s="20"/>
      <c r="PFV137" s="20"/>
      <c r="PFW137" s="20"/>
      <c r="PFX137" s="20"/>
      <c r="PFY137" s="20"/>
      <c r="PFZ137" s="20"/>
      <c r="PGA137" s="20"/>
      <c r="PGB137" s="20"/>
      <c r="PGC137" s="20"/>
      <c r="PGD137" s="20"/>
      <c r="PGE137" s="20"/>
      <c r="PGF137" s="20"/>
      <c r="PGG137" s="20"/>
      <c r="PGH137" s="20"/>
      <c r="PGI137" s="20"/>
      <c r="PGJ137" s="20"/>
      <c r="PGK137" s="20"/>
      <c r="PGL137" s="20"/>
      <c r="PGM137" s="20"/>
      <c r="PGN137" s="20"/>
      <c r="PGO137" s="20"/>
      <c r="PGP137" s="20"/>
      <c r="PGQ137" s="20"/>
      <c r="PGR137" s="20"/>
      <c r="PGS137" s="20"/>
      <c r="PGT137" s="20"/>
      <c r="PGU137" s="20"/>
      <c r="PGV137" s="20"/>
      <c r="PGW137" s="20"/>
      <c r="PGX137" s="20"/>
      <c r="PGY137" s="20"/>
      <c r="PGZ137" s="20"/>
      <c r="PHA137" s="20"/>
      <c r="PHB137" s="20"/>
      <c r="PHC137" s="20"/>
      <c r="PHD137" s="20"/>
      <c r="PHE137" s="20"/>
      <c r="PHF137" s="20"/>
      <c r="PHG137" s="20"/>
      <c r="PHH137" s="20"/>
      <c r="PHI137" s="20"/>
      <c r="PHJ137" s="20"/>
      <c r="PHK137" s="20"/>
      <c r="PHL137" s="20"/>
      <c r="PHM137" s="20"/>
      <c r="PHN137" s="20"/>
      <c r="PHO137" s="20"/>
      <c r="PHP137" s="20"/>
      <c r="PHQ137" s="20"/>
      <c r="PHR137" s="20"/>
      <c r="PHS137" s="20"/>
      <c r="PHT137" s="20"/>
      <c r="PHU137" s="20"/>
      <c r="PHV137" s="20"/>
      <c r="PHW137" s="20"/>
      <c r="PHX137" s="20"/>
      <c r="PHY137" s="20"/>
      <c r="PHZ137" s="20"/>
      <c r="PIA137" s="20"/>
      <c r="PIB137" s="20"/>
      <c r="PIC137" s="20"/>
      <c r="PID137" s="20"/>
      <c r="PIE137" s="20"/>
      <c r="PIF137" s="20"/>
      <c r="PIG137" s="20"/>
      <c r="PIH137" s="20"/>
      <c r="PII137" s="20"/>
      <c r="PIJ137" s="20"/>
      <c r="PIK137" s="20"/>
      <c r="PIL137" s="20"/>
      <c r="PIM137" s="20"/>
      <c r="PIN137" s="20"/>
      <c r="PIO137" s="20"/>
      <c r="PIP137" s="20"/>
      <c r="PIQ137" s="20"/>
      <c r="PIR137" s="20"/>
      <c r="PIS137" s="20"/>
      <c r="PIT137" s="20"/>
      <c r="PIU137" s="20"/>
      <c r="PIV137" s="20"/>
      <c r="PIW137" s="20"/>
      <c r="PIX137" s="20"/>
      <c r="PIY137" s="20"/>
      <c r="PIZ137" s="20"/>
      <c r="PJA137" s="20"/>
      <c r="PJB137" s="20"/>
      <c r="PJC137" s="20"/>
      <c r="PJD137" s="20"/>
      <c r="PJE137" s="20"/>
      <c r="PJF137" s="20"/>
      <c r="PJG137" s="20"/>
      <c r="PJH137" s="20"/>
      <c r="PJI137" s="20"/>
      <c r="PJJ137" s="20"/>
      <c r="PJK137" s="20"/>
      <c r="PJL137" s="20"/>
      <c r="PJM137" s="20"/>
      <c r="PJN137" s="20"/>
      <c r="PJO137" s="20"/>
      <c r="PJP137" s="20"/>
      <c r="PJQ137" s="20"/>
      <c r="PJR137" s="20"/>
      <c r="PJS137" s="20"/>
      <c r="PJT137" s="20"/>
      <c r="PJU137" s="20"/>
      <c r="PJV137" s="20"/>
      <c r="PJW137" s="20"/>
      <c r="PJX137" s="20"/>
      <c r="PJY137" s="20"/>
      <c r="PJZ137" s="20"/>
      <c r="PKA137" s="20"/>
      <c r="PKB137" s="20"/>
      <c r="PKC137" s="20"/>
      <c r="PKD137" s="20"/>
      <c r="PKE137" s="20"/>
      <c r="PKF137" s="20"/>
      <c r="PKG137" s="20"/>
      <c r="PKH137" s="20"/>
      <c r="PKI137" s="20"/>
      <c r="PKJ137" s="20"/>
      <c r="PKK137" s="20"/>
      <c r="PKL137" s="20"/>
      <c r="PKM137" s="20"/>
      <c r="PKN137" s="20"/>
      <c r="PKO137" s="20"/>
      <c r="PKP137" s="20"/>
      <c r="PKQ137" s="20"/>
      <c r="PKR137" s="20"/>
      <c r="PKS137" s="20"/>
      <c r="PKT137" s="20"/>
      <c r="PKU137" s="20"/>
      <c r="PKV137" s="20"/>
      <c r="PKW137" s="20"/>
      <c r="PKX137" s="20"/>
      <c r="PKY137" s="20"/>
      <c r="PKZ137" s="20"/>
      <c r="PLA137" s="20"/>
      <c r="PLB137" s="20"/>
      <c r="PLC137" s="20"/>
      <c r="PLD137" s="20"/>
      <c r="PLE137" s="20"/>
      <c r="PLF137" s="20"/>
      <c r="PLG137" s="20"/>
      <c r="PLH137" s="20"/>
      <c r="PLI137" s="20"/>
      <c r="PLJ137" s="20"/>
      <c r="PLK137" s="20"/>
      <c r="PLL137" s="20"/>
      <c r="PLM137" s="20"/>
      <c r="PLN137" s="20"/>
      <c r="PLO137" s="20"/>
      <c r="PLP137" s="20"/>
      <c r="PLQ137" s="20"/>
      <c r="PLR137" s="20"/>
      <c r="PLS137" s="20"/>
      <c r="PLT137" s="20"/>
      <c r="PLU137" s="20"/>
      <c r="PLV137" s="20"/>
      <c r="PLW137" s="20"/>
      <c r="PLX137" s="20"/>
      <c r="PLY137" s="20"/>
      <c r="PLZ137" s="20"/>
      <c r="PMA137" s="20"/>
      <c r="PMB137" s="20"/>
      <c r="PMC137" s="20"/>
      <c r="PMD137" s="20"/>
      <c r="PME137" s="20"/>
      <c r="PMF137" s="20"/>
      <c r="PMG137" s="20"/>
      <c r="PMH137" s="20"/>
      <c r="PMI137" s="20"/>
      <c r="PMJ137" s="20"/>
      <c r="PMK137" s="20"/>
      <c r="PML137" s="20"/>
      <c r="PMM137" s="20"/>
      <c r="PMN137" s="20"/>
      <c r="PMO137" s="20"/>
      <c r="PMP137" s="20"/>
      <c r="PMQ137" s="20"/>
      <c r="PMR137" s="20"/>
      <c r="PMS137" s="20"/>
      <c r="PMT137" s="20"/>
      <c r="PMU137" s="20"/>
      <c r="PMV137" s="20"/>
      <c r="PMW137" s="20"/>
      <c r="PMX137" s="20"/>
      <c r="PMY137" s="20"/>
      <c r="PMZ137" s="20"/>
      <c r="PNA137" s="20"/>
      <c r="PNB137" s="20"/>
      <c r="PNC137" s="20"/>
      <c r="PND137" s="20"/>
      <c r="PNE137" s="20"/>
      <c r="PNF137" s="20"/>
      <c r="PNG137" s="20"/>
      <c r="PNH137" s="20"/>
      <c r="PNI137" s="20"/>
      <c r="PNJ137" s="20"/>
      <c r="PNK137" s="20"/>
      <c r="PNL137" s="20"/>
      <c r="PNM137" s="20"/>
      <c r="PNN137" s="20"/>
      <c r="PNO137" s="20"/>
      <c r="PNP137" s="20"/>
      <c r="PNQ137" s="20"/>
      <c r="PNR137" s="20"/>
      <c r="PNS137" s="20"/>
      <c r="PNT137" s="20"/>
      <c r="PNU137" s="20"/>
      <c r="PNV137" s="20"/>
      <c r="PNW137" s="20"/>
      <c r="PNX137" s="20"/>
      <c r="PNY137" s="20"/>
      <c r="PNZ137" s="20"/>
      <c r="POA137" s="20"/>
      <c r="POB137" s="20"/>
      <c r="POC137" s="20"/>
      <c r="POD137" s="20"/>
      <c r="POE137" s="20"/>
      <c r="POF137" s="20"/>
      <c r="POG137" s="20"/>
      <c r="POH137" s="20"/>
      <c r="POI137" s="20"/>
      <c r="POJ137" s="20"/>
      <c r="POK137" s="20"/>
      <c r="POL137" s="20"/>
      <c r="POM137" s="20"/>
      <c r="PON137" s="20"/>
      <c r="POO137" s="20"/>
      <c r="POP137" s="20"/>
      <c r="POQ137" s="20"/>
      <c r="POR137" s="20"/>
      <c r="POS137" s="20"/>
      <c r="POT137" s="20"/>
      <c r="POU137" s="20"/>
      <c r="POV137" s="20"/>
      <c r="POW137" s="20"/>
      <c r="POX137" s="20"/>
      <c r="POY137" s="20"/>
      <c r="POZ137" s="20"/>
      <c r="PPA137" s="20"/>
      <c r="PPB137" s="20"/>
      <c r="PPC137" s="20"/>
      <c r="PPD137" s="20"/>
      <c r="PPE137" s="20"/>
      <c r="PPF137" s="20"/>
      <c r="PPG137" s="20"/>
      <c r="PPH137" s="20"/>
      <c r="PPI137" s="20"/>
      <c r="PPJ137" s="20"/>
      <c r="PPK137" s="20"/>
      <c r="PPL137" s="20"/>
      <c r="PPM137" s="20"/>
      <c r="PPN137" s="20"/>
      <c r="PPO137" s="20"/>
      <c r="PPP137" s="20"/>
      <c r="PPQ137" s="20"/>
      <c r="PPR137" s="20"/>
      <c r="PPS137" s="20"/>
      <c r="PPT137" s="20"/>
      <c r="PPU137" s="20"/>
      <c r="PPV137" s="20"/>
      <c r="PPW137" s="20"/>
      <c r="PPX137" s="20"/>
      <c r="PPY137" s="20"/>
      <c r="PPZ137" s="20"/>
      <c r="PQA137" s="20"/>
      <c r="PQB137" s="20"/>
      <c r="PQC137" s="20"/>
      <c r="PQD137" s="20"/>
      <c r="PQE137" s="20"/>
      <c r="PQF137" s="20"/>
      <c r="PQG137" s="20"/>
      <c r="PQH137" s="20"/>
      <c r="PQI137" s="20"/>
      <c r="PQJ137" s="20"/>
      <c r="PQK137" s="20"/>
      <c r="PQL137" s="20"/>
      <c r="PQM137" s="20"/>
      <c r="PQN137" s="20"/>
      <c r="PQO137" s="20"/>
      <c r="PQP137" s="20"/>
      <c r="PQQ137" s="20"/>
      <c r="PQR137" s="20"/>
      <c r="PQS137" s="20"/>
      <c r="PQT137" s="20"/>
      <c r="PQU137" s="20"/>
      <c r="PQV137" s="20"/>
      <c r="PQW137" s="20"/>
      <c r="PQX137" s="20"/>
      <c r="PQY137" s="20"/>
      <c r="PQZ137" s="20"/>
      <c r="PRA137" s="20"/>
      <c r="PRB137" s="20"/>
      <c r="PRC137" s="20"/>
      <c r="PRD137" s="20"/>
      <c r="PRE137" s="20"/>
      <c r="PRF137" s="20"/>
      <c r="PRG137" s="20"/>
      <c r="PRH137" s="20"/>
      <c r="PRI137" s="20"/>
      <c r="PRJ137" s="20"/>
      <c r="PRK137" s="20"/>
      <c r="PRL137" s="20"/>
      <c r="PRM137" s="20"/>
      <c r="PRN137" s="20"/>
      <c r="PRO137" s="20"/>
      <c r="PRP137" s="20"/>
      <c r="PRQ137" s="20"/>
      <c r="PRR137" s="20"/>
      <c r="PRS137" s="20"/>
      <c r="PRT137" s="20"/>
      <c r="PRU137" s="20"/>
      <c r="PRV137" s="20"/>
      <c r="PRW137" s="20"/>
      <c r="PRX137" s="20"/>
      <c r="PRY137" s="20"/>
      <c r="PRZ137" s="20"/>
      <c r="PSA137" s="20"/>
      <c r="PSB137" s="20"/>
      <c r="PSC137" s="20"/>
      <c r="PSD137" s="20"/>
      <c r="PSE137" s="20"/>
      <c r="PSF137" s="20"/>
      <c r="PSG137" s="20"/>
      <c r="PSH137" s="20"/>
      <c r="PSI137" s="20"/>
      <c r="PSJ137" s="20"/>
      <c r="PSK137" s="20"/>
      <c r="PSL137" s="20"/>
      <c r="PSM137" s="20"/>
      <c r="PSN137" s="20"/>
      <c r="PSO137" s="20"/>
      <c r="PSP137" s="20"/>
      <c r="PSQ137" s="20"/>
      <c r="PSR137" s="20"/>
      <c r="PSS137" s="20"/>
      <c r="PST137" s="20"/>
      <c r="PSU137" s="20"/>
      <c r="PSV137" s="20"/>
      <c r="PSW137" s="20"/>
      <c r="PSX137" s="20"/>
      <c r="PSY137" s="20"/>
      <c r="PSZ137" s="20"/>
      <c r="PTA137" s="20"/>
      <c r="PTB137" s="20"/>
      <c r="PTC137" s="20"/>
      <c r="PTD137" s="20"/>
      <c r="PTE137" s="20"/>
      <c r="PTF137" s="20"/>
      <c r="PTG137" s="20"/>
      <c r="PTH137" s="20"/>
      <c r="PTI137" s="20"/>
      <c r="PTJ137" s="20"/>
      <c r="PTK137" s="20"/>
      <c r="PTL137" s="20"/>
      <c r="PTM137" s="20"/>
      <c r="PTN137" s="20"/>
      <c r="PTO137" s="20"/>
      <c r="PTP137" s="20"/>
      <c r="PTQ137" s="20"/>
      <c r="PTR137" s="20"/>
      <c r="PTS137" s="20"/>
      <c r="PTT137" s="20"/>
      <c r="PTU137" s="20"/>
      <c r="PTV137" s="20"/>
      <c r="PTW137" s="20"/>
      <c r="PTX137" s="20"/>
      <c r="PTY137" s="20"/>
      <c r="PTZ137" s="20"/>
      <c r="PUA137" s="20"/>
      <c r="PUB137" s="20"/>
      <c r="PUC137" s="20"/>
      <c r="PUD137" s="20"/>
      <c r="PUE137" s="20"/>
      <c r="PUF137" s="20"/>
      <c r="PUG137" s="20"/>
      <c r="PUH137" s="20"/>
      <c r="PUI137" s="20"/>
      <c r="PUJ137" s="20"/>
      <c r="PUK137" s="20"/>
      <c r="PUL137" s="20"/>
      <c r="PUM137" s="20"/>
      <c r="PUN137" s="20"/>
      <c r="PUO137" s="20"/>
      <c r="PUP137" s="20"/>
      <c r="PUQ137" s="20"/>
      <c r="PUR137" s="20"/>
      <c r="PUS137" s="20"/>
      <c r="PUT137" s="20"/>
      <c r="PUU137" s="20"/>
      <c r="PUV137" s="20"/>
      <c r="PUW137" s="20"/>
      <c r="PUX137" s="20"/>
      <c r="PUY137" s="20"/>
      <c r="PUZ137" s="20"/>
      <c r="PVA137" s="20"/>
      <c r="PVB137" s="20"/>
      <c r="PVC137" s="20"/>
      <c r="PVD137" s="20"/>
      <c r="PVE137" s="20"/>
      <c r="PVF137" s="20"/>
      <c r="PVG137" s="20"/>
      <c r="PVH137" s="20"/>
      <c r="PVI137" s="20"/>
      <c r="PVJ137" s="20"/>
      <c r="PVK137" s="20"/>
      <c r="PVL137" s="20"/>
      <c r="PVM137" s="20"/>
      <c r="PVN137" s="20"/>
      <c r="PVO137" s="20"/>
      <c r="PVP137" s="20"/>
      <c r="PVQ137" s="20"/>
      <c r="PVR137" s="20"/>
      <c r="PVS137" s="20"/>
      <c r="PVT137" s="20"/>
      <c r="PVU137" s="20"/>
      <c r="PVV137" s="20"/>
      <c r="PVW137" s="20"/>
      <c r="PVX137" s="20"/>
      <c r="PVY137" s="20"/>
      <c r="PVZ137" s="20"/>
      <c r="PWA137" s="20"/>
      <c r="PWB137" s="20"/>
      <c r="PWC137" s="20"/>
      <c r="PWD137" s="20"/>
      <c r="PWE137" s="20"/>
      <c r="PWF137" s="20"/>
      <c r="PWG137" s="20"/>
      <c r="PWH137" s="20"/>
      <c r="PWI137" s="20"/>
      <c r="PWJ137" s="20"/>
      <c r="PWK137" s="20"/>
      <c r="PWL137" s="20"/>
      <c r="PWM137" s="20"/>
      <c r="PWN137" s="20"/>
      <c r="PWO137" s="20"/>
      <c r="PWP137" s="20"/>
      <c r="PWQ137" s="20"/>
      <c r="PWR137" s="20"/>
      <c r="PWS137" s="20"/>
      <c r="PWT137" s="20"/>
      <c r="PWU137" s="20"/>
      <c r="PWV137" s="20"/>
      <c r="PWW137" s="20"/>
      <c r="PWX137" s="20"/>
      <c r="PWY137" s="20"/>
      <c r="PWZ137" s="20"/>
      <c r="PXA137" s="20"/>
      <c r="PXB137" s="20"/>
      <c r="PXC137" s="20"/>
      <c r="PXD137" s="20"/>
      <c r="PXE137" s="20"/>
      <c r="PXF137" s="20"/>
      <c r="PXG137" s="20"/>
      <c r="PXH137" s="20"/>
      <c r="PXI137" s="20"/>
      <c r="PXJ137" s="20"/>
      <c r="PXK137" s="20"/>
      <c r="PXL137" s="20"/>
      <c r="PXM137" s="20"/>
      <c r="PXN137" s="20"/>
      <c r="PXO137" s="20"/>
      <c r="PXP137" s="20"/>
      <c r="PXQ137" s="20"/>
      <c r="PXR137" s="20"/>
      <c r="PXS137" s="20"/>
      <c r="PXT137" s="20"/>
      <c r="PXU137" s="20"/>
      <c r="PXV137" s="20"/>
      <c r="PXW137" s="20"/>
      <c r="PXX137" s="20"/>
      <c r="PXY137" s="20"/>
      <c r="PXZ137" s="20"/>
      <c r="PYA137" s="20"/>
      <c r="PYB137" s="20"/>
      <c r="PYC137" s="20"/>
      <c r="PYD137" s="20"/>
      <c r="PYE137" s="20"/>
      <c r="PYF137" s="20"/>
      <c r="PYG137" s="20"/>
      <c r="PYH137" s="20"/>
      <c r="PYI137" s="20"/>
      <c r="PYJ137" s="20"/>
      <c r="PYK137" s="20"/>
      <c r="PYL137" s="20"/>
      <c r="PYM137" s="20"/>
      <c r="PYN137" s="20"/>
      <c r="PYO137" s="20"/>
      <c r="PYP137" s="20"/>
      <c r="PYQ137" s="20"/>
      <c r="PYR137" s="20"/>
      <c r="PYS137" s="20"/>
      <c r="PYT137" s="20"/>
      <c r="PYU137" s="20"/>
      <c r="PYV137" s="20"/>
      <c r="PYW137" s="20"/>
      <c r="PYX137" s="20"/>
      <c r="PYY137" s="20"/>
      <c r="PYZ137" s="20"/>
      <c r="PZA137" s="20"/>
      <c r="PZB137" s="20"/>
      <c r="PZC137" s="20"/>
      <c r="PZD137" s="20"/>
      <c r="PZE137" s="20"/>
      <c r="PZF137" s="20"/>
      <c r="PZG137" s="20"/>
      <c r="PZH137" s="20"/>
      <c r="PZI137" s="20"/>
      <c r="PZJ137" s="20"/>
      <c r="PZK137" s="20"/>
      <c r="PZL137" s="20"/>
      <c r="PZM137" s="20"/>
      <c r="PZN137" s="20"/>
      <c r="PZO137" s="20"/>
      <c r="PZP137" s="20"/>
      <c r="PZQ137" s="20"/>
      <c r="PZR137" s="20"/>
      <c r="PZS137" s="20"/>
      <c r="PZT137" s="20"/>
      <c r="PZU137" s="20"/>
      <c r="PZV137" s="20"/>
      <c r="PZW137" s="20"/>
      <c r="PZX137" s="20"/>
      <c r="PZY137" s="20"/>
      <c r="PZZ137" s="20"/>
      <c r="QAA137" s="20"/>
      <c r="QAB137" s="20"/>
      <c r="QAC137" s="20"/>
      <c r="QAD137" s="20"/>
      <c r="QAE137" s="20"/>
      <c r="QAF137" s="20"/>
      <c r="QAG137" s="20"/>
      <c r="QAH137" s="20"/>
      <c r="QAI137" s="20"/>
      <c r="QAJ137" s="20"/>
      <c r="QAK137" s="20"/>
      <c r="QAL137" s="20"/>
      <c r="QAM137" s="20"/>
      <c r="QAN137" s="20"/>
      <c r="QAO137" s="20"/>
      <c r="QAP137" s="20"/>
      <c r="QAQ137" s="20"/>
      <c r="QAR137" s="20"/>
      <c r="QAS137" s="20"/>
      <c r="QAT137" s="20"/>
      <c r="QAU137" s="20"/>
      <c r="QAV137" s="20"/>
      <c r="QAW137" s="20"/>
      <c r="QAX137" s="20"/>
      <c r="QAY137" s="20"/>
      <c r="QAZ137" s="20"/>
      <c r="QBA137" s="20"/>
      <c r="QBB137" s="20"/>
      <c r="QBC137" s="20"/>
      <c r="QBD137" s="20"/>
      <c r="QBE137" s="20"/>
      <c r="QBF137" s="20"/>
      <c r="QBG137" s="20"/>
      <c r="QBH137" s="20"/>
      <c r="QBI137" s="20"/>
      <c r="QBJ137" s="20"/>
      <c r="QBK137" s="20"/>
      <c r="QBL137" s="20"/>
      <c r="QBM137" s="20"/>
      <c r="QBN137" s="20"/>
      <c r="QBO137" s="20"/>
      <c r="QBP137" s="20"/>
      <c r="QBQ137" s="20"/>
      <c r="QBR137" s="20"/>
      <c r="QBS137" s="20"/>
      <c r="QBT137" s="20"/>
      <c r="QBU137" s="20"/>
      <c r="QBV137" s="20"/>
      <c r="QBW137" s="20"/>
      <c r="QBX137" s="20"/>
      <c r="QBY137" s="20"/>
      <c r="QBZ137" s="20"/>
      <c r="QCA137" s="20"/>
      <c r="QCB137" s="20"/>
      <c r="QCC137" s="20"/>
      <c r="QCD137" s="20"/>
      <c r="QCE137" s="20"/>
      <c r="QCF137" s="20"/>
      <c r="QCG137" s="20"/>
      <c r="QCH137" s="20"/>
      <c r="QCI137" s="20"/>
      <c r="QCJ137" s="20"/>
      <c r="QCK137" s="20"/>
      <c r="QCL137" s="20"/>
      <c r="QCM137" s="20"/>
      <c r="QCN137" s="20"/>
      <c r="QCO137" s="20"/>
      <c r="QCP137" s="20"/>
      <c r="QCQ137" s="20"/>
      <c r="QCR137" s="20"/>
      <c r="QCS137" s="20"/>
      <c r="QCT137" s="20"/>
      <c r="QCU137" s="20"/>
      <c r="QCV137" s="20"/>
      <c r="QCW137" s="20"/>
      <c r="QCX137" s="20"/>
      <c r="QCY137" s="20"/>
      <c r="QCZ137" s="20"/>
      <c r="QDA137" s="20"/>
      <c r="QDB137" s="20"/>
      <c r="QDC137" s="20"/>
      <c r="QDD137" s="20"/>
      <c r="QDE137" s="20"/>
      <c r="QDF137" s="20"/>
      <c r="QDG137" s="20"/>
      <c r="QDH137" s="20"/>
      <c r="QDI137" s="20"/>
      <c r="QDJ137" s="20"/>
      <c r="QDK137" s="20"/>
      <c r="QDL137" s="20"/>
      <c r="QDM137" s="20"/>
      <c r="QDN137" s="20"/>
      <c r="QDO137" s="20"/>
      <c r="QDP137" s="20"/>
      <c r="QDQ137" s="20"/>
      <c r="QDR137" s="20"/>
      <c r="QDS137" s="20"/>
      <c r="QDT137" s="20"/>
      <c r="QDU137" s="20"/>
      <c r="QDV137" s="20"/>
      <c r="QDW137" s="20"/>
      <c r="QDX137" s="20"/>
      <c r="QDY137" s="20"/>
      <c r="QDZ137" s="20"/>
      <c r="QEA137" s="20"/>
      <c r="QEB137" s="20"/>
      <c r="QEC137" s="20"/>
      <c r="QED137" s="20"/>
      <c r="QEE137" s="20"/>
      <c r="QEF137" s="20"/>
      <c r="QEG137" s="20"/>
      <c r="QEH137" s="20"/>
      <c r="QEI137" s="20"/>
      <c r="QEJ137" s="20"/>
      <c r="QEK137" s="20"/>
      <c r="QEL137" s="20"/>
      <c r="QEM137" s="20"/>
      <c r="QEN137" s="20"/>
      <c r="QEO137" s="20"/>
      <c r="QEP137" s="20"/>
      <c r="QEQ137" s="20"/>
      <c r="QER137" s="20"/>
      <c r="QES137" s="20"/>
      <c r="QET137" s="20"/>
      <c r="QEU137" s="20"/>
      <c r="QEV137" s="20"/>
      <c r="QEW137" s="20"/>
      <c r="QEX137" s="20"/>
      <c r="QEY137" s="20"/>
      <c r="QEZ137" s="20"/>
      <c r="QFA137" s="20"/>
      <c r="QFB137" s="20"/>
      <c r="QFC137" s="20"/>
      <c r="QFD137" s="20"/>
      <c r="QFE137" s="20"/>
      <c r="QFF137" s="20"/>
      <c r="QFG137" s="20"/>
      <c r="QFH137" s="20"/>
      <c r="QFI137" s="20"/>
      <c r="QFJ137" s="20"/>
      <c r="QFK137" s="20"/>
      <c r="QFL137" s="20"/>
      <c r="QFM137" s="20"/>
      <c r="QFN137" s="20"/>
      <c r="QFO137" s="20"/>
      <c r="QFP137" s="20"/>
      <c r="QFQ137" s="20"/>
      <c r="QFR137" s="20"/>
      <c r="QFS137" s="20"/>
      <c r="QFT137" s="20"/>
      <c r="QFU137" s="20"/>
      <c r="QFV137" s="20"/>
      <c r="QFW137" s="20"/>
      <c r="QFX137" s="20"/>
      <c r="QFY137" s="20"/>
      <c r="QFZ137" s="20"/>
      <c r="QGA137" s="20"/>
      <c r="QGB137" s="20"/>
      <c r="QGC137" s="20"/>
      <c r="QGD137" s="20"/>
      <c r="QGE137" s="20"/>
      <c r="QGF137" s="20"/>
      <c r="QGG137" s="20"/>
      <c r="QGH137" s="20"/>
      <c r="QGI137" s="20"/>
      <c r="QGJ137" s="20"/>
      <c r="QGK137" s="20"/>
      <c r="QGL137" s="20"/>
      <c r="QGM137" s="20"/>
      <c r="QGN137" s="20"/>
      <c r="QGO137" s="20"/>
      <c r="QGP137" s="20"/>
      <c r="QGQ137" s="20"/>
      <c r="QGR137" s="20"/>
      <c r="QGS137" s="20"/>
      <c r="QGT137" s="20"/>
      <c r="QGU137" s="20"/>
      <c r="QGV137" s="20"/>
      <c r="QGW137" s="20"/>
      <c r="QGX137" s="20"/>
      <c r="QGY137" s="20"/>
      <c r="QGZ137" s="20"/>
      <c r="QHA137" s="20"/>
      <c r="QHB137" s="20"/>
      <c r="QHC137" s="20"/>
      <c r="QHD137" s="20"/>
      <c r="QHE137" s="20"/>
      <c r="QHF137" s="20"/>
      <c r="QHG137" s="20"/>
      <c r="QHH137" s="20"/>
      <c r="QHI137" s="20"/>
      <c r="QHJ137" s="20"/>
      <c r="QHK137" s="20"/>
      <c r="QHL137" s="20"/>
      <c r="QHM137" s="20"/>
      <c r="QHN137" s="20"/>
      <c r="QHO137" s="20"/>
      <c r="QHP137" s="20"/>
      <c r="QHQ137" s="20"/>
      <c r="QHR137" s="20"/>
      <c r="QHS137" s="20"/>
      <c r="QHT137" s="20"/>
      <c r="QHU137" s="20"/>
      <c r="QHV137" s="20"/>
      <c r="QHW137" s="20"/>
      <c r="QHX137" s="20"/>
      <c r="QHY137" s="20"/>
      <c r="QHZ137" s="20"/>
      <c r="QIA137" s="20"/>
      <c r="QIB137" s="20"/>
      <c r="QIC137" s="20"/>
      <c r="QID137" s="20"/>
      <c r="QIE137" s="20"/>
      <c r="QIF137" s="20"/>
      <c r="QIG137" s="20"/>
      <c r="QIH137" s="20"/>
      <c r="QII137" s="20"/>
      <c r="QIJ137" s="20"/>
      <c r="QIK137" s="20"/>
      <c r="QIL137" s="20"/>
      <c r="QIM137" s="20"/>
      <c r="QIN137" s="20"/>
      <c r="QIO137" s="20"/>
      <c r="QIP137" s="20"/>
      <c r="QIQ137" s="20"/>
      <c r="QIR137" s="20"/>
      <c r="QIS137" s="20"/>
      <c r="QIT137" s="20"/>
      <c r="QIU137" s="20"/>
      <c r="QIV137" s="20"/>
      <c r="QIW137" s="20"/>
      <c r="QIX137" s="20"/>
      <c r="QIY137" s="20"/>
      <c r="QIZ137" s="20"/>
      <c r="QJA137" s="20"/>
      <c r="QJB137" s="20"/>
      <c r="QJC137" s="20"/>
      <c r="QJD137" s="20"/>
      <c r="QJE137" s="20"/>
      <c r="QJF137" s="20"/>
      <c r="QJG137" s="20"/>
      <c r="QJH137" s="20"/>
      <c r="QJI137" s="20"/>
      <c r="QJJ137" s="20"/>
      <c r="QJK137" s="20"/>
      <c r="QJL137" s="20"/>
      <c r="QJM137" s="20"/>
      <c r="QJN137" s="20"/>
      <c r="QJO137" s="20"/>
      <c r="QJP137" s="20"/>
      <c r="QJQ137" s="20"/>
      <c r="QJR137" s="20"/>
      <c r="QJS137" s="20"/>
      <c r="QJT137" s="20"/>
      <c r="QJU137" s="20"/>
      <c r="QJV137" s="20"/>
      <c r="QJW137" s="20"/>
      <c r="QJX137" s="20"/>
      <c r="QJY137" s="20"/>
      <c r="QJZ137" s="20"/>
      <c r="QKA137" s="20"/>
      <c r="QKB137" s="20"/>
      <c r="QKC137" s="20"/>
      <c r="QKD137" s="20"/>
      <c r="QKE137" s="20"/>
      <c r="QKF137" s="20"/>
      <c r="QKG137" s="20"/>
      <c r="QKH137" s="20"/>
      <c r="QKI137" s="20"/>
      <c r="QKJ137" s="20"/>
      <c r="QKK137" s="20"/>
      <c r="QKL137" s="20"/>
      <c r="QKM137" s="20"/>
      <c r="QKN137" s="20"/>
      <c r="QKO137" s="20"/>
      <c r="QKP137" s="20"/>
      <c r="QKQ137" s="20"/>
      <c r="QKR137" s="20"/>
      <c r="QKS137" s="20"/>
      <c r="QKT137" s="20"/>
      <c r="QKU137" s="20"/>
      <c r="QKV137" s="20"/>
      <c r="QKW137" s="20"/>
      <c r="QKX137" s="20"/>
      <c r="QKY137" s="20"/>
      <c r="QKZ137" s="20"/>
      <c r="QLA137" s="20"/>
      <c r="QLB137" s="20"/>
      <c r="QLC137" s="20"/>
      <c r="QLD137" s="20"/>
      <c r="QLE137" s="20"/>
      <c r="QLF137" s="20"/>
      <c r="QLG137" s="20"/>
      <c r="QLH137" s="20"/>
      <c r="QLI137" s="20"/>
      <c r="QLJ137" s="20"/>
      <c r="QLK137" s="20"/>
      <c r="QLL137" s="20"/>
      <c r="QLM137" s="20"/>
      <c r="QLN137" s="20"/>
      <c r="QLO137" s="20"/>
      <c r="QLP137" s="20"/>
      <c r="QLQ137" s="20"/>
      <c r="QLR137" s="20"/>
      <c r="QLS137" s="20"/>
      <c r="QLT137" s="20"/>
      <c r="QLU137" s="20"/>
      <c r="QLV137" s="20"/>
      <c r="QLW137" s="20"/>
      <c r="QLX137" s="20"/>
      <c r="QLY137" s="20"/>
      <c r="QLZ137" s="20"/>
      <c r="QMA137" s="20"/>
      <c r="QMB137" s="20"/>
      <c r="QMC137" s="20"/>
      <c r="QMD137" s="20"/>
      <c r="QME137" s="20"/>
      <c r="QMF137" s="20"/>
      <c r="QMG137" s="20"/>
      <c r="QMH137" s="20"/>
      <c r="QMI137" s="20"/>
      <c r="QMJ137" s="20"/>
      <c r="QMK137" s="20"/>
      <c r="QML137" s="20"/>
      <c r="QMM137" s="20"/>
      <c r="QMN137" s="20"/>
      <c r="QMO137" s="20"/>
      <c r="QMP137" s="20"/>
      <c r="QMQ137" s="20"/>
      <c r="QMR137" s="20"/>
      <c r="QMS137" s="20"/>
      <c r="QMT137" s="20"/>
      <c r="QMU137" s="20"/>
      <c r="QMV137" s="20"/>
      <c r="QMW137" s="20"/>
      <c r="QMX137" s="20"/>
      <c r="QMY137" s="20"/>
      <c r="QMZ137" s="20"/>
      <c r="QNA137" s="20"/>
      <c r="QNB137" s="20"/>
      <c r="QNC137" s="20"/>
      <c r="QND137" s="20"/>
      <c r="QNE137" s="20"/>
      <c r="QNF137" s="20"/>
      <c r="QNG137" s="20"/>
      <c r="QNH137" s="20"/>
      <c r="QNI137" s="20"/>
      <c r="QNJ137" s="20"/>
      <c r="QNK137" s="20"/>
      <c r="QNL137" s="20"/>
      <c r="QNM137" s="20"/>
      <c r="QNN137" s="20"/>
      <c r="QNO137" s="20"/>
      <c r="QNP137" s="20"/>
      <c r="QNQ137" s="20"/>
      <c r="QNR137" s="20"/>
      <c r="QNS137" s="20"/>
      <c r="QNT137" s="20"/>
      <c r="QNU137" s="20"/>
      <c r="QNV137" s="20"/>
      <c r="QNW137" s="20"/>
      <c r="QNX137" s="20"/>
      <c r="QNY137" s="20"/>
      <c r="QNZ137" s="20"/>
      <c r="QOA137" s="20"/>
      <c r="QOB137" s="20"/>
      <c r="QOC137" s="20"/>
      <c r="QOD137" s="20"/>
      <c r="QOE137" s="20"/>
      <c r="QOF137" s="20"/>
      <c r="QOG137" s="20"/>
      <c r="QOH137" s="20"/>
      <c r="QOI137" s="20"/>
      <c r="QOJ137" s="20"/>
      <c r="QOK137" s="20"/>
      <c r="QOL137" s="20"/>
      <c r="QOM137" s="20"/>
      <c r="QON137" s="20"/>
      <c r="QOO137" s="20"/>
      <c r="QOP137" s="20"/>
      <c r="QOQ137" s="20"/>
      <c r="QOR137" s="20"/>
      <c r="QOS137" s="20"/>
      <c r="QOT137" s="20"/>
      <c r="QOU137" s="20"/>
      <c r="QOV137" s="20"/>
      <c r="QOW137" s="20"/>
      <c r="QOX137" s="20"/>
      <c r="QOY137" s="20"/>
      <c r="QOZ137" s="20"/>
      <c r="QPA137" s="20"/>
      <c r="QPB137" s="20"/>
      <c r="QPC137" s="20"/>
      <c r="QPD137" s="20"/>
      <c r="QPE137" s="20"/>
      <c r="QPF137" s="20"/>
      <c r="QPG137" s="20"/>
      <c r="QPH137" s="20"/>
      <c r="QPI137" s="20"/>
      <c r="QPJ137" s="20"/>
      <c r="QPK137" s="20"/>
      <c r="QPL137" s="20"/>
      <c r="QPM137" s="20"/>
      <c r="QPN137" s="20"/>
      <c r="QPO137" s="20"/>
      <c r="QPP137" s="20"/>
      <c r="QPQ137" s="20"/>
      <c r="QPR137" s="20"/>
      <c r="QPS137" s="20"/>
      <c r="QPT137" s="20"/>
      <c r="QPU137" s="20"/>
      <c r="QPV137" s="20"/>
      <c r="QPW137" s="20"/>
      <c r="QPX137" s="20"/>
      <c r="QPY137" s="20"/>
      <c r="QPZ137" s="20"/>
      <c r="QQA137" s="20"/>
      <c r="QQB137" s="20"/>
      <c r="QQC137" s="20"/>
      <c r="QQD137" s="20"/>
      <c r="QQE137" s="20"/>
      <c r="QQF137" s="20"/>
      <c r="QQG137" s="20"/>
      <c r="QQH137" s="20"/>
      <c r="QQI137" s="20"/>
      <c r="QQJ137" s="20"/>
      <c r="QQK137" s="20"/>
      <c r="QQL137" s="20"/>
      <c r="QQM137" s="20"/>
      <c r="QQN137" s="20"/>
      <c r="QQO137" s="20"/>
      <c r="QQP137" s="20"/>
      <c r="QQQ137" s="20"/>
      <c r="QQR137" s="20"/>
      <c r="QQS137" s="20"/>
      <c r="QQT137" s="20"/>
      <c r="QQU137" s="20"/>
      <c r="QQV137" s="20"/>
      <c r="QQW137" s="20"/>
      <c r="QQX137" s="20"/>
      <c r="QQY137" s="20"/>
      <c r="QQZ137" s="20"/>
      <c r="QRA137" s="20"/>
      <c r="QRB137" s="20"/>
      <c r="QRC137" s="20"/>
      <c r="QRD137" s="20"/>
      <c r="QRE137" s="20"/>
      <c r="QRF137" s="20"/>
      <c r="QRG137" s="20"/>
      <c r="QRH137" s="20"/>
      <c r="QRI137" s="20"/>
      <c r="QRJ137" s="20"/>
      <c r="QRK137" s="20"/>
      <c r="QRL137" s="20"/>
      <c r="QRM137" s="20"/>
      <c r="QRN137" s="20"/>
      <c r="QRO137" s="20"/>
      <c r="QRP137" s="20"/>
      <c r="QRQ137" s="20"/>
      <c r="QRR137" s="20"/>
      <c r="QRS137" s="20"/>
      <c r="QRT137" s="20"/>
      <c r="QRU137" s="20"/>
      <c r="QRV137" s="20"/>
      <c r="QRW137" s="20"/>
      <c r="QRX137" s="20"/>
      <c r="QRY137" s="20"/>
      <c r="QRZ137" s="20"/>
      <c r="QSA137" s="20"/>
      <c r="QSB137" s="20"/>
      <c r="QSC137" s="20"/>
      <c r="QSD137" s="20"/>
      <c r="QSE137" s="20"/>
      <c r="QSF137" s="20"/>
      <c r="QSG137" s="20"/>
      <c r="QSH137" s="20"/>
      <c r="QSI137" s="20"/>
      <c r="QSJ137" s="20"/>
      <c r="QSK137" s="20"/>
      <c r="QSL137" s="20"/>
      <c r="QSM137" s="20"/>
      <c r="QSN137" s="20"/>
      <c r="QSO137" s="20"/>
      <c r="QSP137" s="20"/>
      <c r="QSQ137" s="20"/>
      <c r="QSR137" s="20"/>
      <c r="QSS137" s="20"/>
      <c r="QST137" s="20"/>
      <c r="QSU137" s="20"/>
      <c r="QSV137" s="20"/>
      <c r="QSW137" s="20"/>
      <c r="QSX137" s="20"/>
      <c r="QSY137" s="20"/>
      <c r="QSZ137" s="20"/>
      <c r="QTA137" s="20"/>
      <c r="QTB137" s="20"/>
      <c r="QTC137" s="20"/>
      <c r="QTD137" s="20"/>
      <c r="QTE137" s="20"/>
      <c r="QTF137" s="20"/>
      <c r="QTG137" s="20"/>
      <c r="QTH137" s="20"/>
      <c r="QTI137" s="20"/>
      <c r="QTJ137" s="20"/>
      <c r="QTK137" s="20"/>
      <c r="QTL137" s="20"/>
      <c r="QTM137" s="20"/>
      <c r="QTN137" s="20"/>
      <c r="QTO137" s="20"/>
      <c r="QTP137" s="20"/>
      <c r="QTQ137" s="20"/>
      <c r="QTR137" s="20"/>
      <c r="QTS137" s="20"/>
      <c r="QTT137" s="20"/>
      <c r="QTU137" s="20"/>
      <c r="QTV137" s="20"/>
      <c r="QTW137" s="20"/>
      <c r="QTX137" s="20"/>
      <c r="QTY137" s="20"/>
      <c r="QTZ137" s="20"/>
      <c r="QUA137" s="20"/>
      <c r="QUB137" s="20"/>
      <c r="QUC137" s="20"/>
      <c r="QUD137" s="20"/>
      <c r="QUE137" s="20"/>
      <c r="QUF137" s="20"/>
      <c r="QUG137" s="20"/>
      <c r="QUH137" s="20"/>
      <c r="QUI137" s="20"/>
      <c r="QUJ137" s="20"/>
      <c r="QUK137" s="20"/>
      <c r="QUL137" s="20"/>
      <c r="QUM137" s="20"/>
      <c r="QUN137" s="20"/>
      <c r="QUO137" s="20"/>
      <c r="QUP137" s="20"/>
      <c r="QUQ137" s="20"/>
      <c r="QUR137" s="20"/>
      <c r="QUS137" s="20"/>
      <c r="QUT137" s="20"/>
      <c r="QUU137" s="20"/>
      <c r="QUV137" s="20"/>
      <c r="QUW137" s="20"/>
      <c r="QUX137" s="20"/>
      <c r="QUY137" s="20"/>
      <c r="QUZ137" s="20"/>
      <c r="QVA137" s="20"/>
      <c r="QVB137" s="20"/>
      <c r="QVC137" s="20"/>
      <c r="QVD137" s="20"/>
      <c r="QVE137" s="20"/>
      <c r="QVF137" s="20"/>
      <c r="QVG137" s="20"/>
      <c r="QVH137" s="20"/>
      <c r="QVI137" s="20"/>
      <c r="QVJ137" s="20"/>
      <c r="QVK137" s="20"/>
      <c r="QVL137" s="20"/>
      <c r="QVM137" s="20"/>
      <c r="QVN137" s="20"/>
      <c r="QVO137" s="20"/>
      <c r="QVP137" s="20"/>
      <c r="QVQ137" s="20"/>
      <c r="QVR137" s="20"/>
      <c r="QVS137" s="20"/>
      <c r="QVT137" s="20"/>
      <c r="QVU137" s="20"/>
      <c r="QVV137" s="20"/>
      <c r="QVW137" s="20"/>
      <c r="QVX137" s="20"/>
      <c r="QVY137" s="20"/>
      <c r="QVZ137" s="20"/>
      <c r="QWA137" s="20"/>
      <c r="QWB137" s="20"/>
      <c r="QWC137" s="20"/>
      <c r="QWD137" s="20"/>
      <c r="QWE137" s="20"/>
      <c r="QWF137" s="20"/>
      <c r="QWG137" s="20"/>
      <c r="QWH137" s="20"/>
      <c r="QWI137" s="20"/>
      <c r="QWJ137" s="20"/>
      <c r="QWK137" s="20"/>
      <c r="QWL137" s="20"/>
      <c r="QWM137" s="20"/>
      <c r="QWN137" s="20"/>
      <c r="QWO137" s="20"/>
      <c r="QWP137" s="20"/>
      <c r="QWQ137" s="20"/>
      <c r="QWR137" s="20"/>
      <c r="QWS137" s="20"/>
      <c r="QWT137" s="20"/>
      <c r="QWU137" s="20"/>
      <c r="QWV137" s="20"/>
      <c r="QWW137" s="20"/>
      <c r="QWX137" s="20"/>
      <c r="QWY137" s="20"/>
      <c r="QWZ137" s="20"/>
      <c r="QXA137" s="20"/>
      <c r="QXB137" s="20"/>
      <c r="QXC137" s="20"/>
      <c r="QXD137" s="20"/>
      <c r="QXE137" s="20"/>
      <c r="QXF137" s="20"/>
      <c r="QXG137" s="20"/>
      <c r="QXH137" s="20"/>
      <c r="QXI137" s="20"/>
      <c r="QXJ137" s="20"/>
      <c r="QXK137" s="20"/>
      <c r="QXL137" s="20"/>
      <c r="QXM137" s="20"/>
      <c r="QXN137" s="20"/>
      <c r="QXO137" s="20"/>
      <c r="QXP137" s="20"/>
      <c r="QXQ137" s="20"/>
      <c r="QXR137" s="20"/>
      <c r="QXS137" s="20"/>
      <c r="QXT137" s="20"/>
      <c r="QXU137" s="20"/>
      <c r="QXV137" s="20"/>
      <c r="QXW137" s="20"/>
      <c r="QXX137" s="20"/>
      <c r="QXY137" s="20"/>
      <c r="QXZ137" s="20"/>
      <c r="QYA137" s="20"/>
      <c r="QYB137" s="20"/>
      <c r="QYC137" s="20"/>
      <c r="QYD137" s="20"/>
      <c r="QYE137" s="20"/>
      <c r="QYF137" s="20"/>
      <c r="QYG137" s="20"/>
      <c r="QYH137" s="20"/>
      <c r="QYI137" s="20"/>
      <c r="QYJ137" s="20"/>
      <c r="QYK137" s="20"/>
      <c r="QYL137" s="20"/>
      <c r="QYM137" s="20"/>
      <c r="QYN137" s="20"/>
      <c r="QYO137" s="20"/>
      <c r="QYP137" s="20"/>
      <c r="QYQ137" s="20"/>
      <c r="QYR137" s="20"/>
      <c r="QYS137" s="20"/>
      <c r="QYT137" s="20"/>
      <c r="QYU137" s="20"/>
      <c r="QYV137" s="20"/>
      <c r="QYW137" s="20"/>
      <c r="QYX137" s="20"/>
      <c r="QYY137" s="20"/>
      <c r="QYZ137" s="20"/>
      <c r="QZA137" s="20"/>
      <c r="QZB137" s="20"/>
      <c r="QZC137" s="20"/>
      <c r="QZD137" s="20"/>
      <c r="QZE137" s="20"/>
      <c r="QZF137" s="20"/>
      <c r="QZG137" s="20"/>
      <c r="QZH137" s="20"/>
      <c r="QZI137" s="20"/>
      <c r="QZJ137" s="20"/>
      <c r="QZK137" s="20"/>
      <c r="QZL137" s="20"/>
      <c r="QZM137" s="20"/>
      <c r="QZN137" s="20"/>
      <c r="QZO137" s="20"/>
      <c r="QZP137" s="20"/>
      <c r="QZQ137" s="20"/>
      <c r="QZR137" s="20"/>
      <c r="QZS137" s="20"/>
      <c r="QZT137" s="20"/>
      <c r="QZU137" s="20"/>
      <c r="QZV137" s="20"/>
      <c r="QZW137" s="20"/>
      <c r="QZX137" s="20"/>
      <c r="QZY137" s="20"/>
      <c r="QZZ137" s="20"/>
      <c r="RAA137" s="20"/>
      <c r="RAB137" s="20"/>
      <c r="RAC137" s="20"/>
      <c r="RAD137" s="20"/>
      <c r="RAE137" s="20"/>
      <c r="RAF137" s="20"/>
      <c r="RAG137" s="20"/>
      <c r="RAH137" s="20"/>
      <c r="RAI137" s="20"/>
      <c r="RAJ137" s="20"/>
      <c r="RAK137" s="20"/>
      <c r="RAL137" s="20"/>
      <c r="RAM137" s="20"/>
      <c r="RAN137" s="20"/>
      <c r="RAO137" s="20"/>
      <c r="RAP137" s="20"/>
      <c r="RAQ137" s="20"/>
      <c r="RAR137" s="20"/>
      <c r="RAS137" s="20"/>
      <c r="RAT137" s="20"/>
      <c r="RAU137" s="20"/>
      <c r="RAV137" s="20"/>
      <c r="RAW137" s="20"/>
      <c r="RAX137" s="20"/>
      <c r="RAY137" s="20"/>
      <c r="RAZ137" s="20"/>
      <c r="RBA137" s="20"/>
      <c r="RBB137" s="20"/>
      <c r="RBC137" s="20"/>
      <c r="RBD137" s="20"/>
      <c r="RBE137" s="20"/>
      <c r="RBF137" s="20"/>
      <c r="RBG137" s="20"/>
      <c r="RBH137" s="20"/>
      <c r="RBI137" s="20"/>
      <c r="RBJ137" s="20"/>
      <c r="RBK137" s="20"/>
      <c r="RBL137" s="20"/>
      <c r="RBM137" s="20"/>
      <c r="RBN137" s="20"/>
      <c r="RBO137" s="20"/>
      <c r="RBP137" s="20"/>
      <c r="RBQ137" s="20"/>
      <c r="RBR137" s="20"/>
      <c r="RBS137" s="20"/>
      <c r="RBT137" s="20"/>
      <c r="RBU137" s="20"/>
      <c r="RBV137" s="20"/>
      <c r="RBW137" s="20"/>
      <c r="RBX137" s="20"/>
      <c r="RBY137" s="20"/>
      <c r="RBZ137" s="20"/>
      <c r="RCA137" s="20"/>
      <c r="RCB137" s="20"/>
      <c r="RCC137" s="20"/>
      <c r="RCD137" s="20"/>
      <c r="RCE137" s="20"/>
      <c r="RCF137" s="20"/>
      <c r="RCG137" s="20"/>
      <c r="RCH137" s="20"/>
      <c r="RCI137" s="20"/>
      <c r="RCJ137" s="20"/>
      <c r="RCK137" s="20"/>
      <c r="RCL137" s="20"/>
      <c r="RCM137" s="20"/>
      <c r="RCN137" s="20"/>
      <c r="RCO137" s="20"/>
      <c r="RCP137" s="20"/>
      <c r="RCQ137" s="20"/>
      <c r="RCR137" s="20"/>
      <c r="RCS137" s="20"/>
      <c r="RCT137" s="20"/>
      <c r="RCU137" s="20"/>
      <c r="RCV137" s="20"/>
      <c r="RCW137" s="20"/>
      <c r="RCX137" s="20"/>
      <c r="RCY137" s="20"/>
      <c r="RCZ137" s="20"/>
      <c r="RDA137" s="20"/>
      <c r="RDB137" s="20"/>
      <c r="RDC137" s="20"/>
      <c r="RDD137" s="20"/>
      <c r="RDE137" s="20"/>
      <c r="RDF137" s="20"/>
      <c r="RDG137" s="20"/>
      <c r="RDH137" s="20"/>
      <c r="RDI137" s="20"/>
      <c r="RDJ137" s="20"/>
      <c r="RDK137" s="20"/>
      <c r="RDL137" s="20"/>
      <c r="RDM137" s="20"/>
      <c r="RDN137" s="20"/>
      <c r="RDO137" s="20"/>
      <c r="RDP137" s="20"/>
      <c r="RDQ137" s="20"/>
      <c r="RDR137" s="20"/>
      <c r="RDS137" s="20"/>
      <c r="RDT137" s="20"/>
      <c r="RDU137" s="20"/>
      <c r="RDV137" s="20"/>
      <c r="RDW137" s="20"/>
      <c r="RDX137" s="20"/>
      <c r="RDY137" s="20"/>
      <c r="RDZ137" s="20"/>
      <c r="REA137" s="20"/>
      <c r="REB137" s="20"/>
      <c r="REC137" s="20"/>
      <c r="RED137" s="20"/>
      <c r="REE137" s="20"/>
      <c r="REF137" s="20"/>
      <c r="REG137" s="20"/>
      <c r="REH137" s="20"/>
      <c r="REI137" s="20"/>
      <c r="REJ137" s="20"/>
      <c r="REK137" s="20"/>
      <c r="REL137" s="20"/>
      <c r="REM137" s="20"/>
      <c r="REN137" s="20"/>
      <c r="REO137" s="20"/>
      <c r="REP137" s="20"/>
      <c r="REQ137" s="20"/>
      <c r="RER137" s="20"/>
      <c r="RES137" s="20"/>
      <c r="RET137" s="20"/>
      <c r="REU137" s="20"/>
      <c r="REV137" s="20"/>
      <c r="REW137" s="20"/>
      <c r="REX137" s="20"/>
      <c r="REY137" s="20"/>
      <c r="REZ137" s="20"/>
      <c r="RFA137" s="20"/>
      <c r="RFB137" s="20"/>
      <c r="RFC137" s="20"/>
      <c r="RFD137" s="20"/>
      <c r="RFE137" s="20"/>
      <c r="RFF137" s="20"/>
      <c r="RFG137" s="20"/>
      <c r="RFH137" s="20"/>
      <c r="RFI137" s="20"/>
      <c r="RFJ137" s="20"/>
      <c r="RFK137" s="20"/>
      <c r="RFL137" s="20"/>
      <c r="RFM137" s="20"/>
      <c r="RFN137" s="20"/>
      <c r="RFO137" s="20"/>
      <c r="RFP137" s="20"/>
      <c r="RFQ137" s="20"/>
      <c r="RFR137" s="20"/>
      <c r="RFS137" s="20"/>
      <c r="RFT137" s="20"/>
      <c r="RFU137" s="20"/>
      <c r="RFV137" s="20"/>
      <c r="RFW137" s="20"/>
      <c r="RFX137" s="20"/>
      <c r="RFY137" s="20"/>
      <c r="RFZ137" s="20"/>
      <c r="RGA137" s="20"/>
      <c r="RGB137" s="20"/>
      <c r="RGC137" s="20"/>
      <c r="RGD137" s="20"/>
      <c r="RGE137" s="20"/>
      <c r="RGF137" s="20"/>
      <c r="RGG137" s="20"/>
      <c r="RGH137" s="20"/>
      <c r="RGI137" s="20"/>
      <c r="RGJ137" s="20"/>
      <c r="RGK137" s="20"/>
      <c r="RGL137" s="20"/>
      <c r="RGM137" s="20"/>
      <c r="RGN137" s="20"/>
      <c r="RGO137" s="20"/>
      <c r="RGP137" s="20"/>
      <c r="RGQ137" s="20"/>
      <c r="RGR137" s="20"/>
      <c r="RGS137" s="20"/>
      <c r="RGT137" s="20"/>
      <c r="RGU137" s="20"/>
      <c r="RGV137" s="20"/>
      <c r="RGW137" s="20"/>
      <c r="RGX137" s="20"/>
      <c r="RGY137" s="20"/>
      <c r="RGZ137" s="20"/>
      <c r="RHA137" s="20"/>
      <c r="RHB137" s="20"/>
      <c r="RHC137" s="20"/>
      <c r="RHD137" s="20"/>
      <c r="RHE137" s="20"/>
      <c r="RHF137" s="20"/>
      <c r="RHG137" s="20"/>
      <c r="RHH137" s="20"/>
      <c r="RHI137" s="20"/>
      <c r="RHJ137" s="20"/>
      <c r="RHK137" s="20"/>
      <c r="RHL137" s="20"/>
      <c r="RHM137" s="20"/>
      <c r="RHN137" s="20"/>
      <c r="RHO137" s="20"/>
      <c r="RHP137" s="20"/>
      <c r="RHQ137" s="20"/>
      <c r="RHR137" s="20"/>
      <c r="RHS137" s="20"/>
      <c r="RHT137" s="20"/>
      <c r="RHU137" s="20"/>
      <c r="RHV137" s="20"/>
      <c r="RHW137" s="20"/>
      <c r="RHX137" s="20"/>
      <c r="RHY137" s="20"/>
      <c r="RHZ137" s="20"/>
      <c r="RIA137" s="20"/>
      <c r="RIB137" s="20"/>
      <c r="RIC137" s="20"/>
      <c r="RID137" s="20"/>
      <c r="RIE137" s="20"/>
      <c r="RIF137" s="20"/>
      <c r="RIG137" s="20"/>
      <c r="RIH137" s="20"/>
      <c r="RII137" s="20"/>
      <c r="RIJ137" s="20"/>
      <c r="RIK137" s="20"/>
      <c r="RIL137" s="20"/>
      <c r="RIM137" s="20"/>
      <c r="RIN137" s="20"/>
      <c r="RIO137" s="20"/>
      <c r="RIP137" s="20"/>
      <c r="RIQ137" s="20"/>
      <c r="RIR137" s="20"/>
      <c r="RIS137" s="20"/>
      <c r="RIT137" s="20"/>
      <c r="RIU137" s="20"/>
      <c r="RIV137" s="20"/>
      <c r="RIW137" s="20"/>
      <c r="RIX137" s="20"/>
      <c r="RIY137" s="20"/>
      <c r="RIZ137" s="20"/>
      <c r="RJA137" s="20"/>
      <c r="RJB137" s="20"/>
      <c r="RJC137" s="20"/>
      <c r="RJD137" s="20"/>
      <c r="RJE137" s="20"/>
      <c r="RJF137" s="20"/>
      <c r="RJG137" s="20"/>
      <c r="RJH137" s="20"/>
      <c r="RJI137" s="20"/>
      <c r="RJJ137" s="20"/>
      <c r="RJK137" s="20"/>
      <c r="RJL137" s="20"/>
      <c r="RJM137" s="20"/>
      <c r="RJN137" s="20"/>
      <c r="RJO137" s="20"/>
      <c r="RJP137" s="20"/>
      <c r="RJQ137" s="20"/>
      <c r="RJR137" s="20"/>
      <c r="RJS137" s="20"/>
      <c r="RJT137" s="20"/>
      <c r="RJU137" s="20"/>
      <c r="RJV137" s="20"/>
      <c r="RJW137" s="20"/>
      <c r="RJX137" s="20"/>
      <c r="RJY137" s="20"/>
      <c r="RJZ137" s="20"/>
      <c r="RKA137" s="20"/>
      <c r="RKB137" s="20"/>
      <c r="RKC137" s="20"/>
      <c r="RKD137" s="20"/>
      <c r="RKE137" s="20"/>
      <c r="RKF137" s="20"/>
      <c r="RKG137" s="20"/>
      <c r="RKH137" s="20"/>
      <c r="RKI137" s="20"/>
      <c r="RKJ137" s="20"/>
      <c r="RKK137" s="20"/>
      <c r="RKL137" s="20"/>
      <c r="RKM137" s="20"/>
      <c r="RKN137" s="20"/>
      <c r="RKO137" s="20"/>
      <c r="RKP137" s="20"/>
      <c r="RKQ137" s="20"/>
      <c r="RKR137" s="20"/>
      <c r="RKS137" s="20"/>
      <c r="RKT137" s="20"/>
      <c r="RKU137" s="20"/>
      <c r="RKV137" s="20"/>
      <c r="RKW137" s="20"/>
      <c r="RKX137" s="20"/>
      <c r="RKY137" s="20"/>
      <c r="RKZ137" s="20"/>
      <c r="RLA137" s="20"/>
      <c r="RLB137" s="20"/>
      <c r="RLC137" s="20"/>
      <c r="RLD137" s="20"/>
      <c r="RLE137" s="20"/>
      <c r="RLF137" s="20"/>
      <c r="RLG137" s="20"/>
      <c r="RLH137" s="20"/>
      <c r="RLI137" s="20"/>
      <c r="RLJ137" s="20"/>
      <c r="RLK137" s="20"/>
      <c r="RLL137" s="20"/>
      <c r="RLM137" s="20"/>
      <c r="RLN137" s="20"/>
      <c r="RLO137" s="20"/>
      <c r="RLP137" s="20"/>
      <c r="RLQ137" s="20"/>
      <c r="RLR137" s="20"/>
      <c r="RLS137" s="20"/>
      <c r="RLT137" s="20"/>
      <c r="RLU137" s="20"/>
      <c r="RLV137" s="20"/>
      <c r="RLW137" s="20"/>
      <c r="RLX137" s="20"/>
      <c r="RLY137" s="20"/>
      <c r="RLZ137" s="20"/>
      <c r="RMA137" s="20"/>
      <c r="RMB137" s="20"/>
      <c r="RMC137" s="20"/>
      <c r="RMD137" s="20"/>
      <c r="RME137" s="20"/>
      <c r="RMF137" s="20"/>
      <c r="RMG137" s="20"/>
      <c r="RMH137" s="20"/>
      <c r="RMI137" s="20"/>
      <c r="RMJ137" s="20"/>
      <c r="RMK137" s="20"/>
      <c r="RML137" s="20"/>
      <c r="RMM137" s="20"/>
      <c r="RMN137" s="20"/>
      <c r="RMO137" s="20"/>
      <c r="RMP137" s="20"/>
      <c r="RMQ137" s="20"/>
      <c r="RMR137" s="20"/>
      <c r="RMS137" s="20"/>
      <c r="RMT137" s="20"/>
      <c r="RMU137" s="20"/>
      <c r="RMV137" s="20"/>
      <c r="RMW137" s="20"/>
      <c r="RMX137" s="20"/>
      <c r="RMY137" s="20"/>
      <c r="RMZ137" s="20"/>
      <c r="RNA137" s="20"/>
      <c r="RNB137" s="20"/>
      <c r="RNC137" s="20"/>
      <c r="RND137" s="20"/>
      <c r="RNE137" s="20"/>
      <c r="RNF137" s="20"/>
      <c r="RNG137" s="20"/>
      <c r="RNH137" s="20"/>
      <c r="RNI137" s="20"/>
      <c r="RNJ137" s="20"/>
      <c r="RNK137" s="20"/>
      <c r="RNL137" s="20"/>
      <c r="RNM137" s="20"/>
      <c r="RNN137" s="20"/>
      <c r="RNO137" s="20"/>
      <c r="RNP137" s="20"/>
      <c r="RNQ137" s="20"/>
      <c r="RNR137" s="20"/>
      <c r="RNS137" s="20"/>
      <c r="RNT137" s="20"/>
      <c r="RNU137" s="20"/>
      <c r="RNV137" s="20"/>
      <c r="RNW137" s="20"/>
      <c r="RNX137" s="20"/>
      <c r="RNY137" s="20"/>
      <c r="RNZ137" s="20"/>
      <c r="ROA137" s="20"/>
      <c r="ROB137" s="20"/>
      <c r="ROC137" s="20"/>
      <c r="ROD137" s="20"/>
      <c r="ROE137" s="20"/>
      <c r="ROF137" s="20"/>
      <c r="ROG137" s="20"/>
      <c r="ROH137" s="20"/>
      <c r="ROI137" s="20"/>
      <c r="ROJ137" s="20"/>
      <c r="ROK137" s="20"/>
      <c r="ROL137" s="20"/>
      <c r="ROM137" s="20"/>
      <c r="RON137" s="20"/>
      <c r="ROO137" s="20"/>
      <c r="ROP137" s="20"/>
      <c r="ROQ137" s="20"/>
      <c r="ROR137" s="20"/>
      <c r="ROS137" s="20"/>
      <c r="ROT137" s="20"/>
      <c r="ROU137" s="20"/>
      <c r="ROV137" s="20"/>
      <c r="ROW137" s="20"/>
      <c r="ROX137" s="20"/>
      <c r="ROY137" s="20"/>
      <c r="ROZ137" s="20"/>
      <c r="RPA137" s="20"/>
      <c r="RPB137" s="20"/>
      <c r="RPC137" s="20"/>
      <c r="RPD137" s="20"/>
      <c r="RPE137" s="20"/>
      <c r="RPF137" s="20"/>
      <c r="RPG137" s="20"/>
      <c r="RPH137" s="20"/>
      <c r="RPI137" s="20"/>
      <c r="RPJ137" s="20"/>
      <c r="RPK137" s="20"/>
      <c r="RPL137" s="20"/>
      <c r="RPM137" s="20"/>
      <c r="RPN137" s="20"/>
      <c r="RPO137" s="20"/>
      <c r="RPP137" s="20"/>
      <c r="RPQ137" s="20"/>
      <c r="RPR137" s="20"/>
      <c r="RPS137" s="20"/>
      <c r="RPT137" s="20"/>
      <c r="RPU137" s="20"/>
      <c r="RPV137" s="20"/>
      <c r="RPW137" s="20"/>
      <c r="RPX137" s="20"/>
      <c r="RPY137" s="20"/>
      <c r="RPZ137" s="20"/>
      <c r="RQA137" s="20"/>
      <c r="RQB137" s="20"/>
      <c r="RQC137" s="20"/>
      <c r="RQD137" s="20"/>
      <c r="RQE137" s="20"/>
      <c r="RQF137" s="20"/>
      <c r="RQG137" s="20"/>
      <c r="RQH137" s="20"/>
      <c r="RQI137" s="20"/>
      <c r="RQJ137" s="20"/>
      <c r="RQK137" s="20"/>
      <c r="RQL137" s="20"/>
      <c r="RQM137" s="20"/>
      <c r="RQN137" s="20"/>
      <c r="RQO137" s="20"/>
      <c r="RQP137" s="20"/>
      <c r="RQQ137" s="20"/>
      <c r="RQR137" s="20"/>
      <c r="RQS137" s="20"/>
      <c r="RQT137" s="20"/>
      <c r="RQU137" s="20"/>
      <c r="RQV137" s="20"/>
      <c r="RQW137" s="20"/>
      <c r="RQX137" s="20"/>
      <c r="RQY137" s="20"/>
      <c r="RQZ137" s="20"/>
      <c r="RRA137" s="20"/>
      <c r="RRB137" s="20"/>
      <c r="RRC137" s="20"/>
      <c r="RRD137" s="20"/>
      <c r="RRE137" s="20"/>
      <c r="RRF137" s="20"/>
      <c r="RRG137" s="20"/>
      <c r="RRH137" s="20"/>
      <c r="RRI137" s="20"/>
      <c r="RRJ137" s="20"/>
      <c r="RRK137" s="20"/>
      <c r="RRL137" s="20"/>
      <c r="RRM137" s="20"/>
      <c r="RRN137" s="20"/>
      <c r="RRO137" s="20"/>
      <c r="RRP137" s="20"/>
      <c r="RRQ137" s="20"/>
      <c r="RRR137" s="20"/>
      <c r="RRS137" s="20"/>
      <c r="RRT137" s="20"/>
      <c r="RRU137" s="20"/>
      <c r="RRV137" s="20"/>
      <c r="RRW137" s="20"/>
      <c r="RRX137" s="20"/>
      <c r="RRY137" s="20"/>
      <c r="RRZ137" s="20"/>
      <c r="RSA137" s="20"/>
      <c r="RSB137" s="20"/>
      <c r="RSC137" s="20"/>
      <c r="RSD137" s="20"/>
      <c r="RSE137" s="20"/>
      <c r="RSF137" s="20"/>
      <c r="RSG137" s="20"/>
      <c r="RSH137" s="20"/>
      <c r="RSI137" s="20"/>
      <c r="RSJ137" s="20"/>
      <c r="RSK137" s="20"/>
      <c r="RSL137" s="20"/>
      <c r="RSM137" s="20"/>
      <c r="RSN137" s="20"/>
      <c r="RSO137" s="20"/>
      <c r="RSP137" s="20"/>
      <c r="RSQ137" s="20"/>
      <c r="RSR137" s="20"/>
      <c r="RSS137" s="20"/>
      <c r="RST137" s="20"/>
      <c r="RSU137" s="20"/>
      <c r="RSV137" s="20"/>
      <c r="RSW137" s="20"/>
      <c r="RSX137" s="20"/>
      <c r="RSY137" s="20"/>
      <c r="RSZ137" s="20"/>
      <c r="RTA137" s="20"/>
      <c r="RTB137" s="20"/>
      <c r="RTC137" s="20"/>
      <c r="RTD137" s="20"/>
      <c r="RTE137" s="20"/>
      <c r="RTF137" s="20"/>
      <c r="RTG137" s="20"/>
      <c r="RTH137" s="20"/>
      <c r="RTI137" s="20"/>
      <c r="RTJ137" s="20"/>
      <c r="RTK137" s="20"/>
      <c r="RTL137" s="20"/>
      <c r="RTM137" s="20"/>
      <c r="RTN137" s="20"/>
      <c r="RTO137" s="20"/>
      <c r="RTP137" s="20"/>
      <c r="RTQ137" s="20"/>
      <c r="RTR137" s="20"/>
      <c r="RTS137" s="20"/>
      <c r="RTT137" s="20"/>
      <c r="RTU137" s="20"/>
      <c r="RTV137" s="20"/>
      <c r="RTW137" s="20"/>
      <c r="RTX137" s="20"/>
      <c r="RTY137" s="20"/>
      <c r="RTZ137" s="20"/>
      <c r="RUA137" s="20"/>
      <c r="RUB137" s="20"/>
      <c r="RUC137" s="20"/>
      <c r="RUD137" s="20"/>
      <c r="RUE137" s="20"/>
      <c r="RUF137" s="20"/>
      <c r="RUG137" s="20"/>
      <c r="RUH137" s="20"/>
      <c r="RUI137" s="20"/>
      <c r="RUJ137" s="20"/>
      <c r="RUK137" s="20"/>
      <c r="RUL137" s="20"/>
      <c r="RUM137" s="20"/>
      <c r="RUN137" s="20"/>
      <c r="RUO137" s="20"/>
      <c r="RUP137" s="20"/>
      <c r="RUQ137" s="20"/>
      <c r="RUR137" s="20"/>
      <c r="RUS137" s="20"/>
      <c r="RUT137" s="20"/>
      <c r="RUU137" s="20"/>
      <c r="RUV137" s="20"/>
      <c r="RUW137" s="20"/>
      <c r="RUX137" s="20"/>
      <c r="RUY137" s="20"/>
      <c r="RUZ137" s="20"/>
      <c r="RVA137" s="20"/>
      <c r="RVB137" s="20"/>
      <c r="RVC137" s="20"/>
      <c r="RVD137" s="20"/>
      <c r="RVE137" s="20"/>
      <c r="RVF137" s="20"/>
      <c r="RVG137" s="20"/>
      <c r="RVH137" s="20"/>
      <c r="RVI137" s="20"/>
      <c r="RVJ137" s="20"/>
      <c r="RVK137" s="20"/>
      <c r="RVL137" s="20"/>
      <c r="RVM137" s="20"/>
      <c r="RVN137" s="20"/>
      <c r="RVO137" s="20"/>
      <c r="RVP137" s="20"/>
      <c r="RVQ137" s="20"/>
      <c r="RVR137" s="20"/>
      <c r="RVS137" s="20"/>
      <c r="RVT137" s="20"/>
      <c r="RVU137" s="20"/>
      <c r="RVV137" s="20"/>
      <c r="RVW137" s="20"/>
      <c r="RVX137" s="20"/>
      <c r="RVY137" s="20"/>
      <c r="RVZ137" s="20"/>
      <c r="RWA137" s="20"/>
      <c r="RWB137" s="20"/>
      <c r="RWC137" s="20"/>
      <c r="RWD137" s="20"/>
      <c r="RWE137" s="20"/>
      <c r="RWF137" s="20"/>
      <c r="RWG137" s="20"/>
      <c r="RWH137" s="20"/>
      <c r="RWI137" s="20"/>
      <c r="RWJ137" s="20"/>
      <c r="RWK137" s="20"/>
      <c r="RWL137" s="20"/>
      <c r="RWM137" s="20"/>
      <c r="RWN137" s="20"/>
      <c r="RWO137" s="20"/>
      <c r="RWP137" s="20"/>
      <c r="RWQ137" s="20"/>
      <c r="RWR137" s="20"/>
      <c r="RWS137" s="20"/>
      <c r="RWT137" s="20"/>
      <c r="RWU137" s="20"/>
      <c r="RWV137" s="20"/>
      <c r="RWW137" s="20"/>
      <c r="RWX137" s="20"/>
      <c r="RWY137" s="20"/>
      <c r="RWZ137" s="20"/>
      <c r="RXA137" s="20"/>
      <c r="RXB137" s="20"/>
      <c r="RXC137" s="20"/>
      <c r="RXD137" s="20"/>
      <c r="RXE137" s="20"/>
      <c r="RXF137" s="20"/>
      <c r="RXG137" s="20"/>
      <c r="RXH137" s="20"/>
      <c r="RXI137" s="20"/>
      <c r="RXJ137" s="20"/>
      <c r="RXK137" s="20"/>
      <c r="RXL137" s="20"/>
      <c r="RXM137" s="20"/>
      <c r="RXN137" s="20"/>
      <c r="RXO137" s="20"/>
      <c r="RXP137" s="20"/>
      <c r="RXQ137" s="20"/>
      <c r="RXR137" s="20"/>
      <c r="RXS137" s="20"/>
      <c r="RXT137" s="20"/>
      <c r="RXU137" s="20"/>
      <c r="RXV137" s="20"/>
      <c r="RXW137" s="20"/>
      <c r="RXX137" s="20"/>
      <c r="RXY137" s="20"/>
      <c r="RXZ137" s="20"/>
      <c r="RYA137" s="20"/>
      <c r="RYB137" s="20"/>
      <c r="RYC137" s="20"/>
      <c r="RYD137" s="20"/>
      <c r="RYE137" s="20"/>
      <c r="RYF137" s="20"/>
      <c r="RYG137" s="20"/>
      <c r="RYH137" s="20"/>
      <c r="RYI137" s="20"/>
      <c r="RYJ137" s="20"/>
      <c r="RYK137" s="20"/>
      <c r="RYL137" s="20"/>
      <c r="RYM137" s="20"/>
      <c r="RYN137" s="20"/>
      <c r="RYO137" s="20"/>
      <c r="RYP137" s="20"/>
      <c r="RYQ137" s="20"/>
      <c r="RYR137" s="20"/>
      <c r="RYS137" s="20"/>
      <c r="RYT137" s="20"/>
      <c r="RYU137" s="20"/>
      <c r="RYV137" s="20"/>
      <c r="RYW137" s="20"/>
      <c r="RYX137" s="20"/>
      <c r="RYY137" s="20"/>
      <c r="RYZ137" s="20"/>
      <c r="RZA137" s="20"/>
      <c r="RZB137" s="20"/>
      <c r="RZC137" s="20"/>
      <c r="RZD137" s="20"/>
      <c r="RZE137" s="20"/>
      <c r="RZF137" s="20"/>
      <c r="RZG137" s="20"/>
      <c r="RZH137" s="20"/>
      <c r="RZI137" s="20"/>
      <c r="RZJ137" s="20"/>
      <c r="RZK137" s="20"/>
      <c r="RZL137" s="20"/>
      <c r="RZM137" s="20"/>
      <c r="RZN137" s="20"/>
      <c r="RZO137" s="20"/>
      <c r="RZP137" s="20"/>
      <c r="RZQ137" s="20"/>
      <c r="RZR137" s="20"/>
      <c r="RZS137" s="20"/>
      <c r="RZT137" s="20"/>
      <c r="RZU137" s="20"/>
      <c r="RZV137" s="20"/>
      <c r="RZW137" s="20"/>
      <c r="RZX137" s="20"/>
      <c r="RZY137" s="20"/>
      <c r="RZZ137" s="20"/>
      <c r="SAA137" s="20"/>
      <c r="SAB137" s="20"/>
      <c r="SAC137" s="20"/>
      <c r="SAD137" s="20"/>
      <c r="SAE137" s="20"/>
      <c r="SAF137" s="20"/>
      <c r="SAG137" s="20"/>
      <c r="SAH137" s="20"/>
      <c r="SAI137" s="20"/>
      <c r="SAJ137" s="20"/>
      <c r="SAK137" s="20"/>
      <c r="SAL137" s="20"/>
      <c r="SAM137" s="20"/>
      <c r="SAN137" s="20"/>
      <c r="SAO137" s="20"/>
      <c r="SAP137" s="20"/>
      <c r="SAQ137" s="20"/>
      <c r="SAR137" s="20"/>
      <c r="SAS137" s="20"/>
      <c r="SAT137" s="20"/>
      <c r="SAU137" s="20"/>
      <c r="SAV137" s="20"/>
      <c r="SAW137" s="20"/>
      <c r="SAX137" s="20"/>
      <c r="SAY137" s="20"/>
      <c r="SAZ137" s="20"/>
      <c r="SBA137" s="20"/>
      <c r="SBB137" s="20"/>
      <c r="SBC137" s="20"/>
      <c r="SBD137" s="20"/>
      <c r="SBE137" s="20"/>
      <c r="SBF137" s="20"/>
      <c r="SBG137" s="20"/>
      <c r="SBH137" s="20"/>
      <c r="SBI137" s="20"/>
      <c r="SBJ137" s="20"/>
      <c r="SBK137" s="20"/>
      <c r="SBL137" s="20"/>
      <c r="SBM137" s="20"/>
      <c r="SBN137" s="20"/>
      <c r="SBO137" s="20"/>
      <c r="SBP137" s="20"/>
      <c r="SBQ137" s="20"/>
      <c r="SBR137" s="20"/>
      <c r="SBS137" s="20"/>
      <c r="SBT137" s="20"/>
      <c r="SBU137" s="20"/>
      <c r="SBV137" s="20"/>
      <c r="SBW137" s="20"/>
      <c r="SBX137" s="20"/>
      <c r="SBY137" s="20"/>
      <c r="SBZ137" s="20"/>
      <c r="SCA137" s="20"/>
      <c r="SCB137" s="20"/>
      <c r="SCC137" s="20"/>
      <c r="SCD137" s="20"/>
      <c r="SCE137" s="20"/>
      <c r="SCF137" s="20"/>
      <c r="SCG137" s="20"/>
      <c r="SCH137" s="20"/>
      <c r="SCI137" s="20"/>
      <c r="SCJ137" s="20"/>
      <c r="SCK137" s="20"/>
      <c r="SCL137" s="20"/>
      <c r="SCM137" s="20"/>
      <c r="SCN137" s="20"/>
      <c r="SCO137" s="20"/>
      <c r="SCP137" s="20"/>
      <c r="SCQ137" s="20"/>
      <c r="SCR137" s="20"/>
      <c r="SCS137" s="20"/>
      <c r="SCT137" s="20"/>
      <c r="SCU137" s="20"/>
      <c r="SCV137" s="20"/>
      <c r="SCW137" s="20"/>
      <c r="SCX137" s="20"/>
      <c r="SCY137" s="20"/>
      <c r="SCZ137" s="20"/>
      <c r="SDA137" s="20"/>
      <c r="SDB137" s="20"/>
      <c r="SDC137" s="20"/>
      <c r="SDD137" s="20"/>
      <c r="SDE137" s="20"/>
      <c r="SDF137" s="20"/>
      <c r="SDG137" s="20"/>
      <c r="SDH137" s="20"/>
      <c r="SDI137" s="20"/>
      <c r="SDJ137" s="20"/>
      <c r="SDK137" s="20"/>
      <c r="SDL137" s="20"/>
      <c r="SDM137" s="20"/>
      <c r="SDN137" s="20"/>
      <c r="SDO137" s="20"/>
      <c r="SDP137" s="20"/>
      <c r="SDQ137" s="20"/>
      <c r="SDR137" s="20"/>
      <c r="SDS137" s="20"/>
      <c r="SDT137" s="20"/>
      <c r="SDU137" s="20"/>
      <c r="SDV137" s="20"/>
      <c r="SDW137" s="20"/>
      <c r="SDX137" s="20"/>
      <c r="SDY137" s="20"/>
      <c r="SDZ137" s="20"/>
      <c r="SEA137" s="20"/>
      <c r="SEB137" s="20"/>
      <c r="SEC137" s="20"/>
      <c r="SED137" s="20"/>
      <c r="SEE137" s="20"/>
      <c r="SEF137" s="20"/>
      <c r="SEG137" s="20"/>
      <c r="SEH137" s="20"/>
      <c r="SEI137" s="20"/>
      <c r="SEJ137" s="20"/>
      <c r="SEK137" s="20"/>
      <c r="SEL137" s="20"/>
      <c r="SEM137" s="20"/>
      <c r="SEN137" s="20"/>
      <c r="SEO137" s="20"/>
      <c r="SEP137" s="20"/>
      <c r="SEQ137" s="20"/>
      <c r="SER137" s="20"/>
      <c r="SES137" s="20"/>
      <c r="SET137" s="20"/>
      <c r="SEU137" s="20"/>
      <c r="SEV137" s="20"/>
      <c r="SEW137" s="20"/>
      <c r="SEX137" s="20"/>
      <c r="SEY137" s="20"/>
      <c r="SEZ137" s="20"/>
      <c r="SFA137" s="20"/>
      <c r="SFB137" s="20"/>
      <c r="SFC137" s="20"/>
      <c r="SFD137" s="20"/>
      <c r="SFE137" s="20"/>
      <c r="SFF137" s="20"/>
      <c r="SFG137" s="20"/>
      <c r="SFH137" s="20"/>
      <c r="SFI137" s="20"/>
      <c r="SFJ137" s="20"/>
      <c r="SFK137" s="20"/>
      <c r="SFL137" s="20"/>
      <c r="SFM137" s="20"/>
      <c r="SFN137" s="20"/>
      <c r="SFO137" s="20"/>
      <c r="SFP137" s="20"/>
      <c r="SFQ137" s="20"/>
      <c r="SFR137" s="20"/>
      <c r="SFS137" s="20"/>
      <c r="SFT137" s="20"/>
      <c r="SFU137" s="20"/>
      <c r="SFV137" s="20"/>
      <c r="SFW137" s="20"/>
      <c r="SFX137" s="20"/>
      <c r="SFY137" s="20"/>
      <c r="SFZ137" s="20"/>
      <c r="SGA137" s="20"/>
      <c r="SGB137" s="20"/>
      <c r="SGC137" s="20"/>
      <c r="SGD137" s="20"/>
      <c r="SGE137" s="20"/>
      <c r="SGF137" s="20"/>
      <c r="SGG137" s="20"/>
      <c r="SGH137" s="20"/>
      <c r="SGI137" s="20"/>
      <c r="SGJ137" s="20"/>
      <c r="SGK137" s="20"/>
      <c r="SGL137" s="20"/>
      <c r="SGM137" s="20"/>
      <c r="SGN137" s="20"/>
      <c r="SGO137" s="20"/>
      <c r="SGP137" s="20"/>
      <c r="SGQ137" s="20"/>
      <c r="SGR137" s="20"/>
      <c r="SGS137" s="20"/>
      <c r="SGT137" s="20"/>
      <c r="SGU137" s="20"/>
      <c r="SGV137" s="20"/>
      <c r="SGW137" s="20"/>
      <c r="SGX137" s="20"/>
      <c r="SGY137" s="20"/>
      <c r="SGZ137" s="20"/>
      <c r="SHA137" s="20"/>
      <c r="SHB137" s="20"/>
      <c r="SHC137" s="20"/>
      <c r="SHD137" s="20"/>
      <c r="SHE137" s="20"/>
      <c r="SHF137" s="20"/>
      <c r="SHG137" s="20"/>
      <c r="SHH137" s="20"/>
      <c r="SHI137" s="20"/>
      <c r="SHJ137" s="20"/>
      <c r="SHK137" s="20"/>
      <c r="SHL137" s="20"/>
      <c r="SHM137" s="20"/>
      <c r="SHN137" s="20"/>
      <c r="SHO137" s="20"/>
      <c r="SHP137" s="20"/>
      <c r="SHQ137" s="20"/>
      <c r="SHR137" s="20"/>
      <c r="SHS137" s="20"/>
      <c r="SHT137" s="20"/>
      <c r="SHU137" s="20"/>
      <c r="SHV137" s="20"/>
      <c r="SHW137" s="20"/>
      <c r="SHX137" s="20"/>
      <c r="SHY137" s="20"/>
      <c r="SHZ137" s="20"/>
      <c r="SIA137" s="20"/>
      <c r="SIB137" s="20"/>
      <c r="SIC137" s="20"/>
      <c r="SID137" s="20"/>
      <c r="SIE137" s="20"/>
      <c r="SIF137" s="20"/>
      <c r="SIG137" s="20"/>
      <c r="SIH137" s="20"/>
      <c r="SII137" s="20"/>
      <c r="SIJ137" s="20"/>
      <c r="SIK137" s="20"/>
      <c r="SIL137" s="20"/>
      <c r="SIM137" s="20"/>
      <c r="SIN137" s="20"/>
      <c r="SIO137" s="20"/>
      <c r="SIP137" s="20"/>
      <c r="SIQ137" s="20"/>
      <c r="SIR137" s="20"/>
      <c r="SIS137" s="20"/>
      <c r="SIT137" s="20"/>
      <c r="SIU137" s="20"/>
      <c r="SIV137" s="20"/>
      <c r="SIW137" s="20"/>
      <c r="SIX137" s="20"/>
      <c r="SIY137" s="20"/>
      <c r="SIZ137" s="20"/>
      <c r="SJA137" s="20"/>
      <c r="SJB137" s="20"/>
      <c r="SJC137" s="20"/>
      <c r="SJD137" s="20"/>
      <c r="SJE137" s="20"/>
      <c r="SJF137" s="20"/>
      <c r="SJG137" s="20"/>
      <c r="SJH137" s="20"/>
      <c r="SJI137" s="20"/>
      <c r="SJJ137" s="20"/>
      <c r="SJK137" s="20"/>
      <c r="SJL137" s="20"/>
      <c r="SJM137" s="20"/>
      <c r="SJN137" s="20"/>
      <c r="SJO137" s="20"/>
      <c r="SJP137" s="20"/>
      <c r="SJQ137" s="20"/>
      <c r="SJR137" s="20"/>
      <c r="SJS137" s="20"/>
      <c r="SJT137" s="20"/>
      <c r="SJU137" s="20"/>
      <c r="SJV137" s="20"/>
      <c r="SJW137" s="20"/>
      <c r="SJX137" s="20"/>
      <c r="SJY137" s="20"/>
      <c r="SJZ137" s="20"/>
      <c r="SKA137" s="20"/>
      <c r="SKB137" s="20"/>
      <c r="SKC137" s="20"/>
      <c r="SKD137" s="20"/>
      <c r="SKE137" s="20"/>
      <c r="SKF137" s="20"/>
      <c r="SKG137" s="20"/>
      <c r="SKH137" s="20"/>
      <c r="SKI137" s="20"/>
      <c r="SKJ137" s="20"/>
      <c r="SKK137" s="20"/>
      <c r="SKL137" s="20"/>
      <c r="SKM137" s="20"/>
      <c r="SKN137" s="20"/>
      <c r="SKO137" s="20"/>
      <c r="SKP137" s="20"/>
      <c r="SKQ137" s="20"/>
      <c r="SKR137" s="20"/>
      <c r="SKS137" s="20"/>
      <c r="SKT137" s="20"/>
      <c r="SKU137" s="20"/>
      <c r="SKV137" s="20"/>
      <c r="SKW137" s="20"/>
      <c r="SKX137" s="20"/>
      <c r="SKY137" s="20"/>
      <c r="SKZ137" s="20"/>
      <c r="SLA137" s="20"/>
      <c r="SLB137" s="20"/>
      <c r="SLC137" s="20"/>
      <c r="SLD137" s="20"/>
      <c r="SLE137" s="20"/>
      <c r="SLF137" s="20"/>
      <c r="SLG137" s="20"/>
      <c r="SLH137" s="20"/>
      <c r="SLI137" s="20"/>
      <c r="SLJ137" s="20"/>
      <c r="SLK137" s="20"/>
      <c r="SLL137" s="20"/>
      <c r="SLM137" s="20"/>
      <c r="SLN137" s="20"/>
      <c r="SLO137" s="20"/>
      <c r="SLP137" s="20"/>
      <c r="SLQ137" s="20"/>
      <c r="SLR137" s="20"/>
      <c r="SLS137" s="20"/>
      <c r="SLT137" s="20"/>
      <c r="SLU137" s="20"/>
      <c r="SLV137" s="20"/>
      <c r="SLW137" s="20"/>
      <c r="SLX137" s="20"/>
      <c r="SLY137" s="20"/>
      <c r="SLZ137" s="20"/>
      <c r="SMA137" s="20"/>
      <c r="SMB137" s="20"/>
      <c r="SMC137" s="20"/>
      <c r="SMD137" s="20"/>
      <c r="SME137" s="20"/>
      <c r="SMF137" s="20"/>
      <c r="SMG137" s="20"/>
      <c r="SMH137" s="20"/>
      <c r="SMI137" s="20"/>
      <c r="SMJ137" s="20"/>
      <c r="SMK137" s="20"/>
      <c r="SML137" s="20"/>
      <c r="SMM137" s="20"/>
      <c r="SMN137" s="20"/>
      <c r="SMO137" s="20"/>
      <c r="SMP137" s="20"/>
      <c r="SMQ137" s="20"/>
      <c r="SMR137" s="20"/>
      <c r="SMS137" s="20"/>
      <c r="SMT137" s="20"/>
      <c r="SMU137" s="20"/>
      <c r="SMV137" s="20"/>
      <c r="SMW137" s="20"/>
      <c r="SMX137" s="20"/>
      <c r="SMY137" s="20"/>
      <c r="SMZ137" s="20"/>
      <c r="SNA137" s="20"/>
      <c r="SNB137" s="20"/>
      <c r="SNC137" s="20"/>
      <c r="SND137" s="20"/>
      <c r="SNE137" s="20"/>
      <c r="SNF137" s="20"/>
      <c r="SNG137" s="20"/>
      <c r="SNH137" s="20"/>
      <c r="SNI137" s="20"/>
      <c r="SNJ137" s="20"/>
      <c r="SNK137" s="20"/>
      <c r="SNL137" s="20"/>
      <c r="SNM137" s="20"/>
      <c r="SNN137" s="20"/>
      <c r="SNO137" s="20"/>
      <c r="SNP137" s="20"/>
      <c r="SNQ137" s="20"/>
      <c r="SNR137" s="20"/>
      <c r="SNS137" s="20"/>
      <c r="SNT137" s="20"/>
      <c r="SNU137" s="20"/>
      <c r="SNV137" s="20"/>
      <c r="SNW137" s="20"/>
      <c r="SNX137" s="20"/>
      <c r="SNY137" s="20"/>
      <c r="SNZ137" s="20"/>
      <c r="SOA137" s="20"/>
      <c r="SOB137" s="20"/>
      <c r="SOC137" s="20"/>
      <c r="SOD137" s="20"/>
      <c r="SOE137" s="20"/>
      <c r="SOF137" s="20"/>
      <c r="SOG137" s="20"/>
      <c r="SOH137" s="20"/>
      <c r="SOI137" s="20"/>
      <c r="SOJ137" s="20"/>
      <c r="SOK137" s="20"/>
      <c r="SOL137" s="20"/>
      <c r="SOM137" s="20"/>
      <c r="SON137" s="20"/>
      <c r="SOO137" s="20"/>
      <c r="SOP137" s="20"/>
      <c r="SOQ137" s="20"/>
      <c r="SOR137" s="20"/>
      <c r="SOS137" s="20"/>
      <c r="SOT137" s="20"/>
      <c r="SOU137" s="20"/>
      <c r="SOV137" s="20"/>
      <c r="SOW137" s="20"/>
      <c r="SOX137" s="20"/>
      <c r="SOY137" s="20"/>
      <c r="SOZ137" s="20"/>
      <c r="SPA137" s="20"/>
      <c r="SPB137" s="20"/>
      <c r="SPC137" s="20"/>
      <c r="SPD137" s="20"/>
      <c r="SPE137" s="20"/>
      <c r="SPF137" s="20"/>
      <c r="SPG137" s="20"/>
      <c r="SPH137" s="20"/>
      <c r="SPI137" s="20"/>
      <c r="SPJ137" s="20"/>
      <c r="SPK137" s="20"/>
      <c r="SPL137" s="20"/>
      <c r="SPM137" s="20"/>
      <c r="SPN137" s="20"/>
      <c r="SPO137" s="20"/>
      <c r="SPP137" s="20"/>
      <c r="SPQ137" s="20"/>
      <c r="SPR137" s="20"/>
      <c r="SPS137" s="20"/>
      <c r="SPT137" s="20"/>
      <c r="SPU137" s="20"/>
      <c r="SPV137" s="20"/>
      <c r="SPW137" s="20"/>
      <c r="SPX137" s="20"/>
      <c r="SPY137" s="20"/>
      <c r="SPZ137" s="20"/>
      <c r="SQA137" s="20"/>
      <c r="SQB137" s="20"/>
      <c r="SQC137" s="20"/>
      <c r="SQD137" s="20"/>
      <c r="SQE137" s="20"/>
      <c r="SQF137" s="20"/>
      <c r="SQG137" s="20"/>
      <c r="SQH137" s="20"/>
      <c r="SQI137" s="20"/>
      <c r="SQJ137" s="20"/>
      <c r="SQK137" s="20"/>
      <c r="SQL137" s="20"/>
      <c r="SQM137" s="20"/>
      <c r="SQN137" s="20"/>
      <c r="SQO137" s="20"/>
      <c r="SQP137" s="20"/>
      <c r="SQQ137" s="20"/>
      <c r="SQR137" s="20"/>
      <c r="SQS137" s="20"/>
      <c r="SQT137" s="20"/>
      <c r="SQU137" s="20"/>
      <c r="SQV137" s="20"/>
      <c r="SQW137" s="20"/>
      <c r="SQX137" s="20"/>
      <c r="SQY137" s="20"/>
      <c r="SQZ137" s="20"/>
      <c r="SRA137" s="20"/>
      <c r="SRB137" s="20"/>
      <c r="SRC137" s="20"/>
      <c r="SRD137" s="20"/>
      <c r="SRE137" s="20"/>
      <c r="SRF137" s="20"/>
      <c r="SRG137" s="20"/>
      <c r="SRH137" s="20"/>
      <c r="SRI137" s="20"/>
      <c r="SRJ137" s="20"/>
      <c r="SRK137" s="20"/>
      <c r="SRL137" s="20"/>
      <c r="SRM137" s="20"/>
      <c r="SRN137" s="20"/>
      <c r="SRO137" s="20"/>
      <c r="SRP137" s="20"/>
      <c r="SRQ137" s="20"/>
      <c r="SRR137" s="20"/>
      <c r="SRS137" s="20"/>
      <c r="SRT137" s="20"/>
      <c r="SRU137" s="20"/>
      <c r="SRV137" s="20"/>
      <c r="SRW137" s="20"/>
      <c r="SRX137" s="20"/>
      <c r="SRY137" s="20"/>
      <c r="SRZ137" s="20"/>
      <c r="SSA137" s="20"/>
      <c r="SSB137" s="20"/>
      <c r="SSC137" s="20"/>
      <c r="SSD137" s="20"/>
      <c r="SSE137" s="20"/>
      <c r="SSF137" s="20"/>
      <c r="SSG137" s="20"/>
      <c r="SSH137" s="20"/>
      <c r="SSI137" s="20"/>
      <c r="SSJ137" s="20"/>
      <c r="SSK137" s="20"/>
      <c r="SSL137" s="20"/>
      <c r="SSM137" s="20"/>
      <c r="SSN137" s="20"/>
      <c r="SSO137" s="20"/>
      <c r="SSP137" s="20"/>
      <c r="SSQ137" s="20"/>
      <c r="SSR137" s="20"/>
      <c r="SSS137" s="20"/>
      <c r="SST137" s="20"/>
      <c r="SSU137" s="20"/>
      <c r="SSV137" s="20"/>
      <c r="SSW137" s="20"/>
      <c r="SSX137" s="20"/>
      <c r="SSY137" s="20"/>
      <c r="SSZ137" s="20"/>
      <c r="STA137" s="20"/>
      <c r="STB137" s="20"/>
      <c r="STC137" s="20"/>
      <c r="STD137" s="20"/>
      <c r="STE137" s="20"/>
      <c r="STF137" s="20"/>
      <c r="STG137" s="20"/>
      <c r="STH137" s="20"/>
      <c r="STI137" s="20"/>
      <c r="STJ137" s="20"/>
      <c r="STK137" s="20"/>
      <c r="STL137" s="20"/>
      <c r="STM137" s="20"/>
      <c r="STN137" s="20"/>
      <c r="STO137" s="20"/>
      <c r="STP137" s="20"/>
      <c r="STQ137" s="20"/>
      <c r="STR137" s="20"/>
      <c r="STS137" s="20"/>
      <c r="STT137" s="20"/>
      <c r="STU137" s="20"/>
      <c r="STV137" s="20"/>
      <c r="STW137" s="20"/>
      <c r="STX137" s="20"/>
      <c r="STY137" s="20"/>
      <c r="STZ137" s="20"/>
      <c r="SUA137" s="20"/>
      <c r="SUB137" s="20"/>
      <c r="SUC137" s="20"/>
      <c r="SUD137" s="20"/>
      <c r="SUE137" s="20"/>
      <c r="SUF137" s="20"/>
      <c r="SUG137" s="20"/>
      <c r="SUH137" s="20"/>
      <c r="SUI137" s="20"/>
      <c r="SUJ137" s="20"/>
      <c r="SUK137" s="20"/>
      <c r="SUL137" s="20"/>
      <c r="SUM137" s="20"/>
      <c r="SUN137" s="20"/>
      <c r="SUO137" s="20"/>
      <c r="SUP137" s="20"/>
      <c r="SUQ137" s="20"/>
      <c r="SUR137" s="20"/>
      <c r="SUS137" s="20"/>
      <c r="SUT137" s="20"/>
      <c r="SUU137" s="20"/>
      <c r="SUV137" s="20"/>
      <c r="SUW137" s="20"/>
      <c r="SUX137" s="20"/>
      <c r="SUY137" s="20"/>
      <c r="SUZ137" s="20"/>
      <c r="SVA137" s="20"/>
      <c r="SVB137" s="20"/>
      <c r="SVC137" s="20"/>
      <c r="SVD137" s="20"/>
      <c r="SVE137" s="20"/>
      <c r="SVF137" s="20"/>
      <c r="SVG137" s="20"/>
      <c r="SVH137" s="20"/>
      <c r="SVI137" s="20"/>
      <c r="SVJ137" s="20"/>
      <c r="SVK137" s="20"/>
      <c r="SVL137" s="20"/>
      <c r="SVM137" s="20"/>
      <c r="SVN137" s="20"/>
      <c r="SVO137" s="20"/>
      <c r="SVP137" s="20"/>
      <c r="SVQ137" s="20"/>
      <c r="SVR137" s="20"/>
      <c r="SVS137" s="20"/>
      <c r="SVT137" s="20"/>
      <c r="SVU137" s="20"/>
      <c r="SVV137" s="20"/>
      <c r="SVW137" s="20"/>
      <c r="SVX137" s="20"/>
      <c r="SVY137" s="20"/>
      <c r="SVZ137" s="20"/>
      <c r="SWA137" s="20"/>
      <c r="SWB137" s="20"/>
      <c r="SWC137" s="20"/>
      <c r="SWD137" s="20"/>
      <c r="SWE137" s="20"/>
      <c r="SWF137" s="20"/>
      <c r="SWG137" s="20"/>
      <c r="SWH137" s="20"/>
      <c r="SWI137" s="20"/>
      <c r="SWJ137" s="20"/>
      <c r="SWK137" s="20"/>
      <c r="SWL137" s="20"/>
      <c r="SWM137" s="20"/>
      <c r="SWN137" s="20"/>
      <c r="SWO137" s="20"/>
      <c r="SWP137" s="20"/>
      <c r="SWQ137" s="20"/>
      <c r="SWR137" s="20"/>
      <c r="SWS137" s="20"/>
      <c r="SWT137" s="20"/>
      <c r="SWU137" s="20"/>
      <c r="SWV137" s="20"/>
      <c r="SWW137" s="20"/>
      <c r="SWX137" s="20"/>
      <c r="SWY137" s="20"/>
      <c r="SWZ137" s="20"/>
      <c r="SXA137" s="20"/>
      <c r="SXB137" s="20"/>
      <c r="SXC137" s="20"/>
      <c r="SXD137" s="20"/>
      <c r="SXE137" s="20"/>
      <c r="SXF137" s="20"/>
      <c r="SXG137" s="20"/>
      <c r="SXH137" s="20"/>
      <c r="SXI137" s="20"/>
      <c r="SXJ137" s="20"/>
      <c r="SXK137" s="20"/>
      <c r="SXL137" s="20"/>
      <c r="SXM137" s="20"/>
      <c r="SXN137" s="20"/>
      <c r="SXO137" s="20"/>
      <c r="SXP137" s="20"/>
      <c r="SXQ137" s="20"/>
      <c r="SXR137" s="20"/>
      <c r="SXS137" s="20"/>
      <c r="SXT137" s="20"/>
      <c r="SXU137" s="20"/>
      <c r="SXV137" s="20"/>
      <c r="SXW137" s="20"/>
      <c r="SXX137" s="20"/>
      <c r="SXY137" s="20"/>
      <c r="SXZ137" s="20"/>
      <c r="SYA137" s="20"/>
      <c r="SYB137" s="20"/>
      <c r="SYC137" s="20"/>
      <c r="SYD137" s="20"/>
      <c r="SYE137" s="20"/>
      <c r="SYF137" s="20"/>
      <c r="SYG137" s="20"/>
      <c r="SYH137" s="20"/>
      <c r="SYI137" s="20"/>
      <c r="SYJ137" s="20"/>
      <c r="SYK137" s="20"/>
      <c r="SYL137" s="20"/>
      <c r="SYM137" s="20"/>
      <c r="SYN137" s="20"/>
      <c r="SYO137" s="20"/>
      <c r="SYP137" s="20"/>
      <c r="SYQ137" s="20"/>
      <c r="SYR137" s="20"/>
      <c r="SYS137" s="20"/>
      <c r="SYT137" s="20"/>
      <c r="SYU137" s="20"/>
      <c r="SYV137" s="20"/>
      <c r="SYW137" s="20"/>
      <c r="SYX137" s="20"/>
      <c r="SYY137" s="20"/>
      <c r="SYZ137" s="20"/>
      <c r="SZA137" s="20"/>
      <c r="SZB137" s="20"/>
      <c r="SZC137" s="20"/>
      <c r="SZD137" s="20"/>
      <c r="SZE137" s="20"/>
      <c r="SZF137" s="20"/>
      <c r="SZG137" s="20"/>
      <c r="SZH137" s="20"/>
      <c r="SZI137" s="20"/>
      <c r="SZJ137" s="20"/>
      <c r="SZK137" s="20"/>
      <c r="SZL137" s="20"/>
      <c r="SZM137" s="20"/>
      <c r="SZN137" s="20"/>
      <c r="SZO137" s="20"/>
      <c r="SZP137" s="20"/>
      <c r="SZQ137" s="20"/>
      <c r="SZR137" s="20"/>
      <c r="SZS137" s="20"/>
      <c r="SZT137" s="20"/>
      <c r="SZU137" s="20"/>
      <c r="SZV137" s="20"/>
      <c r="SZW137" s="20"/>
      <c r="SZX137" s="20"/>
      <c r="SZY137" s="20"/>
      <c r="SZZ137" s="20"/>
      <c r="TAA137" s="20"/>
      <c r="TAB137" s="20"/>
      <c r="TAC137" s="20"/>
      <c r="TAD137" s="20"/>
      <c r="TAE137" s="20"/>
      <c r="TAF137" s="20"/>
      <c r="TAG137" s="20"/>
      <c r="TAH137" s="20"/>
      <c r="TAI137" s="20"/>
      <c r="TAJ137" s="20"/>
      <c r="TAK137" s="20"/>
      <c r="TAL137" s="20"/>
      <c r="TAM137" s="20"/>
      <c r="TAN137" s="20"/>
      <c r="TAO137" s="20"/>
      <c r="TAP137" s="20"/>
      <c r="TAQ137" s="20"/>
      <c r="TAR137" s="20"/>
      <c r="TAS137" s="20"/>
      <c r="TAT137" s="20"/>
      <c r="TAU137" s="20"/>
      <c r="TAV137" s="20"/>
      <c r="TAW137" s="20"/>
      <c r="TAX137" s="20"/>
      <c r="TAY137" s="20"/>
      <c r="TAZ137" s="20"/>
      <c r="TBA137" s="20"/>
      <c r="TBB137" s="20"/>
      <c r="TBC137" s="20"/>
      <c r="TBD137" s="20"/>
      <c r="TBE137" s="20"/>
      <c r="TBF137" s="20"/>
      <c r="TBG137" s="20"/>
      <c r="TBH137" s="20"/>
      <c r="TBI137" s="20"/>
      <c r="TBJ137" s="20"/>
      <c r="TBK137" s="20"/>
      <c r="TBL137" s="20"/>
      <c r="TBM137" s="20"/>
      <c r="TBN137" s="20"/>
      <c r="TBO137" s="20"/>
      <c r="TBP137" s="20"/>
      <c r="TBQ137" s="20"/>
      <c r="TBR137" s="20"/>
      <c r="TBS137" s="20"/>
      <c r="TBT137" s="20"/>
      <c r="TBU137" s="20"/>
      <c r="TBV137" s="20"/>
      <c r="TBW137" s="20"/>
      <c r="TBX137" s="20"/>
      <c r="TBY137" s="20"/>
      <c r="TBZ137" s="20"/>
      <c r="TCA137" s="20"/>
      <c r="TCB137" s="20"/>
      <c r="TCC137" s="20"/>
      <c r="TCD137" s="20"/>
      <c r="TCE137" s="20"/>
      <c r="TCF137" s="20"/>
      <c r="TCG137" s="20"/>
      <c r="TCH137" s="20"/>
      <c r="TCI137" s="20"/>
      <c r="TCJ137" s="20"/>
      <c r="TCK137" s="20"/>
      <c r="TCL137" s="20"/>
      <c r="TCM137" s="20"/>
      <c r="TCN137" s="20"/>
      <c r="TCO137" s="20"/>
      <c r="TCP137" s="20"/>
      <c r="TCQ137" s="20"/>
      <c r="TCR137" s="20"/>
      <c r="TCS137" s="20"/>
      <c r="TCT137" s="20"/>
      <c r="TCU137" s="20"/>
      <c r="TCV137" s="20"/>
      <c r="TCW137" s="20"/>
      <c r="TCX137" s="20"/>
      <c r="TCY137" s="20"/>
      <c r="TCZ137" s="20"/>
      <c r="TDA137" s="20"/>
      <c r="TDB137" s="20"/>
      <c r="TDC137" s="20"/>
      <c r="TDD137" s="20"/>
      <c r="TDE137" s="20"/>
      <c r="TDF137" s="20"/>
      <c r="TDG137" s="20"/>
      <c r="TDH137" s="20"/>
      <c r="TDI137" s="20"/>
      <c r="TDJ137" s="20"/>
      <c r="TDK137" s="20"/>
      <c r="TDL137" s="20"/>
      <c r="TDM137" s="20"/>
      <c r="TDN137" s="20"/>
      <c r="TDO137" s="20"/>
      <c r="TDP137" s="20"/>
      <c r="TDQ137" s="20"/>
      <c r="TDR137" s="20"/>
      <c r="TDS137" s="20"/>
      <c r="TDT137" s="20"/>
      <c r="TDU137" s="20"/>
      <c r="TDV137" s="20"/>
      <c r="TDW137" s="20"/>
      <c r="TDX137" s="20"/>
      <c r="TDY137" s="20"/>
      <c r="TDZ137" s="20"/>
      <c r="TEA137" s="20"/>
      <c r="TEB137" s="20"/>
      <c r="TEC137" s="20"/>
      <c r="TED137" s="20"/>
      <c r="TEE137" s="20"/>
      <c r="TEF137" s="20"/>
      <c r="TEG137" s="20"/>
      <c r="TEH137" s="20"/>
      <c r="TEI137" s="20"/>
      <c r="TEJ137" s="20"/>
      <c r="TEK137" s="20"/>
      <c r="TEL137" s="20"/>
      <c r="TEM137" s="20"/>
      <c r="TEN137" s="20"/>
      <c r="TEO137" s="20"/>
      <c r="TEP137" s="20"/>
      <c r="TEQ137" s="20"/>
      <c r="TER137" s="20"/>
      <c r="TES137" s="20"/>
      <c r="TET137" s="20"/>
      <c r="TEU137" s="20"/>
      <c r="TEV137" s="20"/>
      <c r="TEW137" s="20"/>
      <c r="TEX137" s="20"/>
      <c r="TEY137" s="20"/>
      <c r="TEZ137" s="20"/>
      <c r="TFA137" s="20"/>
      <c r="TFB137" s="20"/>
      <c r="TFC137" s="20"/>
      <c r="TFD137" s="20"/>
      <c r="TFE137" s="20"/>
      <c r="TFF137" s="20"/>
      <c r="TFG137" s="20"/>
      <c r="TFH137" s="20"/>
      <c r="TFI137" s="20"/>
      <c r="TFJ137" s="20"/>
      <c r="TFK137" s="20"/>
      <c r="TFL137" s="20"/>
      <c r="TFM137" s="20"/>
      <c r="TFN137" s="20"/>
      <c r="TFO137" s="20"/>
      <c r="TFP137" s="20"/>
      <c r="TFQ137" s="20"/>
      <c r="TFR137" s="20"/>
      <c r="TFS137" s="20"/>
      <c r="TFT137" s="20"/>
      <c r="TFU137" s="20"/>
      <c r="TFV137" s="20"/>
      <c r="TFW137" s="20"/>
      <c r="TFX137" s="20"/>
      <c r="TFY137" s="20"/>
      <c r="TFZ137" s="20"/>
      <c r="TGA137" s="20"/>
      <c r="TGB137" s="20"/>
      <c r="TGC137" s="20"/>
      <c r="TGD137" s="20"/>
      <c r="TGE137" s="20"/>
      <c r="TGF137" s="20"/>
      <c r="TGG137" s="20"/>
      <c r="TGH137" s="20"/>
      <c r="TGI137" s="20"/>
      <c r="TGJ137" s="20"/>
      <c r="TGK137" s="20"/>
      <c r="TGL137" s="20"/>
      <c r="TGM137" s="20"/>
      <c r="TGN137" s="20"/>
      <c r="TGO137" s="20"/>
      <c r="TGP137" s="20"/>
      <c r="TGQ137" s="20"/>
      <c r="TGR137" s="20"/>
      <c r="TGS137" s="20"/>
      <c r="TGT137" s="20"/>
      <c r="TGU137" s="20"/>
      <c r="TGV137" s="20"/>
      <c r="TGW137" s="20"/>
      <c r="TGX137" s="20"/>
      <c r="TGY137" s="20"/>
      <c r="TGZ137" s="20"/>
      <c r="THA137" s="20"/>
      <c r="THB137" s="20"/>
      <c r="THC137" s="20"/>
      <c r="THD137" s="20"/>
      <c r="THE137" s="20"/>
      <c r="THF137" s="20"/>
      <c r="THG137" s="20"/>
      <c r="THH137" s="20"/>
      <c r="THI137" s="20"/>
      <c r="THJ137" s="20"/>
      <c r="THK137" s="20"/>
      <c r="THL137" s="20"/>
      <c r="THM137" s="20"/>
      <c r="THN137" s="20"/>
      <c r="THO137" s="20"/>
      <c r="THP137" s="20"/>
      <c r="THQ137" s="20"/>
      <c r="THR137" s="20"/>
      <c r="THS137" s="20"/>
      <c r="THT137" s="20"/>
      <c r="THU137" s="20"/>
      <c r="THV137" s="20"/>
      <c r="THW137" s="20"/>
      <c r="THX137" s="20"/>
      <c r="THY137" s="20"/>
      <c r="THZ137" s="20"/>
      <c r="TIA137" s="20"/>
      <c r="TIB137" s="20"/>
      <c r="TIC137" s="20"/>
      <c r="TID137" s="20"/>
      <c r="TIE137" s="20"/>
      <c r="TIF137" s="20"/>
      <c r="TIG137" s="20"/>
      <c r="TIH137" s="20"/>
      <c r="TII137" s="20"/>
      <c r="TIJ137" s="20"/>
      <c r="TIK137" s="20"/>
      <c r="TIL137" s="20"/>
      <c r="TIM137" s="20"/>
      <c r="TIN137" s="20"/>
      <c r="TIO137" s="20"/>
      <c r="TIP137" s="20"/>
      <c r="TIQ137" s="20"/>
      <c r="TIR137" s="20"/>
      <c r="TIS137" s="20"/>
      <c r="TIT137" s="20"/>
      <c r="TIU137" s="20"/>
      <c r="TIV137" s="20"/>
      <c r="TIW137" s="20"/>
      <c r="TIX137" s="20"/>
      <c r="TIY137" s="20"/>
      <c r="TIZ137" s="20"/>
      <c r="TJA137" s="20"/>
      <c r="TJB137" s="20"/>
      <c r="TJC137" s="20"/>
      <c r="TJD137" s="20"/>
      <c r="TJE137" s="20"/>
      <c r="TJF137" s="20"/>
      <c r="TJG137" s="20"/>
      <c r="TJH137" s="20"/>
      <c r="TJI137" s="20"/>
      <c r="TJJ137" s="20"/>
      <c r="TJK137" s="20"/>
      <c r="TJL137" s="20"/>
      <c r="TJM137" s="20"/>
      <c r="TJN137" s="20"/>
      <c r="TJO137" s="20"/>
      <c r="TJP137" s="20"/>
      <c r="TJQ137" s="20"/>
      <c r="TJR137" s="20"/>
      <c r="TJS137" s="20"/>
      <c r="TJT137" s="20"/>
      <c r="TJU137" s="20"/>
      <c r="TJV137" s="20"/>
      <c r="TJW137" s="20"/>
      <c r="TJX137" s="20"/>
      <c r="TJY137" s="20"/>
      <c r="TJZ137" s="20"/>
      <c r="TKA137" s="20"/>
      <c r="TKB137" s="20"/>
      <c r="TKC137" s="20"/>
      <c r="TKD137" s="20"/>
      <c r="TKE137" s="20"/>
      <c r="TKF137" s="20"/>
      <c r="TKG137" s="20"/>
      <c r="TKH137" s="20"/>
      <c r="TKI137" s="20"/>
      <c r="TKJ137" s="20"/>
      <c r="TKK137" s="20"/>
      <c r="TKL137" s="20"/>
      <c r="TKM137" s="20"/>
      <c r="TKN137" s="20"/>
      <c r="TKO137" s="20"/>
      <c r="TKP137" s="20"/>
      <c r="TKQ137" s="20"/>
      <c r="TKR137" s="20"/>
      <c r="TKS137" s="20"/>
      <c r="TKT137" s="20"/>
      <c r="TKU137" s="20"/>
      <c r="TKV137" s="20"/>
      <c r="TKW137" s="20"/>
      <c r="TKX137" s="20"/>
      <c r="TKY137" s="20"/>
      <c r="TKZ137" s="20"/>
      <c r="TLA137" s="20"/>
      <c r="TLB137" s="20"/>
      <c r="TLC137" s="20"/>
      <c r="TLD137" s="20"/>
      <c r="TLE137" s="20"/>
      <c r="TLF137" s="20"/>
      <c r="TLG137" s="20"/>
      <c r="TLH137" s="20"/>
      <c r="TLI137" s="20"/>
      <c r="TLJ137" s="20"/>
      <c r="TLK137" s="20"/>
      <c r="TLL137" s="20"/>
      <c r="TLM137" s="20"/>
      <c r="TLN137" s="20"/>
      <c r="TLO137" s="20"/>
      <c r="TLP137" s="20"/>
      <c r="TLQ137" s="20"/>
      <c r="TLR137" s="20"/>
      <c r="TLS137" s="20"/>
      <c r="TLT137" s="20"/>
      <c r="TLU137" s="20"/>
      <c r="TLV137" s="20"/>
      <c r="TLW137" s="20"/>
      <c r="TLX137" s="20"/>
      <c r="TLY137" s="20"/>
      <c r="TLZ137" s="20"/>
      <c r="TMA137" s="20"/>
      <c r="TMB137" s="20"/>
      <c r="TMC137" s="20"/>
      <c r="TMD137" s="20"/>
      <c r="TME137" s="20"/>
      <c r="TMF137" s="20"/>
      <c r="TMG137" s="20"/>
      <c r="TMH137" s="20"/>
      <c r="TMI137" s="20"/>
      <c r="TMJ137" s="20"/>
      <c r="TMK137" s="20"/>
      <c r="TML137" s="20"/>
      <c r="TMM137" s="20"/>
      <c r="TMN137" s="20"/>
      <c r="TMO137" s="20"/>
      <c r="TMP137" s="20"/>
      <c r="TMQ137" s="20"/>
      <c r="TMR137" s="20"/>
      <c r="TMS137" s="20"/>
      <c r="TMT137" s="20"/>
      <c r="TMU137" s="20"/>
      <c r="TMV137" s="20"/>
      <c r="TMW137" s="20"/>
      <c r="TMX137" s="20"/>
      <c r="TMY137" s="20"/>
      <c r="TMZ137" s="20"/>
      <c r="TNA137" s="20"/>
      <c r="TNB137" s="20"/>
      <c r="TNC137" s="20"/>
      <c r="TND137" s="20"/>
      <c r="TNE137" s="20"/>
      <c r="TNF137" s="20"/>
      <c r="TNG137" s="20"/>
      <c r="TNH137" s="20"/>
      <c r="TNI137" s="20"/>
      <c r="TNJ137" s="20"/>
      <c r="TNK137" s="20"/>
      <c r="TNL137" s="20"/>
      <c r="TNM137" s="20"/>
      <c r="TNN137" s="20"/>
      <c r="TNO137" s="20"/>
      <c r="TNP137" s="20"/>
      <c r="TNQ137" s="20"/>
      <c r="TNR137" s="20"/>
      <c r="TNS137" s="20"/>
      <c r="TNT137" s="20"/>
      <c r="TNU137" s="20"/>
      <c r="TNV137" s="20"/>
      <c r="TNW137" s="20"/>
      <c r="TNX137" s="20"/>
      <c r="TNY137" s="20"/>
      <c r="TNZ137" s="20"/>
      <c r="TOA137" s="20"/>
      <c r="TOB137" s="20"/>
      <c r="TOC137" s="20"/>
      <c r="TOD137" s="20"/>
      <c r="TOE137" s="20"/>
      <c r="TOF137" s="20"/>
      <c r="TOG137" s="20"/>
      <c r="TOH137" s="20"/>
      <c r="TOI137" s="20"/>
      <c r="TOJ137" s="20"/>
      <c r="TOK137" s="20"/>
      <c r="TOL137" s="20"/>
      <c r="TOM137" s="20"/>
      <c r="TON137" s="20"/>
      <c r="TOO137" s="20"/>
      <c r="TOP137" s="20"/>
      <c r="TOQ137" s="20"/>
      <c r="TOR137" s="20"/>
      <c r="TOS137" s="20"/>
      <c r="TOT137" s="20"/>
      <c r="TOU137" s="20"/>
      <c r="TOV137" s="20"/>
      <c r="TOW137" s="20"/>
      <c r="TOX137" s="20"/>
      <c r="TOY137" s="20"/>
      <c r="TOZ137" s="20"/>
      <c r="TPA137" s="20"/>
      <c r="TPB137" s="20"/>
      <c r="TPC137" s="20"/>
      <c r="TPD137" s="20"/>
      <c r="TPE137" s="20"/>
      <c r="TPF137" s="20"/>
      <c r="TPG137" s="20"/>
      <c r="TPH137" s="20"/>
      <c r="TPI137" s="20"/>
      <c r="TPJ137" s="20"/>
      <c r="TPK137" s="20"/>
      <c r="TPL137" s="20"/>
      <c r="TPM137" s="20"/>
      <c r="TPN137" s="20"/>
      <c r="TPO137" s="20"/>
      <c r="TPP137" s="20"/>
      <c r="TPQ137" s="20"/>
      <c r="TPR137" s="20"/>
      <c r="TPS137" s="20"/>
      <c r="TPT137" s="20"/>
      <c r="TPU137" s="20"/>
      <c r="TPV137" s="20"/>
      <c r="TPW137" s="20"/>
      <c r="TPX137" s="20"/>
      <c r="TPY137" s="20"/>
      <c r="TPZ137" s="20"/>
      <c r="TQA137" s="20"/>
      <c r="TQB137" s="20"/>
      <c r="TQC137" s="20"/>
      <c r="TQD137" s="20"/>
      <c r="TQE137" s="20"/>
      <c r="TQF137" s="20"/>
      <c r="TQG137" s="20"/>
      <c r="TQH137" s="20"/>
      <c r="TQI137" s="20"/>
      <c r="TQJ137" s="20"/>
      <c r="TQK137" s="20"/>
      <c r="TQL137" s="20"/>
      <c r="TQM137" s="20"/>
      <c r="TQN137" s="20"/>
      <c r="TQO137" s="20"/>
      <c r="TQP137" s="20"/>
      <c r="TQQ137" s="20"/>
      <c r="TQR137" s="20"/>
      <c r="TQS137" s="20"/>
      <c r="TQT137" s="20"/>
      <c r="TQU137" s="20"/>
      <c r="TQV137" s="20"/>
      <c r="TQW137" s="20"/>
      <c r="TQX137" s="20"/>
      <c r="TQY137" s="20"/>
      <c r="TQZ137" s="20"/>
      <c r="TRA137" s="20"/>
      <c r="TRB137" s="20"/>
      <c r="TRC137" s="20"/>
      <c r="TRD137" s="20"/>
      <c r="TRE137" s="20"/>
      <c r="TRF137" s="20"/>
      <c r="TRG137" s="20"/>
      <c r="TRH137" s="20"/>
      <c r="TRI137" s="20"/>
      <c r="TRJ137" s="20"/>
      <c r="TRK137" s="20"/>
      <c r="TRL137" s="20"/>
      <c r="TRM137" s="20"/>
      <c r="TRN137" s="20"/>
      <c r="TRO137" s="20"/>
      <c r="TRP137" s="20"/>
      <c r="TRQ137" s="20"/>
      <c r="TRR137" s="20"/>
      <c r="TRS137" s="20"/>
      <c r="TRT137" s="20"/>
      <c r="TRU137" s="20"/>
      <c r="TRV137" s="20"/>
      <c r="TRW137" s="20"/>
      <c r="TRX137" s="20"/>
      <c r="TRY137" s="20"/>
      <c r="TRZ137" s="20"/>
      <c r="TSA137" s="20"/>
      <c r="TSB137" s="20"/>
      <c r="TSC137" s="20"/>
      <c r="TSD137" s="20"/>
      <c r="TSE137" s="20"/>
      <c r="TSF137" s="20"/>
      <c r="TSG137" s="20"/>
      <c r="TSH137" s="20"/>
      <c r="TSI137" s="20"/>
      <c r="TSJ137" s="20"/>
      <c r="TSK137" s="20"/>
      <c r="TSL137" s="20"/>
      <c r="TSM137" s="20"/>
      <c r="TSN137" s="20"/>
      <c r="TSO137" s="20"/>
      <c r="TSP137" s="20"/>
      <c r="TSQ137" s="20"/>
      <c r="TSR137" s="20"/>
      <c r="TSS137" s="20"/>
      <c r="TST137" s="20"/>
      <c r="TSU137" s="20"/>
      <c r="TSV137" s="20"/>
      <c r="TSW137" s="20"/>
      <c r="TSX137" s="20"/>
      <c r="TSY137" s="20"/>
      <c r="TSZ137" s="20"/>
      <c r="TTA137" s="20"/>
      <c r="TTB137" s="20"/>
      <c r="TTC137" s="20"/>
      <c r="TTD137" s="20"/>
      <c r="TTE137" s="20"/>
      <c r="TTF137" s="20"/>
      <c r="TTG137" s="20"/>
      <c r="TTH137" s="20"/>
      <c r="TTI137" s="20"/>
      <c r="TTJ137" s="20"/>
      <c r="TTK137" s="20"/>
      <c r="TTL137" s="20"/>
      <c r="TTM137" s="20"/>
      <c r="TTN137" s="20"/>
      <c r="TTO137" s="20"/>
      <c r="TTP137" s="20"/>
      <c r="TTQ137" s="20"/>
      <c r="TTR137" s="20"/>
      <c r="TTS137" s="20"/>
      <c r="TTT137" s="20"/>
      <c r="TTU137" s="20"/>
      <c r="TTV137" s="20"/>
      <c r="TTW137" s="20"/>
      <c r="TTX137" s="20"/>
      <c r="TTY137" s="20"/>
      <c r="TTZ137" s="20"/>
      <c r="TUA137" s="20"/>
      <c r="TUB137" s="20"/>
      <c r="TUC137" s="20"/>
      <c r="TUD137" s="20"/>
      <c r="TUE137" s="20"/>
      <c r="TUF137" s="20"/>
      <c r="TUG137" s="20"/>
      <c r="TUH137" s="20"/>
      <c r="TUI137" s="20"/>
      <c r="TUJ137" s="20"/>
      <c r="TUK137" s="20"/>
      <c r="TUL137" s="20"/>
      <c r="TUM137" s="20"/>
      <c r="TUN137" s="20"/>
      <c r="TUO137" s="20"/>
      <c r="TUP137" s="20"/>
      <c r="TUQ137" s="20"/>
      <c r="TUR137" s="20"/>
      <c r="TUS137" s="20"/>
      <c r="TUT137" s="20"/>
      <c r="TUU137" s="20"/>
      <c r="TUV137" s="20"/>
      <c r="TUW137" s="20"/>
      <c r="TUX137" s="20"/>
      <c r="TUY137" s="20"/>
      <c r="TUZ137" s="20"/>
      <c r="TVA137" s="20"/>
      <c r="TVB137" s="20"/>
      <c r="TVC137" s="20"/>
      <c r="TVD137" s="20"/>
      <c r="TVE137" s="20"/>
      <c r="TVF137" s="20"/>
      <c r="TVG137" s="20"/>
      <c r="TVH137" s="20"/>
      <c r="TVI137" s="20"/>
      <c r="TVJ137" s="20"/>
      <c r="TVK137" s="20"/>
      <c r="TVL137" s="20"/>
      <c r="TVM137" s="20"/>
      <c r="TVN137" s="20"/>
      <c r="TVO137" s="20"/>
      <c r="TVP137" s="20"/>
      <c r="TVQ137" s="20"/>
      <c r="TVR137" s="20"/>
      <c r="TVS137" s="20"/>
      <c r="TVT137" s="20"/>
      <c r="TVU137" s="20"/>
      <c r="TVV137" s="20"/>
      <c r="TVW137" s="20"/>
      <c r="TVX137" s="20"/>
      <c r="TVY137" s="20"/>
      <c r="TVZ137" s="20"/>
      <c r="TWA137" s="20"/>
      <c r="TWB137" s="20"/>
      <c r="TWC137" s="20"/>
      <c r="TWD137" s="20"/>
      <c r="TWE137" s="20"/>
      <c r="TWF137" s="20"/>
      <c r="TWG137" s="20"/>
      <c r="TWH137" s="20"/>
      <c r="TWI137" s="20"/>
      <c r="TWJ137" s="20"/>
      <c r="TWK137" s="20"/>
      <c r="TWL137" s="20"/>
      <c r="TWM137" s="20"/>
      <c r="TWN137" s="20"/>
      <c r="TWO137" s="20"/>
      <c r="TWP137" s="20"/>
      <c r="TWQ137" s="20"/>
      <c r="TWR137" s="20"/>
      <c r="TWS137" s="20"/>
      <c r="TWT137" s="20"/>
      <c r="TWU137" s="20"/>
      <c r="TWV137" s="20"/>
      <c r="TWW137" s="20"/>
      <c r="TWX137" s="20"/>
      <c r="TWY137" s="20"/>
      <c r="TWZ137" s="20"/>
      <c r="TXA137" s="20"/>
      <c r="TXB137" s="20"/>
      <c r="TXC137" s="20"/>
      <c r="TXD137" s="20"/>
      <c r="TXE137" s="20"/>
      <c r="TXF137" s="20"/>
      <c r="TXG137" s="20"/>
      <c r="TXH137" s="20"/>
      <c r="TXI137" s="20"/>
      <c r="TXJ137" s="20"/>
      <c r="TXK137" s="20"/>
      <c r="TXL137" s="20"/>
      <c r="TXM137" s="20"/>
      <c r="TXN137" s="20"/>
      <c r="TXO137" s="20"/>
      <c r="TXP137" s="20"/>
      <c r="TXQ137" s="20"/>
      <c r="TXR137" s="20"/>
      <c r="TXS137" s="20"/>
      <c r="TXT137" s="20"/>
      <c r="TXU137" s="20"/>
      <c r="TXV137" s="20"/>
      <c r="TXW137" s="20"/>
      <c r="TXX137" s="20"/>
      <c r="TXY137" s="20"/>
      <c r="TXZ137" s="20"/>
      <c r="TYA137" s="20"/>
      <c r="TYB137" s="20"/>
      <c r="TYC137" s="20"/>
      <c r="TYD137" s="20"/>
      <c r="TYE137" s="20"/>
      <c r="TYF137" s="20"/>
      <c r="TYG137" s="20"/>
      <c r="TYH137" s="20"/>
      <c r="TYI137" s="20"/>
      <c r="TYJ137" s="20"/>
      <c r="TYK137" s="20"/>
      <c r="TYL137" s="20"/>
      <c r="TYM137" s="20"/>
      <c r="TYN137" s="20"/>
      <c r="TYO137" s="20"/>
      <c r="TYP137" s="20"/>
      <c r="TYQ137" s="20"/>
      <c r="TYR137" s="20"/>
      <c r="TYS137" s="20"/>
      <c r="TYT137" s="20"/>
      <c r="TYU137" s="20"/>
      <c r="TYV137" s="20"/>
      <c r="TYW137" s="20"/>
      <c r="TYX137" s="20"/>
      <c r="TYY137" s="20"/>
      <c r="TYZ137" s="20"/>
      <c r="TZA137" s="20"/>
      <c r="TZB137" s="20"/>
      <c r="TZC137" s="20"/>
      <c r="TZD137" s="20"/>
      <c r="TZE137" s="20"/>
      <c r="TZF137" s="20"/>
      <c r="TZG137" s="20"/>
      <c r="TZH137" s="20"/>
      <c r="TZI137" s="20"/>
      <c r="TZJ137" s="20"/>
      <c r="TZK137" s="20"/>
      <c r="TZL137" s="20"/>
      <c r="TZM137" s="20"/>
      <c r="TZN137" s="20"/>
      <c r="TZO137" s="20"/>
      <c r="TZP137" s="20"/>
      <c r="TZQ137" s="20"/>
      <c r="TZR137" s="20"/>
      <c r="TZS137" s="20"/>
      <c r="TZT137" s="20"/>
      <c r="TZU137" s="20"/>
      <c r="TZV137" s="20"/>
      <c r="TZW137" s="20"/>
      <c r="TZX137" s="20"/>
      <c r="TZY137" s="20"/>
      <c r="TZZ137" s="20"/>
      <c r="UAA137" s="20"/>
      <c r="UAB137" s="20"/>
      <c r="UAC137" s="20"/>
      <c r="UAD137" s="20"/>
      <c r="UAE137" s="20"/>
      <c r="UAF137" s="20"/>
      <c r="UAG137" s="20"/>
      <c r="UAH137" s="20"/>
      <c r="UAI137" s="20"/>
      <c r="UAJ137" s="20"/>
      <c r="UAK137" s="20"/>
      <c r="UAL137" s="20"/>
      <c r="UAM137" s="20"/>
      <c r="UAN137" s="20"/>
      <c r="UAO137" s="20"/>
      <c r="UAP137" s="20"/>
      <c r="UAQ137" s="20"/>
      <c r="UAR137" s="20"/>
      <c r="UAS137" s="20"/>
      <c r="UAT137" s="20"/>
      <c r="UAU137" s="20"/>
      <c r="UAV137" s="20"/>
      <c r="UAW137" s="20"/>
      <c r="UAX137" s="20"/>
      <c r="UAY137" s="20"/>
      <c r="UAZ137" s="20"/>
      <c r="UBA137" s="20"/>
      <c r="UBB137" s="20"/>
      <c r="UBC137" s="20"/>
      <c r="UBD137" s="20"/>
      <c r="UBE137" s="20"/>
      <c r="UBF137" s="20"/>
      <c r="UBG137" s="20"/>
      <c r="UBH137" s="20"/>
      <c r="UBI137" s="20"/>
      <c r="UBJ137" s="20"/>
      <c r="UBK137" s="20"/>
      <c r="UBL137" s="20"/>
      <c r="UBM137" s="20"/>
      <c r="UBN137" s="20"/>
      <c r="UBO137" s="20"/>
      <c r="UBP137" s="20"/>
      <c r="UBQ137" s="20"/>
      <c r="UBR137" s="20"/>
      <c r="UBS137" s="20"/>
      <c r="UBT137" s="20"/>
      <c r="UBU137" s="20"/>
      <c r="UBV137" s="20"/>
      <c r="UBW137" s="20"/>
      <c r="UBX137" s="20"/>
      <c r="UBY137" s="20"/>
      <c r="UBZ137" s="20"/>
      <c r="UCA137" s="20"/>
      <c r="UCB137" s="20"/>
      <c r="UCC137" s="20"/>
      <c r="UCD137" s="20"/>
      <c r="UCE137" s="20"/>
      <c r="UCF137" s="20"/>
      <c r="UCG137" s="20"/>
      <c r="UCH137" s="20"/>
      <c r="UCI137" s="20"/>
      <c r="UCJ137" s="20"/>
      <c r="UCK137" s="20"/>
      <c r="UCL137" s="20"/>
      <c r="UCM137" s="20"/>
      <c r="UCN137" s="20"/>
      <c r="UCO137" s="20"/>
      <c r="UCP137" s="20"/>
      <c r="UCQ137" s="20"/>
      <c r="UCR137" s="20"/>
      <c r="UCS137" s="20"/>
      <c r="UCT137" s="20"/>
      <c r="UCU137" s="20"/>
      <c r="UCV137" s="20"/>
      <c r="UCW137" s="20"/>
      <c r="UCX137" s="20"/>
      <c r="UCY137" s="20"/>
      <c r="UCZ137" s="20"/>
      <c r="UDA137" s="20"/>
      <c r="UDB137" s="20"/>
      <c r="UDC137" s="20"/>
      <c r="UDD137" s="20"/>
      <c r="UDE137" s="20"/>
      <c r="UDF137" s="20"/>
      <c r="UDG137" s="20"/>
      <c r="UDH137" s="20"/>
      <c r="UDI137" s="20"/>
      <c r="UDJ137" s="20"/>
      <c r="UDK137" s="20"/>
      <c r="UDL137" s="20"/>
      <c r="UDM137" s="20"/>
      <c r="UDN137" s="20"/>
      <c r="UDO137" s="20"/>
      <c r="UDP137" s="20"/>
      <c r="UDQ137" s="20"/>
      <c r="UDR137" s="20"/>
      <c r="UDS137" s="20"/>
      <c r="UDT137" s="20"/>
      <c r="UDU137" s="20"/>
      <c r="UDV137" s="20"/>
      <c r="UDW137" s="20"/>
      <c r="UDX137" s="20"/>
      <c r="UDY137" s="20"/>
      <c r="UDZ137" s="20"/>
      <c r="UEA137" s="20"/>
      <c r="UEB137" s="20"/>
      <c r="UEC137" s="20"/>
      <c r="UED137" s="20"/>
      <c r="UEE137" s="20"/>
      <c r="UEF137" s="20"/>
      <c r="UEG137" s="20"/>
      <c r="UEH137" s="20"/>
      <c r="UEI137" s="20"/>
      <c r="UEJ137" s="20"/>
      <c r="UEK137" s="20"/>
      <c r="UEL137" s="20"/>
      <c r="UEM137" s="20"/>
      <c r="UEN137" s="20"/>
      <c r="UEO137" s="20"/>
      <c r="UEP137" s="20"/>
      <c r="UEQ137" s="20"/>
      <c r="UER137" s="20"/>
      <c r="UES137" s="20"/>
      <c r="UET137" s="20"/>
      <c r="UEU137" s="20"/>
      <c r="UEV137" s="20"/>
      <c r="UEW137" s="20"/>
      <c r="UEX137" s="20"/>
      <c r="UEY137" s="20"/>
      <c r="UEZ137" s="20"/>
      <c r="UFA137" s="20"/>
      <c r="UFB137" s="20"/>
      <c r="UFC137" s="20"/>
      <c r="UFD137" s="20"/>
      <c r="UFE137" s="20"/>
      <c r="UFF137" s="20"/>
      <c r="UFG137" s="20"/>
      <c r="UFH137" s="20"/>
      <c r="UFI137" s="20"/>
      <c r="UFJ137" s="20"/>
      <c r="UFK137" s="20"/>
      <c r="UFL137" s="20"/>
      <c r="UFM137" s="20"/>
      <c r="UFN137" s="20"/>
      <c r="UFO137" s="20"/>
      <c r="UFP137" s="20"/>
      <c r="UFQ137" s="20"/>
      <c r="UFR137" s="20"/>
      <c r="UFS137" s="20"/>
      <c r="UFT137" s="20"/>
      <c r="UFU137" s="20"/>
      <c r="UFV137" s="20"/>
      <c r="UFW137" s="20"/>
      <c r="UFX137" s="20"/>
      <c r="UFY137" s="20"/>
      <c r="UFZ137" s="20"/>
      <c r="UGA137" s="20"/>
      <c r="UGB137" s="20"/>
      <c r="UGC137" s="20"/>
      <c r="UGD137" s="20"/>
      <c r="UGE137" s="20"/>
      <c r="UGF137" s="20"/>
      <c r="UGG137" s="20"/>
      <c r="UGH137" s="20"/>
      <c r="UGI137" s="20"/>
      <c r="UGJ137" s="20"/>
      <c r="UGK137" s="20"/>
      <c r="UGL137" s="20"/>
      <c r="UGM137" s="20"/>
      <c r="UGN137" s="20"/>
      <c r="UGO137" s="20"/>
      <c r="UGP137" s="20"/>
      <c r="UGQ137" s="20"/>
      <c r="UGR137" s="20"/>
      <c r="UGS137" s="20"/>
      <c r="UGT137" s="20"/>
      <c r="UGU137" s="20"/>
      <c r="UGV137" s="20"/>
      <c r="UGW137" s="20"/>
      <c r="UGX137" s="20"/>
      <c r="UGY137" s="20"/>
      <c r="UGZ137" s="20"/>
      <c r="UHA137" s="20"/>
      <c r="UHB137" s="20"/>
      <c r="UHC137" s="20"/>
      <c r="UHD137" s="20"/>
      <c r="UHE137" s="20"/>
      <c r="UHF137" s="20"/>
      <c r="UHG137" s="20"/>
      <c r="UHH137" s="20"/>
      <c r="UHI137" s="20"/>
      <c r="UHJ137" s="20"/>
      <c r="UHK137" s="20"/>
      <c r="UHL137" s="20"/>
      <c r="UHM137" s="20"/>
      <c r="UHN137" s="20"/>
      <c r="UHO137" s="20"/>
      <c r="UHP137" s="20"/>
      <c r="UHQ137" s="20"/>
      <c r="UHR137" s="20"/>
      <c r="UHS137" s="20"/>
      <c r="UHT137" s="20"/>
      <c r="UHU137" s="20"/>
      <c r="UHV137" s="20"/>
      <c r="UHW137" s="20"/>
      <c r="UHX137" s="20"/>
      <c r="UHY137" s="20"/>
      <c r="UHZ137" s="20"/>
      <c r="UIA137" s="20"/>
      <c r="UIB137" s="20"/>
      <c r="UIC137" s="20"/>
      <c r="UID137" s="20"/>
      <c r="UIE137" s="20"/>
      <c r="UIF137" s="20"/>
      <c r="UIG137" s="20"/>
      <c r="UIH137" s="20"/>
      <c r="UII137" s="20"/>
      <c r="UIJ137" s="20"/>
      <c r="UIK137" s="20"/>
      <c r="UIL137" s="20"/>
      <c r="UIM137" s="20"/>
      <c r="UIN137" s="20"/>
      <c r="UIO137" s="20"/>
      <c r="UIP137" s="20"/>
      <c r="UIQ137" s="20"/>
      <c r="UIR137" s="20"/>
      <c r="UIS137" s="20"/>
      <c r="UIT137" s="20"/>
      <c r="UIU137" s="20"/>
      <c r="UIV137" s="20"/>
      <c r="UIW137" s="20"/>
      <c r="UIX137" s="20"/>
      <c r="UIY137" s="20"/>
      <c r="UIZ137" s="20"/>
      <c r="UJA137" s="20"/>
      <c r="UJB137" s="20"/>
      <c r="UJC137" s="20"/>
      <c r="UJD137" s="20"/>
      <c r="UJE137" s="20"/>
      <c r="UJF137" s="20"/>
      <c r="UJG137" s="20"/>
      <c r="UJH137" s="20"/>
      <c r="UJI137" s="20"/>
      <c r="UJJ137" s="20"/>
      <c r="UJK137" s="20"/>
      <c r="UJL137" s="20"/>
      <c r="UJM137" s="20"/>
      <c r="UJN137" s="20"/>
      <c r="UJO137" s="20"/>
      <c r="UJP137" s="20"/>
      <c r="UJQ137" s="20"/>
      <c r="UJR137" s="20"/>
      <c r="UJS137" s="20"/>
      <c r="UJT137" s="20"/>
      <c r="UJU137" s="20"/>
      <c r="UJV137" s="20"/>
      <c r="UJW137" s="20"/>
      <c r="UJX137" s="20"/>
      <c r="UJY137" s="20"/>
      <c r="UJZ137" s="20"/>
      <c r="UKA137" s="20"/>
      <c r="UKB137" s="20"/>
      <c r="UKC137" s="20"/>
      <c r="UKD137" s="20"/>
      <c r="UKE137" s="20"/>
      <c r="UKF137" s="20"/>
      <c r="UKG137" s="20"/>
      <c r="UKH137" s="20"/>
      <c r="UKI137" s="20"/>
      <c r="UKJ137" s="20"/>
      <c r="UKK137" s="20"/>
      <c r="UKL137" s="20"/>
      <c r="UKM137" s="20"/>
      <c r="UKN137" s="20"/>
      <c r="UKO137" s="20"/>
      <c r="UKP137" s="20"/>
      <c r="UKQ137" s="20"/>
      <c r="UKR137" s="20"/>
      <c r="UKS137" s="20"/>
      <c r="UKT137" s="20"/>
      <c r="UKU137" s="20"/>
      <c r="UKV137" s="20"/>
      <c r="UKW137" s="20"/>
      <c r="UKX137" s="20"/>
      <c r="UKY137" s="20"/>
      <c r="UKZ137" s="20"/>
      <c r="ULA137" s="20"/>
      <c r="ULB137" s="20"/>
      <c r="ULC137" s="20"/>
      <c r="ULD137" s="20"/>
      <c r="ULE137" s="20"/>
      <c r="ULF137" s="20"/>
      <c r="ULG137" s="20"/>
      <c r="ULH137" s="20"/>
      <c r="ULI137" s="20"/>
      <c r="ULJ137" s="20"/>
      <c r="ULK137" s="20"/>
      <c r="ULL137" s="20"/>
      <c r="ULM137" s="20"/>
      <c r="ULN137" s="20"/>
      <c r="ULO137" s="20"/>
      <c r="ULP137" s="20"/>
      <c r="ULQ137" s="20"/>
      <c r="ULR137" s="20"/>
      <c r="ULS137" s="20"/>
      <c r="ULT137" s="20"/>
      <c r="ULU137" s="20"/>
      <c r="ULV137" s="20"/>
      <c r="ULW137" s="20"/>
      <c r="ULX137" s="20"/>
      <c r="ULY137" s="20"/>
      <c r="ULZ137" s="20"/>
      <c r="UMA137" s="20"/>
      <c r="UMB137" s="20"/>
      <c r="UMC137" s="20"/>
      <c r="UMD137" s="20"/>
      <c r="UME137" s="20"/>
      <c r="UMF137" s="20"/>
      <c r="UMG137" s="20"/>
      <c r="UMH137" s="20"/>
      <c r="UMI137" s="20"/>
      <c r="UMJ137" s="20"/>
      <c r="UMK137" s="20"/>
      <c r="UML137" s="20"/>
      <c r="UMM137" s="20"/>
      <c r="UMN137" s="20"/>
      <c r="UMO137" s="20"/>
      <c r="UMP137" s="20"/>
      <c r="UMQ137" s="20"/>
      <c r="UMR137" s="20"/>
      <c r="UMS137" s="20"/>
      <c r="UMT137" s="20"/>
      <c r="UMU137" s="20"/>
      <c r="UMV137" s="20"/>
      <c r="UMW137" s="20"/>
      <c r="UMX137" s="20"/>
      <c r="UMY137" s="20"/>
      <c r="UMZ137" s="20"/>
      <c r="UNA137" s="20"/>
      <c r="UNB137" s="20"/>
      <c r="UNC137" s="20"/>
      <c r="UND137" s="20"/>
      <c r="UNE137" s="20"/>
      <c r="UNF137" s="20"/>
      <c r="UNG137" s="20"/>
      <c r="UNH137" s="20"/>
      <c r="UNI137" s="20"/>
      <c r="UNJ137" s="20"/>
      <c r="UNK137" s="20"/>
      <c r="UNL137" s="20"/>
      <c r="UNM137" s="20"/>
      <c r="UNN137" s="20"/>
      <c r="UNO137" s="20"/>
      <c r="UNP137" s="20"/>
      <c r="UNQ137" s="20"/>
      <c r="UNR137" s="20"/>
      <c r="UNS137" s="20"/>
      <c r="UNT137" s="20"/>
      <c r="UNU137" s="20"/>
      <c r="UNV137" s="20"/>
      <c r="UNW137" s="20"/>
      <c r="UNX137" s="20"/>
      <c r="UNY137" s="20"/>
      <c r="UNZ137" s="20"/>
      <c r="UOA137" s="20"/>
      <c r="UOB137" s="20"/>
      <c r="UOC137" s="20"/>
      <c r="UOD137" s="20"/>
      <c r="UOE137" s="20"/>
      <c r="UOF137" s="20"/>
      <c r="UOG137" s="20"/>
      <c r="UOH137" s="20"/>
      <c r="UOI137" s="20"/>
      <c r="UOJ137" s="20"/>
      <c r="UOK137" s="20"/>
      <c r="UOL137" s="20"/>
      <c r="UOM137" s="20"/>
      <c r="UON137" s="20"/>
      <c r="UOO137" s="20"/>
      <c r="UOP137" s="20"/>
      <c r="UOQ137" s="20"/>
      <c r="UOR137" s="20"/>
      <c r="UOS137" s="20"/>
      <c r="UOT137" s="20"/>
      <c r="UOU137" s="20"/>
      <c r="UOV137" s="20"/>
      <c r="UOW137" s="20"/>
      <c r="UOX137" s="20"/>
      <c r="UOY137" s="20"/>
      <c r="UOZ137" s="20"/>
      <c r="UPA137" s="20"/>
      <c r="UPB137" s="20"/>
      <c r="UPC137" s="20"/>
      <c r="UPD137" s="20"/>
      <c r="UPE137" s="20"/>
      <c r="UPF137" s="20"/>
      <c r="UPG137" s="20"/>
      <c r="UPH137" s="20"/>
      <c r="UPI137" s="20"/>
      <c r="UPJ137" s="20"/>
      <c r="UPK137" s="20"/>
      <c r="UPL137" s="20"/>
      <c r="UPM137" s="20"/>
      <c r="UPN137" s="20"/>
      <c r="UPO137" s="20"/>
      <c r="UPP137" s="20"/>
      <c r="UPQ137" s="20"/>
      <c r="UPR137" s="20"/>
      <c r="UPS137" s="20"/>
      <c r="UPT137" s="20"/>
      <c r="UPU137" s="20"/>
      <c r="UPV137" s="20"/>
      <c r="UPW137" s="20"/>
      <c r="UPX137" s="20"/>
      <c r="UPY137" s="20"/>
      <c r="UPZ137" s="20"/>
      <c r="UQA137" s="20"/>
      <c r="UQB137" s="20"/>
      <c r="UQC137" s="20"/>
      <c r="UQD137" s="20"/>
      <c r="UQE137" s="20"/>
      <c r="UQF137" s="20"/>
      <c r="UQG137" s="20"/>
      <c r="UQH137" s="20"/>
      <c r="UQI137" s="20"/>
      <c r="UQJ137" s="20"/>
      <c r="UQK137" s="20"/>
      <c r="UQL137" s="20"/>
      <c r="UQM137" s="20"/>
      <c r="UQN137" s="20"/>
      <c r="UQO137" s="20"/>
      <c r="UQP137" s="20"/>
      <c r="UQQ137" s="20"/>
      <c r="UQR137" s="20"/>
      <c r="UQS137" s="20"/>
      <c r="UQT137" s="20"/>
      <c r="UQU137" s="20"/>
      <c r="UQV137" s="20"/>
      <c r="UQW137" s="20"/>
      <c r="UQX137" s="20"/>
      <c r="UQY137" s="20"/>
      <c r="UQZ137" s="20"/>
      <c r="URA137" s="20"/>
      <c r="URB137" s="20"/>
      <c r="URC137" s="20"/>
      <c r="URD137" s="20"/>
      <c r="URE137" s="20"/>
      <c r="URF137" s="20"/>
      <c r="URG137" s="20"/>
      <c r="URH137" s="20"/>
      <c r="URI137" s="20"/>
      <c r="URJ137" s="20"/>
      <c r="URK137" s="20"/>
      <c r="URL137" s="20"/>
      <c r="URM137" s="20"/>
      <c r="URN137" s="20"/>
      <c r="URO137" s="20"/>
      <c r="URP137" s="20"/>
      <c r="URQ137" s="20"/>
      <c r="URR137" s="20"/>
      <c r="URS137" s="20"/>
      <c r="URT137" s="20"/>
      <c r="URU137" s="20"/>
      <c r="URV137" s="20"/>
      <c r="URW137" s="20"/>
      <c r="URX137" s="20"/>
      <c r="URY137" s="20"/>
      <c r="URZ137" s="20"/>
      <c r="USA137" s="20"/>
      <c r="USB137" s="20"/>
      <c r="USC137" s="20"/>
      <c r="USD137" s="20"/>
      <c r="USE137" s="20"/>
      <c r="USF137" s="20"/>
      <c r="USG137" s="20"/>
      <c r="USH137" s="20"/>
      <c r="USI137" s="20"/>
      <c r="USJ137" s="20"/>
      <c r="USK137" s="20"/>
      <c r="USL137" s="20"/>
      <c r="USM137" s="20"/>
      <c r="USN137" s="20"/>
      <c r="USO137" s="20"/>
      <c r="USP137" s="20"/>
      <c r="USQ137" s="20"/>
      <c r="USR137" s="20"/>
      <c r="USS137" s="20"/>
      <c r="UST137" s="20"/>
      <c r="USU137" s="20"/>
      <c r="USV137" s="20"/>
      <c r="USW137" s="20"/>
      <c r="USX137" s="20"/>
      <c r="USY137" s="20"/>
      <c r="USZ137" s="20"/>
      <c r="UTA137" s="20"/>
      <c r="UTB137" s="20"/>
      <c r="UTC137" s="20"/>
      <c r="UTD137" s="20"/>
      <c r="UTE137" s="20"/>
      <c r="UTF137" s="20"/>
      <c r="UTG137" s="20"/>
      <c r="UTH137" s="20"/>
      <c r="UTI137" s="20"/>
      <c r="UTJ137" s="20"/>
      <c r="UTK137" s="20"/>
      <c r="UTL137" s="20"/>
      <c r="UTM137" s="20"/>
      <c r="UTN137" s="20"/>
      <c r="UTO137" s="20"/>
      <c r="UTP137" s="20"/>
      <c r="UTQ137" s="20"/>
      <c r="UTR137" s="20"/>
      <c r="UTS137" s="20"/>
      <c r="UTT137" s="20"/>
      <c r="UTU137" s="20"/>
      <c r="UTV137" s="20"/>
      <c r="UTW137" s="20"/>
      <c r="UTX137" s="20"/>
      <c r="UTY137" s="20"/>
      <c r="UTZ137" s="20"/>
      <c r="UUA137" s="20"/>
      <c r="UUB137" s="20"/>
      <c r="UUC137" s="20"/>
      <c r="UUD137" s="20"/>
      <c r="UUE137" s="20"/>
      <c r="UUF137" s="20"/>
      <c r="UUG137" s="20"/>
      <c r="UUH137" s="20"/>
      <c r="UUI137" s="20"/>
      <c r="UUJ137" s="20"/>
      <c r="UUK137" s="20"/>
      <c r="UUL137" s="20"/>
      <c r="UUM137" s="20"/>
      <c r="UUN137" s="20"/>
      <c r="UUO137" s="20"/>
      <c r="UUP137" s="20"/>
      <c r="UUQ137" s="20"/>
      <c r="UUR137" s="20"/>
      <c r="UUS137" s="20"/>
      <c r="UUT137" s="20"/>
      <c r="UUU137" s="20"/>
      <c r="UUV137" s="20"/>
      <c r="UUW137" s="20"/>
      <c r="UUX137" s="20"/>
      <c r="UUY137" s="20"/>
      <c r="UUZ137" s="20"/>
      <c r="UVA137" s="20"/>
      <c r="UVB137" s="20"/>
      <c r="UVC137" s="20"/>
      <c r="UVD137" s="20"/>
      <c r="UVE137" s="20"/>
      <c r="UVF137" s="20"/>
      <c r="UVG137" s="20"/>
      <c r="UVH137" s="20"/>
      <c r="UVI137" s="20"/>
      <c r="UVJ137" s="20"/>
      <c r="UVK137" s="20"/>
      <c r="UVL137" s="20"/>
      <c r="UVM137" s="20"/>
      <c r="UVN137" s="20"/>
      <c r="UVO137" s="20"/>
      <c r="UVP137" s="20"/>
      <c r="UVQ137" s="20"/>
      <c r="UVR137" s="20"/>
      <c r="UVS137" s="20"/>
      <c r="UVT137" s="20"/>
      <c r="UVU137" s="20"/>
      <c r="UVV137" s="20"/>
      <c r="UVW137" s="20"/>
      <c r="UVX137" s="20"/>
      <c r="UVY137" s="20"/>
      <c r="UVZ137" s="20"/>
      <c r="UWA137" s="20"/>
      <c r="UWB137" s="20"/>
      <c r="UWC137" s="20"/>
      <c r="UWD137" s="20"/>
      <c r="UWE137" s="20"/>
      <c r="UWF137" s="20"/>
      <c r="UWG137" s="20"/>
      <c r="UWH137" s="20"/>
      <c r="UWI137" s="20"/>
      <c r="UWJ137" s="20"/>
      <c r="UWK137" s="20"/>
      <c r="UWL137" s="20"/>
      <c r="UWM137" s="20"/>
      <c r="UWN137" s="20"/>
      <c r="UWO137" s="20"/>
      <c r="UWP137" s="20"/>
      <c r="UWQ137" s="20"/>
      <c r="UWR137" s="20"/>
      <c r="UWS137" s="20"/>
      <c r="UWT137" s="20"/>
      <c r="UWU137" s="20"/>
      <c r="UWV137" s="20"/>
      <c r="UWW137" s="20"/>
      <c r="UWX137" s="20"/>
      <c r="UWY137" s="20"/>
      <c r="UWZ137" s="20"/>
      <c r="UXA137" s="20"/>
      <c r="UXB137" s="20"/>
      <c r="UXC137" s="20"/>
      <c r="UXD137" s="20"/>
      <c r="UXE137" s="20"/>
      <c r="UXF137" s="20"/>
      <c r="UXG137" s="20"/>
      <c r="UXH137" s="20"/>
      <c r="UXI137" s="20"/>
      <c r="UXJ137" s="20"/>
      <c r="UXK137" s="20"/>
      <c r="UXL137" s="20"/>
      <c r="UXM137" s="20"/>
      <c r="UXN137" s="20"/>
      <c r="UXO137" s="20"/>
      <c r="UXP137" s="20"/>
      <c r="UXQ137" s="20"/>
      <c r="UXR137" s="20"/>
      <c r="UXS137" s="20"/>
      <c r="UXT137" s="20"/>
      <c r="UXU137" s="20"/>
      <c r="UXV137" s="20"/>
      <c r="UXW137" s="20"/>
      <c r="UXX137" s="20"/>
      <c r="UXY137" s="20"/>
      <c r="UXZ137" s="20"/>
      <c r="UYA137" s="20"/>
      <c r="UYB137" s="20"/>
      <c r="UYC137" s="20"/>
      <c r="UYD137" s="20"/>
      <c r="UYE137" s="20"/>
      <c r="UYF137" s="20"/>
      <c r="UYG137" s="20"/>
      <c r="UYH137" s="20"/>
      <c r="UYI137" s="20"/>
      <c r="UYJ137" s="20"/>
      <c r="UYK137" s="20"/>
      <c r="UYL137" s="20"/>
      <c r="UYM137" s="20"/>
      <c r="UYN137" s="20"/>
      <c r="UYO137" s="20"/>
      <c r="UYP137" s="20"/>
      <c r="UYQ137" s="20"/>
      <c r="UYR137" s="20"/>
      <c r="UYS137" s="20"/>
      <c r="UYT137" s="20"/>
      <c r="UYU137" s="20"/>
      <c r="UYV137" s="20"/>
      <c r="UYW137" s="20"/>
      <c r="UYX137" s="20"/>
      <c r="UYY137" s="20"/>
      <c r="UYZ137" s="20"/>
      <c r="UZA137" s="20"/>
      <c r="UZB137" s="20"/>
      <c r="UZC137" s="20"/>
      <c r="UZD137" s="20"/>
      <c r="UZE137" s="20"/>
      <c r="UZF137" s="20"/>
      <c r="UZG137" s="20"/>
      <c r="UZH137" s="20"/>
      <c r="UZI137" s="20"/>
      <c r="UZJ137" s="20"/>
      <c r="UZK137" s="20"/>
      <c r="UZL137" s="20"/>
      <c r="UZM137" s="20"/>
      <c r="UZN137" s="20"/>
      <c r="UZO137" s="20"/>
      <c r="UZP137" s="20"/>
      <c r="UZQ137" s="20"/>
      <c r="UZR137" s="20"/>
      <c r="UZS137" s="20"/>
      <c r="UZT137" s="20"/>
      <c r="UZU137" s="20"/>
      <c r="UZV137" s="20"/>
      <c r="UZW137" s="20"/>
      <c r="UZX137" s="20"/>
      <c r="UZY137" s="20"/>
      <c r="UZZ137" s="20"/>
      <c r="VAA137" s="20"/>
      <c r="VAB137" s="20"/>
      <c r="VAC137" s="20"/>
      <c r="VAD137" s="20"/>
      <c r="VAE137" s="20"/>
      <c r="VAF137" s="20"/>
      <c r="VAG137" s="20"/>
      <c r="VAH137" s="20"/>
      <c r="VAI137" s="20"/>
      <c r="VAJ137" s="20"/>
      <c r="VAK137" s="20"/>
      <c r="VAL137" s="20"/>
      <c r="VAM137" s="20"/>
      <c r="VAN137" s="20"/>
      <c r="VAO137" s="20"/>
      <c r="VAP137" s="20"/>
      <c r="VAQ137" s="20"/>
      <c r="VAR137" s="20"/>
      <c r="VAS137" s="20"/>
      <c r="VAT137" s="20"/>
      <c r="VAU137" s="20"/>
      <c r="VAV137" s="20"/>
      <c r="VAW137" s="20"/>
      <c r="VAX137" s="20"/>
      <c r="VAY137" s="20"/>
      <c r="VAZ137" s="20"/>
      <c r="VBA137" s="20"/>
      <c r="VBB137" s="20"/>
      <c r="VBC137" s="20"/>
      <c r="VBD137" s="20"/>
      <c r="VBE137" s="20"/>
      <c r="VBF137" s="20"/>
      <c r="VBG137" s="20"/>
      <c r="VBH137" s="20"/>
      <c r="VBI137" s="20"/>
      <c r="VBJ137" s="20"/>
      <c r="VBK137" s="20"/>
      <c r="VBL137" s="20"/>
      <c r="VBM137" s="20"/>
      <c r="VBN137" s="20"/>
      <c r="VBO137" s="20"/>
      <c r="VBP137" s="20"/>
      <c r="VBQ137" s="20"/>
      <c r="VBR137" s="20"/>
      <c r="VBS137" s="20"/>
      <c r="VBT137" s="20"/>
      <c r="VBU137" s="20"/>
      <c r="VBV137" s="20"/>
      <c r="VBW137" s="20"/>
      <c r="VBX137" s="20"/>
      <c r="VBY137" s="20"/>
      <c r="VBZ137" s="20"/>
      <c r="VCA137" s="20"/>
      <c r="VCB137" s="20"/>
      <c r="VCC137" s="20"/>
      <c r="VCD137" s="20"/>
      <c r="VCE137" s="20"/>
      <c r="VCF137" s="20"/>
      <c r="VCG137" s="20"/>
      <c r="VCH137" s="20"/>
      <c r="VCI137" s="20"/>
      <c r="VCJ137" s="20"/>
      <c r="VCK137" s="20"/>
      <c r="VCL137" s="20"/>
      <c r="VCM137" s="20"/>
      <c r="VCN137" s="20"/>
      <c r="VCO137" s="20"/>
      <c r="VCP137" s="20"/>
      <c r="VCQ137" s="20"/>
      <c r="VCR137" s="20"/>
      <c r="VCS137" s="20"/>
      <c r="VCT137" s="20"/>
      <c r="VCU137" s="20"/>
      <c r="VCV137" s="20"/>
      <c r="VCW137" s="20"/>
      <c r="VCX137" s="20"/>
      <c r="VCY137" s="20"/>
      <c r="VCZ137" s="20"/>
      <c r="VDA137" s="20"/>
      <c r="VDB137" s="20"/>
      <c r="VDC137" s="20"/>
      <c r="VDD137" s="20"/>
      <c r="VDE137" s="20"/>
      <c r="VDF137" s="20"/>
      <c r="VDG137" s="20"/>
      <c r="VDH137" s="20"/>
      <c r="VDI137" s="20"/>
      <c r="VDJ137" s="20"/>
      <c r="VDK137" s="20"/>
      <c r="VDL137" s="20"/>
      <c r="VDM137" s="20"/>
      <c r="VDN137" s="20"/>
      <c r="VDO137" s="20"/>
      <c r="VDP137" s="20"/>
      <c r="VDQ137" s="20"/>
      <c r="VDR137" s="20"/>
      <c r="VDS137" s="20"/>
      <c r="VDT137" s="20"/>
      <c r="VDU137" s="20"/>
      <c r="VDV137" s="20"/>
      <c r="VDW137" s="20"/>
      <c r="VDX137" s="20"/>
      <c r="VDY137" s="20"/>
      <c r="VDZ137" s="20"/>
      <c r="VEA137" s="20"/>
      <c r="VEB137" s="20"/>
      <c r="VEC137" s="20"/>
      <c r="VED137" s="20"/>
      <c r="VEE137" s="20"/>
      <c r="VEF137" s="20"/>
      <c r="VEG137" s="20"/>
      <c r="VEH137" s="20"/>
      <c r="VEI137" s="20"/>
      <c r="VEJ137" s="20"/>
      <c r="VEK137" s="20"/>
      <c r="VEL137" s="20"/>
      <c r="VEM137" s="20"/>
      <c r="VEN137" s="20"/>
      <c r="VEO137" s="20"/>
      <c r="VEP137" s="20"/>
      <c r="VEQ137" s="20"/>
      <c r="VER137" s="20"/>
      <c r="VES137" s="20"/>
      <c r="VET137" s="20"/>
      <c r="VEU137" s="20"/>
      <c r="VEV137" s="20"/>
      <c r="VEW137" s="20"/>
      <c r="VEX137" s="20"/>
      <c r="VEY137" s="20"/>
      <c r="VEZ137" s="20"/>
      <c r="VFA137" s="20"/>
      <c r="VFB137" s="20"/>
      <c r="VFC137" s="20"/>
      <c r="VFD137" s="20"/>
      <c r="VFE137" s="20"/>
      <c r="VFF137" s="20"/>
      <c r="VFG137" s="20"/>
      <c r="VFH137" s="20"/>
      <c r="VFI137" s="20"/>
      <c r="VFJ137" s="20"/>
      <c r="VFK137" s="20"/>
      <c r="VFL137" s="20"/>
      <c r="VFM137" s="20"/>
      <c r="VFN137" s="20"/>
      <c r="VFO137" s="20"/>
      <c r="VFP137" s="20"/>
      <c r="VFQ137" s="20"/>
      <c r="VFR137" s="20"/>
      <c r="VFS137" s="20"/>
      <c r="VFT137" s="20"/>
      <c r="VFU137" s="20"/>
      <c r="VFV137" s="20"/>
      <c r="VFW137" s="20"/>
      <c r="VFX137" s="20"/>
      <c r="VFY137" s="20"/>
      <c r="VFZ137" s="20"/>
      <c r="VGA137" s="20"/>
      <c r="VGB137" s="20"/>
      <c r="VGC137" s="20"/>
      <c r="VGD137" s="20"/>
      <c r="VGE137" s="20"/>
      <c r="VGF137" s="20"/>
      <c r="VGG137" s="20"/>
      <c r="VGH137" s="20"/>
      <c r="VGI137" s="20"/>
      <c r="VGJ137" s="20"/>
      <c r="VGK137" s="20"/>
      <c r="VGL137" s="20"/>
      <c r="VGM137" s="20"/>
      <c r="VGN137" s="20"/>
      <c r="VGO137" s="20"/>
      <c r="VGP137" s="20"/>
      <c r="VGQ137" s="20"/>
      <c r="VGR137" s="20"/>
      <c r="VGS137" s="20"/>
      <c r="VGT137" s="20"/>
      <c r="VGU137" s="20"/>
      <c r="VGV137" s="20"/>
      <c r="VGW137" s="20"/>
      <c r="VGX137" s="20"/>
      <c r="VGY137" s="20"/>
      <c r="VGZ137" s="20"/>
      <c r="VHA137" s="20"/>
      <c r="VHB137" s="20"/>
      <c r="VHC137" s="20"/>
      <c r="VHD137" s="20"/>
      <c r="VHE137" s="20"/>
      <c r="VHF137" s="20"/>
      <c r="VHG137" s="20"/>
      <c r="VHH137" s="20"/>
      <c r="VHI137" s="20"/>
      <c r="VHJ137" s="20"/>
      <c r="VHK137" s="20"/>
      <c r="VHL137" s="20"/>
      <c r="VHM137" s="20"/>
      <c r="VHN137" s="20"/>
      <c r="VHO137" s="20"/>
      <c r="VHP137" s="20"/>
      <c r="VHQ137" s="20"/>
      <c r="VHR137" s="20"/>
      <c r="VHS137" s="20"/>
      <c r="VHT137" s="20"/>
      <c r="VHU137" s="20"/>
      <c r="VHV137" s="20"/>
      <c r="VHW137" s="20"/>
      <c r="VHX137" s="20"/>
      <c r="VHY137" s="20"/>
      <c r="VHZ137" s="20"/>
      <c r="VIA137" s="20"/>
      <c r="VIB137" s="20"/>
      <c r="VIC137" s="20"/>
      <c r="VID137" s="20"/>
      <c r="VIE137" s="20"/>
      <c r="VIF137" s="20"/>
      <c r="VIG137" s="20"/>
      <c r="VIH137" s="20"/>
      <c r="VII137" s="20"/>
      <c r="VIJ137" s="20"/>
      <c r="VIK137" s="20"/>
      <c r="VIL137" s="20"/>
      <c r="VIM137" s="20"/>
      <c r="VIN137" s="20"/>
      <c r="VIO137" s="20"/>
      <c r="VIP137" s="20"/>
      <c r="VIQ137" s="20"/>
      <c r="VIR137" s="20"/>
      <c r="VIS137" s="20"/>
      <c r="VIT137" s="20"/>
      <c r="VIU137" s="20"/>
      <c r="VIV137" s="20"/>
      <c r="VIW137" s="20"/>
      <c r="VIX137" s="20"/>
      <c r="VIY137" s="20"/>
      <c r="VIZ137" s="20"/>
      <c r="VJA137" s="20"/>
      <c r="VJB137" s="20"/>
      <c r="VJC137" s="20"/>
      <c r="VJD137" s="20"/>
      <c r="VJE137" s="20"/>
      <c r="VJF137" s="20"/>
      <c r="VJG137" s="20"/>
      <c r="VJH137" s="20"/>
      <c r="VJI137" s="20"/>
      <c r="VJJ137" s="20"/>
      <c r="VJK137" s="20"/>
      <c r="VJL137" s="20"/>
      <c r="VJM137" s="20"/>
      <c r="VJN137" s="20"/>
      <c r="VJO137" s="20"/>
      <c r="VJP137" s="20"/>
      <c r="VJQ137" s="20"/>
      <c r="VJR137" s="20"/>
      <c r="VJS137" s="20"/>
      <c r="VJT137" s="20"/>
      <c r="VJU137" s="20"/>
      <c r="VJV137" s="20"/>
      <c r="VJW137" s="20"/>
      <c r="VJX137" s="20"/>
      <c r="VJY137" s="20"/>
      <c r="VJZ137" s="20"/>
      <c r="VKA137" s="20"/>
      <c r="VKB137" s="20"/>
      <c r="VKC137" s="20"/>
      <c r="VKD137" s="20"/>
      <c r="VKE137" s="20"/>
      <c r="VKF137" s="20"/>
      <c r="VKG137" s="20"/>
      <c r="VKH137" s="20"/>
      <c r="VKI137" s="20"/>
      <c r="VKJ137" s="20"/>
      <c r="VKK137" s="20"/>
      <c r="VKL137" s="20"/>
      <c r="VKM137" s="20"/>
      <c r="VKN137" s="20"/>
      <c r="VKO137" s="20"/>
      <c r="VKP137" s="20"/>
      <c r="VKQ137" s="20"/>
      <c r="VKR137" s="20"/>
      <c r="VKS137" s="20"/>
      <c r="VKT137" s="20"/>
      <c r="VKU137" s="20"/>
      <c r="VKV137" s="20"/>
      <c r="VKW137" s="20"/>
      <c r="VKX137" s="20"/>
      <c r="VKY137" s="20"/>
      <c r="VKZ137" s="20"/>
      <c r="VLA137" s="20"/>
      <c r="VLB137" s="20"/>
      <c r="VLC137" s="20"/>
      <c r="VLD137" s="20"/>
      <c r="VLE137" s="20"/>
      <c r="VLF137" s="20"/>
      <c r="VLG137" s="20"/>
      <c r="VLH137" s="20"/>
      <c r="VLI137" s="20"/>
      <c r="VLJ137" s="20"/>
      <c r="VLK137" s="20"/>
      <c r="VLL137" s="20"/>
      <c r="VLM137" s="20"/>
      <c r="VLN137" s="20"/>
      <c r="VLO137" s="20"/>
      <c r="VLP137" s="20"/>
      <c r="VLQ137" s="20"/>
      <c r="VLR137" s="20"/>
      <c r="VLS137" s="20"/>
      <c r="VLT137" s="20"/>
      <c r="VLU137" s="20"/>
      <c r="VLV137" s="20"/>
      <c r="VLW137" s="20"/>
      <c r="VLX137" s="20"/>
      <c r="VLY137" s="20"/>
      <c r="VLZ137" s="20"/>
      <c r="VMA137" s="20"/>
      <c r="VMB137" s="20"/>
      <c r="VMC137" s="20"/>
      <c r="VMD137" s="20"/>
      <c r="VME137" s="20"/>
      <c r="VMF137" s="20"/>
      <c r="VMG137" s="20"/>
      <c r="VMH137" s="20"/>
      <c r="VMI137" s="20"/>
      <c r="VMJ137" s="20"/>
      <c r="VMK137" s="20"/>
      <c r="VML137" s="20"/>
      <c r="VMM137" s="20"/>
      <c r="VMN137" s="20"/>
      <c r="VMO137" s="20"/>
      <c r="VMP137" s="20"/>
      <c r="VMQ137" s="20"/>
      <c r="VMR137" s="20"/>
      <c r="VMS137" s="20"/>
      <c r="VMT137" s="20"/>
      <c r="VMU137" s="20"/>
      <c r="VMV137" s="20"/>
      <c r="VMW137" s="20"/>
      <c r="VMX137" s="20"/>
      <c r="VMY137" s="20"/>
      <c r="VMZ137" s="20"/>
      <c r="VNA137" s="20"/>
      <c r="VNB137" s="20"/>
      <c r="VNC137" s="20"/>
      <c r="VND137" s="20"/>
      <c r="VNE137" s="20"/>
      <c r="VNF137" s="20"/>
      <c r="VNG137" s="20"/>
      <c r="VNH137" s="20"/>
      <c r="VNI137" s="20"/>
      <c r="VNJ137" s="20"/>
      <c r="VNK137" s="20"/>
      <c r="VNL137" s="20"/>
      <c r="VNM137" s="20"/>
      <c r="VNN137" s="20"/>
      <c r="VNO137" s="20"/>
      <c r="VNP137" s="20"/>
      <c r="VNQ137" s="20"/>
      <c r="VNR137" s="20"/>
      <c r="VNS137" s="20"/>
      <c r="VNT137" s="20"/>
      <c r="VNU137" s="20"/>
      <c r="VNV137" s="20"/>
      <c r="VNW137" s="20"/>
      <c r="VNX137" s="20"/>
      <c r="VNY137" s="20"/>
      <c r="VNZ137" s="20"/>
      <c r="VOA137" s="20"/>
      <c r="VOB137" s="20"/>
      <c r="VOC137" s="20"/>
      <c r="VOD137" s="20"/>
      <c r="VOE137" s="20"/>
      <c r="VOF137" s="20"/>
      <c r="VOG137" s="20"/>
      <c r="VOH137" s="20"/>
      <c r="VOI137" s="20"/>
      <c r="VOJ137" s="20"/>
      <c r="VOK137" s="20"/>
      <c r="VOL137" s="20"/>
      <c r="VOM137" s="20"/>
      <c r="VON137" s="20"/>
      <c r="VOO137" s="20"/>
      <c r="VOP137" s="20"/>
      <c r="VOQ137" s="20"/>
      <c r="VOR137" s="20"/>
      <c r="VOS137" s="20"/>
      <c r="VOT137" s="20"/>
      <c r="VOU137" s="20"/>
      <c r="VOV137" s="20"/>
      <c r="VOW137" s="20"/>
      <c r="VOX137" s="20"/>
      <c r="VOY137" s="20"/>
      <c r="VOZ137" s="20"/>
      <c r="VPA137" s="20"/>
      <c r="VPB137" s="20"/>
      <c r="VPC137" s="20"/>
      <c r="VPD137" s="20"/>
      <c r="VPE137" s="20"/>
      <c r="VPF137" s="20"/>
      <c r="VPG137" s="20"/>
      <c r="VPH137" s="20"/>
      <c r="VPI137" s="20"/>
      <c r="VPJ137" s="20"/>
      <c r="VPK137" s="20"/>
      <c r="VPL137" s="20"/>
      <c r="VPM137" s="20"/>
      <c r="VPN137" s="20"/>
      <c r="VPO137" s="20"/>
      <c r="VPP137" s="20"/>
      <c r="VPQ137" s="20"/>
      <c r="VPR137" s="20"/>
      <c r="VPS137" s="20"/>
      <c r="VPT137" s="20"/>
      <c r="VPU137" s="20"/>
      <c r="VPV137" s="20"/>
      <c r="VPW137" s="20"/>
      <c r="VPX137" s="20"/>
      <c r="VPY137" s="20"/>
      <c r="VPZ137" s="20"/>
      <c r="VQA137" s="20"/>
      <c r="VQB137" s="20"/>
      <c r="VQC137" s="20"/>
      <c r="VQD137" s="20"/>
      <c r="VQE137" s="20"/>
      <c r="VQF137" s="20"/>
      <c r="VQG137" s="20"/>
      <c r="VQH137" s="20"/>
      <c r="VQI137" s="20"/>
      <c r="VQJ137" s="20"/>
      <c r="VQK137" s="20"/>
      <c r="VQL137" s="20"/>
      <c r="VQM137" s="20"/>
      <c r="VQN137" s="20"/>
      <c r="VQO137" s="20"/>
      <c r="VQP137" s="20"/>
      <c r="VQQ137" s="20"/>
      <c r="VQR137" s="20"/>
      <c r="VQS137" s="20"/>
      <c r="VQT137" s="20"/>
      <c r="VQU137" s="20"/>
      <c r="VQV137" s="20"/>
      <c r="VQW137" s="20"/>
      <c r="VQX137" s="20"/>
      <c r="VQY137" s="20"/>
      <c r="VQZ137" s="20"/>
      <c r="VRA137" s="20"/>
      <c r="VRB137" s="20"/>
      <c r="VRC137" s="20"/>
      <c r="VRD137" s="20"/>
      <c r="VRE137" s="20"/>
      <c r="VRF137" s="20"/>
      <c r="VRG137" s="20"/>
      <c r="VRH137" s="20"/>
      <c r="VRI137" s="20"/>
      <c r="VRJ137" s="20"/>
      <c r="VRK137" s="20"/>
      <c r="VRL137" s="20"/>
      <c r="VRM137" s="20"/>
      <c r="VRN137" s="20"/>
      <c r="VRO137" s="20"/>
      <c r="VRP137" s="20"/>
      <c r="VRQ137" s="20"/>
      <c r="VRR137" s="20"/>
      <c r="VRS137" s="20"/>
      <c r="VRT137" s="20"/>
      <c r="VRU137" s="20"/>
      <c r="VRV137" s="20"/>
      <c r="VRW137" s="20"/>
      <c r="VRX137" s="20"/>
      <c r="VRY137" s="20"/>
      <c r="VRZ137" s="20"/>
      <c r="VSA137" s="20"/>
      <c r="VSB137" s="20"/>
      <c r="VSC137" s="20"/>
      <c r="VSD137" s="20"/>
      <c r="VSE137" s="20"/>
      <c r="VSF137" s="20"/>
      <c r="VSG137" s="20"/>
      <c r="VSH137" s="20"/>
      <c r="VSI137" s="20"/>
      <c r="VSJ137" s="20"/>
      <c r="VSK137" s="20"/>
      <c r="VSL137" s="20"/>
      <c r="VSM137" s="20"/>
      <c r="VSN137" s="20"/>
      <c r="VSO137" s="20"/>
      <c r="VSP137" s="20"/>
      <c r="VSQ137" s="20"/>
      <c r="VSR137" s="20"/>
      <c r="VSS137" s="20"/>
      <c r="VST137" s="20"/>
      <c r="VSU137" s="20"/>
      <c r="VSV137" s="20"/>
      <c r="VSW137" s="20"/>
      <c r="VSX137" s="20"/>
      <c r="VSY137" s="20"/>
      <c r="VSZ137" s="20"/>
      <c r="VTA137" s="20"/>
      <c r="VTB137" s="20"/>
      <c r="VTC137" s="20"/>
      <c r="VTD137" s="20"/>
      <c r="VTE137" s="20"/>
      <c r="VTF137" s="20"/>
      <c r="VTG137" s="20"/>
      <c r="VTH137" s="20"/>
      <c r="VTI137" s="20"/>
      <c r="VTJ137" s="20"/>
      <c r="VTK137" s="20"/>
      <c r="VTL137" s="20"/>
      <c r="VTM137" s="20"/>
      <c r="VTN137" s="20"/>
      <c r="VTO137" s="20"/>
      <c r="VTP137" s="20"/>
      <c r="VTQ137" s="20"/>
      <c r="VTR137" s="20"/>
      <c r="VTS137" s="20"/>
      <c r="VTT137" s="20"/>
      <c r="VTU137" s="20"/>
      <c r="VTV137" s="20"/>
      <c r="VTW137" s="20"/>
      <c r="VTX137" s="20"/>
      <c r="VTY137" s="20"/>
      <c r="VTZ137" s="20"/>
      <c r="VUA137" s="20"/>
      <c r="VUB137" s="20"/>
      <c r="VUC137" s="20"/>
      <c r="VUD137" s="20"/>
      <c r="VUE137" s="20"/>
      <c r="VUF137" s="20"/>
      <c r="VUG137" s="20"/>
      <c r="VUH137" s="20"/>
      <c r="VUI137" s="20"/>
      <c r="VUJ137" s="20"/>
      <c r="VUK137" s="20"/>
      <c r="VUL137" s="20"/>
      <c r="VUM137" s="20"/>
      <c r="VUN137" s="20"/>
      <c r="VUO137" s="20"/>
      <c r="VUP137" s="20"/>
      <c r="VUQ137" s="20"/>
      <c r="VUR137" s="20"/>
      <c r="VUS137" s="20"/>
      <c r="VUT137" s="20"/>
      <c r="VUU137" s="20"/>
      <c r="VUV137" s="20"/>
      <c r="VUW137" s="20"/>
      <c r="VUX137" s="20"/>
      <c r="VUY137" s="20"/>
      <c r="VUZ137" s="20"/>
      <c r="VVA137" s="20"/>
      <c r="VVB137" s="20"/>
      <c r="VVC137" s="20"/>
      <c r="VVD137" s="20"/>
      <c r="VVE137" s="20"/>
      <c r="VVF137" s="20"/>
      <c r="VVG137" s="20"/>
      <c r="VVH137" s="20"/>
      <c r="VVI137" s="20"/>
      <c r="VVJ137" s="20"/>
      <c r="VVK137" s="20"/>
      <c r="VVL137" s="20"/>
      <c r="VVM137" s="20"/>
      <c r="VVN137" s="20"/>
      <c r="VVO137" s="20"/>
      <c r="VVP137" s="20"/>
      <c r="VVQ137" s="20"/>
      <c r="VVR137" s="20"/>
      <c r="VVS137" s="20"/>
      <c r="VVT137" s="20"/>
      <c r="VVU137" s="20"/>
      <c r="VVV137" s="20"/>
      <c r="VVW137" s="20"/>
      <c r="VVX137" s="20"/>
      <c r="VVY137" s="20"/>
      <c r="VVZ137" s="20"/>
      <c r="VWA137" s="20"/>
      <c r="VWB137" s="20"/>
      <c r="VWC137" s="20"/>
      <c r="VWD137" s="20"/>
      <c r="VWE137" s="20"/>
      <c r="VWF137" s="20"/>
      <c r="VWG137" s="20"/>
      <c r="VWH137" s="20"/>
      <c r="VWI137" s="20"/>
      <c r="VWJ137" s="20"/>
      <c r="VWK137" s="20"/>
      <c r="VWL137" s="20"/>
      <c r="VWM137" s="20"/>
      <c r="VWN137" s="20"/>
      <c r="VWO137" s="20"/>
      <c r="VWP137" s="20"/>
      <c r="VWQ137" s="20"/>
      <c r="VWR137" s="20"/>
      <c r="VWS137" s="20"/>
      <c r="VWT137" s="20"/>
      <c r="VWU137" s="20"/>
      <c r="VWV137" s="20"/>
      <c r="VWW137" s="20"/>
      <c r="VWX137" s="20"/>
      <c r="VWY137" s="20"/>
      <c r="VWZ137" s="20"/>
      <c r="VXA137" s="20"/>
      <c r="VXB137" s="20"/>
      <c r="VXC137" s="20"/>
      <c r="VXD137" s="20"/>
      <c r="VXE137" s="20"/>
      <c r="VXF137" s="20"/>
      <c r="VXG137" s="20"/>
      <c r="VXH137" s="20"/>
      <c r="VXI137" s="20"/>
      <c r="VXJ137" s="20"/>
      <c r="VXK137" s="20"/>
      <c r="VXL137" s="20"/>
      <c r="VXM137" s="20"/>
      <c r="VXN137" s="20"/>
      <c r="VXO137" s="20"/>
      <c r="VXP137" s="20"/>
      <c r="VXQ137" s="20"/>
      <c r="VXR137" s="20"/>
      <c r="VXS137" s="20"/>
      <c r="VXT137" s="20"/>
      <c r="VXU137" s="20"/>
      <c r="VXV137" s="20"/>
      <c r="VXW137" s="20"/>
      <c r="VXX137" s="20"/>
      <c r="VXY137" s="20"/>
      <c r="VXZ137" s="20"/>
      <c r="VYA137" s="20"/>
      <c r="VYB137" s="20"/>
      <c r="VYC137" s="20"/>
      <c r="VYD137" s="20"/>
      <c r="VYE137" s="20"/>
      <c r="VYF137" s="20"/>
      <c r="VYG137" s="20"/>
      <c r="VYH137" s="20"/>
      <c r="VYI137" s="20"/>
      <c r="VYJ137" s="20"/>
      <c r="VYK137" s="20"/>
      <c r="VYL137" s="20"/>
      <c r="VYM137" s="20"/>
      <c r="VYN137" s="20"/>
      <c r="VYO137" s="20"/>
      <c r="VYP137" s="20"/>
      <c r="VYQ137" s="20"/>
      <c r="VYR137" s="20"/>
      <c r="VYS137" s="20"/>
      <c r="VYT137" s="20"/>
      <c r="VYU137" s="20"/>
      <c r="VYV137" s="20"/>
      <c r="VYW137" s="20"/>
      <c r="VYX137" s="20"/>
      <c r="VYY137" s="20"/>
      <c r="VYZ137" s="20"/>
      <c r="VZA137" s="20"/>
      <c r="VZB137" s="20"/>
      <c r="VZC137" s="20"/>
      <c r="VZD137" s="20"/>
      <c r="VZE137" s="20"/>
      <c r="VZF137" s="20"/>
      <c r="VZG137" s="20"/>
      <c r="VZH137" s="20"/>
      <c r="VZI137" s="20"/>
      <c r="VZJ137" s="20"/>
      <c r="VZK137" s="20"/>
      <c r="VZL137" s="20"/>
      <c r="VZM137" s="20"/>
      <c r="VZN137" s="20"/>
      <c r="VZO137" s="20"/>
      <c r="VZP137" s="20"/>
      <c r="VZQ137" s="20"/>
      <c r="VZR137" s="20"/>
      <c r="VZS137" s="20"/>
      <c r="VZT137" s="20"/>
      <c r="VZU137" s="20"/>
      <c r="VZV137" s="20"/>
      <c r="VZW137" s="20"/>
      <c r="VZX137" s="20"/>
      <c r="VZY137" s="20"/>
      <c r="VZZ137" s="20"/>
      <c r="WAA137" s="20"/>
      <c r="WAB137" s="20"/>
      <c r="WAC137" s="20"/>
      <c r="WAD137" s="20"/>
      <c r="WAE137" s="20"/>
      <c r="WAF137" s="20"/>
      <c r="WAG137" s="20"/>
      <c r="WAH137" s="20"/>
      <c r="WAI137" s="20"/>
      <c r="WAJ137" s="20"/>
      <c r="WAK137" s="20"/>
      <c r="WAL137" s="20"/>
      <c r="WAM137" s="20"/>
      <c r="WAN137" s="20"/>
      <c r="WAO137" s="20"/>
      <c r="WAP137" s="20"/>
      <c r="WAQ137" s="20"/>
      <c r="WAR137" s="20"/>
      <c r="WAS137" s="20"/>
      <c r="WAT137" s="20"/>
      <c r="WAU137" s="20"/>
      <c r="WAV137" s="20"/>
      <c r="WAW137" s="20"/>
      <c r="WAX137" s="20"/>
      <c r="WAY137" s="20"/>
      <c r="WAZ137" s="20"/>
      <c r="WBA137" s="20"/>
      <c r="WBB137" s="20"/>
      <c r="WBC137" s="20"/>
      <c r="WBD137" s="20"/>
      <c r="WBE137" s="20"/>
      <c r="WBF137" s="20"/>
      <c r="WBG137" s="20"/>
      <c r="WBH137" s="20"/>
      <c r="WBI137" s="20"/>
      <c r="WBJ137" s="20"/>
      <c r="WBK137" s="20"/>
      <c r="WBL137" s="20"/>
      <c r="WBM137" s="20"/>
      <c r="WBN137" s="20"/>
      <c r="WBO137" s="20"/>
      <c r="WBP137" s="20"/>
      <c r="WBQ137" s="20"/>
      <c r="WBR137" s="20"/>
      <c r="WBS137" s="20"/>
      <c r="WBT137" s="20"/>
      <c r="WBU137" s="20"/>
      <c r="WBV137" s="20"/>
      <c r="WBW137" s="20"/>
      <c r="WBX137" s="20"/>
      <c r="WBY137" s="20"/>
      <c r="WBZ137" s="20"/>
      <c r="WCA137" s="20"/>
      <c r="WCB137" s="20"/>
      <c r="WCC137" s="20"/>
      <c r="WCD137" s="20"/>
      <c r="WCE137" s="20"/>
      <c r="WCF137" s="20"/>
      <c r="WCG137" s="20"/>
      <c r="WCH137" s="20"/>
      <c r="WCI137" s="20"/>
      <c r="WCJ137" s="20"/>
      <c r="WCK137" s="20"/>
      <c r="WCL137" s="20"/>
      <c r="WCM137" s="20"/>
      <c r="WCN137" s="20"/>
      <c r="WCO137" s="20"/>
      <c r="WCP137" s="20"/>
      <c r="WCQ137" s="20"/>
      <c r="WCR137" s="20"/>
      <c r="WCS137" s="20"/>
      <c r="WCT137" s="20"/>
      <c r="WCU137" s="20"/>
      <c r="WCV137" s="20"/>
      <c r="WCW137" s="20"/>
      <c r="WCX137" s="20"/>
      <c r="WCY137" s="20"/>
      <c r="WCZ137" s="20"/>
      <c r="WDA137" s="20"/>
      <c r="WDB137" s="20"/>
      <c r="WDC137" s="20"/>
      <c r="WDD137" s="20"/>
      <c r="WDE137" s="20"/>
      <c r="WDF137" s="20"/>
      <c r="WDG137" s="20"/>
      <c r="WDH137" s="20"/>
      <c r="WDI137" s="20"/>
      <c r="WDJ137" s="20"/>
      <c r="WDK137" s="20"/>
      <c r="WDL137" s="20"/>
      <c r="WDM137" s="20"/>
      <c r="WDN137" s="20"/>
      <c r="WDO137" s="20"/>
      <c r="WDP137" s="20"/>
      <c r="WDQ137" s="20"/>
      <c r="WDR137" s="20"/>
      <c r="WDS137" s="20"/>
      <c r="WDT137" s="20"/>
      <c r="WDU137" s="20"/>
      <c r="WDV137" s="20"/>
      <c r="WDW137" s="20"/>
      <c r="WDX137" s="20"/>
      <c r="WDY137" s="20"/>
      <c r="WDZ137" s="20"/>
      <c r="WEA137" s="20"/>
      <c r="WEB137" s="20"/>
      <c r="WEC137" s="20"/>
      <c r="WED137" s="20"/>
      <c r="WEE137" s="20"/>
      <c r="WEF137" s="20"/>
      <c r="WEG137" s="20"/>
      <c r="WEH137" s="20"/>
      <c r="WEI137" s="20"/>
      <c r="WEJ137" s="20"/>
      <c r="WEK137" s="20"/>
      <c r="WEL137" s="20"/>
      <c r="WEM137" s="20"/>
      <c r="WEN137" s="20"/>
      <c r="WEO137" s="20"/>
      <c r="WEP137" s="20"/>
      <c r="WEQ137" s="20"/>
      <c r="WER137" s="20"/>
      <c r="WES137" s="20"/>
      <c r="WET137" s="20"/>
      <c r="WEU137" s="20"/>
      <c r="WEV137" s="20"/>
      <c r="WEW137" s="20"/>
      <c r="WEX137" s="20"/>
      <c r="WEY137" s="20"/>
      <c r="WEZ137" s="20"/>
      <c r="WFA137" s="20"/>
      <c r="WFB137" s="20"/>
      <c r="WFC137" s="20"/>
      <c r="WFD137" s="20"/>
      <c r="WFE137" s="20"/>
      <c r="WFF137" s="20"/>
      <c r="WFG137" s="20"/>
      <c r="WFH137" s="20"/>
      <c r="WFI137" s="20"/>
      <c r="WFJ137" s="20"/>
      <c r="WFK137" s="20"/>
      <c r="WFL137" s="20"/>
      <c r="WFM137" s="20"/>
      <c r="WFN137" s="20"/>
      <c r="WFO137" s="20"/>
      <c r="WFP137" s="20"/>
      <c r="WFQ137" s="20"/>
      <c r="WFR137" s="20"/>
      <c r="WFS137" s="20"/>
      <c r="WFT137" s="20"/>
      <c r="WFU137" s="20"/>
      <c r="WFV137" s="20"/>
      <c r="WFW137" s="20"/>
      <c r="WFX137" s="20"/>
      <c r="WFY137" s="20"/>
      <c r="WFZ137" s="20"/>
      <c r="WGA137" s="20"/>
      <c r="WGB137" s="20"/>
      <c r="WGC137" s="20"/>
      <c r="WGD137" s="20"/>
      <c r="WGE137" s="20"/>
      <c r="WGF137" s="20"/>
      <c r="WGG137" s="20"/>
      <c r="WGH137" s="20"/>
      <c r="WGI137" s="20"/>
      <c r="WGJ137" s="20"/>
      <c r="WGK137" s="20"/>
      <c r="WGL137" s="20"/>
      <c r="WGM137" s="20"/>
      <c r="WGN137" s="20"/>
      <c r="WGO137" s="20"/>
      <c r="WGP137" s="20"/>
      <c r="WGQ137" s="20"/>
      <c r="WGR137" s="20"/>
      <c r="WGS137" s="20"/>
      <c r="WGT137" s="20"/>
      <c r="WGU137" s="20"/>
      <c r="WGV137" s="20"/>
      <c r="WGW137" s="20"/>
      <c r="WGX137" s="20"/>
      <c r="WGY137" s="20"/>
      <c r="WGZ137" s="20"/>
      <c r="WHA137" s="20"/>
      <c r="WHB137" s="20"/>
      <c r="WHC137" s="20"/>
      <c r="WHD137" s="20"/>
      <c r="WHE137" s="20"/>
      <c r="WHF137" s="20"/>
      <c r="WHG137" s="20"/>
      <c r="WHH137" s="20"/>
      <c r="WHI137" s="20"/>
      <c r="WHJ137" s="20"/>
      <c r="WHK137" s="20"/>
      <c r="WHL137" s="20"/>
      <c r="WHM137" s="20"/>
      <c r="WHN137" s="20"/>
      <c r="WHO137" s="20"/>
      <c r="WHP137" s="20"/>
      <c r="WHQ137" s="20"/>
      <c r="WHR137" s="20"/>
      <c r="WHS137" s="20"/>
      <c r="WHT137" s="20"/>
      <c r="WHU137" s="20"/>
      <c r="WHV137" s="20"/>
      <c r="WHW137" s="20"/>
      <c r="WHX137" s="20"/>
      <c r="WHY137" s="20"/>
      <c r="WHZ137" s="20"/>
      <c r="WIA137" s="20"/>
      <c r="WIB137" s="20"/>
      <c r="WIC137" s="20"/>
      <c r="WID137" s="20"/>
      <c r="WIE137" s="20"/>
      <c r="WIF137" s="20"/>
      <c r="WIG137" s="20"/>
      <c r="WIH137" s="20"/>
      <c r="WII137" s="20"/>
      <c r="WIJ137" s="20"/>
      <c r="WIK137" s="20"/>
      <c r="WIL137" s="20"/>
      <c r="WIM137" s="20"/>
      <c r="WIN137" s="20"/>
      <c r="WIO137" s="20"/>
      <c r="WIP137" s="20"/>
      <c r="WIQ137" s="20"/>
      <c r="WIR137" s="20"/>
      <c r="WIS137" s="20"/>
      <c r="WIT137" s="20"/>
      <c r="WIU137" s="20"/>
      <c r="WIV137" s="20"/>
      <c r="WIW137" s="20"/>
      <c r="WIX137" s="20"/>
      <c r="WIY137" s="20"/>
      <c r="WIZ137" s="20"/>
      <c r="WJA137" s="20"/>
      <c r="WJB137" s="20"/>
      <c r="WJC137" s="20"/>
      <c r="WJD137" s="20"/>
      <c r="WJE137" s="20"/>
      <c r="WJF137" s="20"/>
      <c r="WJG137" s="20"/>
      <c r="WJH137" s="20"/>
      <c r="WJI137" s="20"/>
      <c r="WJJ137" s="20"/>
      <c r="WJK137" s="20"/>
      <c r="WJL137" s="20"/>
      <c r="WJM137" s="20"/>
      <c r="WJN137" s="20"/>
      <c r="WJO137" s="20"/>
      <c r="WJP137" s="20"/>
      <c r="WJQ137" s="20"/>
      <c r="WJR137" s="20"/>
      <c r="WJS137" s="20"/>
      <c r="WJT137" s="20"/>
      <c r="WJU137" s="20"/>
      <c r="WJV137" s="20"/>
      <c r="WJW137" s="20"/>
      <c r="WJX137" s="20"/>
      <c r="WJY137" s="20"/>
      <c r="WJZ137" s="20"/>
      <c r="WKA137" s="20"/>
      <c r="WKB137" s="20"/>
      <c r="WKC137" s="20"/>
      <c r="WKD137" s="20"/>
      <c r="WKE137" s="20"/>
      <c r="WKF137" s="20"/>
      <c r="WKG137" s="20"/>
      <c r="WKH137" s="20"/>
      <c r="WKI137" s="20"/>
      <c r="WKJ137" s="20"/>
      <c r="WKK137" s="20"/>
      <c r="WKL137" s="20"/>
      <c r="WKM137" s="20"/>
      <c r="WKN137" s="20"/>
      <c r="WKO137" s="20"/>
      <c r="WKP137" s="20"/>
      <c r="WKQ137" s="20"/>
      <c r="WKR137" s="20"/>
      <c r="WKS137" s="20"/>
      <c r="WKT137" s="20"/>
      <c r="WKU137" s="20"/>
      <c r="WKV137" s="20"/>
      <c r="WKW137" s="20"/>
      <c r="WKX137" s="20"/>
      <c r="WKY137" s="20"/>
      <c r="WKZ137" s="20"/>
      <c r="WLA137" s="20"/>
      <c r="WLB137" s="20"/>
      <c r="WLC137" s="20"/>
      <c r="WLD137" s="20"/>
      <c r="WLE137" s="20"/>
      <c r="WLF137" s="20"/>
      <c r="WLG137" s="20"/>
      <c r="WLH137" s="20"/>
      <c r="WLI137" s="20"/>
      <c r="WLJ137" s="20"/>
      <c r="WLK137" s="20"/>
      <c r="WLL137" s="20"/>
      <c r="WLM137" s="20"/>
      <c r="WLN137" s="20"/>
      <c r="WLO137" s="20"/>
      <c r="WLP137" s="20"/>
      <c r="WLQ137" s="20"/>
      <c r="WLR137" s="20"/>
      <c r="WLS137" s="20"/>
      <c r="WLT137" s="20"/>
      <c r="WLU137" s="20"/>
      <c r="WLV137" s="20"/>
      <c r="WLW137" s="20"/>
      <c r="WLX137" s="20"/>
      <c r="WLY137" s="20"/>
      <c r="WLZ137" s="20"/>
      <c r="WMA137" s="20"/>
      <c r="WMB137" s="20"/>
      <c r="WMC137" s="20"/>
      <c r="WMD137" s="20"/>
      <c r="WME137" s="20"/>
      <c r="WMF137" s="20"/>
      <c r="WMG137" s="20"/>
      <c r="WMH137" s="20"/>
      <c r="WMI137" s="20"/>
      <c r="WMJ137" s="20"/>
      <c r="WMK137" s="20"/>
      <c r="WML137" s="20"/>
      <c r="WMM137" s="20"/>
      <c r="WMN137" s="20"/>
      <c r="WMO137" s="20"/>
      <c r="WMP137" s="20"/>
      <c r="WMQ137" s="20"/>
      <c r="WMR137" s="20"/>
      <c r="WMS137" s="20"/>
      <c r="WMT137" s="20"/>
      <c r="WMU137" s="20"/>
      <c r="WMV137" s="20"/>
      <c r="WMW137" s="20"/>
      <c r="WMX137" s="20"/>
      <c r="WMY137" s="20"/>
      <c r="WMZ137" s="20"/>
      <c r="WNA137" s="20"/>
      <c r="WNB137" s="20"/>
      <c r="WNC137" s="20"/>
      <c r="WND137" s="20"/>
      <c r="WNE137" s="20"/>
      <c r="WNF137" s="20"/>
      <c r="WNG137" s="20"/>
      <c r="WNH137" s="20"/>
      <c r="WNI137" s="20"/>
      <c r="WNJ137" s="20"/>
      <c r="WNK137" s="20"/>
      <c r="WNL137" s="20"/>
      <c r="WNM137" s="20"/>
      <c r="WNN137" s="20"/>
      <c r="WNO137" s="20"/>
      <c r="WNP137" s="20"/>
      <c r="WNQ137" s="20"/>
      <c r="WNR137" s="20"/>
      <c r="WNS137" s="20"/>
      <c r="WNT137" s="20"/>
      <c r="WNU137" s="20"/>
      <c r="WNV137" s="20"/>
      <c r="WNW137" s="20"/>
      <c r="WNX137" s="20"/>
      <c r="WNY137" s="20"/>
      <c r="WNZ137" s="20"/>
      <c r="WOA137" s="20"/>
      <c r="WOB137" s="20"/>
      <c r="WOC137" s="20"/>
      <c r="WOD137" s="20"/>
      <c r="WOE137" s="20"/>
      <c r="WOF137" s="20"/>
      <c r="WOG137" s="20"/>
      <c r="WOH137" s="20"/>
      <c r="WOI137" s="20"/>
      <c r="WOJ137" s="20"/>
      <c r="WOK137" s="20"/>
      <c r="WOL137" s="20"/>
      <c r="WOM137" s="20"/>
      <c r="WON137" s="20"/>
      <c r="WOO137" s="20"/>
      <c r="WOP137" s="20"/>
      <c r="WOQ137" s="20"/>
      <c r="WOR137" s="20"/>
      <c r="WOS137" s="20"/>
      <c r="WOT137" s="20"/>
      <c r="WOU137" s="20"/>
      <c r="WOV137" s="20"/>
      <c r="WOW137" s="20"/>
      <c r="WOX137" s="20"/>
      <c r="WOY137" s="20"/>
      <c r="WOZ137" s="20"/>
      <c r="WPA137" s="20"/>
      <c r="WPB137" s="20"/>
      <c r="WPC137" s="20"/>
      <c r="WPD137" s="20"/>
      <c r="WPE137" s="20"/>
      <c r="WPF137" s="20"/>
      <c r="WPG137" s="20"/>
      <c r="WPH137" s="20"/>
      <c r="WPI137" s="20"/>
      <c r="WPJ137" s="20"/>
      <c r="WPK137" s="20"/>
      <c r="WPL137" s="20"/>
      <c r="WPM137" s="20"/>
      <c r="WPN137" s="20"/>
      <c r="WPO137" s="20"/>
      <c r="WPP137" s="20"/>
      <c r="WPQ137" s="20"/>
      <c r="WPR137" s="20"/>
      <c r="WPS137" s="20"/>
      <c r="WPT137" s="20"/>
      <c r="WPU137" s="20"/>
      <c r="WPV137" s="20"/>
      <c r="WPW137" s="20"/>
      <c r="WPX137" s="20"/>
      <c r="WPY137" s="20"/>
      <c r="WPZ137" s="20"/>
      <c r="WQA137" s="20"/>
      <c r="WQB137" s="20"/>
      <c r="WQC137" s="20"/>
      <c r="WQD137" s="20"/>
      <c r="WQE137" s="20"/>
      <c r="WQF137" s="20"/>
      <c r="WQG137" s="20"/>
      <c r="WQH137" s="20"/>
      <c r="WQI137" s="20"/>
      <c r="WQJ137" s="20"/>
      <c r="WQK137" s="20"/>
      <c r="WQL137" s="20"/>
      <c r="WQM137" s="20"/>
      <c r="WQN137" s="20"/>
      <c r="WQO137" s="20"/>
      <c r="WQP137" s="20"/>
      <c r="WQQ137" s="20"/>
      <c r="WQR137" s="20"/>
      <c r="WQS137" s="20"/>
      <c r="WQT137" s="20"/>
      <c r="WQU137" s="20"/>
      <c r="WQV137" s="20"/>
      <c r="WQW137" s="20"/>
      <c r="WQX137" s="20"/>
      <c r="WQY137" s="20"/>
      <c r="WQZ137" s="20"/>
      <c r="WRA137" s="20"/>
      <c r="WRB137" s="20"/>
      <c r="WRC137" s="20"/>
      <c r="WRD137" s="20"/>
      <c r="WRE137" s="20"/>
      <c r="WRF137" s="20"/>
      <c r="WRG137" s="20"/>
      <c r="WRH137" s="20"/>
      <c r="WRI137" s="20"/>
      <c r="WRJ137" s="20"/>
      <c r="WRK137" s="20"/>
      <c r="WRL137" s="20"/>
      <c r="WRM137" s="20"/>
      <c r="WRN137" s="20"/>
      <c r="WRO137" s="20"/>
      <c r="WRP137" s="20"/>
      <c r="WRQ137" s="20"/>
      <c r="WRR137" s="20"/>
      <c r="WRS137" s="20"/>
      <c r="WRT137" s="20"/>
      <c r="WRU137" s="20"/>
      <c r="WRV137" s="20"/>
      <c r="WRW137" s="20"/>
      <c r="WRX137" s="20"/>
      <c r="WRY137" s="20"/>
      <c r="WRZ137" s="20"/>
      <c r="WSA137" s="20"/>
      <c r="WSB137" s="20"/>
      <c r="WSC137" s="20"/>
      <c r="WSD137" s="20"/>
      <c r="WSE137" s="20"/>
      <c r="WSF137" s="20"/>
      <c r="WSG137" s="20"/>
      <c r="WSH137" s="20"/>
      <c r="WSI137" s="20"/>
      <c r="WSJ137" s="20"/>
      <c r="WSK137" s="20"/>
      <c r="WSL137" s="20"/>
      <c r="WSM137" s="20"/>
      <c r="WSN137" s="20"/>
      <c r="WSO137" s="20"/>
      <c r="WSP137" s="20"/>
      <c r="WSQ137" s="20"/>
      <c r="WSR137" s="20"/>
      <c r="WSS137" s="20"/>
      <c r="WST137" s="20"/>
      <c r="WSU137" s="20"/>
      <c r="WSV137" s="20"/>
      <c r="WSW137" s="20"/>
      <c r="WSX137" s="20"/>
      <c r="WSY137" s="20"/>
      <c r="WSZ137" s="20"/>
      <c r="WTA137" s="20"/>
      <c r="WTB137" s="20"/>
      <c r="WTC137" s="20"/>
      <c r="WTD137" s="20"/>
      <c r="WTE137" s="20"/>
      <c r="WTF137" s="20"/>
      <c r="WTG137" s="20"/>
      <c r="WTH137" s="20"/>
      <c r="WTI137" s="20"/>
      <c r="WTJ137" s="20"/>
      <c r="WTK137" s="20"/>
      <c r="WTL137" s="20"/>
      <c r="WTM137" s="20"/>
      <c r="WTN137" s="20"/>
      <c r="WTO137" s="20"/>
      <c r="WTP137" s="20"/>
      <c r="WTQ137" s="20"/>
      <c r="WTR137" s="20"/>
      <c r="WTS137" s="20"/>
      <c r="WTT137" s="20"/>
      <c r="WTU137" s="20"/>
      <c r="WTV137" s="20"/>
      <c r="WTW137" s="20"/>
      <c r="WTX137" s="20"/>
      <c r="WTY137" s="20"/>
      <c r="WTZ137" s="20"/>
      <c r="WUA137" s="20"/>
      <c r="WUB137" s="20"/>
      <c r="WUC137" s="20"/>
      <c r="WUD137" s="20"/>
      <c r="WUE137" s="20"/>
      <c r="WUF137" s="20"/>
      <c r="WUG137" s="20"/>
      <c r="WUH137" s="20"/>
      <c r="WUI137" s="20"/>
      <c r="WUJ137" s="20"/>
      <c r="WUK137" s="20"/>
      <c r="WUL137" s="20"/>
      <c r="WUM137" s="20"/>
      <c r="WUN137" s="20"/>
      <c r="WUO137" s="20"/>
      <c r="WUP137" s="20"/>
      <c r="WUQ137" s="20"/>
      <c r="WUR137" s="20"/>
      <c r="WUS137" s="20"/>
      <c r="WUT137" s="20"/>
      <c r="WUU137" s="20"/>
      <c r="WUV137" s="20"/>
      <c r="WUW137" s="20"/>
      <c r="WUX137" s="20"/>
      <c r="WUY137" s="20"/>
      <c r="WUZ137" s="20"/>
      <c r="WVA137" s="20"/>
      <c r="WVB137" s="20"/>
      <c r="WVC137" s="20"/>
      <c r="WVD137" s="20"/>
      <c r="WVE137" s="20"/>
      <c r="WVF137" s="20"/>
      <c r="WVG137" s="20"/>
      <c r="WVH137" s="20"/>
      <c r="WVI137" s="20"/>
      <c r="WVJ137" s="20"/>
      <c r="WVK137" s="20"/>
      <c r="WVL137" s="20"/>
      <c r="WVM137" s="20"/>
      <c r="WVN137" s="20"/>
      <c r="WVO137" s="20"/>
      <c r="WVP137" s="20"/>
      <c r="WVQ137" s="20"/>
      <c r="WVR137" s="20"/>
      <c r="WVS137" s="20"/>
      <c r="WVT137" s="20"/>
      <c r="WVU137" s="20"/>
      <c r="WVV137" s="20"/>
      <c r="WVW137" s="20"/>
      <c r="WVX137" s="20"/>
      <c r="WVY137" s="20"/>
      <c r="WVZ137" s="20"/>
      <c r="WWA137" s="20"/>
      <c r="WWB137" s="20"/>
      <c r="WWC137" s="20"/>
      <c r="WWD137" s="20"/>
      <c r="WWE137" s="20"/>
      <c r="WWF137" s="20"/>
      <c r="WWG137" s="20"/>
      <c r="WWH137" s="20"/>
      <c r="WWI137" s="20"/>
      <c r="WWJ137" s="20"/>
      <c r="WWK137" s="20"/>
      <c r="WWL137" s="20"/>
      <c r="WWM137" s="20"/>
      <c r="WWN137" s="20"/>
      <c r="WWO137" s="20"/>
      <c r="WWP137" s="20"/>
      <c r="WWQ137" s="20"/>
      <c r="WWR137" s="20"/>
      <c r="WWS137" s="20"/>
      <c r="WWT137" s="20"/>
      <c r="WWU137" s="20"/>
      <c r="WWV137" s="20"/>
      <c r="WWW137" s="20"/>
      <c r="WWX137" s="20"/>
      <c r="WWY137" s="20"/>
      <c r="WWZ137" s="20"/>
      <c r="WXA137" s="20"/>
      <c r="WXB137" s="20"/>
      <c r="WXC137" s="20"/>
      <c r="WXD137" s="20"/>
      <c r="WXE137" s="20"/>
      <c r="WXF137" s="20"/>
      <c r="WXG137" s="20"/>
      <c r="WXH137" s="20"/>
      <c r="WXI137" s="20"/>
      <c r="WXJ137" s="20"/>
      <c r="WXK137" s="20"/>
      <c r="WXL137" s="20"/>
      <c r="WXM137" s="20"/>
      <c r="WXN137" s="20"/>
      <c r="WXO137" s="20"/>
      <c r="WXP137" s="20"/>
      <c r="WXQ137" s="20"/>
      <c r="WXR137" s="20"/>
      <c r="WXS137" s="20"/>
      <c r="WXT137" s="20"/>
      <c r="WXU137" s="20"/>
      <c r="WXV137" s="20"/>
      <c r="WXW137" s="20"/>
      <c r="WXX137" s="20"/>
      <c r="WXY137" s="20"/>
      <c r="WXZ137" s="20"/>
      <c r="WYA137" s="20"/>
      <c r="WYB137" s="20"/>
      <c r="WYC137" s="20"/>
      <c r="WYD137" s="20"/>
      <c r="WYE137" s="20"/>
      <c r="WYF137" s="20"/>
      <c r="WYG137" s="20"/>
      <c r="WYH137" s="20"/>
      <c r="WYI137" s="20"/>
      <c r="WYJ137" s="20"/>
      <c r="WYK137" s="20"/>
      <c r="WYL137" s="20"/>
      <c r="WYM137" s="20"/>
      <c r="WYN137" s="20"/>
      <c r="WYO137" s="20"/>
      <c r="WYP137" s="20"/>
      <c r="WYQ137" s="20"/>
      <c r="WYR137" s="20"/>
      <c r="WYS137" s="20"/>
      <c r="WYT137" s="20"/>
      <c r="WYU137" s="20"/>
      <c r="WYV137" s="20"/>
      <c r="WYW137" s="20"/>
      <c r="WYX137" s="20"/>
      <c r="WYY137" s="20"/>
      <c r="WYZ137" s="20"/>
      <c r="WZA137" s="20"/>
      <c r="WZB137" s="20"/>
      <c r="WZC137" s="20"/>
      <c r="WZD137" s="20"/>
      <c r="WZE137" s="20"/>
      <c r="WZF137" s="20"/>
      <c r="WZG137" s="20"/>
      <c r="WZH137" s="20"/>
      <c r="WZI137" s="20"/>
      <c r="WZJ137" s="20"/>
      <c r="WZK137" s="20"/>
      <c r="WZL137" s="20"/>
      <c r="WZM137" s="20"/>
      <c r="WZN137" s="20"/>
      <c r="WZO137" s="20"/>
      <c r="WZP137" s="20"/>
      <c r="WZQ137" s="20"/>
      <c r="WZR137" s="20"/>
      <c r="WZS137" s="20"/>
      <c r="WZT137" s="20"/>
      <c r="WZU137" s="20"/>
      <c r="WZV137" s="20"/>
      <c r="WZW137" s="20"/>
      <c r="WZX137" s="20"/>
      <c r="WZY137" s="20"/>
      <c r="WZZ137" s="20"/>
      <c r="XAA137" s="20"/>
      <c r="XAB137" s="20"/>
      <c r="XAC137" s="20"/>
      <c r="XAD137" s="20"/>
      <c r="XAE137" s="20"/>
      <c r="XAF137" s="20"/>
      <c r="XAG137" s="20"/>
      <c r="XAH137" s="20"/>
      <c r="XAI137" s="20"/>
      <c r="XAJ137" s="20"/>
      <c r="XAK137" s="20"/>
      <c r="XAL137" s="20"/>
      <c r="XAM137" s="20"/>
      <c r="XAN137" s="20"/>
      <c r="XAO137" s="20"/>
      <c r="XAP137" s="20"/>
      <c r="XAQ137" s="20"/>
      <c r="XAR137" s="20"/>
      <c r="XAS137" s="20"/>
      <c r="XAT137" s="20"/>
      <c r="XAU137" s="20"/>
      <c r="XAV137" s="20"/>
      <c r="XAW137" s="20"/>
      <c r="XAX137" s="20"/>
      <c r="XAY137" s="20"/>
      <c r="XAZ137" s="20"/>
      <c r="XBA137" s="20"/>
      <c r="XBB137" s="20"/>
      <c r="XBC137" s="20"/>
      <c r="XBD137" s="20"/>
      <c r="XBE137" s="20"/>
      <c r="XBF137" s="20"/>
      <c r="XBG137" s="20"/>
      <c r="XBH137" s="20"/>
      <c r="XBI137" s="20"/>
      <c r="XBJ137" s="20"/>
      <c r="XBK137" s="20"/>
      <c r="XBL137" s="20"/>
      <c r="XBM137" s="20"/>
      <c r="XBN137" s="20"/>
      <c r="XBO137" s="20"/>
      <c r="XBP137" s="20"/>
      <c r="XBQ137" s="20"/>
      <c r="XBR137" s="20"/>
      <c r="XBS137" s="20"/>
      <c r="XBT137" s="20"/>
      <c r="XBU137" s="20"/>
      <c r="XBV137" s="20"/>
      <c r="XBW137" s="20"/>
      <c r="XBX137" s="20"/>
      <c r="XBY137" s="20"/>
      <c r="XBZ137" s="20"/>
      <c r="XCA137" s="20"/>
      <c r="XCB137" s="20"/>
      <c r="XCC137" s="20"/>
      <c r="XCD137" s="20"/>
      <c r="XCE137" s="20"/>
      <c r="XCF137" s="20"/>
      <c r="XCG137" s="20"/>
      <c r="XCH137" s="20"/>
      <c r="XCI137" s="20"/>
      <c r="XCJ137" s="20"/>
      <c r="XCK137" s="20"/>
      <c r="XCL137" s="20"/>
      <c r="XCM137" s="20"/>
      <c r="XCN137" s="20"/>
      <c r="XCO137" s="20"/>
      <c r="XCP137" s="20"/>
      <c r="XCQ137" s="20"/>
      <c r="XCR137" s="20"/>
      <c r="XCS137" s="20"/>
      <c r="XCT137" s="20"/>
      <c r="XCU137" s="20"/>
      <c r="XCV137" s="20"/>
      <c r="XCW137" s="20"/>
      <c r="XCX137" s="20"/>
      <c r="XCY137" s="20"/>
      <c r="XCZ137" s="20"/>
      <c r="XDA137" s="20"/>
      <c r="XDB137" s="20"/>
      <c r="XDC137" s="20"/>
      <c r="XDD137" s="20"/>
      <c r="XDE137" s="20"/>
      <c r="XDF137" s="20"/>
      <c r="XDG137" s="20"/>
      <c r="XDH137" s="20"/>
      <c r="XDI137" s="20"/>
      <c r="XDJ137" s="20"/>
      <c r="XDK137" s="20"/>
      <c r="XDL137" s="20"/>
      <c r="XDM137" s="20"/>
      <c r="XDN137" s="20"/>
      <c r="XDO137" s="20"/>
      <c r="XDP137" s="20"/>
      <c r="XDQ137" s="20"/>
      <c r="XDR137" s="20"/>
      <c r="XDS137" s="20"/>
      <c r="XDT137" s="20"/>
      <c r="XDU137" s="20"/>
      <c r="XDV137" s="20"/>
      <c r="XDW137" s="20"/>
      <c r="XDX137" s="20"/>
      <c r="XDY137" s="20"/>
      <c r="XDZ137" s="20"/>
      <c r="XEA137" s="20"/>
      <c r="XEB137" s="20"/>
      <c r="XEC137" s="20"/>
      <c r="XED137" s="20"/>
      <c r="XEE137" s="20"/>
      <c r="XEF137" s="20"/>
      <c r="XEG137" s="20"/>
      <c r="XEH137" s="20"/>
      <c r="XEI137" s="20"/>
      <c r="XEJ137" s="20"/>
      <c r="XEK137" s="20"/>
      <c r="XEL137" s="20"/>
      <c r="XEM137" s="20"/>
      <c r="XEN137" s="20"/>
      <c r="XEO137" s="20"/>
      <c r="XEP137" s="20"/>
      <c r="XEQ137" s="20"/>
      <c r="XER137" s="20"/>
      <c r="XES137" s="20"/>
    </row>
    <row r="138" spans="1:16373" s="20" customFormat="1" ht="74.25" customHeight="1" x14ac:dyDescent="0.25">
      <c r="A138" s="86" t="s">
        <v>364</v>
      </c>
      <c r="B138" s="93"/>
      <c r="C138" s="94"/>
      <c r="D138" s="100" t="s">
        <v>501</v>
      </c>
      <c r="E138" s="11" t="s">
        <v>80</v>
      </c>
      <c r="F138" s="147">
        <v>1.4999999999999999E-2</v>
      </c>
      <c r="G138" s="12">
        <v>2019</v>
      </c>
      <c r="H138" s="51" t="s">
        <v>1199</v>
      </c>
      <c r="I138" s="148">
        <v>0.04</v>
      </c>
      <c r="J138" s="55">
        <v>41</v>
      </c>
      <c r="K138" s="56" t="s">
        <v>1200</v>
      </c>
      <c r="L138" s="58">
        <v>14</v>
      </c>
      <c r="M138" s="254" t="s">
        <v>1157</v>
      </c>
      <c r="N138" s="245"/>
      <c r="O138" s="184"/>
      <c r="P138" s="205"/>
      <c r="Q138" s="279" t="s">
        <v>1201</v>
      </c>
      <c r="R138" s="21">
        <v>4101011</v>
      </c>
      <c r="S138" s="13" t="s">
        <v>81</v>
      </c>
      <c r="T138" s="12" t="s">
        <v>1202</v>
      </c>
      <c r="U138" s="21">
        <v>410101100</v>
      </c>
      <c r="V138" s="13" t="s">
        <v>1203</v>
      </c>
      <c r="W138" s="92" t="s">
        <v>11</v>
      </c>
      <c r="X138" s="12">
        <v>10</v>
      </c>
      <c r="Y138" s="12">
        <v>2</v>
      </c>
      <c r="Z138" s="12">
        <v>2</v>
      </c>
      <c r="AA138" s="12">
        <v>3</v>
      </c>
      <c r="AB138" s="12">
        <v>3</v>
      </c>
      <c r="AC138" s="15">
        <f t="shared" ref="AC138:AC142" si="85">AG138+AK138+AO138+AS138+AW138+BA138+BE138+BI138+BM138+BQ138</f>
        <v>55000000</v>
      </c>
      <c r="AD138" s="15">
        <f t="shared" ref="AD138:AD142" si="86">AH138+AL138+AP138+AT138+AX138+BB138+BF138+BJ138+BN138+BR138</f>
        <v>5425000</v>
      </c>
      <c r="AE138" s="15">
        <f>AI138+AM138+AQ138+AU138+AY138+BC138+BG138+BK138+BO138+BS138</f>
        <v>5425000</v>
      </c>
      <c r="AF138" s="15">
        <f>AJ138+AN138+AR138+AV138+AZ138+BD138+BH138+BL138+BP138+BT138</f>
        <v>0</v>
      </c>
      <c r="AG138" s="17">
        <v>55000000</v>
      </c>
      <c r="AH138" s="17">
        <v>5425000</v>
      </c>
      <c r="AI138" s="17">
        <v>5425000</v>
      </c>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f t="shared" ref="BU138:BU142" si="87">BV138+BW138+BX138+BY138+BZ138+CA138+CB138+CC138+CD138+CE138</f>
        <v>15000000</v>
      </c>
      <c r="BV138" s="17">
        <v>15000000</v>
      </c>
      <c r="BW138" s="17"/>
      <c r="BX138" s="17"/>
      <c r="BY138" s="17"/>
      <c r="BZ138" s="17"/>
      <c r="CA138" s="17"/>
      <c r="CB138" s="17"/>
      <c r="CC138" s="17"/>
      <c r="CD138" s="17"/>
      <c r="CE138" s="17"/>
      <c r="CF138" s="17">
        <f t="shared" ref="CF138:CF172" si="88">CG138+CH138+CI138+CJ138+CK138+CL138+CM138+CN138+CO138+CP138</f>
        <v>55000000</v>
      </c>
      <c r="CG138" s="17">
        <v>55000000</v>
      </c>
      <c r="CH138" s="17"/>
      <c r="CI138" s="17"/>
      <c r="CJ138" s="17"/>
      <c r="CK138" s="17"/>
      <c r="CL138" s="17"/>
      <c r="CM138" s="17"/>
      <c r="CN138" s="17"/>
      <c r="CO138" s="17"/>
      <c r="CP138" s="17"/>
      <c r="CQ138" s="17">
        <f t="shared" ref="CQ138:CQ142" si="89">CR138+CS138+CT138+CU138+CV138+CW138+CX138+CY138+CZ138+DA138</f>
        <v>55000000</v>
      </c>
      <c r="CR138" s="17">
        <v>55000000</v>
      </c>
      <c r="CS138" s="17"/>
      <c r="CT138" s="17"/>
      <c r="CU138" s="17"/>
      <c r="CV138" s="17"/>
      <c r="CW138" s="17"/>
      <c r="CX138" s="17"/>
      <c r="CY138" s="17"/>
      <c r="CZ138" s="17"/>
      <c r="DA138" s="361"/>
      <c r="DB138" s="371">
        <f>AC138+BU138+CF138+CQ138</f>
        <v>180000000</v>
      </c>
      <c r="DC138" s="18"/>
      <c r="DD138" s="18"/>
      <c r="DE138" s="18"/>
      <c r="DF138" s="18"/>
      <c r="DG138" s="18"/>
      <c r="DH138" s="18"/>
      <c r="DI138" s="18"/>
      <c r="DJ138" s="18"/>
      <c r="DK138" s="18"/>
      <c r="DL138" s="18"/>
      <c r="DM138" s="18"/>
      <c r="DN138" s="18"/>
      <c r="DO138" s="18"/>
      <c r="DP138" s="18"/>
      <c r="DQ138" s="18"/>
      <c r="DR138" s="18"/>
      <c r="DS138" s="18"/>
      <c r="DT138" s="19"/>
    </row>
    <row r="139" spans="1:16373" s="20" customFormat="1" ht="126.75" customHeight="1" x14ac:dyDescent="0.25">
      <c r="A139" s="86" t="s">
        <v>364</v>
      </c>
      <c r="B139" s="93"/>
      <c r="C139" s="94"/>
      <c r="D139" s="100" t="s">
        <v>501</v>
      </c>
      <c r="E139" s="11" t="s">
        <v>74</v>
      </c>
      <c r="F139" s="147">
        <v>4.36E-2</v>
      </c>
      <c r="G139" s="12">
        <v>2019</v>
      </c>
      <c r="H139" s="51" t="s">
        <v>1204</v>
      </c>
      <c r="I139" s="147">
        <v>0.14149999999999999</v>
      </c>
      <c r="J139" s="55">
        <v>41</v>
      </c>
      <c r="K139" s="56" t="s">
        <v>1200</v>
      </c>
      <c r="L139" s="58">
        <v>14</v>
      </c>
      <c r="M139" s="254" t="s">
        <v>1157</v>
      </c>
      <c r="N139" s="243"/>
      <c r="O139" s="172"/>
      <c r="P139" s="194"/>
      <c r="Q139" s="169" t="s">
        <v>1205</v>
      </c>
      <c r="R139" s="21">
        <v>4101023</v>
      </c>
      <c r="S139" s="13" t="s">
        <v>75</v>
      </c>
      <c r="T139" s="12" t="s">
        <v>1206</v>
      </c>
      <c r="U139" s="21">
        <v>410102300</v>
      </c>
      <c r="V139" s="13" t="s">
        <v>1207</v>
      </c>
      <c r="W139" s="92" t="s">
        <v>11</v>
      </c>
      <c r="X139" s="12">
        <v>2500</v>
      </c>
      <c r="Y139" s="12">
        <v>200</v>
      </c>
      <c r="Z139" s="12">
        <v>500</v>
      </c>
      <c r="AA139" s="12">
        <v>900</v>
      </c>
      <c r="AB139" s="12">
        <v>900</v>
      </c>
      <c r="AC139" s="15">
        <f t="shared" ref="AC139:AC140" si="90">AG139+AK139+AO139+AS139+AW139+BA139+BE139+BI139+BM139+BQ139</f>
        <v>310730761</v>
      </c>
      <c r="AD139" s="15">
        <f t="shared" ref="AD139:AD140" si="91">AH139+AL139+AP139+AT139+AX139+BB139+BF139+BJ139+BN139+BR139</f>
        <v>16970000</v>
      </c>
      <c r="AE139" s="15">
        <f t="shared" ref="AE139:AE140" si="92">AI139+AM139+AQ139+AU139+AY139+BC139+BG139+BK139+BO139+BS139</f>
        <v>15895000</v>
      </c>
      <c r="AF139" s="15">
        <f t="shared" ref="AF139:AF140" si="93">AJ139+AN139+AR139+AV139+AZ139+BD139+BH139+BL139+BP139+BT139</f>
        <v>0</v>
      </c>
      <c r="AG139" s="17">
        <v>310730761</v>
      </c>
      <c r="AH139" s="17">
        <v>16970000</v>
      </c>
      <c r="AI139" s="17">
        <v>15895000</v>
      </c>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f t="shared" si="87"/>
        <v>70000000</v>
      </c>
      <c r="BV139" s="17">
        <v>70000000</v>
      </c>
      <c r="BW139" s="17"/>
      <c r="BX139" s="17"/>
      <c r="BY139" s="17"/>
      <c r="BZ139" s="17"/>
      <c r="CA139" s="17"/>
      <c r="CB139" s="17"/>
      <c r="CC139" s="17"/>
      <c r="CD139" s="17"/>
      <c r="CE139" s="17"/>
      <c r="CF139" s="17">
        <f t="shared" si="88"/>
        <v>223713869.72999999</v>
      </c>
      <c r="CG139" s="17">
        <v>223713869.72999999</v>
      </c>
      <c r="CH139" s="17"/>
      <c r="CI139" s="17"/>
      <c r="CJ139" s="17"/>
      <c r="CK139" s="17"/>
      <c r="CL139" s="17"/>
      <c r="CM139" s="17"/>
      <c r="CN139" s="17"/>
      <c r="CO139" s="17"/>
      <c r="CP139" s="17"/>
      <c r="CQ139" s="17">
        <f t="shared" si="89"/>
        <v>260730760</v>
      </c>
      <c r="CR139" s="17">
        <v>260730760</v>
      </c>
      <c r="CS139" s="17"/>
      <c r="CT139" s="17"/>
      <c r="CU139" s="17"/>
      <c r="CV139" s="17"/>
      <c r="CW139" s="17"/>
      <c r="CX139" s="17"/>
      <c r="CY139" s="17"/>
      <c r="CZ139" s="17"/>
      <c r="DA139" s="361"/>
      <c r="DB139" s="371">
        <f>AC139+BU139+CF139+CQ139</f>
        <v>865175390.73000002</v>
      </c>
      <c r="DC139" s="18"/>
      <c r="DD139" s="18"/>
      <c r="DE139" s="18"/>
      <c r="DF139" s="18"/>
      <c r="DG139" s="18"/>
      <c r="DH139" s="18"/>
      <c r="DI139" s="18"/>
      <c r="DJ139" s="18"/>
      <c r="DK139" s="18"/>
      <c r="DL139" s="18"/>
      <c r="DM139" s="18"/>
      <c r="DN139" s="18"/>
      <c r="DO139" s="18"/>
      <c r="DP139" s="18"/>
      <c r="DQ139" s="18"/>
      <c r="DR139" s="18"/>
      <c r="DS139" s="18"/>
      <c r="DT139" s="19"/>
    </row>
    <row r="140" spans="1:16373" s="20" customFormat="1" ht="126.75" customHeight="1" x14ac:dyDescent="0.25">
      <c r="A140" s="86" t="s">
        <v>364</v>
      </c>
      <c r="B140" s="93"/>
      <c r="C140" s="94"/>
      <c r="D140" s="100" t="s">
        <v>501</v>
      </c>
      <c r="E140" s="11" t="s">
        <v>74</v>
      </c>
      <c r="F140" s="147">
        <v>4.36E-2</v>
      </c>
      <c r="G140" s="12">
        <v>2019</v>
      </c>
      <c r="H140" s="51" t="s">
        <v>1204</v>
      </c>
      <c r="I140" s="147">
        <v>0.14149999999999999</v>
      </c>
      <c r="J140" s="55">
        <v>41</v>
      </c>
      <c r="K140" s="56" t="s">
        <v>1200</v>
      </c>
      <c r="L140" s="58">
        <v>14</v>
      </c>
      <c r="M140" s="254" t="s">
        <v>1157</v>
      </c>
      <c r="N140" s="243"/>
      <c r="O140" s="172"/>
      <c r="P140" s="194"/>
      <c r="Q140" s="169" t="s">
        <v>1208</v>
      </c>
      <c r="R140" s="21">
        <v>4101025</v>
      </c>
      <c r="S140" s="13" t="s">
        <v>76</v>
      </c>
      <c r="T140" s="12" t="s">
        <v>1209</v>
      </c>
      <c r="U140" s="21">
        <v>410102511</v>
      </c>
      <c r="V140" s="13" t="s">
        <v>1210</v>
      </c>
      <c r="W140" s="92" t="s">
        <v>11</v>
      </c>
      <c r="X140" s="12">
        <v>500</v>
      </c>
      <c r="Y140" s="12">
        <v>250</v>
      </c>
      <c r="Z140" s="12">
        <v>100</v>
      </c>
      <c r="AA140" s="12">
        <v>100</v>
      </c>
      <c r="AB140" s="12">
        <v>50</v>
      </c>
      <c r="AC140" s="15">
        <f t="shared" si="90"/>
        <v>50000000</v>
      </c>
      <c r="AD140" s="15">
        <f t="shared" si="91"/>
        <v>0</v>
      </c>
      <c r="AE140" s="15">
        <f t="shared" si="92"/>
        <v>0</v>
      </c>
      <c r="AF140" s="15">
        <f t="shared" si="93"/>
        <v>0</v>
      </c>
      <c r="AG140" s="17">
        <v>50000000</v>
      </c>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f t="shared" si="87"/>
        <v>40000000</v>
      </c>
      <c r="BV140" s="17">
        <v>40000000</v>
      </c>
      <c r="BW140" s="17"/>
      <c r="BX140" s="17"/>
      <c r="BY140" s="17"/>
      <c r="BZ140" s="17"/>
      <c r="CA140" s="17"/>
      <c r="CB140" s="17"/>
      <c r="CC140" s="17"/>
      <c r="CD140" s="17"/>
      <c r="CE140" s="17"/>
      <c r="CF140" s="17">
        <f t="shared" si="88"/>
        <v>50000000</v>
      </c>
      <c r="CG140" s="17">
        <v>50000000</v>
      </c>
      <c r="CH140" s="17"/>
      <c r="CI140" s="17"/>
      <c r="CJ140" s="17"/>
      <c r="CK140" s="17"/>
      <c r="CL140" s="17"/>
      <c r="CM140" s="17"/>
      <c r="CN140" s="17"/>
      <c r="CO140" s="17"/>
      <c r="CP140" s="17"/>
      <c r="CQ140" s="17">
        <f t="shared" si="89"/>
        <v>85000000</v>
      </c>
      <c r="CR140" s="17">
        <v>85000000</v>
      </c>
      <c r="CS140" s="17"/>
      <c r="CT140" s="17"/>
      <c r="CU140" s="17"/>
      <c r="CV140" s="17"/>
      <c r="CW140" s="17"/>
      <c r="CX140" s="17"/>
      <c r="CY140" s="17"/>
      <c r="CZ140" s="17"/>
      <c r="DA140" s="361"/>
      <c r="DB140" s="371">
        <f>AC140+BU140+CF140+CQ140</f>
        <v>225000000</v>
      </c>
      <c r="DC140" s="18"/>
      <c r="DD140" s="18"/>
      <c r="DE140" s="18"/>
      <c r="DF140" s="18"/>
      <c r="DG140" s="18"/>
      <c r="DH140" s="18"/>
      <c r="DI140" s="18"/>
      <c r="DJ140" s="18"/>
      <c r="DK140" s="18"/>
      <c r="DL140" s="18"/>
      <c r="DM140" s="18"/>
      <c r="DN140" s="18"/>
      <c r="DO140" s="18"/>
      <c r="DP140" s="18"/>
      <c r="DQ140" s="18"/>
      <c r="DR140" s="18"/>
      <c r="DS140" s="18"/>
      <c r="DT140" s="19"/>
    </row>
    <row r="141" spans="1:16373" s="20" customFormat="1" ht="114.75" customHeight="1" x14ac:dyDescent="0.25">
      <c r="A141" s="86" t="s">
        <v>364</v>
      </c>
      <c r="B141" s="93"/>
      <c r="C141" s="94"/>
      <c r="D141" s="100" t="s">
        <v>501</v>
      </c>
      <c r="E141" s="11" t="s">
        <v>74</v>
      </c>
      <c r="F141" s="147">
        <v>4.36E-2</v>
      </c>
      <c r="G141" s="12">
        <v>2019</v>
      </c>
      <c r="H141" s="51" t="s">
        <v>1204</v>
      </c>
      <c r="I141" s="147">
        <v>0.14149999999999999</v>
      </c>
      <c r="J141" s="55">
        <v>41</v>
      </c>
      <c r="K141" s="56" t="s">
        <v>1200</v>
      </c>
      <c r="L141" s="58">
        <v>14</v>
      </c>
      <c r="M141" s="254" t="s">
        <v>1157</v>
      </c>
      <c r="N141" s="243"/>
      <c r="O141" s="172"/>
      <c r="P141" s="194"/>
      <c r="Q141" s="169" t="s">
        <v>1211</v>
      </c>
      <c r="R141" s="21" t="s">
        <v>1212</v>
      </c>
      <c r="S141" s="13" t="s">
        <v>77</v>
      </c>
      <c r="T141" s="12" t="s">
        <v>1213</v>
      </c>
      <c r="U141" s="21">
        <v>410103800</v>
      </c>
      <c r="V141" s="13" t="s">
        <v>1214</v>
      </c>
      <c r="W141" s="381" t="s">
        <v>11</v>
      </c>
      <c r="X141" s="12">
        <v>48</v>
      </c>
      <c r="Y141" s="12">
        <v>12</v>
      </c>
      <c r="Z141" s="12">
        <v>12</v>
      </c>
      <c r="AA141" s="12">
        <v>12</v>
      </c>
      <c r="AB141" s="12">
        <v>12</v>
      </c>
      <c r="AC141" s="15">
        <f t="shared" si="85"/>
        <v>42000000</v>
      </c>
      <c r="AD141" s="15">
        <f t="shared" si="86"/>
        <v>4663390</v>
      </c>
      <c r="AE141" s="15">
        <f>AI141+AM141+AQ141+AU141+AY141+BC141+BG141+BK141+BO141+BS141</f>
        <v>4663390</v>
      </c>
      <c r="AF141" s="15">
        <f>AJ141+AN141+AR141+AV141+AZ141+BD141+BH141+BL141+BP141+BT141</f>
        <v>0</v>
      </c>
      <c r="AG141" s="17">
        <v>42000000</v>
      </c>
      <c r="AH141" s="17">
        <v>4663390</v>
      </c>
      <c r="AI141" s="17">
        <v>4663390</v>
      </c>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f t="shared" si="87"/>
        <v>40730761</v>
      </c>
      <c r="BV141" s="17">
        <v>40730761</v>
      </c>
      <c r="BW141" s="17"/>
      <c r="BX141" s="17"/>
      <c r="BY141" s="17"/>
      <c r="BZ141" s="17"/>
      <c r="CA141" s="17"/>
      <c r="CB141" s="17"/>
      <c r="CC141" s="17"/>
      <c r="CD141" s="17"/>
      <c r="CE141" s="17"/>
      <c r="CF141" s="17">
        <f t="shared" si="88"/>
        <v>40386793.849999994</v>
      </c>
      <c r="CG141" s="17">
        <v>40386793.849999994</v>
      </c>
      <c r="CH141" s="17"/>
      <c r="CI141" s="17"/>
      <c r="CJ141" s="17"/>
      <c r="CK141" s="17"/>
      <c r="CL141" s="17"/>
      <c r="CM141" s="17"/>
      <c r="CN141" s="17"/>
      <c r="CO141" s="17"/>
      <c r="CP141" s="17"/>
      <c r="CQ141" s="17">
        <f t="shared" si="89"/>
        <v>47886794.359999999</v>
      </c>
      <c r="CR141" s="17">
        <v>47886794.359999999</v>
      </c>
      <c r="CS141" s="17"/>
      <c r="CT141" s="17"/>
      <c r="CU141" s="17"/>
      <c r="CV141" s="17"/>
      <c r="CW141" s="17"/>
      <c r="CX141" s="17"/>
      <c r="CY141" s="17"/>
      <c r="CZ141" s="17"/>
      <c r="DA141" s="361"/>
      <c r="DB141" s="371">
        <f>AC141+BU141+CF141+CQ141</f>
        <v>171004349.20999998</v>
      </c>
      <c r="DC141" s="18"/>
      <c r="DD141" s="18"/>
      <c r="DE141" s="18"/>
      <c r="DF141" s="18"/>
      <c r="DG141" s="18"/>
      <c r="DH141" s="18"/>
      <c r="DI141" s="18"/>
      <c r="DJ141" s="18"/>
      <c r="DK141" s="18"/>
      <c r="DL141" s="18"/>
      <c r="DM141" s="18"/>
      <c r="DN141" s="18"/>
      <c r="DO141" s="18"/>
      <c r="DP141" s="18"/>
      <c r="DQ141" s="18"/>
      <c r="DR141" s="18"/>
      <c r="DS141" s="18"/>
      <c r="DT141" s="19"/>
    </row>
    <row r="142" spans="1:16373" s="20" customFormat="1" ht="90.75" customHeight="1" x14ac:dyDescent="0.25">
      <c r="A142" s="86" t="s">
        <v>364</v>
      </c>
      <c r="B142" s="93"/>
      <c r="C142" s="94"/>
      <c r="D142" s="100" t="s">
        <v>501</v>
      </c>
      <c r="E142" s="11" t="s">
        <v>78</v>
      </c>
      <c r="F142" s="147">
        <v>0.3039</v>
      </c>
      <c r="G142" s="12">
        <v>2018</v>
      </c>
      <c r="H142" s="51" t="s">
        <v>1215</v>
      </c>
      <c r="I142" s="147" t="s">
        <v>1216</v>
      </c>
      <c r="J142" s="55">
        <v>41</v>
      </c>
      <c r="K142" s="56" t="s">
        <v>1200</v>
      </c>
      <c r="L142" s="58">
        <v>14</v>
      </c>
      <c r="M142" s="254" t="s">
        <v>1157</v>
      </c>
      <c r="N142" s="73"/>
      <c r="O142" s="192"/>
      <c r="P142" s="168"/>
      <c r="Q142" s="169" t="s">
        <v>1217</v>
      </c>
      <c r="R142" s="21" t="s">
        <v>1218</v>
      </c>
      <c r="S142" s="13" t="s">
        <v>79</v>
      </c>
      <c r="T142" s="12" t="s">
        <v>1219</v>
      </c>
      <c r="U142" s="21">
        <v>410107300</v>
      </c>
      <c r="V142" s="13" t="s">
        <v>1220</v>
      </c>
      <c r="W142" s="92" t="s">
        <v>11</v>
      </c>
      <c r="X142" s="12">
        <v>200</v>
      </c>
      <c r="Y142" s="12">
        <v>20</v>
      </c>
      <c r="Z142" s="12">
        <v>30</v>
      </c>
      <c r="AA142" s="12">
        <v>75</v>
      </c>
      <c r="AB142" s="12">
        <v>75</v>
      </c>
      <c r="AC142" s="15">
        <f t="shared" si="85"/>
        <v>65000000</v>
      </c>
      <c r="AD142" s="15">
        <f t="shared" si="86"/>
        <v>9400000</v>
      </c>
      <c r="AE142" s="15">
        <f>AI142+AM142+AQ142+AU142+AY142+BC142+BG142+BK142+BO142+BS142</f>
        <v>9400000</v>
      </c>
      <c r="AF142" s="15">
        <f>AJ142+AN142+AR142+AV142+AZ142+BD142+BH142+BL142+BP142+BT142</f>
        <v>0</v>
      </c>
      <c r="AG142" s="17">
        <v>65000000</v>
      </c>
      <c r="AH142" s="17">
        <v>9400000</v>
      </c>
      <c r="AI142" s="17">
        <v>9400000</v>
      </c>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f t="shared" si="87"/>
        <v>40000000</v>
      </c>
      <c r="BV142" s="17">
        <v>40000000</v>
      </c>
      <c r="BW142" s="17"/>
      <c r="BX142" s="17"/>
      <c r="BY142" s="17"/>
      <c r="BZ142" s="17"/>
      <c r="CA142" s="17"/>
      <c r="CB142" s="17"/>
      <c r="CC142" s="17"/>
      <c r="CD142" s="17"/>
      <c r="CE142" s="17"/>
      <c r="CF142" s="17">
        <f t="shared" si="88"/>
        <v>65000000</v>
      </c>
      <c r="CG142" s="17">
        <v>65000000</v>
      </c>
      <c r="CH142" s="17"/>
      <c r="CI142" s="17"/>
      <c r="CJ142" s="17"/>
      <c r="CK142" s="17"/>
      <c r="CL142" s="17"/>
      <c r="CM142" s="17"/>
      <c r="CN142" s="17"/>
      <c r="CO142" s="17"/>
      <c r="CP142" s="17"/>
      <c r="CQ142" s="17">
        <f t="shared" si="89"/>
        <v>76886794.349999994</v>
      </c>
      <c r="CR142" s="17">
        <v>76886794.349999994</v>
      </c>
      <c r="CS142" s="17"/>
      <c r="CT142" s="17"/>
      <c r="CU142" s="17"/>
      <c r="CV142" s="17"/>
      <c r="CW142" s="17"/>
      <c r="CX142" s="17"/>
      <c r="CY142" s="17"/>
      <c r="CZ142" s="17"/>
      <c r="DA142" s="361"/>
      <c r="DB142" s="371">
        <f>AC142+BU142+CF142+CQ142</f>
        <v>246886794.34999999</v>
      </c>
      <c r="DC142" s="18"/>
      <c r="DD142" s="18"/>
      <c r="DE142" s="18"/>
      <c r="DF142" s="18"/>
      <c r="DG142" s="18"/>
      <c r="DH142" s="18"/>
      <c r="DI142" s="18"/>
      <c r="DJ142" s="18"/>
      <c r="DK142" s="18"/>
      <c r="DL142" s="18"/>
      <c r="DM142" s="18"/>
      <c r="DN142" s="18"/>
      <c r="DO142" s="18"/>
      <c r="DP142" s="18"/>
      <c r="DQ142" s="18"/>
      <c r="DR142" s="18"/>
      <c r="DS142" s="18"/>
      <c r="DT142" s="19"/>
    </row>
    <row r="143" spans="1:16373" s="4" customFormat="1" ht="34.5" customHeight="1" x14ac:dyDescent="0.25">
      <c r="A143" s="86"/>
      <c r="B143" s="93"/>
      <c r="C143" s="94"/>
      <c r="D143" s="95"/>
      <c r="E143" s="11"/>
      <c r="F143" s="142"/>
      <c r="G143" s="12"/>
      <c r="H143" s="13"/>
      <c r="I143" s="134"/>
      <c r="J143" s="12"/>
      <c r="K143" s="12"/>
      <c r="L143" s="14"/>
      <c r="M143" s="252"/>
      <c r="N143" s="179">
        <v>36</v>
      </c>
      <c r="O143" s="179">
        <v>4102</v>
      </c>
      <c r="P143" s="180" t="s">
        <v>193</v>
      </c>
      <c r="Q143" s="175"/>
      <c r="R143" s="419"/>
      <c r="S143" s="420"/>
      <c r="T143" s="420"/>
      <c r="U143" s="420"/>
      <c r="V143" s="420"/>
      <c r="W143" s="414"/>
      <c r="X143" s="414"/>
      <c r="Y143" s="414"/>
      <c r="Z143" s="414"/>
      <c r="AA143" s="414"/>
      <c r="AB143" s="109"/>
      <c r="AC143" s="101">
        <f t="shared" ref="AC143:DB143" si="94">SUBTOTAL(9,AC144:AC152)</f>
        <v>737000000</v>
      </c>
      <c r="AD143" s="101">
        <f t="shared" si="94"/>
        <v>137433664</v>
      </c>
      <c r="AE143" s="101">
        <f t="shared" si="94"/>
        <v>133833664</v>
      </c>
      <c r="AF143" s="101">
        <f t="shared" si="94"/>
        <v>0</v>
      </c>
      <c r="AG143" s="101">
        <f t="shared" si="94"/>
        <v>737000000</v>
      </c>
      <c r="AH143" s="101">
        <f t="shared" si="94"/>
        <v>137433664</v>
      </c>
      <c r="AI143" s="101">
        <f t="shared" si="94"/>
        <v>133833664</v>
      </c>
      <c r="AJ143" s="101">
        <f t="shared" si="94"/>
        <v>0</v>
      </c>
      <c r="AK143" s="101">
        <f t="shared" si="94"/>
        <v>0</v>
      </c>
      <c r="AL143" s="101">
        <f t="shared" si="94"/>
        <v>0</v>
      </c>
      <c r="AM143" s="101">
        <f t="shared" si="94"/>
        <v>0</v>
      </c>
      <c r="AN143" s="101">
        <f t="shared" si="94"/>
        <v>0</v>
      </c>
      <c r="AO143" s="101">
        <f t="shared" si="94"/>
        <v>0</v>
      </c>
      <c r="AP143" s="101">
        <f t="shared" si="94"/>
        <v>0</v>
      </c>
      <c r="AQ143" s="101">
        <f t="shared" si="94"/>
        <v>0</v>
      </c>
      <c r="AR143" s="101">
        <f t="shared" si="94"/>
        <v>0</v>
      </c>
      <c r="AS143" s="101">
        <f t="shared" si="94"/>
        <v>0</v>
      </c>
      <c r="AT143" s="101">
        <f t="shared" si="94"/>
        <v>0</v>
      </c>
      <c r="AU143" s="101">
        <f t="shared" si="94"/>
        <v>0</v>
      </c>
      <c r="AV143" s="101">
        <f t="shared" si="94"/>
        <v>0</v>
      </c>
      <c r="AW143" s="101">
        <f t="shared" si="94"/>
        <v>0</v>
      </c>
      <c r="AX143" s="101">
        <f t="shared" si="94"/>
        <v>0</v>
      </c>
      <c r="AY143" s="101">
        <f t="shared" si="94"/>
        <v>0</v>
      </c>
      <c r="AZ143" s="101">
        <f t="shared" si="94"/>
        <v>0</v>
      </c>
      <c r="BA143" s="101">
        <f t="shared" si="94"/>
        <v>0</v>
      </c>
      <c r="BB143" s="101">
        <f t="shared" si="94"/>
        <v>0</v>
      </c>
      <c r="BC143" s="101">
        <f t="shared" si="94"/>
        <v>0</v>
      </c>
      <c r="BD143" s="101">
        <f t="shared" si="94"/>
        <v>0</v>
      </c>
      <c r="BE143" s="101">
        <f t="shared" si="94"/>
        <v>0</v>
      </c>
      <c r="BF143" s="101">
        <f t="shared" si="94"/>
        <v>0</v>
      </c>
      <c r="BG143" s="101">
        <f t="shared" si="94"/>
        <v>0</v>
      </c>
      <c r="BH143" s="101">
        <f t="shared" si="94"/>
        <v>0</v>
      </c>
      <c r="BI143" s="101">
        <f t="shared" si="94"/>
        <v>0</v>
      </c>
      <c r="BJ143" s="101">
        <f t="shared" si="94"/>
        <v>0</v>
      </c>
      <c r="BK143" s="101">
        <f t="shared" si="94"/>
        <v>0</v>
      </c>
      <c r="BL143" s="101">
        <f t="shared" si="94"/>
        <v>0</v>
      </c>
      <c r="BM143" s="101">
        <f t="shared" si="94"/>
        <v>0</v>
      </c>
      <c r="BN143" s="101">
        <f t="shared" si="94"/>
        <v>0</v>
      </c>
      <c r="BO143" s="101">
        <f t="shared" si="94"/>
        <v>0</v>
      </c>
      <c r="BP143" s="101">
        <f t="shared" si="94"/>
        <v>0</v>
      </c>
      <c r="BQ143" s="101">
        <f t="shared" si="94"/>
        <v>0</v>
      </c>
      <c r="BR143" s="101">
        <f t="shared" si="94"/>
        <v>0</v>
      </c>
      <c r="BS143" s="101">
        <f t="shared" si="94"/>
        <v>0</v>
      </c>
      <c r="BT143" s="101">
        <f t="shared" si="94"/>
        <v>0</v>
      </c>
      <c r="BU143" s="101">
        <f t="shared" si="94"/>
        <v>751700000</v>
      </c>
      <c r="BV143" s="101">
        <f t="shared" si="94"/>
        <v>751700000</v>
      </c>
      <c r="BW143" s="101">
        <f t="shared" si="94"/>
        <v>0</v>
      </c>
      <c r="BX143" s="101">
        <f t="shared" si="94"/>
        <v>0</v>
      </c>
      <c r="BY143" s="101">
        <f t="shared" si="94"/>
        <v>0</v>
      </c>
      <c r="BZ143" s="101">
        <f t="shared" si="94"/>
        <v>0</v>
      </c>
      <c r="CA143" s="101">
        <f t="shared" si="94"/>
        <v>0</v>
      </c>
      <c r="CB143" s="101">
        <f t="shared" si="94"/>
        <v>0</v>
      </c>
      <c r="CC143" s="101">
        <f t="shared" si="94"/>
        <v>0</v>
      </c>
      <c r="CD143" s="101">
        <f t="shared" si="94"/>
        <v>0</v>
      </c>
      <c r="CE143" s="101">
        <f t="shared" si="94"/>
        <v>0</v>
      </c>
      <c r="CF143" s="101">
        <f t="shared" si="94"/>
        <v>921078600</v>
      </c>
      <c r="CG143" s="101">
        <f t="shared" si="94"/>
        <v>921078600</v>
      </c>
      <c r="CH143" s="101">
        <f t="shared" si="94"/>
        <v>0</v>
      </c>
      <c r="CI143" s="101">
        <f t="shared" si="94"/>
        <v>0</v>
      </c>
      <c r="CJ143" s="101">
        <f t="shared" si="94"/>
        <v>0</v>
      </c>
      <c r="CK143" s="101">
        <f t="shared" si="94"/>
        <v>0</v>
      </c>
      <c r="CL143" s="101">
        <f t="shared" si="94"/>
        <v>0</v>
      </c>
      <c r="CM143" s="101">
        <f t="shared" si="94"/>
        <v>0</v>
      </c>
      <c r="CN143" s="101">
        <f t="shared" si="94"/>
        <v>0</v>
      </c>
      <c r="CO143" s="101">
        <f t="shared" si="94"/>
        <v>0</v>
      </c>
      <c r="CP143" s="101">
        <f t="shared" si="94"/>
        <v>0</v>
      </c>
      <c r="CQ143" s="101">
        <f t="shared" si="94"/>
        <v>1154960626.9200001</v>
      </c>
      <c r="CR143" s="101">
        <f t="shared" si="94"/>
        <v>1154960626.9200001</v>
      </c>
      <c r="CS143" s="101">
        <f t="shared" si="94"/>
        <v>0</v>
      </c>
      <c r="CT143" s="101">
        <f t="shared" si="94"/>
        <v>0</v>
      </c>
      <c r="CU143" s="101">
        <f t="shared" si="94"/>
        <v>0</v>
      </c>
      <c r="CV143" s="101">
        <f t="shared" si="94"/>
        <v>0</v>
      </c>
      <c r="CW143" s="101">
        <f t="shared" si="94"/>
        <v>0</v>
      </c>
      <c r="CX143" s="101">
        <f t="shared" si="94"/>
        <v>0</v>
      </c>
      <c r="CY143" s="101">
        <f t="shared" si="94"/>
        <v>0</v>
      </c>
      <c r="CZ143" s="101">
        <f t="shared" si="94"/>
        <v>0</v>
      </c>
      <c r="DA143" s="362">
        <f t="shared" si="94"/>
        <v>0</v>
      </c>
      <c r="DB143" s="101">
        <f t="shared" si="94"/>
        <v>3564739226.9200001</v>
      </c>
      <c r="DC143" s="18"/>
      <c r="DD143" s="18"/>
      <c r="DE143" s="18"/>
      <c r="DF143" s="18"/>
      <c r="DG143" s="18"/>
      <c r="DH143" s="18"/>
      <c r="DI143" s="18"/>
      <c r="DJ143" s="18"/>
      <c r="DK143" s="18"/>
      <c r="DL143" s="18"/>
      <c r="DM143" s="18"/>
      <c r="DN143" s="18"/>
      <c r="DO143" s="18"/>
      <c r="DP143" s="18"/>
      <c r="DQ143" s="18"/>
      <c r="DR143" s="18"/>
      <c r="DS143" s="18"/>
      <c r="DT143" s="19"/>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c r="IZ143" s="20"/>
      <c r="JA143" s="20"/>
      <c r="JB143" s="20"/>
      <c r="JC143" s="20"/>
      <c r="JD143" s="20"/>
      <c r="JE143" s="20"/>
      <c r="JF143" s="20"/>
      <c r="JG143" s="20"/>
      <c r="JH143" s="20"/>
      <c r="JI143" s="20"/>
      <c r="JJ143" s="20"/>
      <c r="JK143" s="20"/>
      <c r="JL143" s="20"/>
      <c r="JM143" s="20"/>
      <c r="JN143" s="20"/>
      <c r="JO143" s="20"/>
      <c r="JP143" s="20"/>
      <c r="JQ143" s="20"/>
      <c r="JR143" s="20"/>
      <c r="JS143" s="20"/>
      <c r="JT143" s="20"/>
      <c r="JU143" s="20"/>
      <c r="JV143" s="20"/>
      <c r="JW143" s="20"/>
      <c r="JX143" s="20"/>
      <c r="JY143" s="20"/>
      <c r="JZ143" s="20"/>
      <c r="KA143" s="20"/>
      <c r="KB143" s="20"/>
      <c r="KC143" s="20"/>
      <c r="KD143" s="20"/>
      <c r="KE143" s="20"/>
      <c r="KF143" s="20"/>
      <c r="KG143" s="20"/>
      <c r="KH143" s="20"/>
      <c r="KI143" s="20"/>
      <c r="KJ143" s="20"/>
      <c r="KK143" s="20"/>
      <c r="KL143" s="20"/>
      <c r="KM143" s="20"/>
      <c r="KN143" s="20"/>
      <c r="KO143" s="20"/>
      <c r="KP143" s="20"/>
      <c r="KQ143" s="20"/>
      <c r="KR143" s="20"/>
      <c r="KS143" s="20"/>
      <c r="KT143" s="20"/>
      <c r="KU143" s="20"/>
      <c r="KV143" s="20"/>
      <c r="KW143" s="20"/>
      <c r="KX143" s="20"/>
      <c r="KY143" s="20"/>
      <c r="KZ143" s="20"/>
      <c r="LA143" s="20"/>
      <c r="LB143" s="20"/>
      <c r="LC143" s="20"/>
      <c r="LD143" s="20"/>
      <c r="LE143" s="20"/>
      <c r="LF143" s="20"/>
      <c r="LG143" s="20"/>
      <c r="LH143" s="20"/>
      <c r="LI143" s="20"/>
      <c r="LJ143" s="20"/>
      <c r="LK143" s="20"/>
      <c r="LL143" s="20"/>
      <c r="LM143" s="20"/>
      <c r="LN143" s="20"/>
      <c r="LO143" s="20"/>
      <c r="LP143" s="20"/>
      <c r="LQ143" s="20"/>
      <c r="LR143" s="20"/>
      <c r="LS143" s="20"/>
      <c r="LT143" s="20"/>
      <c r="LU143" s="20"/>
      <c r="LV143" s="20"/>
      <c r="LW143" s="20"/>
      <c r="LX143" s="20"/>
      <c r="LY143" s="20"/>
      <c r="LZ143" s="20"/>
      <c r="MA143" s="20"/>
      <c r="MB143" s="20"/>
      <c r="MC143" s="20"/>
      <c r="MD143" s="20"/>
      <c r="ME143" s="20"/>
      <c r="MF143" s="20"/>
      <c r="MG143" s="20"/>
      <c r="MH143" s="20"/>
      <c r="MI143" s="20"/>
      <c r="MJ143" s="20"/>
      <c r="MK143" s="20"/>
      <c r="ML143" s="20"/>
      <c r="MM143" s="20"/>
      <c r="MN143" s="20"/>
      <c r="MO143" s="20"/>
      <c r="MP143" s="20"/>
      <c r="MQ143" s="20"/>
      <c r="MR143" s="20"/>
      <c r="MS143" s="20"/>
      <c r="MT143" s="20"/>
      <c r="MU143" s="20"/>
      <c r="MV143" s="20"/>
      <c r="MW143" s="20"/>
      <c r="MX143" s="20"/>
      <c r="MY143" s="20"/>
      <c r="MZ143" s="20"/>
      <c r="NA143" s="20"/>
      <c r="NB143" s="20"/>
      <c r="NC143" s="20"/>
      <c r="ND143" s="20"/>
      <c r="NE143" s="20"/>
      <c r="NF143" s="20"/>
      <c r="NG143" s="20"/>
      <c r="NH143" s="20"/>
      <c r="NI143" s="20"/>
      <c r="NJ143" s="20"/>
      <c r="NK143" s="20"/>
      <c r="NL143" s="20"/>
      <c r="NM143" s="20"/>
      <c r="NN143" s="20"/>
      <c r="NO143" s="20"/>
      <c r="NP143" s="20"/>
      <c r="NQ143" s="20"/>
      <c r="NR143" s="20"/>
      <c r="NS143" s="20"/>
      <c r="NT143" s="20"/>
      <c r="NU143" s="20"/>
      <c r="NV143" s="20"/>
      <c r="NW143" s="20"/>
      <c r="NX143" s="20"/>
      <c r="NY143" s="20"/>
      <c r="NZ143" s="20"/>
      <c r="OA143" s="20"/>
      <c r="OB143" s="20"/>
      <c r="OC143" s="20"/>
      <c r="OD143" s="20"/>
      <c r="OE143" s="20"/>
      <c r="OF143" s="20"/>
      <c r="OG143" s="20"/>
      <c r="OH143" s="20"/>
      <c r="OI143" s="20"/>
      <c r="OJ143" s="20"/>
      <c r="OK143" s="20"/>
      <c r="OL143" s="20"/>
      <c r="OM143" s="20"/>
      <c r="ON143" s="20"/>
      <c r="OO143" s="20"/>
      <c r="OP143" s="20"/>
      <c r="OQ143" s="20"/>
      <c r="OR143" s="20"/>
      <c r="OS143" s="20"/>
      <c r="OT143" s="20"/>
      <c r="OU143" s="20"/>
      <c r="OV143" s="20"/>
      <c r="OW143" s="20"/>
      <c r="OX143" s="20"/>
      <c r="OY143" s="20"/>
      <c r="OZ143" s="20"/>
      <c r="PA143" s="20"/>
      <c r="PB143" s="20"/>
      <c r="PC143" s="20"/>
      <c r="PD143" s="20"/>
      <c r="PE143" s="20"/>
      <c r="PF143" s="20"/>
      <c r="PG143" s="20"/>
      <c r="PH143" s="20"/>
      <c r="PI143" s="20"/>
      <c r="PJ143" s="20"/>
      <c r="PK143" s="20"/>
      <c r="PL143" s="20"/>
      <c r="PM143" s="20"/>
      <c r="PN143" s="20"/>
      <c r="PO143" s="20"/>
      <c r="PP143" s="20"/>
      <c r="PQ143" s="20"/>
      <c r="PR143" s="20"/>
      <c r="PS143" s="20"/>
      <c r="PT143" s="20"/>
      <c r="PU143" s="20"/>
      <c r="PV143" s="20"/>
      <c r="PW143" s="20"/>
      <c r="PX143" s="20"/>
      <c r="PY143" s="20"/>
      <c r="PZ143" s="20"/>
      <c r="QA143" s="20"/>
      <c r="QB143" s="20"/>
      <c r="QC143" s="20"/>
      <c r="QD143" s="20"/>
      <c r="QE143" s="20"/>
      <c r="QF143" s="20"/>
      <c r="QG143" s="20"/>
      <c r="QH143" s="20"/>
      <c r="QI143" s="20"/>
      <c r="QJ143" s="20"/>
      <c r="QK143" s="20"/>
      <c r="QL143" s="20"/>
      <c r="QM143" s="20"/>
      <c r="QN143" s="20"/>
      <c r="QO143" s="20"/>
      <c r="QP143" s="20"/>
      <c r="QQ143" s="20"/>
      <c r="QR143" s="20"/>
      <c r="QS143" s="20"/>
      <c r="QT143" s="20"/>
      <c r="QU143" s="20"/>
      <c r="QV143" s="20"/>
      <c r="QW143" s="20"/>
      <c r="QX143" s="20"/>
      <c r="QY143" s="20"/>
      <c r="QZ143" s="20"/>
      <c r="RA143" s="20"/>
      <c r="RB143" s="20"/>
      <c r="RC143" s="20"/>
      <c r="RD143" s="20"/>
      <c r="RE143" s="20"/>
      <c r="RF143" s="20"/>
      <c r="RG143" s="20"/>
      <c r="RH143" s="20"/>
      <c r="RI143" s="20"/>
      <c r="RJ143" s="20"/>
      <c r="RK143" s="20"/>
      <c r="RL143" s="20"/>
      <c r="RM143" s="20"/>
      <c r="RN143" s="20"/>
      <c r="RO143" s="20"/>
      <c r="RP143" s="20"/>
      <c r="RQ143" s="20"/>
      <c r="RR143" s="20"/>
      <c r="RS143" s="20"/>
      <c r="RT143" s="20"/>
      <c r="RU143" s="20"/>
      <c r="RV143" s="20"/>
      <c r="RW143" s="20"/>
      <c r="RX143" s="20"/>
      <c r="RY143" s="20"/>
      <c r="RZ143" s="20"/>
      <c r="SA143" s="20"/>
      <c r="SB143" s="20"/>
      <c r="SC143" s="20"/>
      <c r="SD143" s="20"/>
      <c r="SE143" s="20"/>
      <c r="SF143" s="20"/>
      <c r="SG143" s="20"/>
      <c r="SH143" s="20"/>
      <c r="SI143" s="20"/>
      <c r="SJ143" s="20"/>
      <c r="SK143" s="20"/>
      <c r="SL143" s="20"/>
      <c r="SM143" s="20"/>
      <c r="SN143" s="20"/>
      <c r="SO143" s="20"/>
      <c r="SP143" s="20"/>
      <c r="SQ143" s="20"/>
      <c r="SR143" s="20"/>
      <c r="SS143" s="20"/>
      <c r="ST143" s="20"/>
      <c r="SU143" s="20"/>
      <c r="SV143" s="20"/>
      <c r="SW143" s="20"/>
      <c r="SX143" s="20"/>
      <c r="SY143" s="20"/>
      <c r="SZ143" s="20"/>
      <c r="TA143" s="20"/>
      <c r="TB143" s="20"/>
      <c r="TC143" s="20"/>
      <c r="TD143" s="20"/>
      <c r="TE143" s="20"/>
      <c r="TF143" s="20"/>
      <c r="TG143" s="20"/>
      <c r="TH143" s="20"/>
      <c r="TI143" s="20"/>
      <c r="TJ143" s="20"/>
      <c r="TK143" s="20"/>
      <c r="TL143" s="20"/>
      <c r="TM143" s="20"/>
      <c r="TN143" s="20"/>
      <c r="TO143" s="20"/>
      <c r="TP143" s="20"/>
      <c r="TQ143" s="20"/>
      <c r="TR143" s="20"/>
      <c r="TS143" s="20"/>
      <c r="TT143" s="20"/>
      <c r="TU143" s="20"/>
      <c r="TV143" s="20"/>
      <c r="TW143" s="20"/>
      <c r="TX143" s="20"/>
      <c r="TY143" s="20"/>
      <c r="TZ143" s="20"/>
      <c r="UA143" s="20"/>
      <c r="UB143" s="20"/>
      <c r="UC143" s="20"/>
      <c r="UD143" s="20"/>
      <c r="UE143" s="20"/>
      <c r="UF143" s="20"/>
      <c r="UG143" s="20"/>
      <c r="UH143" s="20"/>
      <c r="UI143" s="20"/>
      <c r="UJ143" s="20"/>
      <c r="UK143" s="20"/>
      <c r="UL143" s="20"/>
      <c r="UM143" s="20"/>
      <c r="UN143" s="20"/>
      <c r="UO143" s="20"/>
      <c r="UP143" s="20"/>
      <c r="UQ143" s="20"/>
      <c r="UR143" s="20"/>
      <c r="US143" s="20"/>
      <c r="UT143" s="20"/>
      <c r="UU143" s="20"/>
      <c r="UV143" s="20"/>
      <c r="UW143" s="20"/>
      <c r="UX143" s="20"/>
      <c r="UY143" s="20"/>
      <c r="UZ143" s="20"/>
      <c r="VA143" s="20"/>
      <c r="VB143" s="20"/>
      <c r="VC143" s="20"/>
      <c r="VD143" s="20"/>
      <c r="VE143" s="20"/>
      <c r="VF143" s="20"/>
      <c r="VG143" s="20"/>
      <c r="VH143" s="20"/>
      <c r="VI143" s="20"/>
      <c r="VJ143" s="20"/>
      <c r="VK143" s="20"/>
      <c r="VL143" s="20"/>
      <c r="VM143" s="20"/>
      <c r="VN143" s="20"/>
      <c r="VO143" s="20"/>
      <c r="VP143" s="20"/>
      <c r="VQ143" s="20"/>
      <c r="VR143" s="20"/>
      <c r="VS143" s="20"/>
      <c r="VT143" s="20"/>
      <c r="VU143" s="20"/>
      <c r="VV143" s="20"/>
      <c r="VW143" s="20"/>
      <c r="VX143" s="20"/>
      <c r="VY143" s="20"/>
      <c r="VZ143" s="20"/>
      <c r="WA143" s="20"/>
      <c r="WB143" s="20"/>
      <c r="WC143" s="20"/>
      <c r="WD143" s="20"/>
      <c r="WE143" s="20"/>
      <c r="WF143" s="20"/>
      <c r="WG143" s="20"/>
      <c r="WH143" s="20"/>
      <c r="WI143" s="20"/>
      <c r="WJ143" s="20"/>
      <c r="WK143" s="20"/>
      <c r="WL143" s="20"/>
      <c r="WM143" s="20"/>
      <c r="WN143" s="20"/>
      <c r="WO143" s="20"/>
      <c r="WP143" s="20"/>
      <c r="WQ143" s="20"/>
      <c r="WR143" s="20"/>
      <c r="WS143" s="20"/>
      <c r="WT143" s="20"/>
      <c r="WU143" s="20"/>
      <c r="WV143" s="20"/>
      <c r="WW143" s="20"/>
      <c r="WX143" s="20"/>
      <c r="WY143" s="20"/>
      <c r="WZ143" s="20"/>
      <c r="XA143" s="20"/>
      <c r="XB143" s="20"/>
      <c r="XC143" s="20"/>
      <c r="XD143" s="20"/>
      <c r="XE143" s="20"/>
      <c r="XF143" s="20"/>
      <c r="XG143" s="20"/>
      <c r="XH143" s="20"/>
      <c r="XI143" s="20"/>
      <c r="XJ143" s="20"/>
      <c r="XK143" s="20"/>
      <c r="XL143" s="20"/>
      <c r="XM143" s="20"/>
      <c r="XN143" s="20"/>
      <c r="XO143" s="20"/>
      <c r="XP143" s="20"/>
      <c r="XQ143" s="20"/>
      <c r="XR143" s="20"/>
      <c r="XS143" s="20"/>
      <c r="XT143" s="20"/>
      <c r="XU143" s="20"/>
      <c r="XV143" s="20"/>
      <c r="XW143" s="20"/>
      <c r="XX143" s="20"/>
      <c r="XY143" s="20"/>
      <c r="XZ143" s="20"/>
      <c r="YA143" s="20"/>
      <c r="YB143" s="20"/>
      <c r="YC143" s="20"/>
      <c r="YD143" s="20"/>
      <c r="YE143" s="20"/>
      <c r="YF143" s="20"/>
      <c r="YG143" s="20"/>
      <c r="YH143" s="20"/>
      <c r="YI143" s="20"/>
      <c r="YJ143" s="20"/>
      <c r="YK143" s="20"/>
      <c r="YL143" s="20"/>
      <c r="YM143" s="20"/>
      <c r="YN143" s="20"/>
      <c r="YO143" s="20"/>
      <c r="YP143" s="20"/>
      <c r="YQ143" s="20"/>
      <c r="YR143" s="20"/>
      <c r="YS143" s="20"/>
      <c r="YT143" s="20"/>
      <c r="YU143" s="20"/>
      <c r="YV143" s="20"/>
      <c r="YW143" s="20"/>
      <c r="YX143" s="20"/>
      <c r="YY143" s="20"/>
      <c r="YZ143" s="20"/>
      <c r="ZA143" s="20"/>
      <c r="ZB143" s="20"/>
      <c r="ZC143" s="20"/>
      <c r="ZD143" s="20"/>
      <c r="ZE143" s="20"/>
      <c r="ZF143" s="20"/>
      <c r="ZG143" s="20"/>
      <c r="ZH143" s="20"/>
      <c r="ZI143" s="20"/>
      <c r="ZJ143" s="20"/>
      <c r="ZK143" s="20"/>
      <c r="ZL143" s="20"/>
      <c r="ZM143" s="20"/>
      <c r="ZN143" s="20"/>
      <c r="ZO143" s="20"/>
      <c r="ZP143" s="20"/>
      <c r="ZQ143" s="20"/>
      <c r="ZR143" s="20"/>
      <c r="ZS143" s="20"/>
      <c r="ZT143" s="20"/>
      <c r="ZU143" s="20"/>
      <c r="ZV143" s="20"/>
      <c r="ZW143" s="20"/>
      <c r="ZX143" s="20"/>
      <c r="ZY143" s="20"/>
      <c r="ZZ143" s="20"/>
      <c r="AAA143" s="20"/>
      <c r="AAB143" s="20"/>
      <c r="AAC143" s="20"/>
      <c r="AAD143" s="20"/>
      <c r="AAE143" s="20"/>
      <c r="AAF143" s="20"/>
      <c r="AAG143" s="20"/>
      <c r="AAH143" s="20"/>
      <c r="AAI143" s="20"/>
      <c r="AAJ143" s="20"/>
      <c r="AAK143" s="20"/>
      <c r="AAL143" s="20"/>
      <c r="AAM143" s="20"/>
      <c r="AAN143" s="20"/>
      <c r="AAO143" s="20"/>
      <c r="AAP143" s="20"/>
      <c r="AAQ143" s="20"/>
      <c r="AAR143" s="20"/>
      <c r="AAS143" s="20"/>
      <c r="AAT143" s="20"/>
      <c r="AAU143" s="20"/>
      <c r="AAV143" s="20"/>
      <c r="AAW143" s="20"/>
      <c r="AAX143" s="20"/>
      <c r="AAY143" s="20"/>
      <c r="AAZ143" s="20"/>
      <c r="ABA143" s="20"/>
      <c r="ABB143" s="20"/>
      <c r="ABC143" s="20"/>
      <c r="ABD143" s="20"/>
      <c r="ABE143" s="20"/>
      <c r="ABF143" s="20"/>
      <c r="ABG143" s="20"/>
      <c r="ABH143" s="20"/>
      <c r="ABI143" s="20"/>
      <c r="ABJ143" s="20"/>
      <c r="ABK143" s="20"/>
      <c r="ABL143" s="20"/>
      <c r="ABM143" s="20"/>
      <c r="ABN143" s="20"/>
      <c r="ABO143" s="20"/>
      <c r="ABP143" s="20"/>
      <c r="ABQ143" s="20"/>
      <c r="ABR143" s="20"/>
      <c r="ABS143" s="20"/>
      <c r="ABT143" s="20"/>
      <c r="ABU143" s="20"/>
      <c r="ABV143" s="20"/>
      <c r="ABW143" s="20"/>
      <c r="ABX143" s="20"/>
      <c r="ABY143" s="20"/>
      <c r="ABZ143" s="20"/>
      <c r="ACA143" s="20"/>
      <c r="ACB143" s="20"/>
      <c r="ACC143" s="20"/>
      <c r="ACD143" s="20"/>
      <c r="ACE143" s="20"/>
      <c r="ACF143" s="20"/>
      <c r="ACG143" s="20"/>
      <c r="ACH143" s="20"/>
      <c r="ACI143" s="20"/>
      <c r="ACJ143" s="20"/>
      <c r="ACK143" s="20"/>
      <c r="ACL143" s="20"/>
      <c r="ACM143" s="20"/>
      <c r="ACN143" s="20"/>
      <c r="ACO143" s="20"/>
      <c r="ACP143" s="20"/>
      <c r="ACQ143" s="20"/>
      <c r="ACR143" s="20"/>
      <c r="ACS143" s="20"/>
      <c r="ACT143" s="20"/>
      <c r="ACU143" s="20"/>
      <c r="ACV143" s="20"/>
      <c r="ACW143" s="20"/>
      <c r="ACX143" s="20"/>
      <c r="ACY143" s="20"/>
      <c r="ACZ143" s="20"/>
      <c r="ADA143" s="20"/>
      <c r="ADB143" s="20"/>
      <c r="ADC143" s="20"/>
      <c r="ADD143" s="20"/>
      <c r="ADE143" s="20"/>
      <c r="ADF143" s="20"/>
      <c r="ADG143" s="20"/>
      <c r="ADH143" s="20"/>
      <c r="ADI143" s="20"/>
      <c r="ADJ143" s="20"/>
      <c r="ADK143" s="20"/>
      <c r="ADL143" s="20"/>
      <c r="ADM143" s="20"/>
      <c r="ADN143" s="20"/>
      <c r="ADO143" s="20"/>
      <c r="ADP143" s="20"/>
      <c r="ADQ143" s="20"/>
      <c r="ADR143" s="20"/>
      <c r="ADS143" s="20"/>
      <c r="ADT143" s="20"/>
      <c r="ADU143" s="20"/>
      <c r="ADV143" s="20"/>
      <c r="ADW143" s="20"/>
      <c r="ADX143" s="20"/>
      <c r="ADY143" s="20"/>
      <c r="ADZ143" s="20"/>
      <c r="AEA143" s="20"/>
      <c r="AEB143" s="20"/>
      <c r="AEC143" s="20"/>
      <c r="AED143" s="20"/>
      <c r="AEE143" s="20"/>
      <c r="AEF143" s="20"/>
      <c r="AEG143" s="20"/>
      <c r="AEH143" s="20"/>
      <c r="AEI143" s="20"/>
      <c r="AEJ143" s="20"/>
      <c r="AEK143" s="20"/>
      <c r="AEL143" s="20"/>
      <c r="AEM143" s="20"/>
      <c r="AEN143" s="20"/>
      <c r="AEO143" s="20"/>
      <c r="AEP143" s="20"/>
      <c r="AEQ143" s="20"/>
      <c r="AER143" s="20"/>
      <c r="AES143" s="20"/>
      <c r="AET143" s="20"/>
      <c r="AEU143" s="20"/>
      <c r="AEV143" s="20"/>
      <c r="AEW143" s="20"/>
      <c r="AEX143" s="20"/>
      <c r="AEY143" s="20"/>
      <c r="AEZ143" s="20"/>
      <c r="AFA143" s="20"/>
      <c r="AFB143" s="20"/>
      <c r="AFC143" s="20"/>
      <c r="AFD143" s="20"/>
      <c r="AFE143" s="20"/>
      <c r="AFF143" s="20"/>
      <c r="AFG143" s="20"/>
      <c r="AFH143" s="20"/>
      <c r="AFI143" s="20"/>
      <c r="AFJ143" s="20"/>
      <c r="AFK143" s="20"/>
      <c r="AFL143" s="20"/>
      <c r="AFM143" s="20"/>
      <c r="AFN143" s="20"/>
      <c r="AFO143" s="20"/>
      <c r="AFP143" s="20"/>
      <c r="AFQ143" s="20"/>
      <c r="AFR143" s="20"/>
      <c r="AFS143" s="20"/>
      <c r="AFT143" s="20"/>
      <c r="AFU143" s="20"/>
      <c r="AFV143" s="20"/>
      <c r="AFW143" s="20"/>
      <c r="AFX143" s="20"/>
      <c r="AFY143" s="20"/>
      <c r="AFZ143" s="20"/>
      <c r="AGA143" s="20"/>
      <c r="AGB143" s="20"/>
      <c r="AGC143" s="20"/>
      <c r="AGD143" s="20"/>
      <c r="AGE143" s="20"/>
      <c r="AGF143" s="20"/>
      <c r="AGG143" s="20"/>
      <c r="AGH143" s="20"/>
      <c r="AGI143" s="20"/>
      <c r="AGJ143" s="20"/>
      <c r="AGK143" s="20"/>
      <c r="AGL143" s="20"/>
      <c r="AGM143" s="20"/>
      <c r="AGN143" s="20"/>
      <c r="AGO143" s="20"/>
      <c r="AGP143" s="20"/>
      <c r="AGQ143" s="20"/>
      <c r="AGR143" s="20"/>
      <c r="AGS143" s="20"/>
      <c r="AGT143" s="20"/>
      <c r="AGU143" s="20"/>
      <c r="AGV143" s="20"/>
      <c r="AGW143" s="20"/>
      <c r="AGX143" s="20"/>
      <c r="AGY143" s="20"/>
      <c r="AGZ143" s="20"/>
      <c r="AHA143" s="20"/>
      <c r="AHB143" s="20"/>
      <c r="AHC143" s="20"/>
      <c r="AHD143" s="20"/>
      <c r="AHE143" s="20"/>
      <c r="AHF143" s="20"/>
      <c r="AHG143" s="20"/>
      <c r="AHH143" s="20"/>
      <c r="AHI143" s="20"/>
      <c r="AHJ143" s="20"/>
      <c r="AHK143" s="20"/>
      <c r="AHL143" s="20"/>
      <c r="AHM143" s="20"/>
      <c r="AHN143" s="20"/>
      <c r="AHO143" s="20"/>
      <c r="AHP143" s="20"/>
      <c r="AHQ143" s="20"/>
      <c r="AHR143" s="20"/>
      <c r="AHS143" s="20"/>
      <c r="AHT143" s="20"/>
      <c r="AHU143" s="20"/>
      <c r="AHV143" s="20"/>
      <c r="AHW143" s="20"/>
      <c r="AHX143" s="20"/>
      <c r="AHY143" s="20"/>
      <c r="AHZ143" s="20"/>
      <c r="AIA143" s="20"/>
      <c r="AIB143" s="20"/>
      <c r="AIC143" s="20"/>
      <c r="AID143" s="20"/>
      <c r="AIE143" s="20"/>
      <c r="AIF143" s="20"/>
      <c r="AIG143" s="20"/>
      <c r="AIH143" s="20"/>
      <c r="AII143" s="20"/>
      <c r="AIJ143" s="20"/>
      <c r="AIK143" s="20"/>
      <c r="AIL143" s="20"/>
      <c r="AIM143" s="20"/>
      <c r="AIN143" s="20"/>
      <c r="AIO143" s="20"/>
      <c r="AIP143" s="20"/>
      <c r="AIQ143" s="20"/>
      <c r="AIR143" s="20"/>
      <c r="AIS143" s="20"/>
      <c r="AIT143" s="20"/>
      <c r="AIU143" s="20"/>
      <c r="AIV143" s="20"/>
      <c r="AIW143" s="20"/>
      <c r="AIX143" s="20"/>
      <c r="AIY143" s="20"/>
      <c r="AIZ143" s="20"/>
      <c r="AJA143" s="20"/>
      <c r="AJB143" s="20"/>
      <c r="AJC143" s="20"/>
      <c r="AJD143" s="20"/>
      <c r="AJE143" s="20"/>
      <c r="AJF143" s="20"/>
      <c r="AJG143" s="20"/>
      <c r="AJH143" s="20"/>
      <c r="AJI143" s="20"/>
      <c r="AJJ143" s="20"/>
      <c r="AJK143" s="20"/>
      <c r="AJL143" s="20"/>
      <c r="AJM143" s="20"/>
      <c r="AJN143" s="20"/>
      <c r="AJO143" s="20"/>
      <c r="AJP143" s="20"/>
      <c r="AJQ143" s="20"/>
      <c r="AJR143" s="20"/>
      <c r="AJS143" s="20"/>
      <c r="AJT143" s="20"/>
      <c r="AJU143" s="20"/>
      <c r="AJV143" s="20"/>
      <c r="AJW143" s="20"/>
      <c r="AJX143" s="20"/>
      <c r="AJY143" s="20"/>
      <c r="AJZ143" s="20"/>
      <c r="AKA143" s="20"/>
      <c r="AKB143" s="20"/>
      <c r="AKC143" s="20"/>
      <c r="AKD143" s="20"/>
      <c r="AKE143" s="20"/>
      <c r="AKF143" s="20"/>
      <c r="AKG143" s="20"/>
      <c r="AKH143" s="20"/>
      <c r="AKI143" s="20"/>
      <c r="AKJ143" s="20"/>
      <c r="AKK143" s="20"/>
      <c r="AKL143" s="20"/>
      <c r="AKM143" s="20"/>
      <c r="AKN143" s="20"/>
      <c r="AKO143" s="20"/>
      <c r="AKP143" s="20"/>
      <c r="AKQ143" s="20"/>
      <c r="AKR143" s="20"/>
      <c r="AKS143" s="20"/>
      <c r="AKT143" s="20"/>
      <c r="AKU143" s="20"/>
      <c r="AKV143" s="20"/>
      <c r="AKW143" s="20"/>
      <c r="AKX143" s="20"/>
      <c r="AKY143" s="20"/>
      <c r="AKZ143" s="20"/>
      <c r="ALA143" s="20"/>
      <c r="ALB143" s="20"/>
      <c r="ALC143" s="20"/>
      <c r="ALD143" s="20"/>
      <c r="ALE143" s="20"/>
      <c r="ALF143" s="20"/>
      <c r="ALG143" s="20"/>
      <c r="ALH143" s="20"/>
      <c r="ALI143" s="20"/>
      <c r="ALJ143" s="20"/>
      <c r="ALK143" s="20"/>
      <c r="ALL143" s="20"/>
      <c r="ALM143" s="20"/>
      <c r="ALN143" s="20"/>
      <c r="ALO143" s="20"/>
      <c r="ALP143" s="20"/>
      <c r="ALQ143" s="20"/>
      <c r="ALR143" s="20"/>
      <c r="ALS143" s="20"/>
      <c r="ALT143" s="20"/>
      <c r="ALU143" s="20"/>
      <c r="ALV143" s="20"/>
      <c r="ALW143" s="20"/>
      <c r="ALX143" s="20"/>
      <c r="ALY143" s="20"/>
      <c r="ALZ143" s="20"/>
      <c r="AMA143" s="20"/>
      <c r="AMB143" s="20"/>
      <c r="AMC143" s="20"/>
      <c r="AMD143" s="20"/>
      <c r="AME143" s="20"/>
      <c r="AMF143" s="20"/>
      <c r="AMG143" s="20"/>
      <c r="AMH143" s="20"/>
      <c r="AMI143" s="20"/>
      <c r="AMJ143" s="20"/>
      <c r="AMK143" s="20"/>
      <c r="AML143" s="20"/>
      <c r="AMM143" s="20"/>
      <c r="AMN143" s="20"/>
      <c r="AMO143" s="20"/>
      <c r="AMP143" s="20"/>
      <c r="AMQ143" s="20"/>
      <c r="AMR143" s="20"/>
      <c r="AMS143" s="20"/>
      <c r="AMT143" s="20"/>
      <c r="AMU143" s="20"/>
      <c r="AMV143" s="20"/>
      <c r="AMW143" s="20"/>
      <c r="AMX143" s="20"/>
      <c r="AMY143" s="20"/>
      <c r="AMZ143" s="20"/>
      <c r="ANA143" s="20"/>
      <c r="ANB143" s="20"/>
      <c r="ANC143" s="20"/>
      <c r="AND143" s="20"/>
      <c r="ANE143" s="20"/>
      <c r="ANF143" s="20"/>
      <c r="ANG143" s="20"/>
      <c r="ANH143" s="20"/>
      <c r="ANI143" s="20"/>
      <c r="ANJ143" s="20"/>
      <c r="ANK143" s="20"/>
      <c r="ANL143" s="20"/>
      <c r="ANM143" s="20"/>
      <c r="ANN143" s="20"/>
      <c r="ANO143" s="20"/>
      <c r="ANP143" s="20"/>
      <c r="ANQ143" s="20"/>
      <c r="ANR143" s="20"/>
      <c r="ANS143" s="20"/>
      <c r="ANT143" s="20"/>
      <c r="ANU143" s="20"/>
      <c r="ANV143" s="20"/>
      <c r="ANW143" s="20"/>
      <c r="ANX143" s="20"/>
      <c r="ANY143" s="20"/>
      <c r="ANZ143" s="20"/>
      <c r="AOA143" s="20"/>
      <c r="AOB143" s="20"/>
      <c r="AOC143" s="20"/>
      <c r="AOD143" s="20"/>
      <c r="AOE143" s="20"/>
      <c r="AOF143" s="20"/>
      <c r="AOG143" s="20"/>
      <c r="AOH143" s="20"/>
      <c r="AOI143" s="20"/>
      <c r="AOJ143" s="20"/>
      <c r="AOK143" s="20"/>
      <c r="AOL143" s="20"/>
      <c r="AOM143" s="20"/>
      <c r="AON143" s="20"/>
      <c r="AOO143" s="20"/>
      <c r="AOP143" s="20"/>
      <c r="AOQ143" s="20"/>
      <c r="AOR143" s="20"/>
      <c r="AOS143" s="20"/>
      <c r="AOT143" s="20"/>
      <c r="AOU143" s="20"/>
      <c r="AOV143" s="20"/>
      <c r="AOW143" s="20"/>
      <c r="AOX143" s="20"/>
      <c r="AOY143" s="20"/>
      <c r="AOZ143" s="20"/>
      <c r="APA143" s="20"/>
      <c r="APB143" s="20"/>
      <c r="APC143" s="20"/>
      <c r="APD143" s="20"/>
      <c r="APE143" s="20"/>
      <c r="APF143" s="20"/>
      <c r="APG143" s="20"/>
      <c r="APH143" s="20"/>
      <c r="API143" s="20"/>
      <c r="APJ143" s="20"/>
      <c r="APK143" s="20"/>
      <c r="APL143" s="20"/>
      <c r="APM143" s="20"/>
      <c r="APN143" s="20"/>
      <c r="APO143" s="20"/>
      <c r="APP143" s="20"/>
      <c r="APQ143" s="20"/>
      <c r="APR143" s="20"/>
      <c r="APS143" s="20"/>
      <c r="APT143" s="20"/>
      <c r="APU143" s="20"/>
      <c r="APV143" s="20"/>
      <c r="APW143" s="20"/>
      <c r="APX143" s="20"/>
      <c r="APY143" s="20"/>
      <c r="APZ143" s="20"/>
      <c r="AQA143" s="20"/>
      <c r="AQB143" s="20"/>
      <c r="AQC143" s="20"/>
      <c r="AQD143" s="20"/>
      <c r="AQE143" s="20"/>
      <c r="AQF143" s="20"/>
      <c r="AQG143" s="20"/>
      <c r="AQH143" s="20"/>
      <c r="AQI143" s="20"/>
      <c r="AQJ143" s="20"/>
      <c r="AQK143" s="20"/>
      <c r="AQL143" s="20"/>
      <c r="AQM143" s="20"/>
      <c r="AQN143" s="20"/>
      <c r="AQO143" s="20"/>
      <c r="AQP143" s="20"/>
      <c r="AQQ143" s="20"/>
      <c r="AQR143" s="20"/>
      <c r="AQS143" s="20"/>
      <c r="AQT143" s="20"/>
      <c r="AQU143" s="20"/>
      <c r="AQV143" s="20"/>
      <c r="AQW143" s="20"/>
      <c r="AQX143" s="20"/>
      <c r="AQY143" s="20"/>
      <c r="AQZ143" s="20"/>
      <c r="ARA143" s="20"/>
      <c r="ARB143" s="20"/>
      <c r="ARC143" s="20"/>
      <c r="ARD143" s="20"/>
      <c r="ARE143" s="20"/>
      <c r="ARF143" s="20"/>
      <c r="ARG143" s="20"/>
      <c r="ARH143" s="20"/>
      <c r="ARI143" s="20"/>
      <c r="ARJ143" s="20"/>
      <c r="ARK143" s="20"/>
      <c r="ARL143" s="20"/>
      <c r="ARM143" s="20"/>
      <c r="ARN143" s="20"/>
      <c r="ARO143" s="20"/>
      <c r="ARP143" s="20"/>
      <c r="ARQ143" s="20"/>
      <c r="ARR143" s="20"/>
      <c r="ARS143" s="20"/>
      <c r="ART143" s="20"/>
      <c r="ARU143" s="20"/>
      <c r="ARV143" s="20"/>
      <c r="ARW143" s="20"/>
      <c r="ARX143" s="20"/>
      <c r="ARY143" s="20"/>
      <c r="ARZ143" s="20"/>
      <c r="ASA143" s="20"/>
      <c r="ASB143" s="20"/>
      <c r="ASC143" s="20"/>
      <c r="ASD143" s="20"/>
      <c r="ASE143" s="20"/>
      <c r="ASF143" s="20"/>
      <c r="ASG143" s="20"/>
      <c r="ASH143" s="20"/>
      <c r="ASI143" s="20"/>
      <c r="ASJ143" s="20"/>
      <c r="ASK143" s="20"/>
      <c r="ASL143" s="20"/>
      <c r="ASM143" s="20"/>
      <c r="ASN143" s="20"/>
      <c r="ASO143" s="20"/>
      <c r="ASP143" s="20"/>
      <c r="ASQ143" s="20"/>
      <c r="ASR143" s="20"/>
      <c r="ASS143" s="20"/>
      <c r="AST143" s="20"/>
      <c r="ASU143" s="20"/>
      <c r="ASV143" s="20"/>
      <c r="ASW143" s="20"/>
      <c r="ASX143" s="20"/>
      <c r="ASY143" s="20"/>
      <c r="ASZ143" s="20"/>
      <c r="ATA143" s="20"/>
      <c r="ATB143" s="20"/>
      <c r="ATC143" s="20"/>
      <c r="ATD143" s="20"/>
      <c r="ATE143" s="20"/>
      <c r="ATF143" s="20"/>
      <c r="ATG143" s="20"/>
      <c r="ATH143" s="20"/>
      <c r="ATI143" s="20"/>
      <c r="ATJ143" s="20"/>
      <c r="ATK143" s="20"/>
      <c r="ATL143" s="20"/>
      <c r="ATM143" s="20"/>
      <c r="ATN143" s="20"/>
      <c r="ATO143" s="20"/>
      <c r="ATP143" s="20"/>
      <c r="ATQ143" s="20"/>
      <c r="ATR143" s="20"/>
      <c r="ATS143" s="20"/>
      <c r="ATT143" s="20"/>
      <c r="ATU143" s="20"/>
      <c r="ATV143" s="20"/>
      <c r="ATW143" s="20"/>
      <c r="ATX143" s="20"/>
      <c r="ATY143" s="20"/>
      <c r="ATZ143" s="20"/>
      <c r="AUA143" s="20"/>
      <c r="AUB143" s="20"/>
      <c r="AUC143" s="20"/>
      <c r="AUD143" s="20"/>
      <c r="AUE143" s="20"/>
      <c r="AUF143" s="20"/>
      <c r="AUG143" s="20"/>
      <c r="AUH143" s="20"/>
      <c r="AUI143" s="20"/>
      <c r="AUJ143" s="20"/>
      <c r="AUK143" s="20"/>
      <c r="AUL143" s="20"/>
      <c r="AUM143" s="20"/>
      <c r="AUN143" s="20"/>
      <c r="AUO143" s="20"/>
      <c r="AUP143" s="20"/>
      <c r="AUQ143" s="20"/>
      <c r="AUR143" s="20"/>
      <c r="AUS143" s="20"/>
      <c r="AUT143" s="20"/>
      <c r="AUU143" s="20"/>
      <c r="AUV143" s="20"/>
      <c r="AUW143" s="20"/>
      <c r="AUX143" s="20"/>
      <c r="AUY143" s="20"/>
      <c r="AUZ143" s="20"/>
      <c r="AVA143" s="20"/>
      <c r="AVB143" s="20"/>
      <c r="AVC143" s="20"/>
      <c r="AVD143" s="20"/>
      <c r="AVE143" s="20"/>
      <c r="AVF143" s="20"/>
      <c r="AVG143" s="20"/>
      <c r="AVH143" s="20"/>
      <c r="AVI143" s="20"/>
      <c r="AVJ143" s="20"/>
      <c r="AVK143" s="20"/>
      <c r="AVL143" s="20"/>
      <c r="AVM143" s="20"/>
      <c r="AVN143" s="20"/>
      <c r="AVO143" s="20"/>
      <c r="AVP143" s="20"/>
      <c r="AVQ143" s="20"/>
      <c r="AVR143" s="20"/>
      <c r="AVS143" s="20"/>
      <c r="AVT143" s="20"/>
      <c r="AVU143" s="20"/>
      <c r="AVV143" s="20"/>
      <c r="AVW143" s="20"/>
      <c r="AVX143" s="20"/>
      <c r="AVY143" s="20"/>
      <c r="AVZ143" s="20"/>
      <c r="AWA143" s="20"/>
      <c r="AWB143" s="20"/>
      <c r="AWC143" s="20"/>
      <c r="AWD143" s="20"/>
      <c r="AWE143" s="20"/>
      <c r="AWF143" s="20"/>
      <c r="AWG143" s="20"/>
      <c r="AWH143" s="20"/>
      <c r="AWI143" s="20"/>
      <c r="AWJ143" s="20"/>
      <c r="AWK143" s="20"/>
      <c r="AWL143" s="20"/>
      <c r="AWM143" s="20"/>
      <c r="AWN143" s="20"/>
      <c r="AWO143" s="20"/>
      <c r="AWP143" s="20"/>
      <c r="AWQ143" s="20"/>
      <c r="AWR143" s="20"/>
      <c r="AWS143" s="20"/>
      <c r="AWT143" s="20"/>
      <c r="AWU143" s="20"/>
      <c r="AWV143" s="20"/>
      <c r="AWW143" s="20"/>
      <c r="AWX143" s="20"/>
      <c r="AWY143" s="20"/>
      <c r="AWZ143" s="20"/>
      <c r="AXA143" s="20"/>
      <c r="AXB143" s="20"/>
      <c r="AXC143" s="20"/>
      <c r="AXD143" s="20"/>
      <c r="AXE143" s="20"/>
      <c r="AXF143" s="20"/>
      <c r="AXG143" s="20"/>
      <c r="AXH143" s="20"/>
      <c r="AXI143" s="20"/>
      <c r="AXJ143" s="20"/>
      <c r="AXK143" s="20"/>
      <c r="AXL143" s="20"/>
      <c r="AXM143" s="20"/>
      <c r="AXN143" s="20"/>
      <c r="AXO143" s="20"/>
      <c r="AXP143" s="20"/>
      <c r="AXQ143" s="20"/>
      <c r="AXR143" s="20"/>
      <c r="AXS143" s="20"/>
      <c r="AXT143" s="20"/>
      <c r="AXU143" s="20"/>
      <c r="AXV143" s="20"/>
      <c r="AXW143" s="20"/>
      <c r="AXX143" s="20"/>
      <c r="AXY143" s="20"/>
      <c r="AXZ143" s="20"/>
      <c r="AYA143" s="20"/>
      <c r="AYB143" s="20"/>
      <c r="AYC143" s="20"/>
      <c r="AYD143" s="20"/>
      <c r="AYE143" s="20"/>
      <c r="AYF143" s="20"/>
      <c r="AYG143" s="20"/>
      <c r="AYH143" s="20"/>
      <c r="AYI143" s="20"/>
      <c r="AYJ143" s="20"/>
      <c r="AYK143" s="20"/>
      <c r="AYL143" s="20"/>
      <c r="AYM143" s="20"/>
      <c r="AYN143" s="20"/>
      <c r="AYO143" s="20"/>
      <c r="AYP143" s="20"/>
      <c r="AYQ143" s="20"/>
      <c r="AYR143" s="20"/>
      <c r="AYS143" s="20"/>
      <c r="AYT143" s="20"/>
      <c r="AYU143" s="20"/>
      <c r="AYV143" s="20"/>
      <c r="AYW143" s="20"/>
      <c r="AYX143" s="20"/>
      <c r="AYY143" s="20"/>
      <c r="AYZ143" s="20"/>
      <c r="AZA143" s="20"/>
      <c r="AZB143" s="20"/>
      <c r="AZC143" s="20"/>
      <c r="AZD143" s="20"/>
      <c r="AZE143" s="20"/>
      <c r="AZF143" s="20"/>
      <c r="AZG143" s="20"/>
      <c r="AZH143" s="20"/>
      <c r="AZI143" s="20"/>
      <c r="AZJ143" s="20"/>
      <c r="AZK143" s="20"/>
      <c r="AZL143" s="20"/>
      <c r="AZM143" s="20"/>
      <c r="AZN143" s="20"/>
      <c r="AZO143" s="20"/>
      <c r="AZP143" s="20"/>
      <c r="AZQ143" s="20"/>
      <c r="AZR143" s="20"/>
      <c r="AZS143" s="20"/>
      <c r="AZT143" s="20"/>
      <c r="AZU143" s="20"/>
      <c r="AZV143" s="20"/>
      <c r="AZW143" s="20"/>
      <c r="AZX143" s="20"/>
      <c r="AZY143" s="20"/>
      <c r="AZZ143" s="20"/>
      <c r="BAA143" s="20"/>
      <c r="BAB143" s="20"/>
      <c r="BAC143" s="20"/>
      <c r="BAD143" s="20"/>
      <c r="BAE143" s="20"/>
      <c r="BAF143" s="20"/>
      <c r="BAG143" s="20"/>
      <c r="BAH143" s="20"/>
      <c r="BAI143" s="20"/>
      <c r="BAJ143" s="20"/>
      <c r="BAK143" s="20"/>
      <c r="BAL143" s="20"/>
      <c r="BAM143" s="20"/>
      <c r="BAN143" s="20"/>
      <c r="BAO143" s="20"/>
      <c r="BAP143" s="20"/>
      <c r="BAQ143" s="20"/>
      <c r="BAR143" s="20"/>
      <c r="BAS143" s="20"/>
      <c r="BAT143" s="20"/>
      <c r="BAU143" s="20"/>
      <c r="BAV143" s="20"/>
      <c r="BAW143" s="20"/>
      <c r="BAX143" s="20"/>
      <c r="BAY143" s="20"/>
      <c r="BAZ143" s="20"/>
      <c r="BBA143" s="20"/>
      <c r="BBB143" s="20"/>
      <c r="BBC143" s="20"/>
      <c r="BBD143" s="20"/>
      <c r="BBE143" s="20"/>
      <c r="BBF143" s="20"/>
      <c r="BBG143" s="20"/>
      <c r="BBH143" s="20"/>
      <c r="BBI143" s="20"/>
      <c r="BBJ143" s="20"/>
      <c r="BBK143" s="20"/>
      <c r="BBL143" s="20"/>
      <c r="BBM143" s="20"/>
      <c r="BBN143" s="20"/>
      <c r="BBO143" s="20"/>
      <c r="BBP143" s="20"/>
      <c r="BBQ143" s="20"/>
      <c r="BBR143" s="20"/>
      <c r="BBS143" s="20"/>
      <c r="BBT143" s="20"/>
      <c r="BBU143" s="20"/>
      <c r="BBV143" s="20"/>
      <c r="BBW143" s="20"/>
      <c r="BBX143" s="20"/>
      <c r="BBY143" s="20"/>
      <c r="BBZ143" s="20"/>
      <c r="BCA143" s="20"/>
      <c r="BCB143" s="20"/>
      <c r="BCC143" s="20"/>
      <c r="BCD143" s="20"/>
      <c r="BCE143" s="20"/>
      <c r="BCF143" s="20"/>
      <c r="BCG143" s="20"/>
      <c r="BCH143" s="20"/>
      <c r="BCI143" s="20"/>
      <c r="BCJ143" s="20"/>
      <c r="BCK143" s="20"/>
      <c r="BCL143" s="20"/>
      <c r="BCM143" s="20"/>
      <c r="BCN143" s="20"/>
      <c r="BCO143" s="20"/>
      <c r="BCP143" s="20"/>
      <c r="BCQ143" s="20"/>
      <c r="BCR143" s="20"/>
      <c r="BCS143" s="20"/>
      <c r="BCT143" s="20"/>
      <c r="BCU143" s="20"/>
      <c r="BCV143" s="20"/>
      <c r="BCW143" s="20"/>
      <c r="BCX143" s="20"/>
      <c r="BCY143" s="20"/>
      <c r="BCZ143" s="20"/>
      <c r="BDA143" s="20"/>
      <c r="BDB143" s="20"/>
      <c r="BDC143" s="20"/>
      <c r="BDD143" s="20"/>
      <c r="BDE143" s="20"/>
      <c r="BDF143" s="20"/>
      <c r="BDG143" s="20"/>
      <c r="BDH143" s="20"/>
      <c r="BDI143" s="20"/>
      <c r="BDJ143" s="20"/>
      <c r="BDK143" s="20"/>
      <c r="BDL143" s="20"/>
      <c r="BDM143" s="20"/>
      <c r="BDN143" s="20"/>
      <c r="BDO143" s="20"/>
      <c r="BDP143" s="20"/>
      <c r="BDQ143" s="20"/>
      <c r="BDR143" s="20"/>
      <c r="BDS143" s="20"/>
      <c r="BDT143" s="20"/>
      <c r="BDU143" s="20"/>
      <c r="BDV143" s="20"/>
      <c r="BDW143" s="20"/>
      <c r="BDX143" s="20"/>
      <c r="BDY143" s="20"/>
      <c r="BDZ143" s="20"/>
      <c r="BEA143" s="20"/>
      <c r="BEB143" s="20"/>
      <c r="BEC143" s="20"/>
      <c r="BED143" s="20"/>
      <c r="BEE143" s="20"/>
      <c r="BEF143" s="20"/>
      <c r="BEG143" s="20"/>
      <c r="BEH143" s="20"/>
      <c r="BEI143" s="20"/>
      <c r="BEJ143" s="20"/>
      <c r="BEK143" s="20"/>
      <c r="BEL143" s="20"/>
      <c r="BEM143" s="20"/>
      <c r="BEN143" s="20"/>
      <c r="BEO143" s="20"/>
      <c r="BEP143" s="20"/>
      <c r="BEQ143" s="20"/>
      <c r="BER143" s="20"/>
      <c r="BES143" s="20"/>
      <c r="BET143" s="20"/>
      <c r="BEU143" s="20"/>
      <c r="BEV143" s="20"/>
      <c r="BEW143" s="20"/>
      <c r="BEX143" s="20"/>
      <c r="BEY143" s="20"/>
      <c r="BEZ143" s="20"/>
      <c r="BFA143" s="20"/>
      <c r="BFB143" s="20"/>
      <c r="BFC143" s="20"/>
      <c r="BFD143" s="20"/>
      <c r="BFE143" s="20"/>
      <c r="BFF143" s="20"/>
      <c r="BFG143" s="20"/>
      <c r="BFH143" s="20"/>
      <c r="BFI143" s="20"/>
      <c r="BFJ143" s="20"/>
      <c r="BFK143" s="20"/>
      <c r="BFL143" s="20"/>
      <c r="BFM143" s="20"/>
      <c r="BFN143" s="20"/>
      <c r="BFO143" s="20"/>
      <c r="BFP143" s="20"/>
      <c r="BFQ143" s="20"/>
      <c r="BFR143" s="20"/>
      <c r="BFS143" s="20"/>
      <c r="BFT143" s="20"/>
      <c r="BFU143" s="20"/>
      <c r="BFV143" s="20"/>
      <c r="BFW143" s="20"/>
      <c r="BFX143" s="20"/>
      <c r="BFY143" s="20"/>
      <c r="BFZ143" s="20"/>
      <c r="BGA143" s="20"/>
      <c r="BGB143" s="20"/>
      <c r="BGC143" s="20"/>
      <c r="BGD143" s="20"/>
      <c r="BGE143" s="20"/>
      <c r="BGF143" s="20"/>
      <c r="BGG143" s="20"/>
      <c r="BGH143" s="20"/>
      <c r="BGI143" s="20"/>
      <c r="BGJ143" s="20"/>
      <c r="BGK143" s="20"/>
      <c r="BGL143" s="20"/>
      <c r="BGM143" s="20"/>
      <c r="BGN143" s="20"/>
      <c r="BGO143" s="20"/>
      <c r="BGP143" s="20"/>
      <c r="BGQ143" s="20"/>
      <c r="BGR143" s="20"/>
      <c r="BGS143" s="20"/>
      <c r="BGT143" s="20"/>
      <c r="BGU143" s="20"/>
      <c r="BGV143" s="20"/>
      <c r="BGW143" s="20"/>
      <c r="BGX143" s="20"/>
      <c r="BGY143" s="20"/>
      <c r="BGZ143" s="20"/>
      <c r="BHA143" s="20"/>
      <c r="BHB143" s="20"/>
      <c r="BHC143" s="20"/>
      <c r="BHD143" s="20"/>
      <c r="BHE143" s="20"/>
      <c r="BHF143" s="20"/>
      <c r="BHG143" s="20"/>
      <c r="BHH143" s="20"/>
      <c r="BHI143" s="20"/>
      <c r="BHJ143" s="20"/>
      <c r="BHK143" s="20"/>
      <c r="BHL143" s="20"/>
      <c r="BHM143" s="20"/>
      <c r="BHN143" s="20"/>
      <c r="BHO143" s="20"/>
      <c r="BHP143" s="20"/>
      <c r="BHQ143" s="20"/>
      <c r="BHR143" s="20"/>
      <c r="BHS143" s="20"/>
      <c r="BHT143" s="20"/>
      <c r="BHU143" s="20"/>
      <c r="BHV143" s="20"/>
      <c r="BHW143" s="20"/>
      <c r="BHX143" s="20"/>
      <c r="BHY143" s="20"/>
      <c r="BHZ143" s="20"/>
      <c r="BIA143" s="20"/>
      <c r="BIB143" s="20"/>
      <c r="BIC143" s="20"/>
      <c r="BID143" s="20"/>
      <c r="BIE143" s="20"/>
      <c r="BIF143" s="20"/>
      <c r="BIG143" s="20"/>
      <c r="BIH143" s="20"/>
      <c r="BII143" s="20"/>
      <c r="BIJ143" s="20"/>
      <c r="BIK143" s="20"/>
      <c r="BIL143" s="20"/>
      <c r="BIM143" s="20"/>
      <c r="BIN143" s="20"/>
      <c r="BIO143" s="20"/>
      <c r="BIP143" s="20"/>
      <c r="BIQ143" s="20"/>
      <c r="BIR143" s="20"/>
      <c r="BIS143" s="20"/>
      <c r="BIT143" s="20"/>
      <c r="BIU143" s="20"/>
      <c r="BIV143" s="20"/>
      <c r="BIW143" s="20"/>
      <c r="BIX143" s="20"/>
      <c r="BIY143" s="20"/>
      <c r="BIZ143" s="20"/>
      <c r="BJA143" s="20"/>
      <c r="BJB143" s="20"/>
      <c r="BJC143" s="20"/>
      <c r="BJD143" s="20"/>
      <c r="BJE143" s="20"/>
      <c r="BJF143" s="20"/>
      <c r="BJG143" s="20"/>
      <c r="BJH143" s="20"/>
      <c r="BJI143" s="20"/>
      <c r="BJJ143" s="20"/>
      <c r="BJK143" s="20"/>
      <c r="BJL143" s="20"/>
      <c r="BJM143" s="20"/>
      <c r="BJN143" s="20"/>
      <c r="BJO143" s="20"/>
      <c r="BJP143" s="20"/>
      <c r="BJQ143" s="20"/>
      <c r="BJR143" s="20"/>
      <c r="BJS143" s="20"/>
      <c r="BJT143" s="20"/>
      <c r="BJU143" s="20"/>
      <c r="BJV143" s="20"/>
      <c r="BJW143" s="20"/>
      <c r="BJX143" s="20"/>
      <c r="BJY143" s="20"/>
      <c r="BJZ143" s="20"/>
      <c r="BKA143" s="20"/>
      <c r="BKB143" s="20"/>
      <c r="BKC143" s="20"/>
      <c r="BKD143" s="20"/>
      <c r="BKE143" s="20"/>
      <c r="BKF143" s="20"/>
      <c r="BKG143" s="20"/>
      <c r="BKH143" s="20"/>
      <c r="BKI143" s="20"/>
      <c r="BKJ143" s="20"/>
      <c r="BKK143" s="20"/>
      <c r="BKL143" s="20"/>
      <c r="BKM143" s="20"/>
      <c r="BKN143" s="20"/>
      <c r="BKO143" s="20"/>
      <c r="BKP143" s="20"/>
      <c r="BKQ143" s="20"/>
      <c r="BKR143" s="20"/>
      <c r="BKS143" s="20"/>
      <c r="BKT143" s="20"/>
      <c r="BKU143" s="20"/>
      <c r="BKV143" s="20"/>
      <c r="BKW143" s="20"/>
      <c r="BKX143" s="20"/>
      <c r="BKY143" s="20"/>
      <c r="BKZ143" s="20"/>
      <c r="BLA143" s="20"/>
      <c r="BLB143" s="20"/>
      <c r="BLC143" s="20"/>
      <c r="BLD143" s="20"/>
      <c r="BLE143" s="20"/>
      <c r="BLF143" s="20"/>
      <c r="BLG143" s="20"/>
      <c r="BLH143" s="20"/>
      <c r="BLI143" s="20"/>
      <c r="BLJ143" s="20"/>
      <c r="BLK143" s="20"/>
      <c r="BLL143" s="20"/>
      <c r="BLM143" s="20"/>
      <c r="BLN143" s="20"/>
      <c r="BLO143" s="20"/>
      <c r="BLP143" s="20"/>
      <c r="BLQ143" s="20"/>
      <c r="BLR143" s="20"/>
      <c r="BLS143" s="20"/>
      <c r="BLT143" s="20"/>
      <c r="BLU143" s="20"/>
      <c r="BLV143" s="20"/>
      <c r="BLW143" s="20"/>
      <c r="BLX143" s="20"/>
      <c r="BLY143" s="20"/>
      <c r="BLZ143" s="20"/>
      <c r="BMA143" s="20"/>
      <c r="BMB143" s="20"/>
      <c r="BMC143" s="20"/>
      <c r="BMD143" s="20"/>
      <c r="BME143" s="20"/>
      <c r="BMF143" s="20"/>
      <c r="BMG143" s="20"/>
      <c r="BMH143" s="20"/>
      <c r="BMI143" s="20"/>
      <c r="BMJ143" s="20"/>
      <c r="BMK143" s="20"/>
      <c r="BML143" s="20"/>
      <c r="BMM143" s="20"/>
      <c r="BMN143" s="20"/>
      <c r="BMO143" s="20"/>
      <c r="BMP143" s="20"/>
      <c r="BMQ143" s="20"/>
      <c r="BMR143" s="20"/>
      <c r="BMS143" s="20"/>
      <c r="BMT143" s="20"/>
      <c r="BMU143" s="20"/>
      <c r="BMV143" s="20"/>
      <c r="BMW143" s="20"/>
      <c r="BMX143" s="20"/>
      <c r="BMY143" s="20"/>
      <c r="BMZ143" s="20"/>
      <c r="BNA143" s="20"/>
      <c r="BNB143" s="20"/>
      <c r="BNC143" s="20"/>
      <c r="BND143" s="20"/>
      <c r="BNE143" s="20"/>
      <c r="BNF143" s="20"/>
      <c r="BNG143" s="20"/>
      <c r="BNH143" s="20"/>
      <c r="BNI143" s="20"/>
      <c r="BNJ143" s="20"/>
      <c r="BNK143" s="20"/>
      <c r="BNL143" s="20"/>
      <c r="BNM143" s="20"/>
      <c r="BNN143" s="20"/>
      <c r="BNO143" s="20"/>
      <c r="BNP143" s="20"/>
      <c r="BNQ143" s="20"/>
      <c r="BNR143" s="20"/>
      <c r="BNS143" s="20"/>
      <c r="BNT143" s="20"/>
      <c r="BNU143" s="20"/>
      <c r="BNV143" s="20"/>
      <c r="BNW143" s="20"/>
      <c r="BNX143" s="20"/>
      <c r="BNY143" s="20"/>
      <c r="BNZ143" s="20"/>
      <c r="BOA143" s="20"/>
      <c r="BOB143" s="20"/>
      <c r="BOC143" s="20"/>
      <c r="BOD143" s="20"/>
      <c r="BOE143" s="20"/>
      <c r="BOF143" s="20"/>
      <c r="BOG143" s="20"/>
      <c r="BOH143" s="20"/>
      <c r="BOI143" s="20"/>
      <c r="BOJ143" s="20"/>
      <c r="BOK143" s="20"/>
      <c r="BOL143" s="20"/>
      <c r="BOM143" s="20"/>
      <c r="BON143" s="20"/>
      <c r="BOO143" s="20"/>
      <c r="BOP143" s="20"/>
      <c r="BOQ143" s="20"/>
      <c r="BOR143" s="20"/>
      <c r="BOS143" s="20"/>
      <c r="BOT143" s="20"/>
      <c r="BOU143" s="20"/>
      <c r="BOV143" s="20"/>
      <c r="BOW143" s="20"/>
      <c r="BOX143" s="20"/>
      <c r="BOY143" s="20"/>
      <c r="BOZ143" s="20"/>
      <c r="BPA143" s="20"/>
      <c r="BPB143" s="20"/>
      <c r="BPC143" s="20"/>
      <c r="BPD143" s="20"/>
      <c r="BPE143" s="20"/>
      <c r="BPF143" s="20"/>
      <c r="BPG143" s="20"/>
      <c r="BPH143" s="20"/>
      <c r="BPI143" s="20"/>
      <c r="BPJ143" s="20"/>
      <c r="BPK143" s="20"/>
      <c r="BPL143" s="20"/>
      <c r="BPM143" s="20"/>
      <c r="BPN143" s="20"/>
      <c r="BPO143" s="20"/>
      <c r="BPP143" s="20"/>
      <c r="BPQ143" s="20"/>
      <c r="BPR143" s="20"/>
      <c r="BPS143" s="20"/>
      <c r="BPT143" s="20"/>
      <c r="BPU143" s="20"/>
      <c r="BPV143" s="20"/>
      <c r="BPW143" s="20"/>
      <c r="BPX143" s="20"/>
      <c r="BPY143" s="20"/>
      <c r="BPZ143" s="20"/>
      <c r="BQA143" s="20"/>
      <c r="BQB143" s="20"/>
      <c r="BQC143" s="20"/>
      <c r="BQD143" s="20"/>
      <c r="BQE143" s="20"/>
      <c r="BQF143" s="20"/>
      <c r="BQG143" s="20"/>
      <c r="BQH143" s="20"/>
      <c r="BQI143" s="20"/>
      <c r="BQJ143" s="20"/>
      <c r="BQK143" s="20"/>
      <c r="BQL143" s="20"/>
      <c r="BQM143" s="20"/>
      <c r="BQN143" s="20"/>
      <c r="BQO143" s="20"/>
      <c r="BQP143" s="20"/>
      <c r="BQQ143" s="20"/>
      <c r="BQR143" s="20"/>
      <c r="BQS143" s="20"/>
      <c r="BQT143" s="20"/>
      <c r="BQU143" s="20"/>
      <c r="BQV143" s="20"/>
      <c r="BQW143" s="20"/>
      <c r="BQX143" s="20"/>
      <c r="BQY143" s="20"/>
      <c r="BQZ143" s="20"/>
      <c r="BRA143" s="20"/>
      <c r="BRB143" s="20"/>
      <c r="BRC143" s="20"/>
      <c r="BRD143" s="20"/>
      <c r="BRE143" s="20"/>
      <c r="BRF143" s="20"/>
      <c r="BRG143" s="20"/>
      <c r="BRH143" s="20"/>
      <c r="BRI143" s="20"/>
      <c r="BRJ143" s="20"/>
      <c r="BRK143" s="20"/>
      <c r="BRL143" s="20"/>
      <c r="BRM143" s="20"/>
      <c r="BRN143" s="20"/>
      <c r="BRO143" s="20"/>
      <c r="BRP143" s="20"/>
      <c r="BRQ143" s="20"/>
      <c r="BRR143" s="20"/>
      <c r="BRS143" s="20"/>
      <c r="BRT143" s="20"/>
      <c r="BRU143" s="20"/>
      <c r="BRV143" s="20"/>
      <c r="BRW143" s="20"/>
      <c r="BRX143" s="20"/>
      <c r="BRY143" s="20"/>
      <c r="BRZ143" s="20"/>
      <c r="BSA143" s="20"/>
      <c r="BSB143" s="20"/>
      <c r="BSC143" s="20"/>
      <c r="BSD143" s="20"/>
      <c r="BSE143" s="20"/>
      <c r="BSF143" s="20"/>
      <c r="BSG143" s="20"/>
      <c r="BSH143" s="20"/>
      <c r="BSI143" s="20"/>
      <c r="BSJ143" s="20"/>
      <c r="BSK143" s="20"/>
      <c r="BSL143" s="20"/>
      <c r="BSM143" s="20"/>
      <c r="BSN143" s="20"/>
      <c r="BSO143" s="20"/>
      <c r="BSP143" s="20"/>
      <c r="BSQ143" s="20"/>
      <c r="BSR143" s="20"/>
      <c r="BSS143" s="20"/>
      <c r="BST143" s="20"/>
      <c r="BSU143" s="20"/>
      <c r="BSV143" s="20"/>
      <c r="BSW143" s="20"/>
      <c r="BSX143" s="20"/>
      <c r="BSY143" s="20"/>
      <c r="BSZ143" s="20"/>
      <c r="BTA143" s="20"/>
      <c r="BTB143" s="20"/>
      <c r="BTC143" s="20"/>
      <c r="BTD143" s="20"/>
      <c r="BTE143" s="20"/>
      <c r="BTF143" s="20"/>
      <c r="BTG143" s="20"/>
      <c r="BTH143" s="20"/>
      <c r="BTI143" s="20"/>
      <c r="BTJ143" s="20"/>
      <c r="BTK143" s="20"/>
      <c r="BTL143" s="20"/>
      <c r="BTM143" s="20"/>
      <c r="BTN143" s="20"/>
      <c r="BTO143" s="20"/>
      <c r="BTP143" s="20"/>
      <c r="BTQ143" s="20"/>
      <c r="BTR143" s="20"/>
      <c r="BTS143" s="20"/>
      <c r="BTT143" s="20"/>
      <c r="BTU143" s="20"/>
      <c r="BTV143" s="20"/>
      <c r="BTW143" s="20"/>
      <c r="BTX143" s="20"/>
      <c r="BTY143" s="20"/>
      <c r="BTZ143" s="20"/>
      <c r="BUA143" s="20"/>
      <c r="BUB143" s="20"/>
      <c r="BUC143" s="20"/>
      <c r="BUD143" s="20"/>
      <c r="BUE143" s="20"/>
      <c r="BUF143" s="20"/>
      <c r="BUG143" s="20"/>
      <c r="BUH143" s="20"/>
      <c r="BUI143" s="20"/>
      <c r="BUJ143" s="20"/>
      <c r="BUK143" s="20"/>
      <c r="BUL143" s="20"/>
      <c r="BUM143" s="20"/>
      <c r="BUN143" s="20"/>
      <c r="BUO143" s="20"/>
      <c r="BUP143" s="20"/>
      <c r="BUQ143" s="20"/>
      <c r="BUR143" s="20"/>
      <c r="BUS143" s="20"/>
      <c r="BUT143" s="20"/>
      <c r="BUU143" s="20"/>
      <c r="BUV143" s="20"/>
      <c r="BUW143" s="20"/>
      <c r="BUX143" s="20"/>
      <c r="BUY143" s="20"/>
      <c r="BUZ143" s="20"/>
      <c r="BVA143" s="20"/>
      <c r="BVB143" s="20"/>
      <c r="BVC143" s="20"/>
      <c r="BVD143" s="20"/>
      <c r="BVE143" s="20"/>
      <c r="BVF143" s="20"/>
      <c r="BVG143" s="20"/>
      <c r="BVH143" s="20"/>
      <c r="BVI143" s="20"/>
      <c r="BVJ143" s="20"/>
      <c r="BVK143" s="20"/>
      <c r="BVL143" s="20"/>
      <c r="BVM143" s="20"/>
      <c r="BVN143" s="20"/>
      <c r="BVO143" s="20"/>
      <c r="BVP143" s="20"/>
      <c r="BVQ143" s="20"/>
      <c r="BVR143" s="20"/>
      <c r="BVS143" s="20"/>
      <c r="BVT143" s="20"/>
      <c r="BVU143" s="20"/>
      <c r="BVV143" s="20"/>
      <c r="BVW143" s="20"/>
      <c r="BVX143" s="20"/>
      <c r="BVY143" s="20"/>
      <c r="BVZ143" s="20"/>
      <c r="BWA143" s="20"/>
      <c r="BWB143" s="20"/>
      <c r="BWC143" s="20"/>
      <c r="BWD143" s="20"/>
      <c r="BWE143" s="20"/>
      <c r="BWF143" s="20"/>
      <c r="BWG143" s="20"/>
      <c r="BWH143" s="20"/>
      <c r="BWI143" s="20"/>
      <c r="BWJ143" s="20"/>
      <c r="BWK143" s="20"/>
      <c r="BWL143" s="20"/>
      <c r="BWM143" s="20"/>
      <c r="BWN143" s="20"/>
      <c r="BWO143" s="20"/>
      <c r="BWP143" s="20"/>
      <c r="BWQ143" s="20"/>
      <c r="BWR143" s="20"/>
      <c r="BWS143" s="20"/>
      <c r="BWT143" s="20"/>
      <c r="BWU143" s="20"/>
      <c r="BWV143" s="20"/>
      <c r="BWW143" s="20"/>
      <c r="BWX143" s="20"/>
      <c r="BWY143" s="20"/>
      <c r="BWZ143" s="20"/>
      <c r="BXA143" s="20"/>
      <c r="BXB143" s="20"/>
      <c r="BXC143" s="20"/>
      <c r="BXD143" s="20"/>
      <c r="BXE143" s="20"/>
      <c r="BXF143" s="20"/>
      <c r="BXG143" s="20"/>
      <c r="BXH143" s="20"/>
      <c r="BXI143" s="20"/>
      <c r="BXJ143" s="20"/>
      <c r="BXK143" s="20"/>
      <c r="BXL143" s="20"/>
      <c r="BXM143" s="20"/>
      <c r="BXN143" s="20"/>
      <c r="BXO143" s="20"/>
      <c r="BXP143" s="20"/>
      <c r="BXQ143" s="20"/>
      <c r="BXR143" s="20"/>
      <c r="BXS143" s="20"/>
      <c r="BXT143" s="20"/>
      <c r="BXU143" s="20"/>
      <c r="BXV143" s="20"/>
      <c r="BXW143" s="20"/>
      <c r="BXX143" s="20"/>
      <c r="BXY143" s="20"/>
      <c r="BXZ143" s="20"/>
      <c r="BYA143" s="20"/>
      <c r="BYB143" s="20"/>
      <c r="BYC143" s="20"/>
      <c r="BYD143" s="20"/>
      <c r="BYE143" s="20"/>
      <c r="BYF143" s="20"/>
      <c r="BYG143" s="20"/>
      <c r="BYH143" s="20"/>
      <c r="BYI143" s="20"/>
      <c r="BYJ143" s="20"/>
      <c r="BYK143" s="20"/>
      <c r="BYL143" s="20"/>
      <c r="BYM143" s="20"/>
      <c r="BYN143" s="20"/>
      <c r="BYO143" s="20"/>
      <c r="BYP143" s="20"/>
      <c r="BYQ143" s="20"/>
      <c r="BYR143" s="20"/>
      <c r="BYS143" s="20"/>
      <c r="BYT143" s="20"/>
      <c r="BYU143" s="20"/>
      <c r="BYV143" s="20"/>
      <c r="BYW143" s="20"/>
      <c r="BYX143" s="20"/>
      <c r="BYY143" s="20"/>
      <c r="BYZ143" s="20"/>
      <c r="BZA143" s="20"/>
      <c r="BZB143" s="20"/>
      <c r="BZC143" s="20"/>
      <c r="BZD143" s="20"/>
      <c r="BZE143" s="20"/>
      <c r="BZF143" s="20"/>
      <c r="BZG143" s="20"/>
      <c r="BZH143" s="20"/>
      <c r="BZI143" s="20"/>
      <c r="BZJ143" s="20"/>
      <c r="BZK143" s="20"/>
      <c r="BZL143" s="20"/>
      <c r="BZM143" s="20"/>
      <c r="BZN143" s="20"/>
      <c r="BZO143" s="20"/>
      <c r="BZP143" s="20"/>
      <c r="BZQ143" s="20"/>
      <c r="BZR143" s="20"/>
      <c r="BZS143" s="20"/>
      <c r="BZT143" s="20"/>
      <c r="BZU143" s="20"/>
      <c r="BZV143" s="20"/>
      <c r="BZW143" s="20"/>
      <c r="BZX143" s="20"/>
      <c r="BZY143" s="20"/>
      <c r="BZZ143" s="20"/>
      <c r="CAA143" s="20"/>
      <c r="CAB143" s="20"/>
      <c r="CAC143" s="20"/>
      <c r="CAD143" s="20"/>
      <c r="CAE143" s="20"/>
      <c r="CAF143" s="20"/>
      <c r="CAG143" s="20"/>
      <c r="CAH143" s="20"/>
      <c r="CAI143" s="20"/>
      <c r="CAJ143" s="20"/>
      <c r="CAK143" s="20"/>
      <c r="CAL143" s="20"/>
      <c r="CAM143" s="20"/>
      <c r="CAN143" s="20"/>
      <c r="CAO143" s="20"/>
      <c r="CAP143" s="20"/>
      <c r="CAQ143" s="20"/>
      <c r="CAR143" s="20"/>
      <c r="CAS143" s="20"/>
      <c r="CAT143" s="20"/>
      <c r="CAU143" s="20"/>
      <c r="CAV143" s="20"/>
      <c r="CAW143" s="20"/>
      <c r="CAX143" s="20"/>
      <c r="CAY143" s="20"/>
      <c r="CAZ143" s="20"/>
      <c r="CBA143" s="20"/>
      <c r="CBB143" s="20"/>
      <c r="CBC143" s="20"/>
      <c r="CBD143" s="20"/>
      <c r="CBE143" s="20"/>
      <c r="CBF143" s="20"/>
      <c r="CBG143" s="20"/>
      <c r="CBH143" s="20"/>
      <c r="CBI143" s="20"/>
      <c r="CBJ143" s="20"/>
      <c r="CBK143" s="20"/>
      <c r="CBL143" s="20"/>
      <c r="CBM143" s="20"/>
      <c r="CBN143" s="20"/>
      <c r="CBO143" s="20"/>
      <c r="CBP143" s="20"/>
      <c r="CBQ143" s="20"/>
      <c r="CBR143" s="20"/>
      <c r="CBS143" s="20"/>
      <c r="CBT143" s="20"/>
      <c r="CBU143" s="20"/>
      <c r="CBV143" s="20"/>
      <c r="CBW143" s="20"/>
      <c r="CBX143" s="20"/>
      <c r="CBY143" s="20"/>
      <c r="CBZ143" s="20"/>
      <c r="CCA143" s="20"/>
      <c r="CCB143" s="20"/>
      <c r="CCC143" s="20"/>
      <c r="CCD143" s="20"/>
      <c r="CCE143" s="20"/>
      <c r="CCF143" s="20"/>
      <c r="CCG143" s="20"/>
      <c r="CCH143" s="20"/>
      <c r="CCI143" s="20"/>
      <c r="CCJ143" s="20"/>
      <c r="CCK143" s="20"/>
      <c r="CCL143" s="20"/>
      <c r="CCM143" s="20"/>
      <c r="CCN143" s="20"/>
      <c r="CCO143" s="20"/>
      <c r="CCP143" s="20"/>
      <c r="CCQ143" s="20"/>
      <c r="CCR143" s="20"/>
      <c r="CCS143" s="20"/>
      <c r="CCT143" s="20"/>
      <c r="CCU143" s="20"/>
      <c r="CCV143" s="20"/>
      <c r="CCW143" s="20"/>
      <c r="CCX143" s="20"/>
      <c r="CCY143" s="20"/>
      <c r="CCZ143" s="20"/>
      <c r="CDA143" s="20"/>
      <c r="CDB143" s="20"/>
      <c r="CDC143" s="20"/>
      <c r="CDD143" s="20"/>
      <c r="CDE143" s="20"/>
      <c r="CDF143" s="20"/>
      <c r="CDG143" s="20"/>
      <c r="CDH143" s="20"/>
      <c r="CDI143" s="20"/>
      <c r="CDJ143" s="20"/>
      <c r="CDK143" s="20"/>
      <c r="CDL143" s="20"/>
      <c r="CDM143" s="20"/>
      <c r="CDN143" s="20"/>
      <c r="CDO143" s="20"/>
      <c r="CDP143" s="20"/>
      <c r="CDQ143" s="20"/>
      <c r="CDR143" s="20"/>
      <c r="CDS143" s="20"/>
      <c r="CDT143" s="20"/>
      <c r="CDU143" s="20"/>
      <c r="CDV143" s="20"/>
      <c r="CDW143" s="20"/>
      <c r="CDX143" s="20"/>
      <c r="CDY143" s="20"/>
      <c r="CDZ143" s="20"/>
      <c r="CEA143" s="20"/>
      <c r="CEB143" s="20"/>
      <c r="CEC143" s="20"/>
      <c r="CED143" s="20"/>
      <c r="CEE143" s="20"/>
      <c r="CEF143" s="20"/>
      <c r="CEG143" s="20"/>
      <c r="CEH143" s="20"/>
      <c r="CEI143" s="20"/>
      <c r="CEJ143" s="20"/>
      <c r="CEK143" s="20"/>
      <c r="CEL143" s="20"/>
      <c r="CEM143" s="20"/>
      <c r="CEN143" s="20"/>
      <c r="CEO143" s="20"/>
      <c r="CEP143" s="20"/>
      <c r="CEQ143" s="20"/>
      <c r="CER143" s="20"/>
      <c r="CES143" s="20"/>
      <c r="CET143" s="20"/>
      <c r="CEU143" s="20"/>
      <c r="CEV143" s="20"/>
      <c r="CEW143" s="20"/>
      <c r="CEX143" s="20"/>
      <c r="CEY143" s="20"/>
      <c r="CEZ143" s="20"/>
      <c r="CFA143" s="20"/>
      <c r="CFB143" s="20"/>
      <c r="CFC143" s="20"/>
      <c r="CFD143" s="20"/>
      <c r="CFE143" s="20"/>
      <c r="CFF143" s="20"/>
      <c r="CFG143" s="20"/>
      <c r="CFH143" s="20"/>
      <c r="CFI143" s="20"/>
      <c r="CFJ143" s="20"/>
      <c r="CFK143" s="20"/>
      <c r="CFL143" s="20"/>
      <c r="CFM143" s="20"/>
      <c r="CFN143" s="20"/>
      <c r="CFO143" s="20"/>
      <c r="CFP143" s="20"/>
      <c r="CFQ143" s="20"/>
      <c r="CFR143" s="20"/>
      <c r="CFS143" s="20"/>
      <c r="CFT143" s="20"/>
      <c r="CFU143" s="20"/>
      <c r="CFV143" s="20"/>
      <c r="CFW143" s="20"/>
      <c r="CFX143" s="20"/>
      <c r="CFY143" s="20"/>
      <c r="CFZ143" s="20"/>
      <c r="CGA143" s="20"/>
      <c r="CGB143" s="20"/>
      <c r="CGC143" s="20"/>
      <c r="CGD143" s="20"/>
      <c r="CGE143" s="20"/>
      <c r="CGF143" s="20"/>
      <c r="CGG143" s="20"/>
      <c r="CGH143" s="20"/>
      <c r="CGI143" s="20"/>
      <c r="CGJ143" s="20"/>
      <c r="CGK143" s="20"/>
      <c r="CGL143" s="20"/>
      <c r="CGM143" s="20"/>
      <c r="CGN143" s="20"/>
      <c r="CGO143" s="20"/>
      <c r="CGP143" s="20"/>
      <c r="CGQ143" s="20"/>
      <c r="CGR143" s="20"/>
      <c r="CGS143" s="20"/>
      <c r="CGT143" s="20"/>
      <c r="CGU143" s="20"/>
      <c r="CGV143" s="20"/>
      <c r="CGW143" s="20"/>
      <c r="CGX143" s="20"/>
      <c r="CGY143" s="20"/>
      <c r="CGZ143" s="20"/>
      <c r="CHA143" s="20"/>
      <c r="CHB143" s="20"/>
      <c r="CHC143" s="20"/>
      <c r="CHD143" s="20"/>
      <c r="CHE143" s="20"/>
      <c r="CHF143" s="20"/>
      <c r="CHG143" s="20"/>
      <c r="CHH143" s="20"/>
      <c r="CHI143" s="20"/>
      <c r="CHJ143" s="20"/>
      <c r="CHK143" s="20"/>
      <c r="CHL143" s="20"/>
      <c r="CHM143" s="20"/>
      <c r="CHN143" s="20"/>
      <c r="CHO143" s="20"/>
      <c r="CHP143" s="20"/>
      <c r="CHQ143" s="20"/>
      <c r="CHR143" s="20"/>
      <c r="CHS143" s="20"/>
      <c r="CHT143" s="20"/>
      <c r="CHU143" s="20"/>
      <c r="CHV143" s="20"/>
      <c r="CHW143" s="20"/>
      <c r="CHX143" s="20"/>
      <c r="CHY143" s="20"/>
      <c r="CHZ143" s="20"/>
      <c r="CIA143" s="20"/>
      <c r="CIB143" s="20"/>
      <c r="CIC143" s="20"/>
      <c r="CID143" s="20"/>
      <c r="CIE143" s="20"/>
      <c r="CIF143" s="20"/>
      <c r="CIG143" s="20"/>
      <c r="CIH143" s="20"/>
      <c r="CII143" s="20"/>
      <c r="CIJ143" s="20"/>
      <c r="CIK143" s="20"/>
      <c r="CIL143" s="20"/>
      <c r="CIM143" s="20"/>
      <c r="CIN143" s="20"/>
      <c r="CIO143" s="20"/>
      <c r="CIP143" s="20"/>
      <c r="CIQ143" s="20"/>
      <c r="CIR143" s="20"/>
      <c r="CIS143" s="20"/>
      <c r="CIT143" s="20"/>
      <c r="CIU143" s="20"/>
      <c r="CIV143" s="20"/>
      <c r="CIW143" s="20"/>
      <c r="CIX143" s="20"/>
      <c r="CIY143" s="20"/>
      <c r="CIZ143" s="20"/>
      <c r="CJA143" s="20"/>
      <c r="CJB143" s="20"/>
      <c r="CJC143" s="20"/>
      <c r="CJD143" s="20"/>
      <c r="CJE143" s="20"/>
      <c r="CJF143" s="20"/>
      <c r="CJG143" s="20"/>
      <c r="CJH143" s="20"/>
      <c r="CJI143" s="20"/>
      <c r="CJJ143" s="20"/>
      <c r="CJK143" s="20"/>
      <c r="CJL143" s="20"/>
      <c r="CJM143" s="20"/>
      <c r="CJN143" s="20"/>
      <c r="CJO143" s="20"/>
      <c r="CJP143" s="20"/>
      <c r="CJQ143" s="20"/>
      <c r="CJR143" s="20"/>
      <c r="CJS143" s="20"/>
      <c r="CJT143" s="20"/>
      <c r="CJU143" s="20"/>
      <c r="CJV143" s="20"/>
      <c r="CJW143" s="20"/>
      <c r="CJX143" s="20"/>
      <c r="CJY143" s="20"/>
      <c r="CJZ143" s="20"/>
      <c r="CKA143" s="20"/>
      <c r="CKB143" s="20"/>
      <c r="CKC143" s="20"/>
      <c r="CKD143" s="20"/>
      <c r="CKE143" s="20"/>
      <c r="CKF143" s="20"/>
      <c r="CKG143" s="20"/>
      <c r="CKH143" s="20"/>
      <c r="CKI143" s="20"/>
      <c r="CKJ143" s="20"/>
      <c r="CKK143" s="20"/>
      <c r="CKL143" s="20"/>
      <c r="CKM143" s="20"/>
      <c r="CKN143" s="20"/>
      <c r="CKO143" s="20"/>
      <c r="CKP143" s="20"/>
      <c r="CKQ143" s="20"/>
      <c r="CKR143" s="20"/>
      <c r="CKS143" s="20"/>
      <c r="CKT143" s="20"/>
      <c r="CKU143" s="20"/>
      <c r="CKV143" s="20"/>
      <c r="CKW143" s="20"/>
      <c r="CKX143" s="20"/>
      <c r="CKY143" s="20"/>
      <c r="CKZ143" s="20"/>
      <c r="CLA143" s="20"/>
      <c r="CLB143" s="20"/>
      <c r="CLC143" s="20"/>
      <c r="CLD143" s="20"/>
      <c r="CLE143" s="20"/>
      <c r="CLF143" s="20"/>
      <c r="CLG143" s="20"/>
      <c r="CLH143" s="20"/>
      <c r="CLI143" s="20"/>
      <c r="CLJ143" s="20"/>
      <c r="CLK143" s="20"/>
      <c r="CLL143" s="20"/>
      <c r="CLM143" s="20"/>
      <c r="CLN143" s="20"/>
      <c r="CLO143" s="20"/>
      <c r="CLP143" s="20"/>
      <c r="CLQ143" s="20"/>
      <c r="CLR143" s="20"/>
      <c r="CLS143" s="20"/>
      <c r="CLT143" s="20"/>
      <c r="CLU143" s="20"/>
      <c r="CLV143" s="20"/>
      <c r="CLW143" s="20"/>
      <c r="CLX143" s="20"/>
      <c r="CLY143" s="20"/>
      <c r="CLZ143" s="20"/>
      <c r="CMA143" s="20"/>
      <c r="CMB143" s="20"/>
      <c r="CMC143" s="20"/>
      <c r="CMD143" s="20"/>
      <c r="CME143" s="20"/>
      <c r="CMF143" s="20"/>
      <c r="CMG143" s="20"/>
      <c r="CMH143" s="20"/>
      <c r="CMI143" s="20"/>
      <c r="CMJ143" s="20"/>
      <c r="CMK143" s="20"/>
      <c r="CML143" s="20"/>
      <c r="CMM143" s="20"/>
      <c r="CMN143" s="20"/>
      <c r="CMO143" s="20"/>
      <c r="CMP143" s="20"/>
      <c r="CMQ143" s="20"/>
      <c r="CMR143" s="20"/>
      <c r="CMS143" s="20"/>
      <c r="CMT143" s="20"/>
      <c r="CMU143" s="20"/>
      <c r="CMV143" s="20"/>
      <c r="CMW143" s="20"/>
      <c r="CMX143" s="20"/>
      <c r="CMY143" s="20"/>
      <c r="CMZ143" s="20"/>
      <c r="CNA143" s="20"/>
      <c r="CNB143" s="20"/>
      <c r="CNC143" s="20"/>
      <c r="CND143" s="20"/>
      <c r="CNE143" s="20"/>
      <c r="CNF143" s="20"/>
      <c r="CNG143" s="20"/>
      <c r="CNH143" s="20"/>
      <c r="CNI143" s="20"/>
      <c r="CNJ143" s="20"/>
      <c r="CNK143" s="20"/>
      <c r="CNL143" s="20"/>
      <c r="CNM143" s="20"/>
      <c r="CNN143" s="20"/>
      <c r="CNO143" s="20"/>
      <c r="CNP143" s="20"/>
      <c r="CNQ143" s="20"/>
      <c r="CNR143" s="20"/>
      <c r="CNS143" s="20"/>
      <c r="CNT143" s="20"/>
      <c r="CNU143" s="20"/>
      <c r="CNV143" s="20"/>
      <c r="CNW143" s="20"/>
      <c r="CNX143" s="20"/>
      <c r="CNY143" s="20"/>
      <c r="CNZ143" s="20"/>
      <c r="COA143" s="20"/>
      <c r="COB143" s="20"/>
      <c r="COC143" s="20"/>
      <c r="COD143" s="20"/>
      <c r="COE143" s="20"/>
      <c r="COF143" s="20"/>
      <c r="COG143" s="20"/>
      <c r="COH143" s="20"/>
      <c r="COI143" s="20"/>
      <c r="COJ143" s="20"/>
      <c r="COK143" s="20"/>
      <c r="COL143" s="20"/>
      <c r="COM143" s="20"/>
      <c r="CON143" s="20"/>
      <c r="COO143" s="20"/>
      <c r="COP143" s="20"/>
      <c r="COQ143" s="20"/>
      <c r="COR143" s="20"/>
      <c r="COS143" s="20"/>
      <c r="COT143" s="20"/>
      <c r="COU143" s="20"/>
      <c r="COV143" s="20"/>
      <c r="COW143" s="20"/>
      <c r="COX143" s="20"/>
      <c r="COY143" s="20"/>
      <c r="COZ143" s="20"/>
      <c r="CPA143" s="20"/>
      <c r="CPB143" s="20"/>
      <c r="CPC143" s="20"/>
      <c r="CPD143" s="20"/>
      <c r="CPE143" s="20"/>
      <c r="CPF143" s="20"/>
      <c r="CPG143" s="20"/>
      <c r="CPH143" s="20"/>
      <c r="CPI143" s="20"/>
      <c r="CPJ143" s="20"/>
      <c r="CPK143" s="20"/>
      <c r="CPL143" s="20"/>
      <c r="CPM143" s="20"/>
      <c r="CPN143" s="20"/>
      <c r="CPO143" s="20"/>
      <c r="CPP143" s="20"/>
      <c r="CPQ143" s="20"/>
      <c r="CPR143" s="20"/>
      <c r="CPS143" s="20"/>
      <c r="CPT143" s="20"/>
      <c r="CPU143" s="20"/>
      <c r="CPV143" s="20"/>
      <c r="CPW143" s="20"/>
      <c r="CPX143" s="20"/>
      <c r="CPY143" s="20"/>
      <c r="CPZ143" s="20"/>
      <c r="CQA143" s="20"/>
      <c r="CQB143" s="20"/>
      <c r="CQC143" s="20"/>
      <c r="CQD143" s="20"/>
      <c r="CQE143" s="20"/>
      <c r="CQF143" s="20"/>
      <c r="CQG143" s="20"/>
      <c r="CQH143" s="20"/>
      <c r="CQI143" s="20"/>
      <c r="CQJ143" s="20"/>
      <c r="CQK143" s="20"/>
      <c r="CQL143" s="20"/>
      <c r="CQM143" s="20"/>
      <c r="CQN143" s="20"/>
      <c r="CQO143" s="20"/>
      <c r="CQP143" s="20"/>
      <c r="CQQ143" s="20"/>
      <c r="CQR143" s="20"/>
      <c r="CQS143" s="20"/>
      <c r="CQT143" s="20"/>
      <c r="CQU143" s="20"/>
      <c r="CQV143" s="20"/>
      <c r="CQW143" s="20"/>
      <c r="CQX143" s="20"/>
      <c r="CQY143" s="20"/>
      <c r="CQZ143" s="20"/>
      <c r="CRA143" s="20"/>
      <c r="CRB143" s="20"/>
      <c r="CRC143" s="20"/>
      <c r="CRD143" s="20"/>
      <c r="CRE143" s="20"/>
      <c r="CRF143" s="20"/>
      <c r="CRG143" s="20"/>
      <c r="CRH143" s="20"/>
      <c r="CRI143" s="20"/>
      <c r="CRJ143" s="20"/>
      <c r="CRK143" s="20"/>
      <c r="CRL143" s="20"/>
      <c r="CRM143" s="20"/>
      <c r="CRN143" s="20"/>
      <c r="CRO143" s="20"/>
      <c r="CRP143" s="20"/>
      <c r="CRQ143" s="20"/>
      <c r="CRR143" s="20"/>
      <c r="CRS143" s="20"/>
      <c r="CRT143" s="20"/>
      <c r="CRU143" s="20"/>
      <c r="CRV143" s="20"/>
      <c r="CRW143" s="20"/>
      <c r="CRX143" s="20"/>
      <c r="CRY143" s="20"/>
      <c r="CRZ143" s="20"/>
      <c r="CSA143" s="20"/>
      <c r="CSB143" s="20"/>
      <c r="CSC143" s="20"/>
      <c r="CSD143" s="20"/>
      <c r="CSE143" s="20"/>
      <c r="CSF143" s="20"/>
      <c r="CSG143" s="20"/>
      <c r="CSH143" s="20"/>
      <c r="CSI143" s="20"/>
      <c r="CSJ143" s="20"/>
      <c r="CSK143" s="20"/>
      <c r="CSL143" s="20"/>
      <c r="CSM143" s="20"/>
      <c r="CSN143" s="20"/>
      <c r="CSO143" s="20"/>
      <c r="CSP143" s="20"/>
      <c r="CSQ143" s="20"/>
      <c r="CSR143" s="20"/>
      <c r="CSS143" s="20"/>
      <c r="CST143" s="20"/>
      <c r="CSU143" s="20"/>
      <c r="CSV143" s="20"/>
      <c r="CSW143" s="20"/>
      <c r="CSX143" s="20"/>
      <c r="CSY143" s="20"/>
      <c r="CSZ143" s="20"/>
      <c r="CTA143" s="20"/>
      <c r="CTB143" s="20"/>
      <c r="CTC143" s="20"/>
      <c r="CTD143" s="20"/>
      <c r="CTE143" s="20"/>
      <c r="CTF143" s="20"/>
      <c r="CTG143" s="20"/>
      <c r="CTH143" s="20"/>
      <c r="CTI143" s="20"/>
      <c r="CTJ143" s="20"/>
      <c r="CTK143" s="20"/>
      <c r="CTL143" s="20"/>
      <c r="CTM143" s="20"/>
      <c r="CTN143" s="20"/>
      <c r="CTO143" s="20"/>
      <c r="CTP143" s="20"/>
      <c r="CTQ143" s="20"/>
      <c r="CTR143" s="20"/>
      <c r="CTS143" s="20"/>
      <c r="CTT143" s="20"/>
      <c r="CTU143" s="20"/>
      <c r="CTV143" s="20"/>
      <c r="CTW143" s="20"/>
      <c r="CTX143" s="20"/>
      <c r="CTY143" s="20"/>
      <c r="CTZ143" s="20"/>
      <c r="CUA143" s="20"/>
      <c r="CUB143" s="20"/>
      <c r="CUC143" s="20"/>
      <c r="CUD143" s="20"/>
      <c r="CUE143" s="20"/>
      <c r="CUF143" s="20"/>
      <c r="CUG143" s="20"/>
      <c r="CUH143" s="20"/>
      <c r="CUI143" s="20"/>
      <c r="CUJ143" s="20"/>
      <c r="CUK143" s="20"/>
      <c r="CUL143" s="20"/>
      <c r="CUM143" s="20"/>
      <c r="CUN143" s="20"/>
      <c r="CUO143" s="20"/>
      <c r="CUP143" s="20"/>
      <c r="CUQ143" s="20"/>
      <c r="CUR143" s="20"/>
      <c r="CUS143" s="20"/>
      <c r="CUT143" s="20"/>
      <c r="CUU143" s="20"/>
      <c r="CUV143" s="20"/>
      <c r="CUW143" s="20"/>
      <c r="CUX143" s="20"/>
      <c r="CUY143" s="20"/>
      <c r="CUZ143" s="20"/>
      <c r="CVA143" s="20"/>
      <c r="CVB143" s="20"/>
      <c r="CVC143" s="20"/>
      <c r="CVD143" s="20"/>
      <c r="CVE143" s="20"/>
      <c r="CVF143" s="20"/>
      <c r="CVG143" s="20"/>
      <c r="CVH143" s="20"/>
      <c r="CVI143" s="20"/>
      <c r="CVJ143" s="20"/>
      <c r="CVK143" s="20"/>
      <c r="CVL143" s="20"/>
      <c r="CVM143" s="20"/>
      <c r="CVN143" s="20"/>
      <c r="CVO143" s="20"/>
      <c r="CVP143" s="20"/>
      <c r="CVQ143" s="20"/>
      <c r="CVR143" s="20"/>
      <c r="CVS143" s="20"/>
      <c r="CVT143" s="20"/>
      <c r="CVU143" s="20"/>
      <c r="CVV143" s="20"/>
      <c r="CVW143" s="20"/>
      <c r="CVX143" s="20"/>
      <c r="CVY143" s="20"/>
      <c r="CVZ143" s="20"/>
      <c r="CWA143" s="20"/>
      <c r="CWB143" s="20"/>
      <c r="CWC143" s="20"/>
      <c r="CWD143" s="20"/>
      <c r="CWE143" s="20"/>
      <c r="CWF143" s="20"/>
      <c r="CWG143" s="20"/>
      <c r="CWH143" s="20"/>
      <c r="CWI143" s="20"/>
      <c r="CWJ143" s="20"/>
      <c r="CWK143" s="20"/>
      <c r="CWL143" s="20"/>
      <c r="CWM143" s="20"/>
      <c r="CWN143" s="20"/>
      <c r="CWO143" s="20"/>
      <c r="CWP143" s="20"/>
      <c r="CWQ143" s="20"/>
      <c r="CWR143" s="20"/>
      <c r="CWS143" s="20"/>
      <c r="CWT143" s="20"/>
      <c r="CWU143" s="20"/>
      <c r="CWV143" s="20"/>
      <c r="CWW143" s="20"/>
      <c r="CWX143" s="20"/>
      <c r="CWY143" s="20"/>
      <c r="CWZ143" s="20"/>
      <c r="CXA143" s="20"/>
      <c r="CXB143" s="20"/>
      <c r="CXC143" s="20"/>
      <c r="CXD143" s="20"/>
      <c r="CXE143" s="20"/>
      <c r="CXF143" s="20"/>
      <c r="CXG143" s="20"/>
      <c r="CXH143" s="20"/>
      <c r="CXI143" s="20"/>
      <c r="CXJ143" s="20"/>
      <c r="CXK143" s="20"/>
      <c r="CXL143" s="20"/>
      <c r="CXM143" s="20"/>
      <c r="CXN143" s="20"/>
      <c r="CXO143" s="20"/>
      <c r="CXP143" s="20"/>
      <c r="CXQ143" s="20"/>
      <c r="CXR143" s="20"/>
      <c r="CXS143" s="20"/>
      <c r="CXT143" s="20"/>
      <c r="CXU143" s="20"/>
      <c r="CXV143" s="20"/>
      <c r="CXW143" s="20"/>
      <c r="CXX143" s="20"/>
      <c r="CXY143" s="20"/>
      <c r="CXZ143" s="20"/>
      <c r="CYA143" s="20"/>
      <c r="CYB143" s="20"/>
      <c r="CYC143" s="20"/>
      <c r="CYD143" s="20"/>
      <c r="CYE143" s="20"/>
      <c r="CYF143" s="20"/>
      <c r="CYG143" s="20"/>
      <c r="CYH143" s="20"/>
      <c r="CYI143" s="20"/>
      <c r="CYJ143" s="20"/>
      <c r="CYK143" s="20"/>
      <c r="CYL143" s="20"/>
      <c r="CYM143" s="20"/>
      <c r="CYN143" s="20"/>
      <c r="CYO143" s="20"/>
      <c r="CYP143" s="20"/>
      <c r="CYQ143" s="20"/>
      <c r="CYR143" s="20"/>
      <c r="CYS143" s="20"/>
      <c r="CYT143" s="20"/>
      <c r="CYU143" s="20"/>
      <c r="CYV143" s="20"/>
      <c r="CYW143" s="20"/>
      <c r="CYX143" s="20"/>
      <c r="CYY143" s="20"/>
      <c r="CYZ143" s="20"/>
      <c r="CZA143" s="20"/>
      <c r="CZB143" s="20"/>
      <c r="CZC143" s="20"/>
      <c r="CZD143" s="20"/>
      <c r="CZE143" s="20"/>
      <c r="CZF143" s="20"/>
      <c r="CZG143" s="20"/>
      <c r="CZH143" s="20"/>
      <c r="CZI143" s="20"/>
      <c r="CZJ143" s="20"/>
      <c r="CZK143" s="20"/>
      <c r="CZL143" s="20"/>
      <c r="CZM143" s="20"/>
      <c r="CZN143" s="20"/>
      <c r="CZO143" s="20"/>
      <c r="CZP143" s="20"/>
      <c r="CZQ143" s="20"/>
      <c r="CZR143" s="20"/>
      <c r="CZS143" s="20"/>
      <c r="CZT143" s="20"/>
      <c r="CZU143" s="20"/>
      <c r="CZV143" s="20"/>
      <c r="CZW143" s="20"/>
      <c r="CZX143" s="20"/>
      <c r="CZY143" s="20"/>
      <c r="CZZ143" s="20"/>
      <c r="DAA143" s="20"/>
      <c r="DAB143" s="20"/>
      <c r="DAC143" s="20"/>
      <c r="DAD143" s="20"/>
      <c r="DAE143" s="20"/>
      <c r="DAF143" s="20"/>
      <c r="DAG143" s="20"/>
      <c r="DAH143" s="20"/>
      <c r="DAI143" s="20"/>
      <c r="DAJ143" s="20"/>
      <c r="DAK143" s="20"/>
      <c r="DAL143" s="20"/>
      <c r="DAM143" s="20"/>
      <c r="DAN143" s="20"/>
      <c r="DAO143" s="20"/>
      <c r="DAP143" s="20"/>
      <c r="DAQ143" s="20"/>
      <c r="DAR143" s="20"/>
      <c r="DAS143" s="20"/>
      <c r="DAT143" s="20"/>
      <c r="DAU143" s="20"/>
      <c r="DAV143" s="20"/>
      <c r="DAW143" s="20"/>
      <c r="DAX143" s="20"/>
      <c r="DAY143" s="20"/>
      <c r="DAZ143" s="20"/>
      <c r="DBA143" s="20"/>
      <c r="DBB143" s="20"/>
      <c r="DBC143" s="20"/>
      <c r="DBD143" s="20"/>
      <c r="DBE143" s="20"/>
      <c r="DBF143" s="20"/>
      <c r="DBG143" s="20"/>
      <c r="DBH143" s="20"/>
      <c r="DBI143" s="20"/>
      <c r="DBJ143" s="20"/>
      <c r="DBK143" s="20"/>
      <c r="DBL143" s="20"/>
      <c r="DBM143" s="20"/>
      <c r="DBN143" s="20"/>
      <c r="DBO143" s="20"/>
      <c r="DBP143" s="20"/>
      <c r="DBQ143" s="20"/>
      <c r="DBR143" s="20"/>
      <c r="DBS143" s="20"/>
      <c r="DBT143" s="20"/>
      <c r="DBU143" s="20"/>
      <c r="DBV143" s="20"/>
      <c r="DBW143" s="20"/>
      <c r="DBX143" s="20"/>
      <c r="DBY143" s="20"/>
      <c r="DBZ143" s="20"/>
      <c r="DCA143" s="20"/>
      <c r="DCB143" s="20"/>
      <c r="DCC143" s="20"/>
      <c r="DCD143" s="20"/>
      <c r="DCE143" s="20"/>
      <c r="DCF143" s="20"/>
      <c r="DCG143" s="20"/>
      <c r="DCH143" s="20"/>
      <c r="DCI143" s="20"/>
      <c r="DCJ143" s="20"/>
      <c r="DCK143" s="20"/>
      <c r="DCL143" s="20"/>
      <c r="DCM143" s="20"/>
      <c r="DCN143" s="20"/>
      <c r="DCO143" s="20"/>
      <c r="DCP143" s="20"/>
      <c r="DCQ143" s="20"/>
      <c r="DCR143" s="20"/>
      <c r="DCS143" s="20"/>
      <c r="DCT143" s="20"/>
      <c r="DCU143" s="20"/>
      <c r="DCV143" s="20"/>
      <c r="DCW143" s="20"/>
      <c r="DCX143" s="20"/>
      <c r="DCY143" s="20"/>
      <c r="DCZ143" s="20"/>
      <c r="DDA143" s="20"/>
      <c r="DDB143" s="20"/>
      <c r="DDC143" s="20"/>
      <c r="DDD143" s="20"/>
      <c r="DDE143" s="20"/>
      <c r="DDF143" s="20"/>
      <c r="DDG143" s="20"/>
      <c r="DDH143" s="20"/>
      <c r="DDI143" s="20"/>
      <c r="DDJ143" s="20"/>
      <c r="DDK143" s="20"/>
      <c r="DDL143" s="20"/>
      <c r="DDM143" s="20"/>
      <c r="DDN143" s="20"/>
      <c r="DDO143" s="20"/>
      <c r="DDP143" s="20"/>
      <c r="DDQ143" s="20"/>
      <c r="DDR143" s="20"/>
      <c r="DDS143" s="20"/>
      <c r="DDT143" s="20"/>
      <c r="DDU143" s="20"/>
      <c r="DDV143" s="20"/>
      <c r="DDW143" s="20"/>
      <c r="DDX143" s="20"/>
      <c r="DDY143" s="20"/>
      <c r="DDZ143" s="20"/>
      <c r="DEA143" s="20"/>
      <c r="DEB143" s="20"/>
      <c r="DEC143" s="20"/>
      <c r="DED143" s="20"/>
      <c r="DEE143" s="20"/>
      <c r="DEF143" s="20"/>
      <c r="DEG143" s="20"/>
      <c r="DEH143" s="20"/>
      <c r="DEI143" s="20"/>
      <c r="DEJ143" s="20"/>
      <c r="DEK143" s="20"/>
      <c r="DEL143" s="20"/>
      <c r="DEM143" s="20"/>
      <c r="DEN143" s="20"/>
      <c r="DEO143" s="20"/>
      <c r="DEP143" s="20"/>
      <c r="DEQ143" s="20"/>
      <c r="DER143" s="20"/>
      <c r="DES143" s="20"/>
      <c r="DET143" s="20"/>
      <c r="DEU143" s="20"/>
      <c r="DEV143" s="20"/>
      <c r="DEW143" s="20"/>
      <c r="DEX143" s="20"/>
      <c r="DEY143" s="20"/>
      <c r="DEZ143" s="20"/>
      <c r="DFA143" s="20"/>
      <c r="DFB143" s="20"/>
      <c r="DFC143" s="20"/>
      <c r="DFD143" s="20"/>
      <c r="DFE143" s="20"/>
      <c r="DFF143" s="20"/>
      <c r="DFG143" s="20"/>
      <c r="DFH143" s="20"/>
      <c r="DFI143" s="20"/>
      <c r="DFJ143" s="20"/>
      <c r="DFK143" s="20"/>
      <c r="DFL143" s="20"/>
      <c r="DFM143" s="20"/>
      <c r="DFN143" s="20"/>
      <c r="DFO143" s="20"/>
      <c r="DFP143" s="20"/>
      <c r="DFQ143" s="20"/>
      <c r="DFR143" s="20"/>
      <c r="DFS143" s="20"/>
      <c r="DFT143" s="20"/>
      <c r="DFU143" s="20"/>
      <c r="DFV143" s="20"/>
      <c r="DFW143" s="20"/>
      <c r="DFX143" s="20"/>
      <c r="DFY143" s="20"/>
      <c r="DFZ143" s="20"/>
      <c r="DGA143" s="20"/>
      <c r="DGB143" s="20"/>
      <c r="DGC143" s="20"/>
      <c r="DGD143" s="20"/>
      <c r="DGE143" s="20"/>
      <c r="DGF143" s="20"/>
      <c r="DGG143" s="20"/>
      <c r="DGH143" s="20"/>
      <c r="DGI143" s="20"/>
      <c r="DGJ143" s="20"/>
      <c r="DGK143" s="20"/>
      <c r="DGL143" s="20"/>
      <c r="DGM143" s="20"/>
      <c r="DGN143" s="20"/>
      <c r="DGO143" s="20"/>
      <c r="DGP143" s="20"/>
      <c r="DGQ143" s="20"/>
      <c r="DGR143" s="20"/>
      <c r="DGS143" s="20"/>
      <c r="DGT143" s="20"/>
      <c r="DGU143" s="20"/>
      <c r="DGV143" s="20"/>
      <c r="DGW143" s="20"/>
      <c r="DGX143" s="20"/>
      <c r="DGY143" s="20"/>
      <c r="DGZ143" s="20"/>
      <c r="DHA143" s="20"/>
      <c r="DHB143" s="20"/>
      <c r="DHC143" s="20"/>
      <c r="DHD143" s="20"/>
      <c r="DHE143" s="20"/>
      <c r="DHF143" s="20"/>
      <c r="DHG143" s="20"/>
      <c r="DHH143" s="20"/>
      <c r="DHI143" s="20"/>
      <c r="DHJ143" s="20"/>
      <c r="DHK143" s="20"/>
      <c r="DHL143" s="20"/>
      <c r="DHM143" s="20"/>
      <c r="DHN143" s="20"/>
      <c r="DHO143" s="20"/>
      <c r="DHP143" s="20"/>
      <c r="DHQ143" s="20"/>
      <c r="DHR143" s="20"/>
      <c r="DHS143" s="20"/>
      <c r="DHT143" s="20"/>
      <c r="DHU143" s="20"/>
      <c r="DHV143" s="20"/>
      <c r="DHW143" s="20"/>
      <c r="DHX143" s="20"/>
      <c r="DHY143" s="20"/>
      <c r="DHZ143" s="20"/>
      <c r="DIA143" s="20"/>
      <c r="DIB143" s="20"/>
      <c r="DIC143" s="20"/>
      <c r="DID143" s="20"/>
      <c r="DIE143" s="20"/>
      <c r="DIF143" s="20"/>
      <c r="DIG143" s="20"/>
      <c r="DIH143" s="20"/>
      <c r="DII143" s="20"/>
      <c r="DIJ143" s="20"/>
      <c r="DIK143" s="20"/>
      <c r="DIL143" s="20"/>
      <c r="DIM143" s="20"/>
      <c r="DIN143" s="20"/>
      <c r="DIO143" s="20"/>
      <c r="DIP143" s="20"/>
      <c r="DIQ143" s="20"/>
      <c r="DIR143" s="20"/>
      <c r="DIS143" s="20"/>
      <c r="DIT143" s="20"/>
      <c r="DIU143" s="20"/>
      <c r="DIV143" s="20"/>
      <c r="DIW143" s="20"/>
      <c r="DIX143" s="20"/>
      <c r="DIY143" s="20"/>
      <c r="DIZ143" s="20"/>
      <c r="DJA143" s="20"/>
      <c r="DJB143" s="20"/>
      <c r="DJC143" s="20"/>
      <c r="DJD143" s="20"/>
      <c r="DJE143" s="20"/>
      <c r="DJF143" s="20"/>
      <c r="DJG143" s="20"/>
      <c r="DJH143" s="20"/>
      <c r="DJI143" s="20"/>
      <c r="DJJ143" s="20"/>
      <c r="DJK143" s="20"/>
      <c r="DJL143" s="20"/>
      <c r="DJM143" s="20"/>
      <c r="DJN143" s="20"/>
      <c r="DJO143" s="20"/>
      <c r="DJP143" s="20"/>
      <c r="DJQ143" s="20"/>
      <c r="DJR143" s="20"/>
      <c r="DJS143" s="20"/>
      <c r="DJT143" s="20"/>
      <c r="DJU143" s="20"/>
      <c r="DJV143" s="20"/>
      <c r="DJW143" s="20"/>
      <c r="DJX143" s="20"/>
      <c r="DJY143" s="20"/>
      <c r="DJZ143" s="20"/>
      <c r="DKA143" s="20"/>
      <c r="DKB143" s="20"/>
      <c r="DKC143" s="20"/>
      <c r="DKD143" s="20"/>
      <c r="DKE143" s="20"/>
      <c r="DKF143" s="20"/>
      <c r="DKG143" s="20"/>
      <c r="DKH143" s="20"/>
      <c r="DKI143" s="20"/>
      <c r="DKJ143" s="20"/>
      <c r="DKK143" s="20"/>
      <c r="DKL143" s="20"/>
      <c r="DKM143" s="20"/>
      <c r="DKN143" s="20"/>
      <c r="DKO143" s="20"/>
      <c r="DKP143" s="20"/>
      <c r="DKQ143" s="20"/>
      <c r="DKR143" s="20"/>
      <c r="DKS143" s="20"/>
      <c r="DKT143" s="20"/>
      <c r="DKU143" s="20"/>
      <c r="DKV143" s="20"/>
      <c r="DKW143" s="20"/>
      <c r="DKX143" s="20"/>
      <c r="DKY143" s="20"/>
      <c r="DKZ143" s="20"/>
      <c r="DLA143" s="20"/>
      <c r="DLB143" s="20"/>
      <c r="DLC143" s="20"/>
      <c r="DLD143" s="20"/>
      <c r="DLE143" s="20"/>
      <c r="DLF143" s="20"/>
      <c r="DLG143" s="20"/>
      <c r="DLH143" s="20"/>
      <c r="DLI143" s="20"/>
      <c r="DLJ143" s="20"/>
      <c r="DLK143" s="20"/>
      <c r="DLL143" s="20"/>
      <c r="DLM143" s="20"/>
      <c r="DLN143" s="20"/>
      <c r="DLO143" s="20"/>
      <c r="DLP143" s="20"/>
      <c r="DLQ143" s="20"/>
      <c r="DLR143" s="20"/>
      <c r="DLS143" s="20"/>
      <c r="DLT143" s="20"/>
      <c r="DLU143" s="20"/>
      <c r="DLV143" s="20"/>
      <c r="DLW143" s="20"/>
      <c r="DLX143" s="20"/>
      <c r="DLY143" s="20"/>
      <c r="DLZ143" s="20"/>
      <c r="DMA143" s="20"/>
      <c r="DMB143" s="20"/>
      <c r="DMC143" s="20"/>
      <c r="DMD143" s="20"/>
      <c r="DME143" s="20"/>
      <c r="DMF143" s="20"/>
      <c r="DMG143" s="20"/>
      <c r="DMH143" s="20"/>
      <c r="DMI143" s="20"/>
      <c r="DMJ143" s="20"/>
      <c r="DMK143" s="20"/>
      <c r="DML143" s="20"/>
      <c r="DMM143" s="20"/>
      <c r="DMN143" s="20"/>
      <c r="DMO143" s="20"/>
      <c r="DMP143" s="20"/>
      <c r="DMQ143" s="20"/>
      <c r="DMR143" s="20"/>
      <c r="DMS143" s="20"/>
      <c r="DMT143" s="20"/>
      <c r="DMU143" s="20"/>
      <c r="DMV143" s="20"/>
      <c r="DMW143" s="20"/>
      <c r="DMX143" s="20"/>
      <c r="DMY143" s="20"/>
      <c r="DMZ143" s="20"/>
      <c r="DNA143" s="20"/>
      <c r="DNB143" s="20"/>
      <c r="DNC143" s="20"/>
      <c r="DND143" s="20"/>
      <c r="DNE143" s="20"/>
      <c r="DNF143" s="20"/>
      <c r="DNG143" s="20"/>
      <c r="DNH143" s="20"/>
      <c r="DNI143" s="20"/>
      <c r="DNJ143" s="20"/>
      <c r="DNK143" s="20"/>
      <c r="DNL143" s="20"/>
      <c r="DNM143" s="20"/>
      <c r="DNN143" s="20"/>
      <c r="DNO143" s="20"/>
      <c r="DNP143" s="20"/>
      <c r="DNQ143" s="20"/>
      <c r="DNR143" s="20"/>
      <c r="DNS143" s="20"/>
      <c r="DNT143" s="20"/>
      <c r="DNU143" s="20"/>
      <c r="DNV143" s="20"/>
      <c r="DNW143" s="20"/>
      <c r="DNX143" s="20"/>
      <c r="DNY143" s="20"/>
      <c r="DNZ143" s="20"/>
      <c r="DOA143" s="20"/>
      <c r="DOB143" s="20"/>
      <c r="DOC143" s="20"/>
      <c r="DOD143" s="20"/>
      <c r="DOE143" s="20"/>
      <c r="DOF143" s="20"/>
      <c r="DOG143" s="20"/>
      <c r="DOH143" s="20"/>
      <c r="DOI143" s="20"/>
      <c r="DOJ143" s="20"/>
      <c r="DOK143" s="20"/>
      <c r="DOL143" s="20"/>
      <c r="DOM143" s="20"/>
      <c r="DON143" s="20"/>
      <c r="DOO143" s="20"/>
      <c r="DOP143" s="20"/>
      <c r="DOQ143" s="20"/>
      <c r="DOR143" s="20"/>
      <c r="DOS143" s="20"/>
      <c r="DOT143" s="20"/>
      <c r="DOU143" s="20"/>
      <c r="DOV143" s="20"/>
      <c r="DOW143" s="20"/>
      <c r="DOX143" s="20"/>
      <c r="DOY143" s="20"/>
      <c r="DOZ143" s="20"/>
      <c r="DPA143" s="20"/>
      <c r="DPB143" s="20"/>
      <c r="DPC143" s="20"/>
      <c r="DPD143" s="20"/>
      <c r="DPE143" s="20"/>
      <c r="DPF143" s="20"/>
      <c r="DPG143" s="20"/>
      <c r="DPH143" s="20"/>
      <c r="DPI143" s="20"/>
      <c r="DPJ143" s="20"/>
      <c r="DPK143" s="20"/>
      <c r="DPL143" s="20"/>
      <c r="DPM143" s="20"/>
      <c r="DPN143" s="20"/>
      <c r="DPO143" s="20"/>
      <c r="DPP143" s="20"/>
      <c r="DPQ143" s="20"/>
      <c r="DPR143" s="20"/>
      <c r="DPS143" s="20"/>
      <c r="DPT143" s="20"/>
      <c r="DPU143" s="20"/>
      <c r="DPV143" s="20"/>
      <c r="DPW143" s="20"/>
      <c r="DPX143" s="20"/>
      <c r="DPY143" s="20"/>
      <c r="DPZ143" s="20"/>
      <c r="DQA143" s="20"/>
      <c r="DQB143" s="20"/>
      <c r="DQC143" s="20"/>
      <c r="DQD143" s="20"/>
      <c r="DQE143" s="20"/>
      <c r="DQF143" s="20"/>
      <c r="DQG143" s="20"/>
      <c r="DQH143" s="20"/>
      <c r="DQI143" s="20"/>
      <c r="DQJ143" s="20"/>
      <c r="DQK143" s="20"/>
      <c r="DQL143" s="20"/>
      <c r="DQM143" s="20"/>
      <c r="DQN143" s="20"/>
      <c r="DQO143" s="20"/>
      <c r="DQP143" s="20"/>
      <c r="DQQ143" s="20"/>
      <c r="DQR143" s="20"/>
      <c r="DQS143" s="20"/>
      <c r="DQT143" s="20"/>
      <c r="DQU143" s="20"/>
      <c r="DQV143" s="20"/>
      <c r="DQW143" s="20"/>
      <c r="DQX143" s="20"/>
      <c r="DQY143" s="20"/>
      <c r="DQZ143" s="20"/>
      <c r="DRA143" s="20"/>
      <c r="DRB143" s="20"/>
      <c r="DRC143" s="20"/>
      <c r="DRD143" s="20"/>
      <c r="DRE143" s="20"/>
      <c r="DRF143" s="20"/>
      <c r="DRG143" s="20"/>
      <c r="DRH143" s="20"/>
      <c r="DRI143" s="20"/>
      <c r="DRJ143" s="20"/>
      <c r="DRK143" s="20"/>
      <c r="DRL143" s="20"/>
      <c r="DRM143" s="20"/>
      <c r="DRN143" s="20"/>
      <c r="DRO143" s="20"/>
      <c r="DRP143" s="20"/>
      <c r="DRQ143" s="20"/>
      <c r="DRR143" s="20"/>
      <c r="DRS143" s="20"/>
      <c r="DRT143" s="20"/>
      <c r="DRU143" s="20"/>
      <c r="DRV143" s="20"/>
      <c r="DRW143" s="20"/>
      <c r="DRX143" s="20"/>
      <c r="DRY143" s="20"/>
      <c r="DRZ143" s="20"/>
      <c r="DSA143" s="20"/>
      <c r="DSB143" s="20"/>
      <c r="DSC143" s="20"/>
      <c r="DSD143" s="20"/>
      <c r="DSE143" s="20"/>
      <c r="DSF143" s="20"/>
      <c r="DSG143" s="20"/>
      <c r="DSH143" s="20"/>
      <c r="DSI143" s="20"/>
      <c r="DSJ143" s="20"/>
      <c r="DSK143" s="20"/>
      <c r="DSL143" s="20"/>
      <c r="DSM143" s="20"/>
      <c r="DSN143" s="20"/>
      <c r="DSO143" s="20"/>
      <c r="DSP143" s="20"/>
      <c r="DSQ143" s="20"/>
      <c r="DSR143" s="20"/>
      <c r="DSS143" s="20"/>
      <c r="DST143" s="20"/>
      <c r="DSU143" s="20"/>
      <c r="DSV143" s="20"/>
      <c r="DSW143" s="20"/>
      <c r="DSX143" s="20"/>
      <c r="DSY143" s="20"/>
      <c r="DSZ143" s="20"/>
      <c r="DTA143" s="20"/>
      <c r="DTB143" s="20"/>
      <c r="DTC143" s="20"/>
      <c r="DTD143" s="20"/>
      <c r="DTE143" s="20"/>
      <c r="DTF143" s="20"/>
      <c r="DTG143" s="20"/>
      <c r="DTH143" s="20"/>
      <c r="DTI143" s="20"/>
      <c r="DTJ143" s="20"/>
      <c r="DTK143" s="20"/>
      <c r="DTL143" s="20"/>
      <c r="DTM143" s="20"/>
      <c r="DTN143" s="20"/>
      <c r="DTO143" s="20"/>
      <c r="DTP143" s="20"/>
      <c r="DTQ143" s="20"/>
      <c r="DTR143" s="20"/>
      <c r="DTS143" s="20"/>
      <c r="DTT143" s="20"/>
      <c r="DTU143" s="20"/>
      <c r="DTV143" s="20"/>
      <c r="DTW143" s="20"/>
      <c r="DTX143" s="20"/>
      <c r="DTY143" s="20"/>
      <c r="DTZ143" s="20"/>
      <c r="DUA143" s="20"/>
      <c r="DUB143" s="20"/>
      <c r="DUC143" s="20"/>
      <c r="DUD143" s="20"/>
      <c r="DUE143" s="20"/>
      <c r="DUF143" s="20"/>
      <c r="DUG143" s="20"/>
      <c r="DUH143" s="20"/>
      <c r="DUI143" s="20"/>
      <c r="DUJ143" s="20"/>
      <c r="DUK143" s="20"/>
      <c r="DUL143" s="20"/>
      <c r="DUM143" s="20"/>
      <c r="DUN143" s="20"/>
      <c r="DUO143" s="20"/>
      <c r="DUP143" s="20"/>
      <c r="DUQ143" s="20"/>
      <c r="DUR143" s="20"/>
      <c r="DUS143" s="20"/>
      <c r="DUT143" s="20"/>
      <c r="DUU143" s="20"/>
      <c r="DUV143" s="20"/>
      <c r="DUW143" s="20"/>
      <c r="DUX143" s="20"/>
      <c r="DUY143" s="20"/>
      <c r="DUZ143" s="20"/>
      <c r="DVA143" s="20"/>
      <c r="DVB143" s="20"/>
      <c r="DVC143" s="20"/>
      <c r="DVD143" s="20"/>
      <c r="DVE143" s="20"/>
      <c r="DVF143" s="20"/>
      <c r="DVG143" s="20"/>
      <c r="DVH143" s="20"/>
      <c r="DVI143" s="20"/>
      <c r="DVJ143" s="20"/>
      <c r="DVK143" s="20"/>
      <c r="DVL143" s="20"/>
      <c r="DVM143" s="20"/>
      <c r="DVN143" s="20"/>
      <c r="DVO143" s="20"/>
      <c r="DVP143" s="20"/>
      <c r="DVQ143" s="20"/>
      <c r="DVR143" s="20"/>
      <c r="DVS143" s="20"/>
      <c r="DVT143" s="20"/>
      <c r="DVU143" s="20"/>
      <c r="DVV143" s="20"/>
      <c r="DVW143" s="20"/>
      <c r="DVX143" s="20"/>
      <c r="DVY143" s="20"/>
      <c r="DVZ143" s="20"/>
      <c r="DWA143" s="20"/>
      <c r="DWB143" s="20"/>
      <c r="DWC143" s="20"/>
      <c r="DWD143" s="20"/>
      <c r="DWE143" s="20"/>
      <c r="DWF143" s="20"/>
      <c r="DWG143" s="20"/>
      <c r="DWH143" s="20"/>
      <c r="DWI143" s="20"/>
      <c r="DWJ143" s="20"/>
      <c r="DWK143" s="20"/>
      <c r="DWL143" s="20"/>
      <c r="DWM143" s="20"/>
      <c r="DWN143" s="20"/>
      <c r="DWO143" s="20"/>
      <c r="DWP143" s="20"/>
      <c r="DWQ143" s="20"/>
      <c r="DWR143" s="20"/>
      <c r="DWS143" s="20"/>
      <c r="DWT143" s="20"/>
      <c r="DWU143" s="20"/>
      <c r="DWV143" s="20"/>
      <c r="DWW143" s="20"/>
      <c r="DWX143" s="20"/>
      <c r="DWY143" s="20"/>
      <c r="DWZ143" s="20"/>
      <c r="DXA143" s="20"/>
      <c r="DXB143" s="20"/>
      <c r="DXC143" s="20"/>
      <c r="DXD143" s="20"/>
      <c r="DXE143" s="20"/>
      <c r="DXF143" s="20"/>
      <c r="DXG143" s="20"/>
      <c r="DXH143" s="20"/>
      <c r="DXI143" s="20"/>
      <c r="DXJ143" s="20"/>
      <c r="DXK143" s="20"/>
      <c r="DXL143" s="20"/>
      <c r="DXM143" s="20"/>
      <c r="DXN143" s="20"/>
      <c r="DXO143" s="20"/>
      <c r="DXP143" s="20"/>
      <c r="DXQ143" s="20"/>
      <c r="DXR143" s="20"/>
      <c r="DXS143" s="20"/>
      <c r="DXT143" s="20"/>
      <c r="DXU143" s="20"/>
      <c r="DXV143" s="20"/>
      <c r="DXW143" s="20"/>
      <c r="DXX143" s="20"/>
      <c r="DXY143" s="20"/>
      <c r="DXZ143" s="20"/>
      <c r="DYA143" s="20"/>
      <c r="DYB143" s="20"/>
      <c r="DYC143" s="20"/>
      <c r="DYD143" s="20"/>
      <c r="DYE143" s="20"/>
      <c r="DYF143" s="20"/>
      <c r="DYG143" s="20"/>
      <c r="DYH143" s="20"/>
      <c r="DYI143" s="20"/>
      <c r="DYJ143" s="20"/>
      <c r="DYK143" s="20"/>
      <c r="DYL143" s="20"/>
      <c r="DYM143" s="20"/>
      <c r="DYN143" s="20"/>
      <c r="DYO143" s="20"/>
      <c r="DYP143" s="20"/>
      <c r="DYQ143" s="20"/>
      <c r="DYR143" s="20"/>
      <c r="DYS143" s="20"/>
      <c r="DYT143" s="20"/>
      <c r="DYU143" s="20"/>
      <c r="DYV143" s="20"/>
      <c r="DYW143" s="20"/>
      <c r="DYX143" s="20"/>
      <c r="DYY143" s="20"/>
      <c r="DYZ143" s="20"/>
      <c r="DZA143" s="20"/>
      <c r="DZB143" s="20"/>
      <c r="DZC143" s="20"/>
      <c r="DZD143" s="20"/>
      <c r="DZE143" s="20"/>
      <c r="DZF143" s="20"/>
      <c r="DZG143" s="20"/>
      <c r="DZH143" s="20"/>
      <c r="DZI143" s="20"/>
      <c r="DZJ143" s="20"/>
      <c r="DZK143" s="20"/>
      <c r="DZL143" s="20"/>
      <c r="DZM143" s="20"/>
      <c r="DZN143" s="20"/>
      <c r="DZO143" s="20"/>
      <c r="DZP143" s="20"/>
      <c r="DZQ143" s="20"/>
      <c r="DZR143" s="20"/>
      <c r="DZS143" s="20"/>
      <c r="DZT143" s="20"/>
      <c r="DZU143" s="20"/>
      <c r="DZV143" s="20"/>
      <c r="DZW143" s="20"/>
      <c r="DZX143" s="20"/>
      <c r="DZY143" s="20"/>
      <c r="DZZ143" s="20"/>
      <c r="EAA143" s="20"/>
      <c r="EAB143" s="20"/>
      <c r="EAC143" s="20"/>
      <c r="EAD143" s="20"/>
      <c r="EAE143" s="20"/>
      <c r="EAF143" s="20"/>
      <c r="EAG143" s="20"/>
      <c r="EAH143" s="20"/>
      <c r="EAI143" s="20"/>
      <c r="EAJ143" s="20"/>
      <c r="EAK143" s="20"/>
      <c r="EAL143" s="20"/>
      <c r="EAM143" s="20"/>
      <c r="EAN143" s="20"/>
      <c r="EAO143" s="20"/>
      <c r="EAP143" s="20"/>
      <c r="EAQ143" s="20"/>
      <c r="EAR143" s="20"/>
      <c r="EAS143" s="20"/>
      <c r="EAT143" s="20"/>
      <c r="EAU143" s="20"/>
      <c r="EAV143" s="20"/>
      <c r="EAW143" s="20"/>
      <c r="EAX143" s="20"/>
      <c r="EAY143" s="20"/>
      <c r="EAZ143" s="20"/>
      <c r="EBA143" s="20"/>
      <c r="EBB143" s="20"/>
      <c r="EBC143" s="20"/>
      <c r="EBD143" s="20"/>
      <c r="EBE143" s="20"/>
      <c r="EBF143" s="20"/>
      <c r="EBG143" s="20"/>
      <c r="EBH143" s="20"/>
      <c r="EBI143" s="20"/>
      <c r="EBJ143" s="20"/>
      <c r="EBK143" s="20"/>
      <c r="EBL143" s="20"/>
      <c r="EBM143" s="20"/>
      <c r="EBN143" s="20"/>
      <c r="EBO143" s="20"/>
      <c r="EBP143" s="20"/>
      <c r="EBQ143" s="20"/>
      <c r="EBR143" s="20"/>
      <c r="EBS143" s="20"/>
      <c r="EBT143" s="20"/>
      <c r="EBU143" s="20"/>
      <c r="EBV143" s="20"/>
      <c r="EBW143" s="20"/>
      <c r="EBX143" s="20"/>
      <c r="EBY143" s="20"/>
      <c r="EBZ143" s="20"/>
      <c r="ECA143" s="20"/>
      <c r="ECB143" s="20"/>
      <c r="ECC143" s="20"/>
      <c r="ECD143" s="20"/>
      <c r="ECE143" s="20"/>
      <c r="ECF143" s="20"/>
      <c r="ECG143" s="20"/>
      <c r="ECH143" s="20"/>
      <c r="ECI143" s="20"/>
      <c r="ECJ143" s="20"/>
      <c r="ECK143" s="20"/>
      <c r="ECL143" s="20"/>
      <c r="ECM143" s="20"/>
      <c r="ECN143" s="20"/>
      <c r="ECO143" s="20"/>
      <c r="ECP143" s="20"/>
      <c r="ECQ143" s="20"/>
      <c r="ECR143" s="20"/>
      <c r="ECS143" s="20"/>
      <c r="ECT143" s="20"/>
      <c r="ECU143" s="20"/>
      <c r="ECV143" s="20"/>
      <c r="ECW143" s="20"/>
      <c r="ECX143" s="20"/>
      <c r="ECY143" s="20"/>
      <c r="ECZ143" s="20"/>
      <c r="EDA143" s="20"/>
      <c r="EDB143" s="20"/>
      <c r="EDC143" s="20"/>
      <c r="EDD143" s="20"/>
      <c r="EDE143" s="20"/>
      <c r="EDF143" s="20"/>
      <c r="EDG143" s="20"/>
      <c r="EDH143" s="20"/>
      <c r="EDI143" s="20"/>
      <c r="EDJ143" s="20"/>
      <c r="EDK143" s="20"/>
      <c r="EDL143" s="20"/>
      <c r="EDM143" s="20"/>
      <c r="EDN143" s="20"/>
      <c r="EDO143" s="20"/>
      <c r="EDP143" s="20"/>
      <c r="EDQ143" s="20"/>
      <c r="EDR143" s="20"/>
      <c r="EDS143" s="20"/>
      <c r="EDT143" s="20"/>
      <c r="EDU143" s="20"/>
      <c r="EDV143" s="20"/>
      <c r="EDW143" s="20"/>
      <c r="EDX143" s="20"/>
      <c r="EDY143" s="20"/>
      <c r="EDZ143" s="20"/>
      <c r="EEA143" s="20"/>
      <c r="EEB143" s="20"/>
      <c r="EEC143" s="20"/>
      <c r="EED143" s="20"/>
      <c r="EEE143" s="20"/>
      <c r="EEF143" s="20"/>
      <c r="EEG143" s="20"/>
      <c r="EEH143" s="20"/>
      <c r="EEI143" s="20"/>
      <c r="EEJ143" s="20"/>
      <c r="EEK143" s="20"/>
      <c r="EEL143" s="20"/>
      <c r="EEM143" s="20"/>
      <c r="EEN143" s="20"/>
      <c r="EEO143" s="20"/>
      <c r="EEP143" s="20"/>
      <c r="EEQ143" s="20"/>
      <c r="EER143" s="20"/>
      <c r="EES143" s="20"/>
      <c r="EET143" s="20"/>
      <c r="EEU143" s="20"/>
      <c r="EEV143" s="20"/>
      <c r="EEW143" s="20"/>
      <c r="EEX143" s="20"/>
      <c r="EEY143" s="20"/>
      <c r="EEZ143" s="20"/>
      <c r="EFA143" s="20"/>
      <c r="EFB143" s="20"/>
      <c r="EFC143" s="20"/>
      <c r="EFD143" s="20"/>
      <c r="EFE143" s="20"/>
      <c r="EFF143" s="20"/>
      <c r="EFG143" s="20"/>
      <c r="EFH143" s="20"/>
      <c r="EFI143" s="20"/>
      <c r="EFJ143" s="20"/>
      <c r="EFK143" s="20"/>
      <c r="EFL143" s="20"/>
      <c r="EFM143" s="20"/>
      <c r="EFN143" s="20"/>
      <c r="EFO143" s="20"/>
      <c r="EFP143" s="20"/>
      <c r="EFQ143" s="20"/>
      <c r="EFR143" s="20"/>
      <c r="EFS143" s="20"/>
      <c r="EFT143" s="20"/>
      <c r="EFU143" s="20"/>
      <c r="EFV143" s="20"/>
      <c r="EFW143" s="20"/>
      <c r="EFX143" s="20"/>
      <c r="EFY143" s="20"/>
      <c r="EFZ143" s="20"/>
      <c r="EGA143" s="20"/>
      <c r="EGB143" s="20"/>
      <c r="EGC143" s="20"/>
      <c r="EGD143" s="20"/>
      <c r="EGE143" s="20"/>
      <c r="EGF143" s="20"/>
      <c r="EGG143" s="20"/>
      <c r="EGH143" s="20"/>
      <c r="EGI143" s="20"/>
      <c r="EGJ143" s="20"/>
      <c r="EGK143" s="20"/>
      <c r="EGL143" s="20"/>
      <c r="EGM143" s="20"/>
      <c r="EGN143" s="20"/>
      <c r="EGO143" s="20"/>
      <c r="EGP143" s="20"/>
      <c r="EGQ143" s="20"/>
      <c r="EGR143" s="20"/>
      <c r="EGS143" s="20"/>
      <c r="EGT143" s="20"/>
      <c r="EGU143" s="20"/>
      <c r="EGV143" s="20"/>
      <c r="EGW143" s="20"/>
      <c r="EGX143" s="20"/>
      <c r="EGY143" s="20"/>
      <c r="EGZ143" s="20"/>
      <c r="EHA143" s="20"/>
      <c r="EHB143" s="20"/>
      <c r="EHC143" s="20"/>
      <c r="EHD143" s="20"/>
      <c r="EHE143" s="20"/>
      <c r="EHF143" s="20"/>
      <c r="EHG143" s="20"/>
      <c r="EHH143" s="20"/>
      <c r="EHI143" s="20"/>
      <c r="EHJ143" s="20"/>
      <c r="EHK143" s="20"/>
      <c r="EHL143" s="20"/>
      <c r="EHM143" s="20"/>
      <c r="EHN143" s="20"/>
      <c r="EHO143" s="20"/>
      <c r="EHP143" s="20"/>
      <c r="EHQ143" s="20"/>
      <c r="EHR143" s="20"/>
      <c r="EHS143" s="20"/>
      <c r="EHT143" s="20"/>
      <c r="EHU143" s="20"/>
      <c r="EHV143" s="20"/>
      <c r="EHW143" s="20"/>
      <c r="EHX143" s="20"/>
      <c r="EHY143" s="20"/>
      <c r="EHZ143" s="20"/>
      <c r="EIA143" s="20"/>
      <c r="EIB143" s="20"/>
      <c r="EIC143" s="20"/>
      <c r="EID143" s="20"/>
      <c r="EIE143" s="20"/>
      <c r="EIF143" s="20"/>
      <c r="EIG143" s="20"/>
      <c r="EIH143" s="20"/>
      <c r="EII143" s="20"/>
      <c r="EIJ143" s="20"/>
      <c r="EIK143" s="20"/>
      <c r="EIL143" s="20"/>
      <c r="EIM143" s="20"/>
      <c r="EIN143" s="20"/>
      <c r="EIO143" s="20"/>
      <c r="EIP143" s="20"/>
      <c r="EIQ143" s="20"/>
      <c r="EIR143" s="20"/>
      <c r="EIS143" s="20"/>
      <c r="EIT143" s="20"/>
      <c r="EIU143" s="20"/>
      <c r="EIV143" s="20"/>
      <c r="EIW143" s="20"/>
      <c r="EIX143" s="20"/>
      <c r="EIY143" s="20"/>
      <c r="EIZ143" s="20"/>
      <c r="EJA143" s="20"/>
      <c r="EJB143" s="20"/>
      <c r="EJC143" s="20"/>
      <c r="EJD143" s="20"/>
      <c r="EJE143" s="20"/>
      <c r="EJF143" s="20"/>
      <c r="EJG143" s="20"/>
      <c r="EJH143" s="20"/>
      <c r="EJI143" s="20"/>
      <c r="EJJ143" s="20"/>
      <c r="EJK143" s="20"/>
      <c r="EJL143" s="20"/>
      <c r="EJM143" s="20"/>
      <c r="EJN143" s="20"/>
      <c r="EJO143" s="20"/>
      <c r="EJP143" s="20"/>
      <c r="EJQ143" s="20"/>
      <c r="EJR143" s="20"/>
      <c r="EJS143" s="20"/>
      <c r="EJT143" s="20"/>
      <c r="EJU143" s="20"/>
      <c r="EJV143" s="20"/>
      <c r="EJW143" s="20"/>
      <c r="EJX143" s="20"/>
      <c r="EJY143" s="20"/>
      <c r="EJZ143" s="20"/>
      <c r="EKA143" s="20"/>
      <c r="EKB143" s="20"/>
      <c r="EKC143" s="20"/>
      <c r="EKD143" s="20"/>
      <c r="EKE143" s="20"/>
      <c r="EKF143" s="20"/>
      <c r="EKG143" s="20"/>
      <c r="EKH143" s="20"/>
      <c r="EKI143" s="20"/>
      <c r="EKJ143" s="20"/>
      <c r="EKK143" s="20"/>
      <c r="EKL143" s="20"/>
      <c r="EKM143" s="20"/>
      <c r="EKN143" s="20"/>
      <c r="EKO143" s="20"/>
      <c r="EKP143" s="20"/>
      <c r="EKQ143" s="20"/>
      <c r="EKR143" s="20"/>
      <c r="EKS143" s="20"/>
      <c r="EKT143" s="20"/>
      <c r="EKU143" s="20"/>
      <c r="EKV143" s="20"/>
      <c r="EKW143" s="20"/>
      <c r="EKX143" s="20"/>
      <c r="EKY143" s="20"/>
      <c r="EKZ143" s="20"/>
      <c r="ELA143" s="20"/>
      <c r="ELB143" s="20"/>
      <c r="ELC143" s="20"/>
      <c r="ELD143" s="20"/>
      <c r="ELE143" s="20"/>
      <c r="ELF143" s="20"/>
      <c r="ELG143" s="20"/>
      <c r="ELH143" s="20"/>
      <c r="ELI143" s="20"/>
      <c r="ELJ143" s="20"/>
      <c r="ELK143" s="20"/>
      <c r="ELL143" s="20"/>
      <c r="ELM143" s="20"/>
      <c r="ELN143" s="20"/>
      <c r="ELO143" s="20"/>
      <c r="ELP143" s="20"/>
      <c r="ELQ143" s="20"/>
      <c r="ELR143" s="20"/>
      <c r="ELS143" s="20"/>
      <c r="ELT143" s="20"/>
      <c r="ELU143" s="20"/>
      <c r="ELV143" s="20"/>
      <c r="ELW143" s="20"/>
      <c r="ELX143" s="20"/>
      <c r="ELY143" s="20"/>
      <c r="ELZ143" s="20"/>
      <c r="EMA143" s="20"/>
      <c r="EMB143" s="20"/>
      <c r="EMC143" s="20"/>
      <c r="EMD143" s="20"/>
      <c r="EME143" s="20"/>
      <c r="EMF143" s="20"/>
      <c r="EMG143" s="20"/>
      <c r="EMH143" s="20"/>
      <c r="EMI143" s="20"/>
      <c r="EMJ143" s="20"/>
      <c r="EMK143" s="20"/>
      <c r="EML143" s="20"/>
      <c r="EMM143" s="20"/>
      <c r="EMN143" s="20"/>
      <c r="EMO143" s="20"/>
      <c r="EMP143" s="20"/>
      <c r="EMQ143" s="20"/>
      <c r="EMR143" s="20"/>
      <c r="EMS143" s="20"/>
      <c r="EMT143" s="20"/>
      <c r="EMU143" s="20"/>
      <c r="EMV143" s="20"/>
      <c r="EMW143" s="20"/>
      <c r="EMX143" s="20"/>
      <c r="EMY143" s="20"/>
      <c r="EMZ143" s="20"/>
      <c r="ENA143" s="20"/>
      <c r="ENB143" s="20"/>
      <c r="ENC143" s="20"/>
      <c r="END143" s="20"/>
      <c r="ENE143" s="20"/>
      <c r="ENF143" s="20"/>
      <c r="ENG143" s="20"/>
      <c r="ENH143" s="20"/>
      <c r="ENI143" s="20"/>
      <c r="ENJ143" s="20"/>
      <c r="ENK143" s="20"/>
      <c r="ENL143" s="20"/>
      <c r="ENM143" s="20"/>
      <c r="ENN143" s="20"/>
      <c r="ENO143" s="20"/>
      <c r="ENP143" s="20"/>
      <c r="ENQ143" s="20"/>
      <c r="ENR143" s="20"/>
      <c r="ENS143" s="20"/>
      <c r="ENT143" s="20"/>
      <c r="ENU143" s="20"/>
      <c r="ENV143" s="20"/>
      <c r="ENW143" s="20"/>
      <c r="ENX143" s="20"/>
      <c r="ENY143" s="20"/>
      <c r="ENZ143" s="20"/>
      <c r="EOA143" s="20"/>
      <c r="EOB143" s="20"/>
      <c r="EOC143" s="20"/>
      <c r="EOD143" s="20"/>
      <c r="EOE143" s="20"/>
      <c r="EOF143" s="20"/>
      <c r="EOG143" s="20"/>
      <c r="EOH143" s="20"/>
      <c r="EOI143" s="20"/>
      <c r="EOJ143" s="20"/>
      <c r="EOK143" s="20"/>
      <c r="EOL143" s="20"/>
      <c r="EOM143" s="20"/>
      <c r="EON143" s="20"/>
      <c r="EOO143" s="20"/>
      <c r="EOP143" s="20"/>
      <c r="EOQ143" s="20"/>
      <c r="EOR143" s="20"/>
      <c r="EOS143" s="20"/>
      <c r="EOT143" s="20"/>
      <c r="EOU143" s="20"/>
      <c r="EOV143" s="20"/>
      <c r="EOW143" s="20"/>
      <c r="EOX143" s="20"/>
      <c r="EOY143" s="20"/>
      <c r="EOZ143" s="20"/>
      <c r="EPA143" s="20"/>
      <c r="EPB143" s="20"/>
      <c r="EPC143" s="20"/>
      <c r="EPD143" s="20"/>
      <c r="EPE143" s="20"/>
      <c r="EPF143" s="20"/>
      <c r="EPG143" s="20"/>
      <c r="EPH143" s="20"/>
      <c r="EPI143" s="20"/>
      <c r="EPJ143" s="20"/>
      <c r="EPK143" s="20"/>
      <c r="EPL143" s="20"/>
      <c r="EPM143" s="20"/>
      <c r="EPN143" s="20"/>
      <c r="EPO143" s="20"/>
      <c r="EPP143" s="20"/>
      <c r="EPQ143" s="20"/>
      <c r="EPR143" s="20"/>
      <c r="EPS143" s="20"/>
      <c r="EPT143" s="20"/>
      <c r="EPU143" s="20"/>
      <c r="EPV143" s="20"/>
      <c r="EPW143" s="20"/>
      <c r="EPX143" s="20"/>
      <c r="EPY143" s="20"/>
      <c r="EPZ143" s="20"/>
      <c r="EQA143" s="20"/>
      <c r="EQB143" s="20"/>
      <c r="EQC143" s="20"/>
      <c r="EQD143" s="20"/>
      <c r="EQE143" s="20"/>
      <c r="EQF143" s="20"/>
      <c r="EQG143" s="20"/>
      <c r="EQH143" s="20"/>
      <c r="EQI143" s="20"/>
      <c r="EQJ143" s="20"/>
      <c r="EQK143" s="20"/>
      <c r="EQL143" s="20"/>
      <c r="EQM143" s="20"/>
      <c r="EQN143" s="20"/>
      <c r="EQO143" s="20"/>
      <c r="EQP143" s="20"/>
      <c r="EQQ143" s="20"/>
      <c r="EQR143" s="20"/>
      <c r="EQS143" s="20"/>
      <c r="EQT143" s="20"/>
      <c r="EQU143" s="20"/>
      <c r="EQV143" s="20"/>
      <c r="EQW143" s="20"/>
      <c r="EQX143" s="20"/>
      <c r="EQY143" s="20"/>
      <c r="EQZ143" s="20"/>
      <c r="ERA143" s="20"/>
      <c r="ERB143" s="20"/>
      <c r="ERC143" s="20"/>
      <c r="ERD143" s="20"/>
      <c r="ERE143" s="20"/>
      <c r="ERF143" s="20"/>
      <c r="ERG143" s="20"/>
      <c r="ERH143" s="20"/>
      <c r="ERI143" s="20"/>
      <c r="ERJ143" s="20"/>
      <c r="ERK143" s="20"/>
      <c r="ERL143" s="20"/>
      <c r="ERM143" s="20"/>
      <c r="ERN143" s="20"/>
      <c r="ERO143" s="20"/>
      <c r="ERP143" s="20"/>
      <c r="ERQ143" s="20"/>
      <c r="ERR143" s="20"/>
      <c r="ERS143" s="20"/>
      <c r="ERT143" s="20"/>
      <c r="ERU143" s="20"/>
      <c r="ERV143" s="20"/>
      <c r="ERW143" s="20"/>
      <c r="ERX143" s="20"/>
      <c r="ERY143" s="20"/>
      <c r="ERZ143" s="20"/>
      <c r="ESA143" s="20"/>
      <c r="ESB143" s="20"/>
      <c r="ESC143" s="20"/>
      <c r="ESD143" s="20"/>
      <c r="ESE143" s="20"/>
      <c r="ESF143" s="20"/>
      <c r="ESG143" s="20"/>
      <c r="ESH143" s="20"/>
      <c r="ESI143" s="20"/>
      <c r="ESJ143" s="20"/>
      <c r="ESK143" s="20"/>
      <c r="ESL143" s="20"/>
      <c r="ESM143" s="20"/>
      <c r="ESN143" s="20"/>
      <c r="ESO143" s="20"/>
      <c r="ESP143" s="20"/>
      <c r="ESQ143" s="20"/>
      <c r="ESR143" s="20"/>
      <c r="ESS143" s="20"/>
      <c r="EST143" s="20"/>
      <c r="ESU143" s="20"/>
      <c r="ESV143" s="20"/>
      <c r="ESW143" s="20"/>
      <c r="ESX143" s="20"/>
      <c r="ESY143" s="20"/>
      <c r="ESZ143" s="20"/>
      <c r="ETA143" s="20"/>
      <c r="ETB143" s="20"/>
      <c r="ETC143" s="20"/>
      <c r="ETD143" s="20"/>
      <c r="ETE143" s="20"/>
      <c r="ETF143" s="20"/>
      <c r="ETG143" s="20"/>
      <c r="ETH143" s="20"/>
      <c r="ETI143" s="20"/>
      <c r="ETJ143" s="20"/>
      <c r="ETK143" s="20"/>
      <c r="ETL143" s="20"/>
      <c r="ETM143" s="20"/>
      <c r="ETN143" s="20"/>
      <c r="ETO143" s="20"/>
      <c r="ETP143" s="20"/>
      <c r="ETQ143" s="20"/>
      <c r="ETR143" s="20"/>
      <c r="ETS143" s="20"/>
      <c r="ETT143" s="20"/>
      <c r="ETU143" s="20"/>
      <c r="ETV143" s="20"/>
      <c r="ETW143" s="20"/>
      <c r="ETX143" s="20"/>
      <c r="ETY143" s="20"/>
      <c r="ETZ143" s="20"/>
      <c r="EUA143" s="20"/>
      <c r="EUB143" s="20"/>
      <c r="EUC143" s="20"/>
      <c r="EUD143" s="20"/>
      <c r="EUE143" s="20"/>
      <c r="EUF143" s="20"/>
      <c r="EUG143" s="20"/>
      <c r="EUH143" s="20"/>
      <c r="EUI143" s="20"/>
      <c r="EUJ143" s="20"/>
      <c r="EUK143" s="20"/>
      <c r="EUL143" s="20"/>
      <c r="EUM143" s="20"/>
      <c r="EUN143" s="20"/>
      <c r="EUO143" s="20"/>
      <c r="EUP143" s="20"/>
      <c r="EUQ143" s="20"/>
      <c r="EUR143" s="20"/>
      <c r="EUS143" s="20"/>
      <c r="EUT143" s="20"/>
      <c r="EUU143" s="20"/>
      <c r="EUV143" s="20"/>
      <c r="EUW143" s="20"/>
      <c r="EUX143" s="20"/>
      <c r="EUY143" s="20"/>
      <c r="EUZ143" s="20"/>
      <c r="EVA143" s="20"/>
      <c r="EVB143" s="20"/>
      <c r="EVC143" s="20"/>
      <c r="EVD143" s="20"/>
      <c r="EVE143" s="20"/>
      <c r="EVF143" s="20"/>
      <c r="EVG143" s="20"/>
      <c r="EVH143" s="20"/>
      <c r="EVI143" s="20"/>
      <c r="EVJ143" s="20"/>
      <c r="EVK143" s="20"/>
      <c r="EVL143" s="20"/>
      <c r="EVM143" s="20"/>
      <c r="EVN143" s="20"/>
      <c r="EVO143" s="20"/>
      <c r="EVP143" s="20"/>
      <c r="EVQ143" s="20"/>
      <c r="EVR143" s="20"/>
      <c r="EVS143" s="20"/>
      <c r="EVT143" s="20"/>
      <c r="EVU143" s="20"/>
      <c r="EVV143" s="20"/>
      <c r="EVW143" s="20"/>
      <c r="EVX143" s="20"/>
      <c r="EVY143" s="20"/>
      <c r="EVZ143" s="20"/>
      <c r="EWA143" s="20"/>
      <c r="EWB143" s="20"/>
      <c r="EWC143" s="20"/>
      <c r="EWD143" s="20"/>
      <c r="EWE143" s="20"/>
      <c r="EWF143" s="20"/>
      <c r="EWG143" s="20"/>
      <c r="EWH143" s="20"/>
      <c r="EWI143" s="20"/>
      <c r="EWJ143" s="20"/>
      <c r="EWK143" s="20"/>
      <c r="EWL143" s="20"/>
      <c r="EWM143" s="20"/>
      <c r="EWN143" s="20"/>
      <c r="EWO143" s="20"/>
      <c r="EWP143" s="20"/>
      <c r="EWQ143" s="20"/>
      <c r="EWR143" s="20"/>
      <c r="EWS143" s="20"/>
      <c r="EWT143" s="20"/>
      <c r="EWU143" s="20"/>
      <c r="EWV143" s="20"/>
      <c r="EWW143" s="20"/>
      <c r="EWX143" s="20"/>
      <c r="EWY143" s="20"/>
      <c r="EWZ143" s="20"/>
      <c r="EXA143" s="20"/>
      <c r="EXB143" s="20"/>
      <c r="EXC143" s="20"/>
      <c r="EXD143" s="20"/>
      <c r="EXE143" s="20"/>
      <c r="EXF143" s="20"/>
      <c r="EXG143" s="20"/>
      <c r="EXH143" s="20"/>
      <c r="EXI143" s="20"/>
      <c r="EXJ143" s="20"/>
      <c r="EXK143" s="20"/>
      <c r="EXL143" s="20"/>
      <c r="EXM143" s="20"/>
      <c r="EXN143" s="20"/>
      <c r="EXO143" s="20"/>
      <c r="EXP143" s="20"/>
      <c r="EXQ143" s="20"/>
      <c r="EXR143" s="20"/>
      <c r="EXS143" s="20"/>
      <c r="EXT143" s="20"/>
      <c r="EXU143" s="20"/>
      <c r="EXV143" s="20"/>
      <c r="EXW143" s="20"/>
      <c r="EXX143" s="20"/>
      <c r="EXY143" s="20"/>
      <c r="EXZ143" s="20"/>
      <c r="EYA143" s="20"/>
      <c r="EYB143" s="20"/>
      <c r="EYC143" s="20"/>
      <c r="EYD143" s="20"/>
      <c r="EYE143" s="20"/>
      <c r="EYF143" s="20"/>
      <c r="EYG143" s="20"/>
      <c r="EYH143" s="20"/>
      <c r="EYI143" s="20"/>
      <c r="EYJ143" s="20"/>
      <c r="EYK143" s="20"/>
      <c r="EYL143" s="20"/>
      <c r="EYM143" s="20"/>
      <c r="EYN143" s="20"/>
      <c r="EYO143" s="20"/>
      <c r="EYP143" s="20"/>
      <c r="EYQ143" s="20"/>
      <c r="EYR143" s="20"/>
      <c r="EYS143" s="20"/>
      <c r="EYT143" s="20"/>
      <c r="EYU143" s="20"/>
      <c r="EYV143" s="20"/>
      <c r="EYW143" s="20"/>
      <c r="EYX143" s="20"/>
      <c r="EYY143" s="20"/>
      <c r="EYZ143" s="20"/>
      <c r="EZA143" s="20"/>
      <c r="EZB143" s="20"/>
      <c r="EZC143" s="20"/>
      <c r="EZD143" s="20"/>
      <c r="EZE143" s="20"/>
      <c r="EZF143" s="20"/>
      <c r="EZG143" s="20"/>
      <c r="EZH143" s="20"/>
      <c r="EZI143" s="20"/>
      <c r="EZJ143" s="20"/>
      <c r="EZK143" s="20"/>
      <c r="EZL143" s="20"/>
      <c r="EZM143" s="20"/>
      <c r="EZN143" s="20"/>
      <c r="EZO143" s="20"/>
      <c r="EZP143" s="20"/>
      <c r="EZQ143" s="20"/>
      <c r="EZR143" s="20"/>
      <c r="EZS143" s="20"/>
      <c r="EZT143" s="20"/>
      <c r="EZU143" s="20"/>
      <c r="EZV143" s="20"/>
      <c r="EZW143" s="20"/>
      <c r="EZX143" s="20"/>
      <c r="EZY143" s="20"/>
      <c r="EZZ143" s="20"/>
      <c r="FAA143" s="20"/>
      <c r="FAB143" s="20"/>
      <c r="FAC143" s="20"/>
      <c r="FAD143" s="20"/>
      <c r="FAE143" s="20"/>
      <c r="FAF143" s="20"/>
      <c r="FAG143" s="20"/>
      <c r="FAH143" s="20"/>
      <c r="FAI143" s="20"/>
      <c r="FAJ143" s="20"/>
      <c r="FAK143" s="20"/>
      <c r="FAL143" s="20"/>
      <c r="FAM143" s="20"/>
      <c r="FAN143" s="20"/>
      <c r="FAO143" s="20"/>
      <c r="FAP143" s="20"/>
      <c r="FAQ143" s="20"/>
      <c r="FAR143" s="20"/>
      <c r="FAS143" s="20"/>
      <c r="FAT143" s="20"/>
      <c r="FAU143" s="20"/>
      <c r="FAV143" s="20"/>
      <c r="FAW143" s="20"/>
      <c r="FAX143" s="20"/>
      <c r="FAY143" s="20"/>
      <c r="FAZ143" s="20"/>
      <c r="FBA143" s="20"/>
      <c r="FBB143" s="20"/>
      <c r="FBC143" s="20"/>
      <c r="FBD143" s="20"/>
      <c r="FBE143" s="20"/>
      <c r="FBF143" s="20"/>
      <c r="FBG143" s="20"/>
      <c r="FBH143" s="20"/>
      <c r="FBI143" s="20"/>
      <c r="FBJ143" s="20"/>
      <c r="FBK143" s="20"/>
      <c r="FBL143" s="20"/>
      <c r="FBM143" s="20"/>
      <c r="FBN143" s="20"/>
      <c r="FBO143" s="20"/>
      <c r="FBP143" s="20"/>
      <c r="FBQ143" s="20"/>
      <c r="FBR143" s="20"/>
      <c r="FBS143" s="20"/>
      <c r="FBT143" s="20"/>
      <c r="FBU143" s="20"/>
      <c r="FBV143" s="20"/>
      <c r="FBW143" s="20"/>
      <c r="FBX143" s="20"/>
      <c r="FBY143" s="20"/>
      <c r="FBZ143" s="20"/>
      <c r="FCA143" s="20"/>
      <c r="FCB143" s="20"/>
      <c r="FCC143" s="20"/>
      <c r="FCD143" s="20"/>
      <c r="FCE143" s="20"/>
      <c r="FCF143" s="20"/>
      <c r="FCG143" s="20"/>
      <c r="FCH143" s="20"/>
      <c r="FCI143" s="20"/>
      <c r="FCJ143" s="20"/>
      <c r="FCK143" s="20"/>
      <c r="FCL143" s="20"/>
      <c r="FCM143" s="20"/>
      <c r="FCN143" s="20"/>
      <c r="FCO143" s="20"/>
      <c r="FCP143" s="20"/>
      <c r="FCQ143" s="20"/>
      <c r="FCR143" s="20"/>
      <c r="FCS143" s="20"/>
      <c r="FCT143" s="20"/>
      <c r="FCU143" s="20"/>
      <c r="FCV143" s="20"/>
      <c r="FCW143" s="20"/>
      <c r="FCX143" s="20"/>
      <c r="FCY143" s="20"/>
      <c r="FCZ143" s="20"/>
      <c r="FDA143" s="20"/>
      <c r="FDB143" s="20"/>
      <c r="FDC143" s="20"/>
      <c r="FDD143" s="20"/>
      <c r="FDE143" s="20"/>
      <c r="FDF143" s="20"/>
      <c r="FDG143" s="20"/>
      <c r="FDH143" s="20"/>
      <c r="FDI143" s="20"/>
      <c r="FDJ143" s="20"/>
      <c r="FDK143" s="20"/>
      <c r="FDL143" s="20"/>
      <c r="FDM143" s="20"/>
      <c r="FDN143" s="20"/>
      <c r="FDO143" s="20"/>
      <c r="FDP143" s="20"/>
      <c r="FDQ143" s="20"/>
      <c r="FDR143" s="20"/>
      <c r="FDS143" s="20"/>
      <c r="FDT143" s="20"/>
      <c r="FDU143" s="20"/>
      <c r="FDV143" s="20"/>
      <c r="FDW143" s="20"/>
      <c r="FDX143" s="20"/>
      <c r="FDY143" s="20"/>
      <c r="FDZ143" s="20"/>
      <c r="FEA143" s="20"/>
      <c r="FEB143" s="20"/>
      <c r="FEC143" s="20"/>
      <c r="FED143" s="20"/>
      <c r="FEE143" s="20"/>
      <c r="FEF143" s="20"/>
      <c r="FEG143" s="20"/>
      <c r="FEH143" s="20"/>
      <c r="FEI143" s="20"/>
      <c r="FEJ143" s="20"/>
      <c r="FEK143" s="20"/>
      <c r="FEL143" s="20"/>
      <c r="FEM143" s="20"/>
      <c r="FEN143" s="20"/>
      <c r="FEO143" s="20"/>
      <c r="FEP143" s="20"/>
      <c r="FEQ143" s="20"/>
      <c r="FER143" s="20"/>
      <c r="FES143" s="20"/>
      <c r="FET143" s="20"/>
      <c r="FEU143" s="20"/>
      <c r="FEV143" s="20"/>
      <c r="FEW143" s="20"/>
      <c r="FEX143" s="20"/>
      <c r="FEY143" s="20"/>
      <c r="FEZ143" s="20"/>
      <c r="FFA143" s="20"/>
      <c r="FFB143" s="20"/>
      <c r="FFC143" s="20"/>
      <c r="FFD143" s="20"/>
      <c r="FFE143" s="20"/>
      <c r="FFF143" s="20"/>
      <c r="FFG143" s="20"/>
      <c r="FFH143" s="20"/>
      <c r="FFI143" s="20"/>
      <c r="FFJ143" s="20"/>
      <c r="FFK143" s="20"/>
      <c r="FFL143" s="20"/>
      <c r="FFM143" s="20"/>
      <c r="FFN143" s="20"/>
      <c r="FFO143" s="20"/>
      <c r="FFP143" s="20"/>
      <c r="FFQ143" s="20"/>
      <c r="FFR143" s="20"/>
      <c r="FFS143" s="20"/>
      <c r="FFT143" s="20"/>
      <c r="FFU143" s="20"/>
      <c r="FFV143" s="20"/>
      <c r="FFW143" s="20"/>
      <c r="FFX143" s="20"/>
      <c r="FFY143" s="20"/>
      <c r="FFZ143" s="20"/>
      <c r="FGA143" s="20"/>
      <c r="FGB143" s="20"/>
      <c r="FGC143" s="20"/>
      <c r="FGD143" s="20"/>
      <c r="FGE143" s="20"/>
      <c r="FGF143" s="20"/>
      <c r="FGG143" s="20"/>
      <c r="FGH143" s="20"/>
      <c r="FGI143" s="20"/>
      <c r="FGJ143" s="20"/>
      <c r="FGK143" s="20"/>
      <c r="FGL143" s="20"/>
      <c r="FGM143" s="20"/>
      <c r="FGN143" s="20"/>
      <c r="FGO143" s="20"/>
      <c r="FGP143" s="20"/>
      <c r="FGQ143" s="20"/>
      <c r="FGR143" s="20"/>
      <c r="FGS143" s="20"/>
      <c r="FGT143" s="20"/>
      <c r="FGU143" s="20"/>
      <c r="FGV143" s="20"/>
      <c r="FGW143" s="20"/>
      <c r="FGX143" s="20"/>
      <c r="FGY143" s="20"/>
      <c r="FGZ143" s="20"/>
      <c r="FHA143" s="20"/>
      <c r="FHB143" s="20"/>
      <c r="FHC143" s="20"/>
      <c r="FHD143" s="20"/>
      <c r="FHE143" s="20"/>
      <c r="FHF143" s="20"/>
      <c r="FHG143" s="20"/>
      <c r="FHH143" s="20"/>
      <c r="FHI143" s="20"/>
      <c r="FHJ143" s="20"/>
      <c r="FHK143" s="20"/>
      <c r="FHL143" s="20"/>
      <c r="FHM143" s="20"/>
      <c r="FHN143" s="20"/>
      <c r="FHO143" s="20"/>
      <c r="FHP143" s="20"/>
      <c r="FHQ143" s="20"/>
      <c r="FHR143" s="20"/>
      <c r="FHS143" s="20"/>
      <c r="FHT143" s="20"/>
      <c r="FHU143" s="20"/>
      <c r="FHV143" s="20"/>
      <c r="FHW143" s="20"/>
      <c r="FHX143" s="20"/>
      <c r="FHY143" s="20"/>
      <c r="FHZ143" s="20"/>
      <c r="FIA143" s="20"/>
      <c r="FIB143" s="20"/>
      <c r="FIC143" s="20"/>
      <c r="FID143" s="20"/>
      <c r="FIE143" s="20"/>
      <c r="FIF143" s="20"/>
      <c r="FIG143" s="20"/>
      <c r="FIH143" s="20"/>
      <c r="FII143" s="20"/>
      <c r="FIJ143" s="20"/>
      <c r="FIK143" s="20"/>
      <c r="FIL143" s="20"/>
      <c r="FIM143" s="20"/>
      <c r="FIN143" s="20"/>
      <c r="FIO143" s="20"/>
      <c r="FIP143" s="20"/>
      <c r="FIQ143" s="20"/>
      <c r="FIR143" s="20"/>
      <c r="FIS143" s="20"/>
      <c r="FIT143" s="20"/>
      <c r="FIU143" s="20"/>
      <c r="FIV143" s="20"/>
      <c r="FIW143" s="20"/>
      <c r="FIX143" s="20"/>
      <c r="FIY143" s="20"/>
      <c r="FIZ143" s="20"/>
      <c r="FJA143" s="20"/>
      <c r="FJB143" s="20"/>
      <c r="FJC143" s="20"/>
      <c r="FJD143" s="20"/>
      <c r="FJE143" s="20"/>
      <c r="FJF143" s="20"/>
      <c r="FJG143" s="20"/>
      <c r="FJH143" s="20"/>
      <c r="FJI143" s="20"/>
      <c r="FJJ143" s="20"/>
      <c r="FJK143" s="20"/>
      <c r="FJL143" s="20"/>
      <c r="FJM143" s="20"/>
      <c r="FJN143" s="20"/>
      <c r="FJO143" s="20"/>
      <c r="FJP143" s="20"/>
      <c r="FJQ143" s="20"/>
      <c r="FJR143" s="20"/>
      <c r="FJS143" s="20"/>
      <c r="FJT143" s="20"/>
      <c r="FJU143" s="20"/>
      <c r="FJV143" s="20"/>
      <c r="FJW143" s="20"/>
      <c r="FJX143" s="20"/>
      <c r="FJY143" s="20"/>
      <c r="FJZ143" s="20"/>
      <c r="FKA143" s="20"/>
      <c r="FKB143" s="20"/>
      <c r="FKC143" s="20"/>
      <c r="FKD143" s="20"/>
      <c r="FKE143" s="20"/>
      <c r="FKF143" s="20"/>
      <c r="FKG143" s="20"/>
      <c r="FKH143" s="20"/>
      <c r="FKI143" s="20"/>
      <c r="FKJ143" s="20"/>
      <c r="FKK143" s="20"/>
      <c r="FKL143" s="20"/>
      <c r="FKM143" s="20"/>
      <c r="FKN143" s="20"/>
      <c r="FKO143" s="20"/>
      <c r="FKP143" s="20"/>
      <c r="FKQ143" s="20"/>
      <c r="FKR143" s="20"/>
      <c r="FKS143" s="20"/>
      <c r="FKT143" s="20"/>
      <c r="FKU143" s="20"/>
      <c r="FKV143" s="20"/>
      <c r="FKW143" s="20"/>
      <c r="FKX143" s="20"/>
      <c r="FKY143" s="20"/>
      <c r="FKZ143" s="20"/>
      <c r="FLA143" s="20"/>
      <c r="FLB143" s="20"/>
      <c r="FLC143" s="20"/>
      <c r="FLD143" s="20"/>
      <c r="FLE143" s="20"/>
      <c r="FLF143" s="20"/>
      <c r="FLG143" s="20"/>
      <c r="FLH143" s="20"/>
      <c r="FLI143" s="20"/>
      <c r="FLJ143" s="20"/>
      <c r="FLK143" s="20"/>
      <c r="FLL143" s="20"/>
      <c r="FLM143" s="20"/>
      <c r="FLN143" s="20"/>
      <c r="FLO143" s="20"/>
      <c r="FLP143" s="20"/>
      <c r="FLQ143" s="20"/>
      <c r="FLR143" s="20"/>
      <c r="FLS143" s="20"/>
      <c r="FLT143" s="20"/>
      <c r="FLU143" s="20"/>
      <c r="FLV143" s="20"/>
      <c r="FLW143" s="20"/>
      <c r="FLX143" s="20"/>
      <c r="FLY143" s="20"/>
      <c r="FLZ143" s="20"/>
      <c r="FMA143" s="20"/>
      <c r="FMB143" s="20"/>
      <c r="FMC143" s="20"/>
      <c r="FMD143" s="20"/>
      <c r="FME143" s="20"/>
      <c r="FMF143" s="20"/>
      <c r="FMG143" s="20"/>
      <c r="FMH143" s="20"/>
      <c r="FMI143" s="20"/>
      <c r="FMJ143" s="20"/>
      <c r="FMK143" s="20"/>
      <c r="FML143" s="20"/>
      <c r="FMM143" s="20"/>
      <c r="FMN143" s="20"/>
      <c r="FMO143" s="20"/>
      <c r="FMP143" s="20"/>
      <c r="FMQ143" s="20"/>
      <c r="FMR143" s="20"/>
      <c r="FMS143" s="20"/>
      <c r="FMT143" s="20"/>
      <c r="FMU143" s="20"/>
      <c r="FMV143" s="20"/>
      <c r="FMW143" s="20"/>
      <c r="FMX143" s="20"/>
      <c r="FMY143" s="20"/>
      <c r="FMZ143" s="20"/>
      <c r="FNA143" s="20"/>
      <c r="FNB143" s="20"/>
      <c r="FNC143" s="20"/>
      <c r="FND143" s="20"/>
      <c r="FNE143" s="20"/>
      <c r="FNF143" s="20"/>
      <c r="FNG143" s="20"/>
      <c r="FNH143" s="20"/>
      <c r="FNI143" s="20"/>
      <c r="FNJ143" s="20"/>
      <c r="FNK143" s="20"/>
      <c r="FNL143" s="20"/>
      <c r="FNM143" s="20"/>
      <c r="FNN143" s="20"/>
      <c r="FNO143" s="20"/>
      <c r="FNP143" s="20"/>
      <c r="FNQ143" s="20"/>
      <c r="FNR143" s="20"/>
      <c r="FNS143" s="20"/>
      <c r="FNT143" s="20"/>
      <c r="FNU143" s="20"/>
      <c r="FNV143" s="20"/>
      <c r="FNW143" s="20"/>
      <c r="FNX143" s="20"/>
      <c r="FNY143" s="20"/>
      <c r="FNZ143" s="20"/>
      <c r="FOA143" s="20"/>
      <c r="FOB143" s="20"/>
      <c r="FOC143" s="20"/>
      <c r="FOD143" s="20"/>
      <c r="FOE143" s="20"/>
      <c r="FOF143" s="20"/>
      <c r="FOG143" s="20"/>
      <c r="FOH143" s="20"/>
      <c r="FOI143" s="20"/>
      <c r="FOJ143" s="20"/>
      <c r="FOK143" s="20"/>
      <c r="FOL143" s="20"/>
      <c r="FOM143" s="20"/>
      <c r="FON143" s="20"/>
      <c r="FOO143" s="20"/>
      <c r="FOP143" s="20"/>
      <c r="FOQ143" s="20"/>
      <c r="FOR143" s="20"/>
      <c r="FOS143" s="20"/>
      <c r="FOT143" s="20"/>
      <c r="FOU143" s="20"/>
      <c r="FOV143" s="20"/>
      <c r="FOW143" s="20"/>
      <c r="FOX143" s="20"/>
      <c r="FOY143" s="20"/>
      <c r="FOZ143" s="20"/>
      <c r="FPA143" s="20"/>
      <c r="FPB143" s="20"/>
      <c r="FPC143" s="20"/>
      <c r="FPD143" s="20"/>
      <c r="FPE143" s="20"/>
      <c r="FPF143" s="20"/>
      <c r="FPG143" s="20"/>
      <c r="FPH143" s="20"/>
      <c r="FPI143" s="20"/>
      <c r="FPJ143" s="20"/>
      <c r="FPK143" s="20"/>
      <c r="FPL143" s="20"/>
      <c r="FPM143" s="20"/>
      <c r="FPN143" s="20"/>
      <c r="FPO143" s="20"/>
      <c r="FPP143" s="20"/>
      <c r="FPQ143" s="20"/>
      <c r="FPR143" s="20"/>
      <c r="FPS143" s="20"/>
      <c r="FPT143" s="20"/>
      <c r="FPU143" s="20"/>
      <c r="FPV143" s="20"/>
      <c r="FPW143" s="20"/>
      <c r="FPX143" s="20"/>
      <c r="FPY143" s="20"/>
      <c r="FPZ143" s="20"/>
      <c r="FQA143" s="20"/>
      <c r="FQB143" s="20"/>
      <c r="FQC143" s="20"/>
      <c r="FQD143" s="20"/>
      <c r="FQE143" s="20"/>
      <c r="FQF143" s="20"/>
      <c r="FQG143" s="20"/>
      <c r="FQH143" s="20"/>
      <c r="FQI143" s="20"/>
      <c r="FQJ143" s="20"/>
      <c r="FQK143" s="20"/>
      <c r="FQL143" s="20"/>
      <c r="FQM143" s="20"/>
      <c r="FQN143" s="20"/>
      <c r="FQO143" s="20"/>
      <c r="FQP143" s="20"/>
      <c r="FQQ143" s="20"/>
      <c r="FQR143" s="20"/>
      <c r="FQS143" s="20"/>
      <c r="FQT143" s="20"/>
      <c r="FQU143" s="20"/>
      <c r="FQV143" s="20"/>
      <c r="FQW143" s="20"/>
      <c r="FQX143" s="20"/>
      <c r="FQY143" s="20"/>
      <c r="FQZ143" s="20"/>
      <c r="FRA143" s="20"/>
      <c r="FRB143" s="20"/>
      <c r="FRC143" s="20"/>
      <c r="FRD143" s="20"/>
      <c r="FRE143" s="20"/>
      <c r="FRF143" s="20"/>
      <c r="FRG143" s="20"/>
      <c r="FRH143" s="20"/>
      <c r="FRI143" s="20"/>
      <c r="FRJ143" s="20"/>
      <c r="FRK143" s="20"/>
      <c r="FRL143" s="20"/>
      <c r="FRM143" s="20"/>
      <c r="FRN143" s="20"/>
      <c r="FRO143" s="20"/>
      <c r="FRP143" s="20"/>
      <c r="FRQ143" s="20"/>
      <c r="FRR143" s="20"/>
      <c r="FRS143" s="20"/>
      <c r="FRT143" s="20"/>
      <c r="FRU143" s="20"/>
      <c r="FRV143" s="20"/>
      <c r="FRW143" s="20"/>
      <c r="FRX143" s="20"/>
      <c r="FRY143" s="20"/>
      <c r="FRZ143" s="20"/>
      <c r="FSA143" s="20"/>
      <c r="FSB143" s="20"/>
      <c r="FSC143" s="20"/>
      <c r="FSD143" s="20"/>
      <c r="FSE143" s="20"/>
      <c r="FSF143" s="20"/>
      <c r="FSG143" s="20"/>
      <c r="FSH143" s="20"/>
      <c r="FSI143" s="20"/>
      <c r="FSJ143" s="20"/>
      <c r="FSK143" s="20"/>
      <c r="FSL143" s="20"/>
      <c r="FSM143" s="20"/>
      <c r="FSN143" s="20"/>
      <c r="FSO143" s="20"/>
      <c r="FSP143" s="20"/>
      <c r="FSQ143" s="20"/>
      <c r="FSR143" s="20"/>
      <c r="FSS143" s="20"/>
      <c r="FST143" s="20"/>
      <c r="FSU143" s="20"/>
      <c r="FSV143" s="20"/>
      <c r="FSW143" s="20"/>
      <c r="FSX143" s="20"/>
      <c r="FSY143" s="20"/>
      <c r="FSZ143" s="20"/>
      <c r="FTA143" s="20"/>
      <c r="FTB143" s="20"/>
      <c r="FTC143" s="20"/>
      <c r="FTD143" s="20"/>
      <c r="FTE143" s="20"/>
      <c r="FTF143" s="20"/>
      <c r="FTG143" s="20"/>
      <c r="FTH143" s="20"/>
      <c r="FTI143" s="20"/>
      <c r="FTJ143" s="20"/>
      <c r="FTK143" s="20"/>
      <c r="FTL143" s="20"/>
      <c r="FTM143" s="20"/>
      <c r="FTN143" s="20"/>
      <c r="FTO143" s="20"/>
      <c r="FTP143" s="20"/>
      <c r="FTQ143" s="20"/>
      <c r="FTR143" s="20"/>
      <c r="FTS143" s="20"/>
      <c r="FTT143" s="20"/>
      <c r="FTU143" s="20"/>
      <c r="FTV143" s="20"/>
      <c r="FTW143" s="20"/>
      <c r="FTX143" s="20"/>
      <c r="FTY143" s="20"/>
      <c r="FTZ143" s="20"/>
      <c r="FUA143" s="20"/>
      <c r="FUB143" s="20"/>
      <c r="FUC143" s="20"/>
      <c r="FUD143" s="20"/>
      <c r="FUE143" s="20"/>
      <c r="FUF143" s="20"/>
      <c r="FUG143" s="20"/>
      <c r="FUH143" s="20"/>
      <c r="FUI143" s="20"/>
      <c r="FUJ143" s="20"/>
      <c r="FUK143" s="20"/>
      <c r="FUL143" s="20"/>
      <c r="FUM143" s="20"/>
      <c r="FUN143" s="20"/>
      <c r="FUO143" s="20"/>
      <c r="FUP143" s="20"/>
      <c r="FUQ143" s="20"/>
      <c r="FUR143" s="20"/>
      <c r="FUS143" s="20"/>
      <c r="FUT143" s="20"/>
      <c r="FUU143" s="20"/>
      <c r="FUV143" s="20"/>
      <c r="FUW143" s="20"/>
      <c r="FUX143" s="20"/>
      <c r="FUY143" s="20"/>
      <c r="FUZ143" s="20"/>
      <c r="FVA143" s="20"/>
      <c r="FVB143" s="20"/>
      <c r="FVC143" s="20"/>
      <c r="FVD143" s="20"/>
      <c r="FVE143" s="20"/>
      <c r="FVF143" s="20"/>
      <c r="FVG143" s="20"/>
      <c r="FVH143" s="20"/>
      <c r="FVI143" s="20"/>
      <c r="FVJ143" s="20"/>
      <c r="FVK143" s="20"/>
      <c r="FVL143" s="20"/>
      <c r="FVM143" s="20"/>
      <c r="FVN143" s="20"/>
      <c r="FVO143" s="20"/>
      <c r="FVP143" s="20"/>
      <c r="FVQ143" s="20"/>
      <c r="FVR143" s="20"/>
      <c r="FVS143" s="20"/>
      <c r="FVT143" s="20"/>
      <c r="FVU143" s="20"/>
      <c r="FVV143" s="20"/>
      <c r="FVW143" s="20"/>
      <c r="FVX143" s="20"/>
      <c r="FVY143" s="20"/>
      <c r="FVZ143" s="20"/>
      <c r="FWA143" s="20"/>
      <c r="FWB143" s="20"/>
      <c r="FWC143" s="20"/>
      <c r="FWD143" s="20"/>
      <c r="FWE143" s="20"/>
      <c r="FWF143" s="20"/>
      <c r="FWG143" s="20"/>
      <c r="FWH143" s="20"/>
      <c r="FWI143" s="20"/>
      <c r="FWJ143" s="20"/>
      <c r="FWK143" s="20"/>
      <c r="FWL143" s="20"/>
      <c r="FWM143" s="20"/>
      <c r="FWN143" s="20"/>
      <c r="FWO143" s="20"/>
      <c r="FWP143" s="20"/>
      <c r="FWQ143" s="20"/>
      <c r="FWR143" s="20"/>
      <c r="FWS143" s="20"/>
      <c r="FWT143" s="20"/>
      <c r="FWU143" s="20"/>
      <c r="FWV143" s="20"/>
      <c r="FWW143" s="20"/>
      <c r="FWX143" s="20"/>
      <c r="FWY143" s="20"/>
      <c r="FWZ143" s="20"/>
      <c r="FXA143" s="20"/>
      <c r="FXB143" s="20"/>
      <c r="FXC143" s="20"/>
      <c r="FXD143" s="20"/>
      <c r="FXE143" s="20"/>
      <c r="FXF143" s="20"/>
      <c r="FXG143" s="20"/>
      <c r="FXH143" s="20"/>
      <c r="FXI143" s="20"/>
      <c r="FXJ143" s="20"/>
      <c r="FXK143" s="20"/>
      <c r="FXL143" s="20"/>
      <c r="FXM143" s="20"/>
      <c r="FXN143" s="20"/>
      <c r="FXO143" s="20"/>
      <c r="FXP143" s="20"/>
      <c r="FXQ143" s="20"/>
      <c r="FXR143" s="20"/>
      <c r="FXS143" s="20"/>
      <c r="FXT143" s="20"/>
      <c r="FXU143" s="20"/>
      <c r="FXV143" s="20"/>
      <c r="FXW143" s="20"/>
      <c r="FXX143" s="20"/>
      <c r="FXY143" s="20"/>
      <c r="FXZ143" s="20"/>
      <c r="FYA143" s="20"/>
      <c r="FYB143" s="20"/>
      <c r="FYC143" s="20"/>
      <c r="FYD143" s="20"/>
      <c r="FYE143" s="20"/>
      <c r="FYF143" s="20"/>
      <c r="FYG143" s="20"/>
      <c r="FYH143" s="20"/>
      <c r="FYI143" s="20"/>
      <c r="FYJ143" s="20"/>
      <c r="FYK143" s="20"/>
      <c r="FYL143" s="20"/>
      <c r="FYM143" s="20"/>
      <c r="FYN143" s="20"/>
      <c r="FYO143" s="20"/>
      <c r="FYP143" s="20"/>
      <c r="FYQ143" s="20"/>
      <c r="FYR143" s="20"/>
      <c r="FYS143" s="20"/>
      <c r="FYT143" s="20"/>
      <c r="FYU143" s="20"/>
      <c r="FYV143" s="20"/>
      <c r="FYW143" s="20"/>
      <c r="FYX143" s="20"/>
      <c r="FYY143" s="20"/>
      <c r="FYZ143" s="20"/>
      <c r="FZA143" s="20"/>
      <c r="FZB143" s="20"/>
      <c r="FZC143" s="20"/>
      <c r="FZD143" s="20"/>
      <c r="FZE143" s="20"/>
      <c r="FZF143" s="20"/>
      <c r="FZG143" s="20"/>
      <c r="FZH143" s="20"/>
      <c r="FZI143" s="20"/>
      <c r="FZJ143" s="20"/>
      <c r="FZK143" s="20"/>
      <c r="FZL143" s="20"/>
      <c r="FZM143" s="20"/>
      <c r="FZN143" s="20"/>
      <c r="FZO143" s="20"/>
      <c r="FZP143" s="20"/>
      <c r="FZQ143" s="20"/>
      <c r="FZR143" s="20"/>
      <c r="FZS143" s="20"/>
      <c r="FZT143" s="20"/>
      <c r="FZU143" s="20"/>
      <c r="FZV143" s="20"/>
      <c r="FZW143" s="20"/>
      <c r="FZX143" s="20"/>
      <c r="FZY143" s="20"/>
      <c r="FZZ143" s="20"/>
      <c r="GAA143" s="20"/>
      <c r="GAB143" s="20"/>
      <c r="GAC143" s="20"/>
      <c r="GAD143" s="20"/>
      <c r="GAE143" s="20"/>
      <c r="GAF143" s="20"/>
      <c r="GAG143" s="20"/>
      <c r="GAH143" s="20"/>
      <c r="GAI143" s="20"/>
      <c r="GAJ143" s="20"/>
      <c r="GAK143" s="20"/>
      <c r="GAL143" s="20"/>
      <c r="GAM143" s="20"/>
      <c r="GAN143" s="20"/>
      <c r="GAO143" s="20"/>
      <c r="GAP143" s="20"/>
      <c r="GAQ143" s="20"/>
      <c r="GAR143" s="20"/>
      <c r="GAS143" s="20"/>
      <c r="GAT143" s="20"/>
      <c r="GAU143" s="20"/>
      <c r="GAV143" s="20"/>
      <c r="GAW143" s="20"/>
      <c r="GAX143" s="20"/>
      <c r="GAY143" s="20"/>
      <c r="GAZ143" s="20"/>
      <c r="GBA143" s="20"/>
      <c r="GBB143" s="20"/>
      <c r="GBC143" s="20"/>
      <c r="GBD143" s="20"/>
      <c r="GBE143" s="20"/>
      <c r="GBF143" s="20"/>
      <c r="GBG143" s="20"/>
      <c r="GBH143" s="20"/>
      <c r="GBI143" s="20"/>
      <c r="GBJ143" s="20"/>
      <c r="GBK143" s="20"/>
      <c r="GBL143" s="20"/>
      <c r="GBM143" s="20"/>
      <c r="GBN143" s="20"/>
      <c r="GBO143" s="20"/>
      <c r="GBP143" s="20"/>
      <c r="GBQ143" s="20"/>
      <c r="GBR143" s="20"/>
      <c r="GBS143" s="20"/>
      <c r="GBT143" s="20"/>
      <c r="GBU143" s="20"/>
      <c r="GBV143" s="20"/>
      <c r="GBW143" s="20"/>
      <c r="GBX143" s="20"/>
      <c r="GBY143" s="20"/>
      <c r="GBZ143" s="20"/>
      <c r="GCA143" s="20"/>
      <c r="GCB143" s="20"/>
      <c r="GCC143" s="20"/>
      <c r="GCD143" s="20"/>
      <c r="GCE143" s="20"/>
      <c r="GCF143" s="20"/>
      <c r="GCG143" s="20"/>
      <c r="GCH143" s="20"/>
      <c r="GCI143" s="20"/>
      <c r="GCJ143" s="20"/>
      <c r="GCK143" s="20"/>
      <c r="GCL143" s="20"/>
      <c r="GCM143" s="20"/>
      <c r="GCN143" s="20"/>
      <c r="GCO143" s="20"/>
      <c r="GCP143" s="20"/>
      <c r="GCQ143" s="20"/>
      <c r="GCR143" s="20"/>
      <c r="GCS143" s="20"/>
      <c r="GCT143" s="20"/>
      <c r="GCU143" s="20"/>
      <c r="GCV143" s="20"/>
      <c r="GCW143" s="20"/>
      <c r="GCX143" s="20"/>
      <c r="GCY143" s="20"/>
      <c r="GCZ143" s="20"/>
      <c r="GDA143" s="20"/>
      <c r="GDB143" s="20"/>
      <c r="GDC143" s="20"/>
      <c r="GDD143" s="20"/>
      <c r="GDE143" s="20"/>
      <c r="GDF143" s="20"/>
      <c r="GDG143" s="20"/>
      <c r="GDH143" s="20"/>
      <c r="GDI143" s="20"/>
      <c r="GDJ143" s="20"/>
      <c r="GDK143" s="20"/>
      <c r="GDL143" s="20"/>
      <c r="GDM143" s="20"/>
      <c r="GDN143" s="20"/>
      <c r="GDO143" s="20"/>
      <c r="GDP143" s="20"/>
      <c r="GDQ143" s="20"/>
      <c r="GDR143" s="20"/>
      <c r="GDS143" s="20"/>
      <c r="GDT143" s="20"/>
      <c r="GDU143" s="20"/>
      <c r="GDV143" s="20"/>
      <c r="GDW143" s="20"/>
      <c r="GDX143" s="20"/>
      <c r="GDY143" s="20"/>
      <c r="GDZ143" s="20"/>
      <c r="GEA143" s="20"/>
      <c r="GEB143" s="20"/>
      <c r="GEC143" s="20"/>
      <c r="GED143" s="20"/>
      <c r="GEE143" s="20"/>
      <c r="GEF143" s="20"/>
      <c r="GEG143" s="20"/>
      <c r="GEH143" s="20"/>
      <c r="GEI143" s="20"/>
      <c r="GEJ143" s="20"/>
      <c r="GEK143" s="20"/>
      <c r="GEL143" s="20"/>
      <c r="GEM143" s="20"/>
      <c r="GEN143" s="20"/>
      <c r="GEO143" s="20"/>
      <c r="GEP143" s="20"/>
      <c r="GEQ143" s="20"/>
      <c r="GER143" s="20"/>
      <c r="GES143" s="20"/>
      <c r="GET143" s="20"/>
      <c r="GEU143" s="20"/>
      <c r="GEV143" s="20"/>
      <c r="GEW143" s="20"/>
      <c r="GEX143" s="20"/>
      <c r="GEY143" s="20"/>
      <c r="GEZ143" s="20"/>
      <c r="GFA143" s="20"/>
      <c r="GFB143" s="20"/>
      <c r="GFC143" s="20"/>
      <c r="GFD143" s="20"/>
      <c r="GFE143" s="20"/>
      <c r="GFF143" s="20"/>
      <c r="GFG143" s="20"/>
      <c r="GFH143" s="20"/>
      <c r="GFI143" s="20"/>
      <c r="GFJ143" s="20"/>
      <c r="GFK143" s="20"/>
      <c r="GFL143" s="20"/>
      <c r="GFM143" s="20"/>
      <c r="GFN143" s="20"/>
      <c r="GFO143" s="20"/>
      <c r="GFP143" s="20"/>
      <c r="GFQ143" s="20"/>
      <c r="GFR143" s="20"/>
      <c r="GFS143" s="20"/>
      <c r="GFT143" s="20"/>
      <c r="GFU143" s="20"/>
      <c r="GFV143" s="20"/>
      <c r="GFW143" s="20"/>
      <c r="GFX143" s="20"/>
      <c r="GFY143" s="20"/>
      <c r="GFZ143" s="20"/>
      <c r="GGA143" s="20"/>
      <c r="GGB143" s="20"/>
      <c r="GGC143" s="20"/>
      <c r="GGD143" s="20"/>
      <c r="GGE143" s="20"/>
      <c r="GGF143" s="20"/>
      <c r="GGG143" s="20"/>
      <c r="GGH143" s="20"/>
      <c r="GGI143" s="20"/>
      <c r="GGJ143" s="20"/>
      <c r="GGK143" s="20"/>
      <c r="GGL143" s="20"/>
      <c r="GGM143" s="20"/>
      <c r="GGN143" s="20"/>
      <c r="GGO143" s="20"/>
      <c r="GGP143" s="20"/>
      <c r="GGQ143" s="20"/>
      <c r="GGR143" s="20"/>
      <c r="GGS143" s="20"/>
      <c r="GGT143" s="20"/>
      <c r="GGU143" s="20"/>
      <c r="GGV143" s="20"/>
      <c r="GGW143" s="20"/>
      <c r="GGX143" s="20"/>
      <c r="GGY143" s="20"/>
      <c r="GGZ143" s="20"/>
      <c r="GHA143" s="20"/>
      <c r="GHB143" s="20"/>
      <c r="GHC143" s="20"/>
      <c r="GHD143" s="20"/>
      <c r="GHE143" s="20"/>
      <c r="GHF143" s="20"/>
      <c r="GHG143" s="20"/>
      <c r="GHH143" s="20"/>
      <c r="GHI143" s="20"/>
      <c r="GHJ143" s="20"/>
      <c r="GHK143" s="20"/>
      <c r="GHL143" s="20"/>
      <c r="GHM143" s="20"/>
      <c r="GHN143" s="20"/>
      <c r="GHO143" s="20"/>
      <c r="GHP143" s="20"/>
      <c r="GHQ143" s="20"/>
      <c r="GHR143" s="20"/>
      <c r="GHS143" s="20"/>
      <c r="GHT143" s="20"/>
      <c r="GHU143" s="20"/>
      <c r="GHV143" s="20"/>
      <c r="GHW143" s="20"/>
      <c r="GHX143" s="20"/>
      <c r="GHY143" s="20"/>
      <c r="GHZ143" s="20"/>
      <c r="GIA143" s="20"/>
      <c r="GIB143" s="20"/>
      <c r="GIC143" s="20"/>
      <c r="GID143" s="20"/>
      <c r="GIE143" s="20"/>
      <c r="GIF143" s="20"/>
      <c r="GIG143" s="20"/>
      <c r="GIH143" s="20"/>
      <c r="GII143" s="20"/>
      <c r="GIJ143" s="20"/>
      <c r="GIK143" s="20"/>
      <c r="GIL143" s="20"/>
      <c r="GIM143" s="20"/>
      <c r="GIN143" s="20"/>
      <c r="GIO143" s="20"/>
      <c r="GIP143" s="20"/>
      <c r="GIQ143" s="20"/>
      <c r="GIR143" s="20"/>
      <c r="GIS143" s="20"/>
      <c r="GIT143" s="20"/>
      <c r="GIU143" s="20"/>
      <c r="GIV143" s="20"/>
      <c r="GIW143" s="20"/>
      <c r="GIX143" s="20"/>
      <c r="GIY143" s="20"/>
      <c r="GIZ143" s="20"/>
      <c r="GJA143" s="20"/>
      <c r="GJB143" s="20"/>
      <c r="GJC143" s="20"/>
      <c r="GJD143" s="20"/>
      <c r="GJE143" s="20"/>
      <c r="GJF143" s="20"/>
      <c r="GJG143" s="20"/>
      <c r="GJH143" s="20"/>
      <c r="GJI143" s="20"/>
      <c r="GJJ143" s="20"/>
      <c r="GJK143" s="20"/>
      <c r="GJL143" s="20"/>
      <c r="GJM143" s="20"/>
      <c r="GJN143" s="20"/>
      <c r="GJO143" s="20"/>
      <c r="GJP143" s="20"/>
      <c r="GJQ143" s="20"/>
      <c r="GJR143" s="20"/>
      <c r="GJS143" s="20"/>
      <c r="GJT143" s="20"/>
      <c r="GJU143" s="20"/>
      <c r="GJV143" s="20"/>
      <c r="GJW143" s="20"/>
      <c r="GJX143" s="20"/>
      <c r="GJY143" s="20"/>
      <c r="GJZ143" s="20"/>
      <c r="GKA143" s="20"/>
      <c r="GKB143" s="20"/>
      <c r="GKC143" s="20"/>
      <c r="GKD143" s="20"/>
      <c r="GKE143" s="20"/>
      <c r="GKF143" s="20"/>
      <c r="GKG143" s="20"/>
      <c r="GKH143" s="20"/>
      <c r="GKI143" s="20"/>
      <c r="GKJ143" s="20"/>
      <c r="GKK143" s="20"/>
      <c r="GKL143" s="20"/>
      <c r="GKM143" s="20"/>
      <c r="GKN143" s="20"/>
      <c r="GKO143" s="20"/>
      <c r="GKP143" s="20"/>
      <c r="GKQ143" s="20"/>
      <c r="GKR143" s="20"/>
      <c r="GKS143" s="20"/>
      <c r="GKT143" s="20"/>
      <c r="GKU143" s="20"/>
      <c r="GKV143" s="20"/>
      <c r="GKW143" s="20"/>
      <c r="GKX143" s="20"/>
      <c r="GKY143" s="20"/>
      <c r="GKZ143" s="20"/>
      <c r="GLA143" s="20"/>
      <c r="GLB143" s="20"/>
      <c r="GLC143" s="20"/>
      <c r="GLD143" s="20"/>
      <c r="GLE143" s="20"/>
      <c r="GLF143" s="20"/>
      <c r="GLG143" s="20"/>
      <c r="GLH143" s="20"/>
      <c r="GLI143" s="20"/>
      <c r="GLJ143" s="20"/>
      <c r="GLK143" s="20"/>
      <c r="GLL143" s="20"/>
      <c r="GLM143" s="20"/>
      <c r="GLN143" s="20"/>
      <c r="GLO143" s="20"/>
      <c r="GLP143" s="20"/>
      <c r="GLQ143" s="20"/>
      <c r="GLR143" s="20"/>
      <c r="GLS143" s="20"/>
      <c r="GLT143" s="20"/>
      <c r="GLU143" s="20"/>
      <c r="GLV143" s="20"/>
      <c r="GLW143" s="20"/>
      <c r="GLX143" s="20"/>
      <c r="GLY143" s="20"/>
      <c r="GLZ143" s="20"/>
      <c r="GMA143" s="20"/>
      <c r="GMB143" s="20"/>
      <c r="GMC143" s="20"/>
      <c r="GMD143" s="20"/>
      <c r="GME143" s="20"/>
      <c r="GMF143" s="20"/>
      <c r="GMG143" s="20"/>
      <c r="GMH143" s="20"/>
      <c r="GMI143" s="20"/>
      <c r="GMJ143" s="20"/>
      <c r="GMK143" s="20"/>
      <c r="GML143" s="20"/>
      <c r="GMM143" s="20"/>
      <c r="GMN143" s="20"/>
      <c r="GMO143" s="20"/>
      <c r="GMP143" s="20"/>
      <c r="GMQ143" s="20"/>
      <c r="GMR143" s="20"/>
      <c r="GMS143" s="20"/>
      <c r="GMT143" s="20"/>
      <c r="GMU143" s="20"/>
      <c r="GMV143" s="20"/>
      <c r="GMW143" s="20"/>
      <c r="GMX143" s="20"/>
      <c r="GMY143" s="20"/>
      <c r="GMZ143" s="20"/>
      <c r="GNA143" s="20"/>
      <c r="GNB143" s="20"/>
      <c r="GNC143" s="20"/>
      <c r="GND143" s="20"/>
      <c r="GNE143" s="20"/>
      <c r="GNF143" s="20"/>
      <c r="GNG143" s="20"/>
      <c r="GNH143" s="20"/>
      <c r="GNI143" s="20"/>
      <c r="GNJ143" s="20"/>
      <c r="GNK143" s="20"/>
      <c r="GNL143" s="20"/>
      <c r="GNM143" s="20"/>
      <c r="GNN143" s="20"/>
      <c r="GNO143" s="20"/>
      <c r="GNP143" s="20"/>
      <c r="GNQ143" s="20"/>
      <c r="GNR143" s="20"/>
      <c r="GNS143" s="20"/>
      <c r="GNT143" s="20"/>
      <c r="GNU143" s="20"/>
      <c r="GNV143" s="20"/>
      <c r="GNW143" s="20"/>
      <c r="GNX143" s="20"/>
      <c r="GNY143" s="20"/>
      <c r="GNZ143" s="20"/>
      <c r="GOA143" s="20"/>
      <c r="GOB143" s="20"/>
      <c r="GOC143" s="20"/>
      <c r="GOD143" s="20"/>
      <c r="GOE143" s="20"/>
      <c r="GOF143" s="20"/>
      <c r="GOG143" s="20"/>
      <c r="GOH143" s="20"/>
      <c r="GOI143" s="20"/>
      <c r="GOJ143" s="20"/>
      <c r="GOK143" s="20"/>
      <c r="GOL143" s="20"/>
      <c r="GOM143" s="20"/>
      <c r="GON143" s="20"/>
      <c r="GOO143" s="20"/>
      <c r="GOP143" s="20"/>
      <c r="GOQ143" s="20"/>
      <c r="GOR143" s="20"/>
      <c r="GOS143" s="20"/>
      <c r="GOT143" s="20"/>
      <c r="GOU143" s="20"/>
      <c r="GOV143" s="20"/>
      <c r="GOW143" s="20"/>
      <c r="GOX143" s="20"/>
      <c r="GOY143" s="20"/>
      <c r="GOZ143" s="20"/>
      <c r="GPA143" s="20"/>
      <c r="GPB143" s="20"/>
      <c r="GPC143" s="20"/>
      <c r="GPD143" s="20"/>
      <c r="GPE143" s="20"/>
      <c r="GPF143" s="20"/>
      <c r="GPG143" s="20"/>
      <c r="GPH143" s="20"/>
      <c r="GPI143" s="20"/>
      <c r="GPJ143" s="20"/>
      <c r="GPK143" s="20"/>
      <c r="GPL143" s="20"/>
      <c r="GPM143" s="20"/>
      <c r="GPN143" s="20"/>
      <c r="GPO143" s="20"/>
      <c r="GPP143" s="20"/>
      <c r="GPQ143" s="20"/>
      <c r="GPR143" s="20"/>
      <c r="GPS143" s="20"/>
      <c r="GPT143" s="20"/>
      <c r="GPU143" s="20"/>
      <c r="GPV143" s="20"/>
      <c r="GPW143" s="20"/>
      <c r="GPX143" s="20"/>
      <c r="GPY143" s="20"/>
      <c r="GPZ143" s="20"/>
      <c r="GQA143" s="20"/>
      <c r="GQB143" s="20"/>
      <c r="GQC143" s="20"/>
      <c r="GQD143" s="20"/>
      <c r="GQE143" s="20"/>
      <c r="GQF143" s="20"/>
      <c r="GQG143" s="20"/>
      <c r="GQH143" s="20"/>
      <c r="GQI143" s="20"/>
      <c r="GQJ143" s="20"/>
      <c r="GQK143" s="20"/>
      <c r="GQL143" s="20"/>
      <c r="GQM143" s="20"/>
      <c r="GQN143" s="20"/>
      <c r="GQO143" s="20"/>
      <c r="GQP143" s="20"/>
      <c r="GQQ143" s="20"/>
      <c r="GQR143" s="20"/>
      <c r="GQS143" s="20"/>
      <c r="GQT143" s="20"/>
      <c r="GQU143" s="20"/>
      <c r="GQV143" s="20"/>
      <c r="GQW143" s="20"/>
      <c r="GQX143" s="20"/>
      <c r="GQY143" s="20"/>
      <c r="GQZ143" s="20"/>
      <c r="GRA143" s="20"/>
      <c r="GRB143" s="20"/>
      <c r="GRC143" s="20"/>
      <c r="GRD143" s="20"/>
      <c r="GRE143" s="20"/>
      <c r="GRF143" s="20"/>
      <c r="GRG143" s="20"/>
      <c r="GRH143" s="20"/>
      <c r="GRI143" s="20"/>
      <c r="GRJ143" s="20"/>
      <c r="GRK143" s="20"/>
      <c r="GRL143" s="20"/>
      <c r="GRM143" s="20"/>
      <c r="GRN143" s="20"/>
      <c r="GRO143" s="20"/>
      <c r="GRP143" s="20"/>
      <c r="GRQ143" s="20"/>
      <c r="GRR143" s="20"/>
      <c r="GRS143" s="20"/>
      <c r="GRT143" s="20"/>
      <c r="GRU143" s="20"/>
      <c r="GRV143" s="20"/>
      <c r="GRW143" s="20"/>
      <c r="GRX143" s="20"/>
      <c r="GRY143" s="20"/>
      <c r="GRZ143" s="20"/>
      <c r="GSA143" s="20"/>
      <c r="GSB143" s="20"/>
      <c r="GSC143" s="20"/>
      <c r="GSD143" s="20"/>
      <c r="GSE143" s="20"/>
      <c r="GSF143" s="20"/>
      <c r="GSG143" s="20"/>
      <c r="GSH143" s="20"/>
      <c r="GSI143" s="20"/>
      <c r="GSJ143" s="20"/>
      <c r="GSK143" s="20"/>
      <c r="GSL143" s="20"/>
      <c r="GSM143" s="20"/>
      <c r="GSN143" s="20"/>
      <c r="GSO143" s="20"/>
      <c r="GSP143" s="20"/>
      <c r="GSQ143" s="20"/>
      <c r="GSR143" s="20"/>
      <c r="GSS143" s="20"/>
      <c r="GST143" s="20"/>
      <c r="GSU143" s="20"/>
      <c r="GSV143" s="20"/>
      <c r="GSW143" s="20"/>
      <c r="GSX143" s="20"/>
      <c r="GSY143" s="20"/>
      <c r="GSZ143" s="20"/>
      <c r="GTA143" s="20"/>
      <c r="GTB143" s="20"/>
      <c r="GTC143" s="20"/>
      <c r="GTD143" s="20"/>
      <c r="GTE143" s="20"/>
      <c r="GTF143" s="20"/>
      <c r="GTG143" s="20"/>
      <c r="GTH143" s="20"/>
      <c r="GTI143" s="20"/>
      <c r="GTJ143" s="20"/>
      <c r="GTK143" s="20"/>
      <c r="GTL143" s="20"/>
      <c r="GTM143" s="20"/>
      <c r="GTN143" s="20"/>
      <c r="GTO143" s="20"/>
      <c r="GTP143" s="20"/>
      <c r="GTQ143" s="20"/>
      <c r="GTR143" s="20"/>
      <c r="GTS143" s="20"/>
      <c r="GTT143" s="20"/>
      <c r="GTU143" s="20"/>
      <c r="GTV143" s="20"/>
      <c r="GTW143" s="20"/>
      <c r="GTX143" s="20"/>
      <c r="GTY143" s="20"/>
      <c r="GTZ143" s="20"/>
      <c r="GUA143" s="20"/>
      <c r="GUB143" s="20"/>
      <c r="GUC143" s="20"/>
      <c r="GUD143" s="20"/>
      <c r="GUE143" s="20"/>
      <c r="GUF143" s="20"/>
      <c r="GUG143" s="20"/>
      <c r="GUH143" s="20"/>
      <c r="GUI143" s="20"/>
      <c r="GUJ143" s="20"/>
      <c r="GUK143" s="20"/>
      <c r="GUL143" s="20"/>
      <c r="GUM143" s="20"/>
      <c r="GUN143" s="20"/>
      <c r="GUO143" s="20"/>
      <c r="GUP143" s="20"/>
      <c r="GUQ143" s="20"/>
      <c r="GUR143" s="20"/>
      <c r="GUS143" s="20"/>
      <c r="GUT143" s="20"/>
      <c r="GUU143" s="20"/>
      <c r="GUV143" s="20"/>
      <c r="GUW143" s="20"/>
      <c r="GUX143" s="20"/>
      <c r="GUY143" s="20"/>
      <c r="GUZ143" s="20"/>
      <c r="GVA143" s="20"/>
      <c r="GVB143" s="20"/>
      <c r="GVC143" s="20"/>
      <c r="GVD143" s="20"/>
      <c r="GVE143" s="20"/>
      <c r="GVF143" s="20"/>
      <c r="GVG143" s="20"/>
      <c r="GVH143" s="20"/>
      <c r="GVI143" s="20"/>
      <c r="GVJ143" s="20"/>
      <c r="GVK143" s="20"/>
      <c r="GVL143" s="20"/>
      <c r="GVM143" s="20"/>
      <c r="GVN143" s="20"/>
      <c r="GVO143" s="20"/>
      <c r="GVP143" s="20"/>
      <c r="GVQ143" s="20"/>
      <c r="GVR143" s="20"/>
      <c r="GVS143" s="20"/>
      <c r="GVT143" s="20"/>
      <c r="GVU143" s="20"/>
      <c r="GVV143" s="20"/>
      <c r="GVW143" s="20"/>
      <c r="GVX143" s="20"/>
      <c r="GVY143" s="20"/>
      <c r="GVZ143" s="20"/>
      <c r="GWA143" s="20"/>
      <c r="GWB143" s="20"/>
      <c r="GWC143" s="20"/>
      <c r="GWD143" s="20"/>
      <c r="GWE143" s="20"/>
      <c r="GWF143" s="20"/>
      <c r="GWG143" s="20"/>
      <c r="GWH143" s="20"/>
      <c r="GWI143" s="20"/>
      <c r="GWJ143" s="20"/>
      <c r="GWK143" s="20"/>
      <c r="GWL143" s="20"/>
      <c r="GWM143" s="20"/>
      <c r="GWN143" s="20"/>
      <c r="GWO143" s="20"/>
      <c r="GWP143" s="20"/>
      <c r="GWQ143" s="20"/>
      <c r="GWR143" s="20"/>
      <c r="GWS143" s="20"/>
      <c r="GWT143" s="20"/>
      <c r="GWU143" s="20"/>
      <c r="GWV143" s="20"/>
      <c r="GWW143" s="20"/>
      <c r="GWX143" s="20"/>
      <c r="GWY143" s="20"/>
      <c r="GWZ143" s="20"/>
      <c r="GXA143" s="20"/>
      <c r="GXB143" s="20"/>
      <c r="GXC143" s="20"/>
      <c r="GXD143" s="20"/>
      <c r="GXE143" s="20"/>
      <c r="GXF143" s="20"/>
      <c r="GXG143" s="20"/>
      <c r="GXH143" s="20"/>
      <c r="GXI143" s="20"/>
      <c r="GXJ143" s="20"/>
      <c r="GXK143" s="20"/>
      <c r="GXL143" s="20"/>
      <c r="GXM143" s="20"/>
      <c r="GXN143" s="20"/>
      <c r="GXO143" s="20"/>
      <c r="GXP143" s="20"/>
      <c r="GXQ143" s="20"/>
      <c r="GXR143" s="20"/>
      <c r="GXS143" s="20"/>
      <c r="GXT143" s="20"/>
      <c r="GXU143" s="20"/>
      <c r="GXV143" s="20"/>
      <c r="GXW143" s="20"/>
      <c r="GXX143" s="20"/>
      <c r="GXY143" s="20"/>
      <c r="GXZ143" s="20"/>
      <c r="GYA143" s="20"/>
      <c r="GYB143" s="20"/>
      <c r="GYC143" s="20"/>
      <c r="GYD143" s="20"/>
      <c r="GYE143" s="20"/>
      <c r="GYF143" s="20"/>
      <c r="GYG143" s="20"/>
      <c r="GYH143" s="20"/>
      <c r="GYI143" s="20"/>
      <c r="GYJ143" s="20"/>
      <c r="GYK143" s="20"/>
      <c r="GYL143" s="20"/>
      <c r="GYM143" s="20"/>
      <c r="GYN143" s="20"/>
      <c r="GYO143" s="20"/>
      <c r="GYP143" s="20"/>
      <c r="GYQ143" s="20"/>
      <c r="GYR143" s="20"/>
      <c r="GYS143" s="20"/>
      <c r="GYT143" s="20"/>
      <c r="GYU143" s="20"/>
      <c r="GYV143" s="20"/>
      <c r="GYW143" s="20"/>
      <c r="GYX143" s="20"/>
      <c r="GYY143" s="20"/>
      <c r="GYZ143" s="20"/>
      <c r="GZA143" s="20"/>
      <c r="GZB143" s="20"/>
      <c r="GZC143" s="20"/>
      <c r="GZD143" s="20"/>
      <c r="GZE143" s="20"/>
      <c r="GZF143" s="20"/>
      <c r="GZG143" s="20"/>
      <c r="GZH143" s="20"/>
      <c r="GZI143" s="20"/>
      <c r="GZJ143" s="20"/>
      <c r="GZK143" s="20"/>
      <c r="GZL143" s="20"/>
      <c r="GZM143" s="20"/>
      <c r="GZN143" s="20"/>
      <c r="GZO143" s="20"/>
      <c r="GZP143" s="20"/>
      <c r="GZQ143" s="20"/>
      <c r="GZR143" s="20"/>
      <c r="GZS143" s="20"/>
      <c r="GZT143" s="20"/>
      <c r="GZU143" s="20"/>
      <c r="GZV143" s="20"/>
      <c r="GZW143" s="20"/>
      <c r="GZX143" s="20"/>
      <c r="GZY143" s="20"/>
      <c r="GZZ143" s="20"/>
      <c r="HAA143" s="20"/>
      <c r="HAB143" s="20"/>
      <c r="HAC143" s="20"/>
      <c r="HAD143" s="20"/>
      <c r="HAE143" s="20"/>
      <c r="HAF143" s="20"/>
      <c r="HAG143" s="20"/>
      <c r="HAH143" s="20"/>
      <c r="HAI143" s="20"/>
      <c r="HAJ143" s="20"/>
      <c r="HAK143" s="20"/>
      <c r="HAL143" s="20"/>
      <c r="HAM143" s="20"/>
      <c r="HAN143" s="20"/>
      <c r="HAO143" s="20"/>
      <c r="HAP143" s="20"/>
      <c r="HAQ143" s="20"/>
      <c r="HAR143" s="20"/>
      <c r="HAS143" s="20"/>
      <c r="HAT143" s="20"/>
      <c r="HAU143" s="20"/>
      <c r="HAV143" s="20"/>
      <c r="HAW143" s="20"/>
      <c r="HAX143" s="20"/>
      <c r="HAY143" s="20"/>
      <c r="HAZ143" s="20"/>
      <c r="HBA143" s="20"/>
      <c r="HBB143" s="20"/>
      <c r="HBC143" s="20"/>
      <c r="HBD143" s="20"/>
      <c r="HBE143" s="20"/>
      <c r="HBF143" s="20"/>
      <c r="HBG143" s="20"/>
      <c r="HBH143" s="20"/>
      <c r="HBI143" s="20"/>
      <c r="HBJ143" s="20"/>
      <c r="HBK143" s="20"/>
      <c r="HBL143" s="20"/>
      <c r="HBM143" s="20"/>
      <c r="HBN143" s="20"/>
      <c r="HBO143" s="20"/>
      <c r="HBP143" s="20"/>
      <c r="HBQ143" s="20"/>
      <c r="HBR143" s="20"/>
      <c r="HBS143" s="20"/>
      <c r="HBT143" s="20"/>
      <c r="HBU143" s="20"/>
      <c r="HBV143" s="20"/>
      <c r="HBW143" s="20"/>
      <c r="HBX143" s="20"/>
      <c r="HBY143" s="20"/>
      <c r="HBZ143" s="20"/>
      <c r="HCA143" s="20"/>
      <c r="HCB143" s="20"/>
      <c r="HCC143" s="20"/>
      <c r="HCD143" s="20"/>
      <c r="HCE143" s="20"/>
      <c r="HCF143" s="20"/>
      <c r="HCG143" s="20"/>
      <c r="HCH143" s="20"/>
      <c r="HCI143" s="20"/>
      <c r="HCJ143" s="20"/>
      <c r="HCK143" s="20"/>
      <c r="HCL143" s="20"/>
      <c r="HCM143" s="20"/>
      <c r="HCN143" s="20"/>
      <c r="HCO143" s="20"/>
      <c r="HCP143" s="20"/>
      <c r="HCQ143" s="20"/>
      <c r="HCR143" s="20"/>
      <c r="HCS143" s="20"/>
      <c r="HCT143" s="20"/>
      <c r="HCU143" s="20"/>
      <c r="HCV143" s="20"/>
      <c r="HCW143" s="20"/>
      <c r="HCX143" s="20"/>
      <c r="HCY143" s="20"/>
      <c r="HCZ143" s="20"/>
      <c r="HDA143" s="20"/>
      <c r="HDB143" s="20"/>
      <c r="HDC143" s="20"/>
      <c r="HDD143" s="20"/>
      <c r="HDE143" s="20"/>
      <c r="HDF143" s="20"/>
      <c r="HDG143" s="20"/>
      <c r="HDH143" s="20"/>
      <c r="HDI143" s="20"/>
      <c r="HDJ143" s="20"/>
      <c r="HDK143" s="20"/>
      <c r="HDL143" s="20"/>
      <c r="HDM143" s="20"/>
      <c r="HDN143" s="20"/>
      <c r="HDO143" s="20"/>
      <c r="HDP143" s="20"/>
      <c r="HDQ143" s="20"/>
      <c r="HDR143" s="20"/>
      <c r="HDS143" s="20"/>
      <c r="HDT143" s="20"/>
      <c r="HDU143" s="20"/>
      <c r="HDV143" s="20"/>
      <c r="HDW143" s="20"/>
      <c r="HDX143" s="20"/>
      <c r="HDY143" s="20"/>
      <c r="HDZ143" s="20"/>
      <c r="HEA143" s="20"/>
      <c r="HEB143" s="20"/>
      <c r="HEC143" s="20"/>
      <c r="HED143" s="20"/>
      <c r="HEE143" s="20"/>
      <c r="HEF143" s="20"/>
      <c r="HEG143" s="20"/>
      <c r="HEH143" s="20"/>
      <c r="HEI143" s="20"/>
      <c r="HEJ143" s="20"/>
      <c r="HEK143" s="20"/>
      <c r="HEL143" s="20"/>
      <c r="HEM143" s="20"/>
      <c r="HEN143" s="20"/>
      <c r="HEO143" s="20"/>
      <c r="HEP143" s="20"/>
      <c r="HEQ143" s="20"/>
      <c r="HER143" s="20"/>
      <c r="HES143" s="20"/>
      <c r="HET143" s="20"/>
      <c r="HEU143" s="20"/>
      <c r="HEV143" s="20"/>
      <c r="HEW143" s="20"/>
      <c r="HEX143" s="20"/>
      <c r="HEY143" s="20"/>
      <c r="HEZ143" s="20"/>
      <c r="HFA143" s="20"/>
      <c r="HFB143" s="20"/>
      <c r="HFC143" s="20"/>
      <c r="HFD143" s="20"/>
      <c r="HFE143" s="20"/>
      <c r="HFF143" s="20"/>
      <c r="HFG143" s="20"/>
      <c r="HFH143" s="20"/>
      <c r="HFI143" s="20"/>
      <c r="HFJ143" s="20"/>
      <c r="HFK143" s="20"/>
      <c r="HFL143" s="20"/>
      <c r="HFM143" s="20"/>
      <c r="HFN143" s="20"/>
      <c r="HFO143" s="20"/>
      <c r="HFP143" s="20"/>
      <c r="HFQ143" s="20"/>
      <c r="HFR143" s="20"/>
      <c r="HFS143" s="20"/>
      <c r="HFT143" s="20"/>
      <c r="HFU143" s="20"/>
      <c r="HFV143" s="20"/>
      <c r="HFW143" s="20"/>
      <c r="HFX143" s="20"/>
      <c r="HFY143" s="20"/>
      <c r="HFZ143" s="20"/>
      <c r="HGA143" s="20"/>
      <c r="HGB143" s="20"/>
      <c r="HGC143" s="20"/>
      <c r="HGD143" s="20"/>
      <c r="HGE143" s="20"/>
      <c r="HGF143" s="20"/>
      <c r="HGG143" s="20"/>
      <c r="HGH143" s="20"/>
      <c r="HGI143" s="20"/>
      <c r="HGJ143" s="20"/>
      <c r="HGK143" s="20"/>
      <c r="HGL143" s="20"/>
      <c r="HGM143" s="20"/>
      <c r="HGN143" s="20"/>
      <c r="HGO143" s="20"/>
      <c r="HGP143" s="20"/>
      <c r="HGQ143" s="20"/>
      <c r="HGR143" s="20"/>
      <c r="HGS143" s="20"/>
      <c r="HGT143" s="20"/>
      <c r="HGU143" s="20"/>
      <c r="HGV143" s="20"/>
      <c r="HGW143" s="20"/>
      <c r="HGX143" s="20"/>
      <c r="HGY143" s="20"/>
      <c r="HGZ143" s="20"/>
      <c r="HHA143" s="20"/>
      <c r="HHB143" s="20"/>
      <c r="HHC143" s="20"/>
      <c r="HHD143" s="20"/>
      <c r="HHE143" s="20"/>
      <c r="HHF143" s="20"/>
      <c r="HHG143" s="20"/>
      <c r="HHH143" s="20"/>
      <c r="HHI143" s="20"/>
      <c r="HHJ143" s="20"/>
      <c r="HHK143" s="20"/>
      <c r="HHL143" s="20"/>
      <c r="HHM143" s="20"/>
      <c r="HHN143" s="20"/>
      <c r="HHO143" s="20"/>
      <c r="HHP143" s="20"/>
      <c r="HHQ143" s="20"/>
      <c r="HHR143" s="20"/>
      <c r="HHS143" s="20"/>
      <c r="HHT143" s="20"/>
      <c r="HHU143" s="20"/>
      <c r="HHV143" s="20"/>
      <c r="HHW143" s="20"/>
      <c r="HHX143" s="20"/>
      <c r="HHY143" s="20"/>
      <c r="HHZ143" s="20"/>
      <c r="HIA143" s="20"/>
      <c r="HIB143" s="20"/>
      <c r="HIC143" s="20"/>
      <c r="HID143" s="20"/>
      <c r="HIE143" s="20"/>
      <c r="HIF143" s="20"/>
      <c r="HIG143" s="20"/>
      <c r="HIH143" s="20"/>
      <c r="HII143" s="20"/>
      <c r="HIJ143" s="20"/>
      <c r="HIK143" s="20"/>
      <c r="HIL143" s="20"/>
      <c r="HIM143" s="20"/>
      <c r="HIN143" s="20"/>
      <c r="HIO143" s="20"/>
      <c r="HIP143" s="20"/>
      <c r="HIQ143" s="20"/>
      <c r="HIR143" s="20"/>
      <c r="HIS143" s="20"/>
      <c r="HIT143" s="20"/>
      <c r="HIU143" s="20"/>
      <c r="HIV143" s="20"/>
      <c r="HIW143" s="20"/>
      <c r="HIX143" s="20"/>
      <c r="HIY143" s="20"/>
      <c r="HIZ143" s="20"/>
      <c r="HJA143" s="20"/>
      <c r="HJB143" s="20"/>
      <c r="HJC143" s="20"/>
      <c r="HJD143" s="20"/>
      <c r="HJE143" s="20"/>
      <c r="HJF143" s="20"/>
      <c r="HJG143" s="20"/>
      <c r="HJH143" s="20"/>
      <c r="HJI143" s="20"/>
      <c r="HJJ143" s="20"/>
      <c r="HJK143" s="20"/>
      <c r="HJL143" s="20"/>
      <c r="HJM143" s="20"/>
      <c r="HJN143" s="20"/>
      <c r="HJO143" s="20"/>
      <c r="HJP143" s="20"/>
      <c r="HJQ143" s="20"/>
      <c r="HJR143" s="20"/>
      <c r="HJS143" s="20"/>
      <c r="HJT143" s="20"/>
      <c r="HJU143" s="20"/>
      <c r="HJV143" s="20"/>
      <c r="HJW143" s="20"/>
      <c r="HJX143" s="20"/>
      <c r="HJY143" s="20"/>
      <c r="HJZ143" s="20"/>
      <c r="HKA143" s="20"/>
      <c r="HKB143" s="20"/>
      <c r="HKC143" s="20"/>
      <c r="HKD143" s="20"/>
      <c r="HKE143" s="20"/>
      <c r="HKF143" s="20"/>
      <c r="HKG143" s="20"/>
      <c r="HKH143" s="20"/>
      <c r="HKI143" s="20"/>
      <c r="HKJ143" s="20"/>
      <c r="HKK143" s="20"/>
      <c r="HKL143" s="20"/>
      <c r="HKM143" s="20"/>
      <c r="HKN143" s="20"/>
      <c r="HKO143" s="20"/>
      <c r="HKP143" s="20"/>
      <c r="HKQ143" s="20"/>
      <c r="HKR143" s="20"/>
      <c r="HKS143" s="20"/>
      <c r="HKT143" s="20"/>
      <c r="HKU143" s="20"/>
      <c r="HKV143" s="20"/>
      <c r="HKW143" s="20"/>
      <c r="HKX143" s="20"/>
      <c r="HKY143" s="20"/>
      <c r="HKZ143" s="20"/>
      <c r="HLA143" s="20"/>
      <c r="HLB143" s="20"/>
      <c r="HLC143" s="20"/>
      <c r="HLD143" s="20"/>
      <c r="HLE143" s="20"/>
      <c r="HLF143" s="20"/>
      <c r="HLG143" s="20"/>
      <c r="HLH143" s="20"/>
      <c r="HLI143" s="20"/>
      <c r="HLJ143" s="20"/>
      <c r="HLK143" s="20"/>
      <c r="HLL143" s="20"/>
      <c r="HLM143" s="20"/>
      <c r="HLN143" s="20"/>
      <c r="HLO143" s="20"/>
      <c r="HLP143" s="20"/>
      <c r="HLQ143" s="20"/>
      <c r="HLR143" s="20"/>
      <c r="HLS143" s="20"/>
      <c r="HLT143" s="20"/>
      <c r="HLU143" s="20"/>
      <c r="HLV143" s="20"/>
      <c r="HLW143" s="20"/>
      <c r="HLX143" s="20"/>
      <c r="HLY143" s="20"/>
      <c r="HLZ143" s="20"/>
      <c r="HMA143" s="20"/>
      <c r="HMB143" s="20"/>
      <c r="HMC143" s="20"/>
      <c r="HMD143" s="20"/>
      <c r="HME143" s="20"/>
      <c r="HMF143" s="20"/>
      <c r="HMG143" s="20"/>
      <c r="HMH143" s="20"/>
      <c r="HMI143" s="20"/>
      <c r="HMJ143" s="20"/>
      <c r="HMK143" s="20"/>
      <c r="HML143" s="20"/>
      <c r="HMM143" s="20"/>
      <c r="HMN143" s="20"/>
      <c r="HMO143" s="20"/>
      <c r="HMP143" s="20"/>
      <c r="HMQ143" s="20"/>
      <c r="HMR143" s="20"/>
      <c r="HMS143" s="20"/>
      <c r="HMT143" s="20"/>
      <c r="HMU143" s="20"/>
      <c r="HMV143" s="20"/>
      <c r="HMW143" s="20"/>
      <c r="HMX143" s="20"/>
      <c r="HMY143" s="20"/>
      <c r="HMZ143" s="20"/>
      <c r="HNA143" s="20"/>
      <c r="HNB143" s="20"/>
      <c r="HNC143" s="20"/>
      <c r="HND143" s="20"/>
      <c r="HNE143" s="20"/>
      <c r="HNF143" s="20"/>
      <c r="HNG143" s="20"/>
      <c r="HNH143" s="20"/>
      <c r="HNI143" s="20"/>
      <c r="HNJ143" s="20"/>
      <c r="HNK143" s="20"/>
      <c r="HNL143" s="20"/>
      <c r="HNM143" s="20"/>
      <c r="HNN143" s="20"/>
      <c r="HNO143" s="20"/>
      <c r="HNP143" s="20"/>
      <c r="HNQ143" s="20"/>
      <c r="HNR143" s="20"/>
      <c r="HNS143" s="20"/>
      <c r="HNT143" s="20"/>
      <c r="HNU143" s="20"/>
      <c r="HNV143" s="20"/>
      <c r="HNW143" s="20"/>
      <c r="HNX143" s="20"/>
      <c r="HNY143" s="20"/>
      <c r="HNZ143" s="20"/>
      <c r="HOA143" s="20"/>
      <c r="HOB143" s="20"/>
      <c r="HOC143" s="20"/>
      <c r="HOD143" s="20"/>
      <c r="HOE143" s="20"/>
      <c r="HOF143" s="20"/>
      <c r="HOG143" s="20"/>
      <c r="HOH143" s="20"/>
      <c r="HOI143" s="20"/>
      <c r="HOJ143" s="20"/>
      <c r="HOK143" s="20"/>
      <c r="HOL143" s="20"/>
      <c r="HOM143" s="20"/>
      <c r="HON143" s="20"/>
      <c r="HOO143" s="20"/>
      <c r="HOP143" s="20"/>
      <c r="HOQ143" s="20"/>
      <c r="HOR143" s="20"/>
      <c r="HOS143" s="20"/>
      <c r="HOT143" s="20"/>
      <c r="HOU143" s="20"/>
      <c r="HOV143" s="20"/>
      <c r="HOW143" s="20"/>
      <c r="HOX143" s="20"/>
      <c r="HOY143" s="20"/>
      <c r="HOZ143" s="20"/>
      <c r="HPA143" s="20"/>
      <c r="HPB143" s="20"/>
      <c r="HPC143" s="20"/>
      <c r="HPD143" s="20"/>
      <c r="HPE143" s="20"/>
      <c r="HPF143" s="20"/>
      <c r="HPG143" s="20"/>
      <c r="HPH143" s="20"/>
      <c r="HPI143" s="20"/>
      <c r="HPJ143" s="20"/>
      <c r="HPK143" s="20"/>
      <c r="HPL143" s="20"/>
      <c r="HPM143" s="20"/>
      <c r="HPN143" s="20"/>
      <c r="HPO143" s="20"/>
      <c r="HPP143" s="20"/>
      <c r="HPQ143" s="20"/>
      <c r="HPR143" s="20"/>
      <c r="HPS143" s="20"/>
      <c r="HPT143" s="20"/>
      <c r="HPU143" s="20"/>
      <c r="HPV143" s="20"/>
      <c r="HPW143" s="20"/>
      <c r="HPX143" s="20"/>
      <c r="HPY143" s="20"/>
      <c r="HPZ143" s="20"/>
      <c r="HQA143" s="20"/>
      <c r="HQB143" s="20"/>
      <c r="HQC143" s="20"/>
      <c r="HQD143" s="20"/>
      <c r="HQE143" s="20"/>
      <c r="HQF143" s="20"/>
      <c r="HQG143" s="20"/>
      <c r="HQH143" s="20"/>
      <c r="HQI143" s="20"/>
      <c r="HQJ143" s="20"/>
      <c r="HQK143" s="20"/>
      <c r="HQL143" s="20"/>
      <c r="HQM143" s="20"/>
      <c r="HQN143" s="20"/>
      <c r="HQO143" s="20"/>
      <c r="HQP143" s="20"/>
      <c r="HQQ143" s="20"/>
      <c r="HQR143" s="20"/>
      <c r="HQS143" s="20"/>
      <c r="HQT143" s="20"/>
      <c r="HQU143" s="20"/>
      <c r="HQV143" s="20"/>
      <c r="HQW143" s="20"/>
      <c r="HQX143" s="20"/>
      <c r="HQY143" s="20"/>
      <c r="HQZ143" s="20"/>
      <c r="HRA143" s="20"/>
      <c r="HRB143" s="20"/>
      <c r="HRC143" s="20"/>
      <c r="HRD143" s="20"/>
      <c r="HRE143" s="20"/>
      <c r="HRF143" s="20"/>
      <c r="HRG143" s="20"/>
      <c r="HRH143" s="20"/>
      <c r="HRI143" s="20"/>
      <c r="HRJ143" s="20"/>
      <c r="HRK143" s="20"/>
      <c r="HRL143" s="20"/>
      <c r="HRM143" s="20"/>
      <c r="HRN143" s="20"/>
      <c r="HRO143" s="20"/>
      <c r="HRP143" s="20"/>
      <c r="HRQ143" s="20"/>
      <c r="HRR143" s="20"/>
      <c r="HRS143" s="20"/>
      <c r="HRT143" s="20"/>
      <c r="HRU143" s="20"/>
      <c r="HRV143" s="20"/>
      <c r="HRW143" s="20"/>
      <c r="HRX143" s="20"/>
      <c r="HRY143" s="20"/>
      <c r="HRZ143" s="20"/>
      <c r="HSA143" s="20"/>
      <c r="HSB143" s="20"/>
      <c r="HSC143" s="20"/>
      <c r="HSD143" s="20"/>
      <c r="HSE143" s="20"/>
      <c r="HSF143" s="20"/>
      <c r="HSG143" s="20"/>
      <c r="HSH143" s="20"/>
      <c r="HSI143" s="20"/>
      <c r="HSJ143" s="20"/>
      <c r="HSK143" s="20"/>
      <c r="HSL143" s="20"/>
      <c r="HSM143" s="20"/>
      <c r="HSN143" s="20"/>
      <c r="HSO143" s="20"/>
      <c r="HSP143" s="20"/>
      <c r="HSQ143" s="20"/>
      <c r="HSR143" s="20"/>
      <c r="HSS143" s="20"/>
      <c r="HST143" s="20"/>
      <c r="HSU143" s="20"/>
      <c r="HSV143" s="20"/>
      <c r="HSW143" s="20"/>
      <c r="HSX143" s="20"/>
      <c r="HSY143" s="20"/>
      <c r="HSZ143" s="20"/>
      <c r="HTA143" s="20"/>
      <c r="HTB143" s="20"/>
      <c r="HTC143" s="20"/>
      <c r="HTD143" s="20"/>
      <c r="HTE143" s="20"/>
      <c r="HTF143" s="20"/>
      <c r="HTG143" s="20"/>
      <c r="HTH143" s="20"/>
      <c r="HTI143" s="20"/>
      <c r="HTJ143" s="20"/>
      <c r="HTK143" s="20"/>
      <c r="HTL143" s="20"/>
      <c r="HTM143" s="20"/>
      <c r="HTN143" s="20"/>
      <c r="HTO143" s="20"/>
      <c r="HTP143" s="20"/>
      <c r="HTQ143" s="20"/>
      <c r="HTR143" s="20"/>
      <c r="HTS143" s="20"/>
      <c r="HTT143" s="20"/>
      <c r="HTU143" s="20"/>
      <c r="HTV143" s="20"/>
      <c r="HTW143" s="20"/>
      <c r="HTX143" s="20"/>
      <c r="HTY143" s="20"/>
      <c r="HTZ143" s="20"/>
      <c r="HUA143" s="20"/>
      <c r="HUB143" s="20"/>
      <c r="HUC143" s="20"/>
      <c r="HUD143" s="20"/>
      <c r="HUE143" s="20"/>
      <c r="HUF143" s="20"/>
      <c r="HUG143" s="20"/>
      <c r="HUH143" s="20"/>
      <c r="HUI143" s="20"/>
      <c r="HUJ143" s="20"/>
      <c r="HUK143" s="20"/>
      <c r="HUL143" s="20"/>
      <c r="HUM143" s="20"/>
      <c r="HUN143" s="20"/>
      <c r="HUO143" s="20"/>
      <c r="HUP143" s="20"/>
      <c r="HUQ143" s="20"/>
      <c r="HUR143" s="20"/>
      <c r="HUS143" s="20"/>
      <c r="HUT143" s="20"/>
      <c r="HUU143" s="20"/>
      <c r="HUV143" s="20"/>
      <c r="HUW143" s="20"/>
      <c r="HUX143" s="20"/>
      <c r="HUY143" s="20"/>
      <c r="HUZ143" s="20"/>
      <c r="HVA143" s="20"/>
      <c r="HVB143" s="20"/>
      <c r="HVC143" s="20"/>
      <c r="HVD143" s="20"/>
      <c r="HVE143" s="20"/>
      <c r="HVF143" s="20"/>
      <c r="HVG143" s="20"/>
      <c r="HVH143" s="20"/>
      <c r="HVI143" s="20"/>
      <c r="HVJ143" s="20"/>
      <c r="HVK143" s="20"/>
      <c r="HVL143" s="20"/>
      <c r="HVM143" s="20"/>
      <c r="HVN143" s="20"/>
      <c r="HVO143" s="20"/>
      <c r="HVP143" s="20"/>
      <c r="HVQ143" s="20"/>
      <c r="HVR143" s="20"/>
      <c r="HVS143" s="20"/>
      <c r="HVT143" s="20"/>
      <c r="HVU143" s="20"/>
      <c r="HVV143" s="20"/>
      <c r="HVW143" s="20"/>
      <c r="HVX143" s="20"/>
      <c r="HVY143" s="20"/>
      <c r="HVZ143" s="20"/>
      <c r="HWA143" s="20"/>
      <c r="HWB143" s="20"/>
      <c r="HWC143" s="20"/>
      <c r="HWD143" s="20"/>
      <c r="HWE143" s="20"/>
      <c r="HWF143" s="20"/>
      <c r="HWG143" s="20"/>
      <c r="HWH143" s="20"/>
      <c r="HWI143" s="20"/>
      <c r="HWJ143" s="20"/>
      <c r="HWK143" s="20"/>
      <c r="HWL143" s="20"/>
      <c r="HWM143" s="20"/>
      <c r="HWN143" s="20"/>
      <c r="HWO143" s="20"/>
      <c r="HWP143" s="20"/>
      <c r="HWQ143" s="20"/>
      <c r="HWR143" s="20"/>
      <c r="HWS143" s="20"/>
      <c r="HWT143" s="20"/>
      <c r="HWU143" s="20"/>
      <c r="HWV143" s="20"/>
      <c r="HWW143" s="20"/>
      <c r="HWX143" s="20"/>
      <c r="HWY143" s="20"/>
      <c r="HWZ143" s="20"/>
      <c r="HXA143" s="20"/>
      <c r="HXB143" s="20"/>
      <c r="HXC143" s="20"/>
      <c r="HXD143" s="20"/>
      <c r="HXE143" s="20"/>
      <c r="HXF143" s="20"/>
      <c r="HXG143" s="20"/>
      <c r="HXH143" s="20"/>
      <c r="HXI143" s="20"/>
      <c r="HXJ143" s="20"/>
      <c r="HXK143" s="20"/>
      <c r="HXL143" s="20"/>
      <c r="HXM143" s="20"/>
      <c r="HXN143" s="20"/>
      <c r="HXO143" s="20"/>
      <c r="HXP143" s="20"/>
      <c r="HXQ143" s="20"/>
      <c r="HXR143" s="20"/>
      <c r="HXS143" s="20"/>
      <c r="HXT143" s="20"/>
      <c r="HXU143" s="20"/>
      <c r="HXV143" s="20"/>
      <c r="HXW143" s="20"/>
      <c r="HXX143" s="20"/>
      <c r="HXY143" s="20"/>
      <c r="HXZ143" s="20"/>
      <c r="HYA143" s="20"/>
      <c r="HYB143" s="20"/>
      <c r="HYC143" s="20"/>
      <c r="HYD143" s="20"/>
      <c r="HYE143" s="20"/>
      <c r="HYF143" s="20"/>
      <c r="HYG143" s="20"/>
      <c r="HYH143" s="20"/>
      <c r="HYI143" s="20"/>
      <c r="HYJ143" s="20"/>
      <c r="HYK143" s="20"/>
      <c r="HYL143" s="20"/>
      <c r="HYM143" s="20"/>
      <c r="HYN143" s="20"/>
      <c r="HYO143" s="20"/>
      <c r="HYP143" s="20"/>
      <c r="HYQ143" s="20"/>
      <c r="HYR143" s="20"/>
      <c r="HYS143" s="20"/>
      <c r="HYT143" s="20"/>
      <c r="HYU143" s="20"/>
      <c r="HYV143" s="20"/>
      <c r="HYW143" s="20"/>
      <c r="HYX143" s="20"/>
      <c r="HYY143" s="20"/>
      <c r="HYZ143" s="20"/>
      <c r="HZA143" s="20"/>
      <c r="HZB143" s="20"/>
      <c r="HZC143" s="20"/>
      <c r="HZD143" s="20"/>
      <c r="HZE143" s="20"/>
      <c r="HZF143" s="20"/>
      <c r="HZG143" s="20"/>
      <c r="HZH143" s="20"/>
      <c r="HZI143" s="20"/>
      <c r="HZJ143" s="20"/>
      <c r="HZK143" s="20"/>
      <c r="HZL143" s="20"/>
      <c r="HZM143" s="20"/>
      <c r="HZN143" s="20"/>
      <c r="HZO143" s="20"/>
      <c r="HZP143" s="20"/>
      <c r="HZQ143" s="20"/>
      <c r="HZR143" s="20"/>
      <c r="HZS143" s="20"/>
      <c r="HZT143" s="20"/>
      <c r="HZU143" s="20"/>
      <c r="HZV143" s="20"/>
      <c r="HZW143" s="20"/>
      <c r="HZX143" s="20"/>
      <c r="HZY143" s="20"/>
      <c r="HZZ143" s="20"/>
      <c r="IAA143" s="20"/>
      <c r="IAB143" s="20"/>
      <c r="IAC143" s="20"/>
      <c r="IAD143" s="20"/>
      <c r="IAE143" s="20"/>
      <c r="IAF143" s="20"/>
      <c r="IAG143" s="20"/>
      <c r="IAH143" s="20"/>
      <c r="IAI143" s="20"/>
      <c r="IAJ143" s="20"/>
      <c r="IAK143" s="20"/>
      <c r="IAL143" s="20"/>
      <c r="IAM143" s="20"/>
      <c r="IAN143" s="20"/>
      <c r="IAO143" s="20"/>
      <c r="IAP143" s="20"/>
      <c r="IAQ143" s="20"/>
      <c r="IAR143" s="20"/>
      <c r="IAS143" s="20"/>
      <c r="IAT143" s="20"/>
      <c r="IAU143" s="20"/>
      <c r="IAV143" s="20"/>
      <c r="IAW143" s="20"/>
      <c r="IAX143" s="20"/>
      <c r="IAY143" s="20"/>
      <c r="IAZ143" s="20"/>
      <c r="IBA143" s="20"/>
      <c r="IBB143" s="20"/>
      <c r="IBC143" s="20"/>
      <c r="IBD143" s="20"/>
      <c r="IBE143" s="20"/>
      <c r="IBF143" s="20"/>
      <c r="IBG143" s="20"/>
      <c r="IBH143" s="20"/>
      <c r="IBI143" s="20"/>
      <c r="IBJ143" s="20"/>
      <c r="IBK143" s="20"/>
      <c r="IBL143" s="20"/>
      <c r="IBM143" s="20"/>
      <c r="IBN143" s="20"/>
      <c r="IBO143" s="20"/>
      <c r="IBP143" s="20"/>
      <c r="IBQ143" s="20"/>
      <c r="IBR143" s="20"/>
      <c r="IBS143" s="20"/>
      <c r="IBT143" s="20"/>
      <c r="IBU143" s="20"/>
      <c r="IBV143" s="20"/>
      <c r="IBW143" s="20"/>
      <c r="IBX143" s="20"/>
      <c r="IBY143" s="20"/>
      <c r="IBZ143" s="20"/>
      <c r="ICA143" s="20"/>
      <c r="ICB143" s="20"/>
      <c r="ICC143" s="20"/>
      <c r="ICD143" s="20"/>
      <c r="ICE143" s="20"/>
      <c r="ICF143" s="20"/>
      <c r="ICG143" s="20"/>
      <c r="ICH143" s="20"/>
      <c r="ICI143" s="20"/>
      <c r="ICJ143" s="20"/>
      <c r="ICK143" s="20"/>
      <c r="ICL143" s="20"/>
      <c r="ICM143" s="20"/>
      <c r="ICN143" s="20"/>
      <c r="ICO143" s="20"/>
      <c r="ICP143" s="20"/>
      <c r="ICQ143" s="20"/>
      <c r="ICR143" s="20"/>
      <c r="ICS143" s="20"/>
      <c r="ICT143" s="20"/>
      <c r="ICU143" s="20"/>
      <c r="ICV143" s="20"/>
      <c r="ICW143" s="20"/>
      <c r="ICX143" s="20"/>
      <c r="ICY143" s="20"/>
      <c r="ICZ143" s="20"/>
      <c r="IDA143" s="20"/>
      <c r="IDB143" s="20"/>
      <c r="IDC143" s="20"/>
      <c r="IDD143" s="20"/>
      <c r="IDE143" s="20"/>
      <c r="IDF143" s="20"/>
      <c r="IDG143" s="20"/>
      <c r="IDH143" s="20"/>
      <c r="IDI143" s="20"/>
      <c r="IDJ143" s="20"/>
      <c r="IDK143" s="20"/>
      <c r="IDL143" s="20"/>
      <c r="IDM143" s="20"/>
      <c r="IDN143" s="20"/>
      <c r="IDO143" s="20"/>
      <c r="IDP143" s="20"/>
      <c r="IDQ143" s="20"/>
      <c r="IDR143" s="20"/>
      <c r="IDS143" s="20"/>
      <c r="IDT143" s="20"/>
      <c r="IDU143" s="20"/>
      <c r="IDV143" s="20"/>
      <c r="IDW143" s="20"/>
      <c r="IDX143" s="20"/>
      <c r="IDY143" s="20"/>
      <c r="IDZ143" s="20"/>
      <c r="IEA143" s="20"/>
      <c r="IEB143" s="20"/>
      <c r="IEC143" s="20"/>
      <c r="IED143" s="20"/>
      <c r="IEE143" s="20"/>
      <c r="IEF143" s="20"/>
      <c r="IEG143" s="20"/>
      <c r="IEH143" s="20"/>
      <c r="IEI143" s="20"/>
      <c r="IEJ143" s="20"/>
      <c r="IEK143" s="20"/>
      <c r="IEL143" s="20"/>
      <c r="IEM143" s="20"/>
      <c r="IEN143" s="20"/>
      <c r="IEO143" s="20"/>
      <c r="IEP143" s="20"/>
      <c r="IEQ143" s="20"/>
      <c r="IER143" s="20"/>
      <c r="IES143" s="20"/>
      <c r="IET143" s="20"/>
      <c r="IEU143" s="20"/>
      <c r="IEV143" s="20"/>
      <c r="IEW143" s="20"/>
      <c r="IEX143" s="20"/>
      <c r="IEY143" s="20"/>
      <c r="IEZ143" s="20"/>
      <c r="IFA143" s="20"/>
      <c r="IFB143" s="20"/>
      <c r="IFC143" s="20"/>
      <c r="IFD143" s="20"/>
      <c r="IFE143" s="20"/>
      <c r="IFF143" s="20"/>
      <c r="IFG143" s="20"/>
      <c r="IFH143" s="20"/>
      <c r="IFI143" s="20"/>
      <c r="IFJ143" s="20"/>
      <c r="IFK143" s="20"/>
      <c r="IFL143" s="20"/>
      <c r="IFM143" s="20"/>
      <c r="IFN143" s="20"/>
      <c r="IFO143" s="20"/>
      <c r="IFP143" s="20"/>
      <c r="IFQ143" s="20"/>
      <c r="IFR143" s="20"/>
      <c r="IFS143" s="20"/>
      <c r="IFT143" s="20"/>
      <c r="IFU143" s="20"/>
      <c r="IFV143" s="20"/>
      <c r="IFW143" s="20"/>
      <c r="IFX143" s="20"/>
      <c r="IFY143" s="20"/>
      <c r="IFZ143" s="20"/>
      <c r="IGA143" s="20"/>
      <c r="IGB143" s="20"/>
      <c r="IGC143" s="20"/>
      <c r="IGD143" s="20"/>
      <c r="IGE143" s="20"/>
      <c r="IGF143" s="20"/>
      <c r="IGG143" s="20"/>
      <c r="IGH143" s="20"/>
      <c r="IGI143" s="20"/>
      <c r="IGJ143" s="20"/>
      <c r="IGK143" s="20"/>
      <c r="IGL143" s="20"/>
      <c r="IGM143" s="20"/>
      <c r="IGN143" s="20"/>
      <c r="IGO143" s="20"/>
      <c r="IGP143" s="20"/>
      <c r="IGQ143" s="20"/>
      <c r="IGR143" s="20"/>
      <c r="IGS143" s="20"/>
      <c r="IGT143" s="20"/>
      <c r="IGU143" s="20"/>
      <c r="IGV143" s="20"/>
      <c r="IGW143" s="20"/>
      <c r="IGX143" s="20"/>
      <c r="IGY143" s="20"/>
      <c r="IGZ143" s="20"/>
      <c r="IHA143" s="20"/>
      <c r="IHB143" s="20"/>
      <c r="IHC143" s="20"/>
      <c r="IHD143" s="20"/>
      <c r="IHE143" s="20"/>
      <c r="IHF143" s="20"/>
      <c r="IHG143" s="20"/>
      <c r="IHH143" s="20"/>
      <c r="IHI143" s="20"/>
      <c r="IHJ143" s="20"/>
      <c r="IHK143" s="20"/>
      <c r="IHL143" s="20"/>
      <c r="IHM143" s="20"/>
      <c r="IHN143" s="20"/>
      <c r="IHO143" s="20"/>
      <c r="IHP143" s="20"/>
      <c r="IHQ143" s="20"/>
      <c r="IHR143" s="20"/>
      <c r="IHS143" s="20"/>
      <c r="IHT143" s="20"/>
      <c r="IHU143" s="20"/>
      <c r="IHV143" s="20"/>
      <c r="IHW143" s="20"/>
      <c r="IHX143" s="20"/>
      <c r="IHY143" s="20"/>
      <c r="IHZ143" s="20"/>
      <c r="IIA143" s="20"/>
      <c r="IIB143" s="20"/>
      <c r="IIC143" s="20"/>
      <c r="IID143" s="20"/>
      <c r="IIE143" s="20"/>
      <c r="IIF143" s="20"/>
      <c r="IIG143" s="20"/>
      <c r="IIH143" s="20"/>
      <c r="III143" s="20"/>
      <c r="IIJ143" s="20"/>
      <c r="IIK143" s="20"/>
      <c r="IIL143" s="20"/>
      <c r="IIM143" s="20"/>
      <c r="IIN143" s="20"/>
      <c r="IIO143" s="20"/>
      <c r="IIP143" s="20"/>
      <c r="IIQ143" s="20"/>
      <c r="IIR143" s="20"/>
      <c r="IIS143" s="20"/>
      <c r="IIT143" s="20"/>
      <c r="IIU143" s="20"/>
      <c r="IIV143" s="20"/>
      <c r="IIW143" s="20"/>
      <c r="IIX143" s="20"/>
      <c r="IIY143" s="20"/>
      <c r="IIZ143" s="20"/>
      <c r="IJA143" s="20"/>
      <c r="IJB143" s="20"/>
      <c r="IJC143" s="20"/>
      <c r="IJD143" s="20"/>
      <c r="IJE143" s="20"/>
      <c r="IJF143" s="20"/>
      <c r="IJG143" s="20"/>
      <c r="IJH143" s="20"/>
      <c r="IJI143" s="20"/>
      <c r="IJJ143" s="20"/>
      <c r="IJK143" s="20"/>
      <c r="IJL143" s="20"/>
      <c r="IJM143" s="20"/>
      <c r="IJN143" s="20"/>
      <c r="IJO143" s="20"/>
      <c r="IJP143" s="20"/>
      <c r="IJQ143" s="20"/>
      <c r="IJR143" s="20"/>
      <c r="IJS143" s="20"/>
      <c r="IJT143" s="20"/>
      <c r="IJU143" s="20"/>
      <c r="IJV143" s="20"/>
      <c r="IJW143" s="20"/>
      <c r="IJX143" s="20"/>
      <c r="IJY143" s="20"/>
      <c r="IJZ143" s="20"/>
      <c r="IKA143" s="20"/>
      <c r="IKB143" s="20"/>
      <c r="IKC143" s="20"/>
      <c r="IKD143" s="20"/>
      <c r="IKE143" s="20"/>
      <c r="IKF143" s="20"/>
      <c r="IKG143" s="20"/>
      <c r="IKH143" s="20"/>
      <c r="IKI143" s="20"/>
      <c r="IKJ143" s="20"/>
      <c r="IKK143" s="20"/>
      <c r="IKL143" s="20"/>
      <c r="IKM143" s="20"/>
      <c r="IKN143" s="20"/>
      <c r="IKO143" s="20"/>
      <c r="IKP143" s="20"/>
      <c r="IKQ143" s="20"/>
      <c r="IKR143" s="20"/>
      <c r="IKS143" s="20"/>
      <c r="IKT143" s="20"/>
      <c r="IKU143" s="20"/>
      <c r="IKV143" s="20"/>
      <c r="IKW143" s="20"/>
      <c r="IKX143" s="20"/>
      <c r="IKY143" s="20"/>
      <c r="IKZ143" s="20"/>
      <c r="ILA143" s="20"/>
      <c r="ILB143" s="20"/>
      <c r="ILC143" s="20"/>
      <c r="ILD143" s="20"/>
      <c r="ILE143" s="20"/>
      <c r="ILF143" s="20"/>
      <c r="ILG143" s="20"/>
      <c r="ILH143" s="20"/>
      <c r="ILI143" s="20"/>
      <c r="ILJ143" s="20"/>
      <c r="ILK143" s="20"/>
      <c r="ILL143" s="20"/>
      <c r="ILM143" s="20"/>
      <c r="ILN143" s="20"/>
      <c r="ILO143" s="20"/>
      <c r="ILP143" s="20"/>
      <c r="ILQ143" s="20"/>
      <c r="ILR143" s="20"/>
      <c r="ILS143" s="20"/>
      <c r="ILT143" s="20"/>
      <c r="ILU143" s="20"/>
      <c r="ILV143" s="20"/>
      <c r="ILW143" s="20"/>
      <c r="ILX143" s="20"/>
      <c r="ILY143" s="20"/>
      <c r="ILZ143" s="20"/>
      <c r="IMA143" s="20"/>
      <c r="IMB143" s="20"/>
      <c r="IMC143" s="20"/>
      <c r="IMD143" s="20"/>
      <c r="IME143" s="20"/>
      <c r="IMF143" s="20"/>
      <c r="IMG143" s="20"/>
      <c r="IMH143" s="20"/>
      <c r="IMI143" s="20"/>
      <c r="IMJ143" s="20"/>
      <c r="IMK143" s="20"/>
      <c r="IML143" s="20"/>
      <c r="IMM143" s="20"/>
      <c r="IMN143" s="20"/>
      <c r="IMO143" s="20"/>
      <c r="IMP143" s="20"/>
      <c r="IMQ143" s="20"/>
      <c r="IMR143" s="20"/>
      <c r="IMS143" s="20"/>
      <c r="IMT143" s="20"/>
      <c r="IMU143" s="20"/>
      <c r="IMV143" s="20"/>
      <c r="IMW143" s="20"/>
      <c r="IMX143" s="20"/>
      <c r="IMY143" s="20"/>
      <c r="IMZ143" s="20"/>
      <c r="INA143" s="20"/>
      <c r="INB143" s="20"/>
      <c r="INC143" s="20"/>
      <c r="IND143" s="20"/>
      <c r="INE143" s="20"/>
      <c r="INF143" s="20"/>
      <c r="ING143" s="20"/>
      <c r="INH143" s="20"/>
      <c r="INI143" s="20"/>
      <c r="INJ143" s="20"/>
      <c r="INK143" s="20"/>
      <c r="INL143" s="20"/>
      <c r="INM143" s="20"/>
      <c r="INN143" s="20"/>
      <c r="INO143" s="20"/>
      <c r="INP143" s="20"/>
      <c r="INQ143" s="20"/>
      <c r="INR143" s="20"/>
      <c r="INS143" s="20"/>
      <c r="INT143" s="20"/>
      <c r="INU143" s="20"/>
      <c r="INV143" s="20"/>
      <c r="INW143" s="20"/>
      <c r="INX143" s="20"/>
      <c r="INY143" s="20"/>
      <c r="INZ143" s="20"/>
      <c r="IOA143" s="20"/>
      <c r="IOB143" s="20"/>
      <c r="IOC143" s="20"/>
      <c r="IOD143" s="20"/>
      <c r="IOE143" s="20"/>
      <c r="IOF143" s="20"/>
      <c r="IOG143" s="20"/>
      <c r="IOH143" s="20"/>
      <c r="IOI143" s="20"/>
      <c r="IOJ143" s="20"/>
      <c r="IOK143" s="20"/>
      <c r="IOL143" s="20"/>
      <c r="IOM143" s="20"/>
      <c r="ION143" s="20"/>
      <c r="IOO143" s="20"/>
      <c r="IOP143" s="20"/>
      <c r="IOQ143" s="20"/>
      <c r="IOR143" s="20"/>
      <c r="IOS143" s="20"/>
      <c r="IOT143" s="20"/>
      <c r="IOU143" s="20"/>
      <c r="IOV143" s="20"/>
      <c r="IOW143" s="20"/>
      <c r="IOX143" s="20"/>
      <c r="IOY143" s="20"/>
      <c r="IOZ143" s="20"/>
      <c r="IPA143" s="20"/>
      <c r="IPB143" s="20"/>
      <c r="IPC143" s="20"/>
      <c r="IPD143" s="20"/>
      <c r="IPE143" s="20"/>
      <c r="IPF143" s="20"/>
      <c r="IPG143" s="20"/>
      <c r="IPH143" s="20"/>
      <c r="IPI143" s="20"/>
      <c r="IPJ143" s="20"/>
      <c r="IPK143" s="20"/>
      <c r="IPL143" s="20"/>
      <c r="IPM143" s="20"/>
      <c r="IPN143" s="20"/>
      <c r="IPO143" s="20"/>
      <c r="IPP143" s="20"/>
      <c r="IPQ143" s="20"/>
      <c r="IPR143" s="20"/>
      <c r="IPS143" s="20"/>
      <c r="IPT143" s="20"/>
      <c r="IPU143" s="20"/>
      <c r="IPV143" s="20"/>
      <c r="IPW143" s="20"/>
      <c r="IPX143" s="20"/>
      <c r="IPY143" s="20"/>
      <c r="IPZ143" s="20"/>
      <c r="IQA143" s="20"/>
      <c r="IQB143" s="20"/>
      <c r="IQC143" s="20"/>
      <c r="IQD143" s="20"/>
      <c r="IQE143" s="20"/>
      <c r="IQF143" s="20"/>
      <c r="IQG143" s="20"/>
      <c r="IQH143" s="20"/>
      <c r="IQI143" s="20"/>
      <c r="IQJ143" s="20"/>
      <c r="IQK143" s="20"/>
      <c r="IQL143" s="20"/>
      <c r="IQM143" s="20"/>
      <c r="IQN143" s="20"/>
      <c r="IQO143" s="20"/>
      <c r="IQP143" s="20"/>
      <c r="IQQ143" s="20"/>
      <c r="IQR143" s="20"/>
      <c r="IQS143" s="20"/>
      <c r="IQT143" s="20"/>
      <c r="IQU143" s="20"/>
      <c r="IQV143" s="20"/>
      <c r="IQW143" s="20"/>
      <c r="IQX143" s="20"/>
      <c r="IQY143" s="20"/>
      <c r="IQZ143" s="20"/>
      <c r="IRA143" s="20"/>
      <c r="IRB143" s="20"/>
      <c r="IRC143" s="20"/>
      <c r="IRD143" s="20"/>
      <c r="IRE143" s="20"/>
      <c r="IRF143" s="20"/>
      <c r="IRG143" s="20"/>
      <c r="IRH143" s="20"/>
      <c r="IRI143" s="20"/>
      <c r="IRJ143" s="20"/>
      <c r="IRK143" s="20"/>
      <c r="IRL143" s="20"/>
      <c r="IRM143" s="20"/>
      <c r="IRN143" s="20"/>
      <c r="IRO143" s="20"/>
      <c r="IRP143" s="20"/>
      <c r="IRQ143" s="20"/>
      <c r="IRR143" s="20"/>
      <c r="IRS143" s="20"/>
      <c r="IRT143" s="20"/>
      <c r="IRU143" s="20"/>
      <c r="IRV143" s="20"/>
      <c r="IRW143" s="20"/>
      <c r="IRX143" s="20"/>
      <c r="IRY143" s="20"/>
      <c r="IRZ143" s="20"/>
      <c r="ISA143" s="20"/>
      <c r="ISB143" s="20"/>
      <c r="ISC143" s="20"/>
      <c r="ISD143" s="20"/>
      <c r="ISE143" s="20"/>
      <c r="ISF143" s="20"/>
      <c r="ISG143" s="20"/>
      <c r="ISH143" s="20"/>
      <c r="ISI143" s="20"/>
      <c r="ISJ143" s="20"/>
      <c r="ISK143" s="20"/>
      <c r="ISL143" s="20"/>
      <c r="ISM143" s="20"/>
      <c r="ISN143" s="20"/>
      <c r="ISO143" s="20"/>
      <c r="ISP143" s="20"/>
      <c r="ISQ143" s="20"/>
      <c r="ISR143" s="20"/>
      <c r="ISS143" s="20"/>
      <c r="IST143" s="20"/>
      <c r="ISU143" s="20"/>
      <c r="ISV143" s="20"/>
      <c r="ISW143" s="20"/>
      <c r="ISX143" s="20"/>
      <c r="ISY143" s="20"/>
      <c r="ISZ143" s="20"/>
      <c r="ITA143" s="20"/>
      <c r="ITB143" s="20"/>
      <c r="ITC143" s="20"/>
      <c r="ITD143" s="20"/>
      <c r="ITE143" s="20"/>
      <c r="ITF143" s="20"/>
      <c r="ITG143" s="20"/>
      <c r="ITH143" s="20"/>
      <c r="ITI143" s="20"/>
      <c r="ITJ143" s="20"/>
      <c r="ITK143" s="20"/>
      <c r="ITL143" s="20"/>
      <c r="ITM143" s="20"/>
      <c r="ITN143" s="20"/>
      <c r="ITO143" s="20"/>
      <c r="ITP143" s="20"/>
      <c r="ITQ143" s="20"/>
      <c r="ITR143" s="20"/>
      <c r="ITS143" s="20"/>
      <c r="ITT143" s="20"/>
      <c r="ITU143" s="20"/>
      <c r="ITV143" s="20"/>
      <c r="ITW143" s="20"/>
      <c r="ITX143" s="20"/>
      <c r="ITY143" s="20"/>
      <c r="ITZ143" s="20"/>
      <c r="IUA143" s="20"/>
      <c r="IUB143" s="20"/>
      <c r="IUC143" s="20"/>
      <c r="IUD143" s="20"/>
      <c r="IUE143" s="20"/>
      <c r="IUF143" s="20"/>
      <c r="IUG143" s="20"/>
      <c r="IUH143" s="20"/>
      <c r="IUI143" s="20"/>
      <c r="IUJ143" s="20"/>
      <c r="IUK143" s="20"/>
      <c r="IUL143" s="20"/>
      <c r="IUM143" s="20"/>
      <c r="IUN143" s="20"/>
      <c r="IUO143" s="20"/>
      <c r="IUP143" s="20"/>
      <c r="IUQ143" s="20"/>
      <c r="IUR143" s="20"/>
      <c r="IUS143" s="20"/>
      <c r="IUT143" s="20"/>
      <c r="IUU143" s="20"/>
      <c r="IUV143" s="20"/>
      <c r="IUW143" s="20"/>
      <c r="IUX143" s="20"/>
      <c r="IUY143" s="20"/>
      <c r="IUZ143" s="20"/>
      <c r="IVA143" s="20"/>
      <c r="IVB143" s="20"/>
      <c r="IVC143" s="20"/>
      <c r="IVD143" s="20"/>
      <c r="IVE143" s="20"/>
      <c r="IVF143" s="20"/>
      <c r="IVG143" s="20"/>
      <c r="IVH143" s="20"/>
      <c r="IVI143" s="20"/>
      <c r="IVJ143" s="20"/>
      <c r="IVK143" s="20"/>
      <c r="IVL143" s="20"/>
      <c r="IVM143" s="20"/>
      <c r="IVN143" s="20"/>
      <c r="IVO143" s="20"/>
      <c r="IVP143" s="20"/>
      <c r="IVQ143" s="20"/>
      <c r="IVR143" s="20"/>
      <c r="IVS143" s="20"/>
      <c r="IVT143" s="20"/>
      <c r="IVU143" s="20"/>
      <c r="IVV143" s="20"/>
      <c r="IVW143" s="20"/>
      <c r="IVX143" s="20"/>
      <c r="IVY143" s="20"/>
      <c r="IVZ143" s="20"/>
      <c r="IWA143" s="20"/>
      <c r="IWB143" s="20"/>
      <c r="IWC143" s="20"/>
      <c r="IWD143" s="20"/>
      <c r="IWE143" s="20"/>
      <c r="IWF143" s="20"/>
      <c r="IWG143" s="20"/>
      <c r="IWH143" s="20"/>
      <c r="IWI143" s="20"/>
      <c r="IWJ143" s="20"/>
      <c r="IWK143" s="20"/>
      <c r="IWL143" s="20"/>
      <c r="IWM143" s="20"/>
      <c r="IWN143" s="20"/>
      <c r="IWO143" s="20"/>
      <c r="IWP143" s="20"/>
      <c r="IWQ143" s="20"/>
      <c r="IWR143" s="20"/>
      <c r="IWS143" s="20"/>
      <c r="IWT143" s="20"/>
      <c r="IWU143" s="20"/>
      <c r="IWV143" s="20"/>
      <c r="IWW143" s="20"/>
      <c r="IWX143" s="20"/>
      <c r="IWY143" s="20"/>
      <c r="IWZ143" s="20"/>
      <c r="IXA143" s="20"/>
      <c r="IXB143" s="20"/>
      <c r="IXC143" s="20"/>
      <c r="IXD143" s="20"/>
      <c r="IXE143" s="20"/>
      <c r="IXF143" s="20"/>
      <c r="IXG143" s="20"/>
      <c r="IXH143" s="20"/>
      <c r="IXI143" s="20"/>
      <c r="IXJ143" s="20"/>
      <c r="IXK143" s="20"/>
      <c r="IXL143" s="20"/>
      <c r="IXM143" s="20"/>
      <c r="IXN143" s="20"/>
      <c r="IXO143" s="20"/>
      <c r="IXP143" s="20"/>
      <c r="IXQ143" s="20"/>
      <c r="IXR143" s="20"/>
      <c r="IXS143" s="20"/>
      <c r="IXT143" s="20"/>
      <c r="IXU143" s="20"/>
      <c r="IXV143" s="20"/>
      <c r="IXW143" s="20"/>
      <c r="IXX143" s="20"/>
      <c r="IXY143" s="20"/>
      <c r="IXZ143" s="20"/>
      <c r="IYA143" s="20"/>
      <c r="IYB143" s="20"/>
      <c r="IYC143" s="20"/>
      <c r="IYD143" s="20"/>
      <c r="IYE143" s="20"/>
      <c r="IYF143" s="20"/>
      <c r="IYG143" s="20"/>
      <c r="IYH143" s="20"/>
      <c r="IYI143" s="20"/>
      <c r="IYJ143" s="20"/>
      <c r="IYK143" s="20"/>
      <c r="IYL143" s="20"/>
      <c r="IYM143" s="20"/>
      <c r="IYN143" s="20"/>
      <c r="IYO143" s="20"/>
      <c r="IYP143" s="20"/>
      <c r="IYQ143" s="20"/>
      <c r="IYR143" s="20"/>
      <c r="IYS143" s="20"/>
      <c r="IYT143" s="20"/>
      <c r="IYU143" s="20"/>
      <c r="IYV143" s="20"/>
      <c r="IYW143" s="20"/>
      <c r="IYX143" s="20"/>
      <c r="IYY143" s="20"/>
      <c r="IYZ143" s="20"/>
      <c r="IZA143" s="20"/>
      <c r="IZB143" s="20"/>
      <c r="IZC143" s="20"/>
      <c r="IZD143" s="20"/>
      <c r="IZE143" s="20"/>
      <c r="IZF143" s="20"/>
      <c r="IZG143" s="20"/>
      <c r="IZH143" s="20"/>
      <c r="IZI143" s="20"/>
      <c r="IZJ143" s="20"/>
      <c r="IZK143" s="20"/>
      <c r="IZL143" s="20"/>
      <c r="IZM143" s="20"/>
      <c r="IZN143" s="20"/>
      <c r="IZO143" s="20"/>
      <c r="IZP143" s="20"/>
      <c r="IZQ143" s="20"/>
      <c r="IZR143" s="20"/>
      <c r="IZS143" s="20"/>
      <c r="IZT143" s="20"/>
      <c r="IZU143" s="20"/>
      <c r="IZV143" s="20"/>
      <c r="IZW143" s="20"/>
      <c r="IZX143" s="20"/>
      <c r="IZY143" s="20"/>
      <c r="IZZ143" s="20"/>
      <c r="JAA143" s="20"/>
      <c r="JAB143" s="20"/>
      <c r="JAC143" s="20"/>
      <c r="JAD143" s="20"/>
      <c r="JAE143" s="20"/>
      <c r="JAF143" s="20"/>
      <c r="JAG143" s="20"/>
      <c r="JAH143" s="20"/>
      <c r="JAI143" s="20"/>
      <c r="JAJ143" s="20"/>
      <c r="JAK143" s="20"/>
      <c r="JAL143" s="20"/>
      <c r="JAM143" s="20"/>
      <c r="JAN143" s="20"/>
      <c r="JAO143" s="20"/>
      <c r="JAP143" s="20"/>
      <c r="JAQ143" s="20"/>
      <c r="JAR143" s="20"/>
      <c r="JAS143" s="20"/>
      <c r="JAT143" s="20"/>
      <c r="JAU143" s="20"/>
      <c r="JAV143" s="20"/>
      <c r="JAW143" s="20"/>
      <c r="JAX143" s="20"/>
      <c r="JAY143" s="20"/>
      <c r="JAZ143" s="20"/>
      <c r="JBA143" s="20"/>
      <c r="JBB143" s="20"/>
      <c r="JBC143" s="20"/>
      <c r="JBD143" s="20"/>
      <c r="JBE143" s="20"/>
      <c r="JBF143" s="20"/>
      <c r="JBG143" s="20"/>
      <c r="JBH143" s="20"/>
      <c r="JBI143" s="20"/>
      <c r="JBJ143" s="20"/>
      <c r="JBK143" s="20"/>
      <c r="JBL143" s="20"/>
      <c r="JBM143" s="20"/>
      <c r="JBN143" s="20"/>
      <c r="JBO143" s="20"/>
      <c r="JBP143" s="20"/>
      <c r="JBQ143" s="20"/>
      <c r="JBR143" s="20"/>
      <c r="JBS143" s="20"/>
      <c r="JBT143" s="20"/>
      <c r="JBU143" s="20"/>
      <c r="JBV143" s="20"/>
      <c r="JBW143" s="20"/>
      <c r="JBX143" s="20"/>
      <c r="JBY143" s="20"/>
      <c r="JBZ143" s="20"/>
      <c r="JCA143" s="20"/>
      <c r="JCB143" s="20"/>
      <c r="JCC143" s="20"/>
      <c r="JCD143" s="20"/>
      <c r="JCE143" s="20"/>
      <c r="JCF143" s="20"/>
      <c r="JCG143" s="20"/>
      <c r="JCH143" s="20"/>
      <c r="JCI143" s="20"/>
      <c r="JCJ143" s="20"/>
      <c r="JCK143" s="20"/>
      <c r="JCL143" s="20"/>
      <c r="JCM143" s="20"/>
      <c r="JCN143" s="20"/>
      <c r="JCO143" s="20"/>
      <c r="JCP143" s="20"/>
      <c r="JCQ143" s="20"/>
      <c r="JCR143" s="20"/>
      <c r="JCS143" s="20"/>
      <c r="JCT143" s="20"/>
      <c r="JCU143" s="20"/>
      <c r="JCV143" s="20"/>
      <c r="JCW143" s="20"/>
      <c r="JCX143" s="20"/>
      <c r="JCY143" s="20"/>
      <c r="JCZ143" s="20"/>
      <c r="JDA143" s="20"/>
      <c r="JDB143" s="20"/>
      <c r="JDC143" s="20"/>
      <c r="JDD143" s="20"/>
      <c r="JDE143" s="20"/>
      <c r="JDF143" s="20"/>
      <c r="JDG143" s="20"/>
      <c r="JDH143" s="20"/>
      <c r="JDI143" s="20"/>
      <c r="JDJ143" s="20"/>
      <c r="JDK143" s="20"/>
      <c r="JDL143" s="20"/>
      <c r="JDM143" s="20"/>
      <c r="JDN143" s="20"/>
      <c r="JDO143" s="20"/>
      <c r="JDP143" s="20"/>
      <c r="JDQ143" s="20"/>
      <c r="JDR143" s="20"/>
      <c r="JDS143" s="20"/>
      <c r="JDT143" s="20"/>
      <c r="JDU143" s="20"/>
      <c r="JDV143" s="20"/>
      <c r="JDW143" s="20"/>
      <c r="JDX143" s="20"/>
      <c r="JDY143" s="20"/>
      <c r="JDZ143" s="20"/>
      <c r="JEA143" s="20"/>
      <c r="JEB143" s="20"/>
      <c r="JEC143" s="20"/>
      <c r="JED143" s="20"/>
      <c r="JEE143" s="20"/>
      <c r="JEF143" s="20"/>
      <c r="JEG143" s="20"/>
      <c r="JEH143" s="20"/>
      <c r="JEI143" s="20"/>
      <c r="JEJ143" s="20"/>
      <c r="JEK143" s="20"/>
      <c r="JEL143" s="20"/>
      <c r="JEM143" s="20"/>
      <c r="JEN143" s="20"/>
      <c r="JEO143" s="20"/>
      <c r="JEP143" s="20"/>
      <c r="JEQ143" s="20"/>
      <c r="JER143" s="20"/>
      <c r="JES143" s="20"/>
      <c r="JET143" s="20"/>
      <c r="JEU143" s="20"/>
      <c r="JEV143" s="20"/>
      <c r="JEW143" s="20"/>
      <c r="JEX143" s="20"/>
      <c r="JEY143" s="20"/>
      <c r="JEZ143" s="20"/>
      <c r="JFA143" s="20"/>
      <c r="JFB143" s="20"/>
      <c r="JFC143" s="20"/>
      <c r="JFD143" s="20"/>
      <c r="JFE143" s="20"/>
      <c r="JFF143" s="20"/>
      <c r="JFG143" s="20"/>
      <c r="JFH143" s="20"/>
      <c r="JFI143" s="20"/>
      <c r="JFJ143" s="20"/>
      <c r="JFK143" s="20"/>
      <c r="JFL143" s="20"/>
      <c r="JFM143" s="20"/>
      <c r="JFN143" s="20"/>
      <c r="JFO143" s="20"/>
      <c r="JFP143" s="20"/>
      <c r="JFQ143" s="20"/>
      <c r="JFR143" s="20"/>
      <c r="JFS143" s="20"/>
      <c r="JFT143" s="20"/>
      <c r="JFU143" s="20"/>
      <c r="JFV143" s="20"/>
      <c r="JFW143" s="20"/>
      <c r="JFX143" s="20"/>
      <c r="JFY143" s="20"/>
      <c r="JFZ143" s="20"/>
      <c r="JGA143" s="20"/>
      <c r="JGB143" s="20"/>
      <c r="JGC143" s="20"/>
      <c r="JGD143" s="20"/>
      <c r="JGE143" s="20"/>
      <c r="JGF143" s="20"/>
      <c r="JGG143" s="20"/>
      <c r="JGH143" s="20"/>
      <c r="JGI143" s="20"/>
      <c r="JGJ143" s="20"/>
      <c r="JGK143" s="20"/>
      <c r="JGL143" s="20"/>
      <c r="JGM143" s="20"/>
      <c r="JGN143" s="20"/>
      <c r="JGO143" s="20"/>
      <c r="JGP143" s="20"/>
      <c r="JGQ143" s="20"/>
      <c r="JGR143" s="20"/>
      <c r="JGS143" s="20"/>
      <c r="JGT143" s="20"/>
      <c r="JGU143" s="20"/>
      <c r="JGV143" s="20"/>
      <c r="JGW143" s="20"/>
      <c r="JGX143" s="20"/>
      <c r="JGY143" s="20"/>
      <c r="JGZ143" s="20"/>
      <c r="JHA143" s="20"/>
      <c r="JHB143" s="20"/>
      <c r="JHC143" s="20"/>
      <c r="JHD143" s="20"/>
      <c r="JHE143" s="20"/>
      <c r="JHF143" s="20"/>
      <c r="JHG143" s="20"/>
      <c r="JHH143" s="20"/>
      <c r="JHI143" s="20"/>
      <c r="JHJ143" s="20"/>
      <c r="JHK143" s="20"/>
      <c r="JHL143" s="20"/>
      <c r="JHM143" s="20"/>
      <c r="JHN143" s="20"/>
      <c r="JHO143" s="20"/>
      <c r="JHP143" s="20"/>
      <c r="JHQ143" s="20"/>
      <c r="JHR143" s="20"/>
      <c r="JHS143" s="20"/>
      <c r="JHT143" s="20"/>
      <c r="JHU143" s="20"/>
      <c r="JHV143" s="20"/>
      <c r="JHW143" s="20"/>
      <c r="JHX143" s="20"/>
      <c r="JHY143" s="20"/>
      <c r="JHZ143" s="20"/>
      <c r="JIA143" s="20"/>
      <c r="JIB143" s="20"/>
      <c r="JIC143" s="20"/>
      <c r="JID143" s="20"/>
      <c r="JIE143" s="20"/>
      <c r="JIF143" s="20"/>
      <c r="JIG143" s="20"/>
      <c r="JIH143" s="20"/>
      <c r="JII143" s="20"/>
      <c r="JIJ143" s="20"/>
      <c r="JIK143" s="20"/>
      <c r="JIL143" s="20"/>
      <c r="JIM143" s="20"/>
      <c r="JIN143" s="20"/>
      <c r="JIO143" s="20"/>
      <c r="JIP143" s="20"/>
      <c r="JIQ143" s="20"/>
      <c r="JIR143" s="20"/>
      <c r="JIS143" s="20"/>
      <c r="JIT143" s="20"/>
      <c r="JIU143" s="20"/>
      <c r="JIV143" s="20"/>
      <c r="JIW143" s="20"/>
      <c r="JIX143" s="20"/>
      <c r="JIY143" s="20"/>
      <c r="JIZ143" s="20"/>
      <c r="JJA143" s="20"/>
      <c r="JJB143" s="20"/>
      <c r="JJC143" s="20"/>
      <c r="JJD143" s="20"/>
      <c r="JJE143" s="20"/>
      <c r="JJF143" s="20"/>
      <c r="JJG143" s="20"/>
      <c r="JJH143" s="20"/>
      <c r="JJI143" s="20"/>
      <c r="JJJ143" s="20"/>
      <c r="JJK143" s="20"/>
      <c r="JJL143" s="20"/>
      <c r="JJM143" s="20"/>
      <c r="JJN143" s="20"/>
      <c r="JJO143" s="20"/>
      <c r="JJP143" s="20"/>
      <c r="JJQ143" s="20"/>
      <c r="JJR143" s="20"/>
      <c r="JJS143" s="20"/>
      <c r="JJT143" s="20"/>
      <c r="JJU143" s="20"/>
      <c r="JJV143" s="20"/>
      <c r="JJW143" s="20"/>
      <c r="JJX143" s="20"/>
      <c r="JJY143" s="20"/>
      <c r="JJZ143" s="20"/>
      <c r="JKA143" s="20"/>
      <c r="JKB143" s="20"/>
      <c r="JKC143" s="20"/>
      <c r="JKD143" s="20"/>
      <c r="JKE143" s="20"/>
      <c r="JKF143" s="20"/>
      <c r="JKG143" s="20"/>
      <c r="JKH143" s="20"/>
      <c r="JKI143" s="20"/>
      <c r="JKJ143" s="20"/>
      <c r="JKK143" s="20"/>
      <c r="JKL143" s="20"/>
      <c r="JKM143" s="20"/>
      <c r="JKN143" s="20"/>
      <c r="JKO143" s="20"/>
      <c r="JKP143" s="20"/>
      <c r="JKQ143" s="20"/>
      <c r="JKR143" s="20"/>
      <c r="JKS143" s="20"/>
      <c r="JKT143" s="20"/>
      <c r="JKU143" s="20"/>
      <c r="JKV143" s="20"/>
      <c r="JKW143" s="20"/>
      <c r="JKX143" s="20"/>
      <c r="JKY143" s="20"/>
      <c r="JKZ143" s="20"/>
      <c r="JLA143" s="20"/>
      <c r="JLB143" s="20"/>
      <c r="JLC143" s="20"/>
      <c r="JLD143" s="20"/>
      <c r="JLE143" s="20"/>
      <c r="JLF143" s="20"/>
      <c r="JLG143" s="20"/>
      <c r="JLH143" s="20"/>
      <c r="JLI143" s="20"/>
      <c r="JLJ143" s="20"/>
      <c r="JLK143" s="20"/>
      <c r="JLL143" s="20"/>
      <c r="JLM143" s="20"/>
      <c r="JLN143" s="20"/>
      <c r="JLO143" s="20"/>
      <c r="JLP143" s="20"/>
      <c r="JLQ143" s="20"/>
      <c r="JLR143" s="20"/>
      <c r="JLS143" s="20"/>
      <c r="JLT143" s="20"/>
      <c r="JLU143" s="20"/>
      <c r="JLV143" s="20"/>
      <c r="JLW143" s="20"/>
      <c r="JLX143" s="20"/>
      <c r="JLY143" s="20"/>
      <c r="JLZ143" s="20"/>
      <c r="JMA143" s="20"/>
      <c r="JMB143" s="20"/>
      <c r="JMC143" s="20"/>
      <c r="JMD143" s="20"/>
      <c r="JME143" s="20"/>
      <c r="JMF143" s="20"/>
      <c r="JMG143" s="20"/>
      <c r="JMH143" s="20"/>
      <c r="JMI143" s="20"/>
      <c r="JMJ143" s="20"/>
      <c r="JMK143" s="20"/>
      <c r="JML143" s="20"/>
      <c r="JMM143" s="20"/>
      <c r="JMN143" s="20"/>
      <c r="JMO143" s="20"/>
      <c r="JMP143" s="20"/>
      <c r="JMQ143" s="20"/>
      <c r="JMR143" s="20"/>
      <c r="JMS143" s="20"/>
      <c r="JMT143" s="20"/>
      <c r="JMU143" s="20"/>
      <c r="JMV143" s="20"/>
      <c r="JMW143" s="20"/>
      <c r="JMX143" s="20"/>
      <c r="JMY143" s="20"/>
      <c r="JMZ143" s="20"/>
      <c r="JNA143" s="20"/>
      <c r="JNB143" s="20"/>
      <c r="JNC143" s="20"/>
      <c r="JND143" s="20"/>
      <c r="JNE143" s="20"/>
      <c r="JNF143" s="20"/>
      <c r="JNG143" s="20"/>
      <c r="JNH143" s="20"/>
      <c r="JNI143" s="20"/>
      <c r="JNJ143" s="20"/>
      <c r="JNK143" s="20"/>
      <c r="JNL143" s="20"/>
      <c r="JNM143" s="20"/>
      <c r="JNN143" s="20"/>
      <c r="JNO143" s="20"/>
      <c r="JNP143" s="20"/>
      <c r="JNQ143" s="20"/>
      <c r="JNR143" s="20"/>
      <c r="JNS143" s="20"/>
      <c r="JNT143" s="20"/>
      <c r="JNU143" s="20"/>
      <c r="JNV143" s="20"/>
      <c r="JNW143" s="20"/>
      <c r="JNX143" s="20"/>
      <c r="JNY143" s="20"/>
      <c r="JNZ143" s="20"/>
      <c r="JOA143" s="20"/>
      <c r="JOB143" s="20"/>
      <c r="JOC143" s="20"/>
      <c r="JOD143" s="20"/>
      <c r="JOE143" s="20"/>
      <c r="JOF143" s="20"/>
      <c r="JOG143" s="20"/>
      <c r="JOH143" s="20"/>
      <c r="JOI143" s="20"/>
      <c r="JOJ143" s="20"/>
      <c r="JOK143" s="20"/>
      <c r="JOL143" s="20"/>
      <c r="JOM143" s="20"/>
      <c r="JON143" s="20"/>
      <c r="JOO143" s="20"/>
      <c r="JOP143" s="20"/>
      <c r="JOQ143" s="20"/>
      <c r="JOR143" s="20"/>
      <c r="JOS143" s="20"/>
      <c r="JOT143" s="20"/>
      <c r="JOU143" s="20"/>
      <c r="JOV143" s="20"/>
      <c r="JOW143" s="20"/>
      <c r="JOX143" s="20"/>
      <c r="JOY143" s="20"/>
      <c r="JOZ143" s="20"/>
      <c r="JPA143" s="20"/>
      <c r="JPB143" s="20"/>
      <c r="JPC143" s="20"/>
      <c r="JPD143" s="20"/>
      <c r="JPE143" s="20"/>
      <c r="JPF143" s="20"/>
      <c r="JPG143" s="20"/>
      <c r="JPH143" s="20"/>
      <c r="JPI143" s="20"/>
      <c r="JPJ143" s="20"/>
      <c r="JPK143" s="20"/>
      <c r="JPL143" s="20"/>
      <c r="JPM143" s="20"/>
      <c r="JPN143" s="20"/>
      <c r="JPO143" s="20"/>
      <c r="JPP143" s="20"/>
      <c r="JPQ143" s="20"/>
      <c r="JPR143" s="20"/>
      <c r="JPS143" s="20"/>
      <c r="JPT143" s="20"/>
      <c r="JPU143" s="20"/>
      <c r="JPV143" s="20"/>
      <c r="JPW143" s="20"/>
      <c r="JPX143" s="20"/>
      <c r="JPY143" s="20"/>
      <c r="JPZ143" s="20"/>
      <c r="JQA143" s="20"/>
      <c r="JQB143" s="20"/>
      <c r="JQC143" s="20"/>
      <c r="JQD143" s="20"/>
      <c r="JQE143" s="20"/>
      <c r="JQF143" s="20"/>
      <c r="JQG143" s="20"/>
      <c r="JQH143" s="20"/>
      <c r="JQI143" s="20"/>
      <c r="JQJ143" s="20"/>
      <c r="JQK143" s="20"/>
      <c r="JQL143" s="20"/>
      <c r="JQM143" s="20"/>
      <c r="JQN143" s="20"/>
      <c r="JQO143" s="20"/>
      <c r="JQP143" s="20"/>
      <c r="JQQ143" s="20"/>
      <c r="JQR143" s="20"/>
      <c r="JQS143" s="20"/>
      <c r="JQT143" s="20"/>
      <c r="JQU143" s="20"/>
      <c r="JQV143" s="20"/>
      <c r="JQW143" s="20"/>
      <c r="JQX143" s="20"/>
      <c r="JQY143" s="20"/>
      <c r="JQZ143" s="20"/>
      <c r="JRA143" s="20"/>
      <c r="JRB143" s="20"/>
      <c r="JRC143" s="20"/>
      <c r="JRD143" s="20"/>
      <c r="JRE143" s="20"/>
      <c r="JRF143" s="20"/>
      <c r="JRG143" s="20"/>
      <c r="JRH143" s="20"/>
      <c r="JRI143" s="20"/>
      <c r="JRJ143" s="20"/>
      <c r="JRK143" s="20"/>
      <c r="JRL143" s="20"/>
      <c r="JRM143" s="20"/>
      <c r="JRN143" s="20"/>
      <c r="JRO143" s="20"/>
      <c r="JRP143" s="20"/>
      <c r="JRQ143" s="20"/>
      <c r="JRR143" s="20"/>
      <c r="JRS143" s="20"/>
      <c r="JRT143" s="20"/>
      <c r="JRU143" s="20"/>
      <c r="JRV143" s="20"/>
      <c r="JRW143" s="20"/>
      <c r="JRX143" s="20"/>
      <c r="JRY143" s="20"/>
      <c r="JRZ143" s="20"/>
      <c r="JSA143" s="20"/>
      <c r="JSB143" s="20"/>
      <c r="JSC143" s="20"/>
      <c r="JSD143" s="20"/>
      <c r="JSE143" s="20"/>
      <c r="JSF143" s="20"/>
      <c r="JSG143" s="20"/>
      <c r="JSH143" s="20"/>
      <c r="JSI143" s="20"/>
      <c r="JSJ143" s="20"/>
      <c r="JSK143" s="20"/>
      <c r="JSL143" s="20"/>
      <c r="JSM143" s="20"/>
      <c r="JSN143" s="20"/>
      <c r="JSO143" s="20"/>
      <c r="JSP143" s="20"/>
      <c r="JSQ143" s="20"/>
      <c r="JSR143" s="20"/>
      <c r="JSS143" s="20"/>
      <c r="JST143" s="20"/>
      <c r="JSU143" s="20"/>
      <c r="JSV143" s="20"/>
      <c r="JSW143" s="20"/>
      <c r="JSX143" s="20"/>
      <c r="JSY143" s="20"/>
      <c r="JSZ143" s="20"/>
      <c r="JTA143" s="20"/>
      <c r="JTB143" s="20"/>
      <c r="JTC143" s="20"/>
      <c r="JTD143" s="20"/>
      <c r="JTE143" s="20"/>
      <c r="JTF143" s="20"/>
      <c r="JTG143" s="20"/>
      <c r="JTH143" s="20"/>
      <c r="JTI143" s="20"/>
      <c r="JTJ143" s="20"/>
      <c r="JTK143" s="20"/>
      <c r="JTL143" s="20"/>
      <c r="JTM143" s="20"/>
      <c r="JTN143" s="20"/>
      <c r="JTO143" s="20"/>
      <c r="JTP143" s="20"/>
      <c r="JTQ143" s="20"/>
      <c r="JTR143" s="20"/>
      <c r="JTS143" s="20"/>
      <c r="JTT143" s="20"/>
      <c r="JTU143" s="20"/>
      <c r="JTV143" s="20"/>
      <c r="JTW143" s="20"/>
      <c r="JTX143" s="20"/>
      <c r="JTY143" s="20"/>
      <c r="JTZ143" s="20"/>
      <c r="JUA143" s="20"/>
      <c r="JUB143" s="20"/>
      <c r="JUC143" s="20"/>
      <c r="JUD143" s="20"/>
      <c r="JUE143" s="20"/>
      <c r="JUF143" s="20"/>
      <c r="JUG143" s="20"/>
      <c r="JUH143" s="20"/>
      <c r="JUI143" s="20"/>
      <c r="JUJ143" s="20"/>
      <c r="JUK143" s="20"/>
      <c r="JUL143" s="20"/>
      <c r="JUM143" s="20"/>
      <c r="JUN143" s="20"/>
      <c r="JUO143" s="20"/>
      <c r="JUP143" s="20"/>
      <c r="JUQ143" s="20"/>
      <c r="JUR143" s="20"/>
      <c r="JUS143" s="20"/>
      <c r="JUT143" s="20"/>
      <c r="JUU143" s="20"/>
      <c r="JUV143" s="20"/>
      <c r="JUW143" s="20"/>
      <c r="JUX143" s="20"/>
      <c r="JUY143" s="20"/>
      <c r="JUZ143" s="20"/>
      <c r="JVA143" s="20"/>
      <c r="JVB143" s="20"/>
      <c r="JVC143" s="20"/>
      <c r="JVD143" s="20"/>
      <c r="JVE143" s="20"/>
      <c r="JVF143" s="20"/>
      <c r="JVG143" s="20"/>
      <c r="JVH143" s="20"/>
      <c r="JVI143" s="20"/>
      <c r="JVJ143" s="20"/>
      <c r="JVK143" s="20"/>
      <c r="JVL143" s="20"/>
      <c r="JVM143" s="20"/>
      <c r="JVN143" s="20"/>
      <c r="JVO143" s="20"/>
      <c r="JVP143" s="20"/>
      <c r="JVQ143" s="20"/>
      <c r="JVR143" s="20"/>
      <c r="JVS143" s="20"/>
      <c r="JVT143" s="20"/>
      <c r="JVU143" s="20"/>
      <c r="JVV143" s="20"/>
      <c r="JVW143" s="20"/>
      <c r="JVX143" s="20"/>
      <c r="JVY143" s="20"/>
      <c r="JVZ143" s="20"/>
      <c r="JWA143" s="20"/>
      <c r="JWB143" s="20"/>
      <c r="JWC143" s="20"/>
      <c r="JWD143" s="20"/>
      <c r="JWE143" s="20"/>
      <c r="JWF143" s="20"/>
      <c r="JWG143" s="20"/>
      <c r="JWH143" s="20"/>
      <c r="JWI143" s="20"/>
      <c r="JWJ143" s="20"/>
      <c r="JWK143" s="20"/>
      <c r="JWL143" s="20"/>
      <c r="JWM143" s="20"/>
      <c r="JWN143" s="20"/>
      <c r="JWO143" s="20"/>
      <c r="JWP143" s="20"/>
      <c r="JWQ143" s="20"/>
      <c r="JWR143" s="20"/>
      <c r="JWS143" s="20"/>
      <c r="JWT143" s="20"/>
      <c r="JWU143" s="20"/>
      <c r="JWV143" s="20"/>
      <c r="JWW143" s="20"/>
      <c r="JWX143" s="20"/>
      <c r="JWY143" s="20"/>
      <c r="JWZ143" s="20"/>
      <c r="JXA143" s="20"/>
      <c r="JXB143" s="20"/>
      <c r="JXC143" s="20"/>
      <c r="JXD143" s="20"/>
      <c r="JXE143" s="20"/>
      <c r="JXF143" s="20"/>
      <c r="JXG143" s="20"/>
      <c r="JXH143" s="20"/>
      <c r="JXI143" s="20"/>
      <c r="JXJ143" s="20"/>
      <c r="JXK143" s="20"/>
      <c r="JXL143" s="20"/>
      <c r="JXM143" s="20"/>
      <c r="JXN143" s="20"/>
      <c r="JXO143" s="20"/>
      <c r="JXP143" s="20"/>
      <c r="JXQ143" s="20"/>
      <c r="JXR143" s="20"/>
      <c r="JXS143" s="20"/>
      <c r="JXT143" s="20"/>
      <c r="JXU143" s="20"/>
      <c r="JXV143" s="20"/>
      <c r="JXW143" s="20"/>
      <c r="JXX143" s="20"/>
      <c r="JXY143" s="20"/>
      <c r="JXZ143" s="20"/>
      <c r="JYA143" s="20"/>
      <c r="JYB143" s="20"/>
      <c r="JYC143" s="20"/>
      <c r="JYD143" s="20"/>
      <c r="JYE143" s="20"/>
      <c r="JYF143" s="20"/>
      <c r="JYG143" s="20"/>
      <c r="JYH143" s="20"/>
      <c r="JYI143" s="20"/>
      <c r="JYJ143" s="20"/>
      <c r="JYK143" s="20"/>
      <c r="JYL143" s="20"/>
      <c r="JYM143" s="20"/>
      <c r="JYN143" s="20"/>
      <c r="JYO143" s="20"/>
      <c r="JYP143" s="20"/>
      <c r="JYQ143" s="20"/>
      <c r="JYR143" s="20"/>
      <c r="JYS143" s="20"/>
      <c r="JYT143" s="20"/>
      <c r="JYU143" s="20"/>
      <c r="JYV143" s="20"/>
      <c r="JYW143" s="20"/>
      <c r="JYX143" s="20"/>
      <c r="JYY143" s="20"/>
      <c r="JYZ143" s="20"/>
      <c r="JZA143" s="20"/>
      <c r="JZB143" s="20"/>
      <c r="JZC143" s="20"/>
      <c r="JZD143" s="20"/>
      <c r="JZE143" s="20"/>
      <c r="JZF143" s="20"/>
      <c r="JZG143" s="20"/>
      <c r="JZH143" s="20"/>
      <c r="JZI143" s="20"/>
      <c r="JZJ143" s="20"/>
      <c r="JZK143" s="20"/>
      <c r="JZL143" s="20"/>
      <c r="JZM143" s="20"/>
      <c r="JZN143" s="20"/>
      <c r="JZO143" s="20"/>
      <c r="JZP143" s="20"/>
      <c r="JZQ143" s="20"/>
      <c r="JZR143" s="20"/>
      <c r="JZS143" s="20"/>
      <c r="JZT143" s="20"/>
      <c r="JZU143" s="20"/>
      <c r="JZV143" s="20"/>
      <c r="JZW143" s="20"/>
      <c r="JZX143" s="20"/>
      <c r="JZY143" s="20"/>
      <c r="JZZ143" s="20"/>
      <c r="KAA143" s="20"/>
      <c r="KAB143" s="20"/>
      <c r="KAC143" s="20"/>
      <c r="KAD143" s="20"/>
      <c r="KAE143" s="20"/>
      <c r="KAF143" s="20"/>
      <c r="KAG143" s="20"/>
      <c r="KAH143" s="20"/>
      <c r="KAI143" s="20"/>
      <c r="KAJ143" s="20"/>
      <c r="KAK143" s="20"/>
      <c r="KAL143" s="20"/>
      <c r="KAM143" s="20"/>
      <c r="KAN143" s="20"/>
      <c r="KAO143" s="20"/>
      <c r="KAP143" s="20"/>
      <c r="KAQ143" s="20"/>
      <c r="KAR143" s="20"/>
      <c r="KAS143" s="20"/>
      <c r="KAT143" s="20"/>
      <c r="KAU143" s="20"/>
      <c r="KAV143" s="20"/>
      <c r="KAW143" s="20"/>
      <c r="KAX143" s="20"/>
      <c r="KAY143" s="20"/>
      <c r="KAZ143" s="20"/>
      <c r="KBA143" s="20"/>
      <c r="KBB143" s="20"/>
      <c r="KBC143" s="20"/>
      <c r="KBD143" s="20"/>
      <c r="KBE143" s="20"/>
      <c r="KBF143" s="20"/>
      <c r="KBG143" s="20"/>
      <c r="KBH143" s="20"/>
      <c r="KBI143" s="20"/>
      <c r="KBJ143" s="20"/>
      <c r="KBK143" s="20"/>
      <c r="KBL143" s="20"/>
      <c r="KBM143" s="20"/>
      <c r="KBN143" s="20"/>
      <c r="KBO143" s="20"/>
      <c r="KBP143" s="20"/>
      <c r="KBQ143" s="20"/>
      <c r="KBR143" s="20"/>
      <c r="KBS143" s="20"/>
      <c r="KBT143" s="20"/>
      <c r="KBU143" s="20"/>
      <c r="KBV143" s="20"/>
      <c r="KBW143" s="20"/>
      <c r="KBX143" s="20"/>
      <c r="KBY143" s="20"/>
      <c r="KBZ143" s="20"/>
      <c r="KCA143" s="20"/>
      <c r="KCB143" s="20"/>
      <c r="KCC143" s="20"/>
      <c r="KCD143" s="20"/>
      <c r="KCE143" s="20"/>
      <c r="KCF143" s="20"/>
      <c r="KCG143" s="20"/>
      <c r="KCH143" s="20"/>
      <c r="KCI143" s="20"/>
      <c r="KCJ143" s="20"/>
      <c r="KCK143" s="20"/>
      <c r="KCL143" s="20"/>
      <c r="KCM143" s="20"/>
      <c r="KCN143" s="20"/>
      <c r="KCO143" s="20"/>
      <c r="KCP143" s="20"/>
      <c r="KCQ143" s="20"/>
      <c r="KCR143" s="20"/>
      <c r="KCS143" s="20"/>
      <c r="KCT143" s="20"/>
      <c r="KCU143" s="20"/>
      <c r="KCV143" s="20"/>
      <c r="KCW143" s="20"/>
      <c r="KCX143" s="20"/>
      <c r="KCY143" s="20"/>
      <c r="KCZ143" s="20"/>
      <c r="KDA143" s="20"/>
      <c r="KDB143" s="20"/>
      <c r="KDC143" s="20"/>
      <c r="KDD143" s="20"/>
      <c r="KDE143" s="20"/>
      <c r="KDF143" s="20"/>
      <c r="KDG143" s="20"/>
      <c r="KDH143" s="20"/>
      <c r="KDI143" s="20"/>
      <c r="KDJ143" s="20"/>
      <c r="KDK143" s="20"/>
      <c r="KDL143" s="20"/>
      <c r="KDM143" s="20"/>
      <c r="KDN143" s="20"/>
      <c r="KDO143" s="20"/>
      <c r="KDP143" s="20"/>
      <c r="KDQ143" s="20"/>
      <c r="KDR143" s="20"/>
      <c r="KDS143" s="20"/>
      <c r="KDT143" s="20"/>
      <c r="KDU143" s="20"/>
      <c r="KDV143" s="20"/>
      <c r="KDW143" s="20"/>
      <c r="KDX143" s="20"/>
      <c r="KDY143" s="20"/>
      <c r="KDZ143" s="20"/>
      <c r="KEA143" s="20"/>
      <c r="KEB143" s="20"/>
      <c r="KEC143" s="20"/>
      <c r="KED143" s="20"/>
      <c r="KEE143" s="20"/>
      <c r="KEF143" s="20"/>
      <c r="KEG143" s="20"/>
      <c r="KEH143" s="20"/>
      <c r="KEI143" s="20"/>
      <c r="KEJ143" s="20"/>
      <c r="KEK143" s="20"/>
      <c r="KEL143" s="20"/>
      <c r="KEM143" s="20"/>
      <c r="KEN143" s="20"/>
      <c r="KEO143" s="20"/>
      <c r="KEP143" s="20"/>
      <c r="KEQ143" s="20"/>
      <c r="KER143" s="20"/>
      <c r="KES143" s="20"/>
      <c r="KET143" s="20"/>
      <c r="KEU143" s="20"/>
      <c r="KEV143" s="20"/>
      <c r="KEW143" s="20"/>
      <c r="KEX143" s="20"/>
      <c r="KEY143" s="20"/>
      <c r="KEZ143" s="20"/>
      <c r="KFA143" s="20"/>
      <c r="KFB143" s="20"/>
      <c r="KFC143" s="20"/>
      <c r="KFD143" s="20"/>
      <c r="KFE143" s="20"/>
      <c r="KFF143" s="20"/>
      <c r="KFG143" s="20"/>
      <c r="KFH143" s="20"/>
      <c r="KFI143" s="20"/>
      <c r="KFJ143" s="20"/>
      <c r="KFK143" s="20"/>
      <c r="KFL143" s="20"/>
      <c r="KFM143" s="20"/>
      <c r="KFN143" s="20"/>
      <c r="KFO143" s="20"/>
      <c r="KFP143" s="20"/>
      <c r="KFQ143" s="20"/>
      <c r="KFR143" s="20"/>
      <c r="KFS143" s="20"/>
      <c r="KFT143" s="20"/>
      <c r="KFU143" s="20"/>
      <c r="KFV143" s="20"/>
      <c r="KFW143" s="20"/>
      <c r="KFX143" s="20"/>
      <c r="KFY143" s="20"/>
      <c r="KFZ143" s="20"/>
      <c r="KGA143" s="20"/>
      <c r="KGB143" s="20"/>
      <c r="KGC143" s="20"/>
      <c r="KGD143" s="20"/>
      <c r="KGE143" s="20"/>
      <c r="KGF143" s="20"/>
      <c r="KGG143" s="20"/>
      <c r="KGH143" s="20"/>
      <c r="KGI143" s="20"/>
      <c r="KGJ143" s="20"/>
      <c r="KGK143" s="20"/>
      <c r="KGL143" s="20"/>
      <c r="KGM143" s="20"/>
      <c r="KGN143" s="20"/>
      <c r="KGO143" s="20"/>
      <c r="KGP143" s="20"/>
      <c r="KGQ143" s="20"/>
      <c r="KGR143" s="20"/>
      <c r="KGS143" s="20"/>
      <c r="KGT143" s="20"/>
      <c r="KGU143" s="20"/>
      <c r="KGV143" s="20"/>
      <c r="KGW143" s="20"/>
      <c r="KGX143" s="20"/>
      <c r="KGY143" s="20"/>
      <c r="KGZ143" s="20"/>
      <c r="KHA143" s="20"/>
      <c r="KHB143" s="20"/>
      <c r="KHC143" s="20"/>
      <c r="KHD143" s="20"/>
      <c r="KHE143" s="20"/>
      <c r="KHF143" s="20"/>
      <c r="KHG143" s="20"/>
      <c r="KHH143" s="20"/>
      <c r="KHI143" s="20"/>
      <c r="KHJ143" s="20"/>
      <c r="KHK143" s="20"/>
      <c r="KHL143" s="20"/>
      <c r="KHM143" s="20"/>
      <c r="KHN143" s="20"/>
      <c r="KHO143" s="20"/>
      <c r="KHP143" s="20"/>
      <c r="KHQ143" s="20"/>
      <c r="KHR143" s="20"/>
      <c r="KHS143" s="20"/>
      <c r="KHT143" s="20"/>
      <c r="KHU143" s="20"/>
      <c r="KHV143" s="20"/>
      <c r="KHW143" s="20"/>
      <c r="KHX143" s="20"/>
      <c r="KHY143" s="20"/>
      <c r="KHZ143" s="20"/>
      <c r="KIA143" s="20"/>
      <c r="KIB143" s="20"/>
      <c r="KIC143" s="20"/>
      <c r="KID143" s="20"/>
      <c r="KIE143" s="20"/>
      <c r="KIF143" s="20"/>
      <c r="KIG143" s="20"/>
      <c r="KIH143" s="20"/>
      <c r="KII143" s="20"/>
      <c r="KIJ143" s="20"/>
      <c r="KIK143" s="20"/>
      <c r="KIL143" s="20"/>
      <c r="KIM143" s="20"/>
      <c r="KIN143" s="20"/>
      <c r="KIO143" s="20"/>
      <c r="KIP143" s="20"/>
      <c r="KIQ143" s="20"/>
      <c r="KIR143" s="20"/>
      <c r="KIS143" s="20"/>
      <c r="KIT143" s="20"/>
      <c r="KIU143" s="20"/>
      <c r="KIV143" s="20"/>
      <c r="KIW143" s="20"/>
      <c r="KIX143" s="20"/>
      <c r="KIY143" s="20"/>
      <c r="KIZ143" s="20"/>
      <c r="KJA143" s="20"/>
      <c r="KJB143" s="20"/>
      <c r="KJC143" s="20"/>
      <c r="KJD143" s="20"/>
      <c r="KJE143" s="20"/>
      <c r="KJF143" s="20"/>
      <c r="KJG143" s="20"/>
      <c r="KJH143" s="20"/>
      <c r="KJI143" s="20"/>
      <c r="KJJ143" s="20"/>
      <c r="KJK143" s="20"/>
      <c r="KJL143" s="20"/>
      <c r="KJM143" s="20"/>
      <c r="KJN143" s="20"/>
      <c r="KJO143" s="20"/>
      <c r="KJP143" s="20"/>
      <c r="KJQ143" s="20"/>
      <c r="KJR143" s="20"/>
      <c r="KJS143" s="20"/>
      <c r="KJT143" s="20"/>
      <c r="KJU143" s="20"/>
      <c r="KJV143" s="20"/>
      <c r="KJW143" s="20"/>
      <c r="KJX143" s="20"/>
      <c r="KJY143" s="20"/>
      <c r="KJZ143" s="20"/>
      <c r="KKA143" s="20"/>
      <c r="KKB143" s="20"/>
      <c r="KKC143" s="20"/>
      <c r="KKD143" s="20"/>
      <c r="KKE143" s="20"/>
      <c r="KKF143" s="20"/>
      <c r="KKG143" s="20"/>
      <c r="KKH143" s="20"/>
      <c r="KKI143" s="20"/>
      <c r="KKJ143" s="20"/>
      <c r="KKK143" s="20"/>
      <c r="KKL143" s="20"/>
      <c r="KKM143" s="20"/>
      <c r="KKN143" s="20"/>
      <c r="KKO143" s="20"/>
      <c r="KKP143" s="20"/>
      <c r="KKQ143" s="20"/>
      <c r="KKR143" s="20"/>
      <c r="KKS143" s="20"/>
      <c r="KKT143" s="20"/>
      <c r="KKU143" s="20"/>
      <c r="KKV143" s="20"/>
      <c r="KKW143" s="20"/>
      <c r="KKX143" s="20"/>
      <c r="KKY143" s="20"/>
      <c r="KKZ143" s="20"/>
      <c r="KLA143" s="20"/>
      <c r="KLB143" s="20"/>
      <c r="KLC143" s="20"/>
      <c r="KLD143" s="20"/>
      <c r="KLE143" s="20"/>
      <c r="KLF143" s="20"/>
      <c r="KLG143" s="20"/>
      <c r="KLH143" s="20"/>
      <c r="KLI143" s="20"/>
      <c r="KLJ143" s="20"/>
      <c r="KLK143" s="20"/>
      <c r="KLL143" s="20"/>
      <c r="KLM143" s="20"/>
      <c r="KLN143" s="20"/>
      <c r="KLO143" s="20"/>
      <c r="KLP143" s="20"/>
      <c r="KLQ143" s="20"/>
      <c r="KLR143" s="20"/>
      <c r="KLS143" s="20"/>
      <c r="KLT143" s="20"/>
      <c r="KLU143" s="20"/>
      <c r="KLV143" s="20"/>
      <c r="KLW143" s="20"/>
      <c r="KLX143" s="20"/>
      <c r="KLY143" s="20"/>
      <c r="KLZ143" s="20"/>
      <c r="KMA143" s="20"/>
      <c r="KMB143" s="20"/>
      <c r="KMC143" s="20"/>
      <c r="KMD143" s="20"/>
      <c r="KME143" s="20"/>
      <c r="KMF143" s="20"/>
      <c r="KMG143" s="20"/>
      <c r="KMH143" s="20"/>
      <c r="KMI143" s="20"/>
      <c r="KMJ143" s="20"/>
      <c r="KMK143" s="20"/>
      <c r="KML143" s="20"/>
      <c r="KMM143" s="20"/>
      <c r="KMN143" s="20"/>
      <c r="KMO143" s="20"/>
      <c r="KMP143" s="20"/>
      <c r="KMQ143" s="20"/>
      <c r="KMR143" s="20"/>
      <c r="KMS143" s="20"/>
      <c r="KMT143" s="20"/>
      <c r="KMU143" s="20"/>
      <c r="KMV143" s="20"/>
      <c r="KMW143" s="20"/>
      <c r="KMX143" s="20"/>
      <c r="KMY143" s="20"/>
      <c r="KMZ143" s="20"/>
      <c r="KNA143" s="20"/>
      <c r="KNB143" s="20"/>
      <c r="KNC143" s="20"/>
      <c r="KND143" s="20"/>
      <c r="KNE143" s="20"/>
      <c r="KNF143" s="20"/>
      <c r="KNG143" s="20"/>
      <c r="KNH143" s="20"/>
      <c r="KNI143" s="20"/>
      <c r="KNJ143" s="20"/>
      <c r="KNK143" s="20"/>
      <c r="KNL143" s="20"/>
      <c r="KNM143" s="20"/>
      <c r="KNN143" s="20"/>
      <c r="KNO143" s="20"/>
      <c r="KNP143" s="20"/>
      <c r="KNQ143" s="20"/>
      <c r="KNR143" s="20"/>
      <c r="KNS143" s="20"/>
      <c r="KNT143" s="20"/>
      <c r="KNU143" s="20"/>
      <c r="KNV143" s="20"/>
      <c r="KNW143" s="20"/>
      <c r="KNX143" s="20"/>
      <c r="KNY143" s="20"/>
      <c r="KNZ143" s="20"/>
      <c r="KOA143" s="20"/>
      <c r="KOB143" s="20"/>
      <c r="KOC143" s="20"/>
      <c r="KOD143" s="20"/>
      <c r="KOE143" s="20"/>
      <c r="KOF143" s="20"/>
      <c r="KOG143" s="20"/>
      <c r="KOH143" s="20"/>
      <c r="KOI143" s="20"/>
      <c r="KOJ143" s="20"/>
      <c r="KOK143" s="20"/>
      <c r="KOL143" s="20"/>
      <c r="KOM143" s="20"/>
      <c r="KON143" s="20"/>
      <c r="KOO143" s="20"/>
      <c r="KOP143" s="20"/>
      <c r="KOQ143" s="20"/>
      <c r="KOR143" s="20"/>
      <c r="KOS143" s="20"/>
      <c r="KOT143" s="20"/>
      <c r="KOU143" s="20"/>
      <c r="KOV143" s="20"/>
      <c r="KOW143" s="20"/>
      <c r="KOX143" s="20"/>
      <c r="KOY143" s="20"/>
      <c r="KOZ143" s="20"/>
      <c r="KPA143" s="20"/>
      <c r="KPB143" s="20"/>
      <c r="KPC143" s="20"/>
      <c r="KPD143" s="20"/>
      <c r="KPE143" s="20"/>
      <c r="KPF143" s="20"/>
      <c r="KPG143" s="20"/>
      <c r="KPH143" s="20"/>
      <c r="KPI143" s="20"/>
      <c r="KPJ143" s="20"/>
      <c r="KPK143" s="20"/>
      <c r="KPL143" s="20"/>
      <c r="KPM143" s="20"/>
      <c r="KPN143" s="20"/>
      <c r="KPO143" s="20"/>
      <c r="KPP143" s="20"/>
      <c r="KPQ143" s="20"/>
      <c r="KPR143" s="20"/>
      <c r="KPS143" s="20"/>
      <c r="KPT143" s="20"/>
      <c r="KPU143" s="20"/>
      <c r="KPV143" s="20"/>
      <c r="KPW143" s="20"/>
      <c r="KPX143" s="20"/>
      <c r="KPY143" s="20"/>
      <c r="KPZ143" s="20"/>
      <c r="KQA143" s="20"/>
      <c r="KQB143" s="20"/>
      <c r="KQC143" s="20"/>
      <c r="KQD143" s="20"/>
      <c r="KQE143" s="20"/>
      <c r="KQF143" s="20"/>
      <c r="KQG143" s="20"/>
      <c r="KQH143" s="20"/>
      <c r="KQI143" s="20"/>
      <c r="KQJ143" s="20"/>
      <c r="KQK143" s="20"/>
      <c r="KQL143" s="20"/>
      <c r="KQM143" s="20"/>
      <c r="KQN143" s="20"/>
      <c r="KQO143" s="20"/>
      <c r="KQP143" s="20"/>
      <c r="KQQ143" s="20"/>
      <c r="KQR143" s="20"/>
      <c r="KQS143" s="20"/>
      <c r="KQT143" s="20"/>
      <c r="KQU143" s="20"/>
      <c r="KQV143" s="20"/>
      <c r="KQW143" s="20"/>
      <c r="KQX143" s="20"/>
      <c r="KQY143" s="20"/>
      <c r="KQZ143" s="20"/>
      <c r="KRA143" s="20"/>
      <c r="KRB143" s="20"/>
      <c r="KRC143" s="20"/>
      <c r="KRD143" s="20"/>
      <c r="KRE143" s="20"/>
      <c r="KRF143" s="20"/>
      <c r="KRG143" s="20"/>
      <c r="KRH143" s="20"/>
      <c r="KRI143" s="20"/>
      <c r="KRJ143" s="20"/>
      <c r="KRK143" s="20"/>
      <c r="KRL143" s="20"/>
      <c r="KRM143" s="20"/>
      <c r="KRN143" s="20"/>
      <c r="KRO143" s="20"/>
      <c r="KRP143" s="20"/>
      <c r="KRQ143" s="20"/>
      <c r="KRR143" s="20"/>
      <c r="KRS143" s="20"/>
      <c r="KRT143" s="20"/>
      <c r="KRU143" s="20"/>
      <c r="KRV143" s="20"/>
      <c r="KRW143" s="20"/>
      <c r="KRX143" s="20"/>
      <c r="KRY143" s="20"/>
      <c r="KRZ143" s="20"/>
      <c r="KSA143" s="20"/>
      <c r="KSB143" s="20"/>
      <c r="KSC143" s="20"/>
      <c r="KSD143" s="20"/>
      <c r="KSE143" s="20"/>
      <c r="KSF143" s="20"/>
      <c r="KSG143" s="20"/>
      <c r="KSH143" s="20"/>
      <c r="KSI143" s="20"/>
      <c r="KSJ143" s="20"/>
      <c r="KSK143" s="20"/>
      <c r="KSL143" s="20"/>
      <c r="KSM143" s="20"/>
      <c r="KSN143" s="20"/>
      <c r="KSO143" s="20"/>
      <c r="KSP143" s="20"/>
      <c r="KSQ143" s="20"/>
      <c r="KSR143" s="20"/>
      <c r="KSS143" s="20"/>
      <c r="KST143" s="20"/>
      <c r="KSU143" s="20"/>
      <c r="KSV143" s="20"/>
      <c r="KSW143" s="20"/>
      <c r="KSX143" s="20"/>
      <c r="KSY143" s="20"/>
      <c r="KSZ143" s="20"/>
      <c r="KTA143" s="20"/>
      <c r="KTB143" s="20"/>
      <c r="KTC143" s="20"/>
      <c r="KTD143" s="20"/>
      <c r="KTE143" s="20"/>
      <c r="KTF143" s="20"/>
      <c r="KTG143" s="20"/>
      <c r="KTH143" s="20"/>
      <c r="KTI143" s="20"/>
      <c r="KTJ143" s="20"/>
      <c r="KTK143" s="20"/>
      <c r="KTL143" s="20"/>
      <c r="KTM143" s="20"/>
      <c r="KTN143" s="20"/>
      <c r="KTO143" s="20"/>
      <c r="KTP143" s="20"/>
      <c r="KTQ143" s="20"/>
      <c r="KTR143" s="20"/>
      <c r="KTS143" s="20"/>
      <c r="KTT143" s="20"/>
      <c r="KTU143" s="20"/>
      <c r="KTV143" s="20"/>
      <c r="KTW143" s="20"/>
      <c r="KTX143" s="20"/>
      <c r="KTY143" s="20"/>
      <c r="KTZ143" s="20"/>
      <c r="KUA143" s="20"/>
      <c r="KUB143" s="20"/>
      <c r="KUC143" s="20"/>
      <c r="KUD143" s="20"/>
      <c r="KUE143" s="20"/>
      <c r="KUF143" s="20"/>
      <c r="KUG143" s="20"/>
      <c r="KUH143" s="20"/>
      <c r="KUI143" s="20"/>
      <c r="KUJ143" s="20"/>
      <c r="KUK143" s="20"/>
      <c r="KUL143" s="20"/>
      <c r="KUM143" s="20"/>
      <c r="KUN143" s="20"/>
      <c r="KUO143" s="20"/>
      <c r="KUP143" s="20"/>
      <c r="KUQ143" s="20"/>
      <c r="KUR143" s="20"/>
      <c r="KUS143" s="20"/>
      <c r="KUT143" s="20"/>
      <c r="KUU143" s="20"/>
      <c r="KUV143" s="20"/>
      <c r="KUW143" s="20"/>
      <c r="KUX143" s="20"/>
      <c r="KUY143" s="20"/>
      <c r="KUZ143" s="20"/>
      <c r="KVA143" s="20"/>
      <c r="KVB143" s="20"/>
      <c r="KVC143" s="20"/>
      <c r="KVD143" s="20"/>
      <c r="KVE143" s="20"/>
      <c r="KVF143" s="20"/>
      <c r="KVG143" s="20"/>
      <c r="KVH143" s="20"/>
      <c r="KVI143" s="20"/>
      <c r="KVJ143" s="20"/>
      <c r="KVK143" s="20"/>
      <c r="KVL143" s="20"/>
      <c r="KVM143" s="20"/>
      <c r="KVN143" s="20"/>
      <c r="KVO143" s="20"/>
      <c r="KVP143" s="20"/>
      <c r="KVQ143" s="20"/>
      <c r="KVR143" s="20"/>
      <c r="KVS143" s="20"/>
      <c r="KVT143" s="20"/>
      <c r="KVU143" s="20"/>
      <c r="KVV143" s="20"/>
      <c r="KVW143" s="20"/>
      <c r="KVX143" s="20"/>
      <c r="KVY143" s="20"/>
      <c r="KVZ143" s="20"/>
      <c r="KWA143" s="20"/>
      <c r="KWB143" s="20"/>
      <c r="KWC143" s="20"/>
      <c r="KWD143" s="20"/>
      <c r="KWE143" s="20"/>
      <c r="KWF143" s="20"/>
      <c r="KWG143" s="20"/>
      <c r="KWH143" s="20"/>
      <c r="KWI143" s="20"/>
      <c r="KWJ143" s="20"/>
      <c r="KWK143" s="20"/>
      <c r="KWL143" s="20"/>
      <c r="KWM143" s="20"/>
      <c r="KWN143" s="20"/>
      <c r="KWO143" s="20"/>
      <c r="KWP143" s="20"/>
      <c r="KWQ143" s="20"/>
      <c r="KWR143" s="20"/>
      <c r="KWS143" s="20"/>
      <c r="KWT143" s="20"/>
      <c r="KWU143" s="20"/>
      <c r="KWV143" s="20"/>
      <c r="KWW143" s="20"/>
      <c r="KWX143" s="20"/>
      <c r="KWY143" s="20"/>
      <c r="KWZ143" s="20"/>
      <c r="KXA143" s="20"/>
      <c r="KXB143" s="20"/>
      <c r="KXC143" s="20"/>
      <c r="KXD143" s="20"/>
      <c r="KXE143" s="20"/>
      <c r="KXF143" s="20"/>
      <c r="KXG143" s="20"/>
      <c r="KXH143" s="20"/>
      <c r="KXI143" s="20"/>
      <c r="KXJ143" s="20"/>
      <c r="KXK143" s="20"/>
      <c r="KXL143" s="20"/>
      <c r="KXM143" s="20"/>
      <c r="KXN143" s="20"/>
      <c r="KXO143" s="20"/>
      <c r="KXP143" s="20"/>
      <c r="KXQ143" s="20"/>
      <c r="KXR143" s="20"/>
      <c r="KXS143" s="20"/>
      <c r="KXT143" s="20"/>
      <c r="KXU143" s="20"/>
      <c r="KXV143" s="20"/>
      <c r="KXW143" s="20"/>
      <c r="KXX143" s="20"/>
      <c r="KXY143" s="20"/>
      <c r="KXZ143" s="20"/>
      <c r="KYA143" s="20"/>
      <c r="KYB143" s="20"/>
      <c r="KYC143" s="20"/>
      <c r="KYD143" s="20"/>
      <c r="KYE143" s="20"/>
      <c r="KYF143" s="20"/>
      <c r="KYG143" s="20"/>
      <c r="KYH143" s="20"/>
      <c r="KYI143" s="20"/>
      <c r="KYJ143" s="20"/>
      <c r="KYK143" s="20"/>
      <c r="KYL143" s="20"/>
      <c r="KYM143" s="20"/>
      <c r="KYN143" s="20"/>
      <c r="KYO143" s="20"/>
      <c r="KYP143" s="20"/>
      <c r="KYQ143" s="20"/>
      <c r="KYR143" s="20"/>
      <c r="KYS143" s="20"/>
      <c r="KYT143" s="20"/>
      <c r="KYU143" s="20"/>
      <c r="KYV143" s="20"/>
      <c r="KYW143" s="20"/>
      <c r="KYX143" s="20"/>
      <c r="KYY143" s="20"/>
      <c r="KYZ143" s="20"/>
      <c r="KZA143" s="20"/>
      <c r="KZB143" s="20"/>
      <c r="KZC143" s="20"/>
      <c r="KZD143" s="20"/>
      <c r="KZE143" s="20"/>
      <c r="KZF143" s="20"/>
      <c r="KZG143" s="20"/>
      <c r="KZH143" s="20"/>
      <c r="KZI143" s="20"/>
      <c r="KZJ143" s="20"/>
      <c r="KZK143" s="20"/>
      <c r="KZL143" s="20"/>
      <c r="KZM143" s="20"/>
      <c r="KZN143" s="20"/>
      <c r="KZO143" s="20"/>
      <c r="KZP143" s="20"/>
      <c r="KZQ143" s="20"/>
      <c r="KZR143" s="20"/>
      <c r="KZS143" s="20"/>
      <c r="KZT143" s="20"/>
      <c r="KZU143" s="20"/>
      <c r="KZV143" s="20"/>
      <c r="KZW143" s="20"/>
      <c r="KZX143" s="20"/>
      <c r="KZY143" s="20"/>
      <c r="KZZ143" s="20"/>
      <c r="LAA143" s="20"/>
      <c r="LAB143" s="20"/>
      <c r="LAC143" s="20"/>
      <c r="LAD143" s="20"/>
      <c r="LAE143" s="20"/>
      <c r="LAF143" s="20"/>
      <c r="LAG143" s="20"/>
      <c r="LAH143" s="20"/>
      <c r="LAI143" s="20"/>
      <c r="LAJ143" s="20"/>
      <c r="LAK143" s="20"/>
      <c r="LAL143" s="20"/>
      <c r="LAM143" s="20"/>
      <c r="LAN143" s="20"/>
      <c r="LAO143" s="20"/>
      <c r="LAP143" s="20"/>
      <c r="LAQ143" s="20"/>
      <c r="LAR143" s="20"/>
      <c r="LAS143" s="20"/>
      <c r="LAT143" s="20"/>
      <c r="LAU143" s="20"/>
      <c r="LAV143" s="20"/>
      <c r="LAW143" s="20"/>
      <c r="LAX143" s="20"/>
      <c r="LAY143" s="20"/>
      <c r="LAZ143" s="20"/>
      <c r="LBA143" s="20"/>
      <c r="LBB143" s="20"/>
      <c r="LBC143" s="20"/>
      <c r="LBD143" s="20"/>
      <c r="LBE143" s="20"/>
      <c r="LBF143" s="20"/>
      <c r="LBG143" s="20"/>
      <c r="LBH143" s="20"/>
      <c r="LBI143" s="20"/>
      <c r="LBJ143" s="20"/>
      <c r="LBK143" s="20"/>
      <c r="LBL143" s="20"/>
      <c r="LBM143" s="20"/>
      <c r="LBN143" s="20"/>
      <c r="LBO143" s="20"/>
      <c r="LBP143" s="20"/>
      <c r="LBQ143" s="20"/>
      <c r="LBR143" s="20"/>
      <c r="LBS143" s="20"/>
      <c r="LBT143" s="20"/>
      <c r="LBU143" s="20"/>
      <c r="LBV143" s="20"/>
      <c r="LBW143" s="20"/>
      <c r="LBX143" s="20"/>
      <c r="LBY143" s="20"/>
      <c r="LBZ143" s="20"/>
      <c r="LCA143" s="20"/>
      <c r="LCB143" s="20"/>
      <c r="LCC143" s="20"/>
      <c r="LCD143" s="20"/>
      <c r="LCE143" s="20"/>
      <c r="LCF143" s="20"/>
      <c r="LCG143" s="20"/>
      <c r="LCH143" s="20"/>
      <c r="LCI143" s="20"/>
      <c r="LCJ143" s="20"/>
      <c r="LCK143" s="20"/>
      <c r="LCL143" s="20"/>
      <c r="LCM143" s="20"/>
      <c r="LCN143" s="20"/>
      <c r="LCO143" s="20"/>
      <c r="LCP143" s="20"/>
      <c r="LCQ143" s="20"/>
      <c r="LCR143" s="20"/>
      <c r="LCS143" s="20"/>
      <c r="LCT143" s="20"/>
      <c r="LCU143" s="20"/>
      <c r="LCV143" s="20"/>
      <c r="LCW143" s="20"/>
      <c r="LCX143" s="20"/>
      <c r="LCY143" s="20"/>
      <c r="LCZ143" s="20"/>
      <c r="LDA143" s="20"/>
      <c r="LDB143" s="20"/>
      <c r="LDC143" s="20"/>
      <c r="LDD143" s="20"/>
      <c r="LDE143" s="20"/>
      <c r="LDF143" s="20"/>
      <c r="LDG143" s="20"/>
      <c r="LDH143" s="20"/>
      <c r="LDI143" s="20"/>
      <c r="LDJ143" s="20"/>
      <c r="LDK143" s="20"/>
      <c r="LDL143" s="20"/>
      <c r="LDM143" s="20"/>
      <c r="LDN143" s="20"/>
      <c r="LDO143" s="20"/>
      <c r="LDP143" s="20"/>
      <c r="LDQ143" s="20"/>
      <c r="LDR143" s="20"/>
      <c r="LDS143" s="20"/>
      <c r="LDT143" s="20"/>
      <c r="LDU143" s="20"/>
      <c r="LDV143" s="20"/>
      <c r="LDW143" s="20"/>
      <c r="LDX143" s="20"/>
      <c r="LDY143" s="20"/>
      <c r="LDZ143" s="20"/>
      <c r="LEA143" s="20"/>
      <c r="LEB143" s="20"/>
      <c r="LEC143" s="20"/>
      <c r="LED143" s="20"/>
      <c r="LEE143" s="20"/>
      <c r="LEF143" s="20"/>
      <c r="LEG143" s="20"/>
      <c r="LEH143" s="20"/>
      <c r="LEI143" s="20"/>
      <c r="LEJ143" s="20"/>
      <c r="LEK143" s="20"/>
      <c r="LEL143" s="20"/>
      <c r="LEM143" s="20"/>
      <c r="LEN143" s="20"/>
      <c r="LEO143" s="20"/>
      <c r="LEP143" s="20"/>
      <c r="LEQ143" s="20"/>
      <c r="LER143" s="20"/>
      <c r="LES143" s="20"/>
      <c r="LET143" s="20"/>
      <c r="LEU143" s="20"/>
      <c r="LEV143" s="20"/>
      <c r="LEW143" s="20"/>
      <c r="LEX143" s="20"/>
      <c r="LEY143" s="20"/>
      <c r="LEZ143" s="20"/>
      <c r="LFA143" s="20"/>
      <c r="LFB143" s="20"/>
      <c r="LFC143" s="20"/>
      <c r="LFD143" s="20"/>
      <c r="LFE143" s="20"/>
      <c r="LFF143" s="20"/>
      <c r="LFG143" s="20"/>
      <c r="LFH143" s="20"/>
      <c r="LFI143" s="20"/>
      <c r="LFJ143" s="20"/>
      <c r="LFK143" s="20"/>
      <c r="LFL143" s="20"/>
      <c r="LFM143" s="20"/>
      <c r="LFN143" s="20"/>
      <c r="LFO143" s="20"/>
      <c r="LFP143" s="20"/>
      <c r="LFQ143" s="20"/>
      <c r="LFR143" s="20"/>
      <c r="LFS143" s="20"/>
      <c r="LFT143" s="20"/>
      <c r="LFU143" s="20"/>
      <c r="LFV143" s="20"/>
      <c r="LFW143" s="20"/>
      <c r="LFX143" s="20"/>
      <c r="LFY143" s="20"/>
      <c r="LFZ143" s="20"/>
      <c r="LGA143" s="20"/>
      <c r="LGB143" s="20"/>
      <c r="LGC143" s="20"/>
      <c r="LGD143" s="20"/>
      <c r="LGE143" s="20"/>
      <c r="LGF143" s="20"/>
      <c r="LGG143" s="20"/>
      <c r="LGH143" s="20"/>
      <c r="LGI143" s="20"/>
      <c r="LGJ143" s="20"/>
      <c r="LGK143" s="20"/>
      <c r="LGL143" s="20"/>
      <c r="LGM143" s="20"/>
      <c r="LGN143" s="20"/>
      <c r="LGO143" s="20"/>
      <c r="LGP143" s="20"/>
      <c r="LGQ143" s="20"/>
      <c r="LGR143" s="20"/>
      <c r="LGS143" s="20"/>
      <c r="LGT143" s="20"/>
      <c r="LGU143" s="20"/>
      <c r="LGV143" s="20"/>
      <c r="LGW143" s="20"/>
      <c r="LGX143" s="20"/>
      <c r="LGY143" s="20"/>
      <c r="LGZ143" s="20"/>
      <c r="LHA143" s="20"/>
      <c r="LHB143" s="20"/>
      <c r="LHC143" s="20"/>
      <c r="LHD143" s="20"/>
      <c r="LHE143" s="20"/>
      <c r="LHF143" s="20"/>
      <c r="LHG143" s="20"/>
      <c r="LHH143" s="20"/>
      <c r="LHI143" s="20"/>
      <c r="LHJ143" s="20"/>
      <c r="LHK143" s="20"/>
      <c r="LHL143" s="20"/>
      <c r="LHM143" s="20"/>
      <c r="LHN143" s="20"/>
      <c r="LHO143" s="20"/>
      <c r="LHP143" s="20"/>
      <c r="LHQ143" s="20"/>
      <c r="LHR143" s="20"/>
      <c r="LHS143" s="20"/>
      <c r="LHT143" s="20"/>
      <c r="LHU143" s="20"/>
      <c r="LHV143" s="20"/>
      <c r="LHW143" s="20"/>
      <c r="LHX143" s="20"/>
      <c r="LHY143" s="20"/>
      <c r="LHZ143" s="20"/>
      <c r="LIA143" s="20"/>
      <c r="LIB143" s="20"/>
      <c r="LIC143" s="20"/>
      <c r="LID143" s="20"/>
      <c r="LIE143" s="20"/>
      <c r="LIF143" s="20"/>
      <c r="LIG143" s="20"/>
      <c r="LIH143" s="20"/>
      <c r="LII143" s="20"/>
      <c r="LIJ143" s="20"/>
      <c r="LIK143" s="20"/>
      <c r="LIL143" s="20"/>
      <c r="LIM143" s="20"/>
      <c r="LIN143" s="20"/>
      <c r="LIO143" s="20"/>
      <c r="LIP143" s="20"/>
      <c r="LIQ143" s="20"/>
      <c r="LIR143" s="20"/>
      <c r="LIS143" s="20"/>
      <c r="LIT143" s="20"/>
      <c r="LIU143" s="20"/>
      <c r="LIV143" s="20"/>
      <c r="LIW143" s="20"/>
      <c r="LIX143" s="20"/>
      <c r="LIY143" s="20"/>
      <c r="LIZ143" s="20"/>
      <c r="LJA143" s="20"/>
      <c r="LJB143" s="20"/>
      <c r="LJC143" s="20"/>
      <c r="LJD143" s="20"/>
      <c r="LJE143" s="20"/>
      <c r="LJF143" s="20"/>
      <c r="LJG143" s="20"/>
      <c r="LJH143" s="20"/>
      <c r="LJI143" s="20"/>
      <c r="LJJ143" s="20"/>
      <c r="LJK143" s="20"/>
      <c r="LJL143" s="20"/>
      <c r="LJM143" s="20"/>
      <c r="LJN143" s="20"/>
      <c r="LJO143" s="20"/>
      <c r="LJP143" s="20"/>
      <c r="LJQ143" s="20"/>
      <c r="LJR143" s="20"/>
      <c r="LJS143" s="20"/>
      <c r="LJT143" s="20"/>
      <c r="LJU143" s="20"/>
      <c r="LJV143" s="20"/>
      <c r="LJW143" s="20"/>
      <c r="LJX143" s="20"/>
      <c r="LJY143" s="20"/>
      <c r="LJZ143" s="20"/>
      <c r="LKA143" s="20"/>
      <c r="LKB143" s="20"/>
      <c r="LKC143" s="20"/>
      <c r="LKD143" s="20"/>
      <c r="LKE143" s="20"/>
      <c r="LKF143" s="20"/>
      <c r="LKG143" s="20"/>
      <c r="LKH143" s="20"/>
      <c r="LKI143" s="20"/>
      <c r="LKJ143" s="20"/>
      <c r="LKK143" s="20"/>
      <c r="LKL143" s="20"/>
      <c r="LKM143" s="20"/>
      <c r="LKN143" s="20"/>
      <c r="LKO143" s="20"/>
      <c r="LKP143" s="20"/>
      <c r="LKQ143" s="20"/>
      <c r="LKR143" s="20"/>
      <c r="LKS143" s="20"/>
      <c r="LKT143" s="20"/>
      <c r="LKU143" s="20"/>
      <c r="LKV143" s="20"/>
      <c r="LKW143" s="20"/>
      <c r="LKX143" s="20"/>
      <c r="LKY143" s="20"/>
      <c r="LKZ143" s="20"/>
      <c r="LLA143" s="20"/>
      <c r="LLB143" s="20"/>
      <c r="LLC143" s="20"/>
      <c r="LLD143" s="20"/>
      <c r="LLE143" s="20"/>
      <c r="LLF143" s="20"/>
      <c r="LLG143" s="20"/>
      <c r="LLH143" s="20"/>
      <c r="LLI143" s="20"/>
      <c r="LLJ143" s="20"/>
      <c r="LLK143" s="20"/>
      <c r="LLL143" s="20"/>
      <c r="LLM143" s="20"/>
      <c r="LLN143" s="20"/>
      <c r="LLO143" s="20"/>
      <c r="LLP143" s="20"/>
      <c r="LLQ143" s="20"/>
      <c r="LLR143" s="20"/>
      <c r="LLS143" s="20"/>
      <c r="LLT143" s="20"/>
      <c r="LLU143" s="20"/>
      <c r="LLV143" s="20"/>
      <c r="LLW143" s="20"/>
      <c r="LLX143" s="20"/>
      <c r="LLY143" s="20"/>
      <c r="LLZ143" s="20"/>
      <c r="LMA143" s="20"/>
      <c r="LMB143" s="20"/>
      <c r="LMC143" s="20"/>
      <c r="LMD143" s="20"/>
      <c r="LME143" s="20"/>
      <c r="LMF143" s="20"/>
      <c r="LMG143" s="20"/>
      <c r="LMH143" s="20"/>
      <c r="LMI143" s="20"/>
      <c r="LMJ143" s="20"/>
      <c r="LMK143" s="20"/>
      <c r="LML143" s="20"/>
      <c r="LMM143" s="20"/>
      <c r="LMN143" s="20"/>
      <c r="LMO143" s="20"/>
      <c r="LMP143" s="20"/>
      <c r="LMQ143" s="20"/>
      <c r="LMR143" s="20"/>
      <c r="LMS143" s="20"/>
      <c r="LMT143" s="20"/>
      <c r="LMU143" s="20"/>
      <c r="LMV143" s="20"/>
      <c r="LMW143" s="20"/>
      <c r="LMX143" s="20"/>
      <c r="LMY143" s="20"/>
      <c r="LMZ143" s="20"/>
      <c r="LNA143" s="20"/>
      <c r="LNB143" s="20"/>
      <c r="LNC143" s="20"/>
      <c r="LND143" s="20"/>
      <c r="LNE143" s="20"/>
      <c r="LNF143" s="20"/>
      <c r="LNG143" s="20"/>
      <c r="LNH143" s="20"/>
      <c r="LNI143" s="20"/>
      <c r="LNJ143" s="20"/>
      <c r="LNK143" s="20"/>
      <c r="LNL143" s="20"/>
      <c r="LNM143" s="20"/>
      <c r="LNN143" s="20"/>
      <c r="LNO143" s="20"/>
      <c r="LNP143" s="20"/>
      <c r="LNQ143" s="20"/>
      <c r="LNR143" s="20"/>
      <c r="LNS143" s="20"/>
      <c r="LNT143" s="20"/>
      <c r="LNU143" s="20"/>
      <c r="LNV143" s="20"/>
      <c r="LNW143" s="20"/>
      <c r="LNX143" s="20"/>
      <c r="LNY143" s="20"/>
      <c r="LNZ143" s="20"/>
      <c r="LOA143" s="20"/>
      <c r="LOB143" s="20"/>
      <c r="LOC143" s="20"/>
      <c r="LOD143" s="20"/>
      <c r="LOE143" s="20"/>
      <c r="LOF143" s="20"/>
      <c r="LOG143" s="20"/>
      <c r="LOH143" s="20"/>
      <c r="LOI143" s="20"/>
      <c r="LOJ143" s="20"/>
      <c r="LOK143" s="20"/>
      <c r="LOL143" s="20"/>
      <c r="LOM143" s="20"/>
      <c r="LON143" s="20"/>
      <c r="LOO143" s="20"/>
      <c r="LOP143" s="20"/>
      <c r="LOQ143" s="20"/>
      <c r="LOR143" s="20"/>
      <c r="LOS143" s="20"/>
      <c r="LOT143" s="20"/>
      <c r="LOU143" s="20"/>
      <c r="LOV143" s="20"/>
      <c r="LOW143" s="20"/>
      <c r="LOX143" s="20"/>
      <c r="LOY143" s="20"/>
      <c r="LOZ143" s="20"/>
      <c r="LPA143" s="20"/>
      <c r="LPB143" s="20"/>
      <c r="LPC143" s="20"/>
      <c r="LPD143" s="20"/>
      <c r="LPE143" s="20"/>
      <c r="LPF143" s="20"/>
      <c r="LPG143" s="20"/>
      <c r="LPH143" s="20"/>
      <c r="LPI143" s="20"/>
      <c r="LPJ143" s="20"/>
      <c r="LPK143" s="20"/>
      <c r="LPL143" s="20"/>
      <c r="LPM143" s="20"/>
      <c r="LPN143" s="20"/>
      <c r="LPO143" s="20"/>
      <c r="LPP143" s="20"/>
      <c r="LPQ143" s="20"/>
      <c r="LPR143" s="20"/>
      <c r="LPS143" s="20"/>
      <c r="LPT143" s="20"/>
      <c r="LPU143" s="20"/>
      <c r="LPV143" s="20"/>
      <c r="LPW143" s="20"/>
      <c r="LPX143" s="20"/>
      <c r="LPY143" s="20"/>
      <c r="LPZ143" s="20"/>
      <c r="LQA143" s="20"/>
      <c r="LQB143" s="20"/>
      <c r="LQC143" s="20"/>
      <c r="LQD143" s="20"/>
      <c r="LQE143" s="20"/>
      <c r="LQF143" s="20"/>
      <c r="LQG143" s="20"/>
      <c r="LQH143" s="20"/>
      <c r="LQI143" s="20"/>
      <c r="LQJ143" s="20"/>
      <c r="LQK143" s="20"/>
      <c r="LQL143" s="20"/>
      <c r="LQM143" s="20"/>
      <c r="LQN143" s="20"/>
      <c r="LQO143" s="20"/>
      <c r="LQP143" s="20"/>
      <c r="LQQ143" s="20"/>
      <c r="LQR143" s="20"/>
      <c r="LQS143" s="20"/>
      <c r="LQT143" s="20"/>
      <c r="LQU143" s="20"/>
      <c r="LQV143" s="20"/>
      <c r="LQW143" s="20"/>
      <c r="LQX143" s="20"/>
      <c r="LQY143" s="20"/>
      <c r="LQZ143" s="20"/>
      <c r="LRA143" s="20"/>
      <c r="LRB143" s="20"/>
      <c r="LRC143" s="20"/>
      <c r="LRD143" s="20"/>
      <c r="LRE143" s="20"/>
      <c r="LRF143" s="20"/>
      <c r="LRG143" s="20"/>
      <c r="LRH143" s="20"/>
      <c r="LRI143" s="20"/>
      <c r="LRJ143" s="20"/>
      <c r="LRK143" s="20"/>
      <c r="LRL143" s="20"/>
      <c r="LRM143" s="20"/>
      <c r="LRN143" s="20"/>
      <c r="LRO143" s="20"/>
      <c r="LRP143" s="20"/>
      <c r="LRQ143" s="20"/>
      <c r="LRR143" s="20"/>
      <c r="LRS143" s="20"/>
      <c r="LRT143" s="20"/>
      <c r="LRU143" s="20"/>
      <c r="LRV143" s="20"/>
      <c r="LRW143" s="20"/>
      <c r="LRX143" s="20"/>
      <c r="LRY143" s="20"/>
      <c r="LRZ143" s="20"/>
      <c r="LSA143" s="20"/>
      <c r="LSB143" s="20"/>
      <c r="LSC143" s="20"/>
      <c r="LSD143" s="20"/>
      <c r="LSE143" s="20"/>
      <c r="LSF143" s="20"/>
      <c r="LSG143" s="20"/>
      <c r="LSH143" s="20"/>
      <c r="LSI143" s="20"/>
      <c r="LSJ143" s="20"/>
      <c r="LSK143" s="20"/>
      <c r="LSL143" s="20"/>
      <c r="LSM143" s="20"/>
      <c r="LSN143" s="20"/>
      <c r="LSO143" s="20"/>
      <c r="LSP143" s="20"/>
      <c r="LSQ143" s="20"/>
      <c r="LSR143" s="20"/>
      <c r="LSS143" s="20"/>
      <c r="LST143" s="20"/>
      <c r="LSU143" s="20"/>
      <c r="LSV143" s="20"/>
      <c r="LSW143" s="20"/>
      <c r="LSX143" s="20"/>
      <c r="LSY143" s="20"/>
      <c r="LSZ143" s="20"/>
      <c r="LTA143" s="20"/>
      <c r="LTB143" s="20"/>
      <c r="LTC143" s="20"/>
      <c r="LTD143" s="20"/>
      <c r="LTE143" s="20"/>
      <c r="LTF143" s="20"/>
      <c r="LTG143" s="20"/>
      <c r="LTH143" s="20"/>
      <c r="LTI143" s="20"/>
      <c r="LTJ143" s="20"/>
      <c r="LTK143" s="20"/>
      <c r="LTL143" s="20"/>
      <c r="LTM143" s="20"/>
      <c r="LTN143" s="20"/>
      <c r="LTO143" s="20"/>
      <c r="LTP143" s="20"/>
      <c r="LTQ143" s="20"/>
      <c r="LTR143" s="20"/>
      <c r="LTS143" s="20"/>
      <c r="LTT143" s="20"/>
      <c r="LTU143" s="20"/>
      <c r="LTV143" s="20"/>
      <c r="LTW143" s="20"/>
      <c r="LTX143" s="20"/>
      <c r="LTY143" s="20"/>
      <c r="LTZ143" s="20"/>
      <c r="LUA143" s="20"/>
      <c r="LUB143" s="20"/>
      <c r="LUC143" s="20"/>
      <c r="LUD143" s="20"/>
      <c r="LUE143" s="20"/>
      <c r="LUF143" s="20"/>
      <c r="LUG143" s="20"/>
      <c r="LUH143" s="20"/>
      <c r="LUI143" s="20"/>
      <c r="LUJ143" s="20"/>
      <c r="LUK143" s="20"/>
      <c r="LUL143" s="20"/>
      <c r="LUM143" s="20"/>
      <c r="LUN143" s="20"/>
      <c r="LUO143" s="20"/>
      <c r="LUP143" s="20"/>
      <c r="LUQ143" s="20"/>
      <c r="LUR143" s="20"/>
      <c r="LUS143" s="20"/>
      <c r="LUT143" s="20"/>
      <c r="LUU143" s="20"/>
      <c r="LUV143" s="20"/>
      <c r="LUW143" s="20"/>
      <c r="LUX143" s="20"/>
      <c r="LUY143" s="20"/>
      <c r="LUZ143" s="20"/>
      <c r="LVA143" s="20"/>
      <c r="LVB143" s="20"/>
      <c r="LVC143" s="20"/>
      <c r="LVD143" s="20"/>
      <c r="LVE143" s="20"/>
      <c r="LVF143" s="20"/>
      <c r="LVG143" s="20"/>
      <c r="LVH143" s="20"/>
      <c r="LVI143" s="20"/>
      <c r="LVJ143" s="20"/>
      <c r="LVK143" s="20"/>
      <c r="LVL143" s="20"/>
      <c r="LVM143" s="20"/>
      <c r="LVN143" s="20"/>
      <c r="LVO143" s="20"/>
      <c r="LVP143" s="20"/>
      <c r="LVQ143" s="20"/>
      <c r="LVR143" s="20"/>
      <c r="LVS143" s="20"/>
      <c r="LVT143" s="20"/>
      <c r="LVU143" s="20"/>
      <c r="LVV143" s="20"/>
      <c r="LVW143" s="20"/>
      <c r="LVX143" s="20"/>
      <c r="LVY143" s="20"/>
      <c r="LVZ143" s="20"/>
      <c r="LWA143" s="20"/>
      <c r="LWB143" s="20"/>
      <c r="LWC143" s="20"/>
      <c r="LWD143" s="20"/>
      <c r="LWE143" s="20"/>
      <c r="LWF143" s="20"/>
      <c r="LWG143" s="20"/>
      <c r="LWH143" s="20"/>
      <c r="LWI143" s="20"/>
      <c r="LWJ143" s="20"/>
      <c r="LWK143" s="20"/>
      <c r="LWL143" s="20"/>
      <c r="LWM143" s="20"/>
      <c r="LWN143" s="20"/>
      <c r="LWO143" s="20"/>
      <c r="LWP143" s="20"/>
      <c r="LWQ143" s="20"/>
      <c r="LWR143" s="20"/>
      <c r="LWS143" s="20"/>
      <c r="LWT143" s="20"/>
      <c r="LWU143" s="20"/>
      <c r="LWV143" s="20"/>
      <c r="LWW143" s="20"/>
      <c r="LWX143" s="20"/>
      <c r="LWY143" s="20"/>
      <c r="LWZ143" s="20"/>
      <c r="LXA143" s="20"/>
      <c r="LXB143" s="20"/>
      <c r="LXC143" s="20"/>
      <c r="LXD143" s="20"/>
      <c r="LXE143" s="20"/>
      <c r="LXF143" s="20"/>
      <c r="LXG143" s="20"/>
      <c r="LXH143" s="20"/>
      <c r="LXI143" s="20"/>
      <c r="LXJ143" s="20"/>
      <c r="LXK143" s="20"/>
      <c r="LXL143" s="20"/>
      <c r="LXM143" s="20"/>
      <c r="LXN143" s="20"/>
      <c r="LXO143" s="20"/>
      <c r="LXP143" s="20"/>
      <c r="LXQ143" s="20"/>
      <c r="LXR143" s="20"/>
      <c r="LXS143" s="20"/>
      <c r="LXT143" s="20"/>
      <c r="LXU143" s="20"/>
      <c r="LXV143" s="20"/>
      <c r="LXW143" s="20"/>
      <c r="LXX143" s="20"/>
      <c r="LXY143" s="20"/>
      <c r="LXZ143" s="20"/>
      <c r="LYA143" s="20"/>
      <c r="LYB143" s="20"/>
      <c r="LYC143" s="20"/>
      <c r="LYD143" s="20"/>
      <c r="LYE143" s="20"/>
      <c r="LYF143" s="20"/>
      <c r="LYG143" s="20"/>
      <c r="LYH143" s="20"/>
      <c r="LYI143" s="20"/>
      <c r="LYJ143" s="20"/>
      <c r="LYK143" s="20"/>
      <c r="LYL143" s="20"/>
      <c r="LYM143" s="20"/>
      <c r="LYN143" s="20"/>
      <c r="LYO143" s="20"/>
      <c r="LYP143" s="20"/>
      <c r="LYQ143" s="20"/>
      <c r="LYR143" s="20"/>
      <c r="LYS143" s="20"/>
      <c r="LYT143" s="20"/>
      <c r="LYU143" s="20"/>
      <c r="LYV143" s="20"/>
      <c r="LYW143" s="20"/>
      <c r="LYX143" s="20"/>
      <c r="LYY143" s="20"/>
      <c r="LYZ143" s="20"/>
      <c r="LZA143" s="20"/>
      <c r="LZB143" s="20"/>
      <c r="LZC143" s="20"/>
      <c r="LZD143" s="20"/>
      <c r="LZE143" s="20"/>
      <c r="LZF143" s="20"/>
      <c r="LZG143" s="20"/>
      <c r="LZH143" s="20"/>
      <c r="LZI143" s="20"/>
      <c r="LZJ143" s="20"/>
      <c r="LZK143" s="20"/>
      <c r="LZL143" s="20"/>
      <c r="LZM143" s="20"/>
      <c r="LZN143" s="20"/>
      <c r="LZO143" s="20"/>
      <c r="LZP143" s="20"/>
      <c r="LZQ143" s="20"/>
      <c r="LZR143" s="20"/>
      <c r="LZS143" s="20"/>
      <c r="LZT143" s="20"/>
      <c r="LZU143" s="20"/>
      <c r="LZV143" s="20"/>
      <c r="LZW143" s="20"/>
      <c r="LZX143" s="20"/>
      <c r="LZY143" s="20"/>
      <c r="LZZ143" s="20"/>
      <c r="MAA143" s="20"/>
      <c r="MAB143" s="20"/>
      <c r="MAC143" s="20"/>
      <c r="MAD143" s="20"/>
      <c r="MAE143" s="20"/>
      <c r="MAF143" s="20"/>
      <c r="MAG143" s="20"/>
      <c r="MAH143" s="20"/>
      <c r="MAI143" s="20"/>
      <c r="MAJ143" s="20"/>
      <c r="MAK143" s="20"/>
      <c r="MAL143" s="20"/>
      <c r="MAM143" s="20"/>
      <c r="MAN143" s="20"/>
      <c r="MAO143" s="20"/>
      <c r="MAP143" s="20"/>
      <c r="MAQ143" s="20"/>
      <c r="MAR143" s="20"/>
      <c r="MAS143" s="20"/>
      <c r="MAT143" s="20"/>
      <c r="MAU143" s="20"/>
      <c r="MAV143" s="20"/>
      <c r="MAW143" s="20"/>
      <c r="MAX143" s="20"/>
      <c r="MAY143" s="20"/>
      <c r="MAZ143" s="20"/>
      <c r="MBA143" s="20"/>
      <c r="MBB143" s="20"/>
      <c r="MBC143" s="20"/>
      <c r="MBD143" s="20"/>
      <c r="MBE143" s="20"/>
      <c r="MBF143" s="20"/>
      <c r="MBG143" s="20"/>
      <c r="MBH143" s="20"/>
      <c r="MBI143" s="20"/>
      <c r="MBJ143" s="20"/>
      <c r="MBK143" s="20"/>
      <c r="MBL143" s="20"/>
      <c r="MBM143" s="20"/>
      <c r="MBN143" s="20"/>
      <c r="MBO143" s="20"/>
      <c r="MBP143" s="20"/>
      <c r="MBQ143" s="20"/>
      <c r="MBR143" s="20"/>
      <c r="MBS143" s="20"/>
      <c r="MBT143" s="20"/>
      <c r="MBU143" s="20"/>
      <c r="MBV143" s="20"/>
      <c r="MBW143" s="20"/>
      <c r="MBX143" s="20"/>
      <c r="MBY143" s="20"/>
      <c r="MBZ143" s="20"/>
      <c r="MCA143" s="20"/>
      <c r="MCB143" s="20"/>
      <c r="MCC143" s="20"/>
      <c r="MCD143" s="20"/>
      <c r="MCE143" s="20"/>
      <c r="MCF143" s="20"/>
      <c r="MCG143" s="20"/>
      <c r="MCH143" s="20"/>
      <c r="MCI143" s="20"/>
      <c r="MCJ143" s="20"/>
      <c r="MCK143" s="20"/>
      <c r="MCL143" s="20"/>
      <c r="MCM143" s="20"/>
      <c r="MCN143" s="20"/>
      <c r="MCO143" s="20"/>
      <c r="MCP143" s="20"/>
      <c r="MCQ143" s="20"/>
      <c r="MCR143" s="20"/>
      <c r="MCS143" s="20"/>
      <c r="MCT143" s="20"/>
      <c r="MCU143" s="20"/>
      <c r="MCV143" s="20"/>
      <c r="MCW143" s="20"/>
      <c r="MCX143" s="20"/>
      <c r="MCY143" s="20"/>
      <c r="MCZ143" s="20"/>
      <c r="MDA143" s="20"/>
      <c r="MDB143" s="20"/>
      <c r="MDC143" s="20"/>
      <c r="MDD143" s="20"/>
      <c r="MDE143" s="20"/>
      <c r="MDF143" s="20"/>
      <c r="MDG143" s="20"/>
      <c r="MDH143" s="20"/>
      <c r="MDI143" s="20"/>
      <c r="MDJ143" s="20"/>
      <c r="MDK143" s="20"/>
      <c r="MDL143" s="20"/>
      <c r="MDM143" s="20"/>
      <c r="MDN143" s="20"/>
      <c r="MDO143" s="20"/>
      <c r="MDP143" s="20"/>
      <c r="MDQ143" s="20"/>
      <c r="MDR143" s="20"/>
      <c r="MDS143" s="20"/>
      <c r="MDT143" s="20"/>
      <c r="MDU143" s="20"/>
      <c r="MDV143" s="20"/>
      <c r="MDW143" s="20"/>
      <c r="MDX143" s="20"/>
      <c r="MDY143" s="20"/>
      <c r="MDZ143" s="20"/>
      <c r="MEA143" s="20"/>
      <c r="MEB143" s="20"/>
      <c r="MEC143" s="20"/>
      <c r="MED143" s="20"/>
      <c r="MEE143" s="20"/>
      <c r="MEF143" s="20"/>
      <c r="MEG143" s="20"/>
      <c r="MEH143" s="20"/>
      <c r="MEI143" s="20"/>
      <c r="MEJ143" s="20"/>
      <c r="MEK143" s="20"/>
      <c r="MEL143" s="20"/>
      <c r="MEM143" s="20"/>
      <c r="MEN143" s="20"/>
      <c r="MEO143" s="20"/>
      <c r="MEP143" s="20"/>
      <c r="MEQ143" s="20"/>
      <c r="MER143" s="20"/>
      <c r="MES143" s="20"/>
      <c r="MET143" s="20"/>
      <c r="MEU143" s="20"/>
      <c r="MEV143" s="20"/>
      <c r="MEW143" s="20"/>
      <c r="MEX143" s="20"/>
      <c r="MEY143" s="20"/>
      <c r="MEZ143" s="20"/>
      <c r="MFA143" s="20"/>
      <c r="MFB143" s="20"/>
      <c r="MFC143" s="20"/>
      <c r="MFD143" s="20"/>
      <c r="MFE143" s="20"/>
      <c r="MFF143" s="20"/>
      <c r="MFG143" s="20"/>
      <c r="MFH143" s="20"/>
      <c r="MFI143" s="20"/>
      <c r="MFJ143" s="20"/>
      <c r="MFK143" s="20"/>
      <c r="MFL143" s="20"/>
      <c r="MFM143" s="20"/>
      <c r="MFN143" s="20"/>
      <c r="MFO143" s="20"/>
      <c r="MFP143" s="20"/>
      <c r="MFQ143" s="20"/>
      <c r="MFR143" s="20"/>
      <c r="MFS143" s="20"/>
      <c r="MFT143" s="20"/>
      <c r="MFU143" s="20"/>
      <c r="MFV143" s="20"/>
      <c r="MFW143" s="20"/>
      <c r="MFX143" s="20"/>
      <c r="MFY143" s="20"/>
      <c r="MFZ143" s="20"/>
      <c r="MGA143" s="20"/>
      <c r="MGB143" s="20"/>
      <c r="MGC143" s="20"/>
      <c r="MGD143" s="20"/>
      <c r="MGE143" s="20"/>
      <c r="MGF143" s="20"/>
      <c r="MGG143" s="20"/>
      <c r="MGH143" s="20"/>
      <c r="MGI143" s="20"/>
      <c r="MGJ143" s="20"/>
      <c r="MGK143" s="20"/>
      <c r="MGL143" s="20"/>
      <c r="MGM143" s="20"/>
      <c r="MGN143" s="20"/>
      <c r="MGO143" s="20"/>
      <c r="MGP143" s="20"/>
      <c r="MGQ143" s="20"/>
      <c r="MGR143" s="20"/>
      <c r="MGS143" s="20"/>
      <c r="MGT143" s="20"/>
      <c r="MGU143" s="20"/>
      <c r="MGV143" s="20"/>
      <c r="MGW143" s="20"/>
      <c r="MGX143" s="20"/>
      <c r="MGY143" s="20"/>
      <c r="MGZ143" s="20"/>
      <c r="MHA143" s="20"/>
      <c r="MHB143" s="20"/>
      <c r="MHC143" s="20"/>
      <c r="MHD143" s="20"/>
      <c r="MHE143" s="20"/>
      <c r="MHF143" s="20"/>
      <c r="MHG143" s="20"/>
      <c r="MHH143" s="20"/>
      <c r="MHI143" s="20"/>
      <c r="MHJ143" s="20"/>
      <c r="MHK143" s="20"/>
      <c r="MHL143" s="20"/>
      <c r="MHM143" s="20"/>
      <c r="MHN143" s="20"/>
      <c r="MHO143" s="20"/>
      <c r="MHP143" s="20"/>
      <c r="MHQ143" s="20"/>
      <c r="MHR143" s="20"/>
      <c r="MHS143" s="20"/>
      <c r="MHT143" s="20"/>
      <c r="MHU143" s="20"/>
      <c r="MHV143" s="20"/>
      <c r="MHW143" s="20"/>
      <c r="MHX143" s="20"/>
      <c r="MHY143" s="20"/>
      <c r="MHZ143" s="20"/>
      <c r="MIA143" s="20"/>
      <c r="MIB143" s="20"/>
      <c r="MIC143" s="20"/>
      <c r="MID143" s="20"/>
      <c r="MIE143" s="20"/>
      <c r="MIF143" s="20"/>
      <c r="MIG143" s="20"/>
      <c r="MIH143" s="20"/>
      <c r="MII143" s="20"/>
      <c r="MIJ143" s="20"/>
      <c r="MIK143" s="20"/>
      <c r="MIL143" s="20"/>
      <c r="MIM143" s="20"/>
      <c r="MIN143" s="20"/>
      <c r="MIO143" s="20"/>
      <c r="MIP143" s="20"/>
      <c r="MIQ143" s="20"/>
      <c r="MIR143" s="20"/>
      <c r="MIS143" s="20"/>
      <c r="MIT143" s="20"/>
      <c r="MIU143" s="20"/>
      <c r="MIV143" s="20"/>
      <c r="MIW143" s="20"/>
      <c r="MIX143" s="20"/>
      <c r="MIY143" s="20"/>
      <c r="MIZ143" s="20"/>
      <c r="MJA143" s="20"/>
      <c r="MJB143" s="20"/>
      <c r="MJC143" s="20"/>
      <c r="MJD143" s="20"/>
      <c r="MJE143" s="20"/>
      <c r="MJF143" s="20"/>
      <c r="MJG143" s="20"/>
      <c r="MJH143" s="20"/>
      <c r="MJI143" s="20"/>
      <c r="MJJ143" s="20"/>
      <c r="MJK143" s="20"/>
      <c r="MJL143" s="20"/>
      <c r="MJM143" s="20"/>
      <c r="MJN143" s="20"/>
      <c r="MJO143" s="20"/>
      <c r="MJP143" s="20"/>
      <c r="MJQ143" s="20"/>
      <c r="MJR143" s="20"/>
      <c r="MJS143" s="20"/>
      <c r="MJT143" s="20"/>
      <c r="MJU143" s="20"/>
      <c r="MJV143" s="20"/>
      <c r="MJW143" s="20"/>
      <c r="MJX143" s="20"/>
      <c r="MJY143" s="20"/>
      <c r="MJZ143" s="20"/>
      <c r="MKA143" s="20"/>
      <c r="MKB143" s="20"/>
      <c r="MKC143" s="20"/>
      <c r="MKD143" s="20"/>
      <c r="MKE143" s="20"/>
      <c r="MKF143" s="20"/>
      <c r="MKG143" s="20"/>
      <c r="MKH143" s="20"/>
      <c r="MKI143" s="20"/>
      <c r="MKJ143" s="20"/>
      <c r="MKK143" s="20"/>
      <c r="MKL143" s="20"/>
      <c r="MKM143" s="20"/>
      <c r="MKN143" s="20"/>
      <c r="MKO143" s="20"/>
      <c r="MKP143" s="20"/>
      <c r="MKQ143" s="20"/>
      <c r="MKR143" s="20"/>
      <c r="MKS143" s="20"/>
      <c r="MKT143" s="20"/>
      <c r="MKU143" s="20"/>
      <c r="MKV143" s="20"/>
      <c r="MKW143" s="20"/>
      <c r="MKX143" s="20"/>
      <c r="MKY143" s="20"/>
      <c r="MKZ143" s="20"/>
      <c r="MLA143" s="20"/>
      <c r="MLB143" s="20"/>
      <c r="MLC143" s="20"/>
      <c r="MLD143" s="20"/>
      <c r="MLE143" s="20"/>
      <c r="MLF143" s="20"/>
      <c r="MLG143" s="20"/>
      <c r="MLH143" s="20"/>
      <c r="MLI143" s="20"/>
      <c r="MLJ143" s="20"/>
      <c r="MLK143" s="20"/>
      <c r="MLL143" s="20"/>
      <c r="MLM143" s="20"/>
      <c r="MLN143" s="20"/>
      <c r="MLO143" s="20"/>
      <c r="MLP143" s="20"/>
      <c r="MLQ143" s="20"/>
      <c r="MLR143" s="20"/>
      <c r="MLS143" s="20"/>
      <c r="MLT143" s="20"/>
      <c r="MLU143" s="20"/>
      <c r="MLV143" s="20"/>
      <c r="MLW143" s="20"/>
      <c r="MLX143" s="20"/>
      <c r="MLY143" s="20"/>
      <c r="MLZ143" s="20"/>
      <c r="MMA143" s="20"/>
      <c r="MMB143" s="20"/>
      <c r="MMC143" s="20"/>
      <c r="MMD143" s="20"/>
      <c r="MME143" s="20"/>
      <c r="MMF143" s="20"/>
      <c r="MMG143" s="20"/>
      <c r="MMH143" s="20"/>
      <c r="MMI143" s="20"/>
      <c r="MMJ143" s="20"/>
      <c r="MMK143" s="20"/>
      <c r="MML143" s="20"/>
      <c r="MMM143" s="20"/>
      <c r="MMN143" s="20"/>
      <c r="MMO143" s="20"/>
      <c r="MMP143" s="20"/>
      <c r="MMQ143" s="20"/>
      <c r="MMR143" s="20"/>
      <c r="MMS143" s="20"/>
      <c r="MMT143" s="20"/>
      <c r="MMU143" s="20"/>
      <c r="MMV143" s="20"/>
      <c r="MMW143" s="20"/>
      <c r="MMX143" s="20"/>
      <c r="MMY143" s="20"/>
      <c r="MMZ143" s="20"/>
      <c r="MNA143" s="20"/>
      <c r="MNB143" s="20"/>
      <c r="MNC143" s="20"/>
      <c r="MND143" s="20"/>
      <c r="MNE143" s="20"/>
      <c r="MNF143" s="20"/>
      <c r="MNG143" s="20"/>
      <c r="MNH143" s="20"/>
      <c r="MNI143" s="20"/>
      <c r="MNJ143" s="20"/>
      <c r="MNK143" s="20"/>
      <c r="MNL143" s="20"/>
      <c r="MNM143" s="20"/>
      <c r="MNN143" s="20"/>
      <c r="MNO143" s="20"/>
      <c r="MNP143" s="20"/>
      <c r="MNQ143" s="20"/>
      <c r="MNR143" s="20"/>
      <c r="MNS143" s="20"/>
      <c r="MNT143" s="20"/>
      <c r="MNU143" s="20"/>
      <c r="MNV143" s="20"/>
      <c r="MNW143" s="20"/>
      <c r="MNX143" s="20"/>
      <c r="MNY143" s="20"/>
      <c r="MNZ143" s="20"/>
      <c r="MOA143" s="20"/>
      <c r="MOB143" s="20"/>
      <c r="MOC143" s="20"/>
      <c r="MOD143" s="20"/>
      <c r="MOE143" s="20"/>
      <c r="MOF143" s="20"/>
      <c r="MOG143" s="20"/>
      <c r="MOH143" s="20"/>
      <c r="MOI143" s="20"/>
      <c r="MOJ143" s="20"/>
      <c r="MOK143" s="20"/>
      <c r="MOL143" s="20"/>
      <c r="MOM143" s="20"/>
      <c r="MON143" s="20"/>
      <c r="MOO143" s="20"/>
      <c r="MOP143" s="20"/>
      <c r="MOQ143" s="20"/>
      <c r="MOR143" s="20"/>
      <c r="MOS143" s="20"/>
      <c r="MOT143" s="20"/>
      <c r="MOU143" s="20"/>
      <c r="MOV143" s="20"/>
      <c r="MOW143" s="20"/>
      <c r="MOX143" s="20"/>
      <c r="MOY143" s="20"/>
      <c r="MOZ143" s="20"/>
      <c r="MPA143" s="20"/>
      <c r="MPB143" s="20"/>
      <c r="MPC143" s="20"/>
      <c r="MPD143" s="20"/>
      <c r="MPE143" s="20"/>
      <c r="MPF143" s="20"/>
      <c r="MPG143" s="20"/>
      <c r="MPH143" s="20"/>
      <c r="MPI143" s="20"/>
      <c r="MPJ143" s="20"/>
      <c r="MPK143" s="20"/>
      <c r="MPL143" s="20"/>
      <c r="MPM143" s="20"/>
      <c r="MPN143" s="20"/>
      <c r="MPO143" s="20"/>
      <c r="MPP143" s="20"/>
      <c r="MPQ143" s="20"/>
      <c r="MPR143" s="20"/>
      <c r="MPS143" s="20"/>
      <c r="MPT143" s="20"/>
      <c r="MPU143" s="20"/>
      <c r="MPV143" s="20"/>
      <c r="MPW143" s="20"/>
      <c r="MPX143" s="20"/>
      <c r="MPY143" s="20"/>
      <c r="MPZ143" s="20"/>
      <c r="MQA143" s="20"/>
      <c r="MQB143" s="20"/>
      <c r="MQC143" s="20"/>
      <c r="MQD143" s="20"/>
      <c r="MQE143" s="20"/>
      <c r="MQF143" s="20"/>
      <c r="MQG143" s="20"/>
      <c r="MQH143" s="20"/>
      <c r="MQI143" s="20"/>
      <c r="MQJ143" s="20"/>
      <c r="MQK143" s="20"/>
      <c r="MQL143" s="20"/>
      <c r="MQM143" s="20"/>
      <c r="MQN143" s="20"/>
      <c r="MQO143" s="20"/>
      <c r="MQP143" s="20"/>
      <c r="MQQ143" s="20"/>
      <c r="MQR143" s="20"/>
      <c r="MQS143" s="20"/>
      <c r="MQT143" s="20"/>
      <c r="MQU143" s="20"/>
      <c r="MQV143" s="20"/>
      <c r="MQW143" s="20"/>
      <c r="MQX143" s="20"/>
      <c r="MQY143" s="20"/>
      <c r="MQZ143" s="20"/>
      <c r="MRA143" s="20"/>
      <c r="MRB143" s="20"/>
      <c r="MRC143" s="20"/>
      <c r="MRD143" s="20"/>
      <c r="MRE143" s="20"/>
      <c r="MRF143" s="20"/>
      <c r="MRG143" s="20"/>
      <c r="MRH143" s="20"/>
      <c r="MRI143" s="20"/>
      <c r="MRJ143" s="20"/>
      <c r="MRK143" s="20"/>
      <c r="MRL143" s="20"/>
      <c r="MRM143" s="20"/>
      <c r="MRN143" s="20"/>
      <c r="MRO143" s="20"/>
      <c r="MRP143" s="20"/>
      <c r="MRQ143" s="20"/>
      <c r="MRR143" s="20"/>
      <c r="MRS143" s="20"/>
      <c r="MRT143" s="20"/>
      <c r="MRU143" s="20"/>
      <c r="MRV143" s="20"/>
      <c r="MRW143" s="20"/>
      <c r="MRX143" s="20"/>
      <c r="MRY143" s="20"/>
      <c r="MRZ143" s="20"/>
      <c r="MSA143" s="20"/>
      <c r="MSB143" s="20"/>
      <c r="MSC143" s="20"/>
      <c r="MSD143" s="20"/>
      <c r="MSE143" s="20"/>
      <c r="MSF143" s="20"/>
      <c r="MSG143" s="20"/>
      <c r="MSH143" s="20"/>
      <c r="MSI143" s="20"/>
      <c r="MSJ143" s="20"/>
      <c r="MSK143" s="20"/>
      <c r="MSL143" s="20"/>
      <c r="MSM143" s="20"/>
      <c r="MSN143" s="20"/>
      <c r="MSO143" s="20"/>
      <c r="MSP143" s="20"/>
      <c r="MSQ143" s="20"/>
      <c r="MSR143" s="20"/>
      <c r="MSS143" s="20"/>
      <c r="MST143" s="20"/>
      <c r="MSU143" s="20"/>
      <c r="MSV143" s="20"/>
      <c r="MSW143" s="20"/>
      <c r="MSX143" s="20"/>
      <c r="MSY143" s="20"/>
      <c r="MSZ143" s="20"/>
      <c r="MTA143" s="20"/>
      <c r="MTB143" s="20"/>
      <c r="MTC143" s="20"/>
      <c r="MTD143" s="20"/>
      <c r="MTE143" s="20"/>
      <c r="MTF143" s="20"/>
      <c r="MTG143" s="20"/>
      <c r="MTH143" s="20"/>
      <c r="MTI143" s="20"/>
      <c r="MTJ143" s="20"/>
      <c r="MTK143" s="20"/>
      <c r="MTL143" s="20"/>
      <c r="MTM143" s="20"/>
      <c r="MTN143" s="20"/>
      <c r="MTO143" s="20"/>
      <c r="MTP143" s="20"/>
      <c r="MTQ143" s="20"/>
      <c r="MTR143" s="20"/>
      <c r="MTS143" s="20"/>
      <c r="MTT143" s="20"/>
      <c r="MTU143" s="20"/>
      <c r="MTV143" s="20"/>
      <c r="MTW143" s="20"/>
      <c r="MTX143" s="20"/>
      <c r="MTY143" s="20"/>
      <c r="MTZ143" s="20"/>
      <c r="MUA143" s="20"/>
      <c r="MUB143" s="20"/>
      <c r="MUC143" s="20"/>
      <c r="MUD143" s="20"/>
      <c r="MUE143" s="20"/>
      <c r="MUF143" s="20"/>
      <c r="MUG143" s="20"/>
      <c r="MUH143" s="20"/>
      <c r="MUI143" s="20"/>
      <c r="MUJ143" s="20"/>
      <c r="MUK143" s="20"/>
      <c r="MUL143" s="20"/>
      <c r="MUM143" s="20"/>
      <c r="MUN143" s="20"/>
      <c r="MUO143" s="20"/>
      <c r="MUP143" s="20"/>
      <c r="MUQ143" s="20"/>
      <c r="MUR143" s="20"/>
      <c r="MUS143" s="20"/>
      <c r="MUT143" s="20"/>
      <c r="MUU143" s="20"/>
      <c r="MUV143" s="20"/>
      <c r="MUW143" s="20"/>
      <c r="MUX143" s="20"/>
      <c r="MUY143" s="20"/>
      <c r="MUZ143" s="20"/>
      <c r="MVA143" s="20"/>
      <c r="MVB143" s="20"/>
      <c r="MVC143" s="20"/>
      <c r="MVD143" s="20"/>
      <c r="MVE143" s="20"/>
      <c r="MVF143" s="20"/>
      <c r="MVG143" s="20"/>
      <c r="MVH143" s="20"/>
      <c r="MVI143" s="20"/>
      <c r="MVJ143" s="20"/>
      <c r="MVK143" s="20"/>
      <c r="MVL143" s="20"/>
      <c r="MVM143" s="20"/>
      <c r="MVN143" s="20"/>
      <c r="MVO143" s="20"/>
      <c r="MVP143" s="20"/>
      <c r="MVQ143" s="20"/>
      <c r="MVR143" s="20"/>
      <c r="MVS143" s="20"/>
      <c r="MVT143" s="20"/>
      <c r="MVU143" s="20"/>
      <c r="MVV143" s="20"/>
      <c r="MVW143" s="20"/>
      <c r="MVX143" s="20"/>
      <c r="MVY143" s="20"/>
      <c r="MVZ143" s="20"/>
      <c r="MWA143" s="20"/>
      <c r="MWB143" s="20"/>
      <c r="MWC143" s="20"/>
      <c r="MWD143" s="20"/>
      <c r="MWE143" s="20"/>
      <c r="MWF143" s="20"/>
      <c r="MWG143" s="20"/>
      <c r="MWH143" s="20"/>
      <c r="MWI143" s="20"/>
      <c r="MWJ143" s="20"/>
      <c r="MWK143" s="20"/>
      <c r="MWL143" s="20"/>
      <c r="MWM143" s="20"/>
      <c r="MWN143" s="20"/>
      <c r="MWO143" s="20"/>
      <c r="MWP143" s="20"/>
      <c r="MWQ143" s="20"/>
      <c r="MWR143" s="20"/>
      <c r="MWS143" s="20"/>
      <c r="MWT143" s="20"/>
      <c r="MWU143" s="20"/>
      <c r="MWV143" s="20"/>
      <c r="MWW143" s="20"/>
      <c r="MWX143" s="20"/>
      <c r="MWY143" s="20"/>
      <c r="MWZ143" s="20"/>
      <c r="MXA143" s="20"/>
      <c r="MXB143" s="20"/>
      <c r="MXC143" s="20"/>
      <c r="MXD143" s="20"/>
      <c r="MXE143" s="20"/>
      <c r="MXF143" s="20"/>
      <c r="MXG143" s="20"/>
      <c r="MXH143" s="20"/>
      <c r="MXI143" s="20"/>
      <c r="MXJ143" s="20"/>
      <c r="MXK143" s="20"/>
      <c r="MXL143" s="20"/>
      <c r="MXM143" s="20"/>
      <c r="MXN143" s="20"/>
      <c r="MXO143" s="20"/>
      <c r="MXP143" s="20"/>
      <c r="MXQ143" s="20"/>
      <c r="MXR143" s="20"/>
      <c r="MXS143" s="20"/>
      <c r="MXT143" s="20"/>
      <c r="MXU143" s="20"/>
      <c r="MXV143" s="20"/>
      <c r="MXW143" s="20"/>
      <c r="MXX143" s="20"/>
      <c r="MXY143" s="20"/>
      <c r="MXZ143" s="20"/>
      <c r="MYA143" s="20"/>
      <c r="MYB143" s="20"/>
      <c r="MYC143" s="20"/>
      <c r="MYD143" s="20"/>
      <c r="MYE143" s="20"/>
      <c r="MYF143" s="20"/>
      <c r="MYG143" s="20"/>
      <c r="MYH143" s="20"/>
      <c r="MYI143" s="20"/>
      <c r="MYJ143" s="20"/>
      <c r="MYK143" s="20"/>
      <c r="MYL143" s="20"/>
      <c r="MYM143" s="20"/>
      <c r="MYN143" s="20"/>
      <c r="MYO143" s="20"/>
      <c r="MYP143" s="20"/>
      <c r="MYQ143" s="20"/>
      <c r="MYR143" s="20"/>
      <c r="MYS143" s="20"/>
      <c r="MYT143" s="20"/>
      <c r="MYU143" s="20"/>
      <c r="MYV143" s="20"/>
      <c r="MYW143" s="20"/>
      <c r="MYX143" s="20"/>
      <c r="MYY143" s="20"/>
      <c r="MYZ143" s="20"/>
      <c r="MZA143" s="20"/>
      <c r="MZB143" s="20"/>
      <c r="MZC143" s="20"/>
      <c r="MZD143" s="20"/>
      <c r="MZE143" s="20"/>
      <c r="MZF143" s="20"/>
      <c r="MZG143" s="20"/>
      <c r="MZH143" s="20"/>
      <c r="MZI143" s="20"/>
      <c r="MZJ143" s="20"/>
      <c r="MZK143" s="20"/>
      <c r="MZL143" s="20"/>
      <c r="MZM143" s="20"/>
      <c r="MZN143" s="20"/>
      <c r="MZO143" s="20"/>
      <c r="MZP143" s="20"/>
      <c r="MZQ143" s="20"/>
      <c r="MZR143" s="20"/>
      <c r="MZS143" s="20"/>
      <c r="MZT143" s="20"/>
      <c r="MZU143" s="20"/>
      <c r="MZV143" s="20"/>
      <c r="MZW143" s="20"/>
      <c r="MZX143" s="20"/>
      <c r="MZY143" s="20"/>
      <c r="MZZ143" s="20"/>
      <c r="NAA143" s="20"/>
      <c r="NAB143" s="20"/>
      <c r="NAC143" s="20"/>
      <c r="NAD143" s="20"/>
      <c r="NAE143" s="20"/>
      <c r="NAF143" s="20"/>
      <c r="NAG143" s="20"/>
      <c r="NAH143" s="20"/>
      <c r="NAI143" s="20"/>
      <c r="NAJ143" s="20"/>
      <c r="NAK143" s="20"/>
      <c r="NAL143" s="20"/>
      <c r="NAM143" s="20"/>
      <c r="NAN143" s="20"/>
      <c r="NAO143" s="20"/>
      <c r="NAP143" s="20"/>
      <c r="NAQ143" s="20"/>
      <c r="NAR143" s="20"/>
      <c r="NAS143" s="20"/>
      <c r="NAT143" s="20"/>
      <c r="NAU143" s="20"/>
      <c r="NAV143" s="20"/>
      <c r="NAW143" s="20"/>
      <c r="NAX143" s="20"/>
      <c r="NAY143" s="20"/>
      <c r="NAZ143" s="20"/>
      <c r="NBA143" s="20"/>
      <c r="NBB143" s="20"/>
      <c r="NBC143" s="20"/>
      <c r="NBD143" s="20"/>
      <c r="NBE143" s="20"/>
      <c r="NBF143" s="20"/>
      <c r="NBG143" s="20"/>
      <c r="NBH143" s="20"/>
      <c r="NBI143" s="20"/>
      <c r="NBJ143" s="20"/>
      <c r="NBK143" s="20"/>
      <c r="NBL143" s="20"/>
      <c r="NBM143" s="20"/>
      <c r="NBN143" s="20"/>
      <c r="NBO143" s="20"/>
      <c r="NBP143" s="20"/>
      <c r="NBQ143" s="20"/>
      <c r="NBR143" s="20"/>
      <c r="NBS143" s="20"/>
      <c r="NBT143" s="20"/>
      <c r="NBU143" s="20"/>
      <c r="NBV143" s="20"/>
      <c r="NBW143" s="20"/>
      <c r="NBX143" s="20"/>
      <c r="NBY143" s="20"/>
      <c r="NBZ143" s="20"/>
      <c r="NCA143" s="20"/>
      <c r="NCB143" s="20"/>
      <c r="NCC143" s="20"/>
      <c r="NCD143" s="20"/>
      <c r="NCE143" s="20"/>
      <c r="NCF143" s="20"/>
      <c r="NCG143" s="20"/>
      <c r="NCH143" s="20"/>
      <c r="NCI143" s="20"/>
      <c r="NCJ143" s="20"/>
      <c r="NCK143" s="20"/>
      <c r="NCL143" s="20"/>
      <c r="NCM143" s="20"/>
      <c r="NCN143" s="20"/>
      <c r="NCO143" s="20"/>
      <c r="NCP143" s="20"/>
      <c r="NCQ143" s="20"/>
      <c r="NCR143" s="20"/>
      <c r="NCS143" s="20"/>
      <c r="NCT143" s="20"/>
      <c r="NCU143" s="20"/>
      <c r="NCV143" s="20"/>
      <c r="NCW143" s="20"/>
      <c r="NCX143" s="20"/>
      <c r="NCY143" s="20"/>
      <c r="NCZ143" s="20"/>
      <c r="NDA143" s="20"/>
      <c r="NDB143" s="20"/>
      <c r="NDC143" s="20"/>
      <c r="NDD143" s="20"/>
      <c r="NDE143" s="20"/>
      <c r="NDF143" s="20"/>
      <c r="NDG143" s="20"/>
      <c r="NDH143" s="20"/>
      <c r="NDI143" s="20"/>
      <c r="NDJ143" s="20"/>
      <c r="NDK143" s="20"/>
      <c r="NDL143" s="20"/>
      <c r="NDM143" s="20"/>
      <c r="NDN143" s="20"/>
      <c r="NDO143" s="20"/>
      <c r="NDP143" s="20"/>
      <c r="NDQ143" s="20"/>
      <c r="NDR143" s="20"/>
      <c r="NDS143" s="20"/>
      <c r="NDT143" s="20"/>
      <c r="NDU143" s="20"/>
      <c r="NDV143" s="20"/>
      <c r="NDW143" s="20"/>
      <c r="NDX143" s="20"/>
      <c r="NDY143" s="20"/>
      <c r="NDZ143" s="20"/>
      <c r="NEA143" s="20"/>
      <c r="NEB143" s="20"/>
      <c r="NEC143" s="20"/>
      <c r="NED143" s="20"/>
      <c r="NEE143" s="20"/>
      <c r="NEF143" s="20"/>
      <c r="NEG143" s="20"/>
      <c r="NEH143" s="20"/>
      <c r="NEI143" s="20"/>
      <c r="NEJ143" s="20"/>
      <c r="NEK143" s="20"/>
      <c r="NEL143" s="20"/>
      <c r="NEM143" s="20"/>
      <c r="NEN143" s="20"/>
      <c r="NEO143" s="20"/>
      <c r="NEP143" s="20"/>
      <c r="NEQ143" s="20"/>
      <c r="NER143" s="20"/>
      <c r="NES143" s="20"/>
      <c r="NET143" s="20"/>
      <c r="NEU143" s="20"/>
      <c r="NEV143" s="20"/>
      <c r="NEW143" s="20"/>
      <c r="NEX143" s="20"/>
      <c r="NEY143" s="20"/>
      <c r="NEZ143" s="20"/>
      <c r="NFA143" s="20"/>
      <c r="NFB143" s="20"/>
      <c r="NFC143" s="20"/>
      <c r="NFD143" s="20"/>
      <c r="NFE143" s="20"/>
      <c r="NFF143" s="20"/>
      <c r="NFG143" s="20"/>
      <c r="NFH143" s="20"/>
      <c r="NFI143" s="20"/>
      <c r="NFJ143" s="20"/>
      <c r="NFK143" s="20"/>
      <c r="NFL143" s="20"/>
      <c r="NFM143" s="20"/>
      <c r="NFN143" s="20"/>
      <c r="NFO143" s="20"/>
      <c r="NFP143" s="20"/>
      <c r="NFQ143" s="20"/>
      <c r="NFR143" s="20"/>
      <c r="NFS143" s="20"/>
      <c r="NFT143" s="20"/>
      <c r="NFU143" s="20"/>
      <c r="NFV143" s="20"/>
      <c r="NFW143" s="20"/>
      <c r="NFX143" s="20"/>
      <c r="NFY143" s="20"/>
      <c r="NFZ143" s="20"/>
      <c r="NGA143" s="20"/>
      <c r="NGB143" s="20"/>
      <c r="NGC143" s="20"/>
      <c r="NGD143" s="20"/>
      <c r="NGE143" s="20"/>
      <c r="NGF143" s="20"/>
      <c r="NGG143" s="20"/>
      <c r="NGH143" s="20"/>
      <c r="NGI143" s="20"/>
      <c r="NGJ143" s="20"/>
      <c r="NGK143" s="20"/>
      <c r="NGL143" s="20"/>
      <c r="NGM143" s="20"/>
      <c r="NGN143" s="20"/>
      <c r="NGO143" s="20"/>
      <c r="NGP143" s="20"/>
      <c r="NGQ143" s="20"/>
      <c r="NGR143" s="20"/>
      <c r="NGS143" s="20"/>
      <c r="NGT143" s="20"/>
      <c r="NGU143" s="20"/>
      <c r="NGV143" s="20"/>
      <c r="NGW143" s="20"/>
      <c r="NGX143" s="20"/>
      <c r="NGY143" s="20"/>
      <c r="NGZ143" s="20"/>
      <c r="NHA143" s="20"/>
      <c r="NHB143" s="20"/>
      <c r="NHC143" s="20"/>
      <c r="NHD143" s="20"/>
      <c r="NHE143" s="20"/>
      <c r="NHF143" s="20"/>
      <c r="NHG143" s="20"/>
      <c r="NHH143" s="20"/>
      <c r="NHI143" s="20"/>
      <c r="NHJ143" s="20"/>
      <c r="NHK143" s="20"/>
      <c r="NHL143" s="20"/>
      <c r="NHM143" s="20"/>
      <c r="NHN143" s="20"/>
      <c r="NHO143" s="20"/>
      <c r="NHP143" s="20"/>
      <c r="NHQ143" s="20"/>
      <c r="NHR143" s="20"/>
      <c r="NHS143" s="20"/>
      <c r="NHT143" s="20"/>
      <c r="NHU143" s="20"/>
      <c r="NHV143" s="20"/>
      <c r="NHW143" s="20"/>
      <c r="NHX143" s="20"/>
      <c r="NHY143" s="20"/>
      <c r="NHZ143" s="20"/>
      <c r="NIA143" s="20"/>
      <c r="NIB143" s="20"/>
      <c r="NIC143" s="20"/>
      <c r="NID143" s="20"/>
      <c r="NIE143" s="20"/>
      <c r="NIF143" s="20"/>
      <c r="NIG143" s="20"/>
      <c r="NIH143" s="20"/>
      <c r="NII143" s="20"/>
      <c r="NIJ143" s="20"/>
      <c r="NIK143" s="20"/>
      <c r="NIL143" s="20"/>
      <c r="NIM143" s="20"/>
      <c r="NIN143" s="20"/>
      <c r="NIO143" s="20"/>
      <c r="NIP143" s="20"/>
      <c r="NIQ143" s="20"/>
      <c r="NIR143" s="20"/>
      <c r="NIS143" s="20"/>
      <c r="NIT143" s="20"/>
      <c r="NIU143" s="20"/>
      <c r="NIV143" s="20"/>
      <c r="NIW143" s="20"/>
      <c r="NIX143" s="20"/>
      <c r="NIY143" s="20"/>
      <c r="NIZ143" s="20"/>
      <c r="NJA143" s="20"/>
      <c r="NJB143" s="20"/>
      <c r="NJC143" s="20"/>
      <c r="NJD143" s="20"/>
      <c r="NJE143" s="20"/>
      <c r="NJF143" s="20"/>
      <c r="NJG143" s="20"/>
      <c r="NJH143" s="20"/>
      <c r="NJI143" s="20"/>
      <c r="NJJ143" s="20"/>
      <c r="NJK143" s="20"/>
      <c r="NJL143" s="20"/>
      <c r="NJM143" s="20"/>
      <c r="NJN143" s="20"/>
      <c r="NJO143" s="20"/>
      <c r="NJP143" s="20"/>
      <c r="NJQ143" s="20"/>
      <c r="NJR143" s="20"/>
      <c r="NJS143" s="20"/>
      <c r="NJT143" s="20"/>
      <c r="NJU143" s="20"/>
      <c r="NJV143" s="20"/>
      <c r="NJW143" s="20"/>
      <c r="NJX143" s="20"/>
      <c r="NJY143" s="20"/>
      <c r="NJZ143" s="20"/>
      <c r="NKA143" s="20"/>
      <c r="NKB143" s="20"/>
      <c r="NKC143" s="20"/>
      <c r="NKD143" s="20"/>
      <c r="NKE143" s="20"/>
      <c r="NKF143" s="20"/>
      <c r="NKG143" s="20"/>
      <c r="NKH143" s="20"/>
      <c r="NKI143" s="20"/>
      <c r="NKJ143" s="20"/>
      <c r="NKK143" s="20"/>
      <c r="NKL143" s="20"/>
      <c r="NKM143" s="20"/>
      <c r="NKN143" s="20"/>
      <c r="NKO143" s="20"/>
      <c r="NKP143" s="20"/>
      <c r="NKQ143" s="20"/>
      <c r="NKR143" s="20"/>
      <c r="NKS143" s="20"/>
      <c r="NKT143" s="20"/>
      <c r="NKU143" s="20"/>
      <c r="NKV143" s="20"/>
      <c r="NKW143" s="20"/>
      <c r="NKX143" s="20"/>
      <c r="NKY143" s="20"/>
      <c r="NKZ143" s="20"/>
      <c r="NLA143" s="20"/>
      <c r="NLB143" s="20"/>
      <c r="NLC143" s="20"/>
      <c r="NLD143" s="20"/>
      <c r="NLE143" s="20"/>
      <c r="NLF143" s="20"/>
      <c r="NLG143" s="20"/>
      <c r="NLH143" s="20"/>
      <c r="NLI143" s="20"/>
      <c r="NLJ143" s="20"/>
      <c r="NLK143" s="20"/>
      <c r="NLL143" s="20"/>
      <c r="NLM143" s="20"/>
      <c r="NLN143" s="20"/>
      <c r="NLO143" s="20"/>
      <c r="NLP143" s="20"/>
      <c r="NLQ143" s="20"/>
      <c r="NLR143" s="20"/>
      <c r="NLS143" s="20"/>
      <c r="NLT143" s="20"/>
      <c r="NLU143" s="20"/>
      <c r="NLV143" s="20"/>
      <c r="NLW143" s="20"/>
      <c r="NLX143" s="20"/>
      <c r="NLY143" s="20"/>
      <c r="NLZ143" s="20"/>
      <c r="NMA143" s="20"/>
      <c r="NMB143" s="20"/>
      <c r="NMC143" s="20"/>
      <c r="NMD143" s="20"/>
      <c r="NME143" s="20"/>
      <c r="NMF143" s="20"/>
      <c r="NMG143" s="20"/>
      <c r="NMH143" s="20"/>
      <c r="NMI143" s="20"/>
      <c r="NMJ143" s="20"/>
      <c r="NMK143" s="20"/>
      <c r="NML143" s="20"/>
      <c r="NMM143" s="20"/>
      <c r="NMN143" s="20"/>
      <c r="NMO143" s="20"/>
      <c r="NMP143" s="20"/>
      <c r="NMQ143" s="20"/>
      <c r="NMR143" s="20"/>
      <c r="NMS143" s="20"/>
      <c r="NMT143" s="20"/>
      <c r="NMU143" s="20"/>
      <c r="NMV143" s="20"/>
      <c r="NMW143" s="20"/>
      <c r="NMX143" s="20"/>
      <c r="NMY143" s="20"/>
      <c r="NMZ143" s="20"/>
      <c r="NNA143" s="20"/>
      <c r="NNB143" s="20"/>
      <c r="NNC143" s="20"/>
      <c r="NND143" s="20"/>
      <c r="NNE143" s="20"/>
      <c r="NNF143" s="20"/>
      <c r="NNG143" s="20"/>
      <c r="NNH143" s="20"/>
      <c r="NNI143" s="20"/>
      <c r="NNJ143" s="20"/>
      <c r="NNK143" s="20"/>
      <c r="NNL143" s="20"/>
      <c r="NNM143" s="20"/>
      <c r="NNN143" s="20"/>
      <c r="NNO143" s="20"/>
      <c r="NNP143" s="20"/>
      <c r="NNQ143" s="20"/>
      <c r="NNR143" s="20"/>
      <c r="NNS143" s="20"/>
      <c r="NNT143" s="20"/>
      <c r="NNU143" s="20"/>
      <c r="NNV143" s="20"/>
      <c r="NNW143" s="20"/>
      <c r="NNX143" s="20"/>
      <c r="NNY143" s="20"/>
      <c r="NNZ143" s="20"/>
      <c r="NOA143" s="20"/>
      <c r="NOB143" s="20"/>
      <c r="NOC143" s="20"/>
      <c r="NOD143" s="20"/>
      <c r="NOE143" s="20"/>
      <c r="NOF143" s="20"/>
      <c r="NOG143" s="20"/>
      <c r="NOH143" s="20"/>
      <c r="NOI143" s="20"/>
      <c r="NOJ143" s="20"/>
      <c r="NOK143" s="20"/>
      <c r="NOL143" s="20"/>
      <c r="NOM143" s="20"/>
      <c r="NON143" s="20"/>
      <c r="NOO143" s="20"/>
      <c r="NOP143" s="20"/>
      <c r="NOQ143" s="20"/>
      <c r="NOR143" s="20"/>
      <c r="NOS143" s="20"/>
      <c r="NOT143" s="20"/>
      <c r="NOU143" s="20"/>
      <c r="NOV143" s="20"/>
      <c r="NOW143" s="20"/>
      <c r="NOX143" s="20"/>
      <c r="NOY143" s="20"/>
      <c r="NOZ143" s="20"/>
      <c r="NPA143" s="20"/>
      <c r="NPB143" s="20"/>
      <c r="NPC143" s="20"/>
      <c r="NPD143" s="20"/>
      <c r="NPE143" s="20"/>
      <c r="NPF143" s="20"/>
      <c r="NPG143" s="20"/>
      <c r="NPH143" s="20"/>
      <c r="NPI143" s="20"/>
      <c r="NPJ143" s="20"/>
      <c r="NPK143" s="20"/>
      <c r="NPL143" s="20"/>
      <c r="NPM143" s="20"/>
      <c r="NPN143" s="20"/>
      <c r="NPO143" s="20"/>
      <c r="NPP143" s="20"/>
      <c r="NPQ143" s="20"/>
      <c r="NPR143" s="20"/>
      <c r="NPS143" s="20"/>
      <c r="NPT143" s="20"/>
      <c r="NPU143" s="20"/>
      <c r="NPV143" s="20"/>
      <c r="NPW143" s="20"/>
      <c r="NPX143" s="20"/>
      <c r="NPY143" s="20"/>
      <c r="NPZ143" s="20"/>
      <c r="NQA143" s="20"/>
      <c r="NQB143" s="20"/>
      <c r="NQC143" s="20"/>
      <c r="NQD143" s="20"/>
      <c r="NQE143" s="20"/>
      <c r="NQF143" s="20"/>
      <c r="NQG143" s="20"/>
      <c r="NQH143" s="20"/>
      <c r="NQI143" s="20"/>
      <c r="NQJ143" s="20"/>
      <c r="NQK143" s="20"/>
      <c r="NQL143" s="20"/>
      <c r="NQM143" s="20"/>
      <c r="NQN143" s="20"/>
      <c r="NQO143" s="20"/>
      <c r="NQP143" s="20"/>
      <c r="NQQ143" s="20"/>
      <c r="NQR143" s="20"/>
      <c r="NQS143" s="20"/>
      <c r="NQT143" s="20"/>
      <c r="NQU143" s="20"/>
      <c r="NQV143" s="20"/>
      <c r="NQW143" s="20"/>
      <c r="NQX143" s="20"/>
      <c r="NQY143" s="20"/>
      <c r="NQZ143" s="20"/>
      <c r="NRA143" s="20"/>
      <c r="NRB143" s="20"/>
      <c r="NRC143" s="20"/>
      <c r="NRD143" s="20"/>
      <c r="NRE143" s="20"/>
      <c r="NRF143" s="20"/>
      <c r="NRG143" s="20"/>
      <c r="NRH143" s="20"/>
      <c r="NRI143" s="20"/>
      <c r="NRJ143" s="20"/>
      <c r="NRK143" s="20"/>
      <c r="NRL143" s="20"/>
      <c r="NRM143" s="20"/>
      <c r="NRN143" s="20"/>
      <c r="NRO143" s="20"/>
      <c r="NRP143" s="20"/>
      <c r="NRQ143" s="20"/>
      <c r="NRR143" s="20"/>
      <c r="NRS143" s="20"/>
      <c r="NRT143" s="20"/>
      <c r="NRU143" s="20"/>
      <c r="NRV143" s="20"/>
      <c r="NRW143" s="20"/>
      <c r="NRX143" s="20"/>
      <c r="NRY143" s="20"/>
      <c r="NRZ143" s="20"/>
      <c r="NSA143" s="20"/>
      <c r="NSB143" s="20"/>
      <c r="NSC143" s="20"/>
      <c r="NSD143" s="20"/>
      <c r="NSE143" s="20"/>
      <c r="NSF143" s="20"/>
      <c r="NSG143" s="20"/>
      <c r="NSH143" s="20"/>
      <c r="NSI143" s="20"/>
      <c r="NSJ143" s="20"/>
      <c r="NSK143" s="20"/>
      <c r="NSL143" s="20"/>
      <c r="NSM143" s="20"/>
      <c r="NSN143" s="20"/>
      <c r="NSO143" s="20"/>
      <c r="NSP143" s="20"/>
      <c r="NSQ143" s="20"/>
      <c r="NSR143" s="20"/>
      <c r="NSS143" s="20"/>
      <c r="NST143" s="20"/>
      <c r="NSU143" s="20"/>
      <c r="NSV143" s="20"/>
      <c r="NSW143" s="20"/>
      <c r="NSX143" s="20"/>
      <c r="NSY143" s="20"/>
      <c r="NSZ143" s="20"/>
      <c r="NTA143" s="20"/>
      <c r="NTB143" s="20"/>
      <c r="NTC143" s="20"/>
      <c r="NTD143" s="20"/>
      <c r="NTE143" s="20"/>
      <c r="NTF143" s="20"/>
      <c r="NTG143" s="20"/>
      <c r="NTH143" s="20"/>
      <c r="NTI143" s="20"/>
      <c r="NTJ143" s="20"/>
      <c r="NTK143" s="20"/>
      <c r="NTL143" s="20"/>
      <c r="NTM143" s="20"/>
      <c r="NTN143" s="20"/>
      <c r="NTO143" s="20"/>
      <c r="NTP143" s="20"/>
      <c r="NTQ143" s="20"/>
      <c r="NTR143" s="20"/>
      <c r="NTS143" s="20"/>
      <c r="NTT143" s="20"/>
      <c r="NTU143" s="20"/>
      <c r="NTV143" s="20"/>
      <c r="NTW143" s="20"/>
      <c r="NTX143" s="20"/>
      <c r="NTY143" s="20"/>
      <c r="NTZ143" s="20"/>
      <c r="NUA143" s="20"/>
      <c r="NUB143" s="20"/>
      <c r="NUC143" s="20"/>
      <c r="NUD143" s="20"/>
      <c r="NUE143" s="20"/>
      <c r="NUF143" s="20"/>
      <c r="NUG143" s="20"/>
      <c r="NUH143" s="20"/>
      <c r="NUI143" s="20"/>
      <c r="NUJ143" s="20"/>
      <c r="NUK143" s="20"/>
      <c r="NUL143" s="20"/>
      <c r="NUM143" s="20"/>
      <c r="NUN143" s="20"/>
      <c r="NUO143" s="20"/>
      <c r="NUP143" s="20"/>
      <c r="NUQ143" s="20"/>
      <c r="NUR143" s="20"/>
      <c r="NUS143" s="20"/>
      <c r="NUT143" s="20"/>
      <c r="NUU143" s="20"/>
      <c r="NUV143" s="20"/>
      <c r="NUW143" s="20"/>
      <c r="NUX143" s="20"/>
      <c r="NUY143" s="20"/>
      <c r="NUZ143" s="20"/>
      <c r="NVA143" s="20"/>
      <c r="NVB143" s="20"/>
      <c r="NVC143" s="20"/>
      <c r="NVD143" s="20"/>
      <c r="NVE143" s="20"/>
      <c r="NVF143" s="20"/>
      <c r="NVG143" s="20"/>
      <c r="NVH143" s="20"/>
      <c r="NVI143" s="20"/>
      <c r="NVJ143" s="20"/>
      <c r="NVK143" s="20"/>
      <c r="NVL143" s="20"/>
      <c r="NVM143" s="20"/>
      <c r="NVN143" s="20"/>
      <c r="NVO143" s="20"/>
      <c r="NVP143" s="20"/>
      <c r="NVQ143" s="20"/>
      <c r="NVR143" s="20"/>
      <c r="NVS143" s="20"/>
      <c r="NVT143" s="20"/>
      <c r="NVU143" s="20"/>
      <c r="NVV143" s="20"/>
      <c r="NVW143" s="20"/>
      <c r="NVX143" s="20"/>
      <c r="NVY143" s="20"/>
      <c r="NVZ143" s="20"/>
      <c r="NWA143" s="20"/>
      <c r="NWB143" s="20"/>
      <c r="NWC143" s="20"/>
      <c r="NWD143" s="20"/>
      <c r="NWE143" s="20"/>
      <c r="NWF143" s="20"/>
      <c r="NWG143" s="20"/>
      <c r="NWH143" s="20"/>
      <c r="NWI143" s="20"/>
      <c r="NWJ143" s="20"/>
      <c r="NWK143" s="20"/>
      <c r="NWL143" s="20"/>
      <c r="NWM143" s="20"/>
      <c r="NWN143" s="20"/>
      <c r="NWO143" s="20"/>
      <c r="NWP143" s="20"/>
      <c r="NWQ143" s="20"/>
      <c r="NWR143" s="20"/>
      <c r="NWS143" s="20"/>
      <c r="NWT143" s="20"/>
      <c r="NWU143" s="20"/>
      <c r="NWV143" s="20"/>
      <c r="NWW143" s="20"/>
      <c r="NWX143" s="20"/>
      <c r="NWY143" s="20"/>
      <c r="NWZ143" s="20"/>
      <c r="NXA143" s="20"/>
      <c r="NXB143" s="20"/>
      <c r="NXC143" s="20"/>
      <c r="NXD143" s="20"/>
      <c r="NXE143" s="20"/>
      <c r="NXF143" s="20"/>
      <c r="NXG143" s="20"/>
      <c r="NXH143" s="20"/>
      <c r="NXI143" s="20"/>
      <c r="NXJ143" s="20"/>
      <c r="NXK143" s="20"/>
      <c r="NXL143" s="20"/>
      <c r="NXM143" s="20"/>
      <c r="NXN143" s="20"/>
      <c r="NXO143" s="20"/>
      <c r="NXP143" s="20"/>
      <c r="NXQ143" s="20"/>
      <c r="NXR143" s="20"/>
      <c r="NXS143" s="20"/>
      <c r="NXT143" s="20"/>
      <c r="NXU143" s="20"/>
      <c r="NXV143" s="20"/>
      <c r="NXW143" s="20"/>
      <c r="NXX143" s="20"/>
      <c r="NXY143" s="20"/>
      <c r="NXZ143" s="20"/>
      <c r="NYA143" s="20"/>
      <c r="NYB143" s="20"/>
      <c r="NYC143" s="20"/>
      <c r="NYD143" s="20"/>
      <c r="NYE143" s="20"/>
      <c r="NYF143" s="20"/>
      <c r="NYG143" s="20"/>
      <c r="NYH143" s="20"/>
      <c r="NYI143" s="20"/>
      <c r="NYJ143" s="20"/>
      <c r="NYK143" s="20"/>
      <c r="NYL143" s="20"/>
      <c r="NYM143" s="20"/>
      <c r="NYN143" s="20"/>
      <c r="NYO143" s="20"/>
      <c r="NYP143" s="20"/>
      <c r="NYQ143" s="20"/>
      <c r="NYR143" s="20"/>
      <c r="NYS143" s="20"/>
      <c r="NYT143" s="20"/>
      <c r="NYU143" s="20"/>
      <c r="NYV143" s="20"/>
      <c r="NYW143" s="20"/>
      <c r="NYX143" s="20"/>
      <c r="NYY143" s="20"/>
      <c r="NYZ143" s="20"/>
      <c r="NZA143" s="20"/>
      <c r="NZB143" s="20"/>
      <c r="NZC143" s="20"/>
      <c r="NZD143" s="20"/>
      <c r="NZE143" s="20"/>
      <c r="NZF143" s="20"/>
      <c r="NZG143" s="20"/>
      <c r="NZH143" s="20"/>
      <c r="NZI143" s="20"/>
      <c r="NZJ143" s="20"/>
      <c r="NZK143" s="20"/>
      <c r="NZL143" s="20"/>
      <c r="NZM143" s="20"/>
      <c r="NZN143" s="20"/>
      <c r="NZO143" s="20"/>
      <c r="NZP143" s="20"/>
      <c r="NZQ143" s="20"/>
      <c r="NZR143" s="20"/>
      <c r="NZS143" s="20"/>
      <c r="NZT143" s="20"/>
      <c r="NZU143" s="20"/>
      <c r="NZV143" s="20"/>
      <c r="NZW143" s="20"/>
      <c r="NZX143" s="20"/>
      <c r="NZY143" s="20"/>
      <c r="NZZ143" s="20"/>
      <c r="OAA143" s="20"/>
      <c r="OAB143" s="20"/>
      <c r="OAC143" s="20"/>
      <c r="OAD143" s="20"/>
      <c r="OAE143" s="20"/>
      <c r="OAF143" s="20"/>
      <c r="OAG143" s="20"/>
      <c r="OAH143" s="20"/>
      <c r="OAI143" s="20"/>
      <c r="OAJ143" s="20"/>
      <c r="OAK143" s="20"/>
      <c r="OAL143" s="20"/>
      <c r="OAM143" s="20"/>
      <c r="OAN143" s="20"/>
      <c r="OAO143" s="20"/>
      <c r="OAP143" s="20"/>
      <c r="OAQ143" s="20"/>
      <c r="OAR143" s="20"/>
      <c r="OAS143" s="20"/>
      <c r="OAT143" s="20"/>
      <c r="OAU143" s="20"/>
      <c r="OAV143" s="20"/>
      <c r="OAW143" s="20"/>
      <c r="OAX143" s="20"/>
      <c r="OAY143" s="20"/>
      <c r="OAZ143" s="20"/>
      <c r="OBA143" s="20"/>
      <c r="OBB143" s="20"/>
      <c r="OBC143" s="20"/>
      <c r="OBD143" s="20"/>
      <c r="OBE143" s="20"/>
      <c r="OBF143" s="20"/>
      <c r="OBG143" s="20"/>
      <c r="OBH143" s="20"/>
      <c r="OBI143" s="20"/>
      <c r="OBJ143" s="20"/>
      <c r="OBK143" s="20"/>
      <c r="OBL143" s="20"/>
      <c r="OBM143" s="20"/>
      <c r="OBN143" s="20"/>
      <c r="OBO143" s="20"/>
      <c r="OBP143" s="20"/>
      <c r="OBQ143" s="20"/>
      <c r="OBR143" s="20"/>
      <c r="OBS143" s="20"/>
      <c r="OBT143" s="20"/>
      <c r="OBU143" s="20"/>
      <c r="OBV143" s="20"/>
      <c r="OBW143" s="20"/>
      <c r="OBX143" s="20"/>
      <c r="OBY143" s="20"/>
      <c r="OBZ143" s="20"/>
      <c r="OCA143" s="20"/>
      <c r="OCB143" s="20"/>
      <c r="OCC143" s="20"/>
      <c r="OCD143" s="20"/>
      <c r="OCE143" s="20"/>
      <c r="OCF143" s="20"/>
      <c r="OCG143" s="20"/>
      <c r="OCH143" s="20"/>
      <c r="OCI143" s="20"/>
      <c r="OCJ143" s="20"/>
      <c r="OCK143" s="20"/>
      <c r="OCL143" s="20"/>
      <c r="OCM143" s="20"/>
      <c r="OCN143" s="20"/>
      <c r="OCO143" s="20"/>
      <c r="OCP143" s="20"/>
      <c r="OCQ143" s="20"/>
      <c r="OCR143" s="20"/>
      <c r="OCS143" s="20"/>
      <c r="OCT143" s="20"/>
      <c r="OCU143" s="20"/>
      <c r="OCV143" s="20"/>
      <c r="OCW143" s="20"/>
      <c r="OCX143" s="20"/>
      <c r="OCY143" s="20"/>
      <c r="OCZ143" s="20"/>
      <c r="ODA143" s="20"/>
      <c r="ODB143" s="20"/>
      <c r="ODC143" s="20"/>
      <c r="ODD143" s="20"/>
      <c r="ODE143" s="20"/>
      <c r="ODF143" s="20"/>
      <c r="ODG143" s="20"/>
      <c r="ODH143" s="20"/>
      <c r="ODI143" s="20"/>
      <c r="ODJ143" s="20"/>
      <c r="ODK143" s="20"/>
      <c r="ODL143" s="20"/>
      <c r="ODM143" s="20"/>
      <c r="ODN143" s="20"/>
      <c r="ODO143" s="20"/>
      <c r="ODP143" s="20"/>
      <c r="ODQ143" s="20"/>
      <c r="ODR143" s="20"/>
      <c r="ODS143" s="20"/>
      <c r="ODT143" s="20"/>
      <c r="ODU143" s="20"/>
      <c r="ODV143" s="20"/>
      <c r="ODW143" s="20"/>
      <c r="ODX143" s="20"/>
      <c r="ODY143" s="20"/>
      <c r="ODZ143" s="20"/>
      <c r="OEA143" s="20"/>
      <c r="OEB143" s="20"/>
      <c r="OEC143" s="20"/>
      <c r="OED143" s="20"/>
      <c r="OEE143" s="20"/>
      <c r="OEF143" s="20"/>
      <c r="OEG143" s="20"/>
      <c r="OEH143" s="20"/>
      <c r="OEI143" s="20"/>
      <c r="OEJ143" s="20"/>
      <c r="OEK143" s="20"/>
      <c r="OEL143" s="20"/>
      <c r="OEM143" s="20"/>
      <c r="OEN143" s="20"/>
      <c r="OEO143" s="20"/>
      <c r="OEP143" s="20"/>
      <c r="OEQ143" s="20"/>
      <c r="OER143" s="20"/>
      <c r="OES143" s="20"/>
      <c r="OET143" s="20"/>
      <c r="OEU143" s="20"/>
      <c r="OEV143" s="20"/>
      <c r="OEW143" s="20"/>
      <c r="OEX143" s="20"/>
      <c r="OEY143" s="20"/>
      <c r="OEZ143" s="20"/>
      <c r="OFA143" s="20"/>
      <c r="OFB143" s="20"/>
      <c r="OFC143" s="20"/>
      <c r="OFD143" s="20"/>
      <c r="OFE143" s="20"/>
      <c r="OFF143" s="20"/>
      <c r="OFG143" s="20"/>
      <c r="OFH143" s="20"/>
      <c r="OFI143" s="20"/>
      <c r="OFJ143" s="20"/>
      <c r="OFK143" s="20"/>
      <c r="OFL143" s="20"/>
      <c r="OFM143" s="20"/>
      <c r="OFN143" s="20"/>
      <c r="OFO143" s="20"/>
      <c r="OFP143" s="20"/>
      <c r="OFQ143" s="20"/>
      <c r="OFR143" s="20"/>
      <c r="OFS143" s="20"/>
      <c r="OFT143" s="20"/>
      <c r="OFU143" s="20"/>
      <c r="OFV143" s="20"/>
      <c r="OFW143" s="20"/>
      <c r="OFX143" s="20"/>
      <c r="OFY143" s="20"/>
      <c r="OFZ143" s="20"/>
      <c r="OGA143" s="20"/>
      <c r="OGB143" s="20"/>
      <c r="OGC143" s="20"/>
      <c r="OGD143" s="20"/>
      <c r="OGE143" s="20"/>
      <c r="OGF143" s="20"/>
      <c r="OGG143" s="20"/>
      <c r="OGH143" s="20"/>
      <c r="OGI143" s="20"/>
      <c r="OGJ143" s="20"/>
      <c r="OGK143" s="20"/>
      <c r="OGL143" s="20"/>
      <c r="OGM143" s="20"/>
      <c r="OGN143" s="20"/>
      <c r="OGO143" s="20"/>
      <c r="OGP143" s="20"/>
      <c r="OGQ143" s="20"/>
      <c r="OGR143" s="20"/>
      <c r="OGS143" s="20"/>
      <c r="OGT143" s="20"/>
      <c r="OGU143" s="20"/>
      <c r="OGV143" s="20"/>
      <c r="OGW143" s="20"/>
      <c r="OGX143" s="20"/>
      <c r="OGY143" s="20"/>
      <c r="OGZ143" s="20"/>
      <c r="OHA143" s="20"/>
      <c r="OHB143" s="20"/>
      <c r="OHC143" s="20"/>
      <c r="OHD143" s="20"/>
      <c r="OHE143" s="20"/>
      <c r="OHF143" s="20"/>
      <c r="OHG143" s="20"/>
      <c r="OHH143" s="20"/>
      <c r="OHI143" s="20"/>
      <c r="OHJ143" s="20"/>
      <c r="OHK143" s="20"/>
      <c r="OHL143" s="20"/>
      <c r="OHM143" s="20"/>
      <c r="OHN143" s="20"/>
      <c r="OHO143" s="20"/>
      <c r="OHP143" s="20"/>
      <c r="OHQ143" s="20"/>
      <c r="OHR143" s="20"/>
      <c r="OHS143" s="20"/>
      <c r="OHT143" s="20"/>
      <c r="OHU143" s="20"/>
      <c r="OHV143" s="20"/>
      <c r="OHW143" s="20"/>
      <c r="OHX143" s="20"/>
      <c r="OHY143" s="20"/>
      <c r="OHZ143" s="20"/>
      <c r="OIA143" s="20"/>
      <c r="OIB143" s="20"/>
      <c r="OIC143" s="20"/>
      <c r="OID143" s="20"/>
      <c r="OIE143" s="20"/>
      <c r="OIF143" s="20"/>
      <c r="OIG143" s="20"/>
      <c r="OIH143" s="20"/>
      <c r="OII143" s="20"/>
      <c r="OIJ143" s="20"/>
      <c r="OIK143" s="20"/>
      <c r="OIL143" s="20"/>
      <c r="OIM143" s="20"/>
      <c r="OIN143" s="20"/>
      <c r="OIO143" s="20"/>
      <c r="OIP143" s="20"/>
      <c r="OIQ143" s="20"/>
      <c r="OIR143" s="20"/>
      <c r="OIS143" s="20"/>
      <c r="OIT143" s="20"/>
      <c r="OIU143" s="20"/>
      <c r="OIV143" s="20"/>
      <c r="OIW143" s="20"/>
      <c r="OIX143" s="20"/>
      <c r="OIY143" s="20"/>
      <c r="OIZ143" s="20"/>
      <c r="OJA143" s="20"/>
      <c r="OJB143" s="20"/>
      <c r="OJC143" s="20"/>
      <c r="OJD143" s="20"/>
      <c r="OJE143" s="20"/>
      <c r="OJF143" s="20"/>
      <c r="OJG143" s="20"/>
      <c r="OJH143" s="20"/>
      <c r="OJI143" s="20"/>
      <c r="OJJ143" s="20"/>
      <c r="OJK143" s="20"/>
      <c r="OJL143" s="20"/>
      <c r="OJM143" s="20"/>
      <c r="OJN143" s="20"/>
      <c r="OJO143" s="20"/>
      <c r="OJP143" s="20"/>
      <c r="OJQ143" s="20"/>
      <c r="OJR143" s="20"/>
      <c r="OJS143" s="20"/>
      <c r="OJT143" s="20"/>
      <c r="OJU143" s="20"/>
      <c r="OJV143" s="20"/>
      <c r="OJW143" s="20"/>
      <c r="OJX143" s="20"/>
      <c r="OJY143" s="20"/>
      <c r="OJZ143" s="20"/>
      <c r="OKA143" s="20"/>
      <c r="OKB143" s="20"/>
      <c r="OKC143" s="20"/>
      <c r="OKD143" s="20"/>
      <c r="OKE143" s="20"/>
      <c r="OKF143" s="20"/>
      <c r="OKG143" s="20"/>
      <c r="OKH143" s="20"/>
      <c r="OKI143" s="20"/>
      <c r="OKJ143" s="20"/>
      <c r="OKK143" s="20"/>
      <c r="OKL143" s="20"/>
      <c r="OKM143" s="20"/>
      <c r="OKN143" s="20"/>
      <c r="OKO143" s="20"/>
      <c r="OKP143" s="20"/>
      <c r="OKQ143" s="20"/>
      <c r="OKR143" s="20"/>
      <c r="OKS143" s="20"/>
      <c r="OKT143" s="20"/>
      <c r="OKU143" s="20"/>
      <c r="OKV143" s="20"/>
      <c r="OKW143" s="20"/>
      <c r="OKX143" s="20"/>
      <c r="OKY143" s="20"/>
      <c r="OKZ143" s="20"/>
      <c r="OLA143" s="20"/>
      <c r="OLB143" s="20"/>
      <c r="OLC143" s="20"/>
      <c r="OLD143" s="20"/>
      <c r="OLE143" s="20"/>
      <c r="OLF143" s="20"/>
      <c r="OLG143" s="20"/>
      <c r="OLH143" s="20"/>
      <c r="OLI143" s="20"/>
      <c r="OLJ143" s="20"/>
      <c r="OLK143" s="20"/>
      <c r="OLL143" s="20"/>
      <c r="OLM143" s="20"/>
      <c r="OLN143" s="20"/>
      <c r="OLO143" s="20"/>
      <c r="OLP143" s="20"/>
      <c r="OLQ143" s="20"/>
      <c r="OLR143" s="20"/>
      <c r="OLS143" s="20"/>
      <c r="OLT143" s="20"/>
      <c r="OLU143" s="20"/>
      <c r="OLV143" s="20"/>
      <c r="OLW143" s="20"/>
      <c r="OLX143" s="20"/>
      <c r="OLY143" s="20"/>
      <c r="OLZ143" s="20"/>
      <c r="OMA143" s="20"/>
      <c r="OMB143" s="20"/>
      <c r="OMC143" s="20"/>
      <c r="OMD143" s="20"/>
      <c r="OME143" s="20"/>
      <c r="OMF143" s="20"/>
      <c r="OMG143" s="20"/>
      <c r="OMH143" s="20"/>
      <c r="OMI143" s="20"/>
      <c r="OMJ143" s="20"/>
      <c r="OMK143" s="20"/>
      <c r="OML143" s="20"/>
      <c r="OMM143" s="20"/>
      <c r="OMN143" s="20"/>
      <c r="OMO143" s="20"/>
      <c r="OMP143" s="20"/>
      <c r="OMQ143" s="20"/>
      <c r="OMR143" s="20"/>
      <c r="OMS143" s="20"/>
      <c r="OMT143" s="20"/>
      <c r="OMU143" s="20"/>
      <c r="OMV143" s="20"/>
      <c r="OMW143" s="20"/>
      <c r="OMX143" s="20"/>
      <c r="OMY143" s="20"/>
      <c r="OMZ143" s="20"/>
      <c r="ONA143" s="20"/>
      <c r="ONB143" s="20"/>
      <c r="ONC143" s="20"/>
      <c r="OND143" s="20"/>
      <c r="ONE143" s="20"/>
      <c r="ONF143" s="20"/>
      <c r="ONG143" s="20"/>
      <c r="ONH143" s="20"/>
      <c r="ONI143" s="20"/>
      <c r="ONJ143" s="20"/>
      <c r="ONK143" s="20"/>
      <c r="ONL143" s="20"/>
      <c r="ONM143" s="20"/>
      <c r="ONN143" s="20"/>
      <c r="ONO143" s="20"/>
      <c r="ONP143" s="20"/>
      <c r="ONQ143" s="20"/>
      <c r="ONR143" s="20"/>
      <c r="ONS143" s="20"/>
      <c r="ONT143" s="20"/>
      <c r="ONU143" s="20"/>
      <c r="ONV143" s="20"/>
      <c r="ONW143" s="20"/>
      <c r="ONX143" s="20"/>
      <c r="ONY143" s="20"/>
      <c r="ONZ143" s="20"/>
      <c r="OOA143" s="20"/>
      <c r="OOB143" s="20"/>
      <c r="OOC143" s="20"/>
      <c r="OOD143" s="20"/>
      <c r="OOE143" s="20"/>
      <c r="OOF143" s="20"/>
      <c r="OOG143" s="20"/>
      <c r="OOH143" s="20"/>
      <c r="OOI143" s="20"/>
      <c r="OOJ143" s="20"/>
      <c r="OOK143" s="20"/>
      <c r="OOL143" s="20"/>
      <c r="OOM143" s="20"/>
      <c r="OON143" s="20"/>
      <c r="OOO143" s="20"/>
      <c r="OOP143" s="20"/>
      <c r="OOQ143" s="20"/>
      <c r="OOR143" s="20"/>
      <c r="OOS143" s="20"/>
      <c r="OOT143" s="20"/>
      <c r="OOU143" s="20"/>
      <c r="OOV143" s="20"/>
      <c r="OOW143" s="20"/>
      <c r="OOX143" s="20"/>
      <c r="OOY143" s="20"/>
      <c r="OOZ143" s="20"/>
      <c r="OPA143" s="20"/>
      <c r="OPB143" s="20"/>
      <c r="OPC143" s="20"/>
      <c r="OPD143" s="20"/>
      <c r="OPE143" s="20"/>
      <c r="OPF143" s="20"/>
      <c r="OPG143" s="20"/>
      <c r="OPH143" s="20"/>
      <c r="OPI143" s="20"/>
      <c r="OPJ143" s="20"/>
      <c r="OPK143" s="20"/>
      <c r="OPL143" s="20"/>
      <c r="OPM143" s="20"/>
      <c r="OPN143" s="20"/>
      <c r="OPO143" s="20"/>
      <c r="OPP143" s="20"/>
      <c r="OPQ143" s="20"/>
      <c r="OPR143" s="20"/>
      <c r="OPS143" s="20"/>
      <c r="OPT143" s="20"/>
      <c r="OPU143" s="20"/>
      <c r="OPV143" s="20"/>
      <c r="OPW143" s="20"/>
      <c r="OPX143" s="20"/>
      <c r="OPY143" s="20"/>
      <c r="OPZ143" s="20"/>
      <c r="OQA143" s="20"/>
      <c r="OQB143" s="20"/>
      <c r="OQC143" s="20"/>
      <c r="OQD143" s="20"/>
      <c r="OQE143" s="20"/>
      <c r="OQF143" s="20"/>
      <c r="OQG143" s="20"/>
      <c r="OQH143" s="20"/>
      <c r="OQI143" s="20"/>
      <c r="OQJ143" s="20"/>
      <c r="OQK143" s="20"/>
      <c r="OQL143" s="20"/>
      <c r="OQM143" s="20"/>
      <c r="OQN143" s="20"/>
      <c r="OQO143" s="20"/>
      <c r="OQP143" s="20"/>
      <c r="OQQ143" s="20"/>
      <c r="OQR143" s="20"/>
      <c r="OQS143" s="20"/>
      <c r="OQT143" s="20"/>
      <c r="OQU143" s="20"/>
      <c r="OQV143" s="20"/>
      <c r="OQW143" s="20"/>
      <c r="OQX143" s="20"/>
      <c r="OQY143" s="20"/>
      <c r="OQZ143" s="20"/>
      <c r="ORA143" s="20"/>
      <c r="ORB143" s="20"/>
      <c r="ORC143" s="20"/>
      <c r="ORD143" s="20"/>
      <c r="ORE143" s="20"/>
      <c r="ORF143" s="20"/>
      <c r="ORG143" s="20"/>
      <c r="ORH143" s="20"/>
      <c r="ORI143" s="20"/>
      <c r="ORJ143" s="20"/>
      <c r="ORK143" s="20"/>
      <c r="ORL143" s="20"/>
      <c r="ORM143" s="20"/>
      <c r="ORN143" s="20"/>
      <c r="ORO143" s="20"/>
      <c r="ORP143" s="20"/>
      <c r="ORQ143" s="20"/>
      <c r="ORR143" s="20"/>
      <c r="ORS143" s="20"/>
      <c r="ORT143" s="20"/>
      <c r="ORU143" s="20"/>
      <c r="ORV143" s="20"/>
      <c r="ORW143" s="20"/>
      <c r="ORX143" s="20"/>
      <c r="ORY143" s="20"/>
      <c r="ORZ143" s="20"/>
      <c r="OSA143" s="20"/>
      <c r="OSB143" s="20"/>
      <c r="OSC143" s="20"/>
      <c r="OSD143" s="20"/>
      <c r="OSE143" s="20"/>
      <c r="OSF143" s="20"/>
      <c r="OSG143" s="20"/>
      <c r="OSH143" s="20"/>
      <c r="OSI143" s="20"/>
      <c r="OSJ143" s="20"/>
      <c r="OSK143" s="20"/>
      <c r="OSL143" s="20"/>
      <c r="OSM143" s="20"/>
      <c r="OSN143" s="20"/>
      <c r="OSO143" s="20"/>
      <c r="OSP143" s="20"/>
      <c r="OSQ143" s="20"/>
      <c r="OSR143" s="20"/>
      <c r="OSS143" s="20"/>
      <c r="OST143" s="20"/>
      <c r="OSU143" s="20"/>
      <c r="OSV143" s="20"/>
      <c r="OSW143" s="20"/>
      <c r="OSX143" s="20"/>
      <c r="OSY143" s="20"/>
      <c r="OSZ143" s="20"/>
      <c r="OTA143" s="20"/>
      <c r="OTB143" s="20"/>
      <c r="OTC143" s="20"/>
      <c r="OTD143" s="20"/>
      <c r="OTE143" s="20"/>
      <c r="OTF143" s="20"/>
      <c r="OTG143" s="20"/>
      <c r="OTH143" s="20"/>
      <c r="OTI143" s="20"/>
      <c r="OTJ143" s="20"/>
      <c r="OTK143" s="20"/>
      <c r="OTL143" s="20"/>
      <c r="OTM143" s="20"/>
      <c r="OTN143" s="20"/>
      <c r="OTO143" s="20"/>
      <c r="OTP143" s="20"/>
      <c r="OTQ143" s="20"/>
      <c r="OTR143" s="20"/>
      <c r="OTS143" s="20"/>
      <c r="OTT143" s="20"/>
      <c r="OTU143" s="20"/>
      <c r="OTV143" s="20"/>
      <c r="OTW143" s="20"/>
      <c r="OTX143" s="20"/>
      <c r="OTY143" s="20"/>
      <c r="OTZ143" s="20"/>
      <c r="OUA143" s="20"/>
      <c r="OUB143" s="20"/>
      <c r="OUC143" s="20"/>
      <c r="OUD143" s="20"/>
      <c r="OUE143" s="20"/>
      <c r="OUF143" s="20"/>
      <c r="OUG143" s="20"/>
      <c r="OUH143" s="20"/>
      <c r="OUI143" s="20"/>
      <c r="OUJ143" s="20"/>
      <c r="OUK143" s="20"/>
      <c r="OUL143" s="20"/>
      <c r="OUM143" s="20"/>
      <c r="OUN143" s="20"/>
      <c r="OUO143" s="20"/>
      <c r="OUP143" s="20"/>
      <c r="OUQ143" s="20"/>
      <c r="OUR143" s="20"/>
      <c r="OUS143" s="20"/>
      <c r="OUT143" s="20"/>
      <c r="OUU143" s="20"/>
      <c r="OUV143" s="20"/>
      <c r="OUW143" s="20"/>
      <c r="OUX143" s="20"/>
      <c r="OUY143" s="20"/>
      <c r="OUZ143" s="20"/>
      <c r="OVA143" s="20"/>
      <c r="OVB143" s="20"/>
      <c r="OVC143" s="20"/>
      <c r="OVD143" s="20"/>
      <c r="OVE143" s="20"/>
      <c r="OVF143" s="20"/>
      <c r="OVG143" s="20"/>
      <c r="OVH143" s="20"/>
      <c r="OVI143" s="20"/>
      <c r="OVJ143" s="20"/>
      <c r="OVK143" s="20"/>
      <c r="OVL143" s="20"/>
      <c r="OVM143" s="20"/>
      <c r="OVN143" s="20"/>
      <c r="OVO143" s="20"/>
      <c r="OVP143" s="20"/>
      <c r="OVQ143" s="20"/>
      <c r="OVR143" s="20"/>
      <c r="OVS143" s="20"/>
      <c r="OVT143" s="20"/>
      <c r="OVU143" s="20"/>
      <c r="OVV143" s="20"/>
      <c r="OVW143" s="20"/>
      <c r="OVX143" s="20"/>
      <c r="OVY143" s="20"/>
      <c r="OVZ143" s="20"/>
      <c r="OWA143" s="20"/>
      <c r="OWB143" s="20"/>
      <c r="OWC143" s="20"/>
      <c r="OWD143" s="20"/>
      <c r="OWE143" s="20"/>
      <c r="OWF143" s="20"/>
      <c r="OWG143" s="20"/>
      <c r="OWH143" s="20"/>
      <c r="OWI143" s="20"/>
      <c r="OWJ143" s="20"/>
      <c r="OWK143" s="20"/>
      <c r="OWL143" s="20"/>
      <c r="OWM143" s="20"/>
      <c r="OWN143" s="20"/>
      <c r="OWO143" s="20"/>
      <c r="OWP143" s="20"/>
      <c r="OWQ143" s="20"/>
      <c r="OWR143" s="20"/>
      <c r="OWS143" s="20"/>
      <c r="OWT143" s="20"/>
      <c r="OWU143" s="20"/>
      <c r="OWV143" s="20"/>
      <c r="OWW143" s="20"/>
      <c r="OWX143" s="20"/>
      <c r="OWY143" s="20"/>
      <c r="OWZ143" s="20"/>
      <c r="OXA143" s="20"/>
      <c r="OXB143" s="20"/>
      <c r="OXC143" s="20"/>
      <c r="OXD143" s="20"/>
      <c r="OXE143" s="20"/>
      <c r="OXF143" s="20"/>
      <c r="OXG143" s="20"/>
      <c r="OXH143" s="20"/>
      <c r="OXI143" s="20"/>
      <c r="OXJ143" s="20"/>
      <c r="OXK143" s="20"/>
      <c r="OXL143" s="20"/>
      <c r="OXM143" s="20"/>
      <c r="OXN143" s="20"/>
      <c r="OXO143" s="20"/>
      <c r="OXP143" s="20"/>
      <c r="OXQ143" s="20"/>
      <c r="OXR143" s="20"/>
      <c r="OXS143" s="20"/>
      <c r="OXT143" s="20"/>
      <c r="OXU143" s="20"/>
      <c r="OXV143" s="20"/>
      <c r="OXW143" s="20"/>
      <c r="OXX143" s="20"/>
      <c r="OXY143" s="20"/>
      <c r="OXZ143" s="20"/>
      <c r="OYA143" s="20"/>
      <c r="OYB143" s="20"/>
      <c r="OYC143" s="20"/>
      <c r="OYD143" s="20"/>
      <c r="OYE143" s="20"/>
      <c r="OYF143" s="20"/>
      <c r="OYG143" s="20"/>
      <c r="OYH143" s="20"/>
      <c r="OYI143" s="20"/>
      <c r="OYJ143" s="20"/>
      <c r="OYK143" s="20"/>
      <c r="OYL143" s="20"/>
      <c r="OYM143" s="20"/>
      <c r="OYN143" s="20"/>
      <c r="OYO143" s="20"/>
      <c r="OYP143" s="20"/>
      <c r="OYQ143" s="20"/>
      <c r="OYR143" s="20"/>
      <c r="OYS143" s="20"/>
      <c r="OYT143" s="20"/>
      <c r="OYU143" s="20"/>
      <c r="OYV143" s="20"/>
      <c r="OYW143" s="20"/>
      <c r="OYX143" s="20"/>
      <c r="OYY143" s="20"/>
      <c r="OYZ143" s="20"/>
      <c r="OZA143" s="20"/>
      <c r="OZB143" s="20"/>
      <c r="OZC143" s="20"/>
      <c r="OZD143" s="20"/>
      <c r="OZE143" s="20"/>
      <c r="OZF143" s="20"/>
      <c r="OZG143" s="20"/>
      <c r="OZH143" s="20"/>
      <c r="OZI143" s="20"/>
      <c r="OZJ143" s="20"/>
      <c r="OZK143" s="20"/>
      <c r="OZL143" s="20"/>
      <c r="OZM143" s="20"/>
      <c r="OZN143" s="20"/>
      <c r="OZO143" s="20"/>
      <c r="OZP143" s="20"/>
      <c r="OZQ143" s="20"/>
      <c r="OZR143" s="20"/>
      <c r="OZS143" s="20"/>
      <c r="OZT143" s="20"/>
      <c r="OZU143" s="20"/>
      <c r="OZV143" s="20"/>
      <c r="OZW143" s="20"/>
      <c r="OZX143" s="20"/>
      <c r="OZY143" s="20"/>
      <c r="OZZ143" s="20"/>
      <c r="PAA143" s="20"/>
      <c r="PAB143" s="20"/>
      <c r="PAC143" s="20"/>
      <c r="PAD143" s="20"/>
      <c r="PAE143" s="20"/>
      <c r="PAF143" s="20"/>
      <c r="PAG143" s="20"/>
      <c r="PAH143" s="20"/>
      <c r="PAI143" s="20"/>
      <c r="PAJ143" s="20"/>
      <c r="PAK143" s="20"/>
      <c r="PAL143" s="20"/>
      <c r="PAM143" s="20"/>
      <c r="PAN143" s="20"/>
      <c r="PAO143" s="20"/>
      <c r="PAP143" s="20"/>
      <c r="PAQ143" s="20"/>
      <c r="PAR143" s="20"/>
      <c r="PAS143" s="20"/>
      <c r="PAT143" s="20"/>
      <c r="PAU143" s="20"/>
      <c r="PAV143" s="20"/>
      <c r="PAW143" s="20"/>
      <c r="PAX143" s="20"/>
      <c r="PAY143" s="20"/>
      <c r="PAZ143" s="20"/>
      <c r="PBA143" s="20"/>
      <c r="PBB143" s="20"/>
      <c r="PBC143" s="20"/>
      <c r="PBD143" s="20"/>
      <c r="PBE143" s="20"/>
      <c r="PBF143" s="20"/>
      <c r="PBG143" s="20"/>
      <c r="PBH143" s="20"/>
      <c r="PBI143" s="20"/>
      <c r="PBJ143" s="20"/>
      <c r="PBK143" s="20"/>
      <c r="PBL143" s="20"/>
      <c r="PBM143" s="20"/>
      <c r="PBN143" s="20"/>
      <c r="PBO143" s="20"/>
      <c r="PBP143" s="20"/>
      <c r="PBQ143" s="20"/>
      <c r="PBR143" s="20"/>
      <c r="PBS143" s="20"/>
      <c r="PBT143" s="20"/>
      <c r="PBU143" s="20"/>
      <c r="PBV143" s="20"/>
      <c r="PBW143" s="20"/>
      <c r="PBX143" s="20"/>
      <c r="PBY143" s="20"/>
      <c r="PBZ143" s="20"/>
      <c r="PCA143" s="20"/>
      <c r="PCB143" s="20"/>
      <c r="PCC143" s="20"/>
      <c r="PCD143" s="20"/>
      <c r="PCE143" s="20"/>
      <c r="PCF143" s="20"/>
      <c r="PCG143" s="20"/>
      <c r="PCH143" s="20"/>
      <c r="PCI143" s="20"/>
      <c r="PCJ143" s="20"/>
      <c r="PCK143" s="20"/>
      <c r="PCL143" s="20"/>
      <c r="PCM143" s="20"/>
      <c r="PCN143" s="20"/>
      <c r="PCO143" s="20"/>
      <c r="PCP143" s="20"/>
      <c r="PCQ143" s="20"/>
      <c r="PCR143" s="20"/>
      <c r="PCS143" s="20"/>
      <c r="PCT143" s="20"/>
      <c r="PCU143" s="20"/>
      <c r="PCV143" s="20"/>
      <c r="PCW143" s="20"/>
      <c r="PCX143" s="20"/>
      <c r="PCY143" s="20"/>
      <c r="PCZ143" s="20"/>
      <c r="PDA143" s="20"/>
      <c r="PDB143" s="20"/>
      <c r="PDC143" s="20"/>
      <c r="PDD143" s="20"/>
      <c r="PDE143" s="20"/>
      <c r="PDF143" s="20"/>
      <c r="PDG143" s="20"/>
      <c r="PDH143" s="20"/>
      <c r="PDI143" s="20"/>
      <c r="PDJ143" s="20"/>
      <c r="PDK143" s="20"/>
      <c r="PDL143" s="20"/>
      <c r="PDM143" s="20"/>
      <c r="PDN143" s="20"/>
      <c r="PDO143" s="20"/>
      <c r="PDP143" s="20"/>
      <c r="PDQ143" s="20"/>
      <c r="PDR143" s="20"/>
      <c r="PDS143" s="20"/>
      <c r="PDT143" s="20"/>
      <c r="PDU143" s="20"/>
      <c r="PDV143" s="20"/>
      <c r="PDW143" s="20"/>
      <c r="PDX143" s="20"/>
      <c r="PDY143" s="20"/>
      <c r="PDZ143" s="20"/>
      <c r="PEA143" s="20"/>
      <c r="PEB143" s="20"/>
      <c r="PEC143" s="20"/>
      <c r="PED143" s="20"/>
      <c r="PEE143" s="20"/>
      <c r="PEF143" s="20"/>
      <c r="PEG143" s="20"/>
      <c r="PEH143" s="20"/>
      <c r="PEI143" s="20"/>
      <c r="PEJ143" s="20"/>
      <c r="PEK143" s="20"/>
      <c r="PEL143" s="20"/>
      <c r="PEM143" s="20"/>
      <c r="PEN143" s="20"/>
      <c r="PEO143" s="20"/>
      <c r="PEP143" s="20"/>
      <c r="PEQ143" s="20"/>
      <c r="PER143" s="20"/>
      <c r="PES143" s="20"/>
      <c r="PET143" s="20"/>
      <c r="PEU143" s="20"/>
      <c r="PEV143" s="20"/>
      <c r="PEW143" s="20"/>
      <c r="PEX143" s="20"/>
      <c r="PEY143" s="20"/>
      <c r="PEZ143" s="20"/>
      <c r="PFA143" s="20"/>
      <c r="PFB143" s="20"/>
      <c r="PFC143" s="20"/>
      <c r="PFD143" s="20"/>
      <c r="PFE143" s="20"/>
      <c r="PFF143" s="20"/>
      <c r="PFG143" s="20"/>
      <c r="PFH143" s="20"/>
      <c r="PFI143" s="20"/>
      <c r="PFJ143" s="20"/>
      <c r="PFK143" s="20"/>
      <c r="PFL143" s="20"/>
      <c r="PFM143" s="20"/>
      <c r="PFN143" s="20"/>
      <c r="PFO143" s="20"/>
      <c r="PFP143" s="20"/>
      <c r="PFQ143" s="20"/>
      <c r="PFR143" s="20"/>
      <c r="PFS143" s="20"/>
      <c r="PFT143" s="20"/>
      <c r="PFU143" s="20"/>
      <c r="PFV143" s="20"/>
      <c r="PFW143" s="20"/>
      <c r="PFX143" s="20"/>
      <c r="PFY143" s="20"/>
      <c r="PFZ143" s="20"/>
      <c r="PGA143" s="20"/>
      <c r="PGB143" s="20"/>
      <c r="PGC143" s="20"/>
      <c r="PGD143" s="20"/>
      <c r="PGE143" s="20"/>
      <c r="PGF143" s="20"/>
      <c r="PGG143" s="20"/>
      <c r="PGH143" s="20"/>
      <c r="PGI143" s="20"/>
      <c r="PGJ143" s="20"/>
      <c r="PGK143" s="20"/>
      <c r="PGL143" s="20"/>
      <c r="PGM143" s="20"/>
      <c r="PGN143" s="20"/>
      <c r="PGO143" s="20"/>
      <c r="PGP143" s="20"/>
      <c r="PGQ143" s="20"/>
      <c r="PGR143" s="20"/>
      <c r="PGS143" s="20"/>
      <c r="PGT143" s="20"/>
      <c r="PGU143" s="20"/>
      <c r="PGV143" s="20"/>
      <c r="PGW143" s="20"/>
      <c r="PGX143" s="20"/>
      <c r="PGY143" s="20"/>
      <c r="PGZ143" s="20"/>
      <c r="PHA143" s="20"/>
      <c r="PHB143" s="20"/>
      <c r="PHC143" s="20"/>
      <c r="PHD143" s="20"/>
      <c r="PHE143" s="20"/>
      <c r="PHF143" s="20"/>
      <c r="PHG143" s="20"/>
      <c r="PHH143" s="20"/>
      <c r="PHI143" s="20"/>
      <c r="PHJ143" s="20"/>
      <c r="PHK143" s="20"/>
      <c r="PHL143" s="20"/>
      <c r="PHM143" s="20"/>
      <c r="PHN143" s="20"/>
      <c r="PHO143" s="20"/>
      <c r="PHP143" s="20"/>
      <c r="PHQ143" s="20"/>
      <c r="PHR143" s="20"/>
      <c r="PHS143" s="20"/>
      <c r="PHT143" s="20"/>
      <c r="PHU143" s="20"/>
      <c r="PHV143" s="20"/>
      <c r="PHW143" s="20"/>
      <c r="PHX143" s="20"/>
      <c r="PHY143" s="20"/>
      <c r="PHZ143" s="20"/>
      <c r="PIA143" s="20"/>
      <c r="PIB143" s="20"/>
      <c r="PIC143" s="20"/>
      <c r="PID143" s="20"/>
      <c r="PIE143" s="20"/>
      <c r="PIF143" s="20"/>
      <c r="PIG143" s="20"/>
      <c r="PIH143" s="20"/>
      <c r="PII143" s="20"/>
      <c r="PIJ143" s="20"/>
      <c r="PIK143" s="20"/>
      <c r="PIL143" s="20"/>
      <c r="PIM143" s="20"/>
      <c r="PIN143" s="20"/>
      <c r="PIO143" s="20"/>
      <c r="PIP143" s="20"/>
      <c r="PIQ143" s="20"/>
      <c r="PIR143" s="20"/>
      <c r="PIS143" s="20"/>
      <c r="PIT143" s="20"/>
      <c r="PIU143" s="20"/>
      <c r="PIV143" s="20"/>
      <c r="PIW143" s="20"/>
      <c r="PIX143" s="20"/>
      <c r="PIY143" s="20"/>
      <c r="PIZ143" s="20"/>
      <c r="PJA143" s="20"/>
      <c r="PJB143" s="20"/>
      <c r="PJC143" s="20"/>
      <c r="PJD143" s="20"/>
      <c r="PJE143" s="20"/>
      <c r="PJF143" s="20"/>
      <c r="PJG143" s="20"/>
      <c r="PJH143" s="20"/>
      <c r="PJI143" s="20"/>
      <c r="PJJ143" s="20"/>
      <c r="PJK143" s="20"/>
      <c r="PJL143" s="20"/>
      <c r="PJM143" s="20"/>
      <c r="PJN143" s="20"/>
      <c r="PJO143" s="20"/>
      <c r="PJP143" s="20"/>
      <c r="PJQ143" s="20"/>
      <c r="PJR143" s="20"/>
      <c r="PJS143" s="20"/>
      <c r="PJT143" s="20"/>
      <c r="PJU143" s="20"/>
      <c r="PJV143" s="20"/>
      <c r="PJW143" s="20"/>
      <c r="PJX143" s="20"/>
      <c r="PJY143" s="20"/>
      <c r="PJZ143" s="20"/>
      <c r="PKA143" s="20"/>
      <c r="PKB143" s="20"/>
      <c r="PKC143" s="20"/>
      <c r="PKD143" s="20"/>
      <c r="PKE143" s="20"/>
      <c r="PKF143" s="20"/>
      <c r="PKG143" s="20"/>
      <c r="PKH143" s="20"/>
      <c r="PKI143" s="20"/>
      <c r="PKJ143" s="20"/>
      <c r="PKK143" s="20"/>
      <c r="PKL143" s="20"/>
      <c r="PKM143" s="20"/>
      <c r="PKN143" s="20"/>
      <c r="PKO143" s="20"/>
      <c r="PKP143" s="20"/>
      <c r="PKQ143" s="20"/>
      <c r="PKR143" s="20"/>
      <c r="PKS143" s="20"/>
      <c r="PKT143" s="20"/>
      <c r="PKU143" s="20"/>
      <c r="PKV143" s="20"/>
      <c r="PKW143" s="20"/>
      <c r="PKX143" s="20"/>
      <c r="PKY143" s="20"/>
      <c r="PKZ143" s="20"/>
      <c r="PLA143" s="20"/>
      <c r="PLB143" s="20"/>
      <c r="PLC143" s="20"/>
      <c r="PLD143" s="20"/>
      <c r="PLE143" s="20"/>
      <c r="PLF143" s="20"/>
      <c r="PLG143" s="20"/>
      <c r="PLH143" s="20"/>
      <c r="PLI143" s="20"/>
      <c r="PLJ143" s="20"/>
      <c r="PLK143" s="20"/>
      <c r="PLL143" s="20"/>
      <c r="PLM143" s="20"/>
      <c r="PLN143" s="20"/>
      <c r="PLO143" s="20"/>
      <c r="PLP143" s="20"/>
      <c r="PLQ143" s="20"/>
      <c r="PLR143" s="20"/>
      <c r="PLS143" s="20"/>
      <c r="PLT143" s="20"/>
      <c r="PLU143" s="20"/>
      <c r="PLV143" s="20"/>
      <c r="PLW143" s="20"/>
      <c r="PLX143" s="20"/>
      <c r="PLY143" s="20"/>
      <c r="PLZ143" s="20"/>
      <c r="PMA143" s="20"/>
      <c r="PMB143" s="20"/>
      <c r="PMC143" s="20"/>
      <c r="PMD143" s="20"/>
      <c r="PME143" s="20"/>
      <c r="PMF143" s="20"/>
      <c r="PMG143" s="20"/>
      <c r="PMH143" s="20"/>
      <c r="PMI143" s="20"/>
      <c r="PMJ143" s="20"/>
      <c r="PMK143" s="20"/>
      <c r="PML143" s="20"/>
      <c r="PMM143" s="20"/>
      <c r="PMN143" s="20"/>
      <c r="PMO143" s="20"/>
      <c r="PMP143" s="20"/>
      <c r="PMQ143" s="20"/>
      <c r="PMR143" s="20"/>
      <c r="PMS143" s="20"/>
      <c r="PMT143" s="20"/>
      <c r="PMU143" s="20"/>
      <c r="PMV143" s="20"/>
      <c r="PMW143" s="20"/>
      <c r="PMX143" s="20"/>
      <c r="PMY143" s="20"/>
      <c r="PMZ143" s="20"/>
      <c r="PNA143" s="20"/>
      <c r="PNB143" s="20"/>
      <c r="PNC143" s="20"/>
      <c r="PND143" s="20"/>
      <c r="PNE143" s="20"/>
      <c r="PNF143" s="20"/>
      <c r="PNG143" s="20"/>
      <c r="PNH143" s="20"/>
      <c r="PNI143" s="20"/>
      <c r="PNJ143" s="20"/>
      <c r="PNK143" s="20"/>
      <c r="PNL143" s="20"/>
      <c r="PNM143" s="20"/>
      <c r="PNN143" s="20"/>
      <c r="PNO143" s="20"/>
      <c r="PNP143" s="20"/>
      <c r="PNQ143" s="20"/>
      <c r="PNR143" s="20"/>
      <c r="PNS143" s="20"/>
      <c r="PNT143" s="20"/>
      <c r="PNU143" s="20"/>
      <c r="PNV143" s="20"/>
      <c r="PNW143" s="20"/>
      <c r="PNX143" s="20"/>
      <c r="PNY143" s="20"/>
      <c r="PNZ143" s="20"/>
      <c r="POA143" s="20"/>
      <c r="POB143" s="20"/>
      <c r="POC143" s="20"/>
      <c r="POD143" s="20"/>
      <c r="POE143" s="20"/>
      <c r="POF143" s="20"/>
      <c r="POG143" s="20"/>
      <c r="POH143" s="20"/>
      <c r="POI143" s="20"/>
      <c r="POJ143" s="20"/>
      <c r="POK143" s="20"/>
      <c r="POL143" s="20"/>
      <c r="POM143" s="20"/>
      <c r="PON143" s="20"/>
      <c r="POO143" s="20"/>
      <c r="POP143" s="20"/>
      <c r="POQ143" s="20"/>
      <c r="POR143" s="20"/>
      <c r="POS143" s="20"/>
      <c r="POT143" s="20"/>
      <c r="POU143" s="20"/>
      <c r="POV143" s="20"/>
      <c r="POW143" s="20"/>
      <c r="POX143" s="20"/>
      <c r="POY143" s="20"/>
      <c r="POZ143" s="20"/>
      <c r="PPA143" s="20"/>
      <c r="PPB143" s="20"/>
      <c r="PPC143" s="20"/>
      <c r="PPD143" s="20"/>
      <c r="PPE143" s="20"/>
      <c r="PPF143" s="20"/>
      <c r="PPG143" s="20"/>
      <c r="PPH143" s="20"/>
      <c r="PPI143" s="20"/>
      <c r="PPJ143" s="20"/>
      <c r="PPK143" s="20"/>
      <c r="PPL143" s="20"/>
      <c r="PPM143" s="20"/>
      <c r="PPN143" s="20"/>
      <c r="PPO143" s="20"/>
      <c r="PPP143" s="20"/>
      <c r="PPQ143" s="20"/>
      <c r="PPR143" s="20"/>
      <c r="PPS143" s="20"/>
      <c r="PPT143" s="20"/>
      <c r="PPU143" s="20"/>
      <c r="PPV143" s="20"/>
      <c r="PPW143" s="20"/>
      <c r="PPX143" s="20"/>
      <c r="PPY143" s="20"/>
      <c r="PPZ143" s="20"/>
      <c r="PQA143" s="20"/>
      <c r="PQB143" s="20"/>
      <c r="PQC143" s="20"/>
      <c r="PQD143" s="20"/>
      <c r="PQE143" s="20"/>
      <c r="PQF143" s="20"/>
      <c r="PQG143" s="20"/>
      <c r="PQH143" s="20"/>
      <c r="PQI143" s="20"/>
      <c r="PQJ143" s="20"/>
      <c r="PQK143" s="20"/>
      <c r="PQL143" s="20"/>
      <c r="PQM143" s="20"/>
      <c r="PQN143" s="20"/>
      <c r="PQO143" s="20"/>
      <c r="PQP143" s="20"/>
      <c r="PQQ143" s="20"/>
      <c r="PQR143" s="20"/>
      <c r="PQS143" s="20"/>
      <c r="PQT143" s="20"/>
      <c r="PQU143" s="20"/>
      <c r="PQV143" s="20"/>
      <c r="PQW143" s="20"/>
      <c r="PQX143" s="20"/>
      <c r="PQY143" s="20"/>
      <c r="PQZ143" s="20"/>
      <c r="PRA143" s="20"/>
      <c r="PRB143" s="20"/>
      <c r="PRC143" s="20"/>
      <c r="PRD143" s="20"/>
      <c r="PRE143" s="20"/>
      <c r="PRF143" s="20"/>
      <c r="PRG143" s="20"/>
      <c r="PRH143" s="20"/>
      <c r="PRI143" s="20"/>
      <c r="PRJ143" s="20"/>
      <c r="PRK143" s="20"/>
      <c r="PRL143" s="20"/>
      <c r="PRM143" s="20"/>
      <c r="PRN143" s="20"/>
      <c r="PRO143" s="20"/>
      <c r="PRP143" s="20"/>
      <c r="PRQ143" s="20"/>
      <c r="PRR143" s="20"/>
      <c r="PRS143" s="20"/>
      <c r="PRT143" s="20"/>
      <c r="PRU143" s="20"/>
      <c r="PRV143" s="20"/>
      <c r="PRW143" s="20"/>
      <c r="PRX143" s="20"/>
      <c r="PRY143" s="20"/>
      <c r="PRZ143" s="20"/>
      <c r="PSA143" s="20"/>
      <c r="PSB143" s="20"/>
      <c r="PSC143" s="20"/>
      <c r="PSD143" s="20"/>
      <c r="PSE143" s="20"/>
      <c r="PSF143" s="20"/>
      <c r="PSG143" s="20"/>
      <c r="PSH143" s="20"/>
      <c r="PSI143" s="20"/>
      <c r="PSJ143" s="20"/>
      <c r="PSK143" s="20"/>
      <c r="PSL143" s="20"/>
      <c r="PSM143" s="20"/>
      <c r="PSN143" s="20"/>
      <c r="PSO143" s="20"/>
      <c r="PSP143" s="20"/>
      <c r="PSQ143" s="20"/>
      <c r="PSR143" s="20"/>
      <c r="PSS143" s="20"/>
      <c r="PST143" s="20"/>
      <c r="PSU143" s="20"/>
      <c r="PSV143" s="20"/>
      <c r="PSW143" s="20"/>
      <c r="PSX143" s="20"/>
      <c r="PSY143" s="20"/>
      <c r="PSZ143" s="20"/>
      <c r="PTA143" s="20"/>
      <c r="PTB143" s="20"/>
      <c r="PTC143" s="20"/>
      <c r="PTD143" s="20"/>
      <c r="PTE143" s="20"/>
      <c r="PTF143" s="20"/>
      <c r="PTG143" s="20"/>
      <c r="PTH143" s="20"/>
      <c r="PTI143" s="20"/>
      <c r="PTJ143" s="20"/>
      <c r="PTK143" s="20"/>
      <c r="PTL143" s="20"/>
      <c r="PTM143" s="20"/>
      <c r="PTN143" s="20"/>
      <c r="PTO143" s="20"/>
      <c r="PTP143" s="20"/>
      <c r="PTQ143" s="20"/>
      <c r="PTR143" s="20"/>
      <c r="PTS143" s="20"/>
      <c r="PTT143" s="20"/>
      <c r="PTU143" s="20"/>
      <c r="PTV143" s="20"/>
      <c r="PTW143" s="20"/>
      <c r="PTX143" s="20"/>
      <c r="PTY143" s="20"/>
      <c r="PTZ143" s="20"/>
      <c r="PUA143" s="20"/>
      <c r="PUB143" s="20"/>
      <c r="PUC143" s="20"/>
      <c r="PUD143" s="20"/>
      <c r="PUE143" s="20"/>
      <c r="PUF143" s="20"/>
      <c r="PUG143" s="20"/>
      <c r="PUH143" s="20"/>
      <c r="PUI143" s="20"/>
      <c r="PUJ143" s="20"/>
      <c r="PUK143" s="20"/>
      <c r="PUL143" s="20"/>
      <c r="PUM143" s="20"/>
      <c r="PUN143" s="20"/>
      <c r="PUO143" s="20"/>
      <c r="PUP143" s="20"/>
      <c r="PUQ143" s="20"/>
      <c r="PUR143" s="20"/>
      <c r="PUS143" s="20"/>
      <c r="PUT143" s="20"/>
      <c r="PUU143" s="20"/>
      <c r="PUV143" s="20"/>
      <c r="PUW143" s="20"/>
      <c r="PUX143" s="20"/>
      <c r="PUY143" s="20"/>
      <c r="PUZ143" s="20"/>
      <c r="PVA143" s="20"/>
      <c r="PVB143" s="20"/>
      <c r="PVC143" s="20"/>
      <c r="PVD143" s="20"/>
      <c r="PVE143" s="20"/>
      <c r="PVF143" s="20"/>
      <c r="PVG143" s="20"/>
      <c r="PVH143" s="20"/>
      <c r="PVI143" s="20"/>
      <c r="PVJ143" s="20"/>
      <c r="PVK143" s="20"/>
      <c r="PVL143" s="20"/>
      <c r="PVM143" s="20"/>
      <c r="PVN143" s="20"/>
      <c r="PVO143" s="20"/>
      <c r="PVP143" s="20"/>
      <c r="PVQ143" s="20"/>
      <c r="PVR143" s="20"/>
      <c r="PVS143" s="20"/>
      <c r="PVT143" s="20"/>
      <c r="PVU143" s="20"/>
      <c r="PVV143" s="20"/>
      <c r="PVW143" s="20"/>
      <c r="PVX143" s="20"/>
      <c r="PVY143" s="20"/>
      <c r="PVZ143" s="20"/>
      <c r="PWA143" s="20"/>
      <c r="PWB143" s="20"/>
      <c r="PWC143" s="20"/>
      <c r="PWD143" s="20"/>
      <c r="PWE143" s="20"/>
      <c r="PWF143" s="20"/>
      <c r="PWG143" s="20"/>
      <c r="PWH143" s="20"/>
      <c r="PWI143" s="20"/>
      <c r="PWJ143" s="20"/>
      <c r="PWK143" s="20"/>
      <c r="PWL143" s="20"/>
      <c r="PWM143" s="20"/>
      <c r="PWN143" s="20"/>
      <c r="PWO143" s="20"/>
      <c r="PWP143" s="20"/>
      <c r="PWQ143" s="20"/>
      <c r="PWR143" s="20"/>
      <c r="PWS143" s="20"/>
      <c r="PWT143" s="20"/>
      <c r="PWU143" s="20"/>
      <c r="PWV143" s="20"/>
      <c r="PWW143" s="20"/>
      <c r="PWX143" s="20"/>
      <c r="PWY143" s="20"/>
      <c r="PWZ143" s="20"/>
      <c r="PXA143" s="20"/>
      <c r="PXB143" s="20"/>
      <c r="PXC143" s="20"/>
      <c r="PXD143" s="20"/>
      <c r="PXE143" s="20"/>
      <c r="PXF143" s="20"/>
      <c r="PXG143" s="20"/>
      <c r="PXH143" s="20"/>
      <c r="PXI143" s="20"/>
      <c r="PXJ143" s="20"/>
      <c r="PXK143" s="20"/>
      <c r="PXL143" s="20"/>
      <c r="PXM143" s="20"/>
      <c r="PXN143" s="20"/>
      <c r="PXO143" s="20"/>
      <c r="PXP143" s="20"/>
      <c r="PXQ143" s="20"/>
      <c r="PXR143" s="20"/>
      <c r="PXS143" s="20"/>
      <c r="PXT143" s="20"/>
      <c r="PXU143" s="20"/>
      <c r="PXV143" s="20"/>
      <c r="PXW143" s="20"/>
      <c r="PXX143" s="20"/>
      <c r="PXY143" s="20"/>
      <c r="PXZ143" s="20"/>
      <c r="PYA143" s="20"/>
      <c r="PYB143" s="20"/>
      <c r="PYC143" s="20"/>
      <c r="PYD143" s="20"/>
      <c r="PYE143" s="20"/>
      <c r="PYF143" s="20"/>
      <c r="PYG143" s="20"/>
      <c r="PYH143" s="20"/>
      <c r="PYI143" s="20"/>
      <c r="PYJ143" s="20"/>
      <c r="PYK143" s="20"/>
      <c r="PYL143" s="20"/>
      <c r="PYM143" s="20"/>
      <c r="PYN143" s="20"/>
      <c r="PYO143" s="20"/>
      <c r="PYP143" s="20"/>
      <c r="PYQ143" s="20"/>
      <c r="PYR143" s="20"/>
      <c r="PYS143" s="20"/>
      <c r="PYT143" s="20"/>
      <c r="PYU143" s="20"/>
      <c r="PYV143" s="20"/>
      <c r="PYW143" s="20"/>
      <c r="PYX143" s="20"/>
      <c r="PYY143" s="20"/>
      <c r="PYZ143" s="20"/>
      <c r="PZA143" s="20"/>
      <c r="PZB143" s="20"/>
      <c r="PZC143" s="20"/>
      <c r="PZD143" s="20"/>
      <c r="PZE143" s="20"/>
      <c r="PZF143" s="20"/>
      <c r="PZG143" s="20"/>
      <c r="PZH143" s="20"/>
      <c r="PZI143" s="20"/>
      <c r="PZJ143" s="20"/>
      <c r="PZK143" s="20"/>
      <c r="PZL143" s="20"/>
      <c r="PZM143" s="20"/>
      <c r="PZN143" s="20"/>
      <c r="PZO143" s="20"/>
      <c r="PZP143" s="20"/>
      <c r="PZQ143" s="20"/>
      <c r="PZR143" s="20"/>
      <c r="PZS143" s="20"/>
      <c r="PZT143" s="20"/>
      <c r="PZU143" s="20"/>
      <c r="PZV143" s="20"/>
      <c r="PZW143" s="20"/>
      <c r="PZX143" s="20"/>
      <c r="PZY143" s="20"/>
      <c r="PZZ143" s="20"/>
      <c r="QAA143" s="20"/>
      <c r="QAB143" s="20"/>
      <c r="QAC143" s="20"/>
      <c r="QAD143" s="20"/>
      <c r="QAE143" s="20"/>
      <c r="QAF143" s="20"/>
      <c r="QAG143" s="20"/>
      <c r="QAH143" s="20"/>
      <c r="QAI143" s="20"/>
      <c r="QAJ143" s="20"/>
      <c r="QAK143" s="20"/>
      <c r="QAL143" s="20"/>
      <c r="QAM143" s="20"/>
      <c r="QAN143" s="20"/>
      <c r="QAO143" s="20"/>
      <c r="QAP143" s="20"/>
      <c r="QAQ143" s="20"/>
      <c r="QAR143" s="20"/>
      <c r="QAS143" s="20"/>
      <c r="QAT143" s="20"/>
      <c r="QAU143" s="20"/>
      <c r="QAV143" s="20"/>
      <c r="QAW143" s="20"/>
      <c r="QAX143" s="20"/>
      <c r="QAY143" s="20"/>
      <c r="QAZ143" s="20"/>
      <c r="QBA143" s="20"/>
      <c r="QBB143" s="20"/>
      <c r="QBC143" s="20"/>
      <c r="QBD143" s="20"/>
      <c r="QBE143" s="20"/>
      <c r="QBF143" s="20"/>
      <c r="QBG143" s="20"/>
      <c r="QBH143" s="20"/>
      <c r="QBI143" s="20"/>
      <c r="QBJ143" s="20"/>
      <c r="QBK143" s="20"/>
      <c r="QBL143" s="20"/>
      <c r="QBM143" s="20"/>
      <c r="QBN143" s="20"/>
      <c r="QBO143" s="20"/>
      <c r="QBP143" s="20"/>
      <c r="QBQ143" s="20"/>
      <c r="QBR143" s="20"/>
      <c r="QBS143" s="20"/>
      <c r="QBT143" s="20"/>
      <c r="QBU143" s="20"/>
      <c r="QBV143" s="20"/>
      <c r="QBW143" s="20"/>
      <c r="QBX143" s="20"/>
      <c r="QBY143" s="20"/>
      <c r="QBZ143" s="20"/>
      <c r="QCA143" s="20"/>
      <c r="QCB143" s="20"/>
      <c r="QCC143" s="20"/>
      <c r="QCD143" s="20"/>
      <c r="QCE143" s="20"/>
      <c r="QCF143" s="20"/>
      <c r="QCG143" s="20"/>
      <c r="QCH143" s="20"/>
      <c r="QCI143" s="20"/>
      <c r="QCJ143" s="20"/>
      <c r="QCK143" s="20"/>
      <c r="QCL143" s="20"/>
      <c r="QCM143" s="20"/>
      <c r="QCN143" s="20"/>
      <c r="QCO143" s="20"/>
      <c r="QCP143" s="20"/>
      <c r="QCQ143" s="20"/>
      <c r="QCR143" s="20"/>
      <c r="QCS143" s="20"/>
      <c r="QCT143" s="20"/>
      <c r="QCU143" s="20"/>
      <c r="QCV143" s="20"/>
      <c r="QCW143" s="20"/>
      <c r="QCX143" s="20"/>
      <c r="QCY143" s="20"/>
      <c r="QCZ143" s="20"/>
      <c r="QDA143" s="20"/>
      <c r="QDB143" s="20"/>
      <c r="QDC143" s="20"/>
      <c r="QDD143" s="20"/>
      <c r="QDE143" s="20"/>
      <c r="QDF143" s="20"/>
      <c r="QDG143" s="20"/>
      <c r="QDH143" s="20"/>
      <c r="QDI143" s="20"/>
      <c r="QDJ143" s="20"/>
      <c r="QDK143" s="20"/>
      <c r="QDL143" s="20"/>
      <c r="QDM143" s="20"/>
      <c r="QDN143" s="20"/>
      <c r="QDO143" s="20"/>
      <c r="QDP143" s="20"/>
      <c r="QDQ143" s="20"/>
      <c r="QDR143" s="20"/>
      <c r="QDS143" s="20"/>
      <c r="QDT143" s="20"/>
      <c r="QDU143" s="20"/>
      <c r="QDV143" s="20"/>
      <c r="QDW143" s="20"/>
      <c r="QDX143" s="20"/>
      <c r="QDY143" s="20"/>
      <c r="QDZ143" s="20"/>
      <c r="QEA143" s="20"/>
      <c r="QEB143" s="20"/>
      <c r="QEC143" s="20"/>
      <c r="QED143" s="20"/>
      <c r="QEE143" s="20"/>
      <c r="QEF143" s="20"/>
      <c r="QEG143" s="20"/>
      <c r="QEH143" s="20"/>
      <c r="QEI143" s="20"/>
      <c r="QEJ143" s="20"/>
      <c r="QEK143" s="20"/>
      <c r="QEL143" s="20"/>
      <c r="QEM143" s="20"/>
      <c r="QEN143" s="20"/>
      <c r="QEO143" s="20"/>
      <c r="QEP143" s="20"/>
      <c r="QEQ143" s="20"/>
      <c r="QER143" s="20"/>
      <c r="QES143" s="20"/>
      <c r="QET143" s="20"/>
      <c r="QEU143" s="20"/>
      <c r="QEV143" s="20"/>
      <c r="QEW143" s="20"/>
      <c r="QEX143" s="20"/>
      <c r="QEY143" s="20"/>
      <c r="QEZ143" s="20"/>
      <c r="QFA143" s="20"/>
      <c r="QFB143" s="20"/>
      <c r="QFC143" s="20"/>
      <c r="QFD143" s="20"/>
      <c r="QFE143" s="20"/>
      <c r="QFF143" s="20"/>
      <c r="QFG143" s="20"/>
      <c r="QFH143" s="20"/>
      <c r="QFI143" s="20"/>
      <c r="QFJ143" s="20"/>
      <c r="QFK143" s="20"/>
      <c r="QFL143" s="20"/>
      <c r="QFM143" s="20"/>
      <c r="QFN143" s="20"/>
      <c r="QFO143" s="20"/>
      <c r="QFP143" s="20"/>
      <c r="QFQ143" s="20"/>
      <c r="QFR143" s="20"/>
      <c r="QFS143" s="20"/>
      <c r="QFT143" s="20"/>
      <c r="QFU143" s="20"/>
      <c r="QFV143" s="20"/>
      <c r="QFW143" s="20"/>
      <c r="QFX143" s="20"/>
      <c r="QFY143" s="20"/>
      <c r="QFZ143" s="20"/>
      <c r="QGA143" s="20"/>
      <c r="QGB143" s="20"/>
      <c r="QGC143" s="20"/>
      <c r="QGD143" s="20"/>
      <c r="QGE143" s="20"/>
      <c r="QGF143" s="20"/>
      <c r="QGG143" s="20"/>
      <c r="QGH143" s="20"/>
      <c r="QGI143" s="20"/>
      <c r="QGJ143" s="20"/>
      <c r="QGK143" s="20"/>
      <c r="QGL143" s="20"/>
      <c r="QGM143" s="20"/>
      <c r="QGN143" s="20"/>
      <c r="QGO143" s="20"/>
      <c r="QGP143" s="20"/>
      <c r="QGQ143" s="20"/>
      <c r="QGR143" s="20"/>
      <c r="QGS143" s="20"/>
      <c r="QGT143" s="20"/>
      <c r="QGU143" s="20"/>
      <c r="QGV143" s="20"/>
      <c r="QGW143" s="20"/>
      <c r="QGX143" s="20"/>
      <c r="QGY143" s="20"/>
      <c r="QGZ143" s="20"/>
      <c r="QHA143" s="20"/>
      <c r="QHB143" s="20"/>
      <c r="QHC143" s="20"/>
      <c r="QHD143" s="20"/>
      <c r="QHE143" s="20"/>
      <c r="QHF143" s="20"/>
      <c r="QHG143" s="20"/>
      <c r="QHH143" s="20"/>
      <c r="QHI143" s="20"/>
      <c r="QHJ143" s="20"/>
      <c r="QHK143" s="20"/>
      <c r="QHL143" s="20"/>
      <c r="QHM143" s="20"/>
      <c r="QHN143" s="20"/>
      <c r="QHO143" s="20"/>
      <c r="QHP143" s="20"/>
      <c r="QHQ143" s="20"/>
      <c r="QHR143" s="20"/>
      <c r="QHS143" s="20"/>
      <c r="QHT143" s="20"/>
      <c r="QHU143" s="20"/>
      <c r="QHV143" s="20"/>
      <c r="QHW143" s="20"/>
      <c r="QHX143" s="20"/>
      <c r="QHY143" s="20"/>
      <c r="QHZ143" s="20"/>
      <c r="QIA143" s="20"/>
      <c r="QIB143" s="20"/>
      <c r="QIC143" s="20"/>
      <c r="QID143" s="20"/>
      <c r="QIE143" s="20"/>
      <c r="QIF143" s="20"/>
      <c r="QIG143" s="20"/>
      <c r="QIH143" s="20"/>
      <c r="QII143" s="20"/>
      <c r="QIJ143" s="20"/>
      <c r="QIK143" s="20"/>
      <c r="QIL143" s="20"/>
      <c r="QIM143" s="20"/>
      <c r="QIN143" s="20"/>
      <c r="QIO143" s="20"/>
      <c r="QIP143" s="20"/>
      <c r="QIQ143" s="20"/>
      <c r="QIR143" s="20"/>
      <c r="QIS143" s="20"/>
      <c r="QIT143" s="20"/>
      <c r="QIU143" s="20"/>
      <c r="QIV143" s="20"/>
      <c r="QIW143" s="20"/>
      <c r="QIX143" s="20"/>
      <c r="QIY143" s="20"/>
      <c r="QIZ143" s="20"/>
      <c r="QJA143" s="20"/>
      <c r="QJB143" s="20"/>
      <c r="QJC143" s="20"/>
      <c r="QJD143" s="20"/>
      <c r="QJE143" s="20"/>
      <c r="QJF143" s="20"/>
      <c r="QJG143" s="20"/>
      <c r="QJH143" s="20"/>
      <c r="QJI143" s="20"/>
      <c r="QJJ143" s="20"/>
      <c r="QJK143" s="20"/>
      <c r="QJL143" s="20"/>
      <c r="QJM143" s="20"/>
      <c r="QJN143" s="20"/>
      <c r="QJO143" s="20"/>
      <c r="QJP143" s="20"/>
      <c r="QJQ143" s="20"/>
      <c r="QJR143" s="20"/>
      <c r="QJS143" s="20"/>
      <c r="QJT143" s="20"/>
      <c r="QJU143" s="20"/>
      <c r="QJV143" s="20"/>
      <c r="QJW143" s="20"/>
      <c r="QJX143" s="20"/>
      <c r="QJY143" s="20"/>
      <c r="QJZ143" s="20"/>
      <c r="QKA143" s="20"/>
      <c r="QKB143" s="20"/>
      <c r="QKC143" s="20"/>
      <c r="QKD143" s="20"/>
      <c r="QKE143" s="20"/>
      <c r="QKF143" s="20"/>
      <c r="QKG143" s="20"/>
      <c r="QKH143" s="20"/>
      <c r="QKI143" s="20"/>
      <c r="QKJ143" s="20"/>
      <c r="QKK143" s="20"/>
      <c r="QKL143" s="20"/>
      <c r="QKM143" s="20"/>
      <c r="QKN143" s="20"/>
      <c r="QKO143" s="20"/>
      <c r="QKP143" s="20"/>
      <c r="QKQ143" s="20"/>
      <c r="QKR143" s="20"/>
      <c r="QKS143" s="20"/>
      <c r="QKT143" s="20"/>
      <c r="QKU143" s="20"/>
      <c r="QKV143" s="20"/>
      <c r="QKW143" s="20"/>
      <c r="QKX143" s="20"/>
      <c r="QKY143" s="20"/>
      <c r="QKZ143" s="20"/>
      <c r="QLA143" s="20"/>
      <c r="QLB143" s="20"/>
      <c r="QLC143" s="20"/>
      <c r="QLD143" s="20"/>
      <c r="QLE143" s="20"/>
      <c r="QLF143" s="20"/>
      <c r="QLG143" s="20"/>
      <c r="QLH143" s="20"/>
      <c r="QLI143" s="20"/>
      <c r="QLJ143" s="20"/>
      <c r="QLK143" s="20"/>
      <c r="QLL143" s="20"/>
      <c r="QLM143" s="20"/>
      <c r="QLN143" s="20"/>
      <c r="QLO143" s="20"/>
      <c r="QLP143" s="20"/>
      <c r="QLQ143" s="20"/>
      <c r="QLR143" s="20"/>
      <c r="QLS143" s="20"/>
      <c r="QLT143" s="20"/>
      <c r="QLU143" s="20"/>
      <c r="QLV143" s="20"/>
      <c r="QLW143" s="20"/>
      <c r="QLX143" s="20"/>
      <c r="QLY143" s="20"/>
      <c r="QLZ143" s="20"/>
      <c r="QMA143" s="20"/>
      <c r="QMB143" s="20"/>
      <c r="QMC143" s="20"/>
      <c r="QMD143" s="20"/>
      <c r="QME143" s="20"/>
      <c r="QMF143" s="20"/>
      <c r="QMG143" s="20"/>
      <c r="QMH143" s="20"/>
      <c r="QMI143" s="20"/>
      <c r="QMJ143" s="20"/>
      <c r="QMK143" s="20"/>
      <c r="QML143" s="20"/>
      <c r="QMM143" s="20"/>
      <c r="QMN143" s="20"/>
      <c r="QMO143" s="20"/>
      <c r="QMP143" s="20"/>
      <c r="QMQ143" s="20"/>
      <c r="QMR143" s="20"/>
      <c r="QMS143" s="20"/>
      <c r="QMT143" s="20"/>
      <c r="QMU143" s="20"/>
      <c r="QMV143" s="20"/>
      <c r="QMW143" s="20"/>
      <c r="QMX143" s="20"/>
      <c r="QMY143" s="20"/>
      <c r="QMZ143" s="20"/>
      <c r="QNA143" s="20"/>
      <c r="QNB143" s="20"/>
      <c r="QNC143" s="20"/>
      <c r="QND143" s="20"/>
      <c r="QNE143" s="20"/>
      <c r="QNF143" s="20"/>
      <c r="QNG143" s="20"/>
      <c r="QNH143" s="20"/>
      <c r="QNI143" s="20"/>
      <c r="QNJ143" s="20"/>
      <c r="QNK143" s="20"/>
      <c r="QNL143" s="20"/>
      <c r="QNM143" s="20"/>
      <c r="QNN143" s="20"/>
      <c r="QNO143" s="20"/>
      <c r="QNP143" s="20"/>
      <c r="QNQ143" s="20"/>
      <c r="QNR143" s="20"/>
      <c r="QNS143" s="20"/>
      <c r="QNT143" s="20"/>
      <c r="QNU143" s="20"/>
      <c r="QNV143" s="20"/>
      <c r="QNW143" s="20"/>
      <c r="QNX143" s="20"/>
      <c r="QNY143" s="20"/>
      <c r="QNZ143" s="20"/>
      <c r="QOA143" s="20"/>
      <c r="QOB143" s="20"/>
      <c r="QOC143" s="20"/>
      <c r="QOD143" s="20"/>
      <c r="QOE143" s="20"/>
      <c r="QOF143" s="20"/>
      <c r="QOG143" s="20"/>
      <c r="QOH143" s="20"/>
      <c r="QOI143" s="20"/>
      <c r="QOJ143" s="20"/>
      <c r="QOK143" s="20"/>
      <c r="QOL143" s="20"/>
      <c r="QOM143" s="20"/>
      <c r="QON143" s="20"/>
      <c r="QOO143" s="20"/>
      <c r="QOP143" s="20"/>
      <c r="QOQ143" s="20"/>
      <c r="QOR143" s="20"/>
      <c r="QOS143" s="20"/>
      <c r="QOT143" s="20"/>
      <c r="QOU143" s="20"/>
      <c r="QOV143" s="20"/>
      <c r="QOW143" s="20"/>
      <c r="QOX143" s="20"/>
      <c r="QOY143" s="20"/>
      <c r="QOZ143" s="20"/>
      <c r="QPA143" s="20"/>
      <c r="QPB143" s="20"/>
      <c r="QPC143" s="20"/>
      <c r="QPD143" s="20"/>
      <c r="QPE143" s="20"/>
      <c r="QPF143" s="20"/>
      <c r="QPG143" s="20"/>
      <c r="QPH143" s="20"/>
      <c r="QPI143" s="20"/>
      <c r="QPJ143" s="20"/>
      <c r="QPK143" s="20"/>
      <c r="QPL143" s="20"/>
      <c r="QPM143" s="20"/>
      <c r="QPN143" s="20"/>
      <c r="QPO143" s="20"/>
      <c r="QPP143" s="20"/>
      <c r="QPQ143" s="20"/>
      <c r="QPR143" s="20"/>
      <c r="QPS143" s="20"/>
      <c r="QPT143" s="20"/>
      <c r="QPU143" s="20"/>
      <c r="QPV143" s="20"/>
      <c r="QPW143" s="20"/>
      <c r="QPX143" s="20"/>
      <c r="QPY143" s="20"/>
      <c r="QPZ143" s="20"/>
      <c r="QQA143" s="20"/>
      <c r="QQB143" s="20"/>
      <c r="QQC143" s="20"/>
      <c r="QQD143" s="20"/>
      <c r="QQE143" s="20"/>
      <c r="QQF143" s="20"/>
      <c r="QQG143" s="20"/>
      <c r="QQH143" s="20"/>
      <c r="QQI143" s="20"/>
      <c r="QQJ143" s="20"/>
      <c r="QQK143" s="20"/>
      <c r="QQL143" s="20"/>
      <c r="QQM143" s="20"/>
      <c r="QQN143" s="20"/>
      <c r="QQO143" s="20"/>
      <c r="QQP143" s="20"/>
      <c r="QQQ143" s="20"/>
      <c r="QQR143" s="20"/>
      <c r="QQS143" s="20"/>
      <c r="QQT143" s="20"/>
      <c r="QQU143" s="20"/>
      <c r="QQV143" s="20"/>
      <c r="QQW143" s="20"/>
      <c r="QQX143" s="20"/>
      <c r="QQY143" s="20"/>
      <c r="QQZ143" s="20"/>
      <c r="QRA143" s="20"/>
      <c r="QRB143" s="20"/>
      <c r="QRC143" s="20"/>
      <c r="QRD143" s="20"/>
      <c r="QRE143" s="20"/>
      <c r="QRF143" s="20"/>
      <c r="QRG143" s="20"/>
      <c r="QRH143" s="20"/>
      <c r="QRI143" s="20"/>
      <c r="QRJ143" s="20"/>
      <c r="QRK143" s="20"/>
      <c r="QRL143" s="20"/>
      <c r="QRM143" s="20"/>
      <c r="QRN143" s="20"/>
      <c r="QRO143" s="20"/>
      <c r="QRP143" s="20"/>
      <c r="QRQ143" s="20"/>
      <c r="QRR143" s="20"/>
      <c r="QRS143" s="20"/>
      <c r="QRT143" s="20"/>
      <c r="QRU143" s="20"/>
      <c r="QRV143" s="20"/>
      <c r="QRW143" s="20"/>
      <c r="QRX143" s="20"/>
      <c r="QRY143" s="20"/>
      <c r="QRZ143" s="20"/>
      <c r="QSA143" s="20"/>
      <c r="QSB143" s="20"/>
      <c r="QSC143" s="20"/>
      <c r="QSD143" s="20"/>
      <c r="QSE143" s="20"/>
      <c r="QSF143" s="20"/>
      <c r="QSG143" s="20"/>
      <c r="QSH143" s="20"/>
      <c r="QSI143" s="20"/>
      <c r="QSJ143" s="20"/>
      <c r="QSK143" s="20"/>
      <c r="QSL143" s="20"/>
      <c r="QSM143" s="20"/>
      <c r="QSN143" s="20"/>
      <c r="QSO143" s="20"/>
      <c r="QSP143" s="20"/>
      <c r="QSQ143" s="20"/>
      <c r="QSR143" s="20"/>
      <c r="QSS143" s="20"/>
      <c r="QST143" s="20"/>
      <c r="QSU143" s="20"/>
      <c r="QSV143" s="20"/>
      <c r="QSW143" s="20"/>
      <c r="QSX143" s="20"/>
      <c r="QSY143" s="20"/>
      <c r="QSZ143" s="20"/>
      <c r="QTA143" s="20"/>
      <c r="QTB143" s="20"/>
      <c r="QTC143" s="20"/>
      <c r="QTD143" s="20"/>
      <c r="QTE143" s="20"/>
      <c r="QTF143" s="20"/>
      <c r="QTG143" s="20"/>
      <c r="QTH143" s="20"/>
      <c r="QTI143" s="20"/>
      <c r="QTJ143" s="20"/>
      <c r="QTK143" s="20"/>
      <c r="QTL143" s="20"/>
      <c r="QTM143" s="20"/>
      <c r="QTN143" s="20"/>
      <c r="QTO143" s="20"/>
      <c r="QTP143" s="20"/>
      <c r="QTQ143" s="20"/>
      <c r="QTR143" s="20"/>
      <c r="QTS143" s="20"/>
      <c r="QTT143" s="20"/>
      <c r="QTU143" s="20"/>
      <c r="QTV143" s="20"/>
      <c r="QTW143" s="20"/>
      <c r="QTX143" s="20"/>
      <c r="QTY143" s="20"/>
      <c r="QTZ143" s="20"/>
      <c r="QUA143" s="20"/>
      <c r="QUB143" s="20"/>
      <c r="QUC143" s="20"/>
      <c r="QUD143" s="20"/>
      <c r="QUE143" s="20"/>
      <c r="QUF143" s="20"/>
      <c r="QUG143" s="20"/>
      <c r="QUH143" s="20"/>
      <c r="QUI143" s="20"/>
      <c r="QUJ143" s="20"/>
      <c r="QUK143" s="20"/>
      <c r="QUL143" s="20"/>
      <c r="QUM143" s="20"/>
      <c r="QUN143" s="20"/>
      <c r="QUO143" s="20"/>
      <c r="QUP143" s="20"/>
      <c r="QUQ143" s="20"/>
      <c r="QUR143" s="20"/>
      <c r="QUS143" s="20"/>
      <c r="QUT143" s="20"/>
      <c r="QUU143" s="20"/>
      <c r="QUV143" s="20"/>
      <c r="QUW143" s="20"/>
      <c r="QUX143" s="20"/>
      <c r="QUY143" s="20"/>
      <c r="QUZ143" s="20"/>
      <c r="QVA143" s="20"/>
      <c r="QVB143" s="20"/>
      <c r="QVC143" s="20"/>
      <c r="QVD143" s="20"/>
      <c r="QVE143" s="20"/>
      <c r="QVF143" s="20"/>
      <c r="QVG143" s="20"/>
      <c r="QVH143" s="20"/>
      <c r="QVI143" s="20"/>
      <c r="QVJ143" s="20"/>
      <c r="QVK143" s="20"/>
      <c r="QVL143" s="20"/>
      <c r="QVM143" s="20"/>
      <c r="QVN143" s="20"/>
      <c r="QVO143" s="20"/>
      <c r="QVP143" s="20"/>
      <c r="QVQ143" s="20"/>
      <c r="QVR143" s="20"/>
      <c r="QVS143" s="20"/>
      <c r="QVT143" s="20"/>
      <c r="QVU143" s="20"/>
      <c r="QVV143" s="20"/>
      <c r="QVW143" s="20"/>
      <c r="QVX143" s="20"/>
      <c r="QVY143" s="20"/>
      <c r="QVZ143" s="20"/>
      <c r="QWA143" s="20"/>
      <c r="QWB143" s="20"/>
      <c r="QWC143" s="20"/>
      <c r="QWD143" s="20"/>
      <c r="QWE143" s="20"/>
      <c r="QWF143" s="20"/>
      <c r="QWG143" s="20"/>
      <c r="QWH143" s="20"/>
      <c r="QWI143" s="20"/>
      <c r="QWJ143" s="20"/>
      <c r="QWK143" s="20"/>
      <c r="QWL143" s="20"/>
      <c r="QWM143" s="20"/>
      <c r="QWN143" s="20"/>
      <c r="QWO143" s="20"/>
      <c r="QWP143" s="20"/>
      <c r="QWQ143" s="20"/>
      <c r="QWR143" s="20"/>
      <c r="QWS143" s="20"/>
      <c r="QWT143" s="20"/>
      <c r="QWU143" s="20"/>
      <c r="QWV143" s="20"/>
      <c r="QWW143" s="20"/>
      <c r="QWX143" s="20"/>
      <c r="QWY143" s="20"/>
      <c r="QWZ143" s="20"/>
      <c r="QXA143" s="20"/>
      <c r="QXB143" s="20"/>
      <c r="QXC143" s="20"/>
      <c r="QXD143" s="20"/>
      <c r="QXE143" s="20"/>
      <c r="QXF143" s="20"/>
      <c r="QXG143" s="20"/>
      <c r="QXH143" s="20"/>
      <c r="QXI143" s="20"/>
      <c r="QXJ143" s="20"/>
      <c r="QXK143" s="20"/>
      <c r="QXL143" s="20"/>
      <c r="QXM143" s="20"/>
      <c r="QXN143" s="20"/>
      <c r="QXO143" s="20"/>
      <c r="QXP143" s="20"/>
      <c r="QXQ143" s="20"/>
      <c r="QXR143" s="20"/>
      <c r="QXS143" s="20"/>
      <c r="QXT143" s="20"/>
      <c r="QXU143" s="20"/>
      <c r="QXV143" s="20"/>
      <c r="QXW143" s="20"/>
      <c r="QXX143" s="20"/>
      <c r="QXY143" s="20"/>
      <c r="QXZ143" s="20"/>
      <c r="QYA143" s="20"/>
      <c r="QYB143" s="20"/>
      <c r="QYC143" s="20"/>
      <c r="QYD143" s="20"/>
      <c r="QYE143" s="20"/>
      <c r="QYF143" s="20"/>
      <c r="QYG143" s="20"/>
      <c r="QYH143" s="20"/>
      <c r="QYI143" s="20"/>
      <c r="QYJ143" s="20"/>
      <c r="QYK143" s="20"/>
      <c r="QYL143" s="20"/>
      <c r="QYM143" s="20"/>
      <c r="QYN143" s="20"/>
      <c r="QYO143" s="20"/>
      <c r="QYP143" s="20"/>
      <c r="QYQ143" s="20"/>
      <c r="QYR143" s="20"/>
      <c r="QYS143" s="20"/>
      <c r="QYT143" s="20"/>
      <c r="QYU143" s="20"/>
      <c r="QYV143" s="20"/>
      <c r="QYW143" s="20"/>
      <c r="QYX143" s="20"/>
      <c r="QYY143" s="20"/>
      <c r="QYZ143" s="20"/>
      <c r="QZA143" s="20"/>
      <c r="QZB143" s="20"/>
      <c r="QZC143" s="20"/>
      <c r="QZD143" s="20"/>
      <c r="QZE143" s="20"/>
      <c r="QZF143" s="20"/>
      <c r="QZG143" s="20"/>
      <c r="QZH143" s="20"/>
      <c r="QZI143" s="20"/>
      <c r="QZJ143" s="20"/>
      <c r="QZK143" s="20"/>
      <c r="QZL143" s="20"/>
      <c r="QZM143" s="20"/>
      <c r="QZN143" s="20"/>
      <c r="QZO143" s="20"/>
      <c r="QZP143" s="20"/>
      <c r="QZQ143" s="20"/>
      <c r="QZR143" s="20"/>
      <c r="QZS143" s="20"/>
      <c r="QZT143" s="20"/>
      <c r="QZU143" s="20"/>
      <c r="QZV143" s="20"/>
      <c r="QZW143" s="20"/>
      <c r="QZX143" s="20"/>
      <c r="QZY143" s="20"/>
      <c r="QZZ143" s="20"/>
      <c r="RAA143" s="20"/>
      <c r="RAB143" s="20"/>
      <c r="RAC143" s="20"/>
      <c r="RAD143" s="20"/>
      <c r="RAE143" s="20"/>
      <c r="RAF143" s="20"/>
      <c r="RAG143" s="20"/>
      <c r="RAH143" s="20"/>
      <c r="RAI143" s="20"/>
      <c r="RAJ143" s="20"/>
      <c r="RAK143" s="20"/>
      <c r="RAL143" s="20"/>
      <c r="RAM143" s="20"/>
      <c r="RAN143" s="20"/>
      <c r="RAO143" s="20"/>
      <c r="RAP143" s="20"/>
      <c r="RAQ143" s="20"/>
      <c r="RAR143" s="20"/>
      <c r="RAS143" s="20"/>
      <c r="RAT143" s="20"/>
      <c r="RAU143" s="20"/>
      <c r="RAV143" s="20"/>
      <c r="RAW143" s="20"/>
      <c r="RAX143" s="20"/>
      <c r="RAY143" s="20"/>
      <c r="RAZ143" s="20"/>
      <c r="RBA143" s="20"/>
      <c r="RBB143" s="20"/>
      <c r="RBC143" s="20"/>
      <c r="RBD143" s="20"/>
      <c r="RBE143" s="20"/>
      <c r="RBF143" s="20"/>
      <c r="RBG143" s="20"/>
      <c r="RBH143" s="20"/>
      <c r="RBI143" s="20"/>
      <c r="RBJ143" s="20"/>
      <c r="RBK143" s="20"/>
      <c r="RBL143" s="20"/>
      <c r="RBM143" s="20"/>
      <c r="RBN143" s="20"/>
      <c r="RBO143" s="20"/>
      <c r="RBP143" s="20"/>
      <c r="RBQ143" s="20"/>
      <c r="RBR143" s="20"/>
      <c r="RBS143" s="20"/>
      <c r="RBT143" s="20"/>
      <c r="RBU143" s="20"/>
      <c r="RBV143" s="20"/>
      <c r="RBW143" s="20"/>
      <c r="RBX143" s="20"/>
      <c r="RBY143" s="20"/>
      <c r="RBZ143" s="20"/>
      <c r="RCA143" s="20"/>
      <c r="RCB143" s="20"/>
      <c r="RCC143" s="20"/>
      <c r="RCD143" s="20"/>
      <c r="RCE143" s="20"/>
      <c r="RCF143" s="20"/>
      <c r="RCG143" s="20"/>
      <c r="RCH143" s="20"/>
      <c r="RCI143" s="20"/>
      <c r="RCJ143" s="20"/>
      <c r="RCK143" s="20"/>
      <c r="RCL143" s="20"/>
      <c r="RCM143" s="20"/>
      <c r="RCN143" s="20"/>
      <c r="RCO143" s="20"/>
      <c r="RCP143" s="20"/>
      <c r="RCQ143" s="20"/>
      <c r="RCR143" s="20"/>
      <c r="RCS143" s="20"/>
      <c r="RCT143" s="20"/>
      <c r="RCU143" s="20"/>
      <c r="RCV143" s="20"/>
      <c r="RCW143" s="20"/>
      <c r="RCX143" s="20"/>
      <c r="RCY143" s="20"/>
      <c r="RCZ143" s="20"/>
      <c r="RDA143" s="20"/>
      <c r="RDB143" s="20"/>
      <c r="RDC143" s="20"/>
      <c r="RDD143" s="20"/>
      <c r="RDE143" s="20"/>
      <c r="RDF143" s="20"/>
      <c r="RDG143" s="20"/>
      <c r="RDH143" s="20"/>
      <c r="RDI143" s="20"/>
      <c r="RDJ143" s="20"/>
      <c r="RDK143" s="20"/>
      <c r="RDL143" s="20"/>
      <c r="RDM143" s="20"/>
      <c r="RDN143" s="20"/>
      <c r="RDO143" s="20"/>
      <c r="RDP143" s="20"/>
      <c r="RDQ143" s="20"/>
      <c r="RDR143" s="20"/>
      <c r="RDS143" s="20"/>
      <c r="RDT143" s="20"/>
      <c r="RDU143" s="20"/>
      <c r="RDV143" s="20"/>
      <c r="RDW143" s="20"/>
      <c r="RDX143" s="20"/>
      <c r="RDY143" s="20"/>
      <c r="RDZ143" s="20"/>
      <c r="REA143" s="20"/>
      <c r="REB143" s="20"/>
      <c r="REC143" s="20"/>
      <c r="RED143" s="20"/>
      <c r="REE143" s="20"/>
      <c r="REF143" s="20"/>
      <c r="REG143" s="20"/>
      <c r="REH143" s="20"/>
      <c r="REI143" s="20"/>
      <c r="REJ143" s="20"/>
      <c r="REK143" s="20"/>
      <c r="REL143" s="20"/>
      <c r="REM143" s="20"/>
      <c r="REN143" s="20"/>
      <c r="REO143" s="20"/>
      <c r="REP143" s="20"/>
      <c r="REQ143" s="20"/>
      <c r="RER143" s="20"/>
      <c r="RES143" s="20"/>
      <c r="RET143" s="20"/>
      <c r="REU143" s="20"/>
      <c r="REV143" s="20"/>
      <c r="REW143" s="20"/>
      <c r="REX143" s="20"/>
      <c r="REY143" s="20"/>
      <c r="REZ143" s="20"/>
      <c r="RFA143" s="20"/>
      <c r="RFB143" s="20"/>
      <c r="RFC143" s="20"/>
      <c r="RFD143" s="20"/>
      <c r="RFE143" s="20"/>
      <c r="RFF143" s="20"/>
      <c r="RFG143" s="20"/>
      <c r="RFH143" s="20"/>
      <c r="RFI143" s="20"/>
      <c r="RFJ143" s="20"/>
      <c r="RFK143" s="20"/>
      <c r="RFL143" s="20"/>
      <c r="RFM143" s="20"/>
      <c r="RFN143" s="20"/>
      <c r="RFO143" s="20"/>
      <c r="RFP143" s="20"/>
      <c r="RFQ143" s="20"/>
      <c r="RFR143" s="20"/>
      <c r="RFS143" s="20"/>
      <c r="RFT143" s="20"/>
      <c r="RFU143" s="20"/>
      <c r="RFV143" s="20"/>
      <c r="RFW143" s="20"/>
      <c r="RFX143" s="20"/>
      <c r="RFY143" s="20"/>
      <c r="RFZ143" s="20"/>
      <c r="RGA143" s="20"/>
      <c r="RGB143" s="20"/>
      <c r="RGC143" s="20"/>
      <c r="RGD143" s="20"/>
      <c r="RGE143" s="20"/>
      <c r="RGF143" s="20"/>
      <c r="RGG143" s="20"/>
      <c r="RGH143" s="20"/>
      <c r="RGI143" s="20"/>
      <c r="RGJ143" s="20"/>
      <c r="RGK143" s="20"/>
      <c r="RGL143" s="20"/>
      <c r="RGM143" s="20"/>
      <c r="RGN143" s="20"/>
      <c r="RGO143" s="20"/>
      <c r="RGP143" s="20"/>
      <c r="RGQ143" s="20"/>
      <c r="RGR143" s="20"/>
      <c r="RGS143" s="20"/>
      <c r="RGT143" s="20"/>
      <c r="RGU143" s="20"/>
      <c r="RGV143" s="20"/>
      <c r="RGW143" s="20"/>
      <c r="RGX143" s="20"/>
      <c r="RGY143" s="20"/>
      <c r="RGZ143" s="20"/>
      <c r="RHA143" s="20"/>
      <c r="RHB143" s="20"/>
      <c r="RHC143" s="20"/>
      <c r="RHD143" s="20"/>
      <c r="RHE143" s="20"/>
      <c r="RHF143" s="20"/>
      <c r="RHG143" s="20"/>
      <c r="RHH143" s="20"/>
      <c r="RHI143" s="20"/>
      <c r="RHJ143" s="20"/>
      <c r="RHK143" s="20"/>
      <c r="RHL143" s="20"/>
      <c r="RHM143" s="20"/>
      <c r="RHN143" s="20"/>
      <c r="RHO143" s="20"/>
      <c r="RHP143" s="20"/>
      <c r="RHQ143" s="20"/>
      <c r="RHR143" s="20"/>
      <c r="RHS143" s="20"/>
      <c r="RHT143" s="20"/>
      <c r="RHU143" s="20"/>
      <c r="RHV143" s="20"/>
      <c r="RHW143" s="20"/>
      <c r="RHX143" s="20"/>
      <c r="RHY143" s="20"/>
      <c r="RHZ143" s="20"/>
      <c r="RIA143" s="20"/>
      <c r="RIB143" s="20"/>
      <c r="RIC143" s="20"/>
      <c r="RID143" s="20"/>
      <c r="RIE143" s="20"/>
      <c r="RIF143" s="20"/>
      <c r="RIG143" s="20"/>
      <c r="RIH143" s="20"/>
      <c r="RII143" s="20"/>
      <c r="RIJ143" s="20"/>
      <c r="RIK143" s="20"/>
      <c r="RIL143" s="20"/>
      <c r="RIM143" s="20"/>
      <c r="RIN143" s="20"/>
      <c r="RIO143" s="20"/>
      <c r="RIP143" s="20"/>
      <c r="RIQ143" s="20"/>
      <c r="RIR143" s="20"/>
      <c r="RIS143" s="20"/>
      <c r="RIT143" s="20"/>
      <c r="RIU143" s="20"/>
      <c r="RIV143" s="20"/>
      <c r="RIW143" s="20"/>
      <c r="RIX143" s="20"/>
      <c r="RIY143" s="20"/>
      <c r="RIZ143" s="20"/>
      <c r="RJA143" s="20"/>
      <c r="RJB143" s="20"/>
      <c r="RJC143" s="20"/>
      <c r="RJD143" s="20"/>
      <c r="RJE143" s="20"/>
      <c r="RJF143" s="20"/>
      <c r="RJG143" s="20"/>
      <c r="RJH143" s="20"/>
      <c r="RJI143" s="20"/>
      <c r="RJJ143" s="20"/>
      <c r="RJK143" s="20"/>
      <c r="RJL143" s="20"/>
      <c r="RJM143" s="20"/>
      <c r="RJN143" s="20"/>
      <c r="RJO143" s="20"/>
      <c r="RJP143" s="20"/>
      <c r="RJQ143" s="20"/>
      <c r="RJR143" s="20"/>
      <c r="RJS143" s="20"/>
      <c r="RJT143" s="20"/>
      <c r="RJU143" s="20"/>
      <c r="RJV143" s="20"/>
      <c r="RJW143" s="20"/>
      <c r="RJX143" s="20"/>
      <c r="RJY143" s="20"/>
      <c r="RJZ143" s="20"/>
      <c r="RKA143" s="20"/>
      <c r="RKB143" s="20"/>
      <c r="RKC143" s="20"/>
      <c r="RKD143" s="20"/>
      <c r="RKE143" s="20"/>
      <c r="RKF143" s="20"/>
      <c r="RKG143" s="20"/>
      <c r="RKH143" s="20"/>
      <c r="RKI143" s="20"/>
      <c r="RKJ143" s="20"/>
      <c r="RKK143" s="20"/>
      <c r="RKL143" s="20"/>
      <c r="RKM143" s="20"/>
      <c r="RKN143" s="20"/>
      <c r="RKO143" s="20"/>
      <c r="RKP143" s="20"/>
      <c r="RKQ143" s="20"/>
      <c r="RKR143" s="20"/>
      <c r="RKS143" s="20"/>
      <c r="RKT143" s="20"/>
      <c r="RKU143" s="20"/>
      <c r="RKV143" s="20"/>
      <c r="RKW143" s="20"/>
      <c r="RKX143" s="20"/>
      <c r="RKY143" s="20"/>
      <c r="RKZ143" s="20"/>
      <c r="RLA143" s="20"/>
      <c r="RLB143" s="20"/>
      <c r="RLC143" s="20"/>
      <c r="RLD143" s="20"/>
      <c r="RLE143" s="20"/>
      <c r="RLF143" s="20"/>
      <c r="RLG143" s="20"/>
      <c r="RLH143" s="20"/>
      <c r="RLI143" s="20"/>
      <c r="RLJ143" s="20"/>
      <c r="RLK143" s="20"/>
      <c r="RLL143" s="20"/>
      <c r="RLM143" s="20"/>
      <c r="RLN143" s="20"/>
      <c r="RLO143" s="20"/>
      <c r="RLP143" s="20"/>
      <c r="RLQ143" s="20"/>
      <c r="RLR143" s="20"/>
      <c r="RLS143" s="20"/>
      <c r="RLT143" s="20"/>
      <c r="RLU143" s="20"/>
      <c r="RLV143" s="20"/>
      <c r="RLW143" s="20"/>
      <c r="RLX143" s="20"/>
      <c r="RLY143" s="20"/>
      <c r="RLZ143" s="20"/>
      <c r="RMA143" s="20"/>
      <c r="RMB143" s="20"/>
      <c r="RMC143" s="20"/>
      <c r="RMD143" s="20"/>
      <c r="RME143" s="20"/>
      <c r="RMF143" s="20"/>
      <c r="RMG143" s="20"/>
      <c r="RMH143" s="20"/>
      <c r="RMI143" s="20"/>
      <c r="RMJ143" s="20"/>
      <c r="RMK143" s="20"/>
      <c r="RML143" s="20"/>
      <c r="RMM143" s="20"/>
      <c r="RMN143" s="20"/>
      <c r="RMO143" s="20"/>
      <c r="RMP143" s="20"/>
      <c r="RMQ143" s="20"/>
      <c r="RMR143" s="20"/>
      <c r="RMS143" s="20"/>
      <c r="RMT143" s="20"/>
      <c r="RMU143" s="20"/>
      <c r="RMV143" s="20"/>
      <c r="RMW143" s="20"/>
      <c r="RMX143" s="20"/>
      <c r="RMY143" s="20"/>
      <c r="RMZ143" s="20"/>
      <c r="RNA143" s="20"/>
      <c r="RNB143" s="20"/>
      <c r="RNC143" s="20"/>
      <c r="RND143" s="20"/>
      <c r="RNE143" s="20"/>
      <c r="RNF143" s="20"/>
      <c r="RNG143" s="20"/>
      <c r="RNH143" s="20"/>
      <c r="RNI143" s="20"/>
      <c r="RNJ143" s="20"/>
      <c r="RNK143" s="20"/>
      <c r="RNL143" s="20"/>
      <c r="RNM143" s="20"/>
      <c r="RNN143" s="20"/>
      <c r="RNO143" s="20"/>
      <c r="RNP143" s="20"/>
      <c r="RNQ143" s="20"/>
      <c r="RNR143" s="20"/>
      <c r="RNS143" s="20"/>
      <c r="RNT143" s="20"/>
      <c r="RNU143" s="20"/>
      <c r="RNV143" s="20"/>
      <c r="RNW143" s="20"/>
      <c r="RNX143" s="20"/>
      <c r="RNY143" s="20"/>
      <c r="RNZ143" s="20"/>
      <c r="ROA143" s="20"/>
      <c r="ROB143" s="20"/>
      <c r="ROC143" s="20"/>
      <c r="ROD143" s="20"/>
      <c r="ROE143" s="20"/>
      <c r="ROF143" s="20"/>
      <c r="ROG143" s="20"/>
      <c r="ROH143" s="20"/>
      <c r="ROI143" s="20"/>
      <c r="ROJ143" s="20"/>
      <c r="ROK143" s="20"/>
      <c r="ROL143" s="20"/>
      <c r="ROM143" s="20"/>
      <c r="RON143" s="20"/>
      <c r="ROO143" s="20"/>
      <c r="ROP143" s="20"/>
      <c r="ROQ143" s="20"/>
      <c r="ROR143" s="20"/>
      <c r="ROS143" s="20"/>
      <c r="ROT143" s="20"/>
      <c r="ROU143" s="20"/>
      <c r="ROV143" s="20"/>
      <c r="ROW143" s="20"/>
      <c r="ROX143" s="20"/>
      <c r="ROY143" s="20"/>
      <c r="ROZ143" s="20"/>
      <c r="RPA143" s="20"/>
      <c r="RPB143" s="20"/>
      <c r="RPC143" s="20"/>
      <c r="RPD143" s="20"/>
      <c r="RPE143" s="20"/>
      <c r="RPF143" s="20"/>
      <c r="RPG143" s="20"/>
      <c r="RPH143" s="20"/>
      <c r="RPI143" s="20"/>
      <c r="RPJ143" s="20"/>
      <c r="RPK143" s="20"/>
      <c r="RPL143" s="20"/>
      <c r="RPM143" s="20"/>
      <c r="RPN143" s="20"/>
      <c r="RPO143" s="20"/>
      <c r="RPP143" s="20"/>
      <c r="RPQ143" s="20"/>
      <c r="RPR143" s="20"/>
      <c r="RPS143" s="20"/>
      <c r="RPT143" s="20"/>
      <c r="RPU143" s="20"/>
      <c r="RPV143" s="20"/>
      <c r="RPW143" s="20"/>
      <c r="RPX143" s="20"/>
      <c r="RPY143" s="20"/>
      <c r="RPZ143" s="20"/>
      <c r="RQA143" s="20"/>
      <c r="RQB143" s="20"/>
      <c r="RQC143" s="20"/>
      <c r="RQD143" s="20"/>
      <c r="RQE143" s="20"/>
      <c r="RQF143" s="20"/>
      <c r="RQG143" s="20"/>
      <c r="RQH143" s="20"/>
      <c r="RQI143" s="20"/>
      <c r="RQJ143" s="20"/>
      <c r="RQK143" s="20"/>
      <c r="RQL143" s="20"/>
      <c r="RQM143" s="20"/>
      <c r="RQN143" s="20"/>
      <c r="RQO143" s="20"/>
      <c r="RQP143" s="20"/>
      <c r="RQQ143" s="20"/>
      <c r="RQR143" s="20"/>
      <c r="RQS143" s="20"/>
      <c r="RQT143" s="20"/>
      <c r="RQU143" s="20"/>
      <c r="RQV143" s="20"/>
      <c r="RQW143" s="20"/>
      <c r="RQX143" s="20"/>
      <c r="RQY143" s="20"/>
      <c r="RQZ143" s="20"/>
      <c r="RRA143" s="20"/>
      <c r="RRB143" s="20"/>
      <c r="RRC143" s="20"/>
      <c r="RRD143" s="20"/>
      <c r="RRE143" s="20"/>
      <c r="RRF143" s="20"/>
      <c r="RRG143" s="20"/>
      <c r="RRH143" s="20"/>
      <c r="RRI143" s="20"/>
      <c r="RRJ143" s="20"/>
      <c r="RRK143" s="20"/>
      <c r="RRL143" s="20"/>
      <c r="RRM143" s="20"/>
      <c r="RRN143" s="20"/>
      <c r="RRO143" s="20"/>
      <c r="RRP143" s="20"/>
      <c r="RRQ143" s="20"/>
      <c r="RRR143" s="20"/>
      <c r="RRS143" s="20"/>
      <c r="RRT143" s="20"/>
      <c r="RRU143" s="20"/>
      <c r="RRV143" s="20"/>
      <c r="RRW143" s="20"/>
      <c r="RRX143" s="20"/>
      <c r="RRY143" s="20"/>
      <c r="RRZ143" s="20"/>
      <c r="RSA143" s="20"/>
      <c r="RSB143" s="20"/>
      <c r="RSC143" s="20"/>
      <c r="RSD143" s="20"/>
      <c r="RSE143" s="20"/>
      <c r="RSF143" s="20"/>
      <c r="RSG143" s="20"/>
      <c r="RSH143" s="20"/>
      <c r="RSI143" s="20"/>
      <c r="RSJ143" s="20"/>
      <c r="RSK143" s="20"/>
      <c r="RSL143" s="20"/>
      <c r="RSM143" s="20"/>
      <c r="RSN143" s="20"/>
      <c r="RSO143" s="20"/>
      <c r="RSP143" s="20"/>
      <c r="RSQ143" s="20"/>
      <c r="RSR143" s="20"/>
      <c r="RSS143" s="20"/>
      <c r="RST143" s="20"/>
      <c r="RSU143" s="20"/>
      <c r="RSV143" s="20"/>
      <c r="RSW143" s="20"/>
      <c r="RSX143" s="20"/>
      <c r="RSY143" s="20"/>
      <c r="RSZ143" s="20"/>
      <c r="RTA143" s="20"/>
      <c r="RTB143" s="20"/>
      <c r="RTC143" s="20"/>
      <c r="RTD143" s="20"/>
      <c r="RTE143" s="20"/>
      <c r="RTF143" s="20"/>
      <c r="RTG143" s="20"/>
      <c r="RTH143" s="20"/>
      <c r="RTI143" s="20"/>
      <c r="RTJ143" s="20"/>
      <c r="RTK143" s="20"/>
      <c r="RTL143" s="20"/>
      <c r="RTM143" s="20"/>
      <c r="RTN143" s="20"/>
      <c r="RTO143" s="20"/>
      <c r="RTP143" s="20"/>
      <c r="RTQ143" s="20"/>
      <c r="RTR143" s="20"/>
      <c r="RTS143" s="20"/>
      <c r="RTT143" s="20"/>
      <c r="RTU143" s="20"/>
      <c r="RTV143" s="20"/>
      <c r="RTW143" s="20"/>
      <c r="RTX143" s="20"/>
      <c r="RTY143" s="20"/>
      <c r="RTZ143" s="20"/>
      <c r="RUA143" s="20"/>
      <c r="RUB143" s="20"/>
      <c r="RUC143" s="20"/>
      <c r="RUD143" s="20"/>
      <c r="RUE143" s="20"/>
      <c r="RUF143" s="20"/>
      <c r="RUG143" s="20"/>
      <c r="RUH143" s="20"/>
      <c r="RUI143" s="20"/>
      <c r="RUJ143" s="20"/>
      <c r="RUK143" s="20"/>
      <c r="RUL143" s="20"/>
      <c r="RUM143" s="20"/>
      <c r="RUN143" s="20"/>
      <c r="RUO143" s="20"/>
      <c r="RUP143" s="20"/>
      <c r="RUQ143" s="20"/>
      <c r="RUR143" s="20"/>
      <c r="RUS143" s="20"/>
      <c r="RUT143" s="20"/>
      <c r="RUU143" s="20"/>
      <c r="RUV143" s="20"/>
      <c r="RUW143" s="20"/>
      <c r="RUX143" s="20"/>
      <c r="RUY143" s="20"/>
      <c r="RUZ143" s="20"/>
      <c r="RVA143" s="20"/>
      <c r="RVB143" s="20"/>
      <c r="RVC143" s="20"/>
      <c r="RVD143" s="20"/>
      <c r="RVE143" s="20"/>
      <c r="RVF143" s="20"/>
      <c r="RVG143" s="20"/>
      <c r="RVH143" s="20"/>
      <c r="RVI143" s="20"/>
      <c r="RVJ143" s="20"/>
      <c r="RVK143" s="20"/>
      <c r="RVL143" s="20"/>
      <c r="RVM143" s="20"/>
      <c r="RVN143" s="20"/>
      <c r="RVO143" s="20"/>
      <c r="RVP143" s="20"/>
      <c r="RVQ143" s="20"/>
      <c r="RVR143" s="20"/>
      <c r="RVS143" s="20"/>
      <c r="RVT143" s="20"/>
      <c r="RVU143" s="20"/>
      <c r="RVV143" s="20"/>
      <c r="RVW143" s="20"/>
      <c r="RVX143" s="20"/>
      <c r="RVY143" s="20"/>
      <c r="RVZ143" s="20"/>
      <c r="RWA143" s="20"/>
      <c r="RWB143" s="20"/>
      <c r="RWC143" s="20"/>
      <c r="RWD143" s="20"/>
      <c r="RWE143" s="20"/>
      <c r="RWF143" s="20"/>
      <c r="RWG143" s="20"/>
      <c r="RWH143" s="20"/>
      <c r="RWI143" s="20"/>
      <c r="RWJ143" s="20"/>
      <c r="RWK143" s="20"/>
      <c r="RWL143" s="20"/>
      <c r="RWM143" s="20"/>
      <c r="RWN143" s="20"/>
      <c r="RWO143" s="20"/>
      <c r="RWP143" s="20"/>
      <c r="RWQ143" s="20"/>
      <c r="RWR143" s="20"/>
      <c r="RWS143" s="20"/>
      <c r="RWT143" s="20"/>
      <c r="RWU143" s="20"/>
      <c r="RWV143" s="20"/>
      <c r="RWW143" s="20"/>
      <c r="RWX143" s="20"/>
      <c r="RWY143" s="20"/>
      <c r="RWZ143" s="20"/>
      <c r="RXA143" s="20"/>
      <c r="RXB143" s="20"/>
      <c r="RXC143" s="20"/>
      <c r="RXD143" s="20"/>
      <c r="RXE143" s="20"/>
      <c r="RXF143" s="20"/>
      <c r="RXG143" s="20"/>
      <c r="RXH143" s="20"/>
      <c r="RXI143" s="20"/>
      <c r="RXJ143" s="20"/>
      <c r="RXK143" s="20"/>
      <c r="RXL143" s="20"/>
      <c r="RXM143" s="20"/>
      <c r="RXN143" s="20"/>
      <c r="RXO143" s="20"/>
      <c r="RXP143" s="20"/>
      <c r="RXQ143" s="20"/>
      <c r="RXR143" s="20"/>
      <c r="RXS143" s="20"/>
      <c r="RXT143" s="20"/>
      <c r="RXU143" s="20"/>
      <c r="RXV143" s="20"/>
      <c r="RXW143" s="20"/>
      <c r="RXX143" s="20"/>
      <c r="RXY143" s="20"/>
      <c r="RXZ143" s="20"/>
      <c r="RYA143" s="20"/>
      <c r="RYB143" s="20"/>
      <c r="RYC143" s="20"/>
      <c r="RYD143" s="20"/>
      <c r="RYE143" s="20"/>
      <c r="RYF143" s="20"/>
      <c r="RYG143" s="20"/>
      <c r="RYH143" s="20"/>
      <c r="RYI143" s="20"/>
      <c r="RYJ143" s="20"/>
      <c r="RYK143" s="20"/>
      <c r="RYL143" s="20"/>
      <c r="RYM143" s="20"/>
      <c r="RYN143" s="20"/>
      <c r="RYO143" s="20"/>
      <c r="RYP143" s="20"/>
      <c r="RYQ143" s="20"/>
      <c r="RYR143" s="20"/>
      <c r="RYS143" s="20"/>
      <c r="RYT143" s="20"/>
      <c r="RYU143" s="20"/>
      <c r="RYV143" s="20"/>
      <c r="RYW143" s="20"/>
      <c r="RYX143" s="20"/>
      <c r="RYY143" s="20"/>
      <c r="RYZ143" s="20"/>
      <c r="RZA143" s="20"/>
      <c r="RZB143" s="20"/>
      <c r="RZC143" s="20"/>
      <c r="RZD143" s="20"/>
      <c r="RZE143" s="20"/>
      <c r="RZF143" s="20"/>
      <c r="RZG143" s="20"/>
      <c r="RZH143" s="20"/>
      <c r="RZI143" s="20"/>
      <c r="RZJ143" s="20"/>
      <c r="RZK143" s="20"/>
      <c r="RZL143" s="20"/>
      <c r="RZM143" s="20"/>
      <c r="RZN143" s="20"/>
      <c r="RZO143" s="20"/>
      <c r="RZP143" s="20"/>
      <c r="RZQ143" s="20"/>
      <c r="RZR143" s="20"/>
      <c r="RZS143" s="20"/>
      <c r="RZT143" s="20"/>
      <c r="RZU143" s="20"/>
      <c r="RZV143" s="20"/>
      <c r="RZW143" s="20"/>
      <c r="RZX143" s="20"/>
      <c r="RZY143" s="20"/>
      <c r="RZZ143" s="20"/>
      <c r="SAA143" s="20"/>
      <c r="SAB143" s="20"/>
      <c r="SAC143" s="20"/>
      <c r="SAD143" s="20"/>
      <c r="SAE143" s="20"/>
      <c r="SAF143" s="20"/>
      <c r="SAG143" s="20"/>
      <c r="SAH143" s="20"/>
      <c r="SAI143" s="20"/>
      <c r="SAJ143" s="20"/>
      <c r="SAK143" s="20"/>
      <c r="SAL143" s="20"/>
      <c r="SAM143" s="20"/>
      <c r="SAN143" s="20"/>
      <c r="SAO143" s="20"/>
      <c r="SAP143" s="20"/>
      <c r="SAQ143" s="20"/>
      <c r="SAR143" s="20"/>
      <c r="SAS143" s="20"/>
      <c r="SAT143" s="20"/>
      <c r="SAU143" s="20"/>
      <c r="SAV143" s="20"/>
      <c r="SAW143" s="20"/>
      <c r="SAX143" s="20"/>
      <c r="SAY143" s="20"/>
      <c r="SAZ143" s="20"/>
      <c r="SBA143" s="20"/>
      <c r="SBB143" s="20"/>
      <c r="SBC143" s="20"/>
      <c r="SBD143" s="20"/>
      <c r="SBE143" s="20"/>
      <c r="SBF143" s="20"/>
      <c r="SBG143" s="20"/>
      <c r="SBH143" s="20"/>
      <c r="SBI143" s="20"/>
      <c r="SBJ143" s="20"/>
      <c r="SBK143" s="20"/>
      <c r="SBL143" s="20"/>
      <c r="SBM143" s="20"/>
      <c r="SBN143" s="20"/>
      <c r="SBO143" s="20"/>
      <c r="SBP143" s="20"/>
      <c r="SBQ143" s="20"/>
      <c r="SBR143" s="20"/>
      <c r="SBS143" s="20"/>
      <c r="SBT143" s="20"/>
      <c r="SBU143" s="20"/>
      <c r="SBV143" s="20"/>
      <c r="SBW143" s="20"/>
      <c r="SBX143" s="20"/>
      <c r="SBY143" s="20"/>
      <c r="SBZ143" s="20"/>
      <c r="SCA143" s="20"/>
      <c r="SCB143" s="20"/>
      <c r="SCC143" s="20"/>
      <c r="SCD143" s="20"/>
      <c r="SCE143" s="20"/>
      <c r="SCF143" s="20"/>
      <c r="SCG143" s="20"/>
      <c r="SCH143" s="20"/>
      <c r="SCI143" s="20"/>
      <c r="SCJ143" s="20"/>
      <c r="SCK143" s="20"/>
      <c r="SCL143" s="20"/>
      <c r="SCM143" s="20"/>
      <c r="SCN143" s="20"/>
      <c r="SCO143" s="20"/>
      <c r="SCP143" s="20"/>
      <c r="SCQ143" s="20"/>
      <c r="SCR143" s="20"/>
      <c r="SCS143" s="20"/>
      <c r="SCT143" s="20"/>
      <c r="SCU143" s="20"/>
      <c r="SCV143" s="20"/>
      <c r="SCW143" s="20"/>
      <c r="SCX143" s="20"/>
      <c r="SCY143" s="20"/>
      <c r="SCZ143" s="20"/>
      <c r="SDA143" s="20"/>
      <c r="SDB143" s="20"/>
      <c r="SDC143" s="20"/>
      <c r="SDD143" s="20"/>
      <c r="SDE143" s="20"/>
      <c r="SDF143" s="20"/>
      <c r="SDG143" s="20"/>
      <c r="SDH143" s="20"/>
      <c r="SDI143" s="20"/>
      <c r="SDJ143" s="20"/>
      <c r="SDK143" s="20"/>
      <c r="SDL143" s="20"/>
      <c r="SDM143" s="20"/>
      <c r="SDN143" s="20"/>
      <c r="SDO143" s="20"/>
      <c r="SDP143" s="20"/>
      <c r="SDQ143" s="20"/>
      <c r="SDR143" s="20"/>
      <c r="SDS143" s="20"/>
      <c r="SDT143" s="20"/>
      <c r="SDU143" s="20"/>
      <c r="SDV143" s="20"/>
      <c r="SDW143" s="20"/>
      <c r="SDX143" s="20"/>
      <c r="SDY143" s="20"/>
      <c r="SDZ143" s="20"/>
      <c r="SEA143" s="20"/>
      <c r="SEB143" s="20"/>
      <c r="SEC143" s="20"/>
      <c r="SED143" s="20"/>
      <c r="SEE143" s="20"/>
      <c r="SEF143" s="20"/>
      <c r="SEG143" s="20"/>
      <c r="SEH143" s="20"/>
      <c r="SEI143" s="20"/>
      <c r="SEJ143" s="20"/>
      <c r="SEK143" s="20"/>
      <c r="SEL143" s="20"/>
      <c r="SEM143" s="20"/>
      <c r="SEN143" s="20"/>
      <c r="SEO143" s="20"/>
      <c r="SEP143" s="20"/>
      <c r="SEQ143" s="20"/>
      <c r="SER143" s="20"/>
      <c r="SES143" s="20"/>
      <c r="SET143" s="20"/>
      <c r="SEU143" s="20"/>
      <c r="SEV143" s="20"/>
      <c r="SEW143" s="20"/>
      <c r="SEX143" s="20"/>
      <c r="SEY143" s="20"/>
      <c r="SEZ143" s="20"/>
      <c r="SFA143" s="20"/>
      <c r="SFB143" s="20"/>
      <c r="SFC143" s="20"/>
      <c r="SFD143" s="20"/>
      <c r="SFE143" s="20"/>
      <c r="SFF143" s="20"/>
      <c r="SFG143" s="20"/>
      <c r="SFH143" s="20"/>
      <c r="SFI143" s="20"/>
      <c r="SFJ143" s="20"/>
      <c r="SFK143" s="20"/>
      <c r="SFL143" s="20"/>
      <c r="SFM143" s="20"/>
      <c r="SFN143" s="20"/>
      <c r="SFO143" s="20"/>
      <c r="SFP143" s="20"/>
      <c r="SFQ143" s="20"/>
      <c r="SFR143" s="20"/>
      <c r="SFS143" s="20"/>
      <c r="SFT143" s="20"/>
      <c r="SFU143" s="20"/>
      <c r="SFV143" s="20"/>
      <c r="SFW143" s="20"/>
      <c r="SFX143" s="20"/>
      <c r="SFY143" s="20"/>
      <c r="SFZ143" s="20"/>
      <c r="SGA143" s="20"/>
      <c r="SGB143" s="20"/>
      <c r="SGC143" s="20"/>
      <c r="SGD143" s="20"/>
      <c r="SGE143" s="20"/>
      <c r="SGF143" s="20"/>
      <c r="SGG143" s="20"/>
      <c r="SGH143" s="20"/>
      <c r="SGI143" s="20"/>
      <c r="SGJ143" s="20"/>
      <c r="SGK143" s="20"/>
      <c r="SGL143" s="20"/>
      <c r="SGM143" s="20"/>
      <c r="SGN143" s="20"/>
      <c r="SGO143" s="20"/>
      <c r="SGP143" s="20"/>
      <c r="SGQ143" s="20"/>
      <c r="SGR143" s="20"/>
      <c r="SGS143" s="20"/>
      <c r="SGT143" s="20"/>
      <c r="SGU143" s="20"/>
      <c r="SGV143" s="20"/>
      <c r="SGW143" s="20"/>
      <c r="SGX143" s="20"/>
      <c r="SGY143" s="20"/>
      <c r="SGZ143" s="20"/>
      <c r="SHA143" s="20"/>
      <c r="SHB143" s="20"/>
      <c r="SHC143" s="20"/>
      <c r="SHD143" s="20"/>
      <c r="SHE143" s="20"/>
      <c r="SHF143" s="20"/>
      <c r="SHG143" s="20"/>
      <c r="SHH143" s="20"/>
      <c r="SHI143" s="20"/>
      <c r="SHJ143" s="20"/>
      <c r="SHK143" s="20"/>
      <c r="SHL143" s="20"/>
      <c r="SHM143" s="20"/>
      <c r="SHN143" s="20"/>
      <c r="SHO143" s="20"/>
      <c r="SHP143" s="20"/>
      <c r="SHQ143" s="20"/>
      <c r="SHR143" s="20"/>
      <c r="SHS143" s="20"/>
      <c r="SHT143" s="20"/>
      <c r="SHU143" s="20"/>
      <c r="SHV143" s="20"/>
      <c r="SHW143" s="20"/>
      <c r="SHX143" s="20"/>
      <c r="SHY143" s="20"/>
      <c r="SHZ143" s="20"/>
      <c r="SIA143" s="20"/>
      <c r="SIB143" s="20"/>
      <c r="SIC143" s="20"/>
      <c r="SID143" s="20"/>
      <c r="SIE143" s="20"/>
      <c r="SIF143" s="20"/>
      <c r="SIG143" s="20"/>
      <c r="SIH143" s="20"/>
      <c r="SII143" s="20"/>
      <c r="SIJ143" s="20"/>
      <c r="SIK143" s="20"/>
      <c r="SIL143" s="20"/>
      <c r="SIM143" s="20"/>
      <c r="SIN143" s="20"/>
      <c r="SIO143" s="20"/>
      <c r="SIP143" s="20"/>
      <c r="SIQ143" s="20"/>
      <c r="SIR143" s="20"/>
      <c r="SIS143" s="20"/>
      <c r="SIT143" s="20"/>
      <c r="SIU143" s="20"/>
      <c r="SIV143" s="20"/>
      <c r="SIW143" s="20"/>
      <c r="SIX143" s="20"/>
      <c r="SIY143" s="20"/>
      <c r="SIZ143" s="20"/>
      <c r="SJA143" s="20"/>
      <c r="SJB143" s="20"/>
      <c r="SJC143" s="20"/>
      <c r="SJD143" s="20"/>
      <c r="SJE143" s="20"/>
      <c r="SJF143" s="20"/>
      <c r="SJG143" s="20"/>
      <c r="SJH143" s="20"/>
      <c r="SJI143" s="20"/>
      <c r="SJJ143" s="20"/>
      <c r="SJK143" s="20"/>
      <c r="SJL143" s="20"/>
      <c r="SJM143" s="20"/>
      <c r="SJN143" s="20"/>
      <c r="SJO143" s="20"/>
      <c r="SJP143" s="20"/>
      <c r="SJQ143" s="20"/>
      <c r="SJR143" s="20"/>
      <c r="SJS143" s="20"/>
      <c r="SJT143" s="20"/>
      <c r="SJU143" s="20"/>
      <c r="SJV143" s="20"/>
      <c r="SJW143" s="20"/>
      <c r="SJX143" s="20"/>
      <c r="SJY143" s="20"/>
      <c r="SJZ143" s="20"/>
      <c r="SKA143" s="20"/>
      <c r="SKB143" s="20"/>
      <c r="SKC143" s="20"/>
      <c r="SKD143" s="20"/>
      <c r="SKE143" s="20"/>
      <c r="SKF143" s="20"/>
      <c r="SKG143" s="20"/>
      <c r="SKH143" s="20"/>
      <c r="SKI143" s="20"/>
      <c r="SKJ143" s="20"/>
      <c r="SKK143" s="20"/>
      <c r="SKL143" s="20"/>
      <c r="SKM143" s="20"/>
      <c r="SKN143" s="20"/>
      <c r="SKO143" s="20"/>
      <c r="SKP143" s="20"/>
      <c r="SKQ143" s="20"/>
      <c r="SKR143" s="20"/>
      <c r="SKS143" s="20"/>
      <c r="SKT143" s="20"/>
      <c r="SKU143" s="20"/>
      <c r="SKV143" s="20"/>
      <c r="SKW143" s="20"/>
      <c r="SKX143" s="20"/>
      <c r="SKY143" s="20"/>
      <c r="SKZ143" s="20"/>
      <c r="SLA143" s="20"/>
      <c r="SLB143" s="20"/>
      <c r="SLC143" s="20"/>
      <c r="SLD143" s="20"/>
      <c r="SLE143" s="20"/>
      <c r="SLF143" s="20"/>
      <c r="SLG143" s="20"/>
      <c r="SLH143" s="20"/>
      <c r="SLI143" s="20"/>
      <c r="SLJ143" s="20"/>
      <c r="SLK143" s="20"/>
      <c r="SLL143" s="20"/>
      <c r="SLM143" s="20"/>
      <c r="SLN143" s="20"/>
      <c r="SLO143" s="20"/>
      <c r="SLP143" s="20"/>
      <c r="SLQ143" s="20"/>
      <c r="SLR143" s="20"/>
      <c r="SLS143" s="20"/>
      <c r="SLT143" s="20"/>
      <c r="SLU143" s="20"/>
      <c r="SLV143" s="20"/>
      <c r="SLW143" s="20"/>
      <c r="SLX143" s="20"/>
      <c r="SLY143" s="20"/>
      <c r="SLZ143" s="20"/>
      <c r="SMA143" s="20"/>
      <c r="SMB143" s="20"/>
      <c r="SMC143" s="20"/>
      <c r="SMD143" s="20"/>
      <c r="SME143" s="20"/>
      <c r="SMF143" s="20"/>
      <c r="SMG143" s="20"/>
      <c r="SMH143" s="20"/>
      <c r="SMI143" s="20"/>
      <c r="SMJ143" s="20"/>
      <c r="SMK143" s="20"/>
      <c r="SML143" s="20"/>
      <c r="SMM143" s="20"/>
      <c r="SMN143" s="20"/>
      <c r="SMO143" s="20"/>
      <c r="SMP143" s="20"/>
      <c r="SMQ143" s="20"/>
      <c r="SMR143" s="20"/>
      <c r="SMS143" s="20"/>
      <c r="SMT143" s="20"/>
      <c r="SMU143" s="20"/>
      <c r="SMV143" s="20"/>
      <c r="SMW143" s="20"/>
      <c r="SMX143" s="20"/>
      <c r="SMY143" s="20"/>
      <c r="SMZ143" s="20"/>
      <c r="SNA143" s="20"/>
      <c r="SNB143" s="20"/>
      <c r="SNC143" s="20"/>
      <c r="SND143" s="20"/>
      <c r="SNE143" s="20"/>
      <c r="SNF143" s="20"/>
      <c r="SNG143" s="20"/>
      <c r="SNH143" s="20"/>
      <c r="SNI143" s="20"/>
      <c r="SNJ143" s="20"/>
      <c r="SNK143" s="20"/>
      <c r="SNL143" s="20"/>
      <c r="SNM143" s="20"/>
      <c r="SNN143" s="20"/>
      <c r="SNO143" s="20"/>
      <c r="SNP143" s="20"/>
      <c r="SNQ143" s="20"/>
      <c r="SNR143" s="20"/>
      <c r="SNS143" s="20"/>
      <c r="SNT143" s="20"/>
      <c r="SNU143" s="20"/>
      <c r="SNV143" s="20"/>
      <c r="SNW143" s="20"/>
      <c r="SNX143" s="20"/>
      <c r="SNY143" s="20"/>
      <c r="SNZ143" s="20"/>
      <c r="SOA143" s="20"/>
      <c r="SOB143" s="20"/>
      <c r="SOC143" s="20"/>
      <c r="SOD143" s="20"/>
      <c r="SOE143" s="20"/>
      <c r="SOF143" s="20"/>
      <c r="SOG143" s="20"/>
      <c r="SOH143" s="20"/>
      <c r="SOI143" s="20"/>
      <c r="SOJ143" s="20"/>
      <c r="SOK143" s="20"/>
      <c r="SOL143" s="20"/>
      <c r="SOM143" s="20"/>
      <c r="SON143" s="20"/>
      <c r="SOO143" s="20"/>
      <c r="SOP143" s="20"/>
      <c r="SOQ143" s="20"/>
      <c r="SOR143" s="20"/>
      <c r="SOS143" s="20"/>
      <c r="SOT143" s="20"/>
      <c r="SOU143" s="20"/>
      <c r="SOV143" s="20"/>
      <c r="SOW143" s="20"/>
      <c r="SOX143" s="20"/>
      <c r="SOY143" s="20"/>
      <c r="SOZ143" s="20"/>
      <c r="SPA143" s="20"/>
      <c r="SPB143" s="20"/>
      <c r="SPC143" s="20"/>
      <c r="SPD143" s="20"/>
      <c r="SPE143" s="20"/>
      <c r="SPF143" s="20"/>
      <c r="SPG143" s="20"/>
      <c r="SPH143" s="20"/>
      <c r="SPI143" s="20"/>
      <c r="SPJ143" s="20"/>
      <c r="SPK143" s="20"/>
      <c r="SPL143" s="20"/>
      <c r="SPM143" s="20"/>
      <c r="SPN143" s="20"/>
      <c r="SPO143" s="20"/>
      <c r="SPP143" s="20"/>
      <c r="SPQ143" s="20"/>
      <c r="SPR143" s="20"/>
      <c r="SPS143" s="20"/>
      <c r="SPT143" s="20"/>
      <c r="SPU143" s="20"/>
      <c r="SPV143" s="20"/>
      <c r="SPW143" s="20"/>
      <c r="SPX143" s="20"/>
      <c r="SPY143" s="20"/>
      <c r="SPZ143" s="20"/>
      <c r="SQA143" s="20"/>
      <c r="SQB143" s="20"/>
      <c r="SQC143" s="20"/>
      <c r="SQD143" s="20"/>
      <c r="SQE143" s="20"/>
      <c r="SQF143" s="20"/>
      <c r="SQG143" s="20"/>
      <c r="SQH143" s="20"/>
      <c r="SQI143" s="20"/>
      <c r="SQJ143" s="20"/>
      <c r="SQK143" s="20"/>
      <c r="SQL143" s="20"/>
      <c r="SQM143" s="20"/>
      <c r="SQN143" s="20"/>
      <c r="SQO143" s="20"/>
      <c r="SQP143" s="20"/>
      <c r="SQQ143" s="20"/>
      <c r="SQR143" s="20"/>
      <c r="SQS143" s="20"/>
      <c r="SQT143" s="20"/>
      <c r="SQU143" s="20"/>
      <c r="SQV143" s="20"/>
      <c r="SQW143" s="20"/>
      <c r="SQX143" s="20"/>
      <c r="SQY143" s="20"/>
      <c r="SQZ143" s="20"/>
      <c r="SRA143" s="20"/>
      <c r="SRB143" s="20"/>
      <c r="SRC143" s="20"/>
      <c r="SRD143" s="20"/>
      <c r="SRE143" s="20"/>
      <c r="SRF143" s="20"/>
      <c r="SRG143" s="20"/>
      <c r="SRH143" s="20"/>
      <c r="SRI143" s="20"/>
      <c r="SRJ143" s="20"/>
      <c r="SRK143" s="20"/>
      <c r="SRL143" s="20"/>
      <c r="SRM143" s="20"/>
      <c r="SRN143" s="20"/>
      <c r="SRO143" s="20"/>
      <c r="SRP143" s="20"/>
      <c r="SRQ143" s="20"/>
      <c r="SRR143" s="20"/>
      <c r="SRS143" s="20"/>
      <c r="SRT143" s="20"/>
      <c r="SRU143" s="20"/>
      <c r="SRV143" s="20"/>
      <c r="SRW143" s="20"/>
      <c r="SRX143" s="20"/>
      <c r="SRY143" s="20"/>
      <c r="SRZ143" s="20"/>
      <c r="SSA143" s="20"/>
      <c r="SSB143" s="20"/>
      <c r="SSC143" s="20"/>
      <c r="SSD143" s="20"/>
      <c r="SSE143" s="20"/>
      <c r="SSF143" s="20"/>
      <c r="SSG143" s="20"/>
      <c r="SSH143" s="20"/>
      <c r="SSI143" s="20"/>
      <c r="SSJ143" s="20"/>
      <c r="SSK143" s="20"/>
      <c r="SSL143" s="20"/>
      <c r="SSM143" s="20"/>
      <c r="SSN143" s="20"/>
      <c r="SSO143" s="20"/>
      <c r="SSP143" s="20"/>
      <c r="SSQ143" s="20"/>
      <c r="SSR143" s="20"/>
      <c r="SSS143" s="20"/>
      <c r="SST143" s="20"/>
      <c r="SSU143" s="20"/>
      <c r="SSV143" s="20"/>
      <c r="SSW143" s="20"/>
      <c r="SSX143" s="20"/>
      <c r="SSY143" s="20"/>
      <c r="SSZ143" s="20"/>
      <c r="STA143" s="20"/>
      <c r="STB143" s="20"/>
      <c r="STC143" s="20"/>
      <c r="STD143" s="20"/>
      <c r="STE143" s="20"/>
      <c r="STF143" s="20"/>
      <c r="STG143" s="20"/>
      <c r="STH143" s="20"/>
      <c r="STI143" s="20"/>
      <c r="STJ143" s="20"/>
      <c r="STK143" s="20"/>
      <c r="STL143" s="20"/>
      <c r="STM143" s="20"/>
      <c r="STN143" s="20"/>
      <c r="STO143" s="20"/>
      <c r="STP143" s="20"/>
      <c r="STQ143" s="20"/>
      <c r="STR143" s="20"/>
      <c r="STS143" s="20"/>
      <c r="STT143" s="20"/>
      <c r="STU143" s="20"/>
      <c r="STV143" s="20"/>
      <c r="STW143" s="20"/>
      <c r="STX143" s="20"/>
      <c r="STY143" s="20"/>
      <c r="STZ143" s="20"/>
      <c r="SUA143" s="20"/>
      <c r="SUB143" s="20"/>
      <c r="SUC143" s="20"/>
      <c r="SUD143" s="20"/>
      <c r="SUE143" s="20"/>
      <c r="SUF143" s="20"/>
      <c r="SUG143" s="20"/>
      <c r="SUH143" s="20"/>
      <c r="SUI143" s="20"/>
      <c r="SUJ143" s="20"/>
      <c r="SUK143" s="20"/>
      <c r="SUL143" s="20"/>
      <c r="SUM143" s="20"/>
      <c r="SUN143" s="20"/>
      <c r="SUO143" s="20"/>
      <c r="SUP143" s="20"/>
      <c r="SUQ143" s="20"/>
      <c r="SUR143" s="20"/>
      <c r="SUS143" s="20"/>
      <c r="SUT143" s="20"/>
      <c r="SUU143" s="20"/>
      <c r="SUV143" s="20"/>
      <c r="SUW143" s="20"/>
      <c r="SUX143" s="20"/>
      <c r="SUY143" s="20"/>
      <c r="SUZ143" s="20"/>
      <c r="SVA143" s="20"/>
      <c r="SVB143" s="20"/>
      <c r="SVC143" s="20"/>
      <c r="SVD143" s="20"/>
      <c r="SVE143" s="20"/>
      <c r="SVF143" s="20"/>
      <c r="SVG143" s="20"/>
      <c r="SVH143" s="20"/>
      <c r="SVI143" s="20"/>
      <c r="SVJ143" s="20"/>
      <c r="SVK143" s="20"/>
      <c r="SVL143" s="20"/>
      <c r="SVM143" s="20"/>
      <c r="SVN143" s="20"/>
      <c r="SVO143" s="20"/>
      <c r="SVP143" s="20"/>
      <c r="SVQ143" s="20"/>
      <c r="SVR143" s="20"/>
      <c r="SVS143" s="20"/>
      <c r="SVT143" s="20"/>
      <c r="SVU143" s="20"/>
      <c r="SVV143" s="20"/>
      <c r="SVW143" s="20"/>
      <c r="SVX143" s="20"/>
      <c r="SVY143" s="20"/>
      <c r="SVZ143" s="20"/>
      <c r="SWA143" s="20"/>
      <c r="SWB143" s="20"/>
      <c r="SWC143" s="20"/>
      <c r="SWD143" s="20"/>
      <c r="SWE143" s="20"/>
      <c r="SWF143" s="20"/>
      <c r="SWG143" s="20"/>
      <c r="SWH143" s="20"/>
      <c r="SWI143" s="20"/>
      <c r="SWJ143" s="20"/>
      <c r="SWK143" s="20"/>
      <c r="SWL143" s="20"/>
      <c r="SWM143" s="20"/>
      <c r="SWN143" s="20"/>
      <c r="SWO143" s="20"/>
      <c r="SWP143" s="20"/>
      <c r="SWQ143" s="20"/>
      <c r="SWR143" s="20"/>
      <c r="SWS143" s="20"/>
      <c r="SWT143" s="20"/>
      <c r="SWU143" s="20"/>
      <c r="SWV143" s="20"/>
      <c r="SWW143" s="20"/>
      <c r="SWX143" s="20"/>
      <c r="SWY143" s="20"/>
      <c r="SWZ143" s="20"/>
      <c r="SXA143" s="20"/>
      <c r="SXB143" s="20"/>
      <c r="SXC143" s="20"/>
      <c r="SXD143" s="20"/>
      <c r="SXE143" s="20"/>
      <c r="SXF143" s="20"/>
      <c r="SXG143" s="20"/>
      <c r="SXH143" s="20"/>
      <c r="SXI143" s="20"/>
      <c r="SXJ143" s="20"/>
      <c r="SXK143" s="20"/>
      <c r="SXL143" s="20"/>
      <c r="SXM143" s="20"/>
      <c r="SXN143" s="20"/>
      <c r="SXO143" s="20"/>
      <c r="SXP143" s="20"/>
      <c r="SXQ143" s="20"/>
      <c r="SXR143" s="20"/>
      <c r="SXS143" s="20"/>
      <c r="SXT143" s="20"/>
      <c r="SXU143" s="20"/>
      <c r="SXV143" s="20"/>
      <c r="SXW143" s="20"/>
      <c r="SXX143" s="20"/>
      <c r="SXY143" s="20"/>
      <c r="SXZ143" s="20"/>
      <c r="SYA143" s="20"/>
      <c r="SYB143" s="20"/>
      <c r="SYC143" s="20"/>
      <c r="SYD143" s="20"/>
      <c r="SYE143" s="20"/>
      <c r="SYF143" s="20"/>
      <c r="SYG143" s="20"/>
      <c r="SYH143" s="20"/>
      <c r="SYI143" s="20"/>
      <c r="SYJ143" s="20"/>
      <c r="SYK143" s="20"/>
      <c r="SYL143" s="20"/>
      <c r="SYM143" s="20"/>
      <c r="SYN143" s="20"/>
      <c r="SYO143" s="20"/>
      <c r="SYP143" s="20"/>
      <c r="SYQ143" s="20"/>
      <c r="SYR143" s="20"/>
      <c r="SYS143" s="20"/>
      <c r="SYT143" s="20"/>
      <c r="SYU143" s="20"/>
      <c r="SYV143" s="20"/>
      <c r="SYW143" s="20"/>
      <c r="SYX143" s="20"/>
      <c r="SYY143" s="20"/>
      <c r="SYZ143" s="20"/>
      <c r="SZA143" s="20"/>
      <c r="SZB143" s="20"/>
      <c r="SZC143" s="20"/>
      <c r="SZD143" s="20"/>
      <c r="SZE143" s="20"/>
      <c r="SZF143" s="20"/>
      <c r="SZG143" s="20"/>
      <c r="SZH143" s="20"/>
      <c r="SZI143" s="20"/>
      <c r="SZJ143" s="20"/>
      <c r="SZK143" s="20"/>
      <c r="SZL143" s="20"/>
      <c r="SZM143" s="20"/>
      <c r="SZN143" s="20"/>
      <c r="SZO143" s="20"/>
      <c r="SZP143" s="20"/>
      <c r="SZQ143" s="20"/>
      <c r="SZR143" s="20"/>
      <c r="SZS143" s="20"/>
      <c r="SZT143" s="20"/>
      <c r="SZU143" s="20"/>
      <c r="SZV143" s="20"/>
      <c r="SZW143" s="20"/>
      <c r="SZX143" s="20"/>
      <c r="SZY143" s="20"/>
      <c r="SZZ143" s="20"/>
      <c r="TAA143" s="20"/>
      <c r="TAB143" s="20"/>
      <c r="TAC143" s="20"/>
      <c r="TAD143" s="20"/>
      <c r="TAE143" s="20"/>
      <c r="TAF143" s="20"/>
      <c r="TAG143" s="20"/>
      <c r="TAH143" s="20"/>
      <c r="TAI143" s="20"/>
      <c r="TAJ143" s="20"/>
      <c r="TAK143" s="20"/>
      <c r="TAL143" s="20"/>
      <c r="TAM143" s="20"/>
      <c r="TAN143" s="20"/>
      <c r="TAO143" s="20"/>
      <c r="TAP143" s="20"/>
      <c r="TAQ143" s="20"/>
      <c r="TAR143" s="20"/>
      <c r="TAS143" s="20"/>
      <c r="TAT143" s="20"/>
      <c r="TAU143" s="20"/>
      <c r="TAV143" s="20"/>
      <c r="TAW143" s="20"/>
      <c r="TAX143" s="20"/>
      <c r="TAY143" s="20"/>
      <c r="TAZ143" s="20"/>
      <c r="TBA143" s="20"/>
      <c r="TBB143" s="20"/>
      <c r="TBC143" s="20"/>
      <c r="TBD143" s="20"/>
      <c r="TBE143" s="20"/>
      <c r="TBF143" s="20"/>
      <c r="TBG143" s="20"/>
      <c r="TBH143" s="20"/>
      <c r="TBI143" s="20"/>
      <c r="TBJ143" s="20"/>
      <c r="TBK143" s="20"/>
      <c r="TBL143" s="20"/>
      <c r="TBM143" s="20"/>
      <c r="TBN143" s="20"/>
      <c r="TBO143" s="20"/>
      <c r="TBP143" s="20"/>
      <c r="TBQ143" s="20"/>
      <c r="TBR143" s="20"/>
      <c r="TBS143" s="20"/>
      <c r="TBT143" s="20"/>
      <c r="TBU143" s="20"/>
      <c r="TBV143" s="20"/>
      <c r="TBW143" s="20"/>
      <c r="TBX143" s="20"/>
      <c r="TBY143" s="20"/>
      <c r="TBZ143" s="20"/>
      <c r="TCA143" s="20"/>
      <c r="TCB143" s="20"/>
      <c r="TCC143" s="20"/>
      <c r="TCD143" s="20"/>
      <c r="TCE143" s="20"/>
      <c r="TCF143" s="20"/>
      <c r="TCG143" s="20"/>
      <c r="TCH143" s="20"/>
      <c r="TCI143" s="20"/>
      <c r="TCJ143" s="20"/>
      <c r="TCK143" s="20"/>
      <c r="TCL143" s="20"/>
      <c r="TCM143" s="20"/>
      <c r="TCN143" s="20"/>
      <c r="TCO143" s="20"/>
      <c r="TCP143" s="20"/>
      <c r="TCQ143" s="20"/>
      <c r="TCR143" s="20"/>
      <c r="TCS143" s="20"/>
      <c r="TCT143" s="20"/>
      <c r="TCU143" s="20"/>
      <c r="TCV143" s="20"/>
      <c r="TCW143" s="20"/>
      <c r="TCX143" s="20"/>
      <c r="TCY143" s="20"/>
      <c r="TCZ143" s="20"/>
      <c r="TDA143" s="20"/>
      <c r="TDB143" s="20"/>
      <c r="TDC143" s="20"/>
      <c r="TDD143" s="20"/>
      <c r="TDE143" s="20"/>
      <c r="TDF143" s="20"/>
      <c r="TDG143" s="20"/>
      <c r="TDH143" s="20"/>
      <c r="TDI143" s="20"/>
      <c r="TDJ143" s="20"/>
      <c r="TDK143" s="20"/>
      <c r="TDL143" s="20"/>
      <c r="TDM143" s="20"/>
      <c r="TDN143" s="20"/>
      <c r="TDO143" s="20"/>
      <c r="TDP143" s="20"/>
      <c r="TDQ143" s="20"/>
      <c r="TDR143" s="20"/>
      <c r="TDS143" s="20"/>
      <c r="TDT143" s="20"/>
      <c r="TDU143" s="20"/>
      <c r="TDV143" s="20"/>
      <c r="TDW143" s="20"/>
      <c r="TDX143" s="20"/>
      <c r="TDY143" s="20"/>
      <c r="TDZ143" s="20"/>
      <c r="TEA143" s="20"/>
      <c r="TEB143" s="20"/>
      <c r="TEC143" s="20"/>
      <c r="TED143" s="20"/>
      <c r="TEE143" s="20"/>
      <c r="TEF143" s="20"/>
      <c r="TEG143" s="20"/>
      <c r="TEH143" s="20"/>
      <c r="TEI143" s="20"/>
      <c r="TEJ143" s="20"/>
      <c r="TEK143" s="20"/>
      <c r="TEL143" s="20"/>
      <c r="TEM143" s="20"/>
      <c r="TEN143" s="20"/>
      <c r="TEO143" s="20"/>
      <c r="TEP143" s="20"/>
      <c r="TEQ143" s="20"/>
      <c r="TER143" s="20"/>
      <c r="TES143" s="20"/>
      <c r="TET143" s="20"/>
      <c r="TEU143" s="20"/>
      <c r="TEV143" s="20"/>
      <c r="TEW143" s="20"/>
      <c r="TEX143" s="20"/>
      <c r="TEY143" s="20"/>
      <c r="TEZ143" s="20"/>
      <c r="TFA143" s="20"/>
      <c r="TFB143" s="20"/>
      <c r="TFC143" s="20"/>
      <c r="TFD143" s="20"/>
      <c r="TFE143" s="20"/>
      <c r="TFF143" s="20"/>
      <c r="TFG143" s="20"/>
      <c r="TFH143" s="20"/>
      <c r="TFI143" s="20"/>
      <c r="TFJ143" s="20"/>
      <c r="TFK143" s="20"/>
      <c r="TFL143" s="20"/>
      <c r="TFM143" s="20"/>
      <c r="TFN143" s="20"/>
      <c r="TFO143" s="20"/>
      <c r="TFP143" s="20"/>
      <c r="TFQ143" s="20"/>
      <c r="TFR143" s="20"/>
      <c r="TFS143" s="20"/>
      <c r="TFT143" s="20"/>
      <c r="TFU143" s="20"/>
      <c r="TFV143" s="20"/>
      <c r="TFW143" s="20"/>
      <c r="TFX143" s="20"/>
      <c r="TFY143" s="20"/>
      <c r="TFZ143" s="20"/>
      <c r="TGA143" s="20"/>
      <c r="TGB143" s="20"/>
      <c r="TGC143" s="20"/>
      <c r="TGD143" s="20"/>
      <c r="TGE143" s="20"/>
      <c r="TGF143" s="20"/>
      <c r="TGG143" s="20"/>
      <c r="TGH143" s="20"/>
      <c r="TGI143" s="20"/>
      <c r="TGJ143" s="20"/>
      <c r="TGK143" s="20"/>
      <c r="TGL143" s="20"/>
      <c r="TGM143" s="20"/>
      <c r="TGN143" s="20"/>
      <c r="TGO143" s="20"/>
      <c r="TGP143" s="20"/>
      <c r="TGQ143" s="20"/>
      <c r="TGR143" s="20"/>
      <c r="TGS143" s="20"/>
      <c r="TGT143" s="20"/>
      <c r="TGU143" s="20"/>
      <c r="TGV143" s="20"/>
      <c r="TGW143" s="20"/>
      <c r="TGX143" s="20"/>
      <c r="TGY143" s="20"/>
      <c r="TGZ143" s="20"/>
      <c r="THA143" s="20"/>
      <c r="THB143" s="20"/>
      <c r="THC143" s="20"/>
      <c r="THD143" s="20"/>
      <c r="THE143" s="20"/>
      <c r="THF143" s="20"/>
      <c r="THG143" s="20"/>
      <c r="THH143" s="20"/>
      <c r="THI143" s="20"/>
      <c r="THJ143" s="20"/>
      <c r="THK143" s="20"/>
      <c r="THL143" s="20"/>
      <c r="THM143" s="20"/>
      <c r="THN143" s="20"/>
      <c r="THO143" s="20"/>
      <c r="THP143" s="20"/>
      <c r="THQ143" s="20"/>
      <c r="THR143" s="20"/>
      <c r="THS143" s="20"/>
      <c r="THT143" s="20"/>
      <c r="THU143" s="20"/>
      <c r="THV143" s="20"/>
      <c r="THW143" s="20"/>
      <c r="THX143" s="20"/>
      <c r="THY143" s="20"/>
      <c r="THZ143" s="20"/>
      <c r="TIA143" s="20"/>
      <c r="TIB143" s="20"/>
      <c r="TIC143" s="20"/>
      <c r="TID143" s="20"/>
      <c r="TIE143" s="20"/>
      <c r="TIF143" s="20"/>
      <c r="TIG143" s="20"/>
      <c r="TIH143" s="20"/>
      <c r="TII143" s="20"/>
      <c r="TIJ143" s="20"/>
      <c r="TIK143" s="20"/>
      <c r="TIL143" s="20"/>
      <c r="TIM143" s="20"/>
      <c r="TIN143" s="20"/>
      <c r="TIO143" s="20"/>
      <c r="TIP143" s="20"/>
      <c r="TIQ143" s="20"/>
      <c r="TIR143" s="20"/>
      <c r="TIS143" s="20"/>
      <c r="TIT143" s="20"/>
      <c r="TIU143" s="20"/>
      <c r="TIV143" s="20"/>
      <c r="TIW143" s="20"/>
      <c r="TIX143" s="20"/>
      <c r="TIY143" s="20"/>
      <c r="TIZ143" s="20"/>
      <c r="TJA143" s="20"/>
      <c r="TJB143" s="20"/>
      <c r="TJC143" s="20"/>
      <c r="TJD143" s="20"/>
      <c r="TJE143" s="20"/>
      <c r="TJF143" s="20"/>
      <c r="TJG143" s="20"/>
      <c r="TJH143" s="20"/>
      <c r="TJI143" s="20"/>
      <c r="TJJ143" s="20"/>
      <c r="TJK143" s="20"/>
      <c r="TJL143" s="20"/>
      <c r="TJM143" s="20"/>
      <c r="TJN143" s="20"/>
      <c r="TJO143" s="20"/>
      <c r="TJP143" s="20"/>
      <c r="TJQ143" s="20"/>
      <c r="TJR143" s="20"/>
      <c r="TJS143" s="20"/>
      <c r="TJT143" s="20"/>
      <c r="TJU143" s="20"/>
      <c r="TJV143" s="20"/>
      <c r="TJW143" s="20"/>
      <c r="TJX143" s="20"/>
      <c r="TJY143" s="20"/>
      <c r="TJZ143" s="20"/>
      <c r="TKA143" s="20"/>
      <c r="TKB143" s="20"/>
      <c r="TKC143" s="20"/>
      <c r="TKD143" s="20"/>
      <c r="TKE143" s="20"/>
      <c r="TKF143" s="20"/>
      <c r="TKG143" s="20"/>
      <c r="TKH143" s="20"/>
      <c r="TKI143" s="20"/>
      <c r="TKJ143" s="20"/>
      <c r="TKK143" s="20"/>
      <c r="TKL143" s="20"/>
      <c r="TKM143" s="20"/>
      <c r="TKN143" s="20"/>
      <c r="TKO143" s="20"/>
      <c r="TKP143" s="20"/>
      <c r="TKQ143" s="20"/>
      <c r="TKR143" s="20"/>
      <c r="TKS143" s="20"/>
      <c r="TKT143" s="20"/>
      <c r="TKU143" s="20"/>
      <c r="TKV143" s="20"/>
      <c r="TKW143" s="20"/>
      <c r="TKX143" s="20"/>
      <c r="TKY143" s="20"/>
      <c r="TKZ143" s="20"/>
      <c r="TLA143" s="20"/>
      <c r="TLB143" s="20"/>
      <c r="TLC143" s="20"/>
      <c r="TLD143" s="20"/>
      <c r="TLE143" s="20"/>
      <c r="TLF143" s="20"/>
      <c r="TLG143" s="20"/>
      <c r="TLH143" s="20"/>
      <c r="TLI143" s="20"/>
      <c r="TLJ143" s="20"/>
      <c r="TLK143" s="20"/>
      <c r="TLL143" s="20"/>
      <c r="TLM143" s="20"/>
      <c r="TLN143" s="20"/>
      <c r="TLO143" s="20"/>
      <c r="TLP143" s="20"/>
      <c r="TLQ143" s="20"/>
      <c r="TLR143" s="20"/>
      <c r="TLS143" s="20"/>
      <c r="TLT143" s="20"/>
      <c r="TLU143" s="20"/>
      <c r="TLV143" s="20"/>
      <c r="TLW143" s="20"/>
      <c r="TLX143" s="20"/>
      <c r="TLY143" s="20"/>
      <c r="TLZ143" s="20"/>
      <c r="TMA143" s="20"/>
      <c r="TMB143" s="20"/>
      <c r="TMC143" s="20"/>
      <c r="TMD143" s="20"/>
      <c r="TME143" s="20"/>
      <c r="TMF143" s="20"/>
      <c r="TMG143" s="20"/>
      <c r="TMH143" s="20"/>
      <c r="TMI143" s="20"/>
      <c r="TMJ143" s="20"/>
      <c r="TMK143" s="20"/>
      <c r="TML143" s="20"/>
      <c r="TMM143" s="20"/>
      <c r="TMN143" s="20"/>
      <c r="TMO143" s="20"/>
      <c r="TMP143" s="20"/>
      <c r="TMQ143" s="20"/>
      <c r="TMR143" s="20"/>
      <c r="TMS143" s="20"/>
      <c r="TMT143" s="20"/>
      <c r="TMU143" s="20"/>
      <c r="TMV143" s="20"/>
      <c r="TMW143" s="20"/>
      <c r="TMX143" s="20"/>
      <c r="TMY143" s="20"/>
      <c r="TMZ143" s="20"/>
      <c r="TNA143" s="20"/>
      <c r="TNB143" s="20"/>
      <c r="TNC143" s="20"/>
      <c r="TND143" s="20"/>
      <c r="TNE143" s="20"/>
      <c r="TNF143" s="20"/>
      <c r="TNG143" s="20"/>
      <c r="TNH143" s="20"/>
      <c r="TNI143" s="20"/>
      <c r="TNJ143" s="20"/>
      <c r="TNK143" s="20"/>
      <c r="TNL143" s="20"/>
      <c r="TNM143" s="20"/>
      <c r="TNN143" s="20"/>
      <c r="TNO143" s="20"/>
      <c r="TNP143" s="20"/>
      <c r="TNQ143" s="20"/>
      <c r="TNR143" s="20"/>
      <c r="TNS143" s="20"/>
      <c r="TNT143" s="20"/>
      <c r="TNU143" s="20"/>
      <c r="TNV143" s="20"/>
      <c r="TNW143" s="20"/>
      <c r="TNX143" s="20"/>
      <c r="TNY143" s="20"/>
      <c r="TNZ143" s="20"/>
      <c r="TOA143" s="20"/>
      <c r="TOB143" s="20"/>
      <c r="TOC143" s="20"/>
      <c r="TOD143" s="20"/>
      <c r="TOE143" s="20"/>
      <c r="TOF143" s="20"/>
      <c r="TOG143" s="20"/>
      <c r="TOH143" s="20"/>
      <c r="TOI143" s="20"/>
      <c r="TOJ143" s="20"/>
      <c r="TOK143" s="20"/>
      <c r="TOL143" s="20"/>
      <c r="TOM143" s="20"/>
      <c r="TON143" s="20"/>
      <c r="TOO143" s="20"/>
      <c r="TOP143" s="20"/>
      <c r="TOQ143" s="20"/>
      <c r="TOR143" s="20"/>
      <c r="TOS143" s="20"/>
      <c r="TOT143" s="20"/>
      <c r="TOU143" s="20"/>
      <c r="TOV143" s="20"/>
      <c r="TOW143" s="20"/>
      <c r="TOX143" s="20"/>
      <c r="TOY143" s="20"/>
      <c r="TOZ143" s="20"/>
      <c r="TPA143" s="20"/>
      <c r="TPB143" s="20"/>
      <c r="TPC143" s="20"/>
      <c r="TPD143" s="20"/>
      <c r="TPE143" s="20"/>
      <c r="TPF143" s="20"/>
      <c r="TPG143" s="20"/>
      <c r="TPH143" s="20"/>
      <c r="TPI143" s="20"/>
      <c r="TPJ143" s="20"/>
      <c r="TPK143" s="20"/>
      <c r="TPL143" s="20"/>
      <c r="TPM143" s="20"/>
      <c r="TPN143" s="20"/>
      <c r="TPO143" s="20"/>
      <c r="TPP143" s="20"/>
      <c r="TPQ143" s="20"/>
      <c r="TPR143" s="20"/>
      <c r="TPS143" s="20"/>
      <c r="TPT143" s="20"/>
      <c r="TPU143" s="20"/>
      <c r="TPV143" s="20"/>
      <c r="TPW143" s="20"/>
      <c r="TPX143" s="20"/>
      <c r="TPY143" s="20"/>
      <c r="TPZ143" s="20"/>
      <c r="TQA143" s="20"/>
      <c r="TQB143" s="20"/>
      <c r="TQC143" s="20"/>
      <c r="TQD143" s="20"/>
      <c r="TQE143" s="20"/>
      <c r="TQF143" s="20"/>
      <c r="TQG143" s="20"/>
      <c r="TQH143" s="20"/>
      <c r="TQI143" s="20"/>
      <c r="TQJ143" s="20"/>
      <c r="TQK143" s="20"/>
      <c r="TQL143" s="20"/>
      <c r="TQM143" s="20"/>
      <c r="TQN143" s="20"/>
      <c r="TQO143" s="20"/>
      <c r="TQP143" s="20"/>
      <c r="TQQ143" s="20"/>
      <c r="TQR143" s="20"/>
      <c r="TQS143" s="20"/>
      <c r="TQT143" s="20"/>
      <c r="TQU143" s="20"/>
      <c r="TQV143" s="20"/>
      <c r="TQW143" s="20"/>
      <c r="TQX143" s="20"/>
      <c r="TQY143" s="20"/>
      <c r="TQZ143" s="20"/>
      <c r="TRA143" s="20"/>
      <c r="TRB143" s="20"/>
      <c r="TRC143" s="20"/>
      <c r="TRD143" s="20"/>
      <c r="TRE143" s="20"/>
      <c r="TRF143" s="20"/>
      <c r="TRG143" s="20"/>
      <c r="TRH143" s="20"/>
      <c r="TRI143" s="20"/>
      <c r="TRJ143" s="20"/>
      <c r="TRK143" s="20"/>
      <c r="TRL143" s="20"/>
      <c r="TRM143" s="20"/>
      <c r="TRN143" s="20"/>
      <c r="TRO143" s="20"/>
      <c r="TRP143" s="20"/>
      <c r="TRQ143" s="20"/>
      <c r="TRR143" s="20"/>
      <c r="TRS143" s="20"/>
      <c r="TRT143" s="20"/>
      <c r="TRU143" s="20"/>
      <c r="TRV143" s="20"/>
      <c r="TRW143" s="20"/>
      <c r="TRX143" s="20"/>
      <c r="TRY143" s="20"/>
      <c r="TRZ143" s="20"/>
      <c r="TSA143" s="20"/>
      <c r="TSB143" s="20"/>
      <c r="TSC143" s="20"/>
      <c r="TSD143" s="20"/>
      <c r="TSE143" s="20"/>
      <c r="TSF143" s="20"/>
      <c r="TSG143" s="20"/>
      <c r="TSH143" s="20"/>
      <c r="TSI143" s="20"/>
      <c r="TSJ143" s="20"/>
      <c r="TSK143" s="20"/>
      <c r="TSL143" s="20"/>
      <c r="TSM143" s="20"/>
      <c r="TSN143" s="20"/>
      <c r="TSO143" s="20"/>
      <c r="TSP143" s="20"/>
      <c r="TSQ143" s="20"/>
      <c r="TSR143" s="20"/>
      <c r="TSS143" s="20"/>
      <c r="TST143" s="20"/>
      <c r="TSU143" s="20"/>
      <c r="TSV143" s="20"/>
      <c r="TSW143" s="20"/>
      <c r="TSX143" s="20"/>
      <c r="TSY143" s="20"/>
      <c r="TSZ143" s="20"/>
      <c r="TTA143" s="20"/>
      <c r="TTB143" s="20"/>
      <c r="TTC143" s="20"/>
      <c r="TTD143" s="20"/>
      <c r="TTE143" s="20"/>
      <c r="TTF143" s="20"/>
      <c r="TTG143" s="20"/>
      <c r="TTH143" s="20"/>
      <c r="TTI143" s="20"/>
      <c r="TTJ143" s="20"/>
      <c r="TTK143" s="20"/>
      <c r="TTL143" s="20"/>
      <c r="TTM143" s="20"/>
      <c r="TTN143" s="20"/>
      <c r="TTO143" s="20"/>
      <c r="TTP143" s="20"/>
      <c r="TTQ143" s="20"/>
      <c r="TTR143" s="20"/>
      <c r="TTS143" s="20"/>
      <c r="TTT143" s="20"/>
      <c r="TTU143" s="20"/>
      <c r="TTV143" s="20"/>
      <c r="TTW143" s="20"/>
      <c r="TTX143" s="20"/>
      <c r="TTY143" s="20"/>
      <c r="TTZ143" s="20"/>
      <c r="TUA143" s="20"/>
      <c r="TUB143" s="20"/>
      <c r="TUC143" s="20"/>
      <c r="TUD143" s="20"/>
      <c r="TUE143" s="20"/>
      <c r="TUF143" s="20"/>
      <c r="TUG143" s="20"/>
      <c r="TUH143" s="20"/>
      <c r="TUI143" s="20"/>
      <c r="TUJ143" s="20"/>
      <c r="TUK143" s="20"/>
      <c r="TUL143" s="20"/>
      <c r="TUM143" s="20"/>
      <c r="TUN143" s="20"/>
      <c r="TUO143" s="20"/>
      <c r="TUP143" s="20"/>
      <c r="TUQ143" s="20"/>
      <c r="TUR143" s="20"/>
      <c r="TUS143" s="20"/>
      <c r="TUT143" s="20"/>
      <c r="TUU143" s="20"/>
      <c r="TUV143" s="20"/>
      <c r="TUW143" s="20"/>
      <c r="TUX143" s="20"/>
      <c r="TUY143" s="20"/>
      <c r="TUZ143" s="20"/>
      <c r="TVA143" s="20"/>
      <c r="TVB143" s="20"/>
      <c r="TVC143" s="20"/>
      <c r="TVD143" s="20"/>
      <c r="TVE143" s="20"/>
      <c r="TVF143" s="20"/>
      <c r="TVG143" s="20"/>
      <c r="TVH143" s="20"/>
      <c r="TVI143" s="20"/>
      <c r="TVJ143" s="20"/>
      <c r="TVK143" s="20"/>
      <c r="TVL143" s="20"/>
      <c r="TVM143" s="20"/>
      <c r="TVN143" s="20"/>
      <c r="TVO143" s="20"/>
      <c r="TVP143" s="20"/>
      <c r="TVQ143" s="20"/>
      <c r="TVR143" s="20"/>
      <c r="TVS143" s="20"/>
      <c r="TVT143" s="20"/>
      <c r="TVU143" s="20"/>
      <c r="TVV143" s="20"/>
      <c r="TVW143" s="20"/>
      <c r="TVX143" s="20"/>
      <c r="TVY143" s="20"/>
      <c r="TVZ143" s="20"/>
      <c r="TWA143" s="20"/>
      <c r="TWB143" s="20"/>
      <c r="TWC143" s="20"/>
      <c r="TWD143" s="20"/>
      <c r="TWE143" s="20"/>
      <c r="TWF143" s="20"/>
      <c r="TWG143" s="20"/>
      <c r="TWH143" s="20"/>
      <c r="TWI143" s="20"/>
      <c r="TWJ143" s="20"/>
      <c r="TWK143" s="20"/>
      <c r="TWL143" s="20"/>
      <c r="TWM143" s="20"/>
      <c r="TWN143" s="20"/>
      <c r="TWO143" s="20"/>
      <c r="TWP143" s="20"/>
      <c r="TWQ143" s="20"/>
      <c r="TWR143" s="20"/>
      <c r="TWS143" s="20"/>
      <c r="TWT143" s="20"/>
      <c r="TWU143" s="20"/>
      <c r="TWV143" s="20"/>
      <c r="TWW143" s="20"/>
      <c r="TWX143" s="20"/>
      <c r="TWY143" s="20"/>
      <c r="TWZ143" s="20"/>
      <c r="TXA143" s="20"/>
      <c r="TXB143" s="20"/>
      <c r="TXC143" s="20"/>
      <c r="TXD143" s="20"/>
      <c r="TXE143" s="20"/>
      <c r="TXF143" s="20"/>
      <c r="TXG143" s="20"/>
      <c r="TXH143" s="20"/>
      <c r="TXI143" s="20"/>
      <c r="TXJ143" s="20"/>
      <c r="TXK143" s="20"/>
      <c r="TXL143" s="20"/>
      <c r="TXM143" s="20"/>
      <c r="TXN143" s="20"/>
      <c r="TXO143" s="20"/>
      <c r="TXP143" s="20"/>
      <c r="TXQ143" s="20"/>
      <c r="TXR143" s="20"/>
      <c r="TXS143" s="20"/>
      <c r="TXT143" s="20"/>
      <c r="TXU143" s="20"/>
      <c r="TXV143" s="20"/>
      <c r="TXW143" s="20"/>
      <c r="TXX143" s="20"/>
      <c r="TXY143" s="20"/>
      <c r="TXZ143" s="20"/>
      <c r="TYA143" s="20"/>
      <c r="TYB143" s="20"/>
      <c r="TYC143" s="20"/>
      <c r="TYD143" s="20"/>
      <c r="TYE143" s="20"/>
      <c r="TYF143" s="20"/>
      <c r="TYG143" s="20"/>
      <c r="TYH143" s="20"/>
      <c r="TYI143" s="20"/>
      <c r="TYJ143" s="20"/>
      <c r="TYK143" s="20"/>
      <c r="TYL143" s="20"/>
      <c r="TYM143" s="20"/>
      <c r="TYN143" s="20"/>
      <c r="TYO143" s="20"/>
      <c r="TYP143" s="20"/>
      <c r="TYQ143" s="20"/>
      <c r="TYR143" s="20"/>
      <c r="TYS143" s="20"/>
      <c r="TYT143" s="20"/>
      <c r="TYU143" s="20"/>
      <c r="TYV143" s="20"/>
      <c r="TYW143" s="20"/>
      <c r="TYX143" s="20"/>
      <c r="TYY143" s="20"/>
      <c r="TYZ143" s="20"/>
      <c r="TZA143" s="20"/>
      <c r="TZB143" s="20"/>
      <c r="TZC143" s="20"/>
      <c r="TZD143" s="20"/>
      <c r="TZE143" s="20"/>
      <c r="TZF143" s="20"/>
      <c r="TZG143" s="20"/>
      <c r="TZH143" s="20"/>
      <c r="TZI143" s="20"/>
      <c r="TZJ143" s="20"/>
      <c r="TZK143" s="20"/>
      <c r="TZL143" s="20"/>
      <c r="TZM143" s="20"/>
      <c r="TZN143" s="20"/>
      <c r="TZO143" s="20"/>
      <c r="TZP143" s="20"/>
      <c r="TZQ143" s="20"/>
      <c r="TZR143" s="20"/>
      <c r="TZS143" s="20"/>
      <c r="TZT143" s="20"/>
      <c r="TZU143" s="20"/>
      <c r="TZV143" s="20"/>
      <c r="TZW143" s="20"/>
      <c r="TZX143" s="20"/>
      <c r="TZY143" s="20"/>
      <c r="TZZ143" s="20"/>
      <c r="UAA143" s="20"/>
      <c r="UAB143" s="20"/>
      <c r="UAC143" s="20"/>
      <c r="UAD143" s="20"/>
      <c r="UAE143" s="20"/>
      <c r="UAF143" s="20"/>
      <c r="UAG143" s="20"/>
      <c r="UAH143" s="20"/>
      <c r="UAI143" s="20"/>
      <c r="UAJ143" s="20"/>
      <c r="UAK143" s="20"/>
      <c r="UAL143" s="20"/>
      <c r="UAM143" s="20"/>
      <c r="UAN143" s="20"/>
      <c r="UAO143" s="20"/>
      <c r="UAP143" s="20"/>
      <c r="UAQ143" s="20"/>
      <c r="UAR143" s="20"/>
      <c r="UAS143" s="20"/>
      <c r="UAT143" s="20"/>
      <c r="UAU143" s="20"/>
      <c r="UAV143" s="20"/>
      <c r="UAW143" s="20"/>
      <c r="UAX143" s="20"/>
      <c r="UAY143" s="20"/>
      <c r="UAZ143" s="20"/>
      <c r="UBA143" s="20"/>
      <c r="UBB143" s="20"/>
      <c r="UBC143" s="20"/>
      <c r="UBD143" s="20"/>
      <c r="UBE143" s="20"/>
      <c r="UBF143" s="20"/>
      <c r="UBG143" s="20"/>
      <c r="UBH143" s="20"/>
      <c r="UBI143" s="20"/>
      <c r="UBJ143" s="20"/>
      <c r="UBK143" s="20"/>
      <c r="UBL143" s="20"/>
      <c r="UBM143" s="20"/>
      <c r="UBN143" s="20"/>
      <c r="UBO143" s="20"/>
      <c r="UBP143" s="20"/>
      <c r="UBQ143" s="20"/>
      <c r="UBR143" s="20"/>
      <c r="UBS143" s="20"/>
      <c r="UBT143" s="20"/>
      <c r="UBU143" s="20"/>
      <c r="UBV143" s="20"/>
      <c r="UBW143" s="20"/>
      <c r="UBX143" s="20"/>
      <c r="UBY143" s="20"/>
      <c r="UBZ143" s="20"/>
      <c r="UCA143" s="20"/>
      <c r="UCB143" s="20"/>
      <c r="UCC143" s="20"/>
      <c r="UCD143" s="20"/>
      <c r="UCE143" s="20"/>
      <c r="UCF143" s="20"/>
      <c r="UCG143" s="20"/>
      <c r="UCH143" s="20"/>
      <c r="UCI143" s="20"/>
      <c r="UCJ143" s="20"/>
      <c r="UCK143" s="20"/>
      <c r="UCL143" s="20"/>
      <c r="UCM143" s="20"/>
      <c r="UCN143" s="20"/>
      <c r="UCO143" s="20"/>
      <c r="UCP143" s="20"/>
      <c r="UCQ143" s="20"/>
      <c r="UCR143" s="20"/>
      <c r="UCS143" s="20"/>
      <c r="UCT143" s="20"/>
      <c r="UCU143" s="20"/>
      <c r="UCV143" s="20"/>
      <c r="UCW143" s="20"/>
      <c r="UCX143" s="20"/>
      <c r="UCY143" s="20"/>
      <c r="UCZ143" s="20"/>
      <c r="UDA143" s="20"/>
      <c r="UDB143" s="20"/>
      <c r="UDC143" s="20"/>
      <c r="UDD143" s="20"/>
      <c r="UDE143" s="20"/>
      <c r="UDF143" s="20"/>
      <c r="UDG143" s="20"/>
      <c r="UDH143" s="20"/>
      <c r="UDI143" s="20"/>
      <c r="UDJ143" s="20"/>
      <c r="UDK143" s="20"/>
      <c r="UDL143" s="20"/>
      <c r="UDM143" s="20"/>
      <c r="UDN143" s="20"/>
      <c r="UDO143" s="20"/>
      <c r="UDP143" s="20"/>
      <c r="UDQ143" s="20"/>
      <c r="UDR143" s="20"/>
      <c r="UDS143" s="20"/>
      <c r="UDT143" s="20"/>
      <c r="UDU143" s="20"/>
      <c r="UDV143" s="20"/>
      <c r="UDW143" s="20"/>
      <c r="UDX143" s="20"/>
      <c r="UDY143" s="20"/>
      <c r="UDZ143" s="20"/>
      <c r="UEA143" s="20"/>
      <c r="UEB143" s="20"/>
      <c r="UEC143" s="20"/>
      <c r="UED143" s="20"/>
      <c r="UEE143" s="20"/>
      <c r="UEF143" s="20"/>
      <c r="UEG143" s="20"/>
      <c r="UEH143" s="20"/>
      <c r="UEI143" s="20"/>
      <c r="UEJ143" s="20"/>
      <c r="UEK143" s="20"/>
      <c r="UEL143" s="20"/>
      <c r="UEM143" s="20"/>
      <c r="UEN143" s="20"/>
      <c r="UEO143" s="20"/>
      <c r="UEP143" s="20"/>
      <c r="UEQ143" s="20"/>
      <c r="UER143" s="20"/>
      <c r="UES143" s="20"/>
      <c r="UET143" s="20"/>
      <c r="UEU143" s="20"/>
      <c r="UEV143" s="20"/>
      <c r="UEW143" s="20"/>
      <c r="UEX143" s="20"/>
      <c r="UEY143" s="20"/>
      <c r="UEZ143" s="20"/>
      <c r="UFA143" s="20"/>
      <c r="UFB143" s="20"/>
      <c r="UFC143" s="20"/>
      <c r="UFD143" s="20"/>
      <c r="UFE143" s="20"/>
      <c r="UFF143" s="20"/>
      <c r="UFG143" s="20"/>
      <c r="UFH143" s="20"/>
      <c r="UFI143" s="20"/>
      <c r="UFJ143" s="20"/>
      <c r="UFK143" s="20"/>
      <c r="UFL143" s="20"/>
      <c r="UFM143" s="20"/>
      <c r="UFN143" s="20"/>
      <c r="UFO143" s="20"/>
      <c r="UFP143" s="20"/>
      <c r="UFQ143" s="20"/>
      <c r="UFR143" s="20"/>
      <c r="UFS143" s="20"/>
      <c r="UFT143" s="20"/>
      <c r="UFU143" s="20"/>
      <c r="UFV143" s="20"/>
      <c r="UFW143" s="20"/>
      <c r="UFX143" s="20"/>
      <c r="UFY143" s="20"/>
      <c r="UFZ143" s="20"/>
      <c r="UGA143" s="20"/>
      <c r="UGB143" s="20"/>
      <c r="UGC143" s="20"/>
      <c r="UGD143" s="20"/>
      <c r="UGE143" s="20"/>
      <c r="UGF143" s="20"/>
      <c r="UGG143" s="20"/>
      <c r="UGH143" s="20"/>
      <c r="UGI143" s="20"/>
      <c r="UGJ143" s="20"/>
      <c r="UGK143" s="20"/>
      <c r="UGL143" s="20"/>
      <c r="UGM143" s="20"/>
      <c r="UGN143" s="20"/>
      <c r="UGO143" s="20"/>
      <c r="UGP143" s="20"/>
      <c r="UGQ143" s="20"/>
      <c r="UGR143" s="20"/>
      <c r="UGS143" s="20"/>
      <c r="UGT143" s="20"/>
      <c r="UGU143" s="20"/>
      <c r="UGV143" s="20"/>
      <c r="UGW143" s="20"/>
      <c r="UGX143" s="20"/>
      <c r="UGY143" s="20"/>
      <c r="UGZ143" s="20"/>
      <c r="UHA143" s="20"/>
      <c r="UHB143" s="20"/>
      <c r="UHC143" s="20"/>
      <c r="UHD143" s="20"/>
      <c r="UHE143" s="20"/>
      <c r="UHF143" s="20"/>
      <c r="UHG143" s="20"/>
      <c r="UHH143" s="20"/>
      <c r="UHI143" s="20"/>
      <c r="UHJ143" s="20"/>
      <c r="UHK143" s="20"/>
      <c r="UHL143" s="20"/>
      <c r="UHM143" s="20"/>
      <c r="UHN143" s="20"/>
      <c r="UHO143" s="20"/>
      <c r="UHP143" s="20"/>
      <c r="UHQ143" s="20"/>
      <c r="UHR143" s="20"/>
      <c r="UHS143" s="20"/>
      <c r="UHT143" s="20"/>
      <c r="UHU143" s="20"/>
      <c r="UHV143" s="20"/>
      <c r="UHW143" s="20"/>
      <c r="UHX143" s="20"/>
      <c r="UHY143" s="20"/>
      <c r="UHZ143" s="20"/>
      <c r="UIA143" s="20"/>
      <c r="UIB143" s="20"/>
      <c r="UIC143" s="20"/>
      <c r="UID143" s="20"/>
      <c r="UIE143" s="20"/>
      <c r="UIF143" s="20"/>
      <c r="UIG143" s="20"/>
      <c r="UIH143" s="20"/>
      <c r="UII143" s="20"/>
      <c r="UIJ143" s="20"/>
      <c r="UIK143" s="20"/>
      <c r="UIL143" s="20"/>
      <c r="UIM143" s="20"/>
      <c r="UIN143" s="20"/>
      <c r="UIO143" s="20"/>
      <c r="UIP143" s="20"/>
      <c r="UIQ143" s="20"/>
      <c r="UIR143" s="20"/>
      <c r="UIS143" s="20"/>
      <c r="UIT143" s="20"/>
      <c r="UIU143" s="20"/>
      <c r="UIV143" s="20"/>
      <c r="UIW143" s="20"/>
      <c r="UIX143" s="20"/>
      <c r="UIY143" s="20"/>
      <c r="UIZ143" s="20"/>
      <c r="UJA143" s="20"/>
      <c r="UJB143" s="20"/>
      <c r="UJC143" s="20"/>
      <c r="UJD143" s="20"/>
      <c r="UJE143" s="20"/>
      <c r="UJF143" s="20"/>
      <c r="UJG143" s="20"/>
      <c r="UJH143" s="20"/>
      <c r="UJI143" s="20"/>
      <c r="UJJ143" s="20"/>
      <c r="UJK143" s="20"/>
      <c r="UJL143" s="20"/>
      <c r="UJM143" s="20"/>
      <c r="UJN143" s="20"/>
      <c r="UJO143" s="20"/>
      <c r="UJP143" s="20"/>
      <c r="UJQ143" s="20"/>
      <c r="UJR143" s="20"/>
      <c r="UJS143" s="20"/>
      <c r="UJT143" s="20"/>
      <c r="UJU143" s="20"/>
      <c r="UJV143" s="20"/>
      <c r="UJW143" s="20"/>
      <c r="UJX143" s="20"/>
      <c r="UJY143" s="20"/>
      <c r="UJZ143" s="20"/>
      <c r="UKA143" s="20"/>
      <c r="UKB143" s="20"/>
      <c r="UKC143" s="20"/>
      <c r="UKD143" s="20"/>
      <c r="UKE143" s="20"/>
      <c r="UKF143" s="20"/>
      <c r="UKG143" s="20"/>
      <c r="UKH143" s="20"/>
      <c r="UKI143" s="20"/>
      <c r="UKJ143" s="20"/>
      <c r="UKK143" s="20"/>
      <c r="UKL143" s="20"/>
      <c r="UKM143" s="20"/>
      <c r="UKN143" s="20"/>
      <c r="UKO143" s="20"/>
      <c r="UKP143" s="20"/>
      <c r="UKQ143" s="20"/>
      <c r="UKR143" s="20"/>
      <c r="UKS143" s="20"/>
      <c r="UKT143" s="20"/>
      <c r="UKU143" s="20"/>
      <c r="UKV143" s="20"/>
      <c r="UKW143" s="20"/>
      <c r="UKX143" s="20"/>
      <c r="UKY143" s="20"/>
      <c r="UKZ143" s="20"/>
      <c r="ULA143" s="20"/>
      <c r="ULB143" s="20"/>
      <c r="ULC143" s="20"/>
      <c r="ULD143" s="20"/>
      <c r="ULE143" s="20"/>
      <c r="ULF143" s="20"/>
      <c r="ULG143" s="20"/>
      <c r="ULH143" s="20"/>
      <c r="ULI143" s="20"/>
      <c r="ULJ143" s="20"/>
      <c r="ULK143" s="20"/>
      <c r="ULL143" s="20"/>
      <c r="ULM143" s="20"/>
      <c r="ULN143" s="20"/>
      <c r="ULO143" s="20"/>
      <c r="ULP143" s="20"/>
      <c r="ULQ143" s="20"/>
      <c r="ULR143" s="20"/>
      <c r="ULS143" s="20"/>
      <c r="ULT143" s="20"/>
      <c r="ULU143" s="20"/>
      <c r="ULV143" s="20"/>
      <c r="ULW143" s="20"/>
      <c r="ULX143" s="20"/>
      <c r="ULY143" s="20"/>
      <c r="ULZ143" s="20"/>
      <c r="UMA143" s="20"/>
      <c r="UMB143" s="20"/>
      <c r="UMC143" s="20"/>
      <c r="UMD143" s="20"/>
      <c r="UME143" s="20"/>
      <c r="UMF143" s="20"/>
      <c r="UMG143" s="20"/>
      <c r="UMH143" s="20"/>
      <c r="UMI143" s="20"/>
      <c r="UMJ143" s="20"/>
      <c r="UMK143" s="20"/>
      <c r="UML143" s="20"/>
      <c r="UMM143" s="20"/>
      <c r="UMN143" s="20"/>
      <c r="UMO143" s="20"/>
      <c r="UMP143" s="20"/>
      <c r="UMQ143" s="20"/>
      <c r="UMR143" s="20"/>
      <c r="UMS143" s="20"/>
      <c r="UMT143" s="20"/>
      <c r="UMU143" s="20"/>
      <c r="UMV143" s="20"/>
      <c r="UMW143" s="20"/>
      <c r="UMX143" s="20"/>
      <c r="UMY143" s="20"/>
      <c r="UMZ143" s="20"/>
      <c r="UNA143" s="20"/>
      <c r="UNB143" s="20"/>
      <c r="UNC143" s="20"/>
      <c r="UND143" s="20"/>
      <c r="UNE143" s="20"/>
      <c r="UNF143" s="20"/>
      <c r="UNG143" s="20"/>
      <c r="UNH143" s="20"/>
      <c r="UNI143" s="20"/>
      <c r="UNJ143" s="20"/>
      <c r="UNK143" s="20"/>
      <c r="UNL143" s="20"/>
      <c r="UNM143" s="20"/>
      <c r="UNN143" s="20"/>
      <c r="UNO143" s="20"/>
      <c r="UNP143" s="20"/>
      <c r="UNQ143" s="20"/>
      <c r="UNR143" s="20"/>
      <c r="UNS143" s="20"/>
      <c r="UNT143" s="20"/>
      <c r="UNU143" s="20"/>
      <c r="UNV143" s="20"/>
      <c r="UNW143" s="20"/>
      <c r="UNX143" s="20"/>
      <c r="UNY143" s="20"/>
      <c r="UNZ143" s="20"/>
      <c r="UOA143" s="20"/>
      <c r="UOB143" s="20"/>
      <c r="UOC143" s="20"/>
      <c r="UOD143" s="20"/>
      <c r="UOE143" s="20"/>
      <c r="UOF143" s="20"/>
      <c r="UOG143" s="20"/>
      <c r="UOH143" s="20"/>
      <c r="UOI143" s="20"/>
      <c r="UOJ143" s="20"/>
      <c r="UOK143" s="20"/>
      <c r="UOL143" s="20"/>
      <c r="UOM143" s="20"/>
      <c r="UON143" s="20"/>
      <c r="UOO143" s="20"/>
      <c r="UOP143" s="20"/>
      <c r="UOQ143" s="20"/>
      <c r="UOR143" s="20"/>
      <c r="UOS143" s="20"/>
      <c r="UOT143" s="20"/>
      <c r="UOU143" s="20"/>
      <c r="UOV143" s="20"/>
      <c r="UOW143" s="20"/>
      <c r="UOX143" s="20"/>
      <c r="UOY143" s="20"/>
      <c r="UOZ143" s="20"/>
      <c r="UPA143" s="20"/>
      <c r="UPB143" s="20"/>
      <c r="UPC143" s="20"/>
      <c r="UPD143" s="20"/>
      <c r="UPE143" s="20"/>
      <c r="UPF143" s="20"/>
      <c r="UPG143" s="20"/>
      <c r="UPH143" s="20"/>
      <c r="UPI143" s="20"/>
      <c r="UPJ143" s="20"/>
      <c r="UPK143" s="20"/>
      <c r="UPL143" s="20"/>
      <c r="UPM143" s="20"/>
      <c r="UPN143" s="20"/>
      <c r="UPO143" s="20"/>
      <c r="UPP143" s="20"/>
      <c r="UPQ143" s="20"/>
      <c r="UPR143" s="20"/>
      <c r="UPS143" s="20"/>
      <c r="UPT143" s="20"/>
      <c r="UPU143" s="20"/>
      <c r="UPV143" s="20"/>
      <c r="UPW143" s="20"/>
      <c r="UPX143" s="20"/>
      <c r="UPY143" s="20"/>
      <c r="UPZ143" s="20"/>
      <c r="UQA143" s="20"/>
      <c r="UQB143" s="20"/>
      <c r="UQC143" s="20"/>
      <c r="UQD143" s="20"/>
      <c r="UQE143" s="20"/>
      <c r="UQF143" s="20"/>
      <c r="UQG143" s="20"/>
      <c r="UQH143" s="20"/>
      <c r="UQI143" s="20"/>
      <c r="UQJ143" s="20"/>
      <c r="UQK143" s="20"/>
      <c r="UQL143" s="20"/>
      <c r="UQM143" s="20"/>
      <c r="UQN143" s="20"/>
      <c r="UQO143" s="20"/>
      <c r="UQP143" s="20"/>
      <c r="UQQ143" s="20"/>
      <c r="UQR143" s="20"/>
      <c r="UQS143" s="20"/>
      <c r="UQT143" s="20"/>
      <c r="UQU143" s="20"/>
      <c r="UQV143" s="20"/>
      <c r="UQW143" s="20"/>
      <c r="UQX143" s="20"/>
      <c r="UQY143" s="20"/>
      <c r="UQZ143" s="20"/>
      <c r="URA143" s="20"/>
      <c r="URB143" s="20"/>
      <c r="URC143" s="20"/>
      <c r="URD143" s="20"/>
      <c r="URE143" s="20"/>
      <c r="URF143" s="20"/>
      <c r="URG143" s="20"/>
      <c r="URH143" s="20"/>
      <c r="URI143" s="20"/>
      <c r="URJ143" s="20"/>
      <c r="URK143" s="20"/>
      <c r="URL143" s="20"/>
      <c r="URM143" s="20"/>
      <c r="URN143" s="20"/>
      <c r="URO143" s="20"/>
      <c r="URP143" s="20"/>
      <c r="URQ143" s="20"/>
      <c r="URR143" s="20"/>
      <c r="URS143" s="20"/>
      <c r="URT143" s="20"/>
      <c r="URU143" s="20"/>
      <c r="URV143" s="20"/>
      <c r="URW143" s="20"/>
      <c r="URX143" s="20"/>
      <c r="URY143" s="20"/>
      <c r="URZ143" s="20"/>
      <c r="USA143" s="20"/>
      <c r="USB143" s="20"/>
      <c r="USC143" s="20"/>
      <c r="USD143" s="20"/>
      <c r="USE143" s="20"/>
      <c r="USF143" s="20"/>
      <c r="USG143" s="20"/>
      <c r="USH143" s="20"/>
      <c r="USI143" s="20"/>
      <c r="USJ143" s="20"/>
      <c r="USK143" s="20"/>
      <c r="USL143" s="20"/>
      <c r="USM143" s="20"/>
      <c r="USN143" s="20"/>
      <c r="USO143" s="20"/>
      <c r="USP143" s="20"/>
      <c r="USQ143" s="20"/>
      <c r="USR143" s="20"/>
      <c r="USS143" s="20"/>
      <c r="UST143" s="20"/>
      <c r="USU143" s="20"/>
      <c r="USV143" s="20"/>
      <c r="USW143" s="20"/>
      <c r="USX143" s="20"/>
      <c r="USY143" s="20"/>
      <c r="USZ143" s="20"/>
      <c r="UTA143" s="20"/>
      <c r="UTB143" s="20"/>
      <c r="UTC143" s="20"/>
      <c r="UTD143" s="20"/>
      <c r="UTE143" s="20"/>
      <c r="UTF143" s="20"/>
      <c r="UTG143" s="20"/>
      <c r="UTH143" s="20"/>
      <c r="UTI143" s="20"/>
      <c r="UTJ143" s="20"/>
      <c r="UTK143" s="20"/>
      <c r="UTL143" s="20"/>
      <c r="UTM143" s="20"/>
      <c r="UTN143" s="20"/>
      <c r="UTO143" s="20"/>
      <c r="UTP143" s="20"/>
      <c r="UTQ143" s="20"/>
      <c r="UTR143" s="20"/>
      <c r="UTS143" s="20"/>
      <c r="UTT143" s="20"/>
      <c r="UTU143" s="20"/>
      <c r="UTV143" s="20"/>
      <c r="UTW143" s="20"/>
      <c r="UTX143" s="20"/>
      <c r="UTY143" s="20"/>
      <c r="UTZ143" s="20"/>
      <c r="UUA143" s="20"/>
      <c r="UUB143" s="20"/>
      <c r="UUC143" s="20"/>
      <c r="UUD143" s="20"/>
      <c r="UUE143" s="20"/>
      <c r="UUF143" s="20"/>
      <c r="UUG143" s="20"/>
      <c r="UUH143" s="20"/>
      <c r="UUI143" s="20"/>
      <c r="UUJ143" s="20"/>
      <c r="UUK143" s="20"/>
      <c r="UUL143" s="20"/>
      <c r="UUM143" s="20"/>
      <c r="UUN143" s="20"/>
      <c r="UUO143" s="20"/>
      <c r="UUP143" s="20"/>
      <c r="UUQ143" s="20"/>
      <c r="UUR143" s="20"/>
      <c r="UUS143" s="20"/>
      <c r="UUT143" s="20"/>
      <c r="UUU143" s="20"/>
      <c r="UUV143" s="20"/>
      <c r="UUW143" s="20"/>
      <c r="UUX143" s="20"/>
      <c r="UUY143" s="20"/>
      <c r="UUZ143" s="20"/>
      <c r="UVA143" s="20"/>
      <c r="UVB143" s="20"/>
      <c r="UVC143" s="20"/>
      <c r="UVD143" s="20"/>
      <c r="UVE143" s="20"/>
      <c r="UVF143" s="20"/>
      <c r="UVG143" s="20"/>
      <c r="UVH143" s="20"/>
      <c r="UVI143" s="20"/>
      <c r="UVJ143" s="20"/>
      <c r="UVK143" s="20"/>
      <c r="UVL143" s="20"/>
      <c r="UVM143" s="20"/>
      <c r="UVN143" s="20"/>
      <c r="UVO143" s="20"/>
      <c r="UVP143" s="20"/>
      <c r="UVQ143" s="20"/>
      <c r="UVR143" s="20"/>
      <c r="UVS143" s="20"/>
      <c r="UVT143" s="20"/>
      <c r="UVU143" s="20"/>
      <c r="UVV143" s="20"/>
      <c r="UVW143" s="20"/>
      <c r="UVX143" s="20"/>
      <c r="UVY143" s="20"/>
      <c r="UVZ143" s="20"/>
      <c r="UWA143" s="20"/>
      <c r="UWB143" s="20"/>
      <c r="UWC143" s="20"/>
      <c r="UWD143" s="20"/>
      <c r="UWE143" s="20"/>
      <c r="UWF143" s="20"/>
      <c r="UWG143" s="20"/>
      <c r="UWH143" s="20"/>
      <c r="UWI143" s="20"/>
      <c r="UWJ143" s="20"/>
      <c r="UWK143" s="20"/>
      <c r="UWL143" s="20"/>
      <c r="UWM143" s="20"/>
      <c r="UWN143" s="20"/>
      <c r="UWO143" s="20"/>
      <c r="UWP143" s="20"/>
      <c r="UWQ143" s="20"/>
      <c r="UWR143" s="20"/>
      <c r="UWS143" s="20"/>
      <c r="UWT143" s="20"/>
      <c r="UWU143" s="20"/>
      <c r="UWV143" s="20"/>
      <c r="UWW143" s="20"/>
      <c r="UWX143" s="20"/>
      <c r="UWY143" s="20"/>
      <c r="UWZ143" s="20"/>
      <c r="UXA143" s="20"/>
      <c r="UXB143" s="20"/>
      <c r="UXC143" s="20"/>
      <c r="UXD143" s="20"/>
      <c r="UXE143" s="20"/>
      <c r="UXF143" s="20"/>
      <c r="UXG143" s="20"/>
      <c r="UXH143" s="20"/>
      <c r="UXI143" s="20"/>
      <c r="UXJ143" s="20"/>
      <c r="UXK143" s="20"/>
      <c r="UXL143" s="20"/>
      <c r="UXM143" s="20"/>
      <c r="UXN143" s="20"/>
      <c r="UXO143" s="20"/>
      <c r="UXP143" s="20"/>
      <c r="UXQ143" s="20"/>
      <c r="UXR143" s="20"/>
      <c r="UXS143" s="20"/>
      <c r="UXT143" s="20"/>
      <c r="UXU143" s="20"/>
      <c r="UXV143" s="20"/>
      <c r="UXW143" s="20"/>
      <c r="UXX143" s="20"/>
      <c r="UXY143" s="20"/>
      <c r="UXZ143" s="20"/>
      <c r="UYA143" s="20"/>
      <c r="UYB143" s="20"/>
      <c r="UYC143" s="20"/>
      <c r="UYD143" s="20"/>
      <c r="UYE143" s="20"/>
      <c r="UYF143" s="20"/>
      <c r="UYG143" s="20"/>
      <c r="UYH143" s="20"/>
      <c r="UYI143" s="20"/>
      <c r="UYJ143" s="20"/>
      <c r="UYK143" s="20"/>
      <c r="UYL143" s="20"/>
      <c r="UYM143" s="20"/>
      <c r="UYN143" s="20"/>
      <c r="UYO143" s="20"/>
      <c r="UYP143" s="20"/>
      <c r="UYQ143" s="20"/>
      <c r="UYR143" s="20"/>
      <c r="UYS143" s="20"/>
      <c r="UYT143" s="20"/>
      <c r="UYU143" s="20"/>
      <c r="UYV143" s="20"/>
      <c r="UYW143" s="20"/>
      <c r="UYX143" s="20"/>
      <c r="UYY143" s="20"/>
      <c r="UYZ143" s="20"/>
      <c r="UZA143" s="20"/>
      <c r="UZB143" s="20"/>
      <c r="UZC143" s="20"/>
      <c r="UZD143" s="20"/>
      <c r="UZE143" s="20"/>
      <c r="UZF143" s="20"/>
      <c r="UZG143" s="20"/>
      <c r="UZH143" s="20"/>
      <c r="UZI143" s="20"/>
      <c r="UZJ143" s="20"/>
      <c r="UZK143" s="20"/>
      <c r="UZL143" s="20"/>
      <c r="UZM143" s="20"/>
      <c r="UZN143" s="20"/>
      <c r="UZO143" s="20"/>
      <c r="UZP143" s="20"/>
      <c r="UZQ143" s="20"/>
      <c r="UZR143" s="20"/>
      <c r="UZS143" s="20"/>
      <c r="UZT143" s="20"/>
      <c r="UZU143" s="20"/>
      <c r="UZV143" s="20"/>
      <c r="UZW143" s="20"/>
      <c r="UZX143" s="20"/>
      <c r="UZY143" s="20"/>
      <c r="UZZ143" s="20"/>
      <c r="VAA143" s="20"/>
      <c r="VAB143" s="20"/>
      <c r="VAC143" s="20"/>
      <c r="VAD143" s="20"/>
      <c r="VAE143" s="20"/>
      <c r="VAF143" s="20"/>
      <c r="VAG143" s="20"/>
      <c r="VAH143" s="20"/>
      <c r="VAI143" s="20"/>
      <c r="VAJ143" s="20"/>
      <c r="VAK143" s="20"/>
      <c r="VAL143" s="20"/>
      <c r="VAM143" s="20"/>
      <c r="VAN143" s="20"/>
      <c r="VAO143" s="20"/>
      <c r="VAP143" s="20"/>
      <c r="VAQ143" s="20"/>
      <c r="VAR143" s="20"/>
      <c r="VAS143" s="20"/>
      <c r="VAT143" s="20"/>
      <c r="VAU143" s="20"/>
      <c r="VAV143" s="20"/>
      <c r="VAW143" s="20"/>
      <c r="VAX143" s="20"/>
      <c r="VAY143" s="20"/>
      <c r="VAZ143" s="20"/>
      <c r="VBA143" s="20"/>
      <c r="VBB143" s="20"/>
      <c r="VBC143" s="20"/>
      <c r="VBD143" s="20"/>
      <c r="VBE143" s="20"/>
      <c r="VBF143" s="20"/>
      <c r="VBG143" s="20"/>
      <c r="VBH143" s="20"/>
      <c r="VBI143" s="20"/>
      <c r="VBJ143" s="20"/>
      <c r="VBK143" s="20"/>
      <c r="VBL143" s="20"/>
      <c r="VBM143" s="20"/>
      <c r="VBN143" s="20"/>
      <c r="VBO143" s="20"/>
      <c r="VBP143" s="20"/>
      <c r="VBQ143" s="20"/>
      <c r="VBR143" s="20"/>
      <c r="VBS143" s="20"/>
      <c r="VBT143" s="20"/>
      <c r="VBU143" s="20"/>
      <c r="VBV143" s="20"/>
      <c r="VBW143" s="20"/>
      <c r="VBX143" s="20"/>
      <c r="VBY143" s="20"/>
      <c r="VBZ143" s="20"/>
      <c r="VCA143" s="20"/>
      <c r="VCB143" s="20"/>
      <c r="VCC143" s="20"/>
      <c r="VCD143" s="20"/>
      <c r="VCE143" s="20"/>
      <c r="VCF143" s="20"/>
      <c r="VCG143" s="20"/>
      <c r="VCH143" s="20"/>
      <c r="VCI143" s="20"/>
      <c r="VCJ143" s="20"/>
      <c r="VCK143" s="20"/>
      <c r="VCL143" s="20"/>
      <c r="VCM143" s="20"/>
      <c r="VCN143" s="20"/>
      <c r="VCO143" s="20"/>
      <c r="VCP143" s="20"/>
      <c r="VCQ143" s="20"/>
      <c r="VCR143" s="20"/>
      <c r="VCS143" s="20"/>
      <c r="VCT143" s="20"/>
      <c r="VCU143" s="20"/>
      <c r="VCV143" s="20"/>
      <c r="VCW143" s="20"/>
      <c r="VCX143" s="20"/>
      <c r="VCY143" s="20"/>
      <c r="VCZ143" s="20"/>
      <c r="VDA143" s="20"/>
      <c r="VDB143" s="20"/>
      <c r="VDC143" s="20"/>
      <c r="VDD143" s="20"/>
      <c r="VDE143" s="20"/>
      <c r="VDF143" s="20"/>
      <c r="VDG143" s="20"/>
      <c r="VDH143" s="20"/>
      <c r="VDI143" s="20"/>
      <c r="VDJ143" s="20"/>
      <c r="VDK143" s="20"/>
      <c r="VDL143" s="20"/>
      <c r="VDM143" s="20"/>
      <c r="VDN143" s="20"/>
      <c r="VDO143" s="20"/>
      <c r="VDP143" s="20"/>
      <c r="VDQ143" s="20"/>
      <c r="VDR143" s="20"/>
      <c r="VDS143" s="20"/>
      <c r="VDT143" s="20"/>
      <c r="VDU143" s="20"/>
      <c r="VDV143" s="20"/>
      <c r="VDW143" s="20"/>
      <c r="VDX143" s="20"/>
      <c r="VDY143" s="20"/>
      <c r="VDZ143" s="20"/>
      <c r="VEA143" s="20"/>
      <c r="VEB143" s="20"/>
      <c r="VEC143" s="20"/>
      <c r="VED143" s="20"/>
      <c r="VEE143" s="20"/>
      <c r="VEF143" s="20"/>
      <c r="VEG143" s="20"/>
      <c r="VEH143" s="20"/>
      <c r="VEI143" s="20"/>
      <c r="VEJ143" s="20"/>
      <c r="VEK143" s="20"/>
      <c r="VEL143" s="20"/>
      <c r="VEM143" s="20"/>
      <c r="VEN143" s="20"/>
      <c r="VEO143" s="20"/>
      <c r="VEP143" s="20"/>
      <c r="VEQ143" s="20"/>
      <c r="VER143" s="20"/>
      <c r="VES143" s="20"/>
      <c r="VET143" s="20"/>
      <c r="VEU143" s="20"/>
      <c r="VEV143" s="20"/>
      <c r="VEW143" s="20"/>
      <c r="VEX143" s="20"/>
      <c r="VEY143" s="20"/>
      <c r="VEZ143" s="20"/>
      <c r="VFA143" s="20"/>
      <c r="VFB143" s="20"/>
      <c r="VFC143" s="20"/>
      <c r="VFD143" s="20"/>
      <c r="VFE143" s="20"/>
      <c r="VFF143" s="20"/>
      <c r="VFG143" s="20"/>
      <c r="VFH143" s="20"/>
      <c r="VFI143" s="20"/>
      <c r="VFJ143" s="20"/>
      <c r="VFK143" s="20"/>
      <c r="VFL143" s="20"/>
      <c r="VFM143" s="20"/>
      <c r="VFN143" s="20"/>
      <c r="VFO143" s="20"/>
      <c r="VFP143" s="20"/>
      <c r="VFQ143" s="20"/>
      <c r="VFR143" s="20"/>
      <c r="VFS143" s="20"/>
      <c r="VFT143" s="20"/>
      <c r="VFU143" s="20"/>
      <c r="VFV143" s="20"/>
      <c r="VFW143" s="20"/>
      <c r="VFX143" s="20"/>
      <c r="VFY143" s="20"/>
      <c r="VFZ143" s="20"/>
      <c r="VGA143" s="20"/>
      <c r="VGB143" s="20"/>
      <c r="VGC143" s="20"/>
      <c r="VGD143" s="20"/>
      <c r="VGE143" s="20"/>
      <c r="VGF143" s="20"/>
      <c r="VGG143" s="20"/>
      <c r="VGH143" s="20"/>
      <c r="VGI143" s="20"/>
      <c r="VGJ143" s="20"/>
      <c r="VGK143" s="20"/>
      <c r="VGL143" s="20"/>
      <c r="VGM143" s="20"/>
      <c r="VGN143" s="20"/>
      <c r="VGO143" s="20"/>
      <c r="VGP143" s="20"/>
      <c r="VGQ143" s="20"/>
      <c r="VGR143" s="20"/>
      <c r="VGS143" s="20"/>
      <c r="VGT143" s="20"/>
      <c r="VGU143" s="20"/>
      <c r="VGV143" s="20"/>
      <c r="VGW143" s="20"/>
      <c r="VGX143" s="20"/>
      <c r="VGY143" s="20"/>
      <c r="VGZ143" s="20"/>
      <c r="VHA143" s="20"/>
      <c r="VHB143" s="20"/>
      <c r="VHC143" s="20"/>
      <c r="VHD143" s="20"/>
      <c r="VHE143" s="20"/>
      <c r="VHF143" s="20"/>
      <c r="VHG143" s="20"/>
      <c r="VHH143" s="20"/>
      <c r="VHI143" s="20"/>
      <c r="VHJ143" s="20"/>
      <c r="VHK143" s="20"/>
      <c r="VHL143" s="20"/>
      <c r="VHM143" s="20"/>
      <c r="VHN143" s="20"/>
      <c r="VHO143" s="20"/>
      <c r="VHP143" s="20"/>
      <c r="VHQ143" s="20"/>
      <c r="VHR143" s="20"/>
      <c r="VHS143" s="20"/>
      <c r="VHT143" s="20"/>
      <c r="VHU143" s="20"/>
      <c r="VHV143" s="20"/>
      <c r="VHW143" s="20"/>
      <c r="VHX143" s="20"/>
      <c r="VHY143" s="20"/>
      <c r="VHZ143" s="20"/>
      <c r="VIA143" s="20"/>
      <c r="VIB143" s="20"/>
      <c r="VIC143" s="20"/>
      <c r="VID143" s="20"/>
      <c r="VIE143" s="20"/>
      <c r="VIF143" s="20"/>
      <c r="VIG143" s="20"/>
      <c r="VIH143" s="20"/>
      <c r="VII143" s="20"/>
      <c r="VIJ143" s="20"/>
      <c r="VIK143" s="20"/>
      <c r="VIL143" s="20"/>
      <c r="VIM143" s="20"/>
      <c r="VIN143" s="20"/>
      <c r="VIO143" s="20"/>
      <c r="VIP143" s="20"/>
      <c r="VIQ143" s="20"/>
      <c r="VIR143" s="20"/>
      <c r="VIS143" s="20"/>
      <c r="VIT143" s="20"/>
      <c r="VIU143" s="20"/>
      <c r="VIV143" s="20"/>
      <c r="VIW143" s="20"/>
      <c r="VIX143" s="20"/>
      <c r="VIY143" s="20"/>
      <c r="VIZ143" s="20"/>
      <c r="VJA143" s="20"/>
      <c r="VJB143" s="20"/>
      <c r="VJC143" s="20"/>
      <c r="VJD143" s="20"/>
      <c r="VJE143" s="20"/>
      <c r="VJF143" s="20"/>
      <c r="VJG143" s="20"/>
      <c r="VJH143" s="20"/>
      <c r="VJI143" s="20"/>
      <c r="VJJ143" s="20"/>
      <c r="VJK143" s="20"/>
      <c r="VJL143" s="20"/>
      <c r="VJM143" s="20"/>
      <c r="VJN143" s="20"/>
      <c r="VJO143" s="20"/>
      <c r="VJP143" s="20"/>
      <c r="VJQ143" s="20"/>
      <c r="VJR143" s="20"/>
      <c r="VJS143" s="20"/>
      <c r="VJT143" s="20"/>
      <c r="VJU143" s="20"/>
      <c r="VJV143" s="20"/>
      <c r="VJW143" s="20"/>
      <c r="VJX143" s="20"/>
      <c r="VJY143" s="20"/>
      <c r="VJZ143" s="20"/>
      <c r="VKA143" s="20"/>
      <c r="VKB143" s="20"/>
      <c r="VKC143" s="20"/>
      <c r="VKD143" s="20"/>
      <c r="VKE143" s="20"/>
      <c r="VKF143" s="20"/>
      <c r="VKG143" s="20"/>
      <c r="VKH143" s="20"/>
      <c r="VKI143" s="20"/>
      <c r="VKJ143" s="20"/>
      <c r="VKK143" s="20"/>
      <c r="VKL143" s="20"/>
      <c r="VKM143" s="20"/>
      <c r="VKN143" s="20"/>
      <c r="VKO143" s="20"/>
      <c r="VKP143" s="20"/>
      <c r="VKQ143" s="20"/>
      <c r="VKR143" s="20"/>
      <c r="VKS143" s="20"/>
      <c r="VKT143" s="20"/>
      <c r="VKU143" s="20"/>
      <c r="VKV143" s="20"/>
      <c r="VKW143" s="20"/>
      <c r="VKX143" s="20"/>
      <c r="VKY143" s="20"/>
      <c r="VKZ143" s="20"/>
      <c r="VLA143" s="20"/>
      <c r="VLB143" s="20"/>
      <c r="VLC143" s="20"/>
      <c r="VLD143" s="20"/>
      <c r="VLE143" s="20"/>
      <c r="VLF143" s="20"/>
      <c r="VLG143" s="20"/>
      <c r="VLH143" s="20"/>
      <c r="VLI143" s="20"/>
      <c r="VLJ143" s="20"/>
      <c r="VLK143" s="20"/>
      <c r="VLL143" s="20"/>
      <c r="VLM143" s="20"/>
      <c r="VLN143" s="20"/>
      <c r="VLO143" s="20"/>
      <c r="VLP143" s="20"/>
      <c r="VLQ143" s="20"/>
      <c r="VLR143" s="20"/>
      <c r="VLS143" s="20"/>
      <c r="VLT143" s="20"/>
      <c r="VLU143" s="20"/>
      <c r="VLV143" s="20"/>
      <c r="VLW143" s="20"/>
      <c r="VLX143" s="20"/>
      <c r="VLY143" s="20"/>
      <c r="VLZ143" s="20"/>
      <c r="VMA143" s="20"/>
      <c r="VMB143" s="20"/>
      <c r="VMC143" s="20"/>
      <c r="VMD143" s="20"/>
      <c r="VME143" s="20"/>
      <c r="VMF143" s="20"/>
      <c r="VMG143" s="20"/>
      <c r="VMH143" s="20"/>
      <c r="VMI143" s="20"/>
      <c r="VMJ143" s="20"/>
      <c r="VMK143" s="20"/>
      <c r="VML143" s="20"/>
      <c r="VMM143" s="20"/>
      <c r="VMN143" s="20"/>
      <c r="VMO143" s="20"/>
      <c r="VMP143" s="20"/>
      <c r="VMQ143" s="20"/>
      <c r="VMR143" s="20"/>
      <c r="VMS143" s="20"/>
      <c r="VMT143" s="20"/>
      <c r="VMU143" s="20"/>
      <c r="VMV143" s="20"/>
      <c r="VMW143" s="20"/>
      <c r="VMX143" s="20"/>
      <c r="VMY143" s="20"/>
      <c r="VMZ143" s="20"/>
      <c r="VNA143" s="20"/>
      <c r="VNB143" s="20"/>
      <c r="VNC143" s="20"/>
      <c r="VND143" s="20"/>
      <c r="VNE143" s="20"/>
      <c r="VNF143" s="20"/>
      <c r="VNG143" s="20"/>
      <c r="VNH143" s="20"/>
      <c r="VNI143" s="20"/>
      <c r="VNJ143" s="20"/>
      <c r="VNK143" s="20"/>
      <c r="VNL143" s="20"/>
      <c r="VNM143" s="20"/>
      <c r="VNN143" s="20"/>
      <c r="VNO143" s="20"/>
      <c r="VNP143" s="20"/>
      <c r="VNQ143" s="20"/>
      <c r="VNR143" s="20"/>
      <c r="VNS143" s="20"/>
      <c r="VNT143" s="20"/>
      <c r="VNU143" s="20"/>
      <c r="VNV143" s="20"/>
      <c r="VNW143" s="20"/>
      <c r="VNX143" s="20"/>
      <c r="VNY143" s="20"/>
      <c r="VNZ143" s="20"/>
      <c r="VOA143" s="20"/>
      <c r="VOB143" s="20"/>
      <c r="VOC143" s="20"/>
      <c r="VOD143" s="20"/>
      <c r="VOE143" s="20"/>
      <c r="VOF143" s="20"/>
      <c r="VOG143" s="20"/>
      <c r="VOH143" s="20"/>
      <c r="VOI143" s="20"/>
      <c r="VOJ143" s="20"/>
      <c r="VOK143" s="20"/>
      <c r="VOL143" s="20"/>
      <c r="VOM143" s="20"/>
      <c r="VON143" s="20"/>
      <c r="VOO143" s="20"/>
      <c r="VOP143" s="20"/>
      <c r="VOQ143" s="20"/>
      <c r="VOR143" s="20"/>
      <c r="VOS143" s="20"/>
      <c r="VOT143" s="20"/>
      <c r="VOU143" s="20"/>
      <c r="VOV143" s="20"/>
      <c r="VOW143" s="20"/>
      <c r="VOX143" s="20"/>
      <c r="VOY143" s="20"/>
      <c r="VOZ143" s="20"/>
      <c r="VPA143" s="20"/>
      <c r="VPB143" s="20"/>
      <c r="VPC143" s="20"/>
      <c r="VPD143" s="20"/>
      <c r="VPE143" s="20"/>
      <c r="VPF143" s="20"/>
      <c r="VPG143" s="20"/>
      <c r="VPH143" s="20"/>
      <c r="VPI143" s="20"/>
      <c r="VPJ143" s="20"/>
      <c r="VPK143" s="20"/>
      <c r="VPL143" s="20"/>
      <c r="VPM143" s="20"/>
      <c r="VPN143" s="20"/>
      <c r="VPO143" s="20"/>
      <c r="VPP143" s="20"/>
      <c r="VPQ143" s="20"/>
      <c r="VPR143" s="20"/>
      <c r="VPS143" s="20"/>
      <c r="VPT143" s="20"/>
      <c r="VPU143" s="20"/>
      <c r="VPV143" s="20"/>
      <c r="VPW143" s="20"/>
      <c r="VPX143" s="20"/>
      <c r="VPY143" s="20"/>
      <c r="VPZ143" s="20"/>
      <c r="VQA143" s="20"/>
      <c r="VQB143" s="20"/>
      <c r="VQC143" s="20"/>
      <c r="VQD143" s="20"/>
      <c r="VQE143" s="20"/>
      <c r="VQF143" s="20"/>
      <c r="VQG143" s="20"/>
      <c r="VQH143" s="20"/>
      <c r="VQI143" s="20"/>
      <c r="VQJ143" s="20"/>
      <c r="VQK143" s="20"/>
      <c r="VQL143" s="20"/>
      <c r="VQM143" s="20"/>
      <c r="VQN143" s="20"/>
      <c r="VQO143" s="20"/>
      <c r="VQP143" s="20"/>
      <c r="VQQ143" s="20"/>
      <c r="VQR143" s="20"/>
      <c r="VQS143" s="20"/>
      <c r="VQT143" s="20"/>
      <c r="VQU143" s="20"/>
      <c r="VQV143" s="20"/>
      <c r="VQW143" s="20"/>
      <c r="VQX143" s="20"/>
      <c r="VQY143" s="20"/>
      <c r="VQZ143" s="20"/>
      <c r="VRA143" s="20"/>
      <c r="VRB143" s="20"/>
      <c r="VRC143" s="20"/>
      <c r="VRD143" s="20"/>
      <c r="VRE143" s="20"/>
      <c r="VRF143" s="20"/>
      <c r="VRG143" s="20"/>
      <c r="VRH143" s="20"/>
      <c r="VRI143" s="20"/>
      <c r="VRJ143" s="20"/>
      <c r="VRK143" s="20"/>
      <c r="VRL143" s="20"/>
      <c r="VRM143" s="20"/>
      <c r="VRN143" s="20"/>
      <c r="VRO143" s="20"/>
      <c r="VRP143" s="20"/>
      <c r="VRQ143" s="20"/>
      <c r="VRR143" s="20"/>
      <c r="VRS143" s="20"/>
      <c r="VRT143" s="20"/>
      <c r="VRU143" s="20"/>
      <c r="VRV143" s="20"/>
      <c r="VRW143" s="20"/>
      <c r="VRX143" s="20"/>
      <c r="VRY143" s="20"/>
      <c r="VRZ143" s="20"/>
      <c r="VSA143" s="20"/>
      <c r="VSB143" s="20"/>
      <c r="VSC143" s="20"/>
      <c r="VSD143" s="20"/>
      <c r="VSE143" s="20"/>
      <c r="VSF143" s="20"/>
      <c r="VSG143" s="20"/>
      <c r="VSH143" s="20"/>
      <c r="VSI143" s="20"/>
      <c r="VSJ143" s="20"/>
      <c r="VSK143" s="20"/>
      <c r="VSL143" s="20"/>
      <c r="VSM143" s="20"/>
      <c r="VSN143" s="20"/>
      <c r="VSO143" s="20"/>
      <c r="VSP143" s="20"/>
      <c r="VSQ143" s="20"/>
      <c r="VSR143" s="20"/>
      <c r="VSS143" s="20"/>
      <c r="VST143" s="20"/>
      <c r="VSU143" s="20"/>
      <c r="VSV143" s="20"/>
      <c r="VSW143" s="20"/>
      <c r="VSX143" s="20"/>
      <c r="VSY143" s="20"/>
      <c r="VSZ143" s="20"/>
      <c r="VTA143" s="20"/>
      <c r="VTB143" s="20"/>
      <c r="VTC143" s="20"/>
      <c r="VTD143" s="20"/>
      <c r="VTE143" s="20"/>
      <c r="VTF143" s="20"/>
      <c r="VTG143" s="20"/>
      <c r="VTH143" s="20"/>
      <c r="VTI143" s="20"/>
      <c r="VTJ143" s="20"/>
      <c r="VTK143" s="20"/>
      <c r="VTL143" s="20"/>
      <c r="VTM143" s="20"/>
      <c r="VTN143" s="20"/>
      <c r="VTO143" s="20"/>
      <c r="VTP143" s="20"/>
      <c r="VTQ143" s="20"/>
      <c r="VTR143" s="20"/>
      <c r="VTS143" s="20"/>
      <c r="VTT143" s="20"/>
      <c r="VTU143" s="20"/>
      <c r="VTV143" s="20"/>
      <c r="VTW143" s="20"/>
      <c r="VTX143" s="20"/>
      <c r="VTY143" s="20"/>
      <c r="VTZ143" s="20"/>
      <c r="VUA143" s="20"/>
      <c r="VUB143" s="20"/>
      <c r="VUC143" s="20"/>
      <c r="VUD143" s="20"/>
      <c r="VUE143" s="20"/>
      <c r="VUF143" s="20"/>
      <c r="VUG143" s="20"/>
      <c r="VUH143" s="20"/>
      <c r="VUI143" s="20"/>
      <c r="VUJ143" s="20"/>
      <c r="VUK143" s="20"/>
      <c r="VUL143" s="20"/>
      <c r="VUM143" s="20"/>
      <c r="VUN143" s="20"/>
      <c r="VUO143" s="20"/>
      <c r="VUP143" s="20"/>
      <c r="VUQ143" s="20"/>
      <c r="VUR143" s="20"/>
      <c r="VUS143" s="20"/>
      <c r="VUT143" s="20"/>
      <c r="VUU143" s="20"/>
      <c r="VUV143" s="20"/>
      <c r="VUW143" s="20"/>
      <c r="VUX143" s="20"/>
      <c r="VUY143" s="20"/>
      <c r="VUZ143" s="20"/>
      <c r="VVA143" s="20"/>
      <c r="VVB143" s="20"/>
      <c r="VVC143" s="20"/>
      <c r="VVD143" s="20"/>
      <c r="VVE143" s="20"/>
      <c r="VVF143" s="20"/>
      <c r="VVG143" s="20"/>
      <c r="VVH143" s="20"/>
      <c r="VVI143" s="20"/>
      <c r="VVJ143" s="20"/>
      <c r="VVK143" s="20"/>
      <c r="VVL143" s="20"/>
      <c r="VVM143" s="20"/>
      <c r="VVN143" s="20"/>
      <c r="VVO143" s="20"/>
      <c r="VVP143" s="20"/>
      <c r="VVQ143" s="20"/>
      <c r="VVR143" s="20"/>
      <c r="VVS143" s="20"/>
      <c r="VVT143" s="20"/>
      <c r="VVU143" s="20"/>
      <c r="VVV143" s="20"/>
      <c r="VVW143" s="20"/>
      <c r="VVX143" s="20"/>
      <c r="VVY143" s="20"/>
      <c r="VVZ143" s="20"/>
      <c r="VWA143" s="20"/>
      <c r="VWB143" s="20"/>
      <c r="VWC143" s="20"/>
      <c r="VWD143" s="20"/>
      <c r="VWE143" s="20"/>
      <c r="VWF143" s="20"/>
      <c r="VWG143" s="20"/>
      <c r="VWH143" s="20"/>
      <c r="VWI143" s="20"/>
      <c r="VWJ143" s="20"/>
      <c r="VWK143" s="20"/>
      <c r="VWL143" s="20"/>
      <c r="VWM143" s="20"/>
      <c r="VWN143" s="20"/>
      <c r="VWO143" s="20"/>
      <c r="VWP143" s="20"/>
      <c r="VWQ143" s="20"/>
      <c r="VWR143" s="20"/>
      <c r="VWS143" s="20"/>
      <c r="VWT143" s="20"/>
      <c r="VWU143" s="20"/>
      <c r="VWV143" s="20"/>
      <c r="VWW143" s="20"/>
      <c r="VWX143" s="20"/>
      <c r="VWY143" s="20"/>
      <c r="VWZ143" s="20"/>
      <c r="VXA143" s="20"/>
      <c r="VXB143" s="20"/>
      <c r="VXC143" s="20"/>
      <c r="VXD143" s="20"/>
      <c r="VXE143" s="20"/>
      <c r="VXF143" s="20"/>
      <c r="VXG143" s="20"/>
      <c r="VXH143" s="20"/>
      <c r="VXI143" s="20"/>
      <c r="VXJ143" s="20"/>
      <c r="VXK143" s="20"/>
      <c r="VXL143" s="20"/>
      <c r="VXM143" s="20"/>
      <c r="VXN143" s="20"/>
      <c r="VXO143" s="20"/>
      <c r="VXP143" s="20"/>
      <c r="VXQ143" s="20"/>
      <c r="VXR143" s="20"/>
      <c r="VXS143" s="20"/>
      <c r="VXT143" s="20"/>
      <c r="VXU143" s="20"/>
      <c r="VXV143" s="20"/>
      <c r="VXW143" s="20"/>
      <c r="VXX143" s="20"/>
      <c r="VXY143" s="20"/>
      <c r="VXZ143" s="20"/>
      <c r="VYA143" s="20"/>
      <c r="VYB143" s="20"/>
      <c r="VYC143" s="20"/>
      <c r="VYD143" s="20"/>
      <c r="VYE143" s="20"/>
      <c r="VYF143" s="20"/>
      <c r="VYG143" s="20"/>
      <c r="VYH143" s="20"/>
      <c r="VYI143" s="20"/>
      <c r="VYJ143" s="20"/>
      <c r="VYK143" s="20"/>
      <c r="VYL143" s="20"/>
      <c r="VYM143" s="20"/>
      <c r="VYN143" s="20"/>
      <c r="VYO143" s="20"/>
      <c r="VYP143" s="20"/>
      <c r="VYQ143" s="20"/>
      <c r="VYR143" s="20"/>
      <c r="VYS143" s="20"/>
      <c r="VYT143" s="20"/>
      <c r="VYU143" s="20"/>
      <c r="VYV143" s="20"/>
      <c r="VYW143" s="20"/>
      <c r="VYX143" s="20"/>
      <c r="VYY143" s="20"/>
      <c r="VYZ143" s="20"/>
      <c r="VZA143" s="20"/>
      <c r="VZB143" s="20"/>
      <c r="VZC143" s="20"/>
      <c r="VZD143" s="20"/>
      <c r="VZE143" s="20"/>
      <c r="VZF143" s="20"/>
      <c r="VZG143" s="20"/>
      <c r="VZH143" s="20"/>
      <c r="VZI143" s="20"/>
      <c r="VZJ143" s="20"/>
      <c r="VZK143" s="20"/>
      <c r="VZL143" s="20"/>
      <c r="VZM143" s="20"/>
      <c r="VZN143" s="20"/>
      <c r="VZO143" s="20"/>
      <c r="VZP143" s="20"/>
      <c r="VZQ143" s="20"/>
      <c r="VZR143" s="20"/>
      <c r="VZS143" s="20"/>
      <c r="VZT143" s="20"/>
      <c r="VZU143" s="20"/>
      <c r="VZV143" s="20"/>
      <c r="VZW143" s="20"/>
      <c r="VZX143" s="20"/>
      <c r="VZY143" s="20"/>
      <c r="VZZ143" s="20"/>
      <c r="WAA143" s="20"/>
      <c r="WAB143" s="20"/>
      <c r="WAC143" s="20"/>
      <c r="WAD143" s="20"/>
      <c r="WAE143" s="20"/>
      <c r="WAF143" s="20"/>
      <c r="WAG143" s="20"/>
      <c r="WAH143" s="20"/>
      <c r="WAI143" s="20"/>
      <c r="WAJ143" s="20"/>
      <c r="WAK143" s="20"/>
      <c r="WAL143" s="20"/>
      <c r="WAM143" s="20"/>
      <c r="WAN143" s="20"/>
      <c r="WAO143" s="20"/>
      <c r="WAP143" s="20"/>
      <c r="WAQ143" s="20"/>
      <c r="WAR143" s="20"/>
      <c r="WAS143" s="20"/>
      <c r="WAT143" s="20"/>
      <c r="WAU143" s="20"/>
      <c r="WAV143" s="20"/>
      <c r="WAW143" s="20"/>
      <c r="WAX143" s="20"/>
      <c r="WAY143" s="20"/>
      <c r="WAZ143" s="20"/>
      <c r="WBA143" s="20"/>
      <c r="WBB143" s="20"/>
      <c r="WBC143" s="20"/>
      <c r="WBD143" s="20"/>
      <c r="WBE143" s="20"/>
      <c r="WBF143" s="20"/>
      <c r="WBG143" s="20"/>
      <c r="WBH143" s="20"/>
      <c r="WBI143" s="20"/>
      <c r="WBJ143" s="20"/>
      <c r="WBK143" s="20"/>
      <c r="WBL143" s="20"/>
      <c r="WBM143" s="20"/>
      <c r="WBN143" s="20"/>
      <c r="WBO143" s="20"/>
      <c r="WBP143" s="20"/>
      <c r="WBQ143" s="20"/>
      <c r="WBR143" s="20"/>
      <c r="WBS143" s="20"/>
      <c r="WBT143" s="20"/>
      <c r="WBU143" s="20"/>
      <c r="WBV143" s="20"/>
      <c r="WBW143" s="20"/>
      <c r="WBX143" s="20"/>
      <c r="WBY143" s="20"/>
      <c r="WBZ143" s="20"/>
      <c r="WCA143" s="20"/>
      <c r="WCB143" s="20"/>
      <c r="WCC143" s="20"/>
      <c r="WCD143" s="20"/>
      <c r="WCE143" s="20"/>
      <c r="WCF143" s="20"/>
      <c r="WCG143" s="20"/>
      <c r="WCH143" s="20"/>
      <c r="WCI143" s="20"/>
      <c r="WCJ143" s="20"/>
      <c r="WCK143" s="20"/>
      <c r="WCL143" s="20"/>
      <c r="WCM143" s="20"/>
      <c r="WCN143" s="20"/>
      <c r="WCO143" s="20"/>
      <c r="WCP143" s="20"/>
      <c r="WCQ143" s="20"/>
      <c r="WCR143" s="20"/>
      <c r="WCS143" s="20"/>
      <c r="WCT143" s="20"/>
      <c r="WCU143" s="20"/>
      <c r="WCV143" s="20"/>
      <c r="WCW143" s="20"/>
      <c r="WCX143" s="20"/>
      <c r="WCY143" s="20"/>
      <c r="WCZ143" s="20"/>
      <c r="WDA143" s="20"/>
      <c r="WDB143" s="20"/>
      <c r="WDC143" s="20"/>
      <c r="WDD143" s="20"/>
      <c r="WDE143" s="20"/>
      <c r="WDF143" s="20"/>
      <c r="WDG143" s="20"/>
      <c r="WDH143" s="20"/>
      <c r="WDI143" s="20"/>
      <c r="WDJ143" s="20"/>
      <c r="WDK143" s="20"/>
      <c r="WDL143" s="20"/>
      <c r="WDM143" s="20"/>
      <c r="WDN143" s="20"/>
      <c r="WDO143" s="20"/>
      <c r="WDP143" s="20"/>
      <c r="WDQ143" s="20"/>
      <c r="WDR143" s="20"/>
      <c r="WDS143" s="20"/>
      <c r="WDT143" s="20"/>
      <c r="WDU143" s="20"/>
      <c r="WDV143" s="20"/>
      <c r="WDW143" s="20"/>
      <c r="WDX143" s="20"/>
      <c r="WDY143" s="20"/>
      <c r="WDZ143" s="20"/>
      <c r="WEA143" s="20"/>
      <c r="WEB143" s="20"/>
      <c r="WEC143" s="20"/>
      <c r="WED143" s="20"/>
      <c r="WEE143" s="20"/>
      <c r="WEF143" s="20"/>
      <c r="WEG143" s="20"/>
      <c r="WEH143" s="20"/>
      <c r="WEI143" s="20"/>
      <c r="WEJ143" s="20"/>
      <c r="WEK143" s="20"/>
      <c r="WEL143" s="20"/>
      <c r="WEM143" s="20"/>
      <c r="WEN143" s="20"/>
      <c r="WEO143" s="20"/>
      <c r="WEP143" s="20"/>
      <c r="WEQ143" s="20"/>
      <c r="WER143" s="20"/>
      <c r="WES143" s="20"/>
      <c r="WET143" s="20"/>
      <c r="WEU143" s="20"/>
      <c r="WEV143" s="20"/>
      <c r="WEW143" s="20"/>
      <c r="WEX143" s="20"/>
      <c r="WEY143" s="20"/>
      <c r="WEZ143" s="20"/>
      <c r="WFA143" s="20"/>
      <c r="WFB143" s="20"/>
      <c r="WFC143" s="20"/>
      <c r="WFD143" s="20"/>
      <c r="WFE143" s="20"/>
      <c r="WFF143" s="20"/>
      <c r="WFG143" s="20"/>
      <c r="WFH143" s="20"/>
      <c r="WFI143" s="20"/>
      <c r="WFJ143" s="20"/>
      <c r="WFK143" s="20"/>
      <c r="WFL143" s="20"/>
      <c r="WFM143" s="20"/>
      <c r="WFN143" s="20"/>
      <c r="WFO143" s="20"/>
      <c r="WFP143" s="20"/>
      <c r="WFQ143" s="20"/>
      <c r="WFR143" s="20"/>
      <c r="WFS143" s="20"/>
      <c r="WFT143" s="20"/>
      <c r="WFU143" s="20"/>
      <c r="WFV143" s="20"/>
      <c r="WFW143" s="20"/>
      <c r="WFX143" s="20"/>
      <c r="WFY143" s="20"/>
      <c r="WFZ143" s="20"/>
      <c r="WGA143" s="20"/>
      <c r="WGB143" s="20"/>
      <c r="WGC143" s="20"/>
      <c r="WGD143" s="20"/>
      <c r="WGE143" s="20"/>
      <c r="WGF143" s="20"/>
      <c r="WGG143" s="20"/>
      <c r="WGH143" s="20"/>
      <c r="WGI143" s="20"/>
      <c r="WGJ143" s="20"/>
      <c r="WGK143" s="20"/>
      <c r="WGL143" s="20"/>
      <c r="WGM143" s="20"/>
      <c r="WGN143" s="20"/>
      <c r="WGO143" s="20"/>
      <c r="WGP143" s="20"/>
      <c r="WGQ143" s="20"/>
      <c r="WGR143" s="20"/>
      <c r="WGS143" s="20"/>
      <c r="WGT143" s="20"/>
      <c r="WGU143" s="20"/>
      <c r="WGV143" s="20"/>
      <c r="WGW143" s="20"/>
      <c r="WGX143" s="20"/>
      <c r="WGY143" s="20"/>
      <c r="WGZ143" s="20"/>
      <c r="WHA143" s="20"/>
      <c r="WHB143" s="20"/>
      <c r="WHC143" s="20"/>
      <c r="WHD143" s="20"/>
      <c r="WHE143" s="20"/>
      <c r="WHF143" s="20"/>
      <c r="WHG143" s="20"/>
      <c r="WHH143" s="20"/>
      <c r="WHI143" s="20"/>
      <c r="WHJ143" s="20"/>
      <c r="WHK143" s="20"/>
      <c r="WHL143" s="20"/>
      <c r="WHM143" s="20"/>
      <c r="WHN143" s="20"/>
      <c r="WHO143" s="20"/>
      <c r="WHP143" s="20"/>
      <c r="WHQ143" s="20"/>
      <c r="WHR143" s="20"/>
      <c r="WHS143" s="20"/>
      <c r="WHT143" s="20"/>
      <c r="WHU143" s="20"/>
      <c r="WHV143" s="20"/>
      <c r="WHW143" s="20"/>
      <c r="WHX143" s="20"/>
      <c r="WHY143" s="20"/>
      <c r="WHZ143" s="20"/>
      <c r="WIA143" s="20"/>
      <c r="WIB143" s="20"/>
      <c r="WIC143" s="20"/>
      <c r="WID143" s="20"/>
      <c r="WIE143" s="20"/>
      <c r="WIF143" s="20"/>
      <c r="WIG143" s="20"/>
      <c r="WIH143" s="20"/>
      <c r="WII143" s="20"/>
      <c r="WIJ143" s="20"/>
      <c r="WIK143" s="20"/>
      <c r="WIL143" s="20"/>
      <c r="WIM143" s="20"/>
      <c r="WIN143" s="20"/>
      <c r="WIO143" s="20"/>
      <c r="WIP143" s="20"/>
      <c r="WIQ143" s="20"/>
      <c r="WIR143" s="20"/>
      <c r="WIS143" s="20"/>
      <c r="WIT143" s="20"/>
      <c r="WIU143" s="20"/>
      <c r="WIV143" s="20"/>
      <c r="WIW143" s="20"/>
      <c r="WIX143" s="20"/>
      <c r="WIY143" s="20"/>
      <c r="WIZ143" s="20"/>
      <c r="WJA143" s="20"/>
      <c r="WJB143" s="20"/>
      <c r="WJC143" s="20"/>
      <c r="WJD143" s="20"/>
      <c r="WJE143" s="20"/>
      <c r="WJF143" s="20"/>
      <c r="WJG143" s="20"/>
      <c r="WJH143" s="20"/>
      <c r="WJI143" s="20"/>
      <c r="WJJ143" s="20"/>
      <c r="WJK143" s="20"/>
      <c r="WJL143" s="20"/>
      <c r="WJM143" s="20"/>
      <c r="WJN143" s="20"/>
      <c r="WJO143" s="20"/>
      <c r="WJP143" s="20"/>
      <c r="WJQ143" s="20"/>
      <c r="WJR143" s="20"/>
      <c r="WJS143" s="20"/>
      <c r="WJT143" s="20"/>
      <c r="WJU143" s="20"/>
      <c r="WJV143" s="20"/>
      <c r="WJW143" s="20"/>
      <c r="WJX143" s="20"/>
      <c r="WJY143" s="20"/>
      <c r="WJZ143" s="20"/>
      <c r="WKA143" s="20"/>
      <c r="WKB143" s="20"/>
      <c r="WKC143" s="20"/>
      <c r="WKD143" s="20"/>
      <c r="WKE143" s="20"/>
      <c r="WKF143" s="20"/>
      <c r="WKG143" s="20"/>
      <c r="WKH143" s="20"/>
      <c r="WKI143" s="20"/>
      <c r="WKJ143" s="20"/>
      <c r="WKK143" s="20"/>
      <c r="WKL143" s="20"/>
      <c r="WKM143" s="20"/>
      <c r="WKN143" s="20"/>
      <c r="WKO143" s="20"/>
      <c r="WKP143" s="20"/>
      <c r="WKQ143" s="20"/>
      <c r="WKR143" s="20"/>
      <c r="WKS143" s="20"/>
      <c r="WKT143" s="20"/>
      <c r="WKU143" s="20"/>
      <c r="WKV143" s="20"/>
      <c r="WKW143" s="20"/>
      <c r="WKX143" s="20"/>
      <c r="WKY143" s="20"/>
      <c r="WKZ143" s="20"/>
      <c r="WLA143" s="20"/>
      <c r="WLB143" s="20"/>
      <c r="WLC143" s="20"/>
      <c r="WLD143" s="20"/>
      <c r="WLE143" s="20"/>
      <c r="WLF143" s="20"/>
      <c r="WLG143" s="20"/>
      <c r="WLH143" s="20"/>
      <c r="WLI143" s="20"/>
      <c r="WLJ143" s="20"/>
      <c r="WLK143" s="20"/>
      <c r="WLL143" s="20"/>
      <c r="WLM143" s="20"/>
      <c r="WLN143" s="20"/>
      <c r="WLO143" s="20"/>
      <c r="WLP143" s="20"/>
      <c r="WLQ143" s="20"/>
      <c r="WLR143" s="20"/>
      <c r="WLS143" s="20"/>
      <c r="WLT143" s="20"/>
      <c r="WLU143" s="20"/>
      <c r="WLV143" s="20"/>
      <c r="WLW143" s="20"/>
      <c r="WLX143" s="20"/>
      <c r="WLY143" s="20"/>
      <c r="WLZ143" s="20"/>
      <c r="WMA143" s="20"/>
      <c r="WMB143" s="20"/>
      <c r="WMC143" s="20"/>
      <c r="WMD143" s="20"/>
      <c r="WME143" s="20"/>
      <c r="WMF143" s="20"/>
      <c r="WMG143" s="20"/>
      <c r="WMH143" s="20"/>
      <c r="WMI143" s="20"/>
      <c r="WMJ143" s="20"/>
      <c r="WMK143" s="20"/>
      <c r="WML143" s="20"/>
      <c r="WMM143" s="20"/>
      <c r="WMN143" s="20"/>
      <c r="WMO143" s="20"/>
      <c r="WMP143" s="20"/>
      <c r="WMQ143" s="20"/>
      <c r="WMR143" s="20"/>
      <c r="WMS143" s="20"/>
      <c r="WMT143" s="20"/>
      <c r="WMU143" s="20"/>
      <c r="WMV143" s="20"/>
      <c r="WMW143" s="20"/>
      <c r="WMX143" s="20"/>
      <c r="WMY143" s="20"/>
      <c r="WMZ143" s="20"/>
      <c r="WNA143" s="20"/>
      <c r="WNB143" s="20"/>
      <c r="WNC143" s="20"/>
      <c r="WND143" s="20"/>
      <c r="WNE143" s="20"/>
      <c r="WNF143" s="20"/>
      <c r="WNG143" s="20"/>
      <c r="WNH143" s="20"/>
      <c r="WNI143" s="20"/>
      <c r="WNJ143" s="20"/>
      <c r="WNK143" s="20"/>
      <c r="WNL143" s="20"/>
      <c r="WNM143" s="20"/>
      <c r="WNN143" s="20"/>
      <c r="WNO143" s="20"/>
      <c r="WNP143" s="20"/>
      <c r="WNQ143" s="20"/>
      <c r="WNR143" s="20"/>
      <c r="WNS143" s="20"/>
      <c r="WNT143" s="20"/>
      <c r="WNU143" s="20"/>
      <c r="WNV143" s="20"/>
      <c r="WNW143" s="20"/>
      <c r="WNX143" s="20"/>
      <c r="WNY143" s="20"/>
      <c r="WNZ143" s="20"/>
      <c r="WOA143" s="20"/>
      <c r="WOB143" s="20"/>
      <c r="WOC143" s="20"/>
      <c r="WOD143" s="20"/>
      <c r="WOE143" s="20"/>
      <c r="WOF143" s="20"/>
      <c r="WOG143" s="20"/>
      <c r="WOH143" s="20"/>
      <c r="WOI143" s="20"/>
      <c r="WOJ143" s="20"/>
      <c r="WOK143" s="20"/>
      <c r="WOL143" s="20"/>
      <c r="WOM143" s="20"/>
      <c r="WON143" s="20"/>
      <c r="WOO143" s="20"/>
      <c r="WOP143" s="20"/>
      <c r="WOQ143" s="20"/>
      <c r="WOR143" s="20"/>
      <c r="WOS143" s="20"/>
      <c r="WOT143" s="20"/>
      <c r="WOU143" s="20"/>
      <c r="WOV143" s="20"/>
      <c r="WOW143" s="20"/>
      <c r="WOX143" s="20"/>
      <c r="WOY143" s="20"/>
      <c r="WOZ143" s="20"/>
      <c r="WPA143" s="20"/>
      <c r="WPB143" s="20"/>
      <c r="WPC143" s="20"/>
      <c r="WPD143" s="20"/>
      <c r="WPE143" s="20"/>
      <c r="WPF143" s="20"/>
      <c r="WPG143" s="20"/>
      <c r="WPH143" s="20"/>
      <c r="WPI143" s="20"/>
      <c r="WPJ143" s="20"/>
      <c r="WPK143" s="20"/>
      <c r="WPL143" s="20"/>
      <c r="WPM143" s="20"/>
      <c r="WPN143" s="20"/>
      <c r="WPO143" s="20"/>
      <c r="WPP143" s="20"/>
      <c r="WPQ143" s="20"/>
      <c r="WPR143" s="20"/>
      <c r="WPS143" s="20"/>
      <c r="WPT143" s="20"/>
      <c r="WPU143" s="20"/>
      <c r="WPV143" s="20"/>
      <c r="WPW143" s="20"/>
      <c r="WPX143" s="20"/>
      <c r="WPY143" s="20"/>
      <c r="WPZ143" s="20"/>
      <c r="WQA143" s="20"/>
      <c r="WQB143" s="20"/>
      <c r="WQC143" s="20"/>
      <c r="WQD143" s="20"/>
      <c r="WQE143" s="20"/>
      <c r="WQF143" s="20"/>
      <c r="WQG143" s="20"/>
      <c r="WQH143" s="20"/>
      <c r="WQI143" s="20"/>
      <c r="WQJ143" s="20"/>
      <c r="WQK143" s="20"/>
      <c r="WQL143" s="20"/>
      <c r="WQM143" s="20"/>
      <c r="WQN143" s="20"/>
      <c r="WQO143" s="20"/>
      <c r="WQP143" s="20"/>
      <c r="WQQ143" s="20"/>
      <c r="WQR143" s="20"/>
      <c r="WQS143" s="20"/>
      <c r="WQT143" s="20"/>
      <c r="WQU143" s="20"/>
      <c r="WQV143" s="20"/>
      <c r="WQW143" s="20"/>
      <c r="WQX143" s="20"/>
      <c r="WQY143" s="20"/>
      <c r="WQZ143" s="20"/>
      <c r="WRA143" s="20"/>
      <c r="WRB143" s="20"/>
      <c r="WRC143" s="20"/>
      <c r="WRD143" s="20"/>
      <c r="WRE143" s="20"/>
      <c r="WRF143" s="20"/>
      <c r="WRG143" s="20"/>
      <c r="WRH143" s="20"/>
      <c r="WRI143" s="20"/>
      <c r="WRJ143" s="20"/>
      <c r="WRK143" s="20"/>
      <c r="WRL143" s="20"/>
      <c r="WRM143" s="20"/>
      <c r="WRN143" s="20"/>
      <c r="WRO143" s="20"/>
      <c r="WRP143" s="20"/>
      <c r="WRQ143" s="20"/>
      <c r="WRR143" s="20"/>
      <c r="WRS143" s="20"/>
      <c r="WRT143" s="20"/>
      <c r="WRU143" s="20"/>
      <c r="WRV143" s="20"/>
      <c r="WRW143" s="20"/>
      <c r="WRX143" s="20"/>
      <c r="WRY143" s="20"/>
      <c r="WRZ143" s="20"/>
      <c r="WSA143" s="20"/>
      <c r="WSB143" s="20"/>
      <c r="WSC143" s="20"/>
      <c r="WSD143" s="20"/>
      <c r="WSE143" s="20"/>
      <c r="WSF143" s="20"/>
      <c r="WSG143" s="20"/>
      <c r="WSH143" s="20"/>
      <c r="WSI143" s="20"/>
      <c r="WSJ143" s="20"/>
      <c r="WSK143" s="20"/>
      <c r="WSL143" s="20"/>
      <c r="WSM143" s="20"/>
      <c r="WSN143" s="20"/>
      <c r="WSO143" s="20"/>
      <c r="WSP143" s="20"/>
      <c r="WSQ143" s="20"/>
      <c r="WSR143" s="20"/>
      <c r="WSS143" s="20"/>
      <c r="WST143" s="20"/>
      <c r="WSU143" s="20"/>
      <c r="WSV143" s="20"/>
      <c r="WSW143" s="20"/>
      <c r="WSX143" s="20"/>
      <c r="WSY143" s="20"/>
      <c r="WSZ143" s="20"/>
      <c r="WTA143" s="20"/>
      <c r="WTB143" s="20"/>
      <c r="WTC143" s="20"/>
      <c r="WTD143" s="20"/>
      <c r="WTE143" s="20"/>
      <c r="WTF143" s="20"/>
      <c r="WTG143" s="20"/>
      <c r="WTH143" s="20"/>
      <c r="WTI143" s="20"/>
      <c r="WTJ143" s="20"/>
      <c r="WTK143" s="20"/>
      <c r="WTL143" s="20"/>
      <c r="WTM143" s="20"/>
      <c r="WTN143" s="20"/>
      <c r="WTO143" s="20"/>
      <c r="WTP143" s="20"/>
      <c r="WTQ143" s="20"/>
      <c r="WTR143" s="20"/>
      <c r="WTS143" s="20"/>
      <c r="WTT143" s="20"/>
      <c r="WTU143" s="20"/>
      <c r="WTV143" s="20"/>
      <c r="WTW143" s="20"/>
      <c r="WTX143" s="20"/>
      <c r="WTY143" s="20"/>
      <c r="WTZ143" s="20"/>
      <c r="WUA143" s="20"/>
      <c r="WUB143" s="20"/>
      <c r="WUC143" s="20"/>
      <c r="WUD143" s="20"/>
      <c r="WUE143" s="20"/>
      <c r="WUF143" s="20"/>
      <c r="WUG143" s="20"/>
      <c r="WUH143" s="20"/>
      <c r="WUI143" s="20"/>
      <c r="WUJ143" s="20"/>
      <c r="WUK143" s="20"/>
      <c r="WUL143" s="20"/>
      <c r="WUM143" s="20"/>
      <c r="WUN143" s="20"/>
      <c r="WUO143" s="20"/>
      <c r="WUP143" s="20"/>
      <c r="WUQ143" s="20"/>
      <c r="WUR143" s="20"/>
      <c r="WUS143" s="20"/>
      <c r="WUT143" s="20"/>
      <c r="WUU143" s="20"/>
      <c r="WUV143" s="20"/>
      <c r="WUW143" s="20"/>
      <c r="WUX143" s="20"/>
      <c r="WUY143" s="20"/>
      <c r="WUZ143" s="20"/>
      <c r="WVA143" s="20"/>
      <c r="WVB143" s="20"/>
      <c r="WVC143" s="20"/>
      <c r="WVD143" s="20"/>
      <c r="WVE143" s="20"/>
      <c r="WVF143" s="20"/>
      <c r="WVG143" s="20"/>
      <c r="WVH143" s="20"/>
      <c r="WVI143" s="20"/>
      <c r="WVJ143" s="20"/>
      <c r="WVK143" s="20"/>
      <c r="WVL143" s="20"/>
      <c r="WVM143" s="20"/>
      <c r="WVN143" s="20"/>
      <c r="WVO143" s="20"/>
      <c r="WVP143" s="20"/>
      <c r="WVQ143" s="20"/>
      <c r="WVR143" s="20"/>
      <c r="WVS143" s="20"/>
      <c r="WVT143" s="20"/>
      <c r="WVU143" s="20"/>
      <c r="WVV143" s="20"/>
      <c r="WVW143" s="20"/>
      <c r="WVX143" s="20"/>
      <c r="WVY143" s="20"/>
      <c r="WVZ143" s="20"/>
      <c r="WWA143" s="20"/>
      <c r="WWB143" s="20"/>
      <c r="WWC143" s="20"/>
      <c r="WWD143" s="20"/>
      <c r="WWE143" s="20"/>
      <c r="WWF143" s="20"/>
      <c r="WWG143" s="20"/>
      <c r="WWH143" s="20"/>
      <c r="WWI143" s="20"/>
      <c r="WWJ143" s="20"/>
      <c r="WWK143" s="20"/>
      <c r="WWL143" s="20"/>
      <c r="WWM143" s="20"/>
      <c r="WWN143" s="20"/>
      <c r="WWO143" s="20"/>
      <c r="WWP143" s="20"/>
      <c r="WWQ143" s="20"/>
      <c r="WWR143" s="20"/>
      <c r="WWS143" s="20"/>
      <c r="WWT143" s="20"/>
      <c r="WWU143" s="20"/>
      <c r="WWV143" s="20"/>
      <c r="WWW143" s="20"/>
      <c r="WWX143" s="20"/>
      <c r="WWY143" s="20"/>
      <c r="WWZ143" s="20"/>
      <c r="WXA143" s="20"/>
      <c r="WXB143" s="20"/>
      <c r="WXC143" s="20"/>
      <c r="WXD143" s="20"/>
      <c r="WXE143" s="20"/>
      <c r="WXF143" s="20"/>
      <c r="WXG143" s="20"/>
      <c r="WXH143" s="20"/>
      <c r="WXI143" s="20"/>
      <c r="WXJ143" s="20"/>
      <c r="WXK143" s="20"/>
      <c r="WXL143" s="20"/>
      <c r="WXM143" s="20"/>
      <c r="WXN143" s="20"/>
      <c r="WXO143" s="20"/>
      <c r="WXP143" s="20"/>
      <c r="WXQ143" s="20"/>
      <c r="WXR143" s="20"/>
      <c r="WXS143" s="20"/>
      <c r="WXT143" s="20"/>
      <c r="WXU143" s="20"/>
      <c r="WXV143" s="20"/>
      <c r="WXW143" s="20"/>
      <c r="WXX143" s="20"/>
      <c r="WXY143" s="20"/>
      <c r="WXZ143" s="20"/>
      <c r="WYA143" s="20"/>
      <c r="WYB143" s="20"/>
      <c r="WYC143" s="20"/>
      <c r="WYD143" s="20"/>
      <c r="WYE143" s="20"/>
      <c r="WYF143" s="20"/>
      <c r="WYG143" s="20"/>
      <c r="WYH143" s="20"/>
      <c r="WYI143" s="20"/>
      <c r="WYJ143" s="20"/>
      <c r="WYK143" s="20"/>
      <c r="WYL143" s="20"/>
      <c r="WYM143" s="20"/>
      <c r="WYN143" s="20"/>
      <c r="WYO143" s="20"/>
      <c r="WYP143" s="20"/>
      <c r="WYQ143" s="20"/>
      <c r="WYR143" s="20"/>
      <c r="WYS143" s="20"/>
      <c r="WYT143" s="20"/>
      <c r="WYU143" s="20"/>
      <c r="WYV143" s="20"/>
      <c r="WYW143" s="20"/>
      <c r="WYX143" s="20"/>
      <c r="WYY143" s="20"/>
      <c r="WYZ143" s="20"/>
      <c r="WZA143" s="20"/>
      <c r="WZB143" s="20"/>
      <c r="WZC143" s="20"/>
      <c r="WZD143" s="20"/>
      <c r="WZE143" s="20"/>
      <c r="WZF143" s="20"/>
      <c r="WZG143" s="20"/>
      <c r="WZH143" s="20"/>
      <c r="WZI143" s="20"/>
      <c r="WZJ143" s="20"/>
      <c r="WZK143" s="20"/>
      <c r="WZL143" s="20"/>
      <c r="WZM143" s="20"/>
      <c r="WZN143" s="20"/>
      <c r="WZO143" s="20"/>
      <c r="WZP143" s="20"/>
      <c r="WZQ143" s="20"/>
      <c r="WZR143" s="20"/>
      <c r="WZS143" s="20"/>
      <c r="WZT143" s="20"/>
      <c r="WZU143" s="20"/>
      <c r="WZV143" s="20"/>
      <c r="WZW143" s="20"/>
      <c r="WZX143" s="20"/>
      <c r="WZY143" s="20"/>
      <c r="WZZ143" s="20"/>
      <c r="XAA143" s="20"/>
      <c r="XAB143" s="20"/>
      <c r="XAC143" s="20"/>
      <c r="XAD143" s="20"/>
      <c r="XAE143" s="20"/>
      <c r="XAF143" s="20"/>
      <c r="XAG143" s="20"/>
      <c r="XAH143" s="20"/>
      <c r="XAI143" s="20"/>
      <c r="XAJ143" s="20"/>
      <c r="XAK143" s="20"/>
      <c r="XAL143" s="20"/>
      <c r="XAM143" s="20"/>
      <c r="XAN143" s="20"/>
      <c r="XAO143" s="20"/>
      <c r="XAP143" s="20"/>
      <c r="XAQ143" s="20"/>
      <c r="XAR143" s="20"/>
      <c r="XAS143" s="20"/>
      <c r="XAT143" s="20"/>
      <c r="XAU143" s="20"/>
      <c r="XAV143" s="20"/>
      <c r="XAW143" s="20"/>
      <c r="XAX143" s="20"/>
      <c r="XAY143" s="20"/>
      <c r="XAZ143" s="20"/>
      <c r="XBA143" s="20"/>
      <c r="XBB143" s="20"/>
      <c r="XBC143" s="20"/>
      <c r="XBD143" s="20"/>
      <c r="XBE143" s="20"/>
      <c r="XBF143" s="20"/>
      <c r="XBG143" s="20"/>
      <c r="XBH143" s="20"/>
      <c r="XBI143" s="20"/>
      <c r="XBJ143" s="20"/>
      <c r="XBK143" s="20"/>
      <c r="XBL143" s="20"/>
      <c r="XBM143" s="20"/>
      <c r="XBN143" s="20"/>
      <c r="XBO143" s="20"/>
      <c r="XBP143" s="20"/>
      <c r="XBQ143" s="20"/>
      <c r="XBR143" s="20"/>
      <c r="XBS143" s="20"/>
      <c r="XBT143" s="20"/>
      <c r="XBU143" s="20"/>
      <c r="XBV143" s="20"/>
      <c r="XBW143" s="20"/>
      <c r="XBX143" s="20"/>
      <c r="XBY143" s="20"/>
      <c r="XBZ143" s="20"/>
      <c r="XCA143" s="20"/>
      <c r="XCB143" s="20"/>
      <c r="XCC143" s="20"/>
      <c r="XCD143" s="20"/>
      <c r="XCE143" s="20"/>
      <c r="XCF143" s="20"/>
      <c r="XCG143" s="20"/>
      <c r="XCH143" s="20"/>
      <c r="XCI143" s="20"/>
      <c r="XCJ143" s="20"/>
      <c r="XCK143" s="20"/>
      <c r="XCL143" s="20"/>
      <c r="XCM143" s="20"/>
      <c r="XCN143" s="20"/>
      <c r="XCO143" s="20"/>
      <c r="XCP143" s="20"/>
      <c r="XCQ143" s="20"/>
      <c r="XCR143" s="20"/>
      <c r="XCS143" s="20"/>
      <c r="XCT143" s="20"/>
      <c r="XCU143" s="20"/>
      <c r="XCV143" s="20"/>
      <c r="XCW143" s="20"/>
      <c r="XCX143" s="20"/>
      <c r="XCY143" s="20"/>
      <c r="XCZ143" s="20"/>
      <c r="XDA143" s="20"/>
      <c r="XDB143" s="20"/>
      <c r="XDC143" s="20"/>
      <c r="XDD143" s="20"/>
      <c r="XDE143" s="20"/>
      <c r="XDF143" s="20"/>
      <c r="XDG143" s="20"/>
      <c r="XDH143" s="20"/>
      <c r="XDI143" s="20"/>
      <c r="XDJ143" s="20"/>
      <c r="XDK143" s="20"/>
      <c r="XDL143" s="20"/>
      <c r="XDM143" s="20"/>
      <c r="XDN143" s="20"/>
      <c r="XDO143" s="20"/>
      <c r="XDP143" s="20"/>
      <c r="XDQ143" s="20"/>
      <c r="XDR143" s="20"/>
      <c r="XDS143" s="20"/>
      <c r="XDT143" s="20"/>
      <c r="XDU143" s="20"/>
      <c r="XDV143" s="20"/>
      <c r="XDW143" s="20"/>
      <c r="XDX143" s="20"/>
      <c r="XDY143" s="20"/>
      <c r="XDZ143" s="20"/>
      <c r="XEA143" s="20"/>
      <c r="XEB143" s="20"/>
      <c r="XEC143" s="20"/>
      <c r="XED143" s="20"/>
      <c r="XEE143" s="20"/>
      <c r="XEF143" s="20"/>
      <c r="XEG143" s="20"/>
      <c r="XEH143" s="20"/>
      <c r="XEI143" s="20"/>
      <c r="XEJ143" s="20"/>
      <c r="XEK143" s="20"/>
      <c r="XEL143" s="20"/>
      <c r="XEM143" s="20"/>
      <c r="XEN143" s="20"/>
      <c r="XEO143" s="20"/>
      <c r="XEP143" s="20"/>
      <c r="XEQ143" s="20"/>
      <c r="XER143" s="20"/>
      <c r="XES143" s="20"/>
    </row>
    <row r="144" spans="1:16373" s="20" customFormat="1" ht="267.75" customHeight="1" x14ac:dyDescent="0.25">
      <c r="A144" s="86" t="s">
        <v>441</v>
      </c>
      <c r="B144" s="93"/>
      <c r="C144" s="104"/>
      <c r="D144" s="100" t="s">
        <v>230</v>
      </c>
      <c r="E144" s="13" t="s">
        <v>1705</v>
      </c>
      <c r="F144" s="154" t="s">
        <v>1221</v>
      </c>
      <c r="G144" s="12" t="s">
        <v>1222</v>
      </c>
      <c r="H144" s="13" t="s">
        <v>1223</v>
      </c>
      <c r="I144" s="152" t="s">
        <v>1224</v>
      </c>
      <c r="J144" s="8">
        <v>41</v>
      </c>
      <c r="K144" s="8" t="s">
        <v>1200</v>
      </c>
      <c r="L144" s="58">
        <v>14</v>
      </c>
      <c r="M144" s="254" t="s">
        <v>1157</v>
      </c>
      <c r="N144" s="245"/>
      <c r="O144" s="184"/>
      <c r="P144" s="297"/>
      <c r="Q144" s="169" t="s">
        <v>1225</v>
      </c>
      <c r="R144" s="21">
        <v>4102022</v>
      </c>
      <c r="S144" s="9" t="s">
        <v>203</v>
      </c>
      <c r="T144" s="12" t="s">
        <v>1226</v>
      </c>
      <c r="U144" s="21" t="s">
        <v>1227</v>
      </c>
      <c r="V144" s="9" t="s">
        <v>1228</v>
      </c>
      <c r="W144" s="107" t="s">
        <v>11</v>
      </c>
      <c r="X144" s="21">
        <v>64</v>
      </c>
      <c r="Y144" s="21">
        <v>6</v>
      </c>
      <c r="Z144" s="21">
        <v>16</v>
      </c>
      <c r="AA144" s="21">
        <v>21</v>
      </c>
      <c r="AB144" s="21">
        <v>21</v>
      </c>
      <c r="AC144" s="15">
        <f t="shared" ref="AC144:AC152" si="95">AG144+AK144+AO144+AS144+AW144+BA144+BE144+BI144+BM144+BQ144</f>
        <v>55000000</v>
      </c>
      <c r="AD144" s="15">
        <f t="shared" ref="AD144:AD152" si="96">AH144+AL144+AP144+AT144+AX144+BB144+BF144+BJ144+BN144+BR144</f>
        <v>0</v>
      </c>
      <c r="AE144" s="15">
        <f t="shared" ref="AE144:AE152" si="97">AI144+AM144+AQ144+AU144+AY144+BC144+BG144+BK144+BO144+BS144</f>
        <v>0</v>
      </c>
      <c r="AF144" s="15">
        <f t="shared" ref="AF144:AF152" si="98">AJ144+AN144+AR144+AV144+AZ144+BD144+BH144+BL144+BP144+BT144</f>
        <v>0</v>
      </c>
      <c r="AG144" s="386">
        <f>20000000+35000000</f>
        <v>55000000</v>
      </c>
      <c r="AH144" s="386"/>
      <c r="AI144" s="386"/>
      <c r="AJ144" s="386"/>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f t="shared" ref="BU144:BU152" si="99">BV144+BW144+BX144+BY144+BZ144+CA144+CB144+CC144+CD144+CE144</f>
        <v>10000000</v>
      </c>
      <c r="BV144" s="17">
        <v>10000000</v>
      </c>
      <c r="BW144" s="17"/>
      <c r="BX144" s="17"/>
      <c r="BY144" s="17"/>
      <c r="BZ144" s="17"/>
      <c r="CA144" s="17"/>
      <c r="CB144" s="17"/>
      <c r="CC144" s="17"/>
      <c r="CD144" s="17"/>
      <c r="CE144" s="17"/>
      <c r="CF144" s="17">
        <f t="shared" si="88"/>
        <v>32000000</v>
      </c>
      <c r="CG144" s="17">
        <v>32000000</v>
      </c>
      <c r="CH144" s="17"/>
      <c r="CI144" s="17"/>
      <c r="CJ144" s="17"/>
      <c r="CK144" s="17"/>
      <c r="CL144" s="17"/>
      <c r="CM144" s="17"/>
      <c r="CN144" s="17"/>
      <c r="CO144" s="17"/>
      <c r="CP144" s="17"/>
      <c r="CQ144" s="17">
        <f t="shared" ref="CQ144:CQ190" si="100">CR144+CS144+CT144+CU144+CV144+CW144+CX144+CY144+CZ144+DA144</f>
        <v>70000000</v>
      </c>
      <c r="CR144" s="17">
        <v>70000000</v>
      </c>
      <c r="CS144" s="17"/>
      <c r="CT144" s="17"/>
      <c r="CU144" s="17"/>
      <c r="CV144" s="17"/>
      <c r="CW144" s="17"/>
      <c r="CX144" s="17"/>
      <c r="CY144" s="17"/>
      <c r="CZ144" s="17"/>
      <c r="DA144" s="361"/>
      <c r="DB144" s="371">
        <f t="shared" ref="DB144:DB152" si="101">AC144+BU144+CF144+CQ144</f>
        <v>167000000</v>
      </c>
      <c r="DC144" s="18"/>
      <c r="DD144" s="18"/>
      <c r="DE144" s="18"/>
      <c r="DF144" s="18"/>
      <c r="DG144" s="18"/>
      <c r="DH144" s="18"/>
      <c r="DI144" s="18"/>
      <c r="DJ144" s="18"/>
      <c r="DK144" s="18"/>
      <c r="DL144" s="18"/>
      <c r="DM144" s="18"/>
      <c r="DN144" s="18"/>
      <c r="DO144" s="18"/>
      <c r="DP144" s="18"/>
      <c r="DQ144" s="18"/>
      <c r="DR144" s="18"/>
      <c r="DS144" s="18"/>
      <c r="DT144" s="19"/>
    </row>
    <row r="145" spans="1:16373" s="20" customFormat="1" ht="144.75" customHeight="1" x14ac:dyDescent="0.25">
      <c r="A145" s="86" t="s">
        <v>441</v>
      </c>
      <c r="B145" s="93"/>
      <c r="C145" s="104"/>
      <c r="D145" s="100" t="s">
        <v>230</v>
      </c>
      <c r="E145" s="13" t="s">
        <v>198</v>
      </c>
      <c r="F145" s="154" t="s">
        <v>1229</v>
      </c>
      <c r="G145" s="12" t="s">
        <v>503</v>
      </c>
      <c r="H145" s="13" t="s">
        <v>1230</v>
      </c>
      <c r="I145" s="152" t="s">
        <v>1231</v>
      </c>
      <c r="J145" s="8">
        <v>41</v>
      </c>
      <c r="K145" s="8" t="s">
        <v>1200</v>
      </c>
      <c r="L145" s="58">
        <v>18</v>
      </c>
      <c r="M145" s="254" t="s">
        <v>371</v>
      </c>
      <c r="N145" s="243"/>
      <c r="O145" s="172"/>
      <c r="P145" s="261"/>
      <c r="Q145" s="169" t="s">
        <v>1232</v>
      </c>
      <c r="R145" s="21" t="s">
        <v>84</v>
      </c>
      <c r="S145" s="13" t="s">
        <v>199</v>
      </c>
      <c r="T145" s="12" t="s">
        <v>1233</v>
      </c>
      <c r="U145" s="21" t="s">
        <v>84</v>
      </c>
      <c r="V145" s="391" t="s">
        <v>1234</v>
      </c>
      <c r="W145" s="107" t="s">
        <v>10</v>
      </c>
      <c r="X145" s="21">
        <v>12</v>
      </c>
      <c r="Y145" s="21">
        <v>12</v>
      </c>
      <c r="Z145" s="21">
        <v>12</v>
      </c>
      <c r="AA145" s="21">
        <v>12</v>
      </c>
      <c r="AB145" s="21">
        <v>12</v>
      </c>
      <c r="AC145" s="15">
        <f t="shared" si="95"/>
        <v>13000000</v>
      </c>
      <c r="AD145" s="15">
        <f t="shared" si="96"/>
        <v>0</v>
      </c>
      <c r="AE145" s="15">
        <f t="shared" si="97"/>
        <v>0</v>
      </c>
      <c r="AF145" s="15">
        <f t="shared" si="98"/>
        <v>0</v>
      </c>
      <c r="AG145" s="17">
        <v>13000000</v>
      </c>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f t="shared" si="99"/>
        <v>16000000</v>
      </c>
      <c r="BV145" s="17">
        <v>16000000</v>
      </c>
      <c r="BW145" s="17"/>
      <c r="BX145" s="17"/>
      <c r="BY145" s="17"/>
      <c r="BZ145" s="17"/>
      <c r="CA145" s="17"/>
      <c r="CB145" s="17"/>
      <c r="CC145" s="17"/>
      <c r="CD145" s="17"/>
      <c r="CE145" s="17"/>
      <c r="CF145" s="17">
        <f t="shared" si="88"/>
        <v>21078600</v>
      </c>
      <c r="CG145" s="17">
        <v>21078600</v>
      </c>
      <c r="CH145" s="17"/>
      <c r="CI145" s="17"/>
      <c r="CJ145" s="17"/>
      <c r="CK145" s="17"/>
      <c r="CL145" s="17"/>
      <c r="CM145" s="17"/>
      <c r="CN145" s="17"/>
      <c r="CO145" s="17"/>
      <c r="CP145" s="17"/>
      <c r="CQ145" s="17">
        <f t="shared" si="100"/>
        <v>42000000</v>
      </c>
      <c r="CR145" s="17">
        <v>42000000</v>
      </c>
      <c r="CS145" s="17"/>
      <c r="CT145" s="17"/>
      <c r="CU145" s="17"/>
      <c r="CV145" s="17"/>
      <c r="CW145" s="17"/>
      <c r="CX145" s="17"/>
      <c r="CY145" s="17"/>
      <c r="CZ145" s="17"/>
      <c r="DA145" s="361"/>
      <c r="DB145" s="371">
        <f t="shared" si="101"/>
        <v>92078600</v>
      </c>
      <c r="DC145" s="18"/>
      <c r="DD145" s="18"/>
      <c r="DE145" s="18"/>
      <c r="DF145" s="18"/>
      <c r="DG145" s="18"/>
      <c r="DH145" s="18"/>
      <c r="DI145" s="18"/>
      <c r="DJ145" s="18"/>
      <c r="DK145" s="18"/>
      <c r="DL145" s="18"/>
      <c r="DM145" s="18"/>
      <c r="DN145" s="18"/>
      <c r="DO145" s="18"/>
      <c r="DP145" s="18"/>
      <c r="DQ145" s="18"/>
      <c r="DR145" s="18"/>
      <c r="DS145" s="18"/>
      <c r="DT145" s="19"/>
    </row>
    <row r="146" spans="1:16373" s="20" customFormat="1" ht="84.75" customHeight="1" x14ac:dyDescent="0.25">
      <c r="A146" s="86" t="s">
        <v>441</v>
      </c>
      <c r="B146" s="93"/>
      <c r="C146" s="104"/>
      <c r="D146" s="100" t="s">
        <v>230</v>
      </c>
      <c r="E146" s="13" t="s">
        <v>195</v>
      </c>
      <c r="F146" s="150">
        <v>1</v>
      </c>
      <c r="G146" s="46">
        <v>2019</v>
      </c>
      <c r="H146" s="13" t="s">
        <v>1235</v>
      </c>
      <c r="I146" s="153">
        <v>1</v>
      </c>
      <c r="J146" s="8">
        <v>41</v>
      </c>
      <c r="K146" s="8" t="s">
        <v>1200</v>
      </c>
      <c r="L146" s="58">
        <v>14</v>
      </c>
      <c r="M146" s="254" t="s">
        <v>1157</v>
      </c>
      <c r="N146" s="243"/>
      <c r="O146" s="226"/>
      <c r="P146" s="261"/>
      <c r="Q146" s="169" t="s">
        <v>1236</v>
      </c>
      <c r="R146" s="21" t="s">
        <v>84</v>
      </c>
      <c r="S146" s="13" t="s">
        <v>1237</v>
      </c>
      <c r="T146" s="12" t="s">
        <v>1238</v>
      </c>
      <c r="U146" s="21" t="s">
        <v>84</v>
      </c>
      <c r="V146" s="10" t="s">
        <v>1239</v>
      </c>
      <c r="W146" s="107" t="s">
        <v>10</v>
      </c>
      <c r="X146" s="21">
        <v>12</v>
      </c>
      <c r="Y146" s="21">
        <v>12</v>
      </c>
      <c r="Z146" s="21">
        <v>12</v>
      </c>
      <c r="AA146" s="21">
        <v>12</v>
      </c>
      <c r="AB146" s="21">
        <v>12</v>
      </c>
      <c r="AC146" s="15">
        <f t="shared" si="95"/>
        <v>25000000</v>
      </c>
      <c r="AD146" s="15">
        <f t="shared" si="96"/>
        <v>8533333</v>
      </c>
      <c r="AE146" s="15">
        <f t="shared" si="97"/>
        <v>8533333</v>
      </c>
      <c r="AF146" s="15">
        <f t="shared" si="98"/>
        <v>0</v>
      </c>
      <c r="AG146" s="17">
        <v>25000000</v>
      </c>
      <c r="AH146" s="17">
        <v>8533333</v>
      </c>
      <c r="AI146" s="17">
        <v>8533333</v>
      </c>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f t="shared" si="99"/>
        <v>50000000</v>
      </c>
      <c r="BV146" s="17">
        <v>50000000</v>
      </c>
      <c r="BW146" s="17"/>
      <c r="BX146" s="17"/>
      <c r="BY146" s="17"/>
      <c r="BZ146" s="17"/>
      <c r="CA146" s="17"/>
      <c r="CB146" s="17"/>
      <c r="CC146" s="17"/>
      <c r="CD146" s="17"/>
      <c r="CE146" s="17"/>
      <c r="CF146" s="17">
        <f t="shared" si="88"/>
        <v>60000000</v>
      </c>
      <c r="CG146" s="17">
        <v>60000000</v>
      </c>
      <c r="CH146" s="17"/>
      <c r="CI146" s="17"/>
      <c r="CJ146" s="17"/>
      <c r="CK146" s="17"/>
      <c r="CL146" s="17"/>
      <c r="CM146" s="17"/>
      <c r="CN146" s="17"/>
      <c r="CO146" s="17"/>
      <c r="CP146" s="17"/>
      <c r="CQ146" s="17">
        <f t="shared" si="100"/>
        <v>70000000</v>
      </c>
      <c r="CR146" s="17">
        <v>70000000</v>
      </c>
      <c r="CS146" s="17"/>
      <c r="CT146" s="17"/>
      <c r="CU146" s="17"/>
      <c r="CV146" s="17"/>
      <c r="CW146" s="17"/>
      <c r="CX146" s="17"/>
      <c r="CY146" s="17"/>
      <c r="CZ146" s="17"/>
      <c r="DA146" s="361"/>
      <c r="DB146" s="371">
        <f t="shared" si="101"/>
        <v>205000000</v>
      </c>
      <c r="DC146" s="18"/>
      <c r="DD146" s="18"/>
      <c r="DE146" s="18"/>
      <c r="DF146" s="18"/>
      <c r="DG146" s="18"/>
      <c r="DH146" s="18"/>
      <c r="DI146" s="18"/>
      <c r="DJ146" s="18"/>
      <c r="DK146" s="18"/>
      <c r="DL146" s="18"/>
      <c r="DM146" s="18"/>
      <c r="DN146" s="18"/>
      <c r="DO146" s="18"/>
      <c r="DP146" s="18"/>
      <c r="DQ146" s="18"/>
      <c r="DR146" s="18"/>
      <c r="DS146" s="18"/>
      <c r="DT146" s="19"/>
    </row>
    <row r="147" spans="1:16373" s="20" customFormat="1" ht="75" customHeight="1" x14ac:dyDescent="0.25">
      <c r="A147" s="86" t="s">
        <v>441</v>
      </c>
      <c r="B147" s="93"/>
      <c r="C147" s="104"/>
      <c r="D147" s="100" t="s">
        <v>230</v>
      </c>
      <c r="E147" s="13" t="s">
        <v>194</v>
      </c>
      <c r="F147" s="150">
        <v>1</v>
      </c>
      <c r="G147" s="46">
        <v>2019</v>
      </c>
      <c r="H147" s="13" t="s">
        <v>1240</v>
      </c>
      <c r="I147" s="153">
        <v>1</v>
      </c>
      <c r="J147" s="8">
        <v>41</v>
      </c>
      <c r="K147" s="8" t="s">
        <v>1200</v>
      </c>
      <c r="L147" s="58">
        <v>14</v>
      </c>
      <c r="M147" s="254" t="s">
        <v>1157</v>
      </c>
      <c r="N147" s="243"/>
      <c r="O147" s="226"/>
      <c r="P147" s="261"/>
      <c r="Q147" s="169" t="s">
        <v>1241</v>
      </c>
      <c r="R147" s="21" t="s">
        <v>84</v>
      </c>
      <c r="S147" s="13" t="s">
        <v>1242</v>
      </c>
      <c r="T147" s="12" t="s">
        <v>1243</v>
      </c>
      <c r="U147" s="21" t="s">
        <v>84</v>
      </c>
      <c r="V147" s="10" t="s">
        <v>1244</v>
      </c>
      <c r="W147" s="107" t="s">
        <v>10</v>
      </c>
      <c r="X147" s="21">
        <v>1</v>
      </c>
      <c r="Y147" s="21">
        <v>1</v>
      </c>
      <c r="Z147" s="21">
        <v>1</v>
      </c>
      <c r="AA147" s="21">
        <v>1</v>
      </c>
      <c r="AB147" s="21">
        <v>1</v>
      </c>
      <c r="AC147" s="15">
        <f t="shared" si="95"/>
        <v>30000000</v>
      </c>
      <c r="AD147" s="15">
        <f t="shared" si="96"/>
        <v>0</v>
      </c>
      <c r="AE147" s="15">
        <f t="shared" si="97"/>
        <v>0</v>
      </c>
      <c r="AF147" s="15">
        <f t="shared" si="98"/>
        <v>0</v>
      </c>
      <c r="AG147" s="17">
        <v>30000000</v>
      </c>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f t="shared" si="99"/>
        <v>20000000</v>
      </c>
      <c r="BV147" s="17">
        <v>20000000</v>
      </c>
      <c r="BW147" s="17"/>
      <c r="BX147" s="17"/>
      <c r="BY147" s="17"/>
      <c r="BZ147" s="17"/>
      <c r="CA147" s="17"/>
      <c r="CB147" s="17"/>
      <c r="CC147" s="17"/>
      <c r="CD147" s="17"/>
      <c r="CE147" s="17"/>
      <c r="CF147" s="17">
        <f t="shared" si="88"/>
        <v>40000000</v>
      </c>
      <c r="CG147" s="17">
        <v>40000000</v>
      </c>
      <c r="CH147" s="17"/>
      <c r="CI147" s="17"/>
      <c r="CJ147" s="17"/>
      <c r="CK147" s="17"/>
      <c r="CL147" s="17"/>
      <c r="CM147" s="17"/>
      <c r="CN147" s="17"/>
      <c r="CO147" s="17"/>
      <c r="CP147" s="17"/>
      <c r="CQ147" s="17">
        <f t="shared" si="100"/>
        <v>60000000</v>
      </c>
      <c r="CR147" s="17">
        <v>60000000</v>
      </c>
      <c r="CS147" s="17"/>
      <c r="CT147" s="17"/>
      <c r="CU147" s="17"/>
      <c r="CV147" s="17"/>
      <c r="CW147" s="17"/>
      <c r="CX147" s="17"/>
      <c r="CY147" s="17"/>
      <c r="CZ147" s="17"/>
      <c r="DA147" s="361"/>
      <c r="DB147" s="371">
        <f t="shared" si="101"/>
        <v>150000000</v>
      </c>
      <c r="DC147" s="18"/>
      <c r="DD147" s="18"/>
      <c r="DE147" s="18"/>
      <c r="DF147" s="18"/>
      <c r="DG147" s="18"/>
      <c r="DH147" s="18"/>
      <c r="DI147" s="18"/>
      <c r="DJ147" s="18"/>
      <c r="DK147" s="18"/>
      <c r="DL147" s="18"/>
      <c r="DM147" s="18"/>
      <c r="DN147" s="18"/>
      <c r="DO147" s="18"/>
      <c r="DP147" s="18"/>
      <c r="DQ147" s="18"/>
      <c r="DR147" s="18"/>
      <c r="DS147" s="18"/>
      <c r="DT147" s="19"/>
    </row>
    <row r="148" spans="1:16373" s="20" customFormat="1" ht="125.25" customHeight="1" x14ac:dyDescent="0.25">
      <c r="A148" s="86" t="s">
        <v>441</v>
      </c>
      <c r="B148" s="93"/>
      <c r="C148" s="104"/>
      <c r="D148" s="100" t="s">
        <v>230</v>
      </c>
      <c r="E148" s="13" t="s">
        <v>200</v>
      </c>
      <c r="F148" s="150" t="s">
        <v>1013</v>
      </c>
      <c r="G148" s="46" t="s">
        <v>1013</v>
      </c>
      <c r="H148" s="13" t="s">
        <v>1013</v>
      </c>
      <c r="I148" s="153">
        <v>1</v>
      </c>
      <c r="J148" s="8">
        <v>41</v>
      </c>
      <c r="K148" s="8" t="s">
        <v>1200</v>
      </c>
      <c r="L148" s="58">
        <v>14</v>
      </c>
      <c r="M148" s="254" t="s">
        <v>1157</v>
      </c>
      <c r="N148" s="243"/>
      <c r="O148" s="226"/>
      <c r="P148" s="261"/>
      <c r="Q148" s="169" t="s">
        <v>1245</v>
      </c>
      <c r="R148" s="21" t="s">
        <v>84</v>
      </c>
      <c r="S148" s="9" t="s">
        <v>201</v>
      </c>
      <c r="T148" s="12" t="s">
        <v>1246</v>
      </c>
      <c r="U148" s="21" t="s">
        <v>84</v>
      </c>
      <c r="V148" s="9" t="s">
        <v>1247</v>
      </c>
      <c r="W148" s="107" t="s">
        <v>10</v>
      </c>
      <c r="X148" s="21">
        <v>1</v>
      </c>
      <c r="Y148" s="21">
        <v>0</v>
      </c>
      <c r="Z148" s="21">
        <v>0</v>
      </c>
      <c r="AA148" s="21">
        <v>1</v>
      </c>
      <c r="AB148" s="21">
        <v>1</v>
      </c>
      <c r="AC148" s="15">
        <f t="shared" si="95"/>
        <v>0</v>
      </c>
      <c r="AD148" s="15">
        <f t="shared" si="96"/>
        <v>0</v>
      </c>
      <c r="AE148" s="15">
        <f t="shared" si="97"/>
        <v>0</v>
      </c>
      <c r="AF148" s="15">
        <f t="shared" si="98"/>
        <v>0</v>
      </c>
      <c r="AG148" s="17">
        <v>0</v>
      </c>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f t="shared" si="99"/>
        <v>20000000</v>
      </c>
      <c r="BV148" s="17">
        <v>20000000</v>
      </c>
      <c r="BW148" s="17"/>
      <c r="BX148" s="17"/>
      <c r="BY148" s="17"/>
      <c r="BZ148" s="17"/>
      <c r="CA148" s="17"/>
      <c r="CB148" s="17"/>
      <c r="CC148" s="17"/>
      <c r="CD148" s="17"/>
      <c r="CE148" s="17"/>
      <c r="CF148" s="17">
        <f t="shared" si="88"/>
        <v>43000000</v>
      </c>
      <c r="CG148" s="17">
        <v>43000000</v>
      </c>
      <c r="CH148" s="17"/>
      <c r="CI148" s="17"/>
      <c r="CJ148" s="17"/>
      <c r="CK148" s="17"/>
      <c r="CL148" s="17"/>
      <c r="CM148" s="17"/>
      <c r="CN148" s="17"/>
      <c r="CO148" s="17"/>
      <c r="CP148" s="17"/>
      <c r="CQ148" s="17">
        <f t="shared" si="100"/>
        <v>120960626.92</v>
      </c>
      <c r="CR148" s="17">
        <v>120960626.92</v>
      </c>
      <c r="CS148" s="17"/>
      <c r="CT148" s="17"/>
      <c r="CU148" s="17"/>
      <c r="CV148" s="17"/>
      <c r="CW148" s="17"/>
      <c r="CX148" s="17"/>
      <c r="CY148" s="17"/>
      <c r="CZ148" s="17"/>
      <c r="DA148" s="361"/>
      <c r="DB148" s="371">
        <f t="shared" si="101"/>
        <v>183960626.92000002</v>
      </c>
      <c r="DC148" s="18"/>
      <c r="DD148" s="18"/>
      <c r="DE148" s="18"/>
      <c r="DF148" s="18"/>
      <c r="DG148" s="18"/>
      <c r="DH148" s="18"/>
      <c r="DI148" s="18"/>
      <c r="DJ148" s="18"/>
      <c r="DK148" s="18"/>
      <c r="DL148" s="18"/>
      <c r="DM148" s="18"/>
      <c r="DN148" s="18"/>
      <c r="DO148" s="18"/>
      <c r="DP148" s="18"/>
      <c r="DQ148" s="18"/>
      <c r="DR148" s="18"/>
      <c r="DS148" s="18"/>
      <c r="DT148" s="19"/>
    </row>
    <row r="149" spans="1:16373" s="20" customFormat="1" ht="87" customHeight="1" x14ac:dyDescent="0.25">
      <c r="A149" s="86" t="s">
        <v>441</v>
      </c>
      <c r="B149" s="93"/>
      <c r="C149" s="104"/>
      <c r="D149" s="100" t="s">
        <v>230</v>
      </c>
      <c r="E149" s="13" t="s">
        <v>204</v>
      </c>
      <c r="F149" s="134" t="s">
        <v>1248</v>
      </c>
      <c r="G149" s="12">
        <v>2018</v>
      </c>
      <c r="H149" s="13" t="s">
        <v>1249</v>
      </c>
      <c r="I149" s="150">
        <v>1</v>
      </c>
      <c r="J149" s="8">
        <v>41</v>
      </c>
      <c r="K149" s="8" t="s">
        <v>1200</v>
      </c>
      <c r="L149" s="58">
        <v>18</v>
      </c>
      <c r="M149" s="254" t="s">
        <v>371</v>
      </c>
      <c r="N149" s="243"/>
      <c r="O149" s="172"/>
      <c r="P149" s="261"/>
      <c r="Q149" s="169" t="s">
        <v>1250</v>
      </c>
      <c r="R149" s="12">
        <v>4102038</v>
      </c>
      <c r="S149" s="13" t="s">
        <v>205</v>
      </c>
      <c r="T149" s="12" t="s">
        <v>1251</v>
      </c>
      <c r="U149" s="12">
        <v>410203800</v>
      </c>
      <c r="V149" s="13" t="s">
        <v>1252</v>
      </c>
      <c r="W149" s="107" t="s">
        <v>11</v>
      </c>
      <c r="X149" s="21">
        <v>40</v>
      </c>
      <c r="Y149" s="21">
        <v>10</v>
      </c>
      <c r="Z149" s="21">
        <v>10</v>
      </c>
      <c r="AA149" s="21">
        <v>10</v>
      </c>
      <c r="AB149" s="21">
        <v>10</v>
      </c>
      <c r="AC149" s="15">
        <f t="shared" si="95"/>
        <v>14000000</v>
      </c>
      <c r="AD149" s="15">
        <f t="shared" si="96"/>
        <v>0</v>
      </c>
      <c r="AE149" s="15">
        <f t="shared" si="97"/>
        <v>0</v>
      </c>
      <c r="AF149" s="15">
        <f t="shared" si="98"/>
        <v>0</v>
      </c>
      <c r="AG149" s="17">
        <v>14000000</v>
      </c>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f t="shared" si="99"/>
        <v>37125000</v>
      </c>
      <c r="BV149" s="17">
        <v>37125000</v>
      </c>
      <c r="BW149" s="17"/>
      <c r="BX149" s="17"/>
      <c r="BY149" s="17"/>
      <c r="BZ149" s="17"/>
      <c r="CA149" s="17"/>
      <c r="CB149" s="17"/>
      <c r="CC149" s="17"/>
      <c r="CD149" s="17"/>
      <c r="CE149" s="17"/>
      <c r="CF149" s="17">
        <f t="shared" si="88"/>
        <v>50000000</v>
      </c>
      <c r="CG149" s="17">
        <v>50000000</v>
      </c>
      <c r="CH149" s="17"/>
      <c r="CI149" s="17"/>
      <c r="CJ149" s="17"/>
      <c r="CK149" s="17"/>
      <c r="CL149" s="17"/>
      <c r="CM149" s="17"/>
      <c r="CN149" s="17"/>
      <c r="CO149" s="17"/>
      <c r="CP149" s="17"/>
      <c r="CQ149" s="17">
        <f t="shared" si="100"/>
        <v>60000000</v>
      </c>
      <c r="CR149" s="17">
        <v>60000000</v>
      </c>
      <c r="CS149" s="17"/>
      <c r="CT149" s="17"/>
      <c r="CU149" s="17"/>
      <c r="CV149" s="17"/>
      <c r="CW149" s="17"/>
      <c r="CX149" s="17"/>
      <c r="CY149" s="17"/>
      <c r="CZ149" s="17"/>
      <c r="DA149" s="361"/>
      <c r="DB149" s="371">
        <f t="shared" si="101"/>
        <v>161125000</v>
      </c>
      <c r="DC149" s="18"/>
      <c r="DD149" s="18"/>
      <c r="DE149" s="18"/>
      <c r="DF149" s="18"/>
      <c r="DG149" s="18"/>
      <c r="DH149" s="18"/>
      <c r="DI149" s="18"/>
      <c r="DJ149" s="18"/>
      <c r="DK149" s="18"/>
      <c r="DL149" s="18"/>
      <c r="DM149" s="18"/>
      <c r="DN149" s="18"/>
      <c r="DO149" s="18"/>
      <c r="DP149" s="18"/>
      <c r="DQ149" s="18"/>
      <c r="DR149" s="18"/>
      <c r="DS149" s="18"/>
      <c r="DT149" s="19"/>
    </row>
    <row r="150" spans="1:16373" s="20" customFormat="1" ht="302.25" customHeight="1" x14ac:dyDescent="0.25">
      <c r="A150" s="86" t="s">
        <v>441</v>
      </c>
      <c r="B150" s="93"/>
      <c r="C150" s="104"/>
      <c r="D150" s="89" t="s">
        <v>230</v>
      </c>
      <c r="E150" s="10" t="s">
        <v>1706</v>
      </c>
      <c r="F150" s="154" t="s">
        <v>1253</v>
      </c>
      <c r="G150" s="12">
        <v>2018</v>
      </c>
      <c r="H150" s="13" t="s">
        <v>1254</v>
      </c>
      <c r="I150" s="145" t="s">
        <v>1255</v>
      </c>
      <c r="J150" s="8">
        <v>41</v>
      </c>
      <c r="K150" s="8" t="s">
        <v>1200</v>
      </c>
      <c r="L150" s="58">
        <v>14</v>
      </c>
      <c r="M150" s="254" t="s">
        <v>1157</v>
      </c>
      <c r="N150" s="243"/>
      <c r="O150" s="226"/>
      <c r="P150" s="261"/>
      <c r="Q150" s="277" t="s">
        <v>1256</v>
      </c>
      <c r="R150" s="8" t="s">
        <v>84</v>
      </c>
      <c r="S150" s="10" t="s">
        <v>1257</v>
      </c>
      <c r="T150" s="8" t="s">
        <v>1258</v>
      </c>
      <c r="U150" s="8" t="s">
        <v>84</v>
      </c>
      <c r="V150" s="10" t="s">
        <v>1259</v>
      </c>
      <c r="W150" s="107" t="s">
        <v>10</v>
      </c>
      <c r="X150" s="21">
        <v>1</v>
      </c>
      <c r="Y150" s="21">
        <v>1</v>
      </c>
      <c r="Z150" s="21">
        <v>1</v>
      </c>
      <c r="AA150" s="21">
        <v>1</v>
      </c>
      <c r="AB150" s="21">
        <v>1</v>
      </c>
      <c r="AC150" s="15">
        <f t="shared" si="95"/>
        <v>240000000</v>
      </c>
      <c r="AD150" s="15">
        <f t="shared" si="96"/>
        <v>58602499</v>
      </c>
      <c r="AE150" s="15">
        <f t="shared" si="97"/>
        <v>55002499</v>
      </c>
      <c r="AF150" s="15">
        <f t="shared" si="98"/>
        <v>0</v>
      </c>
      <c r="AG150" s="17">
        <v>240000000</v>
      </c>
      <c r="AH150" s="17">
        <v>58602499</v>
      </c>
      <c r="AI150" s="17">
        <v>55002499</v>
      </c>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f t="shared" si="99"/>
        <v>238575000</v>
      </c>
      <c r="BV150" s="17">
        <v>238575000</v>
      </c>
      <c r="BW150" s="17"/>
      <c r="BX150" s="17"/>
      <c r="BY150" s="17"/>
      <c r="BZ150" s="17"/>
      <c r="CA150" s="17"/>
      <c r="CB150" s="17"/>
      <c r="CC150" s="17"/>
      <c r="CD150" s="17"/>
      <c r="CE150" s="17"/>
      <c r="CF150" s="17">
        <f t="shared" si="88"/>
        <v>235000000</v>
      </c>
      <c r="CG150" s="17">
        <v>235000000</v>
      </c>
      <c r="CH150" s="17"/>
      <c r="CI150" s="17"/>
      <c r="CJ150" s="17"/>
      <c r="CK150" s="17"/>
      <c r="CL150" s="17"/>
      <c r="CM150" s="17"/>
      <c r="CN150" s="17"/>
      <c r="CO150" s="17"/>
      <c r="CP150" s="17"/>
      <c r="CQ150" s="17">
        <f t="shared" si="100"/>
        <v>256000000</v>
      </c>
      <c r="CR150" s="17">
        <v>256000000</v>
      </c>
      <c r="CS150" s="17"/>
      <c r="CT150" s="17"/>
      <c r="CU150" s="17"/>
      <c r="CV150" s="17"/>
      <c r="CW150" s="17"/>
      <c r="CX150" s="17"/>
      <c r="CY150" s="17"/>
      <c r="CZ150" s="17"/>
      <c r="DA150" s="361"/>
      <c r="DB150" s="371">
        <f t="shared" si="101"/>
        <v>969575000</v>
      </c>
      <c r="DC150" s="18"/>
      <c r="DD150" s="18"/>
      <c r="DE150" s="18"/>
      <c r="DF150" s="18"/>
      <c r="DG150" s="18"/>
      <c r="DH150" s="18"/>
      <c r="DI150" s="18"/>
      <c r="DJ150" s="18"/>
      <c r="DK150" s="18"/>
      <c r="DL150" s="18"/>
      <c r="DM150" s="18"/>
      <c r="DN150" s="18"/>
      <c r="DO150" s="18"/>
      <c r="DP150" s="18"/>
      <c r="DQ150" s="18"/>
      <c r="DR150" s="18"/>
      <c r="DS150" s="18"/>
      <c r="DT150" s="19"/>
    </row>
    <row r="151" spans="1:16373" s="20" customFormat="1" ht="378" customHeight="1" x14ac:dyDescent="0.25">
      <c r="A151" s="86" t="s">
        <v>441</v>
      </c>
      <c r="B151" s="93"/>
      <c r="C151" s="104"/>
      <c r="D151" s="89" t="s">
        <v>230</v>
      </c>
      <c r="E151" s="13" t="s">
        <v>196</v>
      </c>
      <c r="F151" s="154" t="s">
        <v>1260</v>
      </c>
      <c r="G151" s="12">
        <v>2018</v>
      </c>
      <c r="H151" s="13" t="s">
        <v>1261</v>
      </c>
      <c r="I151" s="154" t="s">
        <v>1262</v>
      </c>
      <c r="J151" s="8">
        <v>41</v>
      </c>
      <c r="K151" s="8" t="s">
        <v>1200</v>
      </c>
      <c r="L151" s="58">
        <v>16</v>
      </c>
      <c r="M151" s="254" t="s">
        <v>444</v>
      </c>
      <c r="N151" s="243"/>
      <c r="O151" s="228"/>
      <c r="P151" s="262"/>
      <c r="Q151" s="169" t="s">
        <v>1263</v>
      </c>
      <c r="R151" s="8" t="s">
        <v>84</v>
      </c>
      <c r="S151" s="10" t="s">
        <v>1264</v>
      </c>
      <c r="T151" s="12" t="s">
        <v>1265</v>
      </c>
      <c r="U151" s="8" t="s">
        <v>84</v>
      </c>
      <c r="V151" s="10" t="s">
        <v>1266</v>
      </c>
      <c r="W151" s="107" t="s">
        <v>10</v>
      </c>
      <c r="X151" s="21">
        <v>1</v>
      </c>
      <c r="Y151" s="21">
        <v>1</v>
      </c>
      <c r="Z151" s="21">
        <v>1</v>
      </c>
      <c r="AA151" s="21">
        <v>1</v>
      </c>
      <c r="AB151" s="21">
        <v>1</v>
      </c>
      <c r="AC151" s="15">
        <f t="shared" si="95"/>
        <v>180000000</v>
      </c>
      <c r="AD151" s="15">
        <f t="shared" si="96"/>
        <v>29896166</v>
      </c>
      <c r="AE151" s="15">
        <f t="shared" si="97"/>
        <v>29896166</v>
      </c>
      <c r="AF151" s="15">
        <f t="shared" si="98"/>
        <v>0</v>
      </c>
      <c r="AG151" s="17">
        <v>180000000</v>
      </c>
      <c r="AH151" s="17">
        <v>29896166</v>
      </c>
      <c r="AI151" s="17">
        <v>29896166</v>
      </c>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f t="shared" si="99"/>
        <v>150000000</v>
      </c>
      <c r="BV151" s="17">
        <v>150000000</v>
      </c>
      <c r="BW151" s="17"/>
      <c r="BX151" s="17"/>
      <c r="BY151" s="17"/>
      <c r="BZ151" s="17"/>
      <c r="CA151" s="17"/>
      <c r="CB151" s="17"/>
      <c r="CC151" s="17"/>
      <c r="CD151" s="17"/>
      <c r="CE151" s="17"/>
      <c r="CF151" s="17">
        <f t="shared" si="88"/>
        <v>235000000</v>
      </c>
      <c r="CG151" s="17">
        <v>235000000</v>
      </c>
      <c r="CH151" s="17"/>
      <c r="CI151" s="17"/>
      <c r="CJ151" s="17"/>
      <c r="CK151" s="17"/>
      <c r="CL151" s="17"/>
      <c r="CM151" s="17"/>
      <c r="CN151" s="17"/>
      <c r="CO151" s="17"/>
      <c r="CP151" s="17"/>
      <c r="CQ151" s="17">
        <f t="shared" si="100"/>
        <v>256000000</v>
      </c>
      <c r="CR151" s="17">
        <v>256000000</v>
      </c>
      <c r="CS151" s="17"/>
      <c r="CT151" s="17"/>
      <c r="CU151" s="17"/>
      <c r="CV151" s="17"/>
      <c r="CW151" s="17"/>
      <c r="CX151" s="17"/>
      <c r="CY151" s="17"/>
      <c r="CZ151" s="17"/>
      <c r="DA151" s="361"/>
      <c r="DB151" s="371">
        <f t="shared" si="101"/>
        <v>821000000</v>
      </c>
      <c r="DC151" s="18"/>
      <c r="DD151" s="18"/>
      <c r="DE151" s="18"/>
      <c r="DF151" s="18"/>
      <c r="DG151" s="18"/>
      <c r="DH151" s="18"/>
      <c r="DI151" s="18"/>
      <c r="DJ151" s="18"/>
      <c r="DK151" s="18"/>
      <c r="DL151" s="18"/>
      <c r="DM151" s="18"/>
      <c r="DN151" s="18"/>
      <c r="DO151" s="18"/>
      <c r="DP151" s="18"/>
      <c r="DQ151" s="18"/>
      <c r="DR151" s="18"/>
      <c r="DS151" s="18"/>
      <c r="DT151" s="19"/>
    </row>
    <row r="152" spans="1:16373" s="20" customFormat="1" ht="292.5" customHeight="1" x14ac:dyDescent="0.25">
      <c r="A152" s="86" t="s">
        <v>441</v>
      </c>
      <c r="B152" s="93"/>
      <c r="C152" s="104"/>
      <c r="D152" s="89" t="s">
        <v>230</v>
      </c>
      <c r="E152" s="13" t="s">
        <v>197</v>
      </c>
      <c r="F152" s="134" t="s">
        <v>1267</v>
      </c>
      <c r="G152" s="12">
        <v>2018</v>
      </c>
      <c r="H152" s="13" t="s">
        <v>1268</v>
      </c>
      <c r="I152" s="134" t="s">
        <v>1269</v>
      </c>
      <c r="J152" s="8">
        <v>41</v>
      </c>
      <c r="K152" s="8" t="s">
        <v>1200</v>
      </c>
      <c r="L152" s="58">
        <v>14</v>
      </c>
      <c r="M152" s="254" t="s">
        <v>1157</v>
      </c>
      <c r="N152" s="73"/>
      <c r="O152" s="296"/>
      <c r="P152" s="263"/>
      <c r="Q152" s="169" t="s">
        <v>1270</v>
      </c>
      <c r="R152" s="8" t="s">
        <v>84</v>
      </c>
      <c r="S152" s="10" t="s">
        <v>1271</v>
      </c>
      <c r="T152" s="12" t="s">
        <v>1272</v>
      </c>
      <c r="U152" s="8" t="s">
        <v>84</v>
      </c>
      <c r="V152" s="10" t="s">
        <v>1273</v>
      </c>
      <c r="W152" s="107" t="s">
        <v>10</v>
      </c>
      <c r="X152" s="21">
        <v>1</v>
      </c>
      <c r="Y152" s="21">
        <v>1</v>
      </c>
      <c r="Z152" s="21">
        <v>1</v>
      </c>
      <c r="AA152" s="21">
        <v>1</v>
      </c>
      <c r="AB152" s="21">
        <v>1</v>
      </c>
      <c r="AC152" s="15">
        <f t="shared" si="95"/>
        <v>180000000</v>
      </c>
      <c r="AD152" s="15">
        <f t="shared" si="96"/>
        <v>40401666</v>
      </c>
      <c r="AE152" s="15">
        <f t="shared" si="97"/>
        <v>40401666</v>
      </c>
      <c r="AF152" s="15">
        <f t="shared" si="98"/>
        <v>0</v>
      </c>
      <c r="AG152" s="17">
        <v>180000000</v>
      </c>
      <c r="AH152" s="17">
        <v>40401666</v>
      </c>
      <c r="AI152" s="17">
        <v>40401666</v>
      </c>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f t="shared" si="99"/>
        <v>210000000</v>
      </c>
      <c r="BV152" s="17">
        <v>210000000</v>
      </c>
      <c r="BW152" s="17"/>
      <c r="BX152" s="17"/>
      <c r="BY152" s="17"/>
      <c r="BZ152" s="17"/>
      <c r="CA152" s="17"/>
      <c r="CB152" s="17"/>
      <c r="CC152" s="17"/>
      <c r="CD152" s="17"/>
      <c r="CE152" s="17"/>
      <c r="CF152" s="17">
        <f t="shared" si="88"/>
        <v>205000000</v>
      </c>
      <c r="CG152" s="17">
        <v>205000000</v>
      </c>
      <c r="CH152" s="17"/>
      <c r="CI152" s="17"/>
      <c r="CJ152" s="17"/>
      <c r="CK152" s="17"/>
      <c r="CL152" s="17"/>
      <c r="CM152" s="17"/>
      <c r="CN152" s="17"/>
      <c r="CO152" s="17"/>
      <c r="CP152" s="17"/>
      <c r="CQ152" s="17">
        <f t="shared" si="100"/>
        <v>220000000</v>
      </c>
      <c r="CR152" s="17">
        <v>220000000</v>
      </c>
      <c r="CS152" s="17"/>
      <c r="CT152" s="17"/>
      <c r="CU152" s="17"/>
      <c r="CV152" s="17"/>
      <c r="CW152" s="17"/>
      <c r="CX152" s="17"/>
      <c r="CY152" s="17"/>
      <c r="CZ152" s="17"/>
      <c r="DA152" s="361"/>
      <c r="DB152" s="371">
        <f t="shared" si="101"/>
        <v>815000000</v>
      </c>
      <c r="DC152" s="18"/>
      <c r="DD152" s="18"/>
      <c r="DE152" s="18"/>
      <c r="DF152" s="18"/>
      <c r="DG152" s="18"/>
      <c r="DH152" s="18"/>
      <c r="DI152" s="18"/>
      <c r="DJ152" s="18"/>
      <c r="DK152" s="18"/>
      <c r="DL152" s="18"/>
      <c r="DM152" s="18"/>
      <c r="DN152" s="18"/>
      <c r="DO152" s="18"/>
      <c r="DP152" s="18"/>
      <c r="DQ152" s="18"/>
      <c r="DR152" s="18"/>
      <c r="DS152" s="18"/>
      <c r="DT152" s="19"/>
    </row>
    <row r="153" spans="1:16373" s="4" customFormat="1" ht="34.5" customHeight="1" x14ac:dyDescent="0.25">
      <c r="A153" s="86"/>
      <c r="B153" s="93"/>
      <c r="C153" s="94"/>
      <c r="D153" s="95"/>
      <c r="E153" s="11"/>
      <c r="F153" s="142"/>
      <c r="G153" s="12"/>
      <c r="H153" s="13"/>
      <c r="I153" s="134"/>
      <c r="J153" s="12"/>
      <c r="K153" s="12"/>
      <c r="L153" s="14"/>
      <c r="M153" s="252"/>
      <c r="N153" s="179">
        <v>37</v>
      </c>
      <c r="O153" s="179">
        <v>4103</v>
      </c>
      <c r="P153" s="180" t="s">
        <v>82</v>
      </c>
      <c r="Q153" s="175"/>
      <c r="R153" s="419"/>
      <c r="S153" s="420"/>
      <c r="T153" s="420"/>
      <c r="U153" s="420"/>
      <c r="V153" s="420"/>
      <c r="W153" s="414"/>
      <c r="X153" s="414"/>
      <c r="Y153" s="414"/>
      <c r="Z153" s="414"/>
      <c r="AA153" s="414"/>
      <c r="AB153" s="109"/>
      <c r="AC153" s="101">
        <f t="shared" ref="AC153:DB153" si="102">SUBTOTAL(9,AC154:AC161)</f>
        <v>288758667</v>
      </c>
      <c r="AD153" s="101">
        <f t="shared" si="102"/>
        <v>44520000</v>
      </c>
      <c r="AE153" s="101">
        <f t="shared" si="102"/>
        <v>9520000</v>
      </c>
      <c r="AF153" s="101">
        <f t="shared" si="102"/>
        <v>0</v>
      </c>
      <c r="AG153" s="101">
        <f t="shared" si="102"/>
        <v>288758667</v>
      </c>
      <c r="AH153" s="101">
        <f t="shared" si="102"/>
        <v>44520000</v>
      </c>
      <c r="AI153" s="101">
        <f t="shared" si="102"/>
        <v>9520000</v>
      </c>
      <c r="AJ153" s="101">
        <f t="shared" si="102"/>
        <v>0</v>
      </c>
      <c r="AK153" s="101">
        <f t="shared" si="102"/>
        <v>0</v>
      </c>
      <c r="AL153" s="101">
        <f t="shared" si="102"/>
        <v>0</v>
      </c>
      <c r="AM153" s="101">
        <f t="shared" si="102"/>
        <v>0</v>
      </c>
      <c r="AN153" s="101">
        <f t="shared" si="102"/>
        <v>0</v>
      </c>
      <c r="AO153" s="101">
        <f t="shared" si="102"/>
        <v>0</v>
      </c>
      <c r="AP153" s="101">
        <f t="shared" si="102"/>
        <v>0</v>
      </c>
      <c r="AQ153" s="101">
        <f t="shared" si="102"/>
        <v>0</v>
      </c>
      <c r="AR153" s="101">
        <f t="shared" si="102"/>
        <v>0</v>
      </c>
      <c r="AS153" s="101">
        <f t="shared" si="102"/>
        <v>0</v>
      </c>
      <c r="AT153" s="101">
        <f t="shared" si="102"/>
        <v>0</v>
      </c>
      <c r="AU153" s="101">
        <f t="shared" si="102"/>
        <v>0</v>
      </c>
      <c r="AV153" s="101">
        <f t="shared" si="102"/>
        <v>0</v>
      </c>
      <c r="AW153" s="101">
        <f t="shared" si="102"/>
        <v>0</v>
      </c>
      <c r="AX153" s="101">
        <f t="shared" si="102"/>
        <v>0</v>
      </c>
      <c r="AY153" s="101">
        <f t="shared" si="102"/>
        <v>0</v>
      </c>
      <c r="AZ153" s="101">
        <f t="shared" si="102"/>
        <v>0</v>
      </c>
      <c r="BA153" s="101">
        <f t="shared" si="102"/>
        <v>0</v>
      </c>
      <c r="BB153" s="101">
        <f t="shared" si="102"/>
        <v>0</v>
      </c>
      <c r="BC153" s="101">
        <f t="shared" si="102"/>
        <v>0</v>
      </c>
      <c r="BD153" s="101">
        <f t="shared" si="102"/>
        <v>0</v>
      </c>
      <c r="BE153" s="101">
        <f t="shared" si="102"/>
        <v>0</v>
      </c>
      <c r="BF153" s="101">
        <f t="shared" si="102"/>
        <v>0</v>
      </c>
      <c r="BG153" s="101">
        <f t="shared" si="102"/>
        <v>0</v>
      </c>
      <c r="BH153" s="101">
        <f t="shared" si="102"/>
        <v>0</v>
      </c>
      <c r="BI153" s="101">
        <f t="shared" si="102"/>
        <v>0</v>
      </c>
      <c r="BJ153" s="101">
        <f t="shared" si="102"/>
        <v>0</v>
      </c>
      <c r="BK153" s="101">
        <f t="shared" si="102"/>
        <v>0</v>
      </c>
      <c r="BL153" s="101">
        <f t="shared" si="102"/>
        <v>0</v>
      </c>
      <c r="BM153" s="101">
        <f t="shared" si="102"/>
        <v>0</v>
      </c>
      <c r="BN153" s="101">
        <f t="shared" si="102"/>
        <v>0</v>
      </c>
      <c r="BO153" s="101">
        <f t="shared" si="102"/>
        <v>0</v>
      </c>
      <c r="BP153" s="101">
        <f t="shared" si="102"/>
        <v>0</v>
      </c>
      <c r="BQ153" s="101">
        <f t="shared" si="102"/>
        <v>0</v>
      </c>
      <c r="BR153" s="101">
        <f t="shared" si="102"/>
        <v>0</v>
      </c>
      <c r="BS153" s="101">
        <f t="shared" si="102"/>
        <v>0</v>
      </c>
      <c r="BT153" s="101">
        <f t="shared" si="102"/>
        <v>0</v>
      </c>
      <c r="BU153" s="101">
        <f t="shared" si="102"/>
        <v>172200000</v>
      </c>
      <c r="BV153" s="101">
        <f t="shared" si="102"/>
        <v>172200000</v>
      </c>
      <c r="BW153" s="101">
        <f t="shared" si="102"/>
        <v>0</v>
      </c>
      <c r="BX153" s="101">
        <f t="shared" si="102"/>
        <v>0</v>
      </c>
      <c r="BY153" s="101">
        <f t="shared" si="102"/>
        <v>0</v>
      </c>
      <c r="BZ153" s="101">
        <f t="shared" si="102"/>
        <v>0</v>
      </c>
      <c r="CA153" s="101">
        <f t="shared" si="102"/>
        <v>0</v>
      </c>
      <c r="CB153" s="101">
        <f t="shared" si="102"/>
        <v>0</v>
      </c>
      <c r="CC153" s="101">
        <f t="shared" si="102"/>
        <v>0</v>
      </c>
      <c r="CD153" s="101">
        <f t="shared" si="102"/>
        <v>0</v>
      </c>
      <c r="CE153" s="101">
        <f t="shared" si="102"/>
        <v>0</v>
      </c>
      <c r="CF153" s="101">
        <f t="shared" si="102"/>
        <v>359152281.19</v>
      </c>
      <c r="CG153" s="101">
        <f t="shared" si="102"/>
        <v>359152281.19</v>
      </c>
      <c r="CH153" s="101">
        <f t="shared" si="102"/>
        <v>0</v>
      </c>
      <c r="CI153" s="101">
        <f t="shared" si="102"/>
        <v>0</v>
      </c>
      <c r="CJ153" s="101">
        <f t="shared" si="102"/>
        <v>0</v>
      </c>
      <c r="CK153" s="101">
        <f t="shared" si="102"/>
        <v>0</v>
      </c>
      <c r="CL153" s="101">
        <f t="shared" si="102"/>
        <v>0</v>
      </c>
      <c r="CM153" s="101">
        <f t="shared" si="102"/>
        <v>0</v>
      </c>
      <c r="CN153" s="101">
        <f t="shared" si="102"/>
        <v>0</v>
      </c>
      <c r="CO153" s="101">
        <f t="shared" si="102"/>
        <v>0</v>
      </c>
      <c r="CP153" s="101">
        <f t="shared" si="102"/>
        <v>0</v>
      </c>
      <c r="CQ153" s="101">
        <f t="shared" si="102"/>
        <v>633364445.84000003</v>
      </c>
      <c r="CR153" s="101">
        <f t="shared" si="102"/>
        <v>633364445.84000003</v>
      </c>
      <c r="CS153" s="101">
        <f t="shared" si="102"/>
        <v>0</v>
      </c>
      <c r="CT153" s="101">
        <f t="shared" si="102"/>
        <v>0</v>
      </c>
      <c r="CU153" s="101">
        <f t="shared" si="102"/>
        <v>0</v>
      </c>
      <c r="CV153" s="101">
        <f t="shared" si="102"/>
        <v>0</v>
      </c>
      <c r="CW153" s="101">
        <f t="shared" si="102"/>
        <v>0</v>
      </c>
      <c r="CX153" s="101">
        <f t="shared" si="102"/>
        <v>0</v>
      </c>
      <c r="CY153" s="101">
        <f t="shared" si="102"/>
        <v>0</v>
      </c>
      <c r="CZ153" s="101">
        <f t="shared" si="102"/>
        <v>0</v>
      </c>
      <c r="DA153" s="362">
        <f t="shared" si="102"/>
        <v>0</v>
      </c>
      <c r="DB153" s="101">
        <f t="shared" si="102"/>
        <v>1453475394.03</v>
      </c>
      <c r="DC153" s="18"/>
      <c r="DD153" s="18"/>
      <c r="DE153" s="18"/>
      <c r="DF153" s="18"/>
      <c r="DG153" s="18"/>
      <c r="DH153" s="18"/>
      <c r="DI153" s="18"/>
      <c r="DJ153" s="18"/>
      <c r="DK153" s="18"/>
      <c r="DL153" s="18"/>
      <c r="DM153" s="18"/>
      <c r="DN153" s="18"/>
      <c r="DO153" s="18"/>
      <c r="DP153" s="18"/>
      <c r="DQ153" s="18"/>
      <c r="DR153" s="18"/>
      <c r="DS153" s="18"/>
      <c r="DT153" s="19"/>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c r="JC153" s="20"/>
      <c r="JD153" s="20"/>
      <c r="JE153" s="20"/>
      <c r="JF153" s="20"/>
      <c r="JG153" s="20"/>
      <c r="JH153" s="20"/>
      <c r="JI153" s="20"/>
      <c r="JJ153" s="20"/>
      <c r="JK153" s="20"/>
      <c r="JL153" s="20"/>
      <c r="JM153" s="20"/>
      <c r="JN153" s="20"/>
      <c r="JO153" s="20"/>
      <c r="JP153" s="20"/>
      <c r="JQ153" s="20"/>
      <c r="JR153" s="20"/>
      <c r="JS153" s="20"/>
      <c r="JT153" s="20"/>
      <c r="JU153" s="20"/>
      <c r="JV153" s="20"/>
      <c r="JW153" s="20"/>
      <c r="JX153" s="20"/>
      <c r="JY153" s="20"/>
      <c r="JZ153" s="20"/>
      <c r="KA153" s="20"/>
      <c r="KB153" s="20"/>
      <c r="KC153" s="20"/>
      <c r="KD153" s="20"/>
      <c r="KE153" s="20"/>
      <c r="KF153" s="20"/>
      <c r="KG153" s="20"/>
      <c r="KH153" s="20"/>
      <c r="KI153" s="20"/>
      <c r="KJ153" s="20"/>
      <c r="KK153" s="20"/>
      <c r="KL153" s="20"/>
      <c r="KM153" s="20"/>
      <c r="KN153" s="20"/>
      <c r="KO153" s="20"/>
      <c r="KP153" s="20"/>
      <c r="KQ153" s="20"/>
      <c r="KR153" s="20"/>
      <c r="KS153" s="20"/>
      <c r="KT153" s="20"/>
      <c r="KU153" s="20"/>
      <c r="KV153" s="20"/>
      <c r="KW153" s="20"/>
      <c r="KX153" s="20"/>
      <c r="KY153" s="20"/>
      <c r="KZ153" s="20"/>
      <c r="LA153" s="20"/>
      <c r="LB153" s="20"/>
      <c r="LC153" s="20"/>
      <c r="LD153" s="20"/>
      <c r="LE153" s="20"/>
      <c r="LF153" s="20"/>
      <c r="LG153" s="20"/>
      <c r="LH153" s="20"/>
      <c r="LI153" s="20"/>
      <c r="LJ153" s="20"/>
      <c r="LK153" s="20"/>
      <c r="LL153" s="20"/>
      <c r="LM153" s="20"/>
      <c r="LN153" s="20"/>
      <c r="LO153" s="20"/>
      <c r="LP153" s="20"/>
      <c r="LQ153" s="20"/>
      <c r="LR153" s="20"/>
      <c r="LS153" s="20"/>
      <c r="LT153" s="20"/>
      <c r="LU153" s="20"/>
      <c r="LV153" s="20"/>
      <c r="LW153" s="20"/>
      <c r="LX153" s="20"/>
      <c r="LY153" s="20"/>
      <c r="LZ153" s="20"/>
      <c r="MA153" s="20"/>
      <c r="MB153" s="20"/>
      <c r="MC153" s="20"/>
      <c r="MD153" s="20"/>
      <c r="ME153" s="20"/>
      <c r="MF153" s="20"/>
      <c r="MG153" s="20"/>
      <c r="MH153" s="20"/>
      <c r="MI153" s="20"/>
      <c r="MJ153" s="20"/>
      <c r="MK153" s="20"/>
      <c r="ML153" s="20"/>
      <c r="MM153" s="20"/>
      <c r="MN153" s="20"/>
      <c r="MO153" s="20"/>
      <c r="MP153" s="20"/>
      <c r="MQ153" s="20"/>
      <c r="MR153" s="20"/>
      <c r="MS153" s="20"/>
      <c r="MT153" s="20"/>
      <c r="MU153" s="20"/>
      <c r="MV153" s="20"/>
      <c r="MW153" s="20"/>
      <c r="MX153" s="20"/>
      <c r="MY153" s="20"/>
      <c r="MZ153" s="20"/>
      <c r="NA153" s="20"/>
      <c r="NB153" s="20"/>
      <c r="NC153" s="20"/>
      <c r="ND153" s="20"/>
      <c r="NE153" s="20"/>
      <c r="NF153" s="20"/>
      <c r="NG153" s="20"/>
      <c r="NH153" s="20"/>
      <c r="NI153" s="20"/>
      <c r="NJ153" s="20"/>
      <c r="NK153" s="20"/>
      <c r="NL153" s="20"/>
      <c r="NM153" s="20"/>
      <c r="NN153" s="20"/>
      <c r="NO153" s="20"/>
      <c r="NP153" s="20"/>
      <c r="NQ153" s="20"/>
      <c r="NR153" s="20"/>
      <c r="NS153" s="20"/>
      <c r="NT153" s="20"/>
      <c r="NU153" s="20"/>
      <c r="NV153" s="20"/>
      <c r="NW153" s="20"/>
      <c r="NX153" s="20"/>
      <c r="NY153" s="20"/>
      <c r="NZ153" s="20"/>
      <c r="OA153" s="20"/>
      <c r="OB153" s="20"/>
      <c r="OC153" s="20"/>
      <c r="OD153" s="20"/>
      <c r="OE153" s="20"/>
      <c r="OF153" s="20"/>
      <c r="OG153" s="20"/>
      <c r="OH153" s="20"/>
      <c r="OI153" s="20"/>
      <c r="OJ153" s="20"/>
      <c r="OK153" s="20"/>
      <c r="OL153" s="20"/>
      <c r="OM153" s="20"/>
      <c r="ON153" s="20"/>
      <c r="OO153" s="20"/>
      <c r="OP153" s="20"/>
      <c r="OQ153" s="20"/>
      <c r="OR153" s="20"/>
      <c r="OS153" s="20"/>
      <c r="OT153" s="20"/>
      <c r="OU153" s="20"/>
      <c r="OV153" s="20"/>
      <c r="OW153" s="20"/>
      <c r="OX153" s="20"/>
      <c r="OY153" s="20"/>
      <c r="OZ153" s="20"/>
      <c r="PA153" s="20"/>
      <c r="PB153" s="20"/>
      <c r="PC153" s="20"/>
      <c r="PD153" s="20"/>
      <c r="PE153" s="20"/>
      <c r="PF153" s="20"/>
      <c r="PG153" s="20"/>
      <c r="PH153" s="20"/>
      <c r="PI153" s="20"/>
      <c r="PJ153" s="20"/>
      <c r="PK153" s="20"/>
      <c r="PL153" s="20"/>
      <c r="PM153" s="20"/>
      <c r="PN153" s="20"/>
      <c r="PO153" s="20"/>
      <c r="PP153" s="20"/>
      <c r="PQ153" s="20"/>
      <c r="PR153" s="20"/>
      <c r="PS153" s="20"/>
      <c r="PT153" s="20"/>
      <c r="PU153" s="20"/>
      <c r="PV153" s="20"/>
      <c r="PW153" s="20"/>
      <c r="PX153" s="20"/>
      <c r="PY153" s="20"/>
      <c r="PZ153" s="20"/>
      <c r="QA153" s="20"/>
      <c r="QB153" s="20"/>
      <c r="QC153" s="20"/>
      <c r="QD153" s="20"/>
      <c r="QE153" s="20"/>
      <c r="QF153" s="20"/>
      <c r="QG153" s="20"/>
      <c r="QH153" s="20"/>
      <c r="QI153" s="20"/>
      <c r="QJ153" s="20"/>
      <c r="QK153" s="20"/>
      <c r="QL153" s="20"/>
      <c r="QM153" s="20"/>
      <c r="QN153" s="20"/>
      <c r="QO153" s="20"/>
      <c r="QP153" s="20"/>
      <c r="QQ153" s="20"/>
      <c r="QR153" s="20"/>
      <c r="QS153" s="20"/>
      <c r="QT153" s="20"/>
      <c r="QU153" s="20"/>
      <c r="QV153" s="20"/>
      <c r="QW153" s="20"/>
      <c r="QX153" s="20"/>
      <c r="QY153" s="20"/>
      <c r="QZ153" s="20"/>
      <c r="RA153" s="20"/>
      <c r="RB153" s="20"/>
      <c r="RC153" s="20"/>
      <c r="RD153" s="20"/>
      <c r="RE153" s="20"/>
      <c r="RF153" s="20"/>
      <c r="RG153" s="20"/>
      <c r="RH153" s="20"/>
      <c r="RI153" s="20"/>
      <c r="RJ153" s="20"/>
      <c r="RK153" s="20"/>
      <c r="RL153" s="20"/>
      <c r="RM153" s="20"/>
      <c r="RN153" s="20"/>
      <c r="RO153" s="20"/>
      <c r="RP153" s="20"/>
      <c r="RQ153" s="20"/>
      <c r="RR153" s="20"/>
      <c r="RS153" s="20"/>
      <c r="RT153" s="20"/>
      <c r="RU153" s="20"/>
      <c r="RV153" s="20"/>
      <c r="RW153" s="20"/>
      <c r="RX153" s="20"/>
      <c r="RY153" s="20"/>
      <c r="RZ153" s="20"/>
      <c r="SA153" s="20"/>
      <c r="SB153" s="20"/>
      <c r="SC153" s="20"/>
      <c r="SD153" s="20"/>
      <c r="SE153" s="20"/>
      <c r="SF153" s="20"/>
      <c r="SG153" s="20"/>
      <c r="SH153" s="20"/>
      <c r="SI153" s="20"/>
      <c r="SJ153" s="20"/>
      <c r="SK153" s="20"/>
      <c r="SL153" s="20"/>
      <c r="SM153" s="20"/>
      <c r="SN153" s="20"/>
      <c r="SO153" s="20"/>
      <c r="SP153" s="20"/>
      <c r="SQ153" s="20"/>
      <c r="SR153" s="20"/>
      <c r="SS153" s="20"/>
      <c r="ST153" s="20"/>
      <c r="SU153" s="20"/>
      <c r="SV153" s="20"/>
      <c r="SW153" s="20"/>
      <c r="SX153" s="20"/>
      <c r="SY153" s="20"/>
      <c r="SZ153" s="20"/>
      <c r="TA153" s="20"/>
      <c r="TB153" s="20"/>
      <c r="TC153" s="20"/>
      <c r="TD153" s="20"/>
      <c r="TE153" s="20"/>
      <c r="TF153" s="20"/>
      <c r="TG153" s="20"/>
      <c r="TH153" s="20"/>
      <c r="TI153" s="20"/>
      <c r="TJ153" s="20"/>
      <c r="TK153" s="20"/>
      <c r="TL153" s="20"/>
      <c r="TM153" s="20"/>
      <c r="TN153" s="20"/>
      <c r="TO153" s="20"/>
      <c r="TP153" s="20"/>
      <c r="TQ153" s="20"/>
      <c r="TR153" s="20"/>
      <c r="TS153" s="20"/>
      <c r="TT153" s="20"/>
      <c r="TU153" s="20"/>
      <c r="TV153" s="20"/>
      <c r="TW153" s="20"/>
      <c r="TX153" s="20"/>
      <c r="TY153" s="20"/>
      <c r="TZ153" s="20"/>
      <c r="UA153" s="20"/>
      <c r="UB153" s="20"/>
      <c r="UC153" s="20"/>
      <c r="UD153" s="20"/>
      <c r="UE153" s="20"/>
      <c r="UF153" s="20"/>
      <c r="UG153" s="20"/>
      <c r="UH153" s="20"/>
      <c r="UI153" s="20"/>
      <c r="UJ153" s="20"/>
      <c r="UK153" s="20"/>
      <c r="UL153" s="20"/>
      <c r="UM153" s="20"/>
      <c r="UN153" s="20"/>
      <c r="UO153" s="20"/>
      <c r="UP153" s="20"/>
      <c r="UQ153" s="20"/>
      <c r="UR153" s="20"/>
      <c r="US153" s="20"/>
      <c r="UT153" s="20"/>
      <c r="UU153" s="20"/>
      <c r="UV153" s="20"/>
      <c r="UW153" s="20"/>
      <c r="UX153" s="20"/>
      <c r="UY153" s="20"/>
      <c r="UZ153" s="20"/>
      <c r="VA153" s="20"/>
      <c r="VB153" s="20"/>
      <c r="VC153" s="20"/>
      <c r="VD153" s="20"/>
      <c r="VE153" s="20"/>
      <c r="VF153" s="20"/>
      <c r="VG153" s="20"/>
      <c r="VH153" s="20"/>
      <c r="VI153" s="20"/>
      <c r="VJ153" s="20"/>
      <c r="VK153" s="20"/>
      <c r="VL153" s="20"/>
      <c r="VM153" s="20"/>
      <c r="VN153" s="20"/>
      <c r="VO153" s="20"/>
      <c r="VP153" s="20"/>
      <c r="VQ153" s="20"/>
      <c r="VR153" s="20"/>
      <c r="VS153" s="20"/>
      <c r="VT153" s="20"/>
      <c r="VU153" s="20"/>
      <c r="VV153" s="20"/>
      <c r="VW153" s="20"/>
      <c r="VX153" s="20"/>
      <c r="VY153" s="20"/>
      <c r="VZ153" s="20"/>
      <c r="WA153" s="20"/>
      <c r="WB153" s="20"/>
      <c r="WC153" s="20"/>
      <c r="WD153" s="20"/>
      <c r="WE153" s="20"/>
      <c r="WF153" s="20"/>
      <c r="WG153" s="20"/>
      <c r="WH153" s="20"/>
      <c r="WI153" s="20"/>
      <c r="WJ153" s="20"/>
      <c r="WK153" s="20"/>
      <c r="WL153" s="20"/>
      <c r="WM153" s="20"/>
      <c r="WN153" s="20"/>
      <c r="WO153" s="20"/>
      <c r="WP153" s="20"/>
      <c r="WQ153" s="20"/>
      <c r="WR153" s="20"/>
      <c r="WS153" s="20"/>
      <c r="WT153" s="20"/>
      <c r="WU153" s="20"/>
      <c r="WV153" s="20"/>
      <c r="WW153" s="20"/>
      <c r="WX153" s="20"/>
      <c r="WY153" s="20"/>
      <c r="WZ153" s="20"/>
      <c r="XA153" s="20"/>
      <c r="XB153" s="20"/>
      <c r="XC153" s="20"/>
      <c r="XD153" s="20"/>
      <c r="XE153" s="20"/>
      <c r="XF153" s="20"/>
      <c r="XG153" s="20"/>
      <c r="XH153" s="20"/>
      <c r="XI153" s="20"/>
      <c r="XJ153" s="20"/>
      <c r="XK153" s="20"/>
      <c r="XL153" s="20"/>
      <c r="XM153" s="20"/>
      <c r="XN153" s="20"/>
      <c r="XO153" s="20"/>
      <c r="XP153" s="20"/>
      <c r="XQ153" s="20"/>
      <c r="XR153" s="20"/>
      <c r="XS153" s="20"/>
      <c r="XT153" s="20"/>
      <c r="XU153" s="20"/>
      <c r="XV153" s="20"/>
      <c r="XW153" s="20"/>
      <c r="XX153" s="20"/>
      <c r="XY153" s="20"/>
      <c r="XZ153" s="20"/>
      <c r="YA153" s="20"/>
      <c r="YB153" s="20"/>
      <c r="YC153" s="20"/>
      <c r="YD153" s="20"/>
      <c r="YE153" s="20"/>
      <c r="YF153" s="20"/>
      <c r="YG153" s="20"/>
      <c r="YH153" s="20"/>
      <c r="YI153" s="20"/>
      <c r="YJ153" s="20"/>
      <c r="YK153" s="20"/>
      <c r="YL153" s="20"/>
      <c r="YM153" s="20"/>
      <c r="YN153" s="20"/>
      <c r="YO153" s="20"/>
      <c r="YP153" s="20"/>
      <c r="YQ153" s="20"/>
      <c r="YR153" s="20"/>
      <c r="YS153" s="20"/>
      <c r="YT153" s="20"/>
      <c r="YU153" s="20"/>
      <c r="YV153" s="20"/>
      <c r="YW153" s="20"/>
      <c r="YX153" s="20"/>
      <c r="YY153" s="20"/>
      <c r="YZ153" s="20"/>
      <c r="ZA153" s="20"/>
      <c r="ZB153" s="20"/>
      <c r="ZC153" s="20"/>
      <c r="ZD153" s="20"/>
      <c r="ZE153" s="20"/>
      <c r="ZF153" s="20"/>
      <c r="ZG153" s="20"/>
      <c r="ZH153" s="20"/>
      <c r="ZI153" s="20"/>
      <c r="ZJ153" s="20"/>
      <c r="ZK153" s="20"/>
      <c r="ZL153" s="20"/>
      <c r="ZM153" s="20"/>
      <c r="ZN153" s="20"/>
      <c r="ZO153" s="20"/>
      <c r="ZP153" s="20"/>
      <c r="ZQ153" s="20"/>
      <c r="ZR153" s="20"/>
      <c r="ZS153" s="20"/>
      <c r="ZT153" s="20"/>
      <c r="ZU153" s="20"/>
      <c r="ZV153" s="20"/>
      <c r="ZW153" s="20"/>
      <c r="ZX153" s="20"/>
      <c r="ZY153" s="20"/>
      <c r="ZZ153" s="20"/>
      <c r="AAA153" s="20"/>
      <c r="AAB153" s="20"/>
      <c r="AAC153" s="20"/>
      <c r="AAD153" s="20"/>
      <c r="AAE153" s="20"/>
      <c r="AAF153" s="20"/>
      <c r="AAG153" s="20"/>
      <c r="AAH153" s="20"/>
      <c r="AAI153" s="20"/>
      <c r="AAJ153" s="20"/>
      <c r="AAK153" s="20"/>
      <c r="AAL153" s="20"/>
      <c r="AAM153" s="20"/>
      <c r="AAN153" s="20"/>
      <c r="AAO153" s="20"/>
      <c r="AAP153" s="20"/>
      <c r="AAQ153" s="20"/>
      <c r="AAR153" s="20"/>
      <c r="AAS153" s="20"/>
      <c r="AAT153" s="20"/>
      <c r="AAU153" s="20"/>
      <c r="AAV153" s="20"/>
      <c r="AAW153" s="20"/>
      <c r="AAX153" s="20"/>
      <c r="AAY153" s="20"/>
      <c r="AAZ153" s="20"/>
      <c r="ABA153" s="20"/>
      <c r="ABB153" s="20"/>
      <c r="ABC153" s="20"/>
      <c r="ABD153" s="20"/>
      <c r="ABE153" s="20"/>
      <c r="ABF153" s="20"/>
      <c r="ABG153" s="20"/>
      <c r="ABH153" s="20"/>
      <c r="ABI153" s="20"/>
      <c r="ABJ153" s="20"/>
      <c r="ABK153" s="20"/>
      <c r="ABL153" s="20"/>
      <c r="ABM153" s="20"/>
      <c r="ABN153" s="20"/>
      <c r="ABO153" s="20"/>
      <c r="ABP153" s="20"/>
      <c r="ABQ153" s="20"/>
      <c r="ABR153" s="20"/>
      <c r="ABS153" s="20"/>
      <c r="ABT153" s="20"/>
      <c r="ABU153" s="20"/>
      <c r="ABV153" s="20"/>
      <c r="ABW153" s="20"/>
      <c r="ABX153" s="20"/>
      <c r="ABY153" s="20"/>
      <c r="ABZ153" s="20"/>
      <c r="ACA153" s="20"/>
      <c r="ACB153" s="20"/>
      <c r="ACC153" s="20"/>
      <c r="ACD153" s="20"/>
      <c r="ACE153" s="20"/>
      <c r="ACF153" s="20"/>
      <c r="ACG153" s="20"/>
      <c r="ACH153" s="20"/>
      <c r="ACI153" s="20"/>
      <c r="ACJ153" s="20"/>
      <c r="ACK153" s="20"/>
      <c r="ACL153" s="20"/>
      <c r="ACM153" s="20"/>
      <c r="ACN153" s="20"/>
      <c r="ACO153" s="20"/>
      <c r="ACP153" s="20"/>
      <c r="ACQ153" s="20"/>
      <c r="ACR153" s="20"/>
      <c r="ACS153" s="20"/>
      <c r="ACT153" s="20"/>
      <c r="ACU153" s="20"/>
      <c r="ACV153" s="20"/>
      <c r="ACW153" s="20"/>
      <c r="ACX153" s="20"/>
      <c r="ACY153" s="20"/>
      <c r="ACZ153" s="20"/>
      <c r="ADA153" s="20"/>
      <c r="ADB153" s="20"/>
      <c r="ADC153" s="20"/>
      <c r="ADD153" s="20"/>
      <c r="ADE153" s="20"/>
      <c r="ADF153" s="20"/>
      <c r="ADG153" s="20"/>
      <c r="ADH153" s="20"/>
      <c r="ADI153" s="20"/>
      <c r="ADJ153" s="20"/>
      <c r="ADK153" s="20"/>
      <c r="ADL153" s="20"/>
      <c r="ADM153" s="20"/>
      <c r="ADN153" s="20"/>
      <c r="ADO153" s="20"/>
      <c r="ADP153" s="20"/>
      <c r="ADQ153" s="20"/>
      <c r="ADR153" s="20"/>
      <c r="ADS153" s="20"/>
      <c r="ADT153" s="20"/>
      <c r="ADU153" s="20"/>
      <c r="ADV153" s="20"/>
      <c r="ADW153" s="20"/>
      <c r="ADX153" s="20"/>
      <c r="ADY153" s="20"/>
      <c r="ADZ153" s="20"/>
      <c r="AEA153" s="20"/>
      <c r="AEB153" s="20"/>
      <c r="AEC153" s="20"/>
      <c r="AED153" s="20"/>
      <c r="AEE153" s="20"/>
      <c r="AEF153" s="20"/>
      <c r="AEG153" s="20"/>
      <c r="AEH153" s="20"/>
      <c r="AEI153" s="20"/>
      <c r="AEJ153" s="20"/>
      <c r="AEK153" s="20"/>
      <c r="AEL153" s="20"/>
      <c r="AEM153" s="20"/>
      <c r="AEN153" s="20"/>
      <c r="AEO153" s="20"/>
      <c r="AEP153" s="20"/>
      <c r="AEQ153" s="20"/>
      <c r="AER153" s="20"/>
      <c r="AES153" s="20"/>
      <c r="AET153" s="20"/>
      <c r="AEU153" s="20"/>
      <c r="AEV153" s="20"/>
      <c r="AEW153" s="20"/>
      <c r="AEX153" s="20"/>
      <c r="AEY153" s="20"/>
      <c r="AEZ153" s="20"/>
      <c r="AFA153" s="20"/>
      <c r="AFB153" s="20"/>
      <c r="AFC153" s="20"/>
      <c r="AFD153" s="20"/>
      <c r="AFE153" s="20"/>
      <c r="AFF153" s="20"/>
      <c r="AFG153" s="20"/>
      <c r="AFH153" s="20"/>
      <c r="AFI153" s="20"/>
      <c r="AFJ153" s="20"/>
      <c r="AFK153" s="20"/>
      <c r="AFL153" s="20"/>
      <c r="AFM153" s="20"/>
      <c r="AFN153" s="20"/>
      <c r="AFO153" s="20"/>
      <c r="AFP153" s="20"/>
      <c r="AFQ153" s="20"/>
      <c r="AFR153" s="20"/>
      <c r="AFS153" s="20"/>
      <c r="AFT153" s="20"/>
      <c r="AFU153" s="20"/>
      <c r="AFV153" s="20"/>
      <c r="AFW153" s="20"/>
      <c r="AFX153" s="20"/>
      <c r="AFY153" s="20"/>
      <c r="AFZ153" s="20"/>
      <c r="AGA153" s="20"/>
      <c r="AGB153" s="20"/>
      <c r="AGC153" s="20"/>
      <c r="AGD153" s="20"/>
      <c r="AGE153" s="20"/>
      <c r="AGF153" s="20"/>
      <c r="AGG153" s="20"/>
      <c r="AGH153" s="20"/>
      <c r="AGI153" s="20"/>
      <c r="AGJ153" s="20"/>
      <c r="AGK153" s="20"/>
      <c r="AGL153" s="20"/>
      <c r="AGM153" s="20"/>
      <c r="AGN153" s="20"/>
      <c r="AGO153" s="20"/>
      <c r="AGP153" s="20"/>
      <c r="AGQ153" s="20"/>
      <c r="AGR153" s="20"/>
      <c r="AGS153" s="20"/>
      <c r="AGT153" s="20"/>
      <c r="AGU153" s="20"/>
      <c r="AGV153" s="20"/>
      <c r="AGW153" s="20"/>
      <c r="AGX153" s="20"/>
      <c r="AGY153" s="20"/>
      <c r="AGZ153" s="20"/>
      <c r="AHA153" s="20"/>
      <c r="AHB153" s="20"/>
      <c r="AHC153" s="20"/>
      <c r="AHD153" s="20"/>
      <c r="AHE153" s="20"/>
      <c r="AHF153" s="20"/>
      <c r="AHG153" s="20"/>
      <c r="AHH153" s="20"/>
      <c r="AHI153" s="20"/>
      <c r="AHJ153" s="20"/>
      <c r="AHK153" s="20"/>
      <c r="AHL153" s="20"/>
      <c r="AHM153" s="20"/>
      <c r="AHN153" s="20"/>
      <c r="AHO153" s="20"/>
      <c r="AHP153" s="20"/>
      <c r="AHQ153" s="20"/>
      <c r="AHR153" s="20"/>
      <c r="AHS153" s="20"/>
      <c r="AHT153" s="20"/>
      <c r="AHU153" s="20"/>
      <c r="AHV153" s="20"/>
      <c r="AHW153" s="20"/>
      <c r="AHX153" s="20"/>
      <c r="AHY153" s="20"/>
      <c r="AHZ153" s="20"/>
      <c r="AIA153" s="20"/>
      <c r="AIB153" s="20"/>
      <c r="AIC153" s="20"/>
      <c r="AID153" s="20"/>
      <c r="AIE153" s="20"/>
      <c r="AIF153" s="20"/>
      <c r="AIG153" s="20"/>
      <c r="AIH153" s="20"/>
      <c r="AII153" s="20"/>
      <c r="AIJ153" s="20"/>
      <c r="AIK153" s="20"/>
      <c r="AIL153" s="20"/>
      <c r="AIM153" s="20"/>
      <c r="AIN153" s="20"/>
      <c r="AIO153" s="20"/>
      <c r="AIP153" s="20"/>
      <c r="AIQ153" s="20"/>
      <c r="AIR153" s="20"/>
      <c r="AIS153" s="20"/>
      <c r="AIT153" s="20"/>
      <c r="AIU153" s="20"/>
      <c r="AIV153" s="20"/>
      <c r="AIW153" s="20"/>
      <c r="AIX153" s="20"/>
      <c r="AIY153" s="20"/>
      <c r="AIZ153" s="20"/>
      <c r="AJA153" s="20"/>
      <c r="AJB153" s="20"/>
      <c r="AJC153" s="20"/>
      <c r="AJD153" s="20"/>
      <c r="AJE153" s="20"/>
      <c r="AJF153" s="20"/>
      <c r="AJG153" s="20"/>
      <c r="AJH153" s="20"/>
      <c r="AJI153" s="20"/>
      <c r="AJJ153" s="20"/>
      <c r="AJK153" s="20"/>
      <c r="AJL153" s="20"/>
      <c r="AJM153" s="20"/>
      <c r="AJN153" s="20"/>
      <c r="AJO153" s="20"/>
      <c r="AJP153" s="20"/>
      <c r="AJQ153" s="20"/>
      <c r="AJR153" s="20"/>
      <c r="AJS153" s="20"/>
      <c r="AJT153" s="20"/>
      <c r="AJU153" s="20"/>
      <c r="AJV153" s="20"/>
      <c r="AJW153" s="20"/>
      <c r="AJX153" s="20"/>
      <c r="AJY153" s="20"/>
      <c r="AJZ153" s="20"/>
      <c r="AKA153" s="20"/>
      <c r="AKB153" s="20"/>
      <c r="AKC153" s="20"/>
      <c r="AKD153" s="20"/>
      <c r="AKE153" s="20"/>
      <c r="AKF153" s="20"/>
      <c r="AKG153" s="20"/>
      <c r="AKH153" s="20"/>
      <c r="AKI153" s="20"/>
      <c r="AKJ153" s="20"/>
      <c r="AKK153" s="20"/>
      <c r="AKL153" s="20"/>
      <c r="AKM153" s="20"/>
      <c r="AKN153" s="20"/>
      <c r="AKO153" s="20"/>
      <c r="AKP153" s="20"/>
      <c r="AKQ153" s="20"/>
      <c r="AKR153" s="20"/>
      <c r="AKS153" s="20"/>
      <c r="AKT153" s="20"/>
      <c r="AKU153" s="20"/>
      <c r="AKV153" s="20"/>
      <c r="AKW153" s="20"/>
      <c r="AKX153" s="20"/>
      <c r="AKY153" s="20"/>
      <c r="AKZ153" s="20"/>
      <c r="ALA153" s="20"/>
      <c r="ALB153" s="20"/>
      <c r="ALC153" s="20"/>
      <c r="ALD153" s="20"/>
      <c r="ALE153" s="20"/>
      <c r="ALF153" s="20"/>
      <c r="ALG153" s="20"/>
      <c r="ALH153" s="20"/>
      <c r="ALI153" s="20"/>
      <c r="ALJ153" s="20"/>
      <c r="ALK153" s="20"/>
      <c r="ALL153" s="20"/>
      <c r="ALM153" s="20"/>
      <c r="ALN153" s="20"/>
      <c r="ALO153" s="20"/>
      <c r="ALP153" s="20"/>
      <c r="ALQ153" s="20"/>
      <c r="ALR153" s="20"/>
      <c r="ALS153" s="20"/>
      <c r="ALT153" s="20"/>
      <c r="ALU153" s="20"/>
      <c r="ALV153" s="20"/>
      <c r="ALW153" s="20"/>
      <c r="ALX153" s="20"/>
      <c r="ALY153" s="20"/>
      <c r="ALZ153" s="20"/>
      <c r="AMA153" s="20"/>
      <c r="AMB153" s="20"/>
      <c r="AMC153" s="20"/>
      <c r="AMD153" s="20"/>
      <c r="AME153" s="20"/>
      <c r="AMF153" s="20"/>
      <c r="AMG153" s="20"/>
      <c r="AMH153" s="20"/>
      <c r="AMI153" s="20"/>
      <c r="AMJ153" s="20"/>
      <c r="AMK153" s="20"/>
      <c r="AML153" s="20"/>
      <c r="AMM153" s="20"/>
      <c r="AMN153" s="20"/>
      <c r="AMO153" s="20"/>
      <c r="AMP153" s="20"/>
      <c r="AMQ153" s="20"/>
      <c r="AMR153" s="20"/>
      <c r="AMS153" s="20"/>
      <c r="AMT153" s="20"/>
      <c r="AMU153" s="20"/>
      <c r="AMV153" s="20"/>
      <c r="AMW153" s="20"/>
      <c r="AMX153" s="20"/>
      <c r="AMY153" s="20"/>
      <c r="AMZ153" s="20"/>
      <c r="ANA153" s="20"/>
      <c r="ANB153" s="20"/>
      <c r="ANC153" s="20"/>
      <c r="AND153" s="20"/>
      <c r="ANE153" s="20"/>
      <c r="ANF153" s="20"/>
      <c r="ANG153" s="20"/>
      <c r="ANH153" s="20"/>
      <c r="ANI153" s="20"/>
      <c r="ANJ153" s="20"/>
      <c r="ANK153" s="20"/>
      <c r="ANL153" s="20"/>
      <c r="ANM153" s="20"/>
      <c r="ANN153" s="20"/>
      <c r="ANO153" s="20"/>
      <c r="ANP153" s="20"/>
      <c r="ANQ153" s="20"/>
      <c r="ANR153" s="20"/>
      <c r="ANS153" s="20"/>
      <c r="ANT153" s="20"/>
      <c r="ANU153" s="20"/>
      <c r="ANV153" s="20"/>
      <c r="ANW153" s="20"/>
      <c r="ANX153" s="20"/>
      <c r="ANY153" s="20"/>
      <c r="ANZ153" s="20"/>
      <c r="AOA153" s="20"/>
      <c r="AOB153" s="20"/>
      <c r="AOC153" s="20"/>
      <c r="AOD153" s="20"/>
      <c r="AOE153" s="20"/>
      <c r="AOF153" s="20"/>
      <c r="AOG153" s="20"/>
      <c r="AOH153" s="20"/>
      <c r="AOI153" s="20"/>
      <c r="AOJ153" s="20"/>
      <c r="AOK153" s="20"/>
      <c r="AOL153" s="20"/>
      <c r="AOM153" s="20"/>
      <c r="AON153" s="20"/>
      <c r="AOO153" s="20"/>
      <c r="AOP153" s="20"/>
      <c r="AOQ153" s="20"/>
      <c r="AOR153" s="20"/>
      <c r="AOS153" s="20"/>
      <c r="AOT153" s="20"/>
      <c r="AOU153" s="20"/>
      <c r="AOV153" s="20"/>
      <c r="AOW153" s="20"/>
      <c r="AOX153" s="20"/>
      <c r="AOY153" s="20"/>
      <c r="AOZ153" s="20"/>
      <c r="APA153" s="20"/>
      <c r="APB153" s="20"/>
      <c r="APC153" s="20"/>
      <c r="APD153" s="20"/>
      <c r="APE153" s="20"/>
      <c r="APF153" s="20"/>
      <c r="APG153" s="20"/>
      <c r="APH153" s="20"/>
      <c r="API153" s="20"/>
      <c r="APJ153" s="20"/>
      <c r="APK153" s="20"/>
      <c r="APL153" s="20"/>
      <c r="APM153" s="20"/>
      <c r="APN153" s="20"/>
      <c r="APO153" s="20"/>
      <c r="APP153" s="20"/>
      <c r="APQ153" s="20"/>
      <c r="APR153" s="20"/>
      <c r="APS153" s="20"/>
      <c r="APT153" s="20"/>
      <c r="APU153" s="20"/>
      <c r="APV153" s="20"/>
      <c r="APW153" s="20"/>
      <c r="APX153" s="20"/>
      <c r="APY153" s="20"/>
      <c r="APZ153" s="20"/>
      <c r="AQA153" s="20"/>
      <c r="AQB153" s="20"/>
      <c r="AQC153" s="20"/>
      <c r="AQD153" s="20"/>
      <c r="AQE153" s="20"/>
      <c r="AQF153" s="20"/>
      <c r="AQG153" s="20"/>
      <c r="AQH153" s="20"/>
      <c r="AQI153" s="20"/>
      <c r="AQJ153" s="20"/>
      <c r="AQK153" s="20"/>
      <c r="AQL153" s="20"/>
      <c r="AQM153" s="20"/>
      <c r="AQN153" s="20"/>
      <c r="AQO153" s="20"/>
      <c r="AQP153" s="20"/>
      <c r="AQQ153" s="20"/>
      <c r="AQR153" s="20"/>
      <c r="AQS153" s="20"/>
      <c r="AQT153" s="20"/>
      <c r="AQU153" s="20"/>
      <c r="AQV153" s="20"/>
      <c r="AQW153" s="20"/>
      <c r="AQX153" s="20"/>
      <c r="AQY153" s="20"/>
      <c r="AQZ153" s="20"/>
      <c r="ARA153" s="20"/>
      <c r="ARB153" s="20"/>
      <c r="ARC153" s="20"/>
      <c r="ARD153" s="20"/>
      <c r="ARE153" s="20"/>
      <c r="ARF153" s="20"/>
      <c r="ARG153" s="20"/>
      <c r="ARH153" s="20"/>
      <c r="ARI153" s="20"/>
      <c r="ARJ153" s="20"/>
      <c r="ARK153" s="20"/>
      <c r="ARL153" s="20"/>
      <c r="ARM153" s="20"/>
      <c r="ARN153" s="20"/>
      <c r="ARO153" s="20"/>
      <c r="ARP153" s="20"/>
      <c r="ARQ153" s="20"/>
      <c r="ARR153" s="20"/>
      <c r="ARS153" s="20"/>
      <c r="ART153" s="20"/>
      <c r="ARU153" s="20"/>
      <c r="ARV153" s="20"/>
      <c r="ARW153" s="20"/>
      <c r="ARX153" s="20"/>
      <c r="ARY153" s="20"/>
      <c r="ARZ153" s="20"/>
      <c r="ASA153" s="20"/>
      <c r="ASB153" s="20"/>
      <c r="ASC153" s="20"/>
      <c r="ASD153" s="20"/>
      <c r="ASE153" s="20"/>
      <c r="ASF153" s="20"/>
      <c r="ASG153" s="20"/>
      <c r="ASH153" s="20"/>
      <c r="ASI153" s="20"/>
      <c r="ASJ153" s="20"/>
      <c r="ASK153" s="20"/>
      <c r="ASL153" s="20"/>
      <c r="ASM153" s="20"/>
      <c r="ASN153" s="20"/>
      <c r="ASO153" s="20"/>
      <c r="ASP153" s="20"/>
      <c r="ASQ153" s="20"/>
      <c r="ASR153" s="20"/>
      <c r="ASS153" s="20"/>
      <c r="AST153" s="20"/>
      <c r="ASU153" s="20"/>
      <c r="ASV153" s="20"/>
      <c r="ASW153" s="20"/>
      <c r="ASX153" s="20"/>
      <c r="ASY153" s="20"/>
      <c r="ASZ153" s="20"/>
      <c r="ATA153" s="20"/>
      <c r="ATB153" s="20"/>
      <c r="ATC153" s="20"/>
      <c r="ATD153" s="20"/>
      <c r="ATE153" s="20"/>
      <c r="ATF153" s="20"/>
      <c r="ATG153" s="20"/>
      <c r="ATH153" s="20"/>
      <c r="ATI153" s="20"/>
      <c r="ATJ153" s="20"/>
      <c r="ATK153" s="20"/>
      <c r="ATL153" s="20"/>
      <c r="ATM153" s="20"/>
      <c r="ATN153" s="20"/>
      <c r="ATO153" s="20"/>
      <c r="ATP153" s="20"/>
      <c r="ATQ153" s="20"/>
      <c r="ATR153" s="20"/>
      <c r="ATS153" s="20"/>
      <c r="ATT153" s="20"/>
      <c r="ATU153" s="20"/>
      <c r="ATV153" s="20"/>
      <c r="ATW153" s="20"/>
      <c r="ATX153" s="20"/>
      <c r="ATY153" s="20"/>
      <c r="ATZ153" s="20"/>
      <c r="AUA153" s="20"/>
      <c r="AUB153" s="20"/>
      <c r="AUC153" s="20"/>
      <c r="AUD153" s="20"/>
      <c r="AUE153" s="20"/>
      <c r="AUF153" s="20"/>
      <c r="AUG153" s="20"/>
      <c r="AUH153" s="20"/>
      <c r="AUI153" s="20"/>
      <c r="AUJ153" s="20"/>
      <c r="AUK153" s="20"/>
      <c r="AUL153" s="20"/>
      <c r="AUM153" s="20"/>
      <c r="AUN153" s="20"/>
      <c r="AUO153" s="20"/>
      <c r="AUP153" s="20"/>
      <c r="AUQ153" s="20"/>
      <c r="AUR153" s="20"/>
      <c r="AUS153" s="20"/>
      <c r="AUT153" s="20"/>
      <c r="AUU153" s="20"/>
      <c r="AUV153" s="20"/>
      <c r="AUW153" s="20"/>
      <c r="AUX153" s="20"/>
      <c r="AUY153" s="20"/>
      <c r="AUZ153" s="20"/>
      <c r="AVA153" s="20"/>
      <c r="AVB153" s="20"/>
      <c r="AVC153" s="20"/>
      <c r="AVD153" s="20"/>
      <c r="AVE153" s="20"/>
      <c r="AVF153" s="20"/>
      <c r="AVG153" s="20"/>
      <c r="AVH153" s="20"/>
      <c r="AVI153" s="20"/>
      <c r="AVJ153" s="20"/>
      <c r="AVK153" s="20"/>
      <c r="AVL153" s="20"/>
      <c r="AVM153" s="20"/>
      <c r="AVN153" s="20"/>
      <c r="AVO153" s="20"/>
      <c r="AVP153" s="20"/>
      <c r="AVQ153" s="20"/>
      <c r="AVR153" s="20"/>
      <c r="AVS153" s="20"/>
      <c r="AVT153" s="20"/>
      <c r="AVU153" s="20"/>
      <c r="AVV153" s="20"/>
      <c r="AVW153" s="20"/>
      <c r="AVX153" s="20"/>
      <c r="AVY153" s="20"/>
      <c r="AVZ153" s="20"/>
      <c r="AWA153" s="20"/>
      <c r="AWB153" s="20"/>
      <c r="AWC153" s="20"/>
      <c r="AWD153" s="20"/>
      <c r="AWE153" s="20"/>
      <c r="AWF153" s="20"/>
      <c r="AWG153" s="20"/>
      <c r="AWH153" s="20"/>
      <c r="AWI153" s="20"/>
      <c r="AWJ153" s="20"/>
      <c r="AWK153" s="20"/>
      <c r="AWL153" s="20"/>
      <c r="AWM153" s="20"/>
      <c r="AWN153" s="20"/>
      <c r="AWO153" s="20"/>
      <c r="AWP153" s="20"/>
      <c r="AWQ153" s="20"/>
      <c r="AWR153" s="20"/>
      <c r="AWS153" s="20"/>
      <c r="AWT153" s="20"/>
      <c r="AWU153" s="20"/>
      <c r="AWV153" s="20"/>
      <c r="AWW153" s="20"/>
      <c r="AWX153" s="20"/>
      <c r="AWY153" s="20"/>
      <c r="AWZ153" s="20"/>
      <c r="AXA153" s="20"/>
      <c r="AXB153" s="20"/>
      <c r="AXC153" s="20"/>
      <c r="AXD153" s="20"/>
      <c r="AXE153" s="20"/>
      <c r="AXF153" s="20"/>
      <c r="AXG153" s="20"/>
      <c r="AXH153" s="20"/>
      <c r="AXI153" s="20"/>
      <c r="AXJ153" s="20"/>
      <c r="AXK153" s="20"/>
      <c r="AXL153" s="20"/>
      <c r="AXM153" s="20"/>
      <c r="AXN153" s="20"/>
      <c r="AXO153" s="20"/>
      <c r="AXP153" s="20"/>
      <c r="AXQ153" s="20"/>
      <c r="AXR153" s="20"/>
      <c r="AXS153" s="20"/>
      <c r="AXT153" s="20"/>
      <c r="AXU153" s="20"/>
      <c r="AXV153" s="20"/>
      <c r="AXW153" s="20"/>
      <c r="AXX153" s="20"/>
      <c r="AXY153" s="20"/>
      <c r="AXZ153" s="20"/>
      <c r="AYA153" s="20"/>
      <c r="AYB153" s="20"/>
      <c r="AYC153" s="20"/>
      <c r="AYD153" s="20"/>
      <c r="AYE153" s="20"/>
      <c r="AYF153" s="20"/>
      <c r="AYG153" s="20"/>
      <c r="AYH153" s="20"/>
      <c r="AYI153" s="20"/>
      <c r="AYJ153" s="20"/>
      <c r="AYK153" s="20"/>
      <c r="AYL153" s="20"/>
      <c r="AYM153" s="20"/>
      <c r="AYN153" s="20"/>
      <c r="AYO153" s="20"/>
      <c r="AYP153" s="20"/>
      <c r="AYQ153" s="20"/>
      <c r="AYR153" s="20"/>
      <c r="AYS153" s="20"/>
      <c r="AYT153" s="20"/>
      <c r="AYU153" s="20"/>
      <c r="AYV153" s="20"/>
      <c r="AYW153" s="20"/>
      <c r="AYX153" s="20"/>
      <c r="AYY153" s="20"/>
      <c r="AYZ153" s="20"/>
      <c r="AZA153" s="20"/>
      <c r="AZB153" s="20"/>
      <c r="AZC153" s="20"/>
      <c r="AZD153" s="20"/>
      <c r="AZE153" s="20"/>
      <c r="AZF153" s="20"/>
      <c r="AZG153" s="20"/>
      <c r="AZH153" s="20"/>
      <c r="AZI153" s="20"/>
      <c r="AZJ153" s="20"/>
      <c r="AZK153" s="20"/>
      <c r="AZL153" s="20"/>
      <c r="AZM153" s="20"/>
      <c r="AZN153" s="20"/>
      <c r="AZO153" s="20"/>
      <c r="AZP153" s="20"/>
      <c r="AZQ153" s="20"/>
      <c r="AZR153" s="20"/>
      <c r="AZS153" s="20"/>
      <c r="AZT153" s="20"/>
      <c r="AZU153" s="20"/>
      <c r="AZV153" s="20"/>
      <c r="AZW153" s="20"/>
      <c r="AZX153" s="20"/>
      <c r="AZY153" s="20"/>
      <c r="AZZ153" s="20"/>
      <c r="BAA153" s="20"/>
      <c r="BAB153" s="20"/>
      <c r="BAC153" s="20"/>
      <c r="BAD153" s="20"/>
      <c r="BAE153" s="20"/>
      <c r="BAF153" s="20"/>
      <c r="BAG153" s="20"/>
      <c r="BAH153" s="20"/>
      <c r="BAI153" s="20"/>
      <c r="BAJ153" s="20"/>
      <c r="BAK153" s="20"/>
      <c r="BAL153" s="20"/>
      <c r="BAM153" s="20"/>
      <c r="BAN153" s="20"/>
      <c r="BAO153" s="20"/>
      <c r="BAP153" s="20"/>
      <c r="BAQ153" s="20"/>
      <c r="BAR153" s="20"/>
      <c r="BAS153" s="20"/>
      <c r="BAT153" s="20"/>
      <c r="BAU153" s="20"/>
      <c r="BAV153" s="20"/>
      <c r="BAW153" s="20"/>
      <c r="BAX153" s="20"/>
      <c r="BAY153" s="20"/>
      <c r="BAZ153" s="20"/>
      <c r="BBA153" s="20"/>
      <c r="BBB153" s="20"/>
      <c r="BBC153" s="20"/>
      <c r="BBD153" s="20"/>
      <c r="BBE153" s="20"/>
      <c r="BBF153" s="20"/>
      <c r="BBG153" s="20"/>
      <c r="BBH153" s="20"/>
      <c r="BBI153" s="20"/>
      <c r="BBJ153" s="20"/>
      <c r="BBK153" s="20"/>
      <c r="BBL153" s="20"/>
      <c r="BBM153" s="20"/>
      <c r="BBN153" s="20"/>
      <c r="BBO153" s="20"/>
      <c r="BBP153" s="20"/>
      <c r="BBQ153" s="20"/>
      <c r="BBR153" s="20"/>
      <c r="BBS153" s="20"/>
      <c r="BBT153" s="20"/>
      <c r="BBU153" s="20"/>
      <c r="BBV153" s="20"/>
      <c r="BBW153" s="20"/>
      <c r="BBX153" s="20"/>
      <c r="BBY153" s="20"/>
      <c r="BBZ153" s="20"/>
      <c r="BCA153" s="20"/>
      <c r="BCB153" s="20"/>
      <c r="BCC153" s="20"/>
      <c r="BCD153" s="20"/>
      <c r="BCE153" s="20"/>
      <c r="BCF153" s="20"/>
      <c r="BCG153" s="20"/>
      <c r="BCH153" s="20"/>
      <c r="BCI153" s="20"/>
      <c r="BCJ153" s="20"/>
      <c r="BCK153" s="20"/>
      <c r="BCL153" s="20"/>
      <c r="BCM153" s="20"/>
      <c r="BCN153" s="20"/>
      <c r="BCO153" s="20"/>
      <c r="BCP153" s="20"/>
      <c r="BCQ153" s="20"/>
      <c r="BCR153" s="20"/>
      <c r="BCS153" s="20"/>
      <c r="BCT153" s="20"/>
      <c r="BCU153" s="20"/>
      <c r="BCV153" s="20"/>
      <c r="BCW153" s="20"/>
      <c r="BCX153" s="20"/>
      <c r="BCY153" s="20"/>
      <c r="BCZ153" s="20"/>
      <c r="BDA153" s="20"/>
      <c r="BDB153" s="20"/>
      <c r="BDC153" s="20"/>
      <c r="BDD153" s="20"/>
      <c r="BDE153" s="20"/>
      <c r="BDF153" s="20"/>
      <c r="BDG153" s="20"/>
      <c r="BDH153" s="20"/>
      <c r="BDI153" s="20"/>
      <c r="BDJ153" s="20"/>
      <c r="BDK153" s="20"/>
      <c r="BDL153" s="20"/>
      <c r="BDM153" s="20"/>
      <c r="BDN153" s="20"/>
      <c r="BDO153" s="20"/>
      <c r="BDP153" s="20"/>
      <c r="BDQ153" s="20"/>
      <c r="BDR153" s="20"/>
      <c r="BDS153" s="20"/>
      <c r="BDT153" s="20"/>
      <c r="BDU153" s="20"/>
      <c r="BDV153" s="20"/>
      <c r="BDW153" s="20"/>
      <c r="BDX153" s="20"/>
      <c r="BDY153" s="20"/>
      <c r="BDZ153" s="20"/>
      <c r="BEA153" s="20"/>
      <c r="BEB153" s="20"/>
      <c r="BEC153" s="20"/>
      <c r="BED153" s="20"/>
      <c r="BEE153" s="20"/>
      <c r="BEF153" s="20"/>
      <c r="BEG153" s="20"/>
      <c r="BEH153" s="20"/>
      <c r="BEI153" s="20"/>
      <c r="BEJ153" s="20"/>
      <c r="BEK153" s="20"/>
      <c r="BEL153" s="20"/>
      <c r="BEM153" s="20"/>
      <c r="BEN153" s="20"/>
      <c r="BEO153" s="20"/>
      <c r="BEP153" s="20"/>
      <c r="BEQ153" s="20"/>
      <c r="BER153" s="20"/>
      <c r="BES153" s="20"/>
      <c r="BET153" s="20"/>
      <c r="BEU153" s="20"/>
      <c r="BEV153" s="20"/>
      <c r="BEW153" s="20"/>
      <c r="BEX153" s="20"/>
      <c r="BEY153" s="20"/>
      <c r="BEZ153" s="20"/>
      <c r="BFA153" s="20"/>
      <c r="BFB153" s="20"/>
      <c r="BFC153" s="20"/>
      <c r="BFD153" s="20"/>
      <c r="BFE153" s="20"/>
      <c r="BFF153" s="20"/>
      <c r="BFG153" s="20"/>
      <c r="BFH153" s="20"/>
      <c r="BFI153" s="20"/>
      <c r="BFJ153" s="20"/>
      <c r="BFK153" s="20"/>
      <c r="BFL153" s="20"/>
      <c r="BFM153" s="20"/>
      <c r="BFN153" s="20"/>
      <c r="BFO153" s="20"/>
      <c r="BFP153" s="20"/>
      <c r="BFQ153" s="20"/>
      <c r="BFR153" s="20"/>
      <c r="BFS153" s="20"/>
      <c r="BFT153" s="20"/>
      <c r="BFU153" s="20"/>
      <c r="BFV153" s="20"/>
      <c r="BFW153" s="20"/>
      <c r="BFX153" s="20"/>
      <c r="BFY153" s="20"/>
      <c r="BFZ153" s="20"/>
      <c r="BGA153" s="20"/>
      <c r="BGB153" s="20"/>
      <c r="BGC153" s="20"/>
      <c r="BGD153" s="20"/>
      <c r="BGE153" s="20"/>
      <c r="BGF153" s="20"/>
      <c r="BGG153" s="20"/>
      <c r="BGH153" s="20"/>
      <c r="BGI153" s="20"/>
      <c r="BGJ153" s="20"/>
      <c r="BGK153" s="20"/>
      <c r="BGL153" s="20"/>
      <c r="BGM153" s="20"/>
      <c r="BGN153" s="20"/>
      <c r="BGO153" s="20"/>
      <c r="BGP153" s="20"/>
      <c r="BGQ153" s="20"/>
      <c r="BGR153" s="20"/>
      <c r="BGS153" s="20"/>
      <c r="BGT153" s="20"/>
      <c r="BGU153" s="20"/>
      <c r="BGV153" s="20"/>
      <c r="BGW153" s="20"/>
      <c r="BGX153" s="20"/>
      <c r="BGY153" s="20"/>
      <c r="BGZ153" s="20"/>
      <c r="BHA153" s="20"/>
      <c r="BHB153" s="20"/>
      <c r="BHC153" s="20"/>
      <c r="BHD153" s="20"/>
      <c r="BHE153" s="20"/>
      <c r="BHF153" s="20"/>
      <c r="BHG153" s="20"/>
      <c r="BHH153" s="20"/>
      <c r="BHI153" s="20"/>
      <c r="BHJ153" s="20"/>
      <c r="BHK153" s="20"/>
      <c r="BHL153" s="20"/>
      <c r="BHM153" s="20"/>
      <c r="BHN153" s="20"/>
      <c r="BHO153" s="20"/>
      <c r="BHP153" s="20"/>
      <c r="BHQ153" s="20"/>
      <c r="BHR153" s="20"/>
      <c r="BHS153" s="20"/>
      <c r="BHT153" s="20"/>
      <c r="BHU153" s="20"/>
      <c r="BHV153" s="20"/>
      <c r="BHW153" s="20"/>
      <c r="BHX153" s="20"/>
      <c r="BHY153" s="20"/>
      <c r="BHZ153" s="20"/>
      <c r="BIA153" s="20"/>
      <c r="BIB153" s="20"/>
      <c r="BIC153" s="20"/>
      <c r="BID153" s="20"/>
      <c r="BIE153" s="20"/>
      <c r="BIF153" s="20"/>
      <c r="BIG153" s="20"/>
      <c r="BIH153" s="20"/>
      <c r="BII153" s="20"/>
      <c r="BIJ153" s="20"/>
      <c r="BIK153" s="20"/>
      <c r="BIL153" s="20"/>
      <c r="BIM153" s="20"/>
      <c r="BIN153" s="20"/>
      <c r="BIO153" s="20"/>
      <c r="BIP153" s="20"/>
      <c r="BIQ153" s="20"/>
      <c r="BIR153" s="20"/>
      <c r="BIS153" s="20"/>
      <c r="BIT153" s="20"/>
      <c r="BIU153" s="20"/>
      <c r="BIV153" s="20"/>
      <c r="BIW153" s="20"/>
      <c r="BIX153" s="20"/>
      <c r="BIY153" s="20"/>
      <c r="BIZ153" s="20"/>
      <c r="BJA153" s="20"/>
      <c r="BJB153" s="20"/>
      <c r="BJC153" s="20"/>
      <c r="BJD153" s="20"/>
      <c r="BJE153" s="20"/>
      <c r="BJF153" s="20"/>
      <c r="BJG153" s="20"/>
      <c r="BJH153" s="20"/>
      <c r="BJI153" s="20"/>
      <c r="BJJ153" s="20"/>
      <c r="BJK153" s="20"/>
      <c r="BJL153" s="20"/>
      <c r="BJM153" s="20"/>
      <c r="BJN153" s="20"/>
      <c r="BJO153" s="20"/>
      <c r="BJP153" s="20"/>
      <c r="BJQ153" s="20"/>
      <c r="BJR153" s="20"/>
      <c r="BJS153" s="20"/>
      <c r="BJT153" s="20"/>
      <c r="BJU153" s="20"/>
      <c r="BJV153" s="20"/>
      <c r="BJW153" s="20"/>
      <c r="BJX153" s="20"/>
      <c r="BJY153" s="20"/>
      <c r="BJZ153" s="20"/>
      <c r="BKA153" s="20"/>
      <c r="BKB153" s="20"/>
      <c r="BKC153" s="20"/>
      <c r="BKD153" s="20"/>
      <c r="BKE153" s="20"/>
      <c r="BKF153" s="20"/>
      <c r="BKG153" s="20"/>
      <c r="BKH153" s="20"/>
      <c r="BKI153" s="20"/>
      <c r="BKJ153" s="20"/>
      <c r="BKK153" s="20"/>
      <c r="BKL153" s="20"/>
      <c r="BKM153" s="20"/>
      <c r="BKN153" s="20"/>
      <c r="BKO153" s="20"/>
      <c r="BKP153" s="20"/>
      <c r="BKQ153" s="20"/>
      <c r="BKR153" s="20"/>
      <c r="BKS153" s="20"/>
      <c r="BKT153" s="20"/>
      <c r="BKU153" s="20"/>
      <c r="BKV153" s="20"/>
      <c r="BKW153" s="20"/>
      <c r="BKX153" s="20"/>
      <c r="BKY153" s="20"/>
      <c r="BKZ153" s="20"/>
      <c r="BLA153" s="20"/>
      <c r="BLB153" s="20"/>
      <c r="BLC153" s="20"/>
      <c r="BLD153" s="20"/>
      <c r="BLE153" s="20"/>
      <c r="BLF153" s="20"/>
      <c r="BLG153" s="20"/>
      <c r="BLH153" s="20"/>
      <c r="BLI153" s="20"/>
      <c r="BLJ153" s="20"/>
      <c r="BLK153" s="20"/>
      <c r="BLL153" s="20"/>
      <c r="BLM153" s="20"/>
      <c r="BLN153" s="20"/>
      <c r="BLO153" s="20"/>
      <c r="BLP153" s="20"/>
      <c r="BLQ153" s="20"/>
      <c r="BLR153" s="20"/>
      <c r="BLS153" s="20"/>
      <c r="BLT153" s="20"/>
      <c r="BLU153" s="20"/>
      <c r="BLV153" s="20"/>
      <c r="BLW153" s="20"/>
      <c r="BLX153" s="20"/>
      <c r="BLY153" s="20"/>
      <c r="BLZ153" s="20"/>
      <c r="BMA153" s="20"/>
      <c r="BMB153" s="20"/>
      <c r="BMC153" s="20"/>
      <c r="BMD153" s="20"/>
      <c r="BME153" s="20"/>
      <c r="BMF153" s="20"/>
      <c r="BMG153" s="20"/>
      <c r="BMH153" s="20"/>
      <c r="BMI153" s="20"/>
      <c r="BMJ153" s="20"/>
      <c r="BMK153" s="20"/>
      <c r="BML153" s="20"/>
      <c r="BMM153" s="20"/>
      <c r="BMN153" s="20"/>
      <c r="BMO153" s="20"/>
      <c r="BMP153" s="20"/>
      <c r="BMQ153" s="20"/>
      <c r="BMR153" s="20"/>
      <c r="BMS153" s="20"/>
      <c r="BMT153" s="20"/>
      <c r="BMU153" s="20"/>
      <c r="BMV153" s="20"/>
      <c r="BMW153" s="20"/>
      <c r="BMX153" s="20"/>
      <c r="BMY153" s="20"/>
      <c r="BMZ153" s="20"/>
      <c r="BNA153" s="20"/>
      <c r="BNB153" s="20"/>
      <c r="BNC153" s="20"/>
      <c r="BND153" s="20"/>
      <c r="BNE153" s="20"/>
      <c r="BNF153" s="20"/>
      <c r="BNG153" s="20"/>
      <c r="BNH153" s="20"/>
      <c r="BNI153" s="20"/>
      <c r="BNJ153" s="20"/>
      <c r="BNK153" s="20"/>
      <c r="BNL153" s="20"/>
      <c r="BNM153" s="20"/>
      <c r="BNN153" s="20"/>
      <c r="BNO153" s="20"/>
      <c r="BNP153" s="20"/>
      <c r="BNQ153" s="20"/>
      <c r="BNR153" s="20"/>
      <c r="BNS153" s="20"/>
      <c r="BNT153" s="20"/>
      <c r="BNU153" s="20"/>
      <c r="BNV153" s="20"/>
      <c r="BNW153" s="20"/>
      <c r="BNX153" s="20"/>
      <c r="BNY153" s="20"/>
      <c r="BNZ153" s="20"/>
      <c r="BOA153" s="20"/>
      <c r="BOB153" s="20"/>
      <c r="BOC153" s="20"/>
      <c r="BOD153" s="20"/>
      <c r="BOE153" s="20"/>
      <c r="BOF153" s="20"/>
      <c r="BOG153" s="20"/>
      <c r="BOH153" s="20"/>
      <c r="BOI153" s="20"/>
      <c r="BOJ153" s="20"/>
      <c r="BOK153" s="20"/>
      <c r="BOL153" s="20"/>
      <c r="BOM153" s="20"/>
      <c r="BON153" s="20"/>
      <c r="BOO153" s="20"/>
      <c r="BOP153" s="20"/>
      <c r="BOQ153" s="20"/>
      <c r="BOR153" s="20"/>
      <c r="BOS153" s="20"/>
      <c r="BOT153" s="20"/>
      <c r="BOU153" s="20"/>
      <c r="BOV153" s="20"/>
      <c r="BOW153" s="20"/>
      <c r="BOX153" s="20"/>
      <c r="BOY153" s="20"/>
      <c r="BOZ153" s="20"/>
      <c r="BPA153" s="20"/>
      <c r="BPB153" s="20"/>
      <c r="BPC153" s="20"/>
      <c r="BPD153" s="20"/>
      <c r="BPE153" s="20"/>
      <c r="BPF153" s="20"/>
      <c r="BPG153" s="20"/>
      <c r="BPH153" s="20"/>
      <c r="BPI153" s="20"/>
      <c r="BPJ153" s="20"/>
      <c r="BPK153" s="20"/>
      <c r="BPL153" s="20"/>
      <c r="BPM153" s="20"/>
      <c r="BPN153" s="20"/>
      <c r="BPO153" s="20"/>
      <c r="BPP153" s="20"/>
      <c r="BPQ153" s="20"/>
      <c r="BPR153" s="20"/>
      <c r="BPS153" s="20"/>
      <c r="BPT153" s="20"/>
      <c r="BPU153" s="20"/>
      <c r="BPV153" s="20"/>
      <c r="BPW153" s="20"/>
      <c r="BPX153" s="20"/>
      <c r="BPY153" s="20"/>
      <c r="BPZ153" s="20"/>
      <c r="BQA153" s="20"/>
      <c r="BQB153" s="20"/>
      <c r="BQC153" s="20"/>
      <c r="BQD153" s="20"/>
      <c r="BQE153" s="20"/>
      <c r="BQF153" s="20"/>
      <c r="BQG153" s="20"/>
      <c r="BQH153" s="20"/>
      <c r="BQI153" s="20"/>
      <c r="BQJ153" s="20"/>
      <c r="BQK153" s="20"/>
      <c r="BQL153" s="20"/>
      <c r="BQM153" s="20"/>
      <c r="BQN153" s="20"/>
      <c r="BQO153" s="20"/>
      <c r="BQP153" s="20"/>
      <c r="BQQ153" s="20"/>
      <c r="BQR153" s="20"/>
      <c r="BQS153" s="20"/>
      <c r="BQT153" s="20"/>
      <c r="BQU153" s="20"/>
      <c r="BQV153" s="20"/>
      <c r="BQW153" s="20"/>
      <c r="BQX153" s="20"/>
      <c r="BQY153" s="20"/>
      <c r="BQZ153" s="20"/>
      <c r="BRA153" s="20"/>
      <c r="BRB153" s="20"/>
      <c r="BRC153" s="20"/>
      <c r="BRD153" s="20"/>
      <c r="BRE153" s="20"/>
      <c r="BRF153" s="20"/>
      <c r="BRG153" s="20"/>
      <c r="BRH153" s="20"/>
      <c r="BRI153" s="20"/>
      <c r="BRJ153" s="20"/>
      <c r="BRK153" s="20"/>
      <c r="BRL153" s="20"/>
      <c r="BRM153" s="20"/>
      <c r="BRN153" s="20"/>
      <c r="BRO153" s="20"/>
      <c r="BRP153" s="20"/>
      <c r="BRQ153" s="20"/>
      <c r="BRR153" s="20"/>
      <c r="BRS153" s="20"/>
      <c r="BRT153" s="20"/>
      <c r="BRU153" s="20"/>
      <c r="BRV153" s="20"/>
      <c r="BRW153" s="20"/>
      <c r="BRX153" s="20"/>
      <c r="BRY153" s="20"/>
      <c r="BRZ153" s="20"/>
      <c r="BSA153" s="20"/>
      <c r="BSB153" s="20"/>
      <c r="BSC153" s="20"/>
      <c r="BSD153" s="20"/>
      <c r="BSE153" s="20"/>
      <c r="BSF153" s="20"/>
      <c r="BSG153" s="20"/>
      <c r="BSH153" s="20"/>
      <c r="BSI153" s="20"/>
      <c r="BSJ153" s="20"/>
      <c r="BSK153" s="20"/>
      <c r="BSL153" s="20"/>
      <c r="BSM153" s="20"/>
      <c r="BSN153" s="20"/>
      <c r="BSO153" s="20"/>
      <c r="BSP153" s="20"/>
      <c r="BSQ153" s="20"/>
      <c r="BSR153" s="20"/>
      <c r="BSS153" s="20"/>
      <c r="BST153" s="20"/>
      <c r="BSU153" s="20"/>
      <c r="BSV153" s="20"/>
      <c r="BSW153" s="20"/>
      <c r="BSX153" s="20"/>
      <c r="BSY153" s="20"/>
      <c r="BSZ153" s="20"/>
      <c r="BTA153" s="20"/>
      <c r="BTB153" s="20"/>
      <c r="BTC153" s="20"/>
      <c r="BTD153" s="20"/>
      <c r="BTE153" s="20"/>
      <c r="BTF153" s="20"/>
      <c r="BTG153" s="20"/>
      <c r="BTH153" s="20"/>
      <c r="BTI153" s="20"/>
      <c r="BTJ153" s="20"/>
      <c r="BTK153" s="20"/>
      <c r="BTL153" s="20"/>
      <c r="BTM153" s="20"/>
      <c r="BTN153" s="20"/>
      <c r="BTO153" s="20"/>
      <c r="BTP153" s="20"/>
      <c r="BTQ153" s="20"/>
      <c r="BTR153" s="20"/>
      <c r="BTS153" s="20"/>
      <c r="BTT153" s="20"/>
      <c r="BTU153" s="20"/>
      <c r="BTV153" s="20"/>
      <c r="BTW153" s="20"/>
      <c r="BTX153" s="20"/>
      <c r="BTY153" s="20"/>
      <c r="BTZ153" s="20"/>
      <c r="BUA153" s="20"/>
      <c r="BUB153" s="20"/>
      <c r="BUC153" s="20"/>
      <c r="BUD153" s="20"/>
      <c r="BUE153" s="20"/>
      <c r="BUF153" s="20"/>
      <c r="BUG153" s="20"/>
      <c r="BUH153" s="20"/>
      <c r="BUI153" s="20"/>
      <c r="BUJ153" s="20"/>
      <c r="BUK153" s="20"/>
      <c r="BUL153" s="20"/>
      <c r="BUM153" s="20"/>
      <c r="BUN153" s="20"/>
      <c r="BUO153" s="20"/>
      <c r="BUP153" s="20"/>
      <c r="BUQ153" s="20"/>
      <c r="BUR153" s="20"/>
      <c r="BUS153" s="20"/>
      <c r="BUT153" s="20"/>
      <c r="BUU153" s="20"/>
      <c r="BUV153" s="20"/>
      <c r="BUW153" s="20"/>
      <c r="BUX153" s="20"/>
      <c r="BUY153" s="20"/>
      <c r="BUZ153" s="20"/>
      <c r="BVA153" s="20"/>
      <c r="BVB153" s="20"/>
      <c r="BVC153" s="20"/>
      <c r="BVD153" s="20"/>
      <c r="BVE153" s="20"/>
      <c r="BVF153" s="20"/>
      <c r="BVG153" s="20"/>
      <c r="BVH153" s="20"/>
      <c r="BVI153" s="20"/>
      <c r="BVJ153" s="20"/>
      <c r="BVK153" s="20"/>
      <c r="BVL153" s="20"/>
      <c r="BVM153" s="20"/>
      <c r="BVN153" s="20"/>
      <c r="BVO153" s="20"/>
      <c r="BVP153" s="20"/>
      <c r="BVQ153" s="20"/>
      <c r="BVR153" s="20"/>
      <c r="BVS153" s="20"/>
      <c r="BVT153" s="20"/>
      <c r="BVU153" s="20"/>
      <c r="BVV153" s="20"/>
      <c r="BVW153" s="20"/>
      <c r="BVX153" s="20"/>
      <c r="BVY153" s="20"/>
      <c r="BVZ153" s="20"/>
      <c r="BWA153" s="20"/>
      <c r="BWB153" s="20"/>
      <c r="BWC153" s="20"/>
      <c r="BWD153" s="20"/>
      <c r="BWE153" s="20"/>
      <c r="BWF153" s="20"/>
      <c r="BWG153" s="20"/>
      <c r="BWH153" s="20"/>
      <c r="BWI153" s="20"/>
      <c r="BWJ153" s="20"/>
      <c r="BWK153" s="20"/>
      <c r="BWL153" s="20"/>
      <c r="BWM153" s="20"/>
      <c r="BWN153" s="20"/>
      <c r="BWO153" s="20"/>
      <c r="BWP153" s="20"/>
      <c r="BWQ153" s="20"/>
      <c r="BWR153" s="20"/>
      <c r="BWS153" s="20"/>
      <c r="BWT153" s="20"/>
      <c r="BWU153" s="20"/>
      <c r="BWV153" s="20"/>
      <c r="BWW153" s="20"/>
      <c r="BWX153" s="20"/>
      <c r="BWY153" s="20"/>
      <c r="BWZ153" s="20"/>
      <c r="BXA153" s="20"/>
      <c r="BXB153" s="20"/>
      <c r="BXC153" s="20"/>
      <c r="BXD153" s="20"/>
      <c r="BXE153" s="20"/>
      <c r="BXF153" s="20"/>
      <c r="BXG153" s="20"/>
      <c r="BXH153" s="20"/>
      <c r="BXI153" s="20"/>
      <c r="BXJ153" s="20"/>
      <c r="BXK153" s="20"/>
      <c r="BXL153" s="20"/>
      <c r="BXM153" s="20"/>
      <c r="BXN153" s="20"/>
      <c r="BXO153" s="20"/>
      <c r="BXP153" s="20"/>
      <c r="BXQ153" s="20"/>
      <c r="BXR153" s="20"/>
      <c r="BXS153" s="20"/>
      <c r="BXT153" s="20"/>
      <c r="BXU153" s="20"/>
      <c r="BXV153" s="20"/>
      <c r="BXW153" s="20"/>
      <c r="BXX153" s="20"/>
      <c r="BXY153" s="20"/>
      <c r="BXZ153" s="20"/>
      <c r="BYA153" s="20"/>
      <c r="BYB153" s="20"/>
      <c r="BYC153" s="20"/>
      <c r="BYD153" s="20"/>
      <c r="BYE153" s="20"/>
      <c r="BYF153" s="20"/>
      <c r="BYG153" s="20"/>
      <c r="BYH153" s="20"/>
      <c r="BYI153" s="20"/>
      <c r="BYJ153" s="20"/>
      <c r="BYK153" s="20"/>
      <c r="BYL153" s="20"/>
      <c r="BYM153" s="20"/>
      <c r="BYN153" s="20"/>
      <c r="BYO153" s="20"/>
      <c r="BYP153" s="20"/>
      <c r="BYQ153" s="20"/>
      <c r="BYR153" s="20"/>
      <c r="BYS153" s="20"/>
      <c r="BYT153" s="20"/>
      <c r="BYU153" s="20"/>
      <c r="BYV153" s="20"/>
      <c r="BYW153" s="20"/>
      <c r="BYX153" s="20"/>
      <c r="BYY153" s="20"/>
      <c r="BYZ153" s="20"/>
      <c r="BZA153" s="20"/>
      <c r="BZB153" s="20"/>
      <c r="BZC153" s="20"/>
      <c r="BZD153" s="20"/>
      <c r="BZE153" s="20"/>
      <c r="BZF153" s="20"/>
      <c r="BZG153" s="20"/>
      <c r="BZH153" s="20"/>
      <c r="BZI153" s="20"/>
      <c r="BZJ153" s="20"/>
      <c r="BZK153" s="20"/>
      <c r="BZL153" s="20"/>
      <c r="BZM153" s="20"/>
      <c r="BZN153" s="20"/>
      <c r="BZO153" s="20"/>
      <c r="BZP153" s="20"/>
      <c r="BZQ153" s="20"/>
      <c r="BZR153" s="20"/>
      <c r="BZS153" s="20"/>
      <c r="BZT153" s="20"/>
      <c r="BZU153" s="20"/>
      <c r="BZV153" s="20"/>
      <c r="BZW153" s="20"/>
      <c r="BZX153" s="20"/>
      <c r="BZY153" s="20"/>
      <c r="BZZ153" s="20"/>
      <c r="CAA153" s="20"/>
      <c r="CAB153" s="20"/>
      <c r="CAC153" s="20"/>
      <c r="CAD153" s="20"/>
      <c r="CAE153" s="20"/>
      <c r="CAF153" s="20"/>
      <c r="CAG153" s="20"/>
      <c r="CAH153" s="20"/>
      <c r="CAI153" s="20"/>
      <c r="CAJ153" s="20"/>
      <c r="CAK153" s="20"/>
      <c r="CAL153" s="20"/>
      <c r="CAM153" s="20"/>
      <c r="CAN153" s="20"/>
      <c r="CAO153" s="20"/>
      <c r="CAP153" s="20"/>
      <c r="CAQ153" s="20"/>
      <c r="CAR153" s="20"/>
      <c r="CAS153" s="20"/>
      <c r="CAT153" s="20"/>
      <c r="CAU153" s="20"/>
      <c r="CAV153" s="20"/>
      <c r="CAW153" s="20"/>
      <c r="CAX153" s="20"/>
      <c r="CAY153" s="20"/>
      <c r="CAZ153" s="20"/>
      <c r="CBA153" s="20"/>
      <c r="CBB153" s="20"/>
      <c r="CBC153" s="20"/>
      <c r="CBD153" s="20"/>
      <c r="CBE153" s="20"/>
      <c r="CBF153" s="20"/>
      <c r="CBG153" s="20"/>
      <c r="CBH153" s="20"/>
      <c r="CBI153" s="20"/>
      <c r="CBJ153" s="20"/>
      <c r="CBK153" s="20"/>
      <c r="CBL153" s="20"/>
      <c r="CBM153" s="20"/>
      <c r="CBN153" s="20"/>
      <c r="CBO153" s="20"/>
      <c r="CBP153" s="20"/>
      <c r="CBQ153" s="20"/>
      <c r="CBR153" s="20"/>
      <c r="CBS153" s="20"/>
      <c r="CBT153" s="20"/>
      <c r="CBU153" s="20"/>
      <c r="CBV153" s="20"/>
      <c r="CBW153" s="20"/>
      <c r="CBX153" s="20"/>
      <c r="CBY153" s="20"/>
      <c r="CBZ153" s="20"/>
      <c r="CCA153" s="20"/>
      <c r="CCB153" s="20"/>
      <c r="CCC153" s="20"/>
      <c r="CCD153" s="20"/>
      <c r="CCE153" s="20"/>
      <c r="CCF153" s="20"/>
      <c r="CCG153" s="20"/>
      <c r="CCH153" s="20"/>
      <c r="CCI153" s="20"/>
      <c r="CCJ153" s="20"/>
      <c r="CCK153" s="20"/>
      <c r="CCL153" s="20"/>
      <c r="CCM153" s="20"/>
      <c r="CCN153" s="20"/>
      <c r="CCO153" s="20"/>
      <c r="CCP153" s="20"/>
      <c r="CCQ153" s="20"/>
      <c r="CCR153" s="20"/>
      <c r="CCS153" s="20"/>
      <c r="CCT153" s="20"/>
      <c r="CCU153" s="20"/>
      <c r="CCV153" s="20"/>
      <c r="CCW153" s="20"/>
      <c r="CCX153" s="20"/>
      <c r="CCY153" s="20"/>
      <c r="CCZ153" s="20"/>
      <c r="CDA153" s="20"/>
      <c r="CDB153" s="20"/>
      <c r="CDC153" s="20"/>
      <c r="CDD153" s="20"/>
      <c r="CDE153" s="20"/>
      <c r="CDF153" s="20"/>
      <c r="CDG153" s="20"/>
      <c r="CDH153" s="20"/>
      <c r="CDI153" s="20"/>
      <c r="CDJ153" s="20"/>
      <c r="CDK153" s="20"/>
      <c r="CDL153" s="20"/>
      <c r="CDM153" s="20"/>
      <c r="CDN153" s="20"/>
      <c r="CDO153" s="20"/>
      <c r="CDP153" s="20"/>
      <c r="CDQ153" s="20"/>
      <c r="CDR153" s="20"/>
      <c r="CDS153" s="20"/>
      <c r="CDT153" s="20"/>
      <c r="CDU153" s="20"/>
      <c r="CDV153" s="20"/>
      <c r="CDW153" s="20"/>
      <c r="CDX153" s="20"/>
      <c r="CDY153" s="20"/>
      <c r="CDZ153" s="20"/>
      <c r="CEA153" s="20"/>
      <c r="CEB153" s="20"/>
      <c r="CEC153" s="20"/>
      <c r="CED153" s="20"/>
      <c r="CEE153" s="20"/>
      <c r="CEF153" s="20"/>
      <c r="CEG153" s="20"/>
      <c r="CEH153" s="20"/>
      <c r="CEI153" s="20"/>
      <c r="CEJ153" s="20"/>
      <c r="CEK153" s="20"/>
      <c r="CEL153" s="20"/>
      <c r="CEM153" s="20"/>
      <c r="CEN153" s="20"/>
      <c r="CEO153" s="20"/>
      <c r="CEP153" s="20"/>
      <c r="CEQ153" s="20"/>
      <c r="CER153" s="20"/>
      <c r="CES153" s="20"/>
      <c r="CET153" s="20"/>
      <c r="CEU153" s="20"/>
      <c r="CEV153" s="20"/>
      <c r="CEW153" s="20"/>
      <c r="CEX153" s="20"/>
      <c r="CEY153" s="20"/>
      <c r="CEZ153" s="20"/>
      <c r="CFA153" s="20"/>
      <c r="CFB153" s="20"/>
      <c r="CFC153" s="20"/>
      <c r="CFD153" s="20"/>
      <c r="CFE153" s="20"/>
      <c r="CFF153" s="20"/>
      <c r="CFG153" s="20"/>
      <c r="CFH153" s="20"/>
      <c r="CFI153" s="20"/>
      <c r="CFJ153" s="20"/>
      <c r="CFK153" s="20"/>
      <c r="CFL153" s="20"/>
      <c r="CFM153" s="20"/>
      <c r="CFN153" s="20"/>
      <c r="CFO153" s="20"/>
      <c r="CFP153" s="20"/>
      <c r="CFQ153" s="20"/>
      <c r="CFR153" s="20"/>
      <c r="CFS153" s="20"/>
      <c r="CFT153" s="20"/>
      <c r="CFU153" s="20"/>
      <c r="CFV153" s="20"/>
      <c r="CFW153" s="20"/>
      <c r="CFX153" s="20"/>
      <c r="CFY153" s="20"/>
      <c r="CFZ153" s="20"/>
      <c r="CGA153" s="20"/>
      <c r="CGB153" s="20"/>
      <c r="CGC153" s="20"/>
      <c r="CGD153" s="20"/>
      <c r="CGE153" s="20"/>
      <c r="CGF153" s="20"/>
      <c r="CGG153" s="20"/>
      <c r="CGH153" s="20"/>
      <c r="CGI153" s="20"/>
      <c r="CGJ153" s="20"/>
      <c r="CGK153" s="20"/>
      <c r="CGL153" s="20"/>
      <c r="CGM153" s="20"/>
      <c r="CGN153" s="20"/>
      <c r="CGO153" s="20"/>
      <c r="CGP153" s="20"/>
      <c r="CGQ153" s="20"/>
      <c r="CGR153" s="20"/>
      <c r="CGS153" s="20"/>
      <c r="CGT153" s="20"/>
      <c r="CGU153" s="20"/>
      <c r="CGV153" s="20"/>
      <c r="CGW153" s="20"/>
      <c r="CGX153" s="20"/>
      <c r="CGY153" s="20"/>
      <c r="CGZ153" s="20"/>
      <c r="CHA153" s="20"/>
      <c r="CHB153" s="20"/>
      <c r="CHC153" s="20"/>
      <c r="CHD153" s="20"/>
      <c r="CHE153" s="20"/>
      <c r="CHF153" s="20"/>
      <c r="CHG153" s="20"/>
      <c r="CHH153" s="20"/>
      <c r="CHI153" s="20"/>
      <c r="CHJ153" s="20"/>
      <c r="CHK153" s="20"/>
      <c r="CHL153" s="20"/>
      <c r="CHM153" s="20"/>
      <c r="CHN153" s="20"/>
      <c r="CHO153" s="20"/>
      <c r="CHP153" s="20"/>
      <c r="CHQ153" s="20"/>
      <c r="CHR153" s="20"/>
      <c r="CHS153" s="20"/>
      <c r="CHT153" s="20"/>
      <c r="CHU153" s="20"/>
      <c r="CHV153" s="20"/>
      <c r="CHW153" s="20"/>
      <c r="CHX153" s="20"/>
      <c r="CHY153" s="20"/>
      <c r="CHZ153" s="20"/>
      <c r="CIA153" s="20"/>
      <c r="CIB153" s="20"/>
      <c r="CIC153" s="20"/>
      <c r="CID153" s="20"/>
      <c r="CIE153" s="20"/>
      <c r="CIF153" s="20"/>
      <c r="CIG153" s="20"/>
      <c r="CIH153" s="20"/>
      <c r="CII153" s="20"/>
      <c r="CIJ153" s="20"/>
      <c r="CIK153" s="20"/>
      <c r="CIL153" s="20"/>
      <c r="CIM153" s="20"/>
      <c r="CIN153" s="20"/>
      <c r="CIO153" s="20"/>
      <c r="CIP153" s="20"/>
      <c r="CIQ153" s="20"/>
      <c r="CIR153" s="20"/>
      <c r="CIS153" s="20"/>
      <c r="CIT153" s="20"/>
      <c r="CIU153" s="20"/>
      <c r="CIV153" s="20"/>
      <c r="CIW153" s="20"/>
      <c r="CIX153" s="20"/>
      <c r="CIY153" s="20"/>
      <c r="CIZ153" s="20"/>
      <c r="CJA153" s="20"/>
      <c r="CJB153" s="20"/>
      <c r="CJC153" s="20"/>
      <c r="CJD153" s="20"/>
      <c r="CJE153" s="20"/>
      <c r="CJF153" s="20"/>
      <c r="CJG153" s="20"/>
      <c r="CJH153" s="20"/>
      <c r="CJI153" s="20"/>
      <c r="CJJ153" s="20"/>
      <c r="CJK153" s="20"/>
      <c r="CJL153" s="20"/>
      <c r="CJM153" s="20"/>
      <c r="CJN153" s="20"/>
      <c r="CJO153" s="20"/>
      <c r="CJP153" s="20"/>
      <c r="CJQ153" s="20"/>
      <c r="CJR153" s="20"/>
      <c r="CJS153" s="20"/>
      <c r="CJT153" s="20"/>
      <c r="CJU153" s="20"/>
      <c r="CJV153" s="20"/>
      <c r="CJW153" s="20"/>
      <c r="CJX153" s="20"/>
      <c r="CJY153" s="20"/>
      <c r="CJZ153" s="20"/>
      <c r="CKA153" s="20"/>
      <c r="CKB153" s="20"/>
      <c r="CKC153" s="20"/>
      <c r="CKD153" s="20"/>
      <c r="CKE153" s="20"/>
      <c r="CKF153" s="20"/>
      <c r="CKG153" s="20"/>
      <c r="CKH153" s="20"/>
      <c r="CKI153" s="20"/>
      <c r="CKJ153" s="20"/>
      <c r="CKK153" s="20"/>
      <c r="CKL153" s="20"/>
      <c r="CKM153" s="20"/>
      <c r="CKN153" s="20"/>
      <c r="CKO153" s="20"/>
      <c r="CKP153" s="20"/>
      <c r="CKQ153" s="20"/>
      <c r="CKR153" s="20"/>
      <c r="CKS153" s="20"/>
      <c r="CKT153" s="20"/>
      <c r="CKU153" s="20"/>
      <c r="CKV153" s="20"/>
      <c r="CKW153" s="20"/>
      <c r="CKX153" s="20"/>
      <c r="CKY153" s="20"/>
      <c r="CKZ153" s="20"/>
      <c r="CLA153" s="20"/>
      <c r="CLB153" s="20"/>
      <c r="CLC153" s="20"/>
      <c r="CLD153" s="20"/>
      <c r="CLE153" s="20"/>
      <c r="CLF153" s="20"/>
      <c r="CLG153" s="20"/>
      <c r="CLH153" s="20"/>
      <c r="CLI153" s="20"/>
      <c r="CLJ153" s="20"/>
      <c r="CLK153" s="20"/>
      <c r="CLL153" s="20"/>
      <c r="CLM153" s="20"/>
      <c r="CLN153" s="20"/>
      <c r="CLO153" s="20"/>
      <c r="CLP153" s="20"/>
      <c r="CLQ153" s="20"/>
      <c r="CLR153" s="20"/>
      <c r="CLS153" s="20"/>
      <c r="CLT153" s="20"/>
      <c r="CLU153" s="20"/>
      <c r="CLV153" s="20"/>
      <c r="CLW153" s="20"/>
      <c r="CLX153" s="20"/>
      <c r="CLY153" s="20"/>
      <c r="CLZ153" s="20"/>
      <c r="CMA153" s="20"/>
      <c r="CMB153" s="20"/>
      <c r="CMC153" s="20"/>
      <c r="CMD153" s="20"/>
      <c r="CME153" s="20"/>
      <c r="CMF153" s="20"/>
      <c r="CMG153" s="20"/>
      <c r="CMH153" s="20"/>
      <c r="CMI153" s="20"/>
      <c r="CMJ153" s="20"/>
      <c r="CMK153" s="20"/>
      <c r="CML153" s="20"/>
      <c r="CMM153" s="20"/>
      <c r="CMN153" s="20"/>
      <c r="CMO153" s="20"/>
      <c r="CMP153" s="20"/>
      <c r="CMQ153" s="20"/>
      <c r="CMR153" s="20"/>
      <c r="CMS153" s="20"/>
      <c r="CMT153" s="20"/>
      <c r="CMU153" s="20"/>
      <c r="CMV153" s="20"/>
      <c r="CMW153" s="20"/>
      <c r="CMX153" s="20"/>
      <c r="CMY153" s="20"/>
      <c r="CMZ153" s="20"/>
      <c r="CNA153" s="20"/>
      <c r="CNB153" s="20"/>
      <c r="CNC153" s="20"/>
      <c r="CND153" s="20"/>
      <c r="CNE153" s="20"/>
      <c r="CNF153" s="20"/>
      <c r="CNG153" s="20"/>
      <c r="CNH153" s="20"/>
      <c r="CNI153" s="20"/>
      <c r="CNJ153" s="20"/>
      <c r="CNK153" s="20"/>
      <c r="CNL153" s="20"/>
      <c r="CNM153" s="20"/>
      <c r="CNN153" s="20"/>
      <c r="CNO153" s="20"/>
      <c r="CNP153" s="20"/>
      <c r="CNQ153" s="20"/>
      <c r="CNR153" s="20"/>
      <c r="CNS153" s="20"/>
      <c r="CNT153" s="20"/>
      <c r="CNU153" s="20"/>
      <c r="CNV153" s="20"/>
      <c r="CNW153" s="20"/>
      <c r="CNX153" s="20"/>
      <c r="CNY153" s="20"/>
      <c r="CNZ153" s="20"/>
      <c r="COA153" s="20"/>
      <c r="COB153" s="20"/>
      <c r="COC153" s="20"/>
      <c r="COD153" s="20"/>
      <c r="COE153" s="20"/>
      <c r="COF153" s="20"/>
      <c r="COG153" s="20"/>
      <c r="COH153" s="20"/>
      <c r="COI153" s="20"/>
      <c r="COJ153" s="20"/>
      <c r="COK153" s="20"/>
      <c r="COL153" s="20"/>
      <c r="COM153" s="20"/>
      <c r="CON153" s="20"/>
      <c r="COO153" s="20"/>
      <c r="COP153" s="20"/>
      <c r="COQ153" s="20"/>
      <c r="COR153" s="20"/>
      <c r="COS153" s="20"/>
      <c r="COT153" s="20"/>
      <c r="COU153" s="20"/>
      <c r="COV153" s="20"/>
      <c r="COW153" s="20"/>
      <c r="COX153" s="20"/>
      <c r="COY153" s="20"/>
      <c r="COZ153" s="20"/>
      <c r="CPA153" s="20"/>
      <c r="CPB153" s="20"/>
      <c r="CPC153" s="20"/>
      <c r="CPD153" s="20"/>
      <c r="CPE153" s="20"/>
      <c r="CPF153" s="20"/>
      <c r="CPG153" s="20"/>
      <c r="CPH153" s="20"/>
      <c r="CPI153" s="20"/>
      <c r="CPJ153" s="20"/>
      <c r="CPK153" s="20"/>
      <c r="CPL153" s="20"/>
      <c r="CPM153" s="20"/>
      <c r="CPN153" s="20"/>
      <c r="CPO153" s="20"/>
      <c r="CPP153" s="20"/>
      <c r="CPQ153" s="20"/>
      <c r="CPR153" s="20"/>
      <c r="CPS153" s="20"/>
      <c r="CPT153" s="20"/>
      <c r="CPU153" s="20"/>
      <c r="CPV153" s="20"/>
      <c r="CPW153" s="20"/>
      <c r="CPX153" s="20"/>
      <c r="CPY153" s="20"/>
      <c r="CPZ153" s="20"/>
      <c r="CQA153" s="20"/>
      <c r="CQB153" s="20"/>
      <c r="CQC153" s="20"/>
      <c r="CQD153" s="20"/>
      <c r="CQE153" s="20"/>
      <c r="CQF153" s="20"/>
      <c r="CQG153" s="20"/>
      <c r="CQH153" s="20"/>
      <c r="CQI153" s="20"/>
      <c r="CQJ153" s="20"/>
      <c r="CQK153" s="20"/>
      <c r="CQL153" s="20"/>
      <c r="CQM153" s="20"/>
      <c r="CQN153" s="20"/>
      <c r="CQO153" s="20"/>
      <c r="CQP153" s="20"/>
      <c r="CQQ153" s="20"/>
      <c r="CQR153" s="20"/>
      <c r="CQS153" s="20"/>
      <c r="CQT153" s="20"/>
      <c r="CQU153" s="20"/>
      <c r="CQV153" s="20"/>
      <c r="CQW153" s="20"/>
      <c r="CQX153" s="20"/>
      <c r="CQY153" s="20"/>
      <c r="CQZ153" s="20"/>
      <c r="CRA153" s="20"/>
      <c r="CRB153" s="20"/>
      <c r="CRC153" s="20"/>
      <c r="CRD153" s="20"/>
      <c r="CRE153" s="20"/>
      <c r="CRF153" s="20"/>
      <c r="CRG153" s="20"/>
      <c r="CRH153" s="20"/>
      <c r="CRI153" s="20"/>
      <c r="CRJ153" s="20"/>
      <c r="CRK153" s="20"/>
      <c r="CRL153" s="20"/>
      <c r="CRM153" s="20"/>
      <c r="CRN153" s="20"/>
      <c r="CRO153" s="20"/>
      <c r="CRP153" s="20"/>
      <c r="CRQ153" s="20"/>
      <c r="CRR153" s="20"/>
      <c r="CRS153" s="20"/>
      <c r="CRT153" s="20"/>
      <c r="CRU153" s="20"/>
      <c r="CRV153" s="20"/>
      <c r="CRW153" s="20"/>
      <c r="CRX153" s="20"/>
      <c r="CRY153" s="20"/>
      <c r="CRZ153" s="20"/>
      <c r="CSA153" s="20"/>
      <c r="CSB153" s="20"/>
      <c r="CSC153" s="20"/>
      <c r="CSD153" s="20"/>
      <c r="CSE153" s="20"/>
      <c r="CSF153" s="20"/>
      <c r="CSG153" s="20"/>
      <c r="CSH153" s="20"/>
      <c r="CSI153" s="20"/>
      <c r="CSJ153" s="20"/>
      <c r="CSK153" s="20"/>
      <c r="CSL153" s="20"/>
      <c r="CSM153" s="20"/>
      <c r="CSN153" s="20"/>
      <c r="CSO153" s="20"/>
      <c r="CSP153" s="20"/>
      <c r="CSQ153" s="20"/>
      <c r="CSR153" s="20"/>
      <c r="CSS153" s="20"/>
      <c r="CST153" s="20"/>
      <c r="CSU153" s="20"/>
      <c r="CSV153" s="20"/>
      <c r="CSW153" s="20"/>
      <c r="CSX153" s="20"/>
      <c r="CSY153" s="20"/>
      <c r="CSZ153" s="20"/>
      <c r="CTA153" s="20"/>
      <c r="CTB153" s="20"/>
      <c r="CTC153" s="20"/>
      <c r="CTD153" s="20"/>
      <c r="CTE153" s="20"/>
      <c r="CTF153" s="20"/>
      <c r="CTG153" s="20"/>
      <c r="CTH153" s="20"/>
      <c r="CTI153" s="20"/>
      <c r="CTJ153" s="20"/>
      <c r="CTK153" s="20"/>
      <c r="CTL153" s="20"/>
      <c r="CTM153" s="20"/>
      <c r="CTN153" s="20"/>
      <c r="CTO153" s="20"/>
      <c r="CTP153" s="20"/>
      <c r="CTQ153" s="20"/>
      <c r="CTR153" s="20"/>
      <c r="CTS153" s="20"/>
      <c r="CTT153" s="20"/>
      <c r="CTU153" s="20"/>
      <c r="CTV153" s="20"/>
      <c r="CTW153" s="20"/>
      <c r="CTX153" s="20"/>
      <c r="CTY153" s="20"/>
      <c r="CTZ153" s="20"/>
      <c r="CUA153" s="20"/>
      <c r="CUB153" s="20"/>
      <c r="CUC153" s="20"/>
      <c r="CUD153" s="20"/>
      <c r="CUE153" s="20"/>
      <c r="CUF153" s="20"/>
      <c r="CUG153" s="20"/>
      <c r="CUH153" s="20"/>
      <c r="CUI153" s="20"/>
      <c r="CUJ153" s="20"/>
      <c r="CUK153" s="20"/>
      <c r="CUL153" s="20"/>
      <c r="CUM153" s="20"/>
      <c r="CUN153" s="20"/>
      <c r="CUO153" s="20"/>
      <c r="CUP153" s="20"/>
      <c r="CUQ153" s="20"/>
      <c r="CUR153" s="20"/>
      <c r="CUS153" s="20"/>
      <c r="CUT153" s="20"/>
      <c r="CUU153" s="20"/>
      <c r="CUV153" s="20"/>
      <c r="CUW153" s="20"/>
      <c r="CUX153" s="20"/>
      <c r="CUY153" s="20"/>
      <c r="CUZ153" s="20"/>
      <c r="CVA153" s="20"/>
      <c r="CVB153" s="20"/>
      <c r="CVC153" s="20"/>
      <c r="CVD153" s="20"/>
      <c r="CVE153" s="20"/>
      <c r="CVF153" s="20"/>
      <c r="CVG153" s="20"/>
      <c r="CVH153" s="20"/>
      <c r="CVI153" s="20"/>
      <c r="CVJ153" s="20"/>
      <c r="CVK153" s="20"/>
      <c r="CVL153" s="20"/>
      <c r="CVM153" s="20"/>
      <c r="CVN153" s="20"/>
      <c r="CVO153" s="20"/>
      <c r="CVP153" s="20"/>
      <c r="CVQ153" s="20"/>
      <c r="CVR153" s="20"/>
      <c r="CVS153" s="20"/>
      <c r="CVT153" s="20"/>
      <c r="CVU153" s="20"/>
      <c r="CVV153" s="20"/>
      <c r="CVW153" s="20"/>
      <c r="CVX153" s="20"/>
      <c r="CVY153" s="20"/>
      <c r="CVZ153" s="20"/>
      <c r="CWA153" s="20"/>
      <c r="CWB153" s="20"/>
      <c r="CWC153" s="20"/>
      <c r="CWD153" s="20"/>
      <c r="CWE153" s="20"/>
      <c r="CWF153" s="20"/>
      <c r="CWG153" s="20"/>
      <c r="CWH153" s="20"/>
      <c r="CWI153" s="20"/>
      <c r="CWJ153" s="20"/>
      <c r="CWK153" s="20"/>
      <c r="CWL153" s="20"/>
      <c r="CWM153" s="20"/>
      <c r="CWN153" s="20"/>
      <c r="CWO153" s="20"/>
      <c r="CWP153" s="20"/>
      <c r="CWQ153" s="20"/>
      <c r="CWR153" s="20"/>
      <c r="CWS153" s="20"/>
      <c r="CWT153" s="20"/>
      <c r="CWU153" s="20"/>
      <c r="CWV153" s="20"/>
      <c r="CWW153" s="20"/>
      <c r="CWX153" s="20"/>
      <c r="CWY153" s="20"/>
      <c r="CWZ153" s="20"/>
      <c r="CXA153" s="20"/>
      <c r="CXB153" s="20"/>
      <c r="CXC153" s="20"/>
      <c r="CXD153" s="20"/>
      <c r="CXE153" s="20"/>
      <c r="CXF153" s="20"/>
      <c r="CXG153" s="20"/>
      <c r="CXH153" s="20"/>
      <c r="CXI153" s="20"/>
      <c r="CXJ153" s="20"/>
      <c r="CXK153" s="20"/>
      <c r="CXL153" s="20"/>
      <c r="CXM153" s="20"/>
      <c r="CXN153" s="20"/>
      <c r="CXO153" s="20"/>
      <c r="CXP153" s="20"/>
      <c r="CXQ153" s="20"/>
      <c r="CXR153" s="20"/>
      <c r="CXS153" s="20"/>
      <c r="CXT153" s="20"/>
      <c r="CXU153" s="20"/>
      <c r="CXV153" s="20"/>
      <c r="CXW153" s="20"/>
      <c r="CXX153" s="20"/>
      <c r="CXY153" s="20"/>
      <c r="CXZ153" s="20"/>
      <c r="CYA153" s="20"/>
      <c r="CYB153" s="20"/>
      <c r="CYC153" s="20"/>
      <c r="CYD153" s="20"/>
      <c r="CYE153" s="20"/>
      <c r="CYF153" s="20"/>
      <c r="CYG153" s="20"/>
      <c r="CYH153" s="20"/>
      <c r="CYI153" s="20"/>
      <c r="CYJ153" s="20"/>
      <c r="CYK153" s="20"/>
      <c r="CYL153" s="20"/>
      <c r="CYM153" s="20"/>
      <c r="CYN153" s="20"/>
      <c r="CYO153" s="20"/>
      <c r="CYP153" s="20"/>
      <c r="CYQ153" s="20"/>
      <c r="CYR153" s="20"/>
      <c r="CYS153" s="20"/>
      <c r="CYT153" s="20"/>
      <c r="CYU153" s="20"/>
      <c r="CYV153" s="20"/>
      <c r="CYW153" s="20"/>
      <c r="CYX153" s="20"/>
      <c r="CYY153" s="20"/>
      <c r="CYZ153" s="20"/>
      <c r="CZA153" s="20"/>
      <c r="CZB153" s="20"/>
      <c r="CZC153" s="20"/>
      <c r="CZD153" s="20"/>
      <c r="CZE153" s="20"/>
      <c r="CZF153" s="20"/>
      <c r="CZG153" s="20"/>
      <c r="CZH153" s="20"/>
      <c r="CZI153" s="20"/>
      <c r="CZJ153" s="20"/>
      <c r="CZK153" s="20"/>
      <c r="CZL153" s="20"/>
      <c r="CZM153" s="20"/>
      <c r="CZN153" s="20"/>
      <c r="CZO153" s="20"/>
      <c r="CZP153" s="20"/>
      <c r="CZQ153" s="20"/>
      <c r="CZR153" s="20"/>
      <c r="CZS153" s="20"/>
      <c r="CZT153" s="20"/>
      <c r="CZU153" s="20"/>
      <c r="CZV153" s="20"/>
      <c r="CZW153" s="20"/>
      <c r="CZX153" s="20"/>
      <c r="CZY153" s="20"/>
      <c r="CZZ153" s="20"/>
      <c r="DAA153" s="20"/>
      <c r="DAB153" s="20"/>
      <c r="DAC153" s="20"/>
      <c r="DAD153" s="20"/>
      <c r="DAE153" s="20"/>
      <c r="DAF153" s="20"/>
      <c r="DAG153" s="20"/>
      <c r="DAH153" s="20"/>
      <c r="DAI153" s="20"/>
      <c r="DAJ153" s="20"/>
      <c r="DAK153" s="20"/>
      <c r="DAL153" s="20"/>
      <c r="DAM153" s="20"/>
      <c r="DAN153" s="20"/>
      <c r="DAO153" s="20"/>
      <c r="DAP153" s="20"/>
      <c r="DAQ153" s="20"/>
      <c r="DAR153" s="20"/>
      <c r="DAS153" s="20"/>
      <c r="DAT153" s="20"/>
      <c r="DAU153" s="20"/>
      <c r="DAV153" s="20"/>
      <c r="DAW153" s="20"/>
      <c r="DAX153" s="20"/>
      <c r="DAY153" s="20"/>
      <c r="DAZ153" s="20"/>
      <c r="DBA153" s="20"/>
      <c r="DBB153" s="20"/>
      <c r="DBC153" s="20"/>
      <c r="DBD153" s="20"/>
      <c r="DBE153" s="20"/>
      <c r="DBF153" s="20"/>
      <c r="DBG153" s="20"/>
      <c r="DBH153" s="20"/>
      <c r="DBI153" s="20"/>
      <c r="DBJ153" s="20"/>
      <c r="DBK153" s="20"/>
      <c r="DBL153" s="20"/>
      <c r="DBM153" s="20"/>
      <c r="DBN153" s="20"/>
      <c r="DBO153" s="20"/>
      <c r="DBP153" s="20"/>
      <c r="DBQ153" s="20"/>
      <c r="DBR153" s="20"/>
      <c r="DBS153" s="20"/>
      <c r="DBT153" s="20"/>
      <c r="DBU153" s="20"/>
      <c r="DBV153" s="20"/>
      <c r="DBW153" s="20"/>
      <c r="DBX153" s="20"/>
      <c r="DBY153" s="20"/>
      <c r="DBZ153" s="20"/>
      <c r="DCA153" s="20"/>
      <c r="DCB153" s="20"/>
      <c r="DCC153" s="20"/>
      <c r="DCD153" s="20"/>
      <c r="DCE153" s="20"/>
      <c r="DCF153" s="20"/>
      <c r="DCG153" s="20"/>
      <c r="DCH153" s="20"/>
      <c r="DCI153" s="20"/>
      <c r="DCJ153" s="20"/>
      <c r="DCK153" s="20"/>
      <c r="DCL153" s="20"/>
      <c r="DCM153" s="20"/>
      <c r="DCN153" s="20"/>
      <c r="DCO153" s="20"/>
      <c r="DCP153" s="20"/>
      <c r="DCQ153" s="20"/>
      <c r="DCR153" s="20"/>
      <c r="DCS153" s="20"/>
      <c r="DCT153" s="20"/>
      <c r="DCU153" s="20"/>
      <c r="DCV153" s="20"/>
      <c r="DCW153" s="20"/>
      <c r="DCX153" s="20"/>
      <c r="DCY153" s="20"/>
      <c r="DCZ153" s="20"/>
      <c r="DDA153" s="20"/>
      <c r="DDB153" s="20"/>
      <c r="DDC153" s="20"/>
      <c r="DDD153" s="20"/>
      <c r="DDE153" s="20"/>
      <c r="DDF153" s="20"/>
      <c r="DDG153" s="20"/>
      <c r="DDH153" s="20"/>
      <c r="DDI153" s="20"/>
      <c r="DDJ153" s="20"/>
      <c r="DDK153" s="20"/>
      <c r="DDL153" s="20"/>
      <c r="DDM153" s="20"/>
      <c r="DDN153" s="20"/>
      <c r="DDO153" s="20"/>
      <c r="DDP153" s="20"/>
      <c r="DDQ153" s="20"/>
      <c r="DDR153" s="20"/>
      <c r="DDS153" s="20"/>
      <c r="DDT153" s="20"/>
      <c r="DDU153" s="20"/>
      <c r="DDV153" s="20"/>
      <c r="DDW153" s="20"/>
      <c r="DDX153" s="20"/>
      <c r="DDY153" s="20"/>
      <c r="DDZ153" s="20"/>
      <c r="DEA153" s="20"/>
      <c r="DEB153" s="20"/>
      <c r="DEC153" s="20"/>
      <c r="DED153" s="20"/>
      <c r="DEE153" s="20"/>
      <c r="DEF153" s="20"/>
      <c r="DEG153" s="20"/>
      <c r="DEH153" s="20"/>
      <c r="DEI153" s="20"/>
      <c r="DEJ153" s="20"/>
      <c r="DEK153" s="20"/>
      <c r="DEL153" s="20"/>
      <c r="DEM153" s="20"/>
      <c r="DEN153" s="20"/>
      <c r="DEO153" s="20"/>
      <c r="DEP153" s="20"/>
      <c r="DEQ153" s="20"/>
      <c r="DER153" s="20"/>
      <c r="DES153" s="20"/>
      <c r="DET153" s="20"/>
      <c r="DEU153" s="20"/>
      <c r="DEV153" s="20"/>
      <c r="DEW153" s="20"/>
      <c r="DEX153" s="20"/>
      <c r="DEY153" s="20"/>
      <c r="DEZ153" s="20"/>
      <c r="DFA153" s="20"/>
      <c r="DFB153" s="20"/>
      <c r="DFC153" s="20"/>
      <c r="DFD153" s="20"/>
      <c r="DFE153" s="20"/>
      <c r="DFF153" s="20"/>
      <c r="DFG153" s="20"/>
      <c r="DFH153" s="20"/>
      <c r="DFI153" s="20"/>
      <c r="DFJ153" s="20"/>
      <c r="DFK153" s="20"/>
      <c r="DFL153" s="20"/>
      <c r="DFM153" s="20"/>
      <c r="DFN153" s="20"/>
      <c r="DFO153" s="20"/>
      <c r="DFP153" s="20"/>
      <c r="DFQ153" s="20"/>
      <c r="DFR153" s="20"/>
      <c r="DFS153" s="20"/>
      <c r="DFT153" s="20"/>
      <c r="DFU153" s="20"/>
      <c r="DFV153" s="20"/>
      <c r="DFW153" s="20"/>
      <c r="DFX153" s="20"/>
      <c r="DFY153" s="20"/>
      <c r="DFZ153" s="20"/>
      <c r="DGA153" s="20"/>
      <c r="DGB153" s="20"/>
      <c r="DGC153" s="20"/>
      <c r="DGD153" s="20"/>
      <c r="DGE153" s="20"/>
      <c r="DGF153" s="20"/>
      <c r="DGG153" s="20"/>
      <c r="DGH153" s="20"/>
      <c r="DGI153" s="20"/>
      <c r="DGJ153" s="20"/>
      <c r="DGK153" s="20"/>
      <c r="DGL153" s="20"/>
      <c r="DGM153" s="20"/>
      <c r="DGN153" s="20"/>
      <c r="DGO153" s="20"/>
      <c r="DGP153" s="20"/>
      <c r="DGQ153" s="20"/>
      <c r="DGR153" s="20"/>
      <c r="DGS153" s="20"/>
      <c r="DGT153" s="20"/>
      <c r="DGU153" s="20"/>
      <c r="DGV153" s="20"/>
      <c r="DGW153" s="20"/>
      <c r="DGX153" s="20"/>
      <c r="DGY153" s="20"/>
      <c r="DGZ153" s="20"/>
      <c r="DHA153" s="20"/>
      <c r="DHB153" s="20"/>
      <c r="DHC153" s="20"/>
      <c r="DHD153" s="20"/>
      <c r="DHE153" s="20"/>
      <c r="DHF153" s="20"/>
      <c r="DHG153" s="20"/>
      <c r="DHH153" s="20"/>
      <c r="DHI153" s="20"/>
      <c r="DHJ153" s="20"/>
      <c r="DHK153" s="20"/>
      <c r="DHL153" s="20"/>
      <c r="DHM153" s="20"/>
      <c r="DHN153" s="20"/>
      <c r="DHO153" s="20"/>
      <c r="DHP153" s="20"/>
      <c r="DHQ153" s="20"/>
      <c r="DHR153" s="20"/>
      <c r="DHS153" s="20"/>
      <c r="DHT153" s="20"/>
      <c r="DHU153" s="20"/>
      <c r="DHV153" s="20"/>
      <c r="DHW153" s="20"/>
      <c r="DHX153" s="20"/>
      <c r="DHY153" s="20"/>
      <c r="DHZ153" s="20"/>
      <c r="DIA153" s="20"/>
      <c r="DIB153" s="20"/>
      <c r="DIC153" s="20"/>
      <c r="DID153" s="20"/>
      <c r="DIE153" s="20"/>
      <c r="DIF153" s="20"/>
      <c r="DIG153" s="20"/>
      <c r="DIH153" s="20"/>
      <c r="DII153" s="20"/>
      <c r="DIJ153" s="20"/>
      <c r="DIK153" s="20"/>
      <c r="DIL153" s="20"/>
      <c r="DIM153" s="20"/>
      <c r="DIN153" s="20"/>
      <c r="DIO153" s="20"/>
      <c r="DIP153" s="20"/>
      <c r="DIQ153" s="20"/>
      <c r="DIR153" s="20"/>
      <c r="DIS153" s="20"/>
      <c r="DIT153" s="20"/>
      <c r="DIU153" s="20"/>
      <c r="DIV153" s="20"/>
      <c r="DIW153" s="20"/>
      <c r="DIX153" s="20"/>
      <c r="DIY153" s="20"/>
      <c r="DIZ153" s="20"/>
      <c r="DJA153" s="20"/>
      <c r="DJB153" s="20"/>
      <c r="DJC153" s="20"/>
      <c r="DJD153" s="20"/>
      <c r="DJE153" s="20"/>
      <c r="DJF153" s="20"/>
      <c r="DJG153" s="20"/>
      <c r="DJH153" s="20"/>
      <c r="DJI153" s="20"/>
      <c r="DJJ153" s="20"/>
      <c r="DJK153" s="20"/>
      <c r="DJL153" s="20"/>
      <c r="DJM153" s="20"/>
      <c r="DJN153" s="20"/>
      <c r="DJO153" s="20"/>
      <c r="DJP153" s="20"/>
      <c r="DJQ153" s="20"/>
      <c r="DJR153" s="20"/>
      <c r="DJS153" s="20"/>
      <c r="DJT153" s="20"/>
      <c r="DJU153" s="20"/>
      <c r="DJV153" s="20"/>
      <c r="DJW153" s="20"/>
      <c r="DJX153" s="20"/>
      <c r="DJY153" s="20"/>
      <c r="DJZ153" s="20"/>
      <c r="DKA153" s="20"/>
      <c r="DKB153" s="20"/>
      <c r="DKC153" s="20"/>
      <c r="DKD153" s="20"/>
      <c r="DKE153" s="20"/>
      <c r="DKF153" s="20"/>
      <c r="DKG153" s="20"/>
      <c r="DKH153" s="20"/>
      <c r="DKI153" s="20"/>
      <c r="DKJ153" s="20"/>
      <c r="DKK153" s="20"/>
      <c r="DKL153" s="20"/>
      <c r="DKM153" s="20"/>
      <c r="DKN153" s="20"/>
      <c r="DKO153" s="20"/>
      <c r="DKP153" s="20"/>
      <c r="DKQ153" s="20"/>
      <c r="DKR153" s="20"/>
      <c r="DKS153" s="20"/>
      <c r="DKT153" s="20"/>
      <c r="DKU153" s="20"/>
      <c r="DKV153" s="20"/>
      <c r="DKW153" s="20"/>
      <c r="DKX153" s="20"/>
      <c r="DKY153" s="20"/>
      <c r="DKZ153" s="20"/>
      <c r="DLA153" s="20"/>
      <c r="DLB153" s="20"/>
      <c r="DLC153" s="20"/>
      <c r="DLD153" s="20"/>
      <c r="DLE153" s="20"/>
      <c r="DLF153" s="20"/>
      <c r="DLG153" s="20"/>
      <c r="DLH153" s="20"/>
      <c r="DLI153" s="20"/>
      <c r="DLJ153" s="20"/>
      <c r="DLK153" s="20"/>
      <c r="DLL153" s="20"/>
      <c r="DLM153" s="20"/>
      <c r="DLN153" s="20"/>
      <c r="DLO153" s="20"/>
      <c r="DLP153" s="20"/>
      <c r="DLQ153" s="20"/>
      <c r="DLR153" s="20"/>
      <c r="DLS153" s="20"/>
      <c r="DLT153" s="20"/>
      <c r="DLU153" s="20"/>
      <c r="DLV153" s="20"/>
      <c r="DLW153" s="20"/>
      <c r="DLX153" s="20"/>
      <c r="DLY153" s="20"/>
      <c r="DLZ153" s="20"/>
      <c r="DMA153" s="20"/>
      <c r="DMB153" s="20"/>
      <c r="DMC153" s="20"/>
      <c r="DMD153" s="20"/>
      <c r="DME153" s="20"/>
      <c r="DMF153" s="20"/>
      <c r="DMG153" s="20"/>
      <c r="DMH153" s="20"/>
      <c r="DMI153" s="20"/>
      <c r="DMJ153" s="20"/>
      <c r="DMK153" s="20"/>
      <c r="DML153" s="20"/>
      <c r="DMM153" s="20"/>
      <c r="DMN153" s="20"/>
      <c r="DMO153" s="20"/>
      <c r="DMP153" s="20"/>
      <c r="DMQ153" s="20"/>
      <c r="DMR153" s="20"/>
      <c r="DMS153" s="20"/>
      <c r="DMT153" s="20"/>
      <c r="DMU153" s="20"/>
      <c r="DMV153" s="20"/>
      <c r="DMW153" s="20"/>
      <c r="DMX153" s="20"/>
      <c r="DMY153" s="20"/>
      <c r="DMZ153" s="20"/>
      <c r="DNA153" s="20"/>
      <c r="DNB153" s="20"/>
      <c r="DNC153" s="20"/>
      <c r="DND153" s="20"/>
      <c r="DNE153" s="20"/>
      <c r="DNF153" s="20"/>
      <c r="DNG153" s="20"/>
      <c r="DNH153" s="20"/>
      <c r="DNI153" s="20"/>
      <c r="DNJ153" s="20"/>
      <c r="DNK153" s="20"/>
      <c r="DNL153" s="20"/>
      <c r="DNM153" s="20"/>
      <c r="DNN153" s="20"/>
      <c r="DNO153" s="20"/>
      <c r="DNP153" s="20"/>
      <c r="DNQ153" s="20"/>
      <c r="DNR153" s="20"/>
      <c r="DNS153" s="20"/>
      <c r="DNT153" s="20"/>
      <c r="DNU153" s="20"/>
      <c r="DNV153" s="20"/>
      <c r="DNW153" s="20"/>
      <c r="DNX153" s="20"/>
      <c r="DNY153" s="20"/>
      <c r="DNZ153" s="20"/>
      <c r="DOA153" s="20"/>
      <c r="DOB153" s="20"/>
      <c r="DOC153" s="20"/>
      <c r="DOD153" s="20"/>
      <c r="DOE153" s="20"/>
      <c r="DOF153" s="20"/>
      <c r="DOG153" s="20"/>
      <c r="DOH153" s="20"/>
      <c r="DOI153" s="20"/>
      <c r="DOJ153" s="20"/>
      <c r="DOK153" s="20"/>
      <c r="DOL153" s="20"/>
      <c r="DOM153" s="20"/>
      <c r="DON153" s="20"/>
      <c r="DOO153" s="20"/>
      <c r="DOP153" s="20"/>
      <c r="DOQ153" s="20"/>
      <c r="DOR153" s="20"/>
      <c r="DOS153" s="20"/>
      <c r="DOT153" s="20"/>
      <c r="DOU153" s="20"/>
      <c r="DOV153" s="20"/>
      <c r="DOW153" s="20"/>
      <c r="DOX153" s="20"/>
      <c r="DOY153" s="20"/>
      <c r="DOZ153" s="20"/>
      <c r="DPA153" s="20"/>
      <c r="DPB153" s="20"/>
      <c r="DPC153" s="20"/>
      <c r="DPD153" s="20"/>
      <c r="DPE153" s="20"/>
      <c r="DPF153" s="20"/>
      <c r="DPG153" s="20"/>
      <c r="DPH153" s="20"/>
      <c r="DPI153" s="20"/>
      <c r="DPJ153" s="20"/>
      <c r="DPK153" s="20"/>
      <c r="DPL153" s="20"/>
      <c r="DPM153" s="20"/>
      <c r="DPN153" s="20"/>
      <c r="DPO153" s="20"/>
      <c r="DPP153" s="20"/>
      <c r="DPQ153" s="20"/>
      <c r="DPR153" s="20"/>
      <c r="DPS153" s="20"/>
      <c r="DPT153" s="20"/>
      <c r="DPU153" s="20"/>
      <c r="DPV153" s="20"/>
      <c r="DPW153" s="20"/>
      <c r="DPX153" s="20"/>
      <c r="DPY153" s="20"/>
      <c r="DPZ153" s="20"/>
      <c r="DQA153" s="20"/>
      <c r="DQB153" s="20"/>
      <c r="DQC153" s="20"/>
      <c r="DQD153" s="20"/>
      <c r="DQE153" s="20"/>
      <c r="DQF153" s="20"/>
      <c r="DQG153" s="20"/>
      <c r="DQH153" s="20"/>
      <c r="DQI153" s="20"/>
      <c r="DQJ153" s="20"/>
      <c r="DQK153" s="20"/>
      <c r="DQL153" s="20"/>
      <c r="DQM153" s="20"/>
      <c r="DQN153" s="20"/>
      <c r="DQO153" s="20"/>
      <c r="DQP153" s="20"/>
      <c r="DQQ153" s="20"/>
      <c r="DQR153" s="20"/>
      <c r="DQS153" s="20"/>
      <c r="DQT153" s="20"/>
      <c r="DQU153" s="20"/>
      <c r="DQV153" s="20"/>
      <c r="DQW153" s="20"/>
      <c r="DQX153" s="20"/>
      <c r="DQY153" s="20"/>
      <c r="DQZ153" s="20"/>
      <c r="DRA153" s="20"/>
      <c r="DRB153" s="20"/>
      <c r="DRC153" s="20"/>
      <c r="DRD153" s="20"/>
      <c r="DRE153" s="20"/>
      <c r="DRF153" s="20"/>
      <c r="DRG153" s="20"/>
      <c r="DRH153" s="20"/>
      <c r="DRI153" s="20"/>
      <c r="DRJ153" s="20"/>
      <c r="DRK153" s="20"/>
      <c r="DRL153" s="20"/>
      <c r="DRM153" s="20"/>
      <c r="DRN153" s="20"/>
      <c r="DRO153" s="20"/>
      <c r="DRP153" s="20"/>
      <c r="DRQ153" s="20"/>
      <c r="DRR153" s="20"/>
      <c r="DRS153" s="20"/>
      <c r="DRT153" s="20"/>
      <c r="DRU153" s="20"/>
      <c r="DRV153" s="20"/>
      <c r="DRW153" s="20"/>
      <c r="DRX153" s="20"/>
      <c r="DRY153" s="20"/>
      <c r="DRZ153" s="20"/>
      <c r="DSA153" s="20"/>
      <c r="DSB153" s="20"/>
      <c r="DSC153" s="20"/>
      <c r="DSD153" s="20"/>
      <c r="DSE153" s="20"/>
      <c r="DSF153" s="20"/>
      <c r="DSG153" s="20"/>
      <c r="DSH153" s="20"/>
      <c r="DSI153" s="20"/>
      <c r="DSJ153" s="20"/>
      <c r="DSK153" s="20"/>
      <c r="DSL153" s="20"/>
      <c r="DSM153" s="20"/>
      <c r="DSN153" s="20"/>
      <c r="DSO153" s="20"/>
      <c r="DSP153" s="20"/>
      <c r="DSQ153" s="20"/>
      <c r="DSR153" s="20"/>
      <c r="DSS153" s="20"/>
      <c r="DST153" s="20"/>
      <c r="DSU153" s="20"/>
      <c r="DSV153" s="20"/>
      <c r="DSW153" s="20"/>
      <c r="DSX153" s="20"/>
      <c r="DSY153" s="20"/>
      <c r="DSZ153" s="20"/>
      <c r="DTA153" s="20"/>
      <c r="DTB153" s="20"/>
      <c r="DTC153" s="20"/>
      <c r="DTD153" s="20"/>
      <c r="DTE153" s="20"/>
      <c r="DTF153" s="20"/>
      <c r="DTG153" s="20"/>
      <c r="DTH153" s="20"/>
      <c r="DTI153" s="20"/>
      <c r="DTJ153" s="20"/>
      <c r="DTK153" s="20"/>
      <c r="DTL153" s="20"/>
      <c r="DTM153" s="20"/>
      <c r="DTN153" s="20"/>
      <c r="DTO153" s="20"/>
      <c r="DTP153" s="20"/>
      <c r="DTQ153" s="20"/>
      <c r="DTR153" s="20"/>
      <c r="DTS153" s="20"/>
      <c r="DTT153" s="20"/>
      <c r="DTU153" s="20"/>
      <c r="DTV153" s="20"/>
      <c r="DTW153" s="20"/>
      <c r="DTX153" s="20"/>
      <c r="DTY153" s="20"/>
      <c r="DTZ153" s="20"/>
      <c r="DUA153" s="20"/>
      <c r="DUB153" s="20"/>
      <c r="DUC153" s="20"/>
      <c r="DUD153" s="20"/>
      <c r="DUE153" s="20"/>
      <c r="DUF153" s="20"/>
      <c r="DUG153" s="20"/>
      <c r="DUH153" s="20"/>
      <c r="DUI153" s="20"/>
      <c r="DUJ153" s="20"/>
      <c r="DUK153" s="20"/>
      <c r="DUL153" s="20"/>
      <c r="DUM153" s="20"/>
      <c r="DUN153" s="20"/>
      <c r="DUO153" s="20"/>
      <c r="DUP153" s="20"/>
      <c r="DUQ153" s="20"/>
      <c r="DUR153" s="20"/>
      <c r="DUS153" s="20"/>
      <c r="DUT153" s="20"/>
      <c r="DUU153" s="20"/>
      <c r="DUV153" s="20"/>
      <c r="DUW153" s="20"/>
      <c r="DUX153" s="20"/>
      <c r="DUY153" s="20"/>
      <c r="DUZ153" s="20"/>
      <c r="DVA153" s="20"/>
      <c r="DVB153" s="20"/>
      <c r="DVC153" s="20"/>
      <c r="DVD153" s="20"/>
      <c r="DVE153" s="20"/>
      <c r="DVF153" s="20"/>
      <c r="DVG153" s="20"/>
      <c r="DVH153" s="20"/>
      <c r="DVI153" s="20"/>
      <c r="DVJ153" s="20"/>
      <c r="DVK153" s="20"/>
      <c r="DVL153" s="20"/>
      <c r="DVM153" s="20"/>
      <c r="DVN153" s="20"/>
      <c r="DVO153" s="20"/>
      <c r="DVP153" s="20"/>
      <c r="DVQ153" s="20"/>
      <c r="DVR153" s="20"/>
      <c r="DVS153" s="20"/>
      <c r="DVT153" s="20"/>
      <c r="DVU153" s="20"/>
      <c r="DVV153" s="20"/>
      <c r="DVW153" s="20"/>
      <c r="DVX153" s="20"/>
      <c r="DVY153" s="20"/>
      <c r="DVZ153" s="20"/>
      <c r="DWA153" s="20"/>
      <c r="DWB153" s="20"/>
      <c r="DWC153" s="20"/>
      <c r="DWD153" s="20"/>
      <c r="DWE153" s="20"/>
      <c r="DWF153" s="20"/>
      <c r="DWG153" s="20"/>
      <c r="DWH153" s="20"/>
      <c r="DWI153" s="20"/>
      <c r="DWJ153" s="20"/>
      <c r="DWK153" s="20"/>
      <c r="DWL153" s="20"/>
      <c r="DWM153" s="20"/>
      <c r="DWN153" s="20"/>
      <c r="DWO153" s="20"/>
      <c r="DWP153" s="20"/>
      <c r="DWQ153" s="20"/>
      <c r="DWR153" s="20"/>
      <c r="DWS153" s="20"/>
      <c r="DWT153" s="20"/>
      <c r="DWU153" s="20"/>
      <c r="DWV153" s="20"/>
      <c r="DWW153" s="20"/>
      <c r="DWX153" s="20"/>
      <c r="DWY153" s="20"/>
      <c r="DWZ153" s="20"/>
      <c r="DXA153" s="20"/>
      <c r="DXB153" s="20"/>
      <c r="DXC153" s="20"/>
      <c r="DXD153" s="20"/>
      <c r="DXE153" s="20"/>
      <c r="DXF153" s="20"/>
      <c r="DXG153" s="20"/>
      <c r="DXH153" s="20"/>
      <c r="DXI153" s="20"/>
      <c r="DXJ153" s="20"/>
      <c r="DXK153" s="20"/>
      <c r="DXL153" s="20"/>
      <c r="DXM153" s="20"/>
      <c r="DXN153" s="20"/>
      <c r="DXO153" s="20"/>
      <c r="DXP153" s="20"/>
      <c r="DXQ153" s="20"/>
      <c r="DXR153" s="20"/>
      <c r="DXS153" s="20"/>
      <c r="DXT153" s="20"/>
      <c r="DXU153" s="20"/>
      <c r="DXV153" s="20"/>
      <c r="DXW153" s="20"/>
      <c r="DXX153" s="20"/>
      <c r="DXY153" s="20"/>
      <c r="DXZ153" s="20"/>
      <c r="DYA153" s="20"/>
      <c r="DYB153" s="20"/>
      <c r="DYC153" s="20"/>
      <c r="DYD153" s="20"/>
      <c r="DYE153" s="20"/>
      <c r="DYF153" s="20"/>
      <c r="DYG153" s="20"/>
      <c r="DYH153" s="20"/>
      <c r="DYI153" s="20"/>
      <c r="DYJ153" s="20"/>
      <c r="DYK153" s="20"/>
      <c r="DYL153" s="20"/>
      <c r="DYM153" s="20"/>
      <c r="DYN153" s="20"/>
      <c r="DYO153" s="20"/>
      <c r="DYP153" s="20"/>
      <c r="DYQ153" s="20"/>
      <c r="DYR153" s="20"/>
      <c r="DYS153" s="20"/>
      <c r="DYT153" s="20"/>
      <c r="DYU153" s="20"/>
      <c r="DYV153" s="20"/>
      <c r="DYW153" s="20"/>
      <c r="DYX153" s="20"/>
      <c r="DYY153" s="20"/>
      <c r="DYZ153" s="20"/>
      <c r="DZA153" s="20"/>
      <c r="DZB153" s="20"/>
      <c r="DZC153" s="20"/>
      <c r="DZD153" s="20"/>
      <c r="DZE153" s="20"/>
      <c r="DZF153" s="20"/>
      <c r="DZG153" s="20"/>
      <c r="DZH153" s="20"/>
      <c r="DZI153" s="20"/>
      <c r="DZJ153" s="20"/>
      <c r="DZK153" s="20"/>
      <c r="DZL153" s="20"/>
      <c r="DZM153" s="20"/>
      <c r="DZN153" s="20"/>
      <c r="DZO153" s="20"/>
      <c r="DZP153" s="20"/>
      <c r="DZQ153" s="20"/>
      <c r="DZR153" s="20"/>
      <c r="DZS153" s="20"/>
      <c r="DZT153" s="20"/>
      <c r="DZU153" s="20"/>
      <c r="DZV153" s="20"/>
      <c r="DZW153" s="20"/>
      <c r="DZX153" s="20"/>
      <c r="DZY153" s="20"/>
      <c r="DZZ153" s="20"/>
      <c r="EAA153" s="20"/>
      <c r="EAB153" s="20"/>
      <c r="EAC153" s="20"/>
      <c r="EAD153" s="20"/>
      <c r="EAE153" s="20"/>
      <c r="EAF153" s="20"/>
      <c r="EAG153" s="20"/>
      <c r="EAH153" s="20"/>
      <c r="EAI153" s="20"/>
      <c r="EAJ153" s="20"/>
      <c r="EAK153" s="20"/>
      <c r="EAL153" s="20"/>
      <c r="EAM153" s="20"/>
      <c r="EAN153" s="20"/>
      <c r="EAO153" s="20"/>
      <c r="EAP153" s="20"/>
      <c r="EAQ153" s="20"/>
      <c r="EAR153" s="20"/>
      <c r="EAS153" s="20"/>
      <c r="EAT153" s="20"/>
      <c r="EAU153" s="20"/>
      <c r="EAV153" s="20"/>
      <c r="EAW153" s="20"/>
      <c r="EAX153" s="20"/>
      <c r="EAY153" s="20"/>
      <c r="EAZ153" s="20"/>
      <c r="EBA153" s="20"/>
      <c r="EBB153" s="20"/>
      <c r="EBC153" s="20"/>
      <c r="EBD153" s="20"/>
      <c r="EBE153" s="20"/>
      <c r="EBF153" s="20"/>
      <c r="EBG153" s="20"/>
      <c r="EBH153" s="20"/>
      <c r="EBI153" s="20"/>
      <c r="EBJ153" s="20"/>
      <c r="EBK153" s="20"/>
      <c r="EBL153" s="20"/>
      <c r="EBM153" s="20"/>
      <c r="EBN153" s="20"/>
      <c r="EBO153" s="20"/>
      <c r="EBP153" s="20"/>
      <c r="EBQ153" s="20"/>
      <c r="EBR153" s="20"/>
      <c r="EBS153" s="20"/>
      <c r="EBT153" s="20"/>
      <c r="EBU153" s="20"/>
      <c r="EBV153" s="20"/>
      <c r="EBW153" s="20"/>
      <c r="EBX153" s="20"/>
      <c r="EBY153" s="20"/>
      <c r="EBZ153" s="20"/>
      <c r="ECA153" s="20"/>
      <c r="ECB153" s="20"/>
      <c r="ECC153" s="20"/>
      <c r="ECD153" s="20"/>
      <c r="ECE153" s="20"/>
      <c r="ECF153" s="20"/>
      <c r="ECG153" s="20"/>
      <c r="ECH153" s="20"/>
      <c r="ECI153" s="20"/>
      <c r="ECJ153" s="20"/>
      <c r="ECK153" s="20"/>
      <c r="ECL153" s="20"/>
      <c r="ECM153" s="20"/>
      <c r="ECN153" s="20"/>
      <c r="ECO153" s="20"/>
      <c r="ECP153" s="20"/>
      <c r="ECQ153" s="20"/>
      <c r="ECR153" s="20"/>
      <c r="ECS153" s="20"/>
      <c r="ECT153" s="20"/>
      <c r="ECU153" s="20"/>
      <c r="ECV153" s="20"/>
      <c r="ECW153" s="20"/>
      <c r="ECX153" s="20"/>
      <c r="ECY153" s="20"/>
      <c r="ECZ153" s="20"/>
      <c r="EDA153" s="20"/>
      <c r="EDB153" s="20"/>
      <c r="EDC153" s="20"/>
      <c r="EDD153" s="20"/>
      <c r="EDE153" s="20"/>
      <c r="EDF153" s="20"/>
      <c r="EDG153" s="20"/>
      <c r="EDH153" s="20"/>
      <c r="EDI153" s="20"/>
      <c r="EDJ153" s="20"/>
      <c r="EDK153" s="20"/>
      <c r="EDL153" s="20"/>
      <c r="EDM153" s="20"/>
      <c r="EDN153" s="20"/>
      <c r="EDO153" s="20"/>
      <c r="EDP153" s="20"/>
      <c r="EDQ153" s="20"/>
      <c r="EDR153" s="20"/>
      <c r="EDS153" s="20"/>
      <c r="EDT153" s="20"/>
      <c r="EDU153" s="20"/>
      <c r="EDV153" s="20"/>
      <c r="EDW153" s="20"/>
      <c r="EDX153" s="20"/>
      <c r="EDY153" s="20"/>
      <c r="EDZ153" s="20"/>
      <c r="EEA153" s="20"/>
      <c r="EEB153" s="20"/>
      <c r="EEC153" s="20"/>
      <c r="EED153" s="20"/>
      <c r="EEE153" s="20"/>
      <c r="EEF153" s="20"/>
      <c r="EEG153" s="20"/>
      <c r="EEH153" s="20"/>
      <c r="EEI153" s="20"/>
      <c r="EEJ153" s="20"/>
      <c r="EEK153" s="20"/>
      <c r="EEL153" s="20"/>
      <c r="EEM153" s="20"/>
      <c r="EEN153" s="20"/>
      <c r="EEO153" s="20"/>
      <c r="EEP153" s="20"/>
      <c r="EEQ153" s="20"/>
      <c r="EER153" s="20"/>
      <c r="EES153" s="20"/>
      <c r="EET153" s="20"/>
      <c r="EEU153" s="20"/>
      <c r="EEV153" s="20"/>
      <c r="EEW153" s="20"/>
      <c r="EEX153" s="20"/>
      <c r="EEY153" s="20"/>
      <c r="EEZ153" s="20"/>
      <c r="EFA153" s="20"/>
      <c r="EFB153" s="20"/>
      <c r="EFC153" s="20"/>
      <c r="EFD153" s="20"/>
      <c r="EFE153" s="20"/>
      <c r="EFF153" s="20"/>
      <c r="EFG153" s="20"/>
      <c r="EFH153" s="20"/>
      <c r="EFI153" s="20"/>
      <c r="EFJ153" s="20"/>
      <c r="EFK153" s="20"/>
      <c r="EFL153" s="20"/>
      <c r="EFM153" s="20"/>
      <c r="EFN153" s="20"/>
      <c r="EFO153" s="20"/>
      <c r="EFP153" s="20"/>
      <c r="EFQ153" s="20"/>
      <c r="EFR153" s="20"/>
      <c r="EFS153" s="20"/>
      <c r="EFT153" s="20"/>
      <c r="EFU153" s="20"/>
      <c r="EFV153" s="20"/>
      <c r="EFW153" s="20"/>
      <c r="EFX153" s="20"/>
      <c r="EFY153" s="20"/>
      <c r="EFZ153" s="20"/>
      <c r="EGA153" s="20"/>
      <c r="EGB153" s="20"/>
      <c r="EGC153" s="20"/>
      <c r="EGD153" s="20"/>
      <c r="EGE153" s="20"/>
      <c r="EGF153" s="20"/>
      <c r="EGG153" s="20"/>
      <c r="EGH153" s="20"/>
      <c r="EGI153" s="20"/>
      <c r="EGJ153" s="20"/>
      <c r="EGK153" s="20"/>
      <c r="EGL153" s="20"/>
      <c r="EGM153" s="20"/>
      <c r="EGN153" s="20"/>
      <c r="EGO153" s="20"/>
      <c r="EGP153" s="20"/>
      <c r="EGQ153" s="20"/>
      <c r="EGR153" s="20"/>
      <c r="EGS153" s="20"/>
      <c r="EGT153" s="20"/>
      <c r="EGU153" s="20"/>
      <c r="EGV153" s="20"/>
      <c r="EGW153" s="20"/>
      <c r="EGX153" s="20"/>
      <c r="EGY153" s="20"/>
      <c r="EGZ153" s="20"/>
      <c r="EHA153" s="20"/>
      <c r="EHB153" s="20"/>
      <c r="EHC153" s="20"/>
      <c r="EHD153" s="20"/>
      <c r="EHE153" s="20"/>
      <c r="EHF153" s="20"/>
      <c r="EHG153" s="20"/>
      <c r="EHH153" s="20"/>
      <c r="EHI153" s="20"/>
      <c r="EHJ153" s="20"/>
      <c r="EHK153" s="20"/>
      <c r="EHL153" s="20"/>
      <c r="EHM153" s="20"/>
      <c r="EHN153" s="20"/>
      <c r="EHO153" s="20"/>
      <c r="EHP153" s="20"/>
      <c r="EHQ153" s="20"/>
      <c r="EHR153" s="20"/>
      <c r="EHS153" s="20"/>
      <c r="EHT153" s="20"/>
      <c r="EHU153" s="20"/>
      <c r="EHV153" s="20"/>
      <c r="EHW153" s="20"/>
      <c r="EHX153" s="20"/>
      <c r="EHY153" s="20"/>
      <c r="EHZ153" s="20"/>
      <c r="EIA153" s="20"/>
      <c r="EIB153" s="20"/>
      <c r="EIC153" s="20"/>
      <c r="EID153" s="20"/>
      <c r="EIE153" s="20"/>
      <c r="EIF153" s="20"/>
      <c r="EIG153" s="20"/>
      <c r="EIH153" s="20"/>
      <c r="EII153" s="20"/>
      <c r="EIJ153" s="20"/>
      <c r="EIK153" s="20"/>
      <c r="EIL153" s="20"/>
      <c r="EIM153" s="20"/>
      <c r="EIN153" s="20"/>
      <c r="EIO153" s="20"/>
      <c r="EIP153" s="20"/>
      <c r="EIQ153" s="20"/>
      <c r="EIR153" s="20"/>
      <c r="EIS153" s="20"/>
      <c r="EIT153" s="20"/>
      <c r="EIU153" s="20"/>
      <c r="EIV153" s="20"/>
      <c r="EIW153" s="20"/>
      <c r="EIX153" s="20"/>
      <c r="EIY153" s="20"/>
      <c r="EIZ153" s="20"/>
      <c r="EJA153" s="20"/>
      <c r="EJB153" s="20"/>
      <c r="EJC153" s="20"/>
      <c r="EJD153" s="20"/>
      <c r="EJE153" s="20"/>
      <c r="EJF153" s="20"/>
      <c r="EJG153" s="20"/>
      <c r="EJH153" s="20"/>
      <c r="EJI153" s="20"/>
      <c r="EJJ153" s="20"/>
      <c r="EJK153" s="20"/>
      <c r="EJL153" s="20"/>
      <c r="EJM153" s="20"/>
      <c r="EJN153" s="20"/>
      <c r="EJO153" s="20"/>
      <c r="EJP153" s="20"/>
      <c r="EJQ153" s="20"/>
      <c r="EJR153" s="20"/>
      <c r="EJS153" s="20"/>
      <c r="EJT153" s="20"/>
      <c r="EJU153" s="20"/>
      <c r="EJV153" s="20"/>
      <c r="EJW153" s="20"/>
      <c r="EJX153" s="20"/>
      <c r="EJY153" s="20"/>
      <c r="EJZ153" s="20"/>
      <c r="EKA153" s="20"/>
      <c r="EKB153" s="20"/>
      <c r="EKC153" s="20"/>
      <c r="EKD153" s="20"/>
      <c r="EKE153" s="20"/>
      <c r="EKF153" s="20"/>
      <c r="EKG153" s="20"/>
      <c r="EKH153" s="20"/>
      <c r="EKI153" s="20"/>
      <c r="EKJ153" s="20"/>
      <c r="EKK153" s="20"/>
      <c r="EKL153" s="20"/>
      <c r="EKM153" s="20"/>
      <c r="EKN153" s="20"/>
      <c r="EKO153" s="20"/>
      <c r="EKP153" s="20"/>
      <c r="EKQ153" s="20"/>
      <c r="EKR153" s="20"/>
      <c r="EKS153" s="20"/>
      <c r="EKT153" s="20"/>
      <c r="EKU153" s="20"/>
      <c r="EKV153" s="20"/>
      <c r="EKW153" s="20"/>
      <c r="EKX153" s="20"/>
      <c r="EKY153" s="20"/>
      <c r="EKZ153" s="20"/>
      <c r="ELA153" s="20"/>
      <c r="ELB153" s="20"/>
      <c r="ELC153" s="20"/>
      <c r="ELD153" s="20"/>
      <c r="ELE153" s="20"/>
      <c r="ELF153" s="20"/>
      <c r="ELG153" s="20"/>
      <c r="ELH153" s="20"/>
      <c r="ELI153" s="20"/>
      <c r="ELJ153" s="20"/>
      <c r="ELK153" s="20"/>
      <c r="ELL153" s="20"/>
      <c r="ELM153" s="20"/>
      <c r="ELN153" s="20"/>
      <c r="ELO153" s="20"/>
      <c r="ELP153" s="20"/>
      <c r="ELQ153" s="20"/>
      <c r="ELR153" s="20"/>
      <c r="ELS153" s="20"/>
      <c r="ELT153" s="20"/>
      <c r="ELU153" s="20"/>
      <c r="ELV153" s="20"/>
      <c r="ELW153" s="20"/>
      <c r="ELX153" s="20"/>
      <c r="ELY153" s="20"/>
      <c r="ELZ153" s="20"/>
      <c r="EMA153" s="20"/>
      <c r="EMB153" s="20"/>
      <c r="EMC153" s="20"/>
      <c r="EMD153" s="20"/>
      <c r="EME153" s="20"/>
      <c r="EMF153" s="20"/>
      <c r="EMG153" s="20"/>
      <c r="EMH153" s="20"/>
      <c r="EMI153" s="20"/>
      <c r="EMJ153" s="20"/>
      <c r="EMK153" s="20"/>
      <c r="EML153" s="20"/>
      <c r="EMM153" s="20"/>
      <c r="EMN153" s="20"/>
      <c r="EMO153" s="20"/>
      <c r="EMP153" s="20"/>
      <c r="EMQ153" s="20"/>
      <c r="EMR153" s="20"/>
      <c r="EMS153" s="20"/>
      <c r="EMT153" s="20"/>
      <c r="EMU153" s="20"/>
      <c r="EMV153" s="20"/>
      <c r="EMW153" s="20"/>
      <c r="EMX153" s="20"/>
      <c r="EMY153" s="20"/>
      <c r="EMZ153" s="20"/>
      <c r="ENA153" s="20"/>
      <c r="ENB153" s="20"/>
      <c r="ENC153" s="20"/>
      <c r="END153" s="20"/>
      <c r="ENE153" s="20"/>
      <c r="ENF153" s="20"/>
      <c r="ENG153" s="20"/>
      <c r="ENH153" s="20"/>
      <c r="ENI153" s="20"/>
      <c r="ENJ153" s="20"/>
      <c r="ENK153" s="20"/>
      <c r="ENL153" s="20"/>
      <c r="ENM153" s="20"/>
      <c r="ENN153" s="20"/>
      <c r="ENO153" s="20"/>
      <c r="ENP153" s="20"/>
      <c r="ENQ153" s="20"/>
      <c r="ENR153" s="20"/>
      <c r="ENS153" s="20"/>
      <c r="ENT153" s="20"/>
      <c r="ENU153" s="20"/>
      <c r="ENV153" s="20"/>
      <c r="ENW153" s="20"/>
      <c r="ENX153" s="20"/>
      <c r="ENY153" s="20"/>
      <c r="ENZ153" s="20"/>
      <c r="EOA153" s="20"/>
      <c r="EOB153" s="20"/>
      <c r="EOC153" s="20"/>
      <c r="EOD153" s="20"/>
      <c r="EOE153" s="20"/>
      <c r="EOF153" s="20"/>
      <c r="EOG153" s="20"/>
      <c r="EOH153" s="20"/>
      <c r="EOI153" s="20"/>
      <c r="EOJ153" s="20"/>
      <c r="EOK153" s="20"/>
      <c r="EOL153" s="20"/>
      <c r="EOM153" s="20"/>
      <c r="EON153" s="20"/>
      <c r="EOO153" s="20"/>
      <c r="EOP153" s="20"/>
      <c r="EOQ153" s="20"/>
      <c r="EOR153" s="20"/>
      <c r="EOS153" s="20"/>
      <c r="EOT153" s="20"/>
      <c r="EOU153" s="20"/>
      <c r="EOV153" s="20"/>
      <c r="EOW153" s="20"/>
      <c r="EOX153" s="20"/>
      <c r="EOY153" s="20"/>
      <c r="EOZ153" s="20"/>
      <c r="EPA153" s="20"/>
      <c r="EPB153" s="20"/>
      <c r="EPC153" s="20"/>
      <c r="EPD153" s="20"/>
      <c r="EPE153" s="20"/>
      <c r="EPF153" s="20"/>
      <c r="EPG153" s="20"/>
      <c r="EPH153" s="20"/>
      <c r="EPI153" s="20"/>
      <c r="EPJ153" s="20"/>
      <c r="EPK153" s="20"/>
      <c r="EPL153" s="20"/>
      <c r="EPM153" s="20"/>
      <c r="EPN153" s="20"/>
      <c r="EPO153" s="20"/>
      <c r="EPP153" s="20"/>
      <c r="EPQ153" s="20"/>
      <c r="EPR153" s="20"/>
      <c r="EPS153" s="20"/>
      <c r="EPT153" s="20"/>
      <c r="EPU153" s="20"/>
      <c r="EPV153" s="20"/>
      <c r="EPW153" s="20"/>
      <c r="EPX153" s="20"/>
      <c r="EPY153" s="20"/>
      <c r="EPZ153" s="20"/>
      <c r="EQA153" s="20"/>
      <c r="EQB153" s="20"/>
      <c r="EQC153" s="20"/>
      <c r="EQD153" s="20"/>
      <c r="EQE153" s="20"/>
      <c r="EQF153" s="20"/>
      <c r="EQG153" s="20"/>
      <c r="EQH153" s="20"/>
      <c r="EQI153" s="20"/>
      <c r="EQJ153" s="20"/>
      <c r="EQK153" s="20"/>
      <c r="EQL153" s="20"/>
      <c r="EQM153" s="20"/>
      <c r="EQN153" s="20"/>
      <c r="EQO153" s="20"/>
      <c r="EQP153" s="20"/>
      <c r="EQQ153" s="20"/>
      <c r="EQR153" s="20"/>
      <c r="EQS153" s="20"/>
      <c r="EQT153" s="20"/>
      <c r="EQU153" s="20"/>
      <c r="EQV153" s="20"/>
      <c r="EQW153" s="20"/>
      <c r="EQX153" s="20"/>
      <c r="EQY153" s="20"/>
      <c r="EQZ153" s="20"/>
      <c r="ERA153" s="20"/>
      <c r="ERB153" s="20"/>
      <c r="ERC153" s="20"/>
      <c r="ERD153" s="20"/>
      <c r="ERE153" s="20"/>
      <c r="ERF153" s="20"/>
      <c r="ERG153" s="20"/>
      <c r="ERH153" s="20"/>
      <c r="ERI153" s="20"/>
      <c r="ERJ153" s="20"/>
      <c r="ERK153" s="20"/>
      <c r="ERL153" s="20"/>
      <c r="ERM153" s="20"/>
      <c r="ERN153" s="20"/>
      <c r="ERO153" s="20"/>
      <c r="ERP153" s="20"/>
      <c r="ERQ153" s="20"/>
      <c r="ERR153" s="20"/>
      <c r="ERS153" s="20"/>
      <c r="ERT153" s="20"/>
      <c r="ERU153" s="20"/>
      <c r="ERV153" s="20"/>
      <c r="ERW153" s="20"/>
      <c r="ERX153" s="20"/>
      <c r="ERY153" s="20"/>
      <c r="ERZ153" s="20"/>
      <c r="ESA153" s="20"/>
      <c r="ESB153" s="20"/>
      <c r="ESC153" s="20"/>
      <c r="ESD153" s="20"/>
      <c r="ESE153" s="20"/>
      <c r="ESF153" s="20"/>
      <c r="ESG153" s="20"/>
      <c r="ESH153" s="20"/>
      <c r="ESI153" s="20"/>
      <c r="ESJ153" s="20"/>
      <c r="ESK153" s="20"/>
      <c r="ESL153" s="20"/>
      <c r="ESM153" s="20"/>
      <c r="ESN153" s="20"/>
      <c r="ESO153" s="20"/>
      <c r="ESP153" s="20"/>
      <c r="ESQ153" s="20"/>
      <c r="ESR153" s="20"/>
      <c r="ESS153" s="20"/>
      <c r="EST153" s="20"/>
      <c r="ESU153" s="20"/>
      <c r="ESV153" s="20"/>
      <c r="ESW153" s="20"/>
      <c r="ESX153" s="20"/>
      <c r="ESY153" s="20"/>
      <c r="ESZ153" s="20"/>
      <c r="ETA153" s="20"/>
      <c r="ETB153" s="20"/>
      <c r="ETC153" s="20"/>
      <c r="ETD153" s="20"/>
      <c r="ETE153" s="20"/>
      <c r="ETF153" s="20"/>
      <c r="ETG153" s="20"/>
      <c r="ETH153" s="20"/>
      <c r="ETI153" s="20"/>
      <c r="ETJ153" s="20"/>
      <c r="ETK153" s="20"/>
      <c r="ETL153" s="20"/>
      <c r="ETM153" s="20"/>
      <c r="ETN153" s="20"/>
      <c r="ETO153" s="20"/>
      <c r="ETP153" s="20"/>
      <c r="ETQ153" s="20"/>
      <c r="ETR153" s="20"/>
      <c r="ETS153" s="20"/>
      <c r="ETT153" s="20"/>
      <c r="ETU153" s="20"/>
      <c r="ETV153" s="20"/>
      <c r="ETW153" s="20"/>
      <c r="ETX153" s="20"/>
      <c r="ETY153" s="20"/>
      <c r="ETZ153" s="20"/>
      <c r="EUA153" s="20"/>
      <c r="EUB153" s="20"/>
      <c r="EUC153" s="20"/>
      <c r="EUD153" s="20"/>
      <c r="EUE153" s="20"/>
      <c r="EUF153" s="20"/>
      <c r="EUG153" s="20"/>
      <c r="EUH153" s="20"/>
      <c r="EUI153" s="20"/>
      <c r="EUJ153" s="20"/>
      <c r="EUK153" s="20"/>
      <c r="EUL153" s="20"/>
      <c r="EUM153" s="20"/>
      <c r="EUN153" s="20"/>
      <c r="EUO153" s="20"/>
      <c r="EUP153" s="20"/>
      <c r="EUQ153" s="20"/>
      <c r="EUR153" s="20"/>
      <c r="EUS153" s="20"/>
      <c r="EUT153" s="20"/>
      <c r="EUU153" s="20"/>
      <c r="EUV153" s="20"/>
      <c r="EUW153" s="20"/>
      <c r="EUX153" s="20"/>
      <c r="EUY153" s="20"/>
      <c r="EUZ153" s="20"/>
      <c r="EVA153" s="20"/>
      <c r="EVB153" s="20"/>
      <c r="EVC153" s="20"/>
      <c r="EVD153" s="20"/>
      <c r="EVE153" s="20"/>
      <c r="EVF153" s="20"/>
      <c r="EVG153" s="20"/>
      <c r="EVH153" s="20"/>
      <c r="EVI153" s="20"/>
      <c r="EVJ153" s="20"/>
      <c r="EVK153" s="20"/>
      <c r="EVL153" s="20"/>
      <c r="EVM153" s="20"/>
      <c r="EVN153" s="20"/>
      <c r="EVO153" s="20"/>
      <c r="EVP153" s="20"/>
      <c r="EVQ153" s="20"/>
      <c r="EVR153" s="20"/>
      <c r="EVS153" s="20"/>
      <c r="EVT153" s="20"/>
      <c r="EVU153" s="20"/>
      <c r="EVV153" s="20"/>
      <c r="EVW153" s="20"/>
      <c r="EVX153" s="20"/>
      <c r="EVY153" s="20"/>
      <c r="EVZ153" s="20"/>
      <c r="EWA153" s="20"/>
      <c r="EWB153" s="20"/>
      <c r="EWC153" s="20"/>
      <c r="EWD153" s="20"/>
      <c r="EWE153" s="20"/>
      <c r="EWF153" s="20"/>
      <c r="EWG153" s="20"/>
      <c r="EWH153" s="20"/>
      <c r="EWI153" s="20"/>
      <c r="EWJ153" s="20"/>
      <c r="EWK153" s="20"/>
      <c r="EWL153" s="20"/>
      <c r="EWM153" s="20"/>
      <c r="EWN153" s="20"/>
      <c r="EWO153" s="20"/>
      <c r="EWP153" s="20"/>
      <c r="EWQ153" s="20"/>
      <c r="EWR153" s="20"/>
      <c r="EWS153" s="20"/>
      <c r="EWT153" s="20"/>
      <c r="EWU153" s="20"/>
      <c r="EWV153" s="20"/>
      <c r="EWW153" s="20"/>
      <c r="EWX153" s="20"/>
      <c r="EWY153" s="20"/>
      <c r="EWZ153" s="20"/>
      <c r="EXA153" s="20"/>
      <c r="EXB153" s="20"/>
      <c r="EXC153" s="20"/>
      <c r="EXD153" s="20"/>
      <c r="EXE153" s="20"/>
      <c r="EXF153" s="20"/>
      <c r="EXG153" s="20"/>
      <c r="EXH153" s="20"/>
      <c r="EXI153" s="20"/>
      <c r="EXJ153" s="20"/>
      <c r="EXK153" s="20"/>
      <c r="EXL153" s="20"/>
      <c r="EXM153" s="20"/>
      <c r="EXN153" s="20"/>
      <c r="EXO153" s="20"/>
      <c r="EXP153" s="20"/>
      <c r="EXQ153" s="20"/>
      <c r="EXR153" s="20"/>
      <c r="EXS153" s="20"/>
      <c r="EXT153" s="20"/>
      <c r="EXU153" s="20"/>
      <c r="EXV153" s="20"/>
      <c r="EXW153" s="20"/>
      <c r="EXX153" s="20"/>
      <c r="EXY153" s="20"/>
      <c r="EXZ153" s="20"/>
      <c r="EYA153" s="20"/>
      <c r="EYB153" s="20"/>
      <c r="EYC153" s="20"/>
      <c r="EYD153" s="20"/>
      <c r="EYE153" s="20"/>
      <c r="EYF153" s="20"/>
      <c r="EYG153" s="20"/>
      <c r="EYH153" s="20"/>
      <c r="EYI153" s="20"/>
      <c r="EYJ153" s="20"/>
      <c r="EYK153" s="20"/>
      <c r="EYL153" s="20"/>
      <c r="EYM153" s="20"/>
      <c r="EYN153" s="20"/>
      <c r="EYO153" s="20"/>
      <c r="EYP153" s="20"/>
      <c r="EYQ153" s="20"/>
      <c r="EYR153" s="20"/>
      <c r="EYS153" s="20"/>
      <c r="EYT153" s="20"/>
      <c r="EYU153" s="20"/>
      <c r="EYV153" s="20"/>
      <c r="EYW153" s="20"/>
      <c r="EYX153" s="20"/>
      <c r="EYY153" s="20"/>
      <c r="EYZ153" s="20"/>
      <c r="EZA153" s="20"/>
      <c r="EZB153" s="20"/>
      <c r="EZC153" s="20"/>
      <c r="EZD153" s="20"/>
      <c r="EZE153" s="20"/>
      <c r="EZF153" s="20"/>
      <c r="EZG153" s="20"/>
      <c r="EZH153" s="20"/>
      <c r="EZI153" s="20"/>
      <c r="EZJ153" s="20"/>
      <c r="EZK153" s="20"/>
      <c r="EZL153" s="20"/>
      <c r="EZM153" s="20"/>
      <c r="EZN153" s="20"/>
      <c r="EZO153" s="20"/>
      <c r="EZP153" s="20"/>
      <c r="EZQ153" s="20"/>
      <c r="EZR153" s="20"/>
      <c r="EZS153" s="20"/>
      <c r="EZT153" s="20"/>
      <c r="EZU153" s="20"/>
      <c r="EZV153" s="20"/>
      <c r="EZW153" s="20"/>
      <c r="EZX153" s="20"/>
      <c r="EZY153" s="20"/>
      <c r="EZZ153" s="20"/>
      <c r="FAA153" s="20"/>
      <c r="FAB153" s="20"/>
      <c r="FAC153" s="20"/>
      <c r="FAD153" s="20"/>
      <c r="FAE153" s="20"/>
      <c r="FAF153" s="20"/>
      <c r="FAG153" s="20"/>
      <c r="FAH153" s="20"/>
      <c r="FAI153" s="20"/>
      <c r="FAJ153" s="20"/>
      <c r="FAK153" s="20"/>
      <c r="FAL153" s="20"/>
      <c r="FAM153" s="20"/>
      <c r="FAN153" s="20"/>
      <c r="FAO153" s="20"/>
      <c r="FAP153" s="20"/>
      <c r="FAQ153" s="20"/>
      <c r="FAR153" s="20"/>
      <c r="FAS153" s="20"/>
      <c r="FAT153" s="20"/>
      <c r="FAU153" s="20"/>
      <c r="FAV153" s="20"/>
      <c r="FAW153" s="20"/>
      <c r="FAX153" s="20"/>
      <c r="FAY153" s="20"/>
      <c r="FAZ153" s="20"/>
      <c r="FBA153" s="20"/>
      <c r="FBB153" s="20"/>
      <c r="FBC153" s="20"/>
      <c r="FBD153" s="20"/>
      <c r="FBE153" s="20"/>
      <c r="FBF153" s="20"/>
      <c r="FBG153" s="20"/>
      <c r="FBH153" s="20"/>
      <c r="FBI153" s="20"/>
      <c r="FBJ153" s="20"/>
      <c r="FBK153" s="20"/>
      <c r="FBL153" s="20"/>
      <c r="FBM153" s="20"/>
      <c r="FBN153" s="20"/>
      <c r="FBO153" s="20"/>
      <c r="FBP153" s="20"/>
      <c r="FBQ153" s="20"/>
      <c r="FBR153" s="20"/>
      <c r="FBS153" s="20"/>
      <c r="FBT153" s="20"/>
      <c r="FBU153" s="20"/>
      <c r="FBV153" s="20"/>
      <c r="FBW153" s="20"/>
      <c r="FBX153" s="20"/>
      <c r="FBY153" s="20"/>
      <c r="FBZ153" s="20"/>
      <c r="FCA153" s="20"/>
      <c r="FCB153" s="20"/>
      <c r="FCC153" s="20"/>
      <c r="FCD153" s="20"/>
      <c r="FCE153" s="20"/>
      <c r="FCF153" s="20"/>
      <c r="FCG153" s="20"/>
      <c r="FCH153" s="20"/>
      <c r="FCI153" s="20"/>
      <c r="FCJ153" s="20"/>
      <c r="FCK153" s="20"/>
      <c r="FCL153" s="20"/>
      <c r="FCM153" s="20"/>
      <c r="FCN153" s="20"/>
      <c r="FCO153" s="20"/>
      <c r="FCP153" s="20"/>
      <c r="FCQ153" s="20"/>
      <c r="FCR153" s="20"/>
      <c r="FCS153" s="20"/>
      <c r="FCT153" s="20"/>
      <c r="FCU153" s="20"/>
      <c r="FCV153" s="20"/>
      <c r="FCW153" s="20"/>
      <c r="FCX153" s="20"/>
      <c r="FCY153" s="20"/>
      <c r="FCZ153" s="20"/>
      <c r="FDA153" s="20"/>
      <c r="FDB153" s="20"/>
      <c r="FDC153" s="20"/>
      <c r="FDD153" s="20"/>
      <c r="FDE153" s="20"/>
      <c r="FDF153" s="20"/>
      <c r="FDG153" s="20"/>
      <c r="FDH153" s="20"/>
      <c r="FDI153" s="20"/>
      <c r="FDJ153" s="20"/>
      <c r="FDK153" s="20"/>
      <c r="FDL153" s="20"/>
      <c r="FDM153" s="20"/>
      <c r="FDN153" s="20"/>
      <c r="FDO153" s="20"/>
      <c r="FDP153" s="20"/>
      <c r="FDQ153" s="20"/>
      <c r="FDR153" s="20"/>
      <c r="FDS153" s="20"/>
      <c r="FDT153" s="20"/>
      <c r="FDU153" s="20"/>
      <c r="FDV153" s="20"/>
      <c r="FDW153" s="20"/>
      <c r="FDX153" s="20"/>
      <c r="FDY153" s="20"/>
      <c r="FDZ153" s="20"/>
      <c r="FEA153" s="20"/>
      <c r="FEB153" s="20"/>
      <c r="FEC153" s="20"/>
      <c r="FED153" s="20"/>
      <c r="FEE153" s="20"/>
      <c r="FEF153" s="20"/>
      <c r="FEG153" s="20"/>
      <c r="FEH153" s="20"/>
      <c r="FEI153" s="20"/>
      <c r="FEJ153" s="20"/>
      <c r="FEK153" s="20"/>
      <c r="FEL153" s="20"/>
      <c r="FEM153" s="20"/>
      <c r="FEN153" s="20"/>
      <c r="FEO153" s="20"/>
      <c r="FEP153" s="20"/>
      <c r="FEQ153" s="20"/>
      <c r="FER153" s="20"/>
      <c r="FES153" s="20"/>
      <c r="FET153" s="20"/>
      <c r="FEU153" s="20"/>
      <c r="FEV153" s="20"/>
      <c r="FEW153" s="20"/>
      <c r="FEX153" s="20"/>
      <c r="FEY153" s="20"/>
      <c r="FEZ153" s="20"/>
      <c r="FFA153" s="20"/>
      <c r="FFB153" s="20"/>
      <c r="FFC153" s="20"/>
      <c r="FFD153" s="20"/>
      <c r="FFE153" s="20"/>
      <c r="FFF153" s="20"/>
      <c r="FFG153" s="20"/>
      <c r="FFH153" s="20"/>
      <c r="FFI153" s="20"/>
      <c r="FFJ153" s="20"/>
      <c r="FFK153" s="20"/>
      <c r="FFL153" s="20"/>
      <c r="FFM153" s="20"/>
      <c r="FFN153" s="20"/>
      <c r="FFO153" s="20"/>
      <c r="FFP153" s="20"/>
      <c r="FFQ153" s="20"/>
      <c r="FFR153" s="20"/>
      <c r="FFS153" s="20"/>
      <c r="FFT153" s="20"/>
      <c r="FFU153" s="20"/>
      <c r="FFV153" s="20"/>
      <c r="FFW153" s="20"/>
      <c r="FFX153" s="20"/>
      <c r="FFY153" s="20"/>
      <c r="FFZ153" s="20"/>
      <c r="FGA153" s="20"/>
      <c r="FGB153" s="20"/>
      <c r="FGC153" s="20"/>
      <c r="FGD153" s="20"/>
      <c r="FGE153" s="20"/>
      <c r="FGF153" s="20"/>
      <c r="FGG153" s="20"/>
      <c r="FGH153" s="20"/>
      <c r="FGI153" s="20"/>
      <c r="FGJ153" s="20"/>
      <c r="FGK153" s="20"/>
      <c r="FGL153" s="20"/>
      <c r="FGM153" s="20"/>
      <c r="FGN153" s="20"/>
      <c r="FGO153" s="20"/>
      <c r="FGP153" s="20"/>
      <c r="FGQ153" s="20"/>
      <c r="FGR153" s="20"/>
      <c r="FGS153" s="20"/>
      <c r="FGT153" s="20"/>
      <c r="FGU153" s="20"/>
      <c r="FGV153" s="20"/>
      <c r="FGW153" s="20"/>
      <c r="FGX153" s="20"/>
      <c r="FGY153" s="20"/>
      <c r="FGZ153" s="20"/>
      <c r="FHA153" s="20"/>
      <c r="FHB153" s="20"/>
      <c r="FHC153" s="20"/>
      <c r="FHD153" s="20"/>
      <c r="FHE153" s="20"/>
      <c r="FHF153" s="20"/>
      <c r="FHG153" s="20"/>
      <c r="FHH153" s="20"/>
      <c r="FHI153" s="20"/>
      <c r="FHJ153" s="20"/>
      <c r="FHK153" s="20"/>
      <c r="FHL153" s="20"/>
      <c r="FHM153" s="20"/>
      <c r="FHN153" s="20"/>
      <c r="FHO153" s="20"/>
      <c r="FHP153" s="20"/>
      <c r="FHQ153" s="20"/>
      <c r="FHR153" s="20"/>
      <c r="FHS153" s="20"/>
      <c r="FHT153" s="20"/>
      <c r="FHU153" s="20"/>
      <c r="FHV153" s="20"/>
      <c r="FHW153" s="20"/>
      <c r="FHX153" s="20"/>
      <c r="FHY153" s="20"/>
      <c r="FHZ153" s="20"/>
      <c r="FIA153" s="20"/>
      <c r="FIB153" s="20"/>
      <c r="FIC153" s="20"/>
      <c r="FID153" s="20"/>
      <c r="FIE153" s="20"/>
      <c r="FIF153" s="20"/>
      <c r="FIG153" s="20"/>
      <c r="FIH153" s="20"/>
      <c r="FII153" s="20"/>
      <c r="FIJ153" s="20"/>
      <c r="FIK153" s="20"/>
      <c r="FIL153" s="20"/>
      <c r="FIM153" s="20"/>
      <c r="FIN153" s="20"/>
      <c r="FIO153" s="20"/>
      <c r="FIP153" s="20"/>
      <c r="FIQ153" s="20"/>
      <c r="FIR153" s="20"/>
      <c r="FIS153" s="20"/>
      <c r="FIT153" s="20"/>
      <c r="FIU153" s="20"/>
      <c r="FIV153" s="20"/>
      <c r="FIW153" s="20"/>
      <c r="FIX153" s="20"/>
      <c r="FIY153" s="20"/>
      <c r="FIZ153" s="20"/>
      <c r="FJA153" s="20"/>
      <c r="FJB153" s="20"/>
      <c r="FJC153" s="20"/>
      <c r="FJD153" s="20"/>
      <c r="FJE153" s="20"/>
      <c r="FJF153" s="20"/>
      <c r="FJG153" s="20"/>
      <c r="FJH153" s="20"/>
      <c r="FJI153" s="20"/>
      <c r="FJJ153" s="20"/>
      <c r="FJK153" s="20"/>
      <c r="FJL153" s="20"/>
      <c r="FJM153" s="20"/>
      <c r="FJN153" s="20"/>
      <c r="FJO153" s="20"/>
      <c r="FJP153" s="20"/>
      <c r="FJQ153" s="20"/>
      <c r="FJR153" s="20"/>
      <c r="FJS153" s="20"/>
      <c r="FJT153" s="20"/>
      <c r="FJU153" s="20"/>
      <c r="FJV153" s="20"/>
      <c r="FJW153" s="20"/>
      <c r="FJX153" s="20"/>
      <c r="FJY153" s="20"/>
      <c r="FJZ153" s="20"/>
      <c r="FKA153" s="20"/>
      <c r="FKB153" s="20"/>
      <c r="FKC153" s="20"/>
      <c r="FKD153" s="20"/>
      <c r="FKE153" s="20"/>
      <c r="FKF153" s="20"/>
      <c r="FKG153" s="20"/>
      <c r="FKH153" s="20"/>
      <c r="FKI153" s="20"/>
      <c r="FKJ153" s="20"/>
      <c r="FKK153" s="20"/>
      <c r="FKL153" s="20"/>
      <c r="FKM153" s="20"/>
      <c r="FKN153" s="20"/>
      <c r="FKO153" s="20"/>
      <c r="FKP153" s="20"/>
      <c r="FKQ153" s="20"/>
      <c r="FKR153" s="20"/>
      <c r="FKS153" s="20"/>
      <c r="FKT153" s="20"/>
      <c r="FKU153" s="20"/>
      <c r="FKV153" s="20"/>
      <c r="FKW153" s="20"/>
      <c r="FKX153" s="20"/>
      <c r="FKY153" s="20"/>
      <c r="FKZ153" s="20"/>
      <c r="FLA153" s="20"/>
      <c r="FLB153" s="20"/>
      <c r="FLC153" s="20"/>
      <c r="FLD153" s="20"/>
      <c r="FLE153" s="20"/>
      <c r="FLF153" s="20"/>
      <c r="FLG153" s="20"/>
      <c r="FLH153" s="20"/>
      <c r="FLI153" s="20"/>
      <c r="FLJ153" s="20"/>
      <c r="FLK153" s="20"/>
      <c r="FLL153" s="20"/>
      <c r="FLM153" s="20"/>
      <c r="FLN153" s="20"/>
      <c r="FLO153" s="20"/>
      <c r="FLP153" s="20"/>
      <c r="FLQ153" s="20"/>
      <c r="FLR153" s="20"/>
      <c r="FLS153" s="20"/>
      <c r="FLT153" s="20"/>
      <c r="FLU153" s="20"/>
      <c r="FLV153" s="20"/>
      <c r="FLW153" s="20"/>
      <c r="FLX153" s="20"/>
      <c r="FLY153" s="20"/>
      <c r="FLZ153" s="20"/>
      <c r="FMA153" s="20"/>
      <c r="FMB153" s="20"/>
      <c r="FMC153" s="20"/>
      <c r="FMD153" s="20"/>
      <c r="FME153" s="20"/>
      <c r="FMF153" s="20"/>
      <c r="FMG153" s="20"/>
      <c r="FMH153" s="20"/>
      <c r="FMI153" s="20"/>
      <c r="FMJ153" s="20"/>
      <c r="FMK153" s="20"/>
      <c r="FML153" s="20"/>
      <c r="FMM153" s="20"/>
      <c r="FMN153" s="20"/>
      <c r="FMO153" s="20"/>
      <c r="FMP153" s="20"/>
      <c r="FMQ153" s="20"/>
      <c r="FMR153" s="20"/>
      <c r="FMS153" s="20"/>
      <c r="FMT153" s="20"/>
      <c r="FMU153" s="20"/>
      <c r="FMV153" s="20"/>
      <c r="FMW153" s="20"/>
      <c r="FMX153" s="20"/>
      <c r="FMY153" s="20"/>
      <c r="FMZ153" s="20"/>
      <c r="FNA153" s="20"/>
      <c r="FNB153" s="20"/>
      <c r="FNC153" s="20"/>
      <c r="FND153" s="20"/>
      <c r="FNE153" s="20"/>
      <c r="FNF153" s="20"/>
      <c r="FNG153" s="20"/>
      <c r="FNH153" s="20"/>
      <c r="FNI153" s="20"/>
      <c r="FNJ153" s="20"/>
      <c r="FNK153" s="20"/>
      <c r="FNL153" s="20"/>
      <c r="FNM153" s="20"/>
      <c r="FNN153" s="20"/>
      <c r="FNO153" s="20"/>
      <c r="FNP153" s="20"/>
      <c r="FNQ153" s="20"/>
      <c r="FNR153" s="20"/>
      <c r="FNS153" s="20"/>
      <c r="FNT153" s="20"/>
      <c r="FNU153" s="20"/>
      <c r="FNV153" s="20"/>
      <c r="FNW153" s="20"/>
      <c r="FNX153" s="20"/>
      <c r="FNY153" s="20"/>
      <c r="FNZ153" s="20"/>
      <c r="FOA153" s="20"/>
      <c r="FOB153" s="20"/>
      <c r="FOC153" s="20"/>
      <c r="FOD153" s="20"/>
      <c r="FOE153" s="20"/>
      <c r="FOF153" s="20"/>
      <c r="FOG153" s="20"/>
      <c r="FOH153" s="20"/>
      <c r="FOI153" s="20"/>
      <c r="FOJ153" s="20"/>
      <c r="FOK153" s="20"/>
      <c r="FOL153" s="20"/>
      <c r="FOM153" s="20"/>
      <c r="FON153" s="20"/>
      <c r="FOO153" s="20"/>
      <c r="FOP153" s="20"/>
      <c r="FOQ153" s="20"/>
      <c r="FOR153" s="20"/>
      <c r="FOS153" s="20"/>
      <c r="FOT153" s="20"/>
      <c r="FOU153" s="20"/>
      <c r="FOV153" s="20"/>
      <c r="FOW153" s="20"/>
      <c r="FOX153" s="20"/>
      <c r="FOY153" s="20"/>
      <c r="FOZ153" s="20"/>
      <c r="FPA153" s="20"/>
      <c r="FPB153" s="20"/>
      <c r="FPC153" s="20"/>
      <c r="FPD153" s="20"/>
      <c r="FPE153" s="20"/>
      <c r="FPF153" s="20"/>
      <c r="FPG153" s="20"/>
      <c r="FPH153" s="20"/>
      <c r="FPI153" s="20"/>
      <c r="FPJ153" s="20"/>
      <c r="FPK153" s="20"/>
      <c r="FPL153" s="20"/>
      <c r="FPM153" s="20"/>
      <c r="FPN153" s="20"/>
      <c r="FPO153" s="20"/>
      <c r="FPP153" s="20"/>
      <c r="FPQ153" s="20"/>
      <c r="FPR153" s="20"/>
      <c r="FPS153" s="20"/>
      <c r="FPT153" s="20"/>
      <c r="FPU153" s="20"/>
      <c r="FPV153" s="20"/>
      <c r="FPW153" s="20"/>
      <c r="FPX153" s="20"/>
      <c r="FPY153" s="20"/>
      <c r="FPZ153" s="20"/>
      <c r="FQA153" s="20"/>
      <c r="FQB153" s="20"/>
      <c r="FQC153" s="20"/>
      <c r="FQD153" s="20"/>
      <c r="FQE153" s="20"/>
      <c r="FQF153" s="20"/>
      <c r="FQG153" s="20"/>
      <c r="FQH153" s="20"/>
      <c r="FQI153" s="20"/>
      <c r="FQJ153" s="20"/>
      <c r="FQK153" s="20"/>
      <c r="FQL153" s="20"/>
      <c r="FQM153" s="20"/>
      <c r="FQN153" s="20"/>
      <c r="FQO153" s="20"/>
      <c r="FQP153" s="20"/>
      <c r="FQQ153" s="20"/>
      <c r="FQR153" s="20"/>
      <c r="FQS153" s="20"/>
      <c r="FQT153" s="20"/>
      <c r="FQU153" s="20"/>
      <c r="FQV153" s="20"/>
      <c r="FQW153" s="20"/>
      <c r="FQX153" s="20"/>
      <c r="FQY153" s="20"/>
      <c r="FQZ153" s="20"/>
      <c r="FRA153" s="20"/>
      <c r="FRB153" s="20"/>
      <c r="FRC153" s="20"/>
      <c r="FRD153" s="20"/>
      <c r="FRE153" s="20"/>
      <c r="FRF153" s="20"/>
      <c r="FRG153" s="20"/>
      <c r="FRH153" s="20"/>
      <c r="FRI153" s="20"/>
      <c r="FRJ153" s="20"/>
      <c r="FRK153" s="20"/>
      <c r="FRL153" s="20"/>
      <c r="FRM153" s="20"/>
      <c r="FRN153" s="20"/>
      <c r="FRO153" s="20"/>
      <c r="FRP153" s="20"/>
      <c r="FRQ153" s="20"/>
      <c r="FRR153" s="20"/>
      <c r="FRS153" s="20"/>
      <c r="FRT153" s="20"/>
      <c r="FRU153" s="20"/>
      <c r="FRV153" s="20"/>
      <c r="FRW153" s="20"/>
      <c r="FRX153" s="20"/>
      <c r="FRY153" s="20"/>
      <c r="FRZ153" s="20"/>
      <c r="FSA153" s="20"/>
      <c r="FSB153" s="20"/>
      <c r="FSC153" s="20"/>
      <c r="FSD153" s="20"/>
      <c r="FSE153" s="20"/>
      <c r="FSF153" s="20"/>
      <c r="FSG153" s="20"/>
      <c r="FSH153" s="20"/>
      <c r="FSI153" s="20"/>
      <c r="FSJ153" s="20"/>
      <c r="FSK153" s="20"/>
      <c r="FSL153" s="20"/>
      <c r="FSM153" s="20"/>
      <c r="FSN153" s="20"/>
      <c r="FSO153" s="20"/>
      <c r="FSP153" s="20"/>
      <c r="FSQ153" s="20"/>
      <c r="FSR153" s="20"/>
      <c r="FSS153" s="20"/>
      <c r="FST153" s="20"/>
      <c r="FSU153" s="20"/>
      <c r="FSV153" s="20"/>
      <c r="FSW153" s="20"/>
      <c r="FSX153" s="20"/>
      <c r="FSY153" s="20"/>
      <c r="FSZ153" s="20"/>
      <c r="FTA153" s="20"/>
      <c r="FTB153" s="20"/>
      <c r="FTC153" s="20"/>
      <c r="FTD153" s="20"/>
      <c r="FTE153" s="20"/>
      <c r="FTF153" s="20"/>
      <c r="FTG153" s="20"/>
      <c r="FTH153" s="20"/>
      <c r="FTI153" s="20"/>
      <c r="FTJ153" s="20"/>
      <c r="FTK153" s="20"/>
      <c r="FTL153" s="20"/>
      <c r="FTM153" s="20"/>
      <c r="FTN153" s="20"/>
      <c r="FTO153" s="20"/>
      <c r="FTP153" s="20"/>
      <c r="FTQ153" s="20"/>
      <c r="FTR153" s="20"/>
      <c r="FTS153" s="20"/>
      <c r="FTT153" s="20"/>
      <c r="FTU153" s="20"/>
      <c r="FTV153" s="20"/>
      <c r="FTW153" s="20"/>
      <c r="FTX153" s="20"/>
      <c r="FTY153" s="20"/>
      <c r="FTZ153" s="20"/>
      <c r="FUA153" s="20"/>
      <c r="FUB153" s="20"/>
      <c r="FUC153" s="20"/>
      <c r="FUD153" s="20"/>
      <c r="FUE153" s="20"/>
      <c r="FUF153" s="20"/>
      <c r="FUG153" s="20"/>
      <c r="FUH153" s="20"/>
      <c r="FUI153" s="20"/>
      <c r="FUJ153" s="20"/>
      <c r="FUK153" s="20"/>
      <c r="FUL153" s="20"/>
      <c r="FUM153" s="20"/>
      <c r="FUN153" s="20"/>
      <c r="FUO153" s="20"/>
      <c r="FUP153" s="20"/>
      <c r="FUQ153" s="20"/>
      <c r="FUR153" s="20"/>
      <c r="FUS153" s="20"/>
      <c r="FUT153" s="20"/>
      <c r="FUU153" s="20"/>
      <c r="FUV153" s="20"/>
      <c r="FUW153" s="20"/>
      <c r="FUX153" s="20"/>
      <c r="FUY153" s="20"/>
      <c r="FUZ153" s="20"/>
      <c r="FVA153" s="20"/>
      <c r="FVB153" s="20"/>
      <c r="FVC153" s="20"/>
      <c r="FVD153" s="20"/>
      <c r="FVE153" s="20"/>
      <c r="FVF153" s="20"/>
      <c r="FVG153" s="20"/>
      <c r="FVH153" s="20"/>
      <c r="FVI153" s="20"/>
      <c r="FVJ153" s="20"/>
      <c r="FVK153" s="20"/>
      <c r="FVL153" s="20"/>
      <c r="FVM153" s="20"/>
      <c r="FVN153" s="20"/>
      <c r="FVO153" s="20"/>
      <c r="FVP153" s="20"/>
      <c r="FVQ153" s="20"/>
      <c r="FVR153" s="20"/>
      <c r="FVS153" s="20"/>
      <c r="FVT153" s="20"/>
      <c r="FVU153" s="20"/>
      <c r="FVV153" s="20"/>
      <c r="FVW153" s="20"/>
      <c r="FVX153" s="20"/>
      <c r="FVY153" s="20"/>
      <c r="FVZ153" s="20"/>
      <c r="FWA153" s="20"/>
      <c r="FWB153" s="20"/>
      <c r="FWC153" s="20"/>
      <c r="FWD153" s="20"/>
      <c r="FWE153" s="20"/>
      <c r="FWF153" s="20"/>
      <c r="FWG153" s="20"/>
      <c r="FWH153" s="20"/>
      <c r="FWI153" s="20"/>
      <c r="FWJ153" s="20"/>
      <c r="FWK153" s="20"/>
      <c r="FWL153" s="20"/>
      <c r="FWM153" s="20"/>
      <c r="FWN153" s="20"/>
      <c r="FWO153" s="20"/>
      <c r="FWP153" s="20"/>
      <c r="FWQ153" s="20"/>
      <c r="FWR153" s="20"/>
      <c r="FWS153" s="20"/>
      <c r="FWT153" s="20"/>
      <c r="FWU153" s="20"/>
      <c r="FWV153" s="20"/>
      <c r="FWW153" s="20"/>
      <c r="FWX153" s="20"/>
      <c r="FWY153" s="20"/>
      <c r="FWZ153" s="20"/>
      <c r="FXA153" s="20"/>
      <c r="FXB153" s="20"/>
      <c r="FXC153" s="20"/>
      <c r="FXD153" s="20"/>
      <c r="FXE153" s="20"/>
      <c r="FXF153" s="20"/>
      <c r="FXG153" s="20"/>
      <c r="FXH153" s="20"/>
      <c r="FXI153" s="20"/>
      <c r="FXJ153" s="20"/>
      <c r="FXK153" s="20"/>
      <c r="FXL153" s="20"/>
      <c r="FXM153" s="20"/>
      <c r="FXN153" s="20"/>
      <c r="FXO153" s="20"/>
      <c r="FXP153" s="20"/>
      <c r="FXQ153" s="20"/>
      <c r="FXR153" s="20"/>
      <c r="FXS153" s="20"/>
      <c r="FXT153" s="20"/>
      <c r="FXU153" s="20"/>
      <c r="FXV153" s="20"/>
      <c r="FXW153" s="20"/>
      <c r="FXX153" s="20"/>
      <c r="FXY153" s="20"/>
      <c r="FXZ153" s="20"/>
      <c r="FYA153" s="20"/>
      <c r="FYB153" s="20"/>
      <c r="FYC153" s="20"/>
      <c r="FYD153" s="20"/>
      <c r="FYE153" s="20"/>
      <c r="FYF153" s="20"/>
      <c r="FYG153" s="20"/>
      <c r="FYH153" s="20"/>
      <c r="FYI153" s="20"/>
      <c r="FYJ153" s="20"/>
      <c r="FYK153" s="20"/>
      <c r="FYL153" s="20"/>
      <c r="FYM153" s="20"/>
      <c r="FYN153" s="20"/>
      <c r="FYO153" s="20"/>
      <c r="FYP153" s="20"/>
      <c r="FYQ153" s="20"/>
      <c r="FYR153" s="20"/>
      <c r="FYS153" s="20"/>
      <c r="FYT153" s="20"/>
      <c r="FYU153" s="20"/>
      <c r="FYV153" s="20"/>
      <c r="FYW153" s="20"/>
      <c r="FYX153" s="20"/>
      <c r="FYY153" s="20"/>
      <c r="FYZ153" s="20"/>
      <c r="FZA153" s="20"/>
      <c r="FZB153" s="20"/>
      <c r="FZC153" s="20"/>
      <c r="FZD153" s="20"/>
      <c r="FZE153" s="20"/>
      <c r="FZF153" s="20"/>
      <c r="FZG153" s="20"/>
      <c r="FZH153" s="20"/>
      <c r="FZI153" s="20"/>
      <c r="FZJ153" s="20"/>
      <c r="FZK153" s="20"/>
      <c r="FZL153" s="20"/>
      <c r="FZM153" s="20"/>
      <c r="FZN153" s="20"/>
      <c r="FZO153" s="20"/>
      <c r="FZP153" s="20"/>
      <c r="FZQ153" s="20"/>
      <c r="FZR153" s="20"/>
      <c r="FZS153" s="20"/>
      <c r="FZT153" s="20"/>
      <c r="FZU153" s="20"/>
      <c r="FZV153" s="20"/>
      <c r="FZW153" s="20"/>
      <c r="FZX153" s="20"/>
      <c r="FZY153" s="20"/>
      <c r="FZZ153" s="20"/>
      <c r="GAA153" s="20"/>
      <c r="GAB153" s="20"/>
      <c r="GAC153" s="20"/>
      <c r="GAD153" s="20"/>
      <c r="GAE153" s="20"/>
      <c r="GAF153" s="20"/>
      <c r="GAG153" s="20"/>
      <c r="GAH153" s="20"/>
      <c r="GAI153" s="20"/>
      <c r="GAJ153" s="20"/>
      <c r="GAK153" s="20"/>
      <c r="GAL153" s="20"/>
      <c r="GAM153" s="20"/>
      <c r="GAN153" s="20"/>
      <c r="GAO153" s="20"/>
      <c r="GAP153" s="20"/>
      <c r="GAQ153" s="20"/>
      <c r="GAR153" s="20"/>
      <c r="GAS153" s="20"/>
      <c r="GAT153" s="20"/>
      <c r="GAU153" s="20"/>
      <c r="GAV153" s="20"/>
      <c r="GAW153" s="20"/>
      <c r="GAX153" s="20"/>
      <c r="GAY153" s="20"/>
      <c r="GAZ153" s="20"/>
      <c r="GBA153" s="20"/>
      <c r="GBB153" s="20"/>
      <c r="GBC153" s="20"/>
      <c r="GBD153" s="20"/>
      <c r="GBE153" s="20"/>
      <c r="GBF153" s="20"/>
      <c r="GBG153" s="20"/>
      <c r="GBH153" s="20"/>
      <c r="GBI153" s="20"/>
      <c r="GBJ153" s="20"/>
      <c r="GBK153" s="20"/>
      <c r="GBL153" s="20"/>
      <c r="GBM153" s="20"/>
      <c r="GBN153" s="20"/>
      <c r="GBO153" s="20"/>
      <c r="GBP153" s="20"/>
      <c r="GBQ153" s="20"/>
      <c r="GBR153" s="20"/>
      <c r="GBS153" s="20"/>
      <c r="GBT153" s="20"/>
      <c r="GBU153" s="20"/>
      <c r="GBV153" s="20"/>
      <c r="GBW153" s="20"/>
      <c r="GBX153" s="20"/>
      <c r="GBY153" s="20"/>
      <c r="GBZ153" s="20"/>
      <c r="GCA153" s="20"/>
      <c r="GCB153" s="20"/>
      <c r="GCC153" s="20"/>
      <c r="GCD153" s="20"/>
      <c r="GCE153" s="20"/>
      <c r="GCF153" s="20"/>
      <c r="GCG153" s="20"/>
      <c r="GCH153" s="20"/>
      <c r="GCI153" s="20"/>
      <c r="GCJ153" s="20"/>
      <c r="GCK153" s="20"/>
      <c r="GCL153" s="20"/>
      <c r="GCM153" s="20"/>
      <c r="GCN153" s="20"/>
      <c r="GCO153" s="20"/>
      <c r="GCP153" s="20"/>
      <c r="GCQ153" s="20"/>
      <c r="GCR153" s="20"/>
      <c r="GCS153" s="20"/>
      <c r="GCT153" s="20"/>
      <c r="GCU153" s="20"/>
      <c r="GCV153" s="20"/>
      <c r="GCW153" s="20"/>
      <c r="GCX153" s="20"/>
      <c r="GCY153" s="20"/>
      <c r="GCZ153" s="20"/>
      <c r="GDA153" s="20"/>
      <c r="GDB153" s="20"/>
      <c r="GDC153" s="20"/>
      <c r="GDD153" s="20"/>
      <c r="GDE153" s="20"/>
      <c r="GDF153" s="20"/>
      <c r="GDG153" s="20"/>
      <c r="GDH153" s="20"/>
      <c r="GDI153" s="20"/>
      <c r="GDJ153" s="20"/>
      <c r="GDK153" s="20"/>
      <c r="GDL153" s="20"/>
      <c r="GDM153" s="20"/>
      <c r="GDN153" s="20"/>
      <c r="GDO153" s="20"/>
      <c r="GDP153" s="20"/>
      <c r="GDQ153" s="20"/>
      <c r="GDR153" s="20"/>
      <c r="GDS153" s="20"/>
      <c r="GDT153" s="20"/>
      <c r="GDU153" s="20"/>
      <c r="GDV153" s="20"/>
      <c r="GDW153" s="20"/>
      <c r="GDX153" s="20"/>
      <c r="GDY153" s="20"/>
      <c r="GDZ153" s="20"/>
      <c r="GEA153" s="20"/>
      <c r="GEB153" s="20"/>
      <c r="GEC153" s="20"/>
      <c r="GED153" s="20"/>
      <c r="GEE153" s="20"/>
      <c r="GEF153" s="20"/>
      <c r="GEG153" s="20"/>
      <c r="GEH153" s="20"/>
      <c r="GEI153" s="20"/>
      <c r="GEJ153" s="20"/>
      <c r="GEK153" s="20"/>
      <c r="GEL153" s="20"/>
      <c r="GEM153" s="20"/>
      <c r="GEN153" s="20"/>
      <c r="GEO153" s="20"/>
      <c r="GEP153" s="20"/>
      <c r="GEQ153" s="20"/>
      <c r="GER153" s="20"/>
      <c r="GES153" s="20"/>
      <c r="GET153" s="20"/>
      <c r="GEU153" s="20"/>
      <c r="GEV153" s="20"/>
      <c r="GEW153" s="20"/>
      <c r="GEX153" s="20"/>
      <c r="GEY153" s="20"/>
      <c r="GEZ153" s="20"/>
      <c r="GFA153" s="20"/>
      <c r="GFB153" s="20"/>
      <c r="GFC153" s="20"/>
      <c r="GFD153" s="20"/>
      <c r="GFE153" s="20"/>
      <c r="GFF153" s="20"/>
      <c r="GFG153" s="20"/>
      <c r="GFH153" s="20"/>
      <c r="GFI153" s="20"/>
      <c r="GFJ153" s="20"/>
      <c r="GFK153" s="20"/>
      <c r="GFL153" s="20"/>
      <c r="GFM153" s="20"/>
      <c r="GFN153" s="20"/>
      <c r="GFO153" s="20"/>
      <c r="GFP153" s="20"/>
      <c r="GFQ153" s="20"/>
      <c r="GFR153" s="20"/>
      <c r="GFS153" s="20"/>
      <c r="GFT153" s="20"/>
      <c r="GFU153" s="20"/>
      <c r="GFV153" s="20"/>
      <c r="GFW153" s="20"/>
      <c r="GFX153" s="20"/>
      <c r="GFY153" s="20"/>
      <c r="GFZ153" s="20"/>
      <c r="GGA153" s="20"/>
      <c r="GGB153" s="20"/>
      <c r="GGC153" s="20"/>
      <c r="GGD153" s="20"/>
      <c r="GGE153" s="20"/>
      <c r="GGF153" s="20"/>
      <c r="GGG153" s="20"/>
      <c r="GGH153" s="20"/>
      <c r="GGI153" s="20"/>
      <c r="GGJ153" s="20"/>
      <c r="GGK153" s="20"/>
      <c r="GGL153" s="20"/>
      <c r="GGM153" s="20"/>
      <c r="GGN153" s="20"/>
      <c r="GGO153" s="20"/>
      <c r="GGP153" s="20"/>
      <c r="GGQ153" s="20"/>
      <c r="GGR153" s="20"/>
      <c r="GGS153" s="20"/>
      <c r="GGT153" s="20"/>
      <c r="GGU153" s="20"/>
      <c r="GGV153" s="20"/>
      <c r="GGW153" s="20"/>
      <c r="GGX153" s="20"/>
      <c r="GGY153" s="20"/>
      <c r="GGZ153" s="20"/>
      <c r="GHA153" s="20"/>
      <c r="GHB153" s="20"/>
      <c r="GHC153" s="20"/>
      <c r="GHD153" s="20"/>
      <c r="GHE153" s="20"/>
      <c r="GHF153" s="20"/>
      <c r="GHG153" s="20"/>
      <c r="GHH153" s="20"/>
      <c r="GHI153" s="20"/>
      <c r="GHJ153" s="20"/>
      <c r="GHK153" s="20"/>
      <c r="GHL153" s="20"/>
      <c r="GHM153" s="20"/>
      <c r="GHN153" s="20"/>
      <c r="GHO153" s="20"/>
      <c r="GHP153" s="20"/>
      <c r="GHQ153" s="20"/>
      <c r="GHR153" s="20"/>
      <c r="GHS153" s="20"/>
      <c r="GHT153" s="20"/>
      <c r="GHU153" s="20"/>
      <c r="GHV153" s="20"/>
      <c r="GHW153" s="20"/>
      <c r="GHX153" s="20"/>
      <c r="GHY153" s="20"/>
      <c r="GHZ153" s="20"/>
      <c r="GIA153" s="20"/>
      <c r="GIB153" s="20"/>
      <c r="GIC153" s="20"/>
      <c r="GID153" s="20"/>
      <c r="GIE153" s="20"/>
      <c r="GIF153" s="20"/>
      <c r="GIG153" s="20"/>
      <c r="GIH153" s="20"/>
      <c r="GII153" s="20"/>
      <c r="GIJ153" s="20"/>
      <c r="GIK153" s="20"/>
      <c r="GIL153" s="20"/>
      <c r="GIM153" s="20"/>
      <c r="GIN153" s="20"/>
      <c r="GIO153" s="20"/>
      <c r="GIP153" s="20"/>
      <c r="GIQ153" s="20"/>
      <c r="GIR153" s="20"/>
      <c r="GIS153" s="20"/>
      <c r="GIT153" s="20"/>
      <c r="GIU153" s="20"/>
      <c r="GIV153" s="20"/>
      <c r="GIW153" s="20"/>
      <c r="GIX153" s="20"/>
      <c r="GIY153" s="20"/>
      <c r="GIZ153" s="20"/>
      <c r="GJA153" s="20"/>
      <c r="GJB153" s="20"/>
      <c r="GJC153" s="20"/>
      <c r="GJD153" s="20"/>
      <c r="GJE153" s="20"/>
      <c r="GJF153" s="20"/>
      <c r="GJG153" s="20"/>
      <c r="GJH153" s="20"/>
      <c r="GJI153" s="20"/>
      <c r="GJJ153" s="20"/>
      <c r="GJK153" s="20"/>
      <c r="GJL153" s="20"/>
      <c r="GJM153" s="20"/>
      <c r="GJN153" s="20"/>
      <c r="GJO153" s="20"/>
      <c r="GJP153" s="20"/>
      <c r="GJQ153" s="20"/>
      <c r="GJR153" s="20"/>
      <c r="GJS153" s="20"/>
      <c r="GJT153" s="20"/>
      <c r="GJU153" s="20"/>
      <c r="GJV153" s="20"/>
      <c r="GJW153" s="20"/>
      <c r="GJX153" s="20"/>
      <c r="GJY153" s="20"/>
      <c r="GJZ153" s="20"/>
      <c r="GKA153" s="20"/>
      <c r="GKB153" s="20"/>
      <c r="GKC153" s="20"/>
      <c r="GKD153" s="20"/>
      <c r="GKE153" s="20"/>
      <c r="GKF153" s="20"/>
      <c r="GKG153" s="20"/>
      <c r="GKH153" s="20"/>
      <c r="GKI153" s="20"/>
      <c r="GKJ153" s="20"/>
      <c r="GKK153" s="20"/>
      <c r="GKL153" s="20"/>
      <c r="GKM153" s="20"/>
      <c r="GKN153" s="20"/>
      <c r="GKO153" s="20"/>
      <c r="GKP153" s="20"/>
      <c r="GKQ153" s="20"/>
      <c r="GKR153" s="20"/>
      <c r="GKS153" s="20"/>
      <c r="GKT153" s="20"/>
      <c r="GKU153" s="20"/>
      <c r="GKV153" s="20"/>
      <c r="GKW153" s="20"/>
      <c r="GKX153" s="20"/>
      <c r="GKY153" s="20"/>
      <c r="GKZ153" s="20"/>
      <c r="GLA153" s="20"/>
      <c r="GLB153" s="20"/>
      <c r="GLC153" s="20"/>
      <c r="GLD153" s="20"/>
      <c r="GLE153" s="20"/>
      <c r="GLF153" s="20"/>
      <c r="GLG153" s="20"/>
      <c r="GLH153" s="20"/>
      <c r="GLI153" s="20"/>
      <c r="GLJ153" s="20"/>
      <c r="GLK153" s="20"/>
      <c r="GLL153" s="20"/>
      <c r="GLM153" s="20"/>
      <c r="GLN153" s="20"/>
      <c r="GLO153" s="20"/>
      <c r="GLP153" s="20"/>
      <c r="GLQ153" s="20"/>
      <c r="GLR153" s="20"/>
      <c r="GLS153" s="20"/>
      <c r="GLT153" s="20"/>
      <c r="GLU153" s="20"/>
      <c r="GLV153" s="20"/>
      <c r="GLW153" s="20"/>
      <c r="GLX153" s="20"/>
      <c r="GLY153" s="20"/>
      <c r="GLZ153" s="20"/>
      <c r="GMA153" s="20"/>
      <c r="GMB153" s="20"/>
      <c r="GMC153" s="20"/>
      <c r="GMD153" s="20"/>
      <c r="GME153" s="20"/>
      <c r="GMF153" s="20"/>
      <c r="GMG153" s="20"/>
      <c r="GMH153" s="20"/>
      <c r="GMI153" s="20"/>
      <c r="GMJ153" s="20"/>
      <c r="GMK153" s="20"/>
      <c r="GML153" s="20"/>
      <c r="GMM153" s="20"/>
      <c r="GMN153" s="20"/>
      <c r="GMO153" s="20"/>
      <c r="GMP153" s="20"/>
      <c r="GMQ153" s="20"/>
      <c r="GMR153" s="20"/>
      <c r="GMS153" s="20"/>
      <c r="GMT153" s="20"/>
      <c r="GMU153" s="20"/>
      <c r="GMV153" s="20"/>
      <c r="GMW153" s="20"/>
      <c r="GMX153" s="20"/>
      <c r="GMY153" s="20"/>
      <c r="GMZ153" s="20"/>
      <c r="GNA153" s="20"/>
      <c r="GNB153" s="20"/>
      <c r="GNC153" s="20"/>
      <c r="GND153" s="20"/>
      <c r="GNE153" s="20"/>
      <c r="GNF153" s="20"/>
      <c r="GNG153" s="20"/>
      <c r="GNH153" s="20"/>
      <c r="GNI153" s="20"/>
      <c r="GNJ153" s="20"/>
      <c r="GNK153" s="20"/>
      <c r="GNL153" s="20"/>
      <c r="GNM153" s="20"/>
      <c r="GNN153" s="20"/>
      <c r="GNO153" s="20"/>
      <c r="GNP153" s="20"/>
      <c r="GNQ153" s="20"/>
      <c r="GNR153" s="20"/>
      <c r="GNS153" s="20"/>
      <c r="GNT153" s="20"/>
      <c r="GNU153" s="20"/>
      <c r="GNV153" s="20"/>
      <c r="GNW153" s="20"/>
      <c r="GNX153" s="20"/>
      <c r="GNY153" s="20"/>
      <c r="GNZ153" s="20"/>
      <c r="GOA153" s="20"/>
      <c r="GOB153" s="20"/>
      <c r="GOC153" s="20"/>
      <c r="GOD153" s="20"/>
      <c r="GOE153" s="20"/>
      <c r="GOF153" s="20"/>
      <c r="GOG153" s="20"/>
      <c r="GOH153" s="20"/>
      <c r="GOI153" s="20"/>
      <c r="GOJ153" s="20"/>
      <c r="GOK153" s="20"/>
      <c r="GOL153" s="20"/>
      <c r="GOM153" s="20"/>
      <c r="GON153" s="20"/>
      <c r="GOO153" s="20"/>
      <c r="GOP153" s="20"/>
      <c r="GOQ153" s="20"/>
      <c r="GOR153" s="20"/>
      <c r="GOS153" s="20"/>
      <c r="GOT153" s="20"/>
      <c r="GOU153" s="20"/>
      <c r="GOV153" s="20"/>
      <c r="GOW153" s="20"/>
      <c r="GOX153" s="20"/>
      <c r="GOY153" s="20"/>
      <c r="GOZ153" s="20"/>
      <c r="GPA153" s="20"/>
      <c r="GPB153" s="20"/>
      <c r="GPC153" s="20"/>
      <c r="GPD153" s="20"/>
      <c r="GPE153" s="20"/>
      <c r="GPF153" s="20"/>
      <c r="GPG153" s="20"/>
      <c r="GPH153" s="20"/>
      <c r="GPI153" s="20"/>
      <c r="GPJ153" s="20"/>
      <c r="GPK153" s="20"/>
      <c r="GPL153" s="20"/>
      <c r="GPM153" s="20"/>
      <c r="GPN153" s="20"/>
      <c r="GPO153" s="20"/>
      <c r="GPP153" s="20"/>
      <c r="GPQ153" s="20"/>
      <c r="GPR153" s="20"/>
      <c r="GPS153" s="20"/>
      <c r="GPT153" s="20"/>
      <c r="GPU153" s="20"/>
      <c r="GPV153" s="20"/>
      <c r="GPW153" s="20"/>
      <c r="GPX153" s="20"/>
      <c r="GPY153" s="20"/>
      <c r="GPZ153" s="20"/>
      <c r="GQA153" s="20"/>
      <c r="GQB153" s="20"/>
      <c r="GQC153" s="20"/>
      <c r="GQD153" s="20"/>
      <c r="GQE153" s="20"/>
      <c r="GQF153" s="20"/>
      <c r="GQG153" s="20"/>
      <c r="GQH153" s="20"/>
      <c r="GQI153" s="20"/>
      <c r="GQJ153" s="20"/>
      <c r="GQK153" s="20"/>
      <c r="GQL153" s="20"/>
      <c r="GQM153" s="20"/>
      <c r="GQN153" s="20"/>
      <c r="GQO153" s="20"/>
      <c r="GQP153" s="20"/>
      <c r="GQQ153" s="20"/>
      <c r="GQR153" s="20"/>
      <c r="GQS153" s="20"/>
      <c r="GQT153" s="20"/>
      <c r="GQU153" s="20"/>
      <c r="GQV153" s="20"/>
      <c r="GQW153" s="20"/>
      <c r="GQX153" s="20"/>
      <c r="GQY153" s="20"/>
      <c r="GQZ153" s="20"/>
      <c r="GRA153" s="20"/>
      <c r="GRB153" s="20"/>
      <c r="GRC153" s="20"/>
      <c r="GRD153" s="20"/>
      <c r="GRE153" s="20"/>
      <c r="GRF153" s="20"/>
      <c r="GRG153" s="20"/>
      <c r="GRH153" s="20"/>
      <c r="GRI153" s="20"/>
      <c r="GRJ153" s="20"/>
      <c r="GRK153" s="20"/>
      <c r="GRL153" s="20"/>
      <c r="GRM153" s="20"/>
      <c r="GRN153" s="20"/>
      <c r="GRO153" s="20"/>
      <c r="GRP153" s="20"/>
      <c r="GRQ153" s="20"/>
      <c r="GRR153" s="20"/>
      <c r="GRS153" s="20"/>
      <c r="GRT153" s="20"/>
      <c r="GRU153" s="20"/>
      <c r="GRV153" s="20"/>
      <c r="GRW153" s="20"/>
      <c r="GRX153" s="20"/>
      <c r="GRY153" s="20"/>
      <c r="GRZ153" s="20"/>
      <c r="GSA153" s="20"/>
      <c r="GSB153" s="20"/>
      <c r="GSC153" s="20"/>
      <c r="GSD153" s="20"/>
      <c r="GSE153" s="20"/>
      <c r="GSF153" s="20"/>
      <c r="GSG153" s="20"/>
      <c r="GSH153" s="20"/>
      <c r="GSI153" s="20"/>
      <c r="GSJ153" s="20"/>
      <c r="GSK153" s="20"/>
      <c r="GSL153" s="20"/>
      <c r="GSM153" s="20"/>
      <c r="GSN153" s="20"/>
      <c r="GSO153" s="20"/>
      <c r="GSP153" s="20"/>
      <c r="GSQ153" s="20"/>
      <c r="GSR153" s="20"/>
      <c r="GSS153" s="20"/>
      <c r="GST153" s="20"/>
      <c r="GSU153" s="20"/>
      <c r="GSV153" s="20"/>
      <c r="GSW153" s="20"/>
      <c r="GSX153" s="20"/>
      <c r="GSY153" s="20"/>
      <c r="GSZ153" s="20"/>
      <c r="GTA153" s="20"/>
      <c r="GTB153" s="20"/>
      <c r="GTC153" s="20"/>
      <c r="GTD153" s="20"/>
      <c r="GTE153" s="20"/>
      <c r="GTF153" s="20"/>
      <c r="GTG153" s="20"/>
      <c r="GTH153" s="20"/>
      <c r="GTI153" s="20"/>
      <c r="GTJ153" s="20"/>
      <c r="GTK153" s="20"/>
      <c r="GTL153" s="20"/>
      <c r="GTM153" s="20"/>
      <c r="GTN153" s="20"/>
      <c r="GTO153" s="20"/>
      <c r="GTP153" s="20"/>
      <c r="GTQ153" s="20"/>
      <c r="GTR153" s="20"/>
      <c r="GTS153" s="20"/>
      <c r="GTT153" s="20"/>
      <c r="GTU153" s="20"/>
      <c r="GTV153" s="20"/>
      <c r="GTW153" s="20"/>
      <c r="GTX153" s="20"/>
      <c r="GTY153" s="20"/>
      <c r="GTZ153" s="20"/>
      <c r="GUA153" s="20"/>
      <c r="GUB153" s="20"/>
      <c r="GUC153" s="20"/>
      <c r="GUD153" s="20"/>
      <c r="GUE153" s="20"/>
      <c r="GUF153" s="20"/>
      <c r="GUG153" s="20"/>
      <c r="GUH153" s="20"/>
      <c r="GUI153" s="20"/>
      <c r="GUJ153" s="20"/>
      <c r="GUK153" s="20"/>
      <c r="GUL153" s="20"/>
      <c r="GUM153" s="20"/>
      <c r="GUN153" s="20"/>
      <c r="GUO153" s="20"/>
      <c r="GUP153" s="20"/>
      <c r="GUQ153" s="20"/>
      <c r="GUR153" s="20"/>
      <c r="GUS153" s="20"/>
      <c r="GUT153" s="20"/>
      <c r="GUU153" s="20"/>
      <c r="GUV153" s="20"/>
      <c r="GUW153" s="20"/>
      <c r="GUX153" s="20"/>
      <c r="GUY153" s="20"/>
      <c r="GUZ153" s="20"/>
      <c r="GVA153" s="20"/>
      <c r="GVB153" s="20"/>
      <c r="GVC153" s="20"/>
      <c r="GVD153" s="20"/>
      <c r="GVE153" s="20"/>
      <c r="GVF153" s="20"/>
      <c r="GVG153" s="20"/>
      <c r="GVH153" s="20"/>
      <c r="GVI153" s="20"/>
      <c r="GVJ153" s="20"/>
      <c r="GVK153" s="20"/>
      <c r="GVL153" s="20"/>
      <c r="GVM153" s="20"/>
      <c r="GVN153" s="20"/>
      <c r="GVO153" s="20"/>
      <c r="GVP153" s="20"/>
      <c r="GVQ153" s="20"/>
      <c r="GVR153" s="20"/>
      <c r="GVS153" s="20"/>
      <c r="GVT153" s="20"/>
      <c r="GVU153" s="20"/>
      <c r="GVV153" s="20"/>
      <c r="GVW153" s="20"/>
      <c r="GVX153" s="20"/>
      <c r="GVY153" s="20"/>
      <c r="GVZ153" s="20"/>
      <c r="GWA153" s="20"/>
      <c r="GWB153" s="20"/>
      <c r="GWC153" s="20"/>
      <c r="GWD153" s="20"/>
      <c r="GWE153" s="20"/>
      <c r="GWF153" s="20"/>
      <c r="GWG153" s="20"/>
      <c r="GWH153" s="20"/>
      <c r="GWI153" s="20"/>
      <c r="GWJ153" s="20"/>
      <c r="GWK153" s="20"/>
      <c r="GWL153" s="20"/>
      <c r="GWM153" s="20"/>
      <c r="GWN153" s="20"/>
      <c r="GWO153" s="20"/>
      <c r="GWP153" s="20"/>
      <c r="GWQ153" s="20"/>
      <c r="GWR153" s="20"/>
      <c r="GWS153" s="20"/>
      <c r="GWT153" s="20"/>
      <c r="GWU153" s="20"/>
      <c r="GWV153" s="20"/>
      <c r="GWW153" s="20"/>
      <c r="GWX153" s="20"/>
      <c r="GWY153" s="20"/>
      <c r="GWZ153" s="20"/>
      <c r="GXA153" s="20"/>
      <c r="GXB153" s="20"/>
      <c r="GXC153" s="20"/>
      <c r="GXD153" s="20"/>
      <c r="GXE153" s="20"/>
      <c r="GXF153" s="20"/>
      <c r="GXG153" s="20"/>
      <c r="GXH153" s="20"/>
      <c r="GXI153" s="20"/>
      <c r="GXJ153" s="20"/>
      <c r="GXK153" s="20"/>
      <c r="GXL153" s="20"/>
      <c r="GXM153" s="20"/>
      <c r="GXN153" s="20"/>
      <c r="GXO153" s="20"/>
      <c r="GXP153" s="20"/>
      <c r="GXQ153" s="20"/>
      <c r="GXR153" s="20"/>
      <c r="GXS153" s="20"/>
      <c r="GXT153" s="20"/>
      <c r="GXU153" s="20"/>
      <c r="GXV153" s="20"/>
      <c r="GXW153" s="20"/>
      <c r="GXX153" s="20"/>
      <c r="GXY153" s="20"/>
      <c r="GXZ153" s="20"/>
      <c r="GYA153" s="20"/>
      <c r="GYB153" s="20"/>
      <c r="GYC153" s="20"/>
      <c r="GYD153" s="20"/>
      <c r="GYE153" s="20"/>
      <c r="GYF153" s="20"/>
      <c r="GYG153" s="20"/>
      <c r="GYH153" s="20"/>
      <c r="GYI153" s="20"/>
      <c r="GYJ153" s="20"/>
      <c r="GYK153" s="20"/>
      <c r="GYL153" s="20"/>
      <c r="GYM153" s="20"/>
      <c r="GYN153" s="20"/>
      <c r="GYO153" s="20"/>
      <c r="GYP153" s="20"/>
      <c r="GYQ153" s="20"/>
      <c r="GYR153" s="20"/>
      <c r="GYS153" s="20"/>
      <c r="GYT153" s="20"/>
      <c r="GYU153" s="20"/>
      <c r="GYV153" s="20"/>
      <c r="GYW153" s="20"/>
      <c r="GYX153" s="20"/>
      <c r="GYY153" s="20"/>
      <c r="GYZ153" s="20"/>
      <c r="GZA153" s="20"/>
      <c r="GZB153" s="20"/>
      <c r="GZC153" s="20"/>
      <c r="GZD153" s="20"/>
      <c r="GZE153" s="20"/>
      <c r="GZF153" s="20"/>
      <c r="GZG153" s="20"/>
      <c r="GZH153" s="20"/>
      <c r="GZI153" s="20"/>
      <c r="GZJ153" s="20"/>
      <c r="GZK153" s="20"/>
      <c r="GZL153" s="20"/>
      <c r="GZM153" s="20"/>
      <c r="GZN153" s="20"/>
      <c r="GZO153" s="20"/>
      <c r="GZP153" s="20"/>
      <c r="GZQ153" s="20"/>
      <c r="GZR153" s="20"/>
      <c r="GZS153" s="20"/>
      <c r="GZT153" s="20"/>
      <c r="GZU153" s="20"/>
      <c r="GZV153" s="20"/>
      <c r="GZW153" s="20"/>
      <c r="GZX153" s="20"/>
      <c r="GZY153" s="20"/>
      <c r="GZZ153" s="20"/>
      <c r="HAA153" s="20"/>
      <c r="HAB153" s="20"/>
      <c r="HAC153" s="20"/>
      <c r="HAD153" s="20"/>
      <c r="HAE153" s="20"/>
      <c r="HAF153" s="20"/>
      <c r="HAG153" s="20"/>
      <c r="HAH153" s="20"/>
      <c r="HAI153" s="20"/>
      <c r="HAJ153" s="20"/>
      <c r="HAK153" s="20"/>
      <c r="HAL153" s="20"/>
      <c r="HAM153" s="20"/>
      <c r="HAN153" s="20"/>
      <c r="HAO153" s="20"/>
      <c r="HAP153" s="20"/>
      <c r="HAQ153" s="20"/>
      <c r="HAR153" s="20"/>
      <c r="HAS153" s="20"/>
      <c r="HAT153" s="20"/>
      <c r="HAU153" s="20"/>
      <c r="HAV153" s="20"/>
      <c r="HAW153" s="20"/>
      <c r="HAX153" s="20"/>
      <c r="HAY153" s="20"/>
      <c r="HAZ153" s="20"/>
      <c r="HBA153" s="20"/>
      <c r="HBB153" s="20"/>
      <c r="HBC153" s="20"/>
      <c r="HBD153" s="20"/>
      <c r="HBE153" s="20"/>
      <c r="HBF153" s="20"/>
      <c r="HBG153" s="20"/>
      <c r="HBH153" s="20"/>
      <c r="HBI153" s="20"/>
      <c r="HBJ153" s="20"/>
      <c r="HBK153" s="20"/>
      <c r="HBL153" s="20"/>
      <c r="HBM153" s="20"/>
      <c r="HBN153" s="20"/>
      <c r="HBO153" s="20"/>
      <c r="HBP153" s="20"/>
      <c r="HBQ153" s="20"/>
      <c r="HBR153" s="20"/>
      <c r="HBS153" s="20"/>
      <c r="HBT153" s="20"/>
      <c r="HBU153" s="20"/>
      <c r="HBV153" s="20"/>
      <c r="HBW153" s="20"/>
      <c r="HBX153" s="20"/>
      <c r="HBY153" s="20"/>
      <c r="HBZ153" s="20"/>
      <c r="HCA153" s="20"/>
      <c r="HCB153" s="20"/>
      <c r="HCC153" s="20"/>
      <c r="HCD153" s="20"/>
      <c r="HCE153" s="20"/>
      <c r="HCF153" s="20"/>
      <c r="HCG153" s="20"/>
      <c r="HCH153" s="20"/>
      <c r="HCI153" s="20"/>
      <c r="HCJ153" s="20"/>
      <c r="HCK153" s="20"/>
      <c r="HCL153" s="20"/>
      <c r="HCM153" s="20"/>
      <c r="HCN153" s="20"/>
      <c r="HCO153" s="20"/>
      <c r="HCP153" s="20"/>
      <c r="HCQ153" s="20"/>
      <c r="HCR153" s="20"/>
      <c r="HCS153" s="20"/>
      <c r="HCT153" s="20"/>
      <c r="HCU153" s="20"/>
      <c r="HCV153" s="20"/>
      <c r="HCW153" s="20"/>
      <c r="HCX153" s="20"/>
      <c r="HCY153" s="20"/>
      <c r="HCZ153" s="20"/>
      <c r="HDA153" s="20"/>
      <c r="HDB153" s="20"/>
      <c r="HDC153" s="20"/>
      <c r="HDD153" s="20"/>
      <c r="HDE153" s="20"/>
      <c r="HDF153" s="20"/>
      <c r="HDG153" s="20"/>
      <c r="HDH153" s="20"/>
      <c r="HDI153" s="20"/>
      <c r="HDJ153" s="20"/>
      <c r="HDK153" s="20"/>
      <c r="HDL153" s="20"/>
      <c r="HDM153" s="20"/>
      <c r="HDN153" s="20"/>
      <c r="HDO153" s="20"/>
      <c r="HDP153" s="20"/>
      <c r="HDQ153" s="20"/>
      <c r="HDR153" s="20"/>
      <c r="HDS153" s="20"/>
      <c r="HDT153" s="20"/>
      <c r="HDU153" s="20"/>
      <c r="HDV153" s="20"/>
      <c r="HDW153" s="20"/>
      <c r="HDX153" s="20"/>
      <c r="HDY153" s="20"/>
      <c r="HDZ153" s="20"/>
      <c r="HEA153" s="20"/>
      <c r="HEB153" s="20"/>
      <c r="HEC153" s="20"/>
      <c r="HED153" s="20"/>
      <c r="HEE153" s="20"/>
      <c r="HEF153" s="20"/>
      <c r="HEG153" s="20"/>
      <c r="HEH153" s="20"/>
      <c r="HEI153" s="20"/>
      <c r="HEJ153" s="20"/>
      <c r="HEK153" s="20"/>
      <c r="HEL153" s="20"/>
      <c r="HEM153" s="20"/>
      <c r="HEN153" s="20"/>
      <c r="HEO153" s="20"/>
      <c r="HEP153" s="20"/>
      <c r="HEQ153" s="20"/>
      <c r="HER153" s="20"/>
      <c r="HES153" s="20"/>
      <c r="HET153" s="20"/>
      <c r="HEU153" s="20"/>
      <c r="HEV153" s="20"/>
      <c r="HEW153" s="20"/>
      <c r="HEX153" s="20"/>
      <c r="HEY153" s="20"/>
      <c r="HEZ153" s="20"/>
      <c r="HFA153" s="20"/>
      <c r="HFB153" s="20"/>
      <c r="HFC153" s="20"/>
      <c r="HFD153" s="20"/>
      <c r="HFE153" s="20"/>
      <c r="HFF153" s="20"/>
      <c r="HFG153" s="20"/>
      <c r="HFH153" s="20"/>
      <c r="HFI153" s="20"/>
      <c r="HFJ153" s="20"/>
      <c r="HFK153" s="20"/>
      <c r="HFL153" s="20"/>
      <c r="HFM153" s="20"/>
      <c r="HFN153" s="20"/>
      <c r="HFO153" s="20"/>
      <c r="HFP153" s="20"/>
      <c r="HFQ153" s="20"/>
      <c r="HFR153" s="20"/>
      <c r="HFS153" s="20"/>
      <c r="HFT153" s="20"/>
      <c r="HFU153" s="20"/>
      <c r="HFV153" s="20"/>
      <c r="HFW153" s="20"/>
      <c r="HFX153" s="20"/>
      <c r="HFY153" s="20"/>
      <c r="HFZ153" s="20"/>
      <c r="HGA153" s="20"/>
      <c r="HGB153" s="20"/>
      <c r="HGC153" s="20"/>
      <c r="HGD153" s="20"/>
      <c r="HGE153" s="20"/>
      <c r="HGF153" s="20"/>
      <c r="HGG153" s="20"/>
      <c r="HGH153" s="20"/>
      <c r="HGI153" s="20"/>
      <c r="HGJ153" s="20"/>
      <c r="HGK153" s="20"/>
      <c r="HGL153" s="20"/>
      <c r="HGM153" s="20"/>
      <c r="HGN153" s="20"/>
      <c r="HGO153" s="20"/>
      <c r="HGP153" s="20"/>
      <c r="HGQ153" s="20"/>
      <c r="HGR153" s="20"/>
      <c r="HGS153" s="20"/>
      <c r="HGT153" s="20"/>
      <c r="HGU153" s="20"/>
      <c r="HGV153" s="20"/>
      <c r="HGW153" s="20"/>
      <c r="HGX153" s="20"/>
      <c r="HGY153" s="20"/>
      <c r="HGZ153" s="20"/>
      <c r="HHA153" s="20"/>
      <c r="HHB153" s="20"/>
      <c r="HHC153" s="20"/>
      <c r="HHD153" s="20"/>
      <c r="HHE153" s="20"/>
      <c r="HHF153" s="20"/>
      <c r="HHG153" s="20"/>
      <c r="HHH153" s="20"/>
      <c r="HHI153" s="20"/>
      <c r="HHJ153" s="20"/>
      <c r="HHK153" s="20"/>
      <c r="HHL153" s="20"/>
      <c r="HHM153" s="20"/>
      <c r="HHN153" s="20"/>
      <c r="HHO153" s="20"/>
      <c r="HHP153" s="20"/>
      <c r="HHQ153" s="20"/>
      <c r="HHR153" s="20"/>
      <c r="HHS153" s="20"/>
      <c r="HHT153" s="20"/>
      <c r="HHU153" s="20"/>
      <c r="HHV153" s="20"/>
      <c r="HHW153" s="20"/>
      <c r="HHX153" s="20"/>
      <c r="HHY153" s="20"/>
      <c r="HHZ153" s="20"/>
      <c r="HIA153" s="20"/>
      <c r="HIB153" s="20"/>
      <c r="HIC153" s="20"/>
      <c r="HID153" s="20"/>
      <c r="HIE153" s="20"/>
      <c r="HIF153" s="20"/>
      <c r="HIG153" s="20"/>
      <c r="HIH153" s="20"/>
      <c r="HII153" s="20"/>
      <c r="HIJ153" s="20"/>
      <c r="HIK153" s="20"/>
      <c r="HIL153" s="20"/>
      <c r="HIM153" s="20"/>
      <c r="HIN153" s="20"/>
      <c r="HIO153" s="20"/>
      <c r="HIP153" s="20"/>
      <c r="HIQ153" s="20"/>
      <c r="HIR153" s="20"/>
      <c r="HIS153" s="20"/>
      <c r="HIT153" s="20"/>
      <c r="HIU153" s="20"/>
      <c r="HIV153" s="20"/>
      <c r="HIW153" s="20"/>
      <c r="HIX153" s="20"/>
      <c r="HIY153" s="20"/>
      <c r="HIZ153" s="20"/>
      <c r="HJA153" s="20"/>
      <c r="HJB153" s="20"/>
      <c r="HJC153" s="20"/>
      <c r="HJD153" s="20"/>
      <c r="HJE153" s="20"/>
      <c r="HJF153" s="20"/>
      <c r="HJG153" s="20"/>
      <c r="HJH153" s="20"/>
      <c r="HJI153" s="20"/>
      <c r="HJJ153" s="20"/>
      <c r="HJK153" s="20"/>
      <c r="HJL153" s="20"/>
      <c r="HJM153" s="20"/>
      <c r="HJN153" s="20"/>
      <c r="HJO153" s="20"/>
      <c r="HJP153" s="20"/>
      <c r="HJQ153" s="20"/>
      <c r="HJR153" s="20"/>
      <c r="HJS153" s="20"/>
      <c r="HJT153" s="20"/>
      <c r="HJU153" s="20"/>
      <c r="HJV153" s="20"/>
      <c r="HJW153" s="20"/>
      <c r="HJX153" s="20"/>
      <c r="HJY153" s="20"/>
      <c r="HJZ153" s="20"/>
      <c r="HKA153" s="20"/>
      <c r="HKB153" s="20"/>
      <c r="HKC153" s="20"/>
      <c r="HKD153" s="20"/>
      <c r="HKE153" s="20"/>
      <c r="HKF153" s="20"/>
      <c r="HKG153" s="20"/>
      <c r="HKH153" s="20"/>
      <c r="HKI153" s="20"/>
      <c r="HKJ153" s="20"/>
      <c r="HKK153" s="20"/>
      <c r="HKL153" s="20"/>
      <c r="HKM153" s="20"/>
      <c r="HKN153" s="20"/>
      <c r="HKO153" s="20"/>
      <c r="HKP153" s="20"/>
      <c r="HKQ153" s="20"/>
      <c r="HKR153" s="20"/>
      <c r="HKS153" s="20"/>
      <c r="HKT153" s="20"/>
      <c r="HKU153" s="20"/>
      <c r="HKV153" s="20"/>
      <c r="HKW153" s="20"/>
      <c r="HKX153" s="20"/>
      <c r="HKY153" s="20"/>
      <c r="HKZ153" s="20"/>
      <c r="HLA153" s="20"/>
      <c r="HLB153" s="20"/>
      <c r="HLC153" s="20"/>
      <c r="HLD153" s="20"/>
      <c r="HLE153" s="20"/>
      <c r="HLF153" s="20"/>
      <c r="HLG153" s="20"/>
      <c r="HLH153" s="20"/>
      <c r="HLI153" s="20"/>
      <c r="HLJ153" s="20"/>
      <c r="HLK153" s="20"/>
      <c r="HLL153" s="20"/>
      <c r="HLM153" s="20"/>
      <c r="HLN153" s="20"/>
      <c r="HLO153" s="20"/>
      <c r="HLP153" s="20"/>
      <c r="HLQ153" s="20"/>
      <c r="HLR153" s="20"/>
      <c r="HLS153" s="20"/>
      <c r="HLT153" s="20"/>
      <c r="HLU153" s="20"/>
      <c r="HLV153" s="20"/>
      <c r="HLW153" s="20"/>
      <c r="HLX153" s="20"/>
      <c r="HLY153" s="20"/>
      <c r="HLZ153" s="20"/>
      <c r="HMA153" s="20"/>
      <c r="HMB153" s="20"/>
      <c r="HMC153" s="20"/>
      <c r="HMD153" s="20"/>
      <c r="HME153" s="20"/>
      <c r="HMF153" s="20"/>
      <c r="HMG153" s="20"/>
      <c r="HMH153" s="20"/>
      <c r="HMI153" s="20"/>
      <c r="HMJ153" s="20"/>
      <c r="HMK153" s="20"/>
      <c r="HML153" s="20"/>
      <c r="HMM153" s="20"/>
      <c r="HMN153" s="20"/>
      <c r="HMO153" s="20"/>
      <c r="HMP153" s="20"/>
      <c r="HMQ153" s="20"/>
      <c r="HMR153" s="20"/>
      <c r="HMS153" s="20"/>
      <c r="HMT153" s="20"/>
      <c r="HMU153" s="20"/>
      <c r="HMV153" s="20"/>
      <c r="HMW153" s="20"/>
      <c r="HMX153" s="20"/>
      <c r="HMY153" s="20"/>
      <c r="HMZ153" s="20"/>
      <c r="HNA153" s="20"/>
      <c r="HNB153" s="20"/>
      <c r="HNC153" s="20"/>
      <c r="HND153" s="20"/>
      <c r="HNE153" s="20"/>
      <c r="HNF153" s="20"/>
      <c r="HNG153" s="20"/>
      <c r="HNH153" s="20"/>
      <c r="HNI153" s="20"/>
      <c r="HNJ153" s="20"/>
      <c r="HNK153" s="20"/>
      <c r="HNL153" s="20"/>
      <c r="HNM153" s="20"/>
      <c r="HNN153" s="20"/>
      <c r="HNO153" s="20"/>
      <c r="HNP153" s="20"/>
      <c r="HNQ153" s="20"/>
      <c r="HNR153" s="20"/>
      <c r="HNS153" s="20"/>
      <c r="HNT153" s="20"/>
      <c r="HNU153" s="20"/>
      <c r="HNV153" s="20"/>
      <c r="HNW153" s="20"/>
      <c r="HNX153" s="20"/>
      <c r="HNY153" s="20"/>
      <c r="HNZ153" s="20"/>
      <c r="HOA153" s="20"/>
      <c r="HOB153" s="20"/>
      <c r="HOC153" s="20"/>
      <c r="HOD153" s="20"/>
      <c r="HOE153" s="20"/>
      <c r="HOF153" s="20"/>
      <c r="HOG153" s="20"/>
      <c r="HOH153" s="20"/>
      <c r="HOI153" s="20"/>
      <c r="HOJ153" s="20"/>
      <c r="HOK153" s="20"/>
      <c r="HOL153" s="20"/>
      <c r="HOM153" s="20"/>
      <c r="HON153" s="20"/>
      <c r="HOO153" s="20"/>
      <c r="HOP153" s="20"/>
      <c r="HOQ153" s="20"/>
      <c r="HOR153" s="20"/>
      <c r="HOS153" s="20"/>
      <c r="HOT153" s="20"/>
      <c r="HOU153" s="20"/>
      <c r="HOV153" s="20"/>
      <c r="HOW153" s="20"/>
      <c r="HOX153" s="20"/>
      <c r="HOY153" s="20"/>
      <c r="HOZ153" s="20"/>
      <c r="HPA153" s="20"/>
      <c r="HPB153" s="20"/>
      <c r="HPC153" s="20"/>
      <c r="HPD153" s="20"/>
      <c r="HPE153" s="20"/>
      <c r="HPF153" s="20"/>
      <c r="HPG153" s="20"/>
      <c r="HPH153" s="20"/>
      <c r="HPI153" s="20"/>
      <c r="HPJ153" s="20"/>
      <c r="HPK153" s="20"/>
      <c r="HPL153" s="20"/>
      <c r="HPM153" s="20"/>
      <c r="HPN153" s="20"/>
      <c r="HPO153" s="20"/>
      <c r="HPP153" s="20"/>
      <c r="HPQ153" s="20"/>
      <c r="HPR153" s="20"/>
      <c r="HPS153" s="20"/>
      <c r="HPT153" s="20"/>
      <c r="HPU153" s="20"/>
      <c r="HPV153" s="20"/>
      <c r="HPW153" s="20"/>
      <c r="HPX153" s="20"/>
      <c r="HPY153" s="20"/>
      <c r="HPZ153" s="20"/>
      <c r="HQA153" s="20"/>
      <c r="HQB153" s="20"/>
      <c r="HQC153" s="20"/>
      <c r="HQD153" s="20"/>
      <c r="HQE153" s="20"/>
      <c r="HQF153" s="20"/>
      <c r="HQG153" s="20"/>
      <c r="HQH153" s="20"/>
      <c r="HQI153" s="20"/>
      <c r="HQJ153" s="20"/>
      <c r="HQK153" s="20"/>
      <c r="HQL153" s="20"/>
      <c r="HQM153" s="20"/>
      <c r="HQN153" s="20"/>
      <c r="HQO153" s="20"/>
      <c r="HQP153" s="20"/>
      <c r="HQQ153" s="20"/>
      <c r="HQR153" s="20"/>
      <c r="HQS153" s="20"/>
      <c r="HQT153" s="20"/>
      <c r="HQU153" s="20"/>
      <c r="HQV153" s="20"/>
      <c r="HQW153" s="20"/>
      <c r="HQX153" s="20"/>
      <c r="HQY153" s="20"/>
      <c r="HQZ153" s="20"/>
      <c r="HRA153" s="20"/>
      <c r="HRB153" s="20"/>
      <c r="HRC153" s="20"/>
      <c r="HRD153" s="20"/>
      <c r="HRE153" s="20"/>
      <c r="HRF153" s="20"/>
      <c r="HRG153" s="20"/>
      <c r="HRH153" s="20"/>
      <c r="HRI153" s="20"/>
      <c r="HRJ153" s="20"/>
      <c r="HRK153" s="20"/>
      <c r="HRL153" s="20"/>
      <c r="HRM153" s="20"/>
      <c r="HRN153" s="20"/>
      <c r="HRO153" s="20"/>
      <c r="HRP153" s="20"/>
      <c r="HRQ153" s="20"/>
      <c r="HRR153" s="20"/>
      <c r="HRS153" s="20"/>
      <c r="HRT153" s="20"/>
      <c r="HRU153" s="20"/>
      <c r="HRV153" s="20"/>
      <c r="HRW153" s="20"/>
      <c r="HRX153" s="20"/>
      <c r="HRY153" s="20"/>
      <c r="HRZ153" s="20"/>
      <c r="HSA153" s="20"/>
      <c r="HSB153" s="20"/>
      <c r="HSC153" s="20"/>
      <c r="HSD153" s="20"/>
      <c r="HSE153" s="20"/>
      <c r="HSF153" s="20"/>
      <c r="HSG153" s="20"/>
      <c r="HSH153" s="20"/>
      <c r="HSI153" s="20"/>
      <c r="HSJ153" s="20"/>
      <c r="HSK153" s="20"/>
      <c r="HSL153" s="20"/>
      <c r="HSM153" s="20"/>
      <c r="HSN153" s="20"/>
      <c r="HSO153" s="20"/>
      <c r="HSP153" s="20"/>
      <c r="HSQ153" s="20"/>
      <c r="HSR153" s="20"/>
      <c r="HSS153" s="20"/>
      <c r="HST153" s="20"/>
      <c r="HSU153" s="20"/>
      <c r="HSV153" s="20"/>
      <c r="HSW153" s="20"/>
      <c r="HSX153" s="20"/>
      <c r="HSY153" s="20"/>
      <c r="HSZ153" s="20"/>
      <c r="HTA153" s="20"/>
      <c r="HTB153" s="20"/>
      <c r="HTC153" s="20"/>
      <c r="HTD153" s="20"/>
      <c r="HTE153" s="20"/>
      <c r="HTF153" s="20"/>
      <c r="HTG153" s="20"/>
      <c r="HTH153" s="20"/>
      <c r="HTI153" s="20"/>
      <c r="HTJ153" s="20"/>
      <c r="HTK153" s="20"/>
      <c r="HTL153" s="20"/>
      <c r="HTM153" s="20"/>
      <c r="HTN153" s="20"/>
      <c r="HTO153" s="20"/>
      <c r="HTP153" s="20"/>
      <c r="HTQ153" s="20"/>
      <c r="HTR153" s="20"/>
      <c r="HTS153" s="20"/>
      <c r="HTT153" s="20"/>
      <c r="HTU153" s="20"/>
      <c r="HTV153" s="20"/>
      <c r="HTW153" s="20"/>
      <c r="HTX153" s="20"/>
      <c r="HTY153" s="20"/>
      <c r="HTZ153" s="20"/>
      <c r="HUA153" s="20"/>
      <c r="HUB153" s="20"/>
      <c r="HUC153" s="20"/>
      <c r="HUD153" s="20"/>
      <c r="HUE153" s="20"/>
      <c r="HUF153" s="20"/>
      <c r="HUG153" s="20"/>
      <c r="HUH153" s="20"/>
      <c r="HUI153" s="20"/>
      <c r="HUJ153" s="20"/>
      <c r="HUK153" s="20"/>
      <c r="HUL153" s="20"/>
      <c r="HUM153" s="20"/>
      <c r="HUN153" s="20"/>
      <c r="HUO153" s="20"/>
      <c r="HUP153" s="20"/>
      <c r="HUQ153" s="20"/>
      <c r="HUR153" s="20"/>
      <c r="HUS153" s="20"/>
      <c r="HUT153" s="20"/>
      <c r="HUU153" s="20"/>
      <c r="HUV153" s="20"/>
      <c r="HUW153" s="20"/>
      <c r="HUX153" s="20"/>
      <c r="HUY153" s="20"/>
      <c r="HUZ153" s="20"/>
      <c r="HVA153" s="20"/>
      <c r="HVB153" s="20"/>
      <c r="HVC153" s="20"/>
      <c r="HVD153" s="20"/>
      <c r="HVE153" s="20"/>
      <c r="HVF153" s="20"/>
      <c r="HVG153" s="20"/>
      <c r="HVH153" s="20"/>
      <c r="HVI153" s="20"/>
      <c r="HVJ153" s="20"/>
      <c r="HVK153" s="20"/>
      <c r="HVL153" s="20"/>
      <c r="HVM153" s="20"/>
      <c r="HVN153" s="20"/>
      <c r="HVO153" s="20"/>
      <c r="HVP153" s="20"/>
      <c r="HVQ153" s="20"/>
      <c r="HVR153" s="20"/>
      <c r="HVS153" s="20"/>
      <c r="HVT153" s="20"/>
      <c r="HVU153" s="20"/>
      <c r="HVV153" s="20"/>
      <c r="HVW153" s="20"/>
      <c r="HVX153" s="20"/>
      <c r="HVY153" s="20"/>
      <c r="HVZ153" s="20"/>
      <c r="HWA153" s="20"/>
      <c r="HWB153" s="20"/>
      <c r="HWC153" s="20"/>
      <c r="HWD153" s="20"/>
      <c r="HWE153" s="20"/>
      <c r="HWF153" s="20"/>
      <c r="HWG153" s="20"/>
      <c r="HWH153" s="20"/>
      <c r="HWI153" s="20"/>
      <c r="HWJ153" s="20"/>
      <c r="HWK153" s="20"/>
      <c r="HWL153" s="20"/>
      <c r="HWM153" s="20"/>
      <c r="HWN153" s="20"/>
      <c r="HWO153" s="20"/>
      <c r="HWP153" s="20"/>
      <c r="HWQ153" s="20"/>
      <c r="HWR153" s="20"/>
      <c r="HWS153" s="20"/>
      <c r="HWT153" s="20"/>
      <c r="HWU153" s="20"/>
      <c r="HWV153" s="20"/>
      <c r="HWW153" s="20"/>
      <c r="HWX153" s="20"/>
      <c r="HWY153" s="20"/>
      <c r="HWZ153" s="20"/>
      <c r="HXA153" s="20"/>
      <c r="HXB153" s="20"/>
      <c r="HXC153" s="20"/>
      <c r="HXD153" s="20"/>
      <c r="HXE153" s="20"/>
      <c r="HXF153" s="20"/>
      <c r="HXG153" s="20"/>
      <c r="HXH153" s="20"/>
      <c r="HXI153" s="20"/>
      <c r="HXJ153" s="20"/>
      <c r="HXK153" s="20"/>
      <c r="HXL153" s="20"/>
      <c r="HXM153" s="20"/>
      <c r="HXN153" s="20"/>
      <c r="HXO153" s="20"/>
      <c r="HXP153" s="20"/>
      <c r="HXQ153" s="20"/>
      <c r="HXR153" s="20"/>
      <c r="HXS153" s="20"/>
      <c r="HXT153" s="20"/>
      <c r="HXU153" s="20"/>
      <c r="HXV153" s="20"/>
      <c r="HXW153" s="20"/>
      <c r="HXX153" s="20"/>
      <c r="HXY153" s="20"/>
      <c r="HXZ153" s="20"/>
      <c r="HYA153" s="20"/>
      <c r="HYB153" s="20"/>
      <c r="HYC153" s="20"/>
      <c r="HYD153" s="20"/>
      <c r="HYE153" s="20"/>
      <c r="HYF153" s="20"/>
      <c r="HYG153" s="20"/>
      <c r="HYH153" s="20"/>
      <c r="HYI153" s="20"/>
      <c r="HYJ153" s="20"/>
      <c r="HYK153" s="20"/>
      <c r="HYL153" s="20"/>
      <c r="HYM153" s="20"/>
      <c r="HYN153" s="20"/>
      <c r="HYO153" s="20"/>
      <c r="HYP153" s="20"/>
      <c r="HYQ153" s="20"/>
      <c r="HYR153" s="20"/>
      <c r="HYS153" s="20"/>
      <c r="HYT153" s="20"/>
      <c r="HYU153" s="20"/>
      <c r="HYV153" s="20"/>
      <c r="HYW153" s="20"/>
      <c r="HYX153" s="20"/>
      <c r="HYY153" s="20"/>
      <c r="HYZ153" s="20"/>
      <c r="HZA153" s="20"/>
      <c r="HZB153" s="20"/>
      <c r="HZC153" s="20"/>
      <c r="HZD153" s="20"/>
      <c r="HZE153" s="20"/>
      <c r="HZF153" s="20"/>
      <c r="HZG153" s="20"/>
      <c r="HZH153" s="20"/>
      <c r="HZI153" s="20"/>
      <c r="HZJ153" s="20"/>
      <c r="HZK153" s="20"/>
      <c r="HZL153" s="20"/>
      <c r="HZM153" s="20"/>
      <c r="HZN153" s="20"/>
      <c r="HZO153" s="20"/>
      <c r="HZP153" s="20"/>
      <c r="HZQ153" s="20"/>
      <c r="HZR153" s="20"/>
      <c r="HZS153" s="20"/>
      <c r="HZT153" s="20"/>
      <c r="HZU153" s="20"/>
      <c r="HZV153" s="20"/>
      <c r="HZW153" s="20"/>
      <c r="HZX153" s="20"/>
      <c r="HZY153" s="20"/>
      <c r="HZZ153" s="20"/>
      <c r="IAA153" s="20"/>
      <c r="IAB153" s="20"/>
      <c r="IAC153" s="20"/>
      <c r="IAD153" s="20"/>
      <c r="IAE153" s="20"/>
      <c r="IAF153" s="20"/>
      <c r="IAG153" s="20"/>
      <c r="IAH153" s="20"/>
      <c r="IAI153" s="20"/>
      <c r="IAJ153" s="20"/>
      <c r="IAK153" s="20"/>
      <c r="IAL153" s="20"/>
      <c r="IAM153" s="20"/>
      <c r="IAN153" s="20"/>
      <c r="IAO153" s="20"/>
      <c r="IAP153" s="20"/>
      <c r="IAQ153" s="20"/>
      <c r="IAR153" s="20"/>
      <c r="IAS153" s="20"/>
      <c r="IAT153" s="20"/>
      <c r="IAU153" s="20"/>
      <c r="IAV153" s="20"/>
      <c r="IAW153" s="20"/>
      <c r="IAX153" s="20"/>
      <c r="IAY153" s="20"/>
      <c r="IAZ153" s="20"/>
      <c r="IBA153" s="20"/>
      <c r="IBB153" s="20"/>
      <c r="IBC153" s="20"/>
      <c r="IBD153" s="20"/>
      <c r="IBE153" s="20"/>
      <c r="IBF153" s="20"/>
      <c r="IBG153" s="20"/>
      <c r="IBH153" s="20"/>
      <c r="IBI153" s="20"/>
      <c r="IBJ153" s="20"/>
      <c r="IBK153" s="20"/>
      <c r="IBL153" s="20"/>
      <c r="IBM153" s="20"/>
      <c r="IBN153" s="20"/>
      <c r="IBO153" s="20"/>
      <c r="IBP153" s="20"/>
      <c r="IBQ153" s="20"/>
      <c r="IBR153" s="20"/>
      <c r="IBS153" s="20"/>
      <c r="IBT153" s="20"/>
      <c r="IBU153" s="20"/>
      <c r="IBV153" s="20"/>
      <c r="IBW153" s="20"/>
      <c r="IBX153" s="20"/>
      <c r="IBY153" s="20"/>
      <c r="IBZ153" s="20"/>
      <c r="ICA153" s="20"/>
      <c r="ICB153" s="20"/>
      <c r="ICC153" s="20"/>
      <c r="ICD153" s="20"/>
      <c r="ICE153" s="20"/>
      <c r="ICF153" s="20"/>
      <c r="ICG153" s="20"/>
      <c r="ICH153" s="20"/>
      <c r="ICI153" s="20"/>
      <c r="ICJ153" s="20"/>
      <c r="ICK153" s="20"/>
      <c r="ICL153" s="20"/>
      <c r="ICM153" s="20"/>
      <c r="ICN153" s="20"/>
      <c r="ICO153" s="20"/>
      <c r="ICP153" s="20"/>
      <c r="ICQ153" s="20"/>
      <c r="ICR153" s="20"/>
      <c r="ICS153" s="20"/>
      <c r="ICT153" s="20"/>
      <c r="ICU153" s="20"/>
      <c r="ICV153" s="20"/>
      <c r="ICW153" s="20"/>
      <c r="ICX153" s="20"/>
      <c r="ICY153" s="20"/>
      <c r="ICZ153" s="20"/>
      <c r="IDA153" s="20"/>
      <c r="IDB153" s="20"/>
      <c r="IDC153" s="20"/>
      <c r="IDD153" s="20"/>
      <c r="IDE153" s="20"/>
      <c r="IDF153" s="20"/>
      <c r="IDG153" s="20"/>
      <c r="IDH153" s="20"/>
      <c r="IDI153" s="20"/>
      <c r="IDJ153" s="20"/>
      <c r="IDK153" s="20"/>
      <c r="IDL153" s="20"/>
      <c r="IDM153" s="20"/>
      <c r="IDN153" s="20"/>
      <c r="IDO153" s="20"/>
      <c r="IDP153" s="20"/>
      <c r="IDQ153" s="20"/>
      <c r="IDR153" s="20"/>
      <c r="IDS153" s="20"/>
      <c r="IDT153" s="20"/>
      <c r="IDU153" s="20"/>
      <c r="IDV153" s="20"/>
      <c r="IDW153" s="20"/>
      <c r="IDX153" s="20"/>
      <c r="IDY153" s="20"/>
      <c r="IDZ153" s="20"/>
      <c r="IEA153" s="20"/>
      <c r="IEB153" s="20"/>
      <c r="IEC153" s="20"/>
      <c r="IED153" s="20"/>
      <c r="IEE153" s="20"/>
      <c r="IEF153" s="20"/>
      <c r="IEG153" s="20"/>
      <c r="IEH153" s="20"/>
      <c r="IEI153" s="20"/>
      <c r="IEJ153" s="20"/>
      <c r="IEK153" s="20"/>
      <c r="IEL153" s="20"/>
      <c r="IEM153" s="20"/>
      <c r="IEN153" s="20"/>
      <c r="IEO153" s="20"/>
      <c r="IEP153" s="20"/>
      <c r="IEQ153" s="20"/>
      <c r="IER153" s="20"/>
      <c r="IES153" s="20"/>
      <c r="IET153" s="20"/>
      <c r="IEU153" s="20"/>
      <c r="IEV153" s="20"/>
      <c r="IEW153" s="20"/>
      <c r="IEX153" s="20"/>
      <c r="IEY153" s="20"/>
      <c r="IEZ153" s="20"/>
      <c r="IFA153" s="20"/>
      <c r="IFB153" s="20"/>
      <c r="IFC153" s="20"/>
      <c r="IFD153" s="20"/>
      <c r="IFE153" s="20"/>
      <c r="IFF153" s="20"/>
      <c r="IFG153" s="20"/>
      <c r="IFH153" s="20"/>
      <c r="IFI153" s="20"/>
      <c r="IFJ153" s="20"/>
      <c r="IFK153" s="20"/>
      <c r="IFL153" s="20"/>
      <c r="IFM153" s="20"/>
      <c r="IFN153" s="20"/>
      <c r="IFO153" s="20"/>
      <c r="IFP153" s="20"/>
      <c r="IFQ153" s="20"/>
      <c r="IFR153" s="20"/>
      <c r="IFS153" s="20"/>
      <c r="IFT153" s="20"/>
      <c r="IFU153" s="20"/>
      <c r="IFV153" s="20"/>
      <c r="IFW153" s="20"/>
      <c r="IFX153" s="20"/>
      <c r="IFY153" s="20"/>
      <c r="IFZ153" s="20"/>
      <c r="IGA153" s="20"/>
      <c r="IGB153" s="20"/>
      <c r="IGC153" s="20"/>
      <c r="IGD153" s="20"/>
      <c r="IGE153" s="20"/>
      <c r="IGF153" s="20"/>
      <c r="IGG153" s="20"/>
      <c r="IGH153" s="20"/>
      <c r="IGI153" s="20"/>
      <c r="IGJ153" s="20"/>
      <c r="IGK153" s="20"/>
      <c r="IGL153" s="20"/>
      <c r="IGM153" s="20"/>
      <c r="IGN153" s="20"/>
      <c r="IGO153" s="20"/>
      <c r="IGP153" s="20"/>
      <c r="IGQ153" s="20"/>
      <c r="IGR153" s="20"/>
      <c r="IGS153" s="20"/>
      <c r="IGT153" s="20"/>
      <c r="IGU153" s="20"/>
      <c r="IGV153" s="20"/>
      <c r="IGW153" s="20"/>
      <c r="IGX153" s="20"/>
      <c r="IGY153" s="20"/>
      <c r="IGZ153" s="20"/>
      <c r="IHA153" s="20"/>
      <c r="IHB153" s="20"/>
      <c r="IHC153" s="20"/>
      <c r="IHD153" s="20"/>
      <c r="IHE153" s="20"/>
      <c r="IHF153" s="20"/>
      <c r="IHG153" s="20"/>
      <c r="IHH153" s="20"/>
      <c r="IHI153" s="20"/>
      <c r="IHJ153" s="20"/>
      <c r="IHK153" s="20"/>
      <c r="IHL153" s="20"/>
      <c r="IHM153" s="20"/>
      <c r="IHN153" s="20"/>
      <c r="IHO153" s="20"/>
      <c r="IHP153" s="20"/>
      <c r="IHQ153" s="20"/>
      <c r="IHR153" s="20"/>
      <c r="IHS153" s="20"/>
      <c r="IHT153" s="20"/>
      <c r="IHU153" s="20"/>
      <c r="IHV153" s="20"/>
      <c r="IHW153" s="20"/>
      <c r="IHX153" s="20"/>
      <c r="IHY153" s="20"/>
      <c r="IHZ153" s="20"/>
      <c r="IIA153" s="20"/>
      <c r="IIB153" s="20"/>
      <c r="IIC153" s="20"/>
      <c r="IID153" s="20"/>
      <c r="IIE153" s="20"/>
      <c r="IIF153" s="20"/>
      <c r="IIG153" s="20"/>
      <c r="IIH153" s="20"/>
      <c r="III153" s="20"/>
      <c r="IIJ153" s="20"/>
      <c r="IIK153" s="20"/>
      <c r="IIL153" s="20"/>
      <c r="IIM153" s="20"/>
      <c r="IIN153" s="20"/>
      <c r="IIO153" s="20"/>
      <c r="IIP153" s="20"/>
      <c r="IIQ153" s="20"/>
      <c r="IIR153" s="20"/>
      <c r="IIS153" s="20"/>
      <c r="IIT153" s="20"/>
      <c r="IIU153" s="20"/>
      <c r="IIV153" s="20"/>
      <c r="IIW153" s="20"/>
      <c r="IIX153" s="20"/>
      <c r="IIY153" s="20"/>
      <c r="IIZ153" s="20"/>
      <c r="IJA153" s="20"/>
      <c r="IJB153" s="20"/>
      <c r="IJC153" s="20"/>
      <c r="IJD153" s="20"/>
      <c r="IJE153" s="20"/>
      <c r="IJF153" s="20"/>
      <c r="IJG153" s="20"/>
      <c r="IJH153" s="20"/>
      <c r="IJI153" s="20"/>
      <c r="IJJ153" s="20"/>
      <c r="IJK153" s="20"/>
      <c r="IJL153" s="20"/>
      <c r="IJM153" s="20"/>
      <c r="IJN153" s="20"/>
      <c r="IJO153" s="20"/>
      <c r="IJP153" s="20"/>
      <c r="IJQ153" s="20"/>
      <c r="IJR153" s="20"/>
      <c r="IJS153" s="20"/>
      <c r="IJT153" s="20"/>
      <c r="IJU153" s="20"/>
      <c r="IJV153" s="20"/>
      <c r="IJW153" s="20"/>
      <c r="IJX153" s="20"/>
      <c r="IJY153" s="20"/>
      <c r="IJZ153" s="20"/>
      <c r="IKA153" s="20"/>
      <c r="IKB153" s="20"/>
      <c r="IKC153" s="20"/>
      <c r="IKD153" s="20"/>
      <c r="IKE153" s="20"/>
      <c r="IKF153" s="20"/>
      <c r="IKG153" s="20"/>
      <c r="IKH153" s="20"/>
      <c r="IKI153" s="20"/>
      <c r="IKJ153" s="20"/>
      <c r="IKK153" s="20"/>
      <c r="IKL153" s="20"/>
      <c r="IKM153" s="20"/>
      <c r="IKN153" s="20"/>
      <c r="IKO153" s="20"/>
      <c r="IKP153" s="20"/>
      <c r="IKQ153" s="20"/>
      <c r="IKR153" s="20"/>
      <c r="IKS153" s="20"/>
      <c r="IKT153" s="20"/>
      <c r="IKU153" s="20"/>
      <c r="IKV153" s="20"/>
      <c r="IKW153" s="20"/>
      <c r="IKX153" s="20"/>
      <c r="IKY153" s="20"/>
      <c r="IKZ153" s="20"/>
      <c r="ILA153" s="20"/>
      <c r="ILB153" s="20"/>
      <c r="ILC153" s="20"/>
      <c r="ILD153" s="20"/>
      <c r="ILE153" s="20"/>
      <c r="ILF153" s="20"/>
      <c r="ILG153" s="20"/>
      <c r="ILH153" s="20"/>
      <c r="ILI153" s="20"/>
      <c r="ILJ153" s="20"/>
      <c r="ILK153" s="20"/>
      <c r="ILL153" s="20"/>
      <c r="ILM153" s="20"/>
      <c r="ILN153" s="20"/>
      <c r="ILO153" s="20"/>
      <c r="ILP153" s="20"/>
      <c r="ILQ153" s="20"/>
      <c r="ILR153" s="20"/>
      <c r="ILS153" s="20"/>
      <c r="ILT153" s="20"/>
      <c r="ILU153" s="20"/>
      <c r="ILV153" s="20"/>
      <c r="ILW153" s="20"/>
      <c r="ILX153" s="20"/>
      <c r="ILY153" s="20"/>
      <c r="ILZ153" s="20"/>
      <c r="IMA153" s="20"/>
      <c r="IMB153" s="20"/>
      <c r="IMC153" s="20"/>
      <c r="IMD153" s="20"/>
      <c r="IME153" s="20"/>
      <c r="IMF153" s="20"/>
      <c r="IMG153" s="20"/>
      <c r="IMH153" s="20"/>
      <c r="IMI153" s="20"/>
      <c r="IMJ153" s="20"/>
      <c r="IMK153" s="20"/>
      <c r="IML153" s="20"/>
      <c r="IMM153" s="20"/>
      <c r="IMN153" s="20"/>
      <c r="IMO153" s="20"/>
      <c r="IMP153" s="20"/>
      <c r="IMQ153" s="20"/>
      <c r="IMR153" s="20"/>
      <c r="IMS153" s="20"/>
      <c r="IMT153" s="20"/>
      <c r="IMU153" s="20"/>
      <c r="IMV153" s="20"/>
      <c r="IMW153" s="20"/>
      <c r="IMX153" s="20"/>
      <c r="IMY153" s="20"/>
      <c r="IMZ153" s="20"/>
      <c r="INA153" s="20"/>
      <c r="INB153" s="20"/>
      <c r="INC153" s="20"/>
      <c r="IND153" s="20"/>
      <c r="INE153" s="20"/>
      <c r="INF153" s="20"/>
      <c r="ING153" s="20"/>
      <c r="INH153" s="20"/>
      <c r="INI153" s="20"/>
      <c r="INJ153" s="20"/>
      <c r="INK153" s="20"/>
      <c r="INL153" s="20"/>
      <c r="INM153" s="20"/>
      <c r="INN153" s="20"/>
      <c r="INO153" s="20"/>
      <c r="INP153" s="20"/>
      <c r="INQ153" s="20"/>
      <c r="INR153" s="20"/>
      <c r="INS153" s="20"/>
      <c r="INT153" s="20"/>
      <c r="INU153" s="20"/>
      <c r="INV153" s="20"/>
      <c r="INW153" s="20"/>
      <c r="INX153" s="20"/>
      <c r="INY153" s="20"/>
      <c r="INZ153" s="20"/>
      <c r="IOA153" s="20"/>
      <c r="IOB153" s="20"/>
      <c r="IOC153" s="20"/>
      <c r="IOD153" s="20"/>
      <c r="IOE153" s="20"/>
      <c r="IOF153" s="20"/>
      <c r="IOG153" s="20"/>
      <c r="IOH153" s="20"/>
      <c r="IOI153" s="20"/>
      <c r="IOJ153" s="20"/>
      <c r="IOK153" s="20"/>
      <c r="IOL153" s="20"/>
      <c r="IOM153" s="20"/>
      <c r="ION153" s="20"/>
      <c r="IOO153" s="20"/>
      <c r="IOP153" s="20"/>
      <c r="IOQ153" s="20"/>
      <c r="IOR153" s="20"/>
      <c r="IOS153" s="20"/>
      <c r="IOT153" s="20"/>
      <c r="IOU153" s="20"/>
      <c r="IOV153" s="20"/>
      <c r="IOW153" s="20"/>
      <c r="IOX153" s="20"/>
      <c r="IOY153" s="20"/>
      <c r="IOZ153" s="20"/>
      <c r="IPA153" s="20"/>
      <c r="IPB153" s="20"/>
      <c r="IPC153" s="20"/>
      <c r="IPD153" s="20"/>
      <c r="IPE153" s="20"/>
      <c r="IPF153" s="20"/>
      <c r="IPG153" s="20"/>
      <c r="IPH153" s="20"/>
      <c r="IPI153" s="20"/>
      <c r="IPJ153" s="20"/>
      <c r="IPK153" s="20"/>
      <c r="IPL153" s="20"/>
      <c r="IPM153" s="20"/>
      <c r="IPN153" s="20"/>
      <c r="IPO153" s="20"/>
      <c r="IPP153" s="20"/>
      <c r="IPQ153" s="20"/>
      <c r="IPR153" s="20"/>
      <c r="IPS153" s="20"/>
      <c r="IPT153" s="20"/>
      <c r="IPU153" s="20"/>
      <c r="IPV153" s="20"/>
      <c r="IPW153" s="20"/>
      <c r="IPX153" s="20"/>
      <c r="IPY153" s="20"/>
      <c r="IPZ153" s="20"/>
      <c r="IQA153" s="20"/>
      <c r="IQB153" s="20"/>
      <c r="IQC153" s="20"/>
      <c r="IQD153" s="20"/>
      <c r="IQE153" s="20"/>
      <c r="IQF153" s="20"/>
      <c r="IQG153" s="20"/>
      <c r="IQH153" s="20"/>
      <c r="IQI153" s="20"/>
      <c r="IQJ153" s="20"/>
      <c r="IQK153" s="20"/>
      <c r="IQL153" s="20"/>
      <c r="IQM153" s="20"/>
      <c r="IQN153" s="20"/>
      <c r="IQO153" s="20"/>
      <c r="IQP153" s="20"/>
      <c r="IQQ153" s="20"/>
      <c r="IQR153" s="20"/>
      <c r="IQS153" s="20"/>
      <c r="IQT153" s="20"/>
      <c r="IQU153" s="20"/>
      <c r="IQV153" s="20"/>
      <c r="IQW153" s="20"/>
      <c r="IQX153" s="20"/>
      <c r="IQY153" s="20"/>
      <c r="IQZ153" s="20"/>
      <c r="IRA153" s="20"/>
      <c r="IRB153" s="20"/>
      <c r="IRC153" s="20"/>
      <c r="IRD153" s="20"/>
      <c r="IRE153" s="20"/>
      <c r="IRF153" s="20"/>
      <c r="IRG153" s="20"/>
      <c r="IRH153" s="20"/>
      <c r="IRI153" s="20"/>
      <c r="IRJ153" s="20"/>
      <c r="IRK153" s="20"/>
      <c r="IRL153" s="20"/>
      <c r="IRM153" s="20"/>
      <c r="IRN153" s="20"/>
      <c r="IRO153" s="20"/>
      <c r="IRP153" s="20"/>
      <c r="IRQ153" s="20"/>
      <c r="IRR153" s="20"/>
      <c r="IRS153" s="20"/>
      <c r="IRT153" s="20"/>
      <c r="IRU153" s="20"/>
      <c r="IRV153" s="20"/>
      <c r="IRW153" s="20"/>
      <c r="IRX153" s="20"/>
      <c r="IRY153" s="20"/>
      <c r="IRZ153" s="20"/>
      <c r="ISA153" s="20"/>
      <c r="ISB153" s="20"/>
      <c r="ISC153" s="20"/>
      <c r="ISD153" s="20"/>
      <c r="ISE153" s="20"/>
      <c r="ISF153" s="20"/>
      <c r="ISG153" s="20"/>
      <c r="ISH153" s="20"/>
      <c r="ISI153" s="20"/>
      <c r="ISJ153" s="20"/>
      <c r="ISK153" s="20"/>
      <c r="ISL153" s="20"/>
      <c r="ISM153" s="20"/>
      <c r="ISN153" s="20"/>
      <c r="ISO153" s="20"/>
      <c r="ISP153" s="20"/>
      <c r="ISQ153" s="20"/>
      <c r="ISR153" s="20"/>
      <c r="ISS153" s="20"/>
      <c r="IST153" s="20"/>
      <c r="ISU153" s="20"/>
      <c r="ISV153" s="20"/>
      <c r="ISW153" s="20"/>
      <c r="ISX153" s="20"/>
      <c r="ISY153" s="20"/>
      <c r="ISZ153" s="20"/>
      <c r="ITA153" s="20"/>
      <c r="ITB153" s="20"/>
      <c r="ITC153" s="20"/>
      <c r="ITD153" s="20"/>
      <c r="ITE153" s="20"/>
      <c r="ITF153" s="20"/>
      <c r="ITG153" s="20"/>
      <c r="ITH153" s="20"/>
      <c r="ITI153" s="20"/>
      <c r="ITJ153" s="20"/>
      <c r="ITK153" s="20"/>
      <c r="ITL153" s="20"/>
      <c r="ITM153" s="20"/>
      <c r="ITN153" s="20"/>
      <c r="ITO153" s="20"/>
      <c r="ITP153" s="20"/>
      <c r="ITQ153" s="20"/>
      <c r="ITR153" s="20"/>
      <c r="ITS153" s="20"/>
      <c r="ITT153" s="20"/>
      <c r="ITU153" s="20"/>
      <c r="ITV153" s="20"/>
      <c r="ITW153" s="20"/>
      <c r="ITX153" s="20"/>
      <c r="ITY153" s="20"/>
      <c r="ITZ153" s="20"/>
      <c r="IUA153" s="20"/>
      <c r="IUB153" s="20"/>
      <c r="IUC153" s="20"/>
      <c r="IUD153" s="20"/>
      <c r="IUE153" s="20"/>
      <c r="IUF153" s="20"/>
      <c r="IUG153" s="20"/>
      <c r="IUH153" s="20"/>
      <c r="IUI153" s="20"/>
      <c r="IUJ153" s="20"/>
      <c r="IUK153" s="20"/>
      <c r="IUL153" s="20"/>
      <c r="IUM153" s="20"/>
      <c r="IUN153" s="20"/>
      <c r="IUO153" s="20"/>
      <c r="IUP153" s="20"/>
      <c r="IUQ153" s="20"/>
      <c r="IUR153" s="20"/>
      <c r="IUS153" s="20"/>
      <c r="IUT153" s="20"/>
      <c r="IUU153" s="20"/>
      <c r="IUV153" s="20"/>
      <c r="IUW153" s="20"/>
      <c r="IUX153" s="20"/>
      <c r="IUY153" s="20"/>
      <c r="IUZ153" s="20"/>
      <c r="IVA153" s="20"/>
      <c r="IVB153" s="20"/>
      <c r="IVC153" s="20"/>
      <c r="IVD153" s="20"/>
      <c r="IVE153" s="20"/>
      <c r="IVF153" s="20"/>
      <c r="IVG153" s="20"/>
      <c r="IVH153" s="20"/>
      <c r="IVI153" s="20"/>
      <c r="IVJ153" s="20"/>
      <c r="IVK153" s="20"/>
      <c r="IVL153" s="20"/>
      <c r="IVM153" s="20"/>
      <c r="IVN153" s="20"/>
      <c r="IVO153" s="20"/>
      <c r="IVP153" s="20"/>
      <c r="IVQ153" s="20"/>
      <c r="IVR153" s="20"/>
      <c r="IVS153" s="20"/>
      <c r="IVT153" s="20"/>
      <c r="IVU153" s="20"/>
      <c r="IVV153" s="20"/>
      <c r="IVW153" s="20"/>
      <c r="IVX153" s="20"/>
      <c r="IVY153" s="20"/>
      <c r="IVZ153" s="20"/>
      <c r="IWA153" s="20"/>
      <c r="IWB153" s="20"/>
      <c r="IWC153" s="20"/>
      <c r="IWD153" s="20"/>
      <c r="IWE153" s="20"/>
      <c r="IWF153" s="20"/>
      <c r="IWG153" s="20"/>
      <c r="IWH153" s="20"/>
      <c r="IWI153" s="20"/>
      <c r="IWJ153" s="20"/>
      <c r="IWK153" s="20"/>
      <c r="IWL153" s="20"/>
      <c r="IWM153" s="20"/>
      <c r="IWN153" s="20"/>
      <c r="IWO153" s="20"/>
      <c r="IWP153" s="20"/>
      <c r="IWQ153" s="20"/>
      <c r="IWR153" s="20"/>
      <c r="IWS153" s="20"/>
      <c r="IWT153" s="20"/>
      <c r="IWU153" s="20"/>
      <c r="IWV153" s="20"/>
      <c r="IWW153" s="20"/>
      <c r="IWX153" s="20"/>
      <c r="IWY153" s="20"/>
      <c r="IWZ153" s="20"/>
      <c r="IXA153" s="20"/>
      <c r="IXB153" s="20"/>
      <c r="IXC153" s="20"/>
      <c r="IXD153" s="20"/>
      <c r="IXE153" s="20"/>
      <c r="IXF153" s="20"/>
      <c r="IXG153" s="20"/>
      <c r="IXH153" s="20"/>
      <c r="IXI153" s="20"/>
      <c r="IXJ153" s="20"/>
      <c r="IXK153" s="20"/>
      <c r="IXL153" s="20"/>
      <c r="IXM153" s="20"/>
      <c r="IXN153" s="20"/>
      <c r="IXO153" s="20"/>
      <c r="IXP153" s="20"/>
      <c r="IXQ153" s="20"/>
      <c r="IXR153" s="20"/>
      <c r="IXS153" s="20"/>
      <c r="IXT153" s="20"/>
      <c r="IXU153" s="20"/>
      <c r="IXV153" s="20"/>
      <c r="IXW153" s="20"/>
      <c r="IXX153" s="20"/>
      <c r="IXY153" s="20"/>
      <c r="IXZ153" s="20"/>
      <c r="IYA153" s="20"/>
      <c r="IYB153" s="20"/>
      <c r="IYC153" s="20"/>
      <c r="IYD153" s="20"/>
      <c r="IYE153" s="20"/>
      <c r="IYF153" s="20"/>
      <c r="IYG153" s="20"/>
      <c r="IYH153" s="20"/>
      <c r="IYI153" s="20"/>
      <c r="IYJ153" s="20"/>
      <c r="IYK153" s="20"/>
      <c r="IYL153" s="20"/>
      <c r="IYM153" s="20"/>
      <c r="IYN153" s="20"/>
      <c r="IYO153" s="20"/>
      <c r="IYP153" s="20"/>
      <c r="IYQ153" s="20"/>
      <c r="IYR153" s="20"/>
      <c r="IYS153" s="20"/>
      <c r="IYT153" s="20"/>
      <c r="IYU153" s="20"/>
      <c r="IYV153" s="20"/>
      <c r="IYW153" s="20"/>
      <c r="IYX153" s="20"/>
      <c r="IYY153" s="20"/>
      <c r="IYZ153" s="20"/>
      <c r="IZA153" s="20"/>
      <c r="IZB153" s="20"/>
      <c r="IZC153" s="20"/>
      <c r="IZD153" s="20"/>
      <c r="IZE153" s="20"/>
      <c r="IZF153" s="20"/>
      <c r="IZG153" s="20"/>
      <c r="IZH153" s="20"/>
      <c r="IZI153" s="20"/>
      <c r="IZJ153" s="20"/>
      <c r="IZK153" s="20"/>
      <c r="IZL153" s="20"/>
      <c r="IZM153" s="20"/>
      <c r="IZN153" s="20"/>
      <c r="IZO153" s="20"/>
      <c r="IZP153" s="20"/>
      <c r="IZQ153" s="20"/>
      <c r="IZR153" s="20"/>
      <c r="IZS153" s="20"/>
      <c r="IZT153" s="20"/>
      <c r="IZU153" s="20"/>
      <c r="IZV153" s="20"/>
      <c r="IZW153" s="20"/>
      <c r="IZX153" s="20"/>
      <c r="IZY153" s="20"/>
      <c r="IZZ153" s="20"/>
      <c r="JAA153" s="20"/>
      <c r="JAB153" s="20"/>
      <c r="JAC153" s="20"/>
      <c r="JAD153" s="20"/>
      <c r="JAE153" s="20"/>
      <c r="JAF153" s="20"/>
      <c r="JAG153" s="20"/>
      <c r="JAH153" s="20"/>
      <c r="JAI153" s="20"/>
      <c r="JAJ153" s="20"/>
      <c r="JAK153" s="20"/>
      <c r="JAL153" s="20"/>
      <c r="JAM153" s="20"/>
      <c r="JAN153" s="20"/>
      <c r="JAO153" s="20"/>
      <c r="JAP153" s="20"/>
      <c r="JAQ153" s="20"/>
      <c r="JAR153" s="20"/>
      <c r="JAS153" s="20"/>
      <c r="JAT153" s="20"/>
      <c r="JAU153" s="20"/>
      <c r="JAV153" s="20"/>
      <c r="JAW153" s="20"/>
      <c r="JAX153" s="20"/>
      <c r="JAY153" s="20"/>
      <c r="JAZ153" s="20"/>
      <c r="JBA153" s="20"/>
      <c r="JBB153" s="20"/>
      <c r="JBC153" s="20"/>
      <c r="JBD153" s="20"/>
      <c r="JBE153" s="20"/>
      <c r="JBF153" s="20"/>
      <c r="JBG153" s="20"/>
      <c r="JBH153" s="20"/>
      <c r="JBI153" s="20"/>
      <c r="JBJ153" s="20"/>
      <c r="JBK153" s="20"/>
      <c r="JBL153" s="20"/>
      <c r="JBM153" s="20"/>
      <c r="JBN153" s="20"/>
      <c r="JBO153" s="20"/>
      <c r="JBP153" s="20"/>
      <c r="JBQ153" s="20"/>
      <c r="JBR153" s="20"/>
      <c r="JBS153" s="20"/>
      <c r="JBT153" s="20"/>
      <c r="JBU153" s="20"/>
      <c r="JBV153" s="20"/>
      <c r="JBW153" s="20"/>
      <c r="JBX153" s="20"/>
      <c r="JBY153" s="20"/>
      <c r="JBZ153" s="20"/>
      <c r="JCA153" s="20"/>
      <c r="JCB153" s="20"/>
      <c r="JCC153" s="20"/>
      <c r="JCD153" s="20"/>
      <c r="JCE153" s="20"/>
      <c r="JCF153" s="20"/>
      <c r="JCG153" s="20"/>
      <c r="JCH153" s="20"/>
      <c r="JCI153" s="20"/>
      <c r="JCJ153" s="20"/>
      <c r="JCK153" s="20"/>
      <c r="JCL153" s="20"/>
      <c r="JCM153" s="20"/>
      <c r="JCN153" s="20"/>
      <c r="JCO153" s="20"/>
      <c r="JCP153" s="20"/>
      <c r="JCQ153" s="20"/>
      <c r="JCR153" s="20"/>
      <c r="JCS153" s="20"/>
      <c r="JCT153" s="20"/>
      <c r="JCU153" s="20"/>
      <c r="JCV153" s="20"/>
      <c r="JCW153" s="20"/>
      <c r="JCX153" s="20"/>
      <c r="JCY153" s="20"/>
      <c r="JCZ153" s="20"/>
      <c r="JDA153" s="20"/>
      <c r="JDB153" s="20"/>
      <c r="JDC153" s="20"/>
      <c r="JDD153" s="20"/>
      <c r="JDE153" s="20"/>
      <c r="JDF153" s="20"/>
      <c r="JDG153" s="20"/>
      <c r="JDH153" s="20"/>
      <c r="JDI153" s="20"/>
      <c r="JDJ153" s="20"/>
      <c r="JDK153" s="20"/>
      <c r="JDL153" s="20"/>
      <c r="JDM153" s="20"/>
      <c r="JDN153" s="20"/>
      <c r="JDO153" s="20"/>
      <c r="JDP153" s="20"/>
      <c r="JDQ153" s="20"/>
      <c r="JDR153" s="20"/>
      <c r="JDS153" s="20"/>
      <c r="JDT153" s="20"/>
      <c r="JDU153" s="20"/>
      <c r="JDV153" s="20"/>
      <c r="JDW153" s="20"/>
      <c r="JDX153" s="20"/>
      <c r="JDY153" s="20"/>
      <c r="JDZ153" s="20"/>
      <c r="JEA153" s="20"/>
      <c r="JEB153" s="20"/>
      <c r="JEC153" s="20"/>
      <c r="JED153" s="20"/>
      <c r="JEE153" s="20"/>
      <c r="JEF153" s="20"/>
      <c r="JEG153" s="20"/>
      <c r="JEH153" s="20"/>
      <c r="JEI153" s="20"/>
      <c r="JEJ153" s="20"/>
      <c r="JEK153" s="20"/>
      <c r="JEL153" s="20"/>
      <c r="JEM153" s="20"/>
      <c r="JEN153" s="20"/>
      <c r="JEO153" s="20"/>
      <c r="JEP153" s="20"/>
      <c r="JEQ153" s="20"/>
      <c r="JER153" s="20"/>
      <c r="JES153" s="20"/>
      <c r="JET153" s="20"/>
      <c r="JEU153" s="20"/>
      <c r="JEV153" s="20"/>
      <c r="JEW153" s="20"/>
      <c r="JEX153" s="20"/>
      <c r="JEY153" s="20"/>
      <c r="JEZ153" s="20"/>
      <c r="JFA153" s="20"/>
      <c r="JFB153" s="20"/>
      <c r="JFC153" s="20"/>
      <c r="JFD153" s="20"/>
      <c r="JFE153" s="20"/>
      <c r="JFF153" s="20"/>
      <c r="JFG153" s="20"/>
      <c r="JFH153" s="20"/>
      <c r="JFI153" s="20"/>
      <c r="JFJ153" s="20"/>
      <c r="JFK153" s="20"/>
      <c r="JFL153" s="20"/>
      <c r="JFM153" s="20"/>
      <c r="JFN153" s="20"/>
      <c r="JFO153" s="20"/>
      <c r="JFP153" s="20"/>
      <c r="JFQ153" s="20"/>
      <c r="JFR153" s="20"/>
      <c r="JFS153" s="20"/>
      <c r="JFT153" s="20"/>
      <c r="JFU153" s="20"/>
      <c r="JFV153" s="20"/>
      <c r="JFW153" s="20"/>
      <c r="JFX153" s="20"/>
      <c r="JFY153" s="20"/>
      <c r="JFZ153" s="20"/>
      <c r="JGA153" s="20"/>
      <c r="JGB153" s="20"/>
      <c r="JGC153" s="20"/>
      <c r="JGD153" s="20"/>
      <c r="JGE153" s="20"/>
      <c r="JGF153" s="20"/>
      <c r="JGG153" s="20"/>
      <c r="JGH153" s="20"/>
      <c r="JGI153" s="20"/>
      <c r="JGJ153" s="20"/>
      <c r="JGK153" s="20"/>
      <c r="JGL153" s="20"/>
      <c r="JGM153" s="20"/>
      <c r="JGN153" s="20"/>
      <c r="JGO153" s="20"/>
      <c r="JGP153" s="20"/>
      <c r="JGQ153" s="20"/>
      <c r="JGR153" s="20"/>
      <c r="JGS153" s="20"/>
      <c r="JGT153" s="20"/>
      <c r="JGU153" s="20"/>
      <c r="JGV153" s="20"/>
      <c r="JGW153" s="20"/>
      <c r="JGX153" s="20"/>
      <c r="JGY153" s="20"/>
      <c r="JGZ153" s="20"/>
      <c r="JHA153" s="20"/>
      <c r="JHB153" s="20"/>
      <c r="JHC153" s="20"/>
      <c r="JHD153" s="20"/>
      <c r="JHE153" s="20"/>
      <c r="JHF153" s="20"/>
      <c r="JHG153" s="20"/>
      <c r="JHH153" s="20"/>
      <c r="JHI153" s="20"/>
      <c r="JHJ153" s="20"/>
      <c r="JHK153" s="20"/>
      <c r="JHL153" s="20"/>
      <c r="JHM153" s="20"/>
      <c r="JHN153" s="20"/>
      <c r="JHO153" s="20"/>
      <c r="JHP153" s="20"/>
      <c r="JHQ153" s="20"/>
      <c r="JHR153" s="20"/>
      <c r="JHS153" s="20"/>
      <c r="JHT153" s="20"/>
      <c r="JHU153" s="20"/>
      <c r="JHV153" s="20"/>
      <c r="JHW153" s="20"/>
      <c r="JHX153" s="20"/>
      <c r="JHY153" s="20"/>
      <c r="JHZ153" s="20"/>
      <c r="JIA153" s="20"/>
      <c r="JIB153" s="20"/>
      <c r="JIC153" s="20"/>
      <c r="JID153" s="20"/>
      <c r="JIE153" s="20"/>
      <c r="JIF153" s="20"/>
      <c r="JIG153" s="20"/>
      <c r="JIH153" s="20"/>
      <c r="JII153" s="20"/>
      <c r="JIJ153" s="20"/>
      <c r="JIK153" s="20"/>
      <c r="JIL153" s="20"/>
      <c r="JIM153" s="20"/>
      <c r="JIN153" s="20"/>
      <c r="JIO153" s="20"/>
      <c r="JIP153" s="20"/>
      <c r="JIQ153" s="20"/>
      <c r="JIR153" s="20"/>
      <c r="JIS153" s="20"/>
      <c r="JIT153" s="20"/>
      <c r="JIU153" s="20"/>
      <c r="JIV153" s="20"/>
      <c r="JIW153" s="20"/>
      <c r="JIX153" s="20"/>
      <c r="JIY153" s="20"/>
      <c r="JIZ153" s="20"/>
      <c r="JJA153" s="20"/>
      <c r="JJB153" s="20"/>
      <c r="JJC153" s="20"/>
      <c r="JJD153" s="20"/>
      <c r="JJE153" s="20"/>
      <c r="JJF153" s="20"/>
      <c r="JJG153" s="20"/>
      <c r="JJH153" s="20"/>
      <c r="JJI153" s="20"/>
      <c r="JJJ153" s="20"/>
      <c r="JJK153" s="20"/>
      <c r="JJL153" s="20"/>
      <c r="JJM153" s="20"/>
      <c r="JJN153" s="20"/>
      <c r="JJO153" s="20"/>
      <c r="JJP153" s="20"/>
      <c r="JJQ153" s="20"/>
      <c r="JJR153" s="20"/>
      <c r="JJS153" s="20"/>
      <c r="JJT153" s="20"/>
      <c r="JJU153" s="20"/>
      <c r="JJV153" s="20"/>
      <c r="JJW153" s="20"/>
      <c r="JJX153" s="20"/>
      <c r="JJY153" s="20"/>
      <c r="JJZ153" s="20"/>
      <c r="JKA153" s="20"/>
      <c r="JKB153" s="20"/>
      <c r="JKC153" s="20"/>
      <c r="JKD153" s="20"/>
      <c r="JKE153" s="20"/>
      <c r="JKF153" s="20"/>
      <c r="JKG153" s="20"/>
      <c r="JKH153" s="20"/>
      <c r="JKI153" s="20"/>
      <c r="JKJ153" s="20"/>
      <c r="JKK153" s="20"/>
      <c r="JKL153" s="20"/>
      <c r="JKM153" s="20"/>
      <c r="JKN153" s="20"/>
      <c r="JKO153" s="20"/>
      <c r="JKP153" s="20"/>
      <c r="JKQ153" s="20"/>
      <c r="JKR153" s="20"/>
      <c r="JKS153" s="20"/>
      <c r="JKT153" s="20"/>
      <c r="JKU153" s="20"/>
      <c r="JKV153" s="20"/>
      <c r="JKW153" s="20"/>
      <c r="JKX153" s="20"/>
      <c r="JKY153" s="20"/>
      <c r="JKZ153" s="20"/>
      <c r="JLA153" s="20"/>
      <c r="JLB153" s="20"/>
      <c r="JLC153" s="20"/>
      <c r="JLD153" s="20"/>
      <c r="JLE153" s="20"/>
      <c r="JLF153" s="20"/>
      <c r="JLG153" s="20"/>
      <c r="JLH153" s="20"/>
      <c r="JLI153" s="20"/>
      <c r="JLJ153" s="20"/>
      <c r="JLK153" s="20"/>
      <c r="JLL153" s="20"/>
      <c r="JLM153" s="20"/>
      <c r="JLN153" s="20"/>
      <c r="JLO153" s="20"/>
      <c r="JLP153" s="20"/>
      <c r="JLQ153" s="20"/>
      <c r="JLR153" s="20"/>
      <c r="JLS153" s="20"/>
      <c r="JLT153" s="20"/>
      <c r="JLU153" s="20"/>
      <c r="JLV153" s="20"/>
      <c r="JLW153" s="20"/>
      <c r="JLX153" s="20"/>
      <c r="JLY153" s="20"/>
      <c r="JLZ153" s="20"/>
      <c r="JMA153" s="20"/>
      <c r="JMB153" s="20"/>
      <c r="JMC153" s="20"/>
      <c r="JMD153" s="20"/>
      <c r="JME153" s="20"/>
      <c r="JMF153" s="20"/>
      <c r="JMG153" s="20"/>
      <c r="JMH153" s="20"/>
      <c r="JMI153" s="20"/>
      <c r="JMJ153" s="20"/>
      <c r="JMK153" s="20"/>
      <c r="JML153" s="20"/>
      <c r="JMM153" s="20"/>
      <c r="JMN153" s="20"/>
      <c r="JMO153" s="20"/>
      <c r="JMP153" s="20"/>
      <c r="JMQ153" s="20"/>
      <c r="JMR153" s="20"/>
      <c r="JMS153" s="20"/>
      <c r="JMT153" s="20"/>
      <c r="JMU153" s="20"/>
      <c r="JMV153" s="20"/>
      <c r="JMW153" s="20"/>
      <c r="JMX153" s="20"/>
      <c r="JMY153" s="20"/>
      <c r="JMZ153" s="20"/>
      <c r="JNA153" s="20"/>
      <c r="JNB153" s="20"/>
      <c r="JNC153" s="20"/>
      <c r="JND153" s="20"/>
      <c r="JNE153" s="20"/>
      <c r="JNF153" s="20"/>
      <c r="JNG153" s="20"/>
      <c r="JNH153" s="20"/>
      <c r="JNI153" s="20"/>
      <c r="JNJ153" s="20"/>
      <c r="JNK153" s="20"/>
      <c r="JNL153" s="20"/>
      <c r="JNM153" s="20"/>
      <c r="JNN153" s="20"/>
      <c r="JNO153" s="20"/>
      <c r="JNP153" s="20"/>
      <c r="JNQ153" s="20"/>
      <c r="JNR153" s="20"/>
      <c r="JNS153" s="20"/>
      <c r="JNT153" s="20"/>
      <c r="JNU153" s="20"/>
      <c r="JNV153" s="20"/>
      <c r="JNW153" s="20"/>
      <c r="JNX153" s="20"/>
      <c r="JNY153" s="20"/>
      <c r="JNZ153" s="20"/>
      <c r="JOA153" s="20"/>
      <c r="JOB153" s="20"/>
      <c r="JOC153" s="20"/>
      <c r="JOD153" s="20"/>
      <c r="JOE153" s="20"/>
      <c r="JOF153" s="20"/>
      <c r="JOG153" s="20"/>
      <c r="JOH153" s="20"/>
      <c r="JOI153" s="20"/>
      <c r="JOJ153" s="20"/>
      <c r="JOK153" s="20"/>
      <c r="JOL153" s="20"/>
      <c r="JOM153" s="20"/>
      <c r="JON153" s="20"/>
      <c r="JOO153" s="20"/>
      <c r="JOP153" s="20"/>
      <c r="JOQ153" s="20"/>
      <c r="JOR153" s="20"/>
      <c r="JOS153" s="20"/>
      <c r="JOT153" s="20"/>
      <c r="JOU153" s="20"/>
      <c r="JOV153" s="20"/>
      <c r="JOW153" s="20"/>
      <c r="JOX153" s="20"/>
      <c r="JOY153" s="20"/>
      <c r="JOZ153" s="20"/>
      <c r="JPA153" s="20"/>
      <c r="JPB153" s="20"/>
      <c r="JPC153" s="20"/>
      <c r="JPD153" s="20"/>
      <c r="JPE153" s="20"/>
      <c r="JPF153" s="20"/>
      <c r="JPG153" s="20"/>
      <c r="JPH153" s="20"/>
      <c r="JPI153" s="20"/>
      <c r="JPJ153" s="20"/>
      <c r="JPK153" s="20"/>
      <c r="JPL153" s="20"/>
      <c r="JPM153" s="20"/>
      <c r="JPN153" s="20"/>
      <c r="JPO153" s="20"/>
      <c r="JPP153" s="20"/>
      <c r="JPQ153" s="20"/>
      <c r="JPR153" s="20"/>
      <c r="JPS153" s="20"/>
      <c r="JPT153" s="20"/>
      <c r="JPU153" s="20"/>
      <c r="JPV153" s="20"/>
      <c r="JPW153" s="20"/>
      <c r="JPX153" s="20"/>
      <c r="JPY153" s="20"/>
      <c r="JPZ153" s="20"/>
      <c r="JQA153" s="20"/>
      <c r="JQB153" s="20"/>
      <c r="JQC153" s="20"/>
      <c r="JQD153" s="20"/>
      <c r="JQE153" s="20"/>
      <c r="JQF153" s="20"/>
      <c r="JQG153" s="20"/>
      <c r="JQH153" s="20"/>
      <c r="JQI153" s="20"/>
      <c r="JQJ153" s="20"/>
      <c r="JQK153" s="20"/>
      <c r="JQL153" s="20"/>
      <c r="JQM153" s="20"/>
      <c r="JQN153" s="20"/>
      <c r="JQO153" s="20"/>
      <c r="JQP153" s="20"/>
      <c r="JQQ153" s="20"/>
      <c r="JQR153" s="20"/>
      <c r="JQS153" s="20"/>
      <c r="JQT153" s="20"/>
      <c r="JQU153" s="20"/>
      <c r="JQV153" s="20"/>
      <c r="JQW153" s="20"/>
      <c r="JQX153" s="20"/>
      <c r="JQY153" s="20"/>
      <c r="JQZ153" s="20"/>
      <c r="JRA153" s="20"/>
      <c r="JRB153" s="20"/>
      <c r="JRC153" s="20"/>
      <c r="JRD153" s="20"/>
      <c r="JRE153" s="20"/>
      <c r="JRF153" s="20"/>
      <c r="JRG153" s="20"/>
      <c r="JRH153" s="20"/>
      <c r="JRI153" s="20"/>
      <c r="JRJ153" s="20"/>
      <c r="JRK153" s="20"/>
      <c r="JRL153" s="20"/>
      <c r="JRM153" s="20"/>
      <c r="JRN153" s="20"/>
      <c r="JRO153" s="20"/>
      <c r="JRP153" s="20"/>
      <c r="JRQ153" s="20"/>
      <c r="JRR153" s="20"/>
      <c r="JRS153" s="20"/>
      <c r="JRT153" s="20"/>
      <c r="JRU153" s="20"/>
      <c r="JRV153" s="20"/>
      <c r="JRW153" s="20"/>
      <c r="JRX153" s="20"/>
      <c r="JRY153" s="20"/>
      <c r="JRZ153" s="20"/>
      <c r="JSA153" s="20"/>
      <c r="JSB153" s="20"/>
      <c r="JSC153" s="20"/>
      <c r="JSD153" s="20"/>
      <c r="JSE153" s="20"/>
      <c r="JSF153" s="20"/>
      <c r="JSG153" s="20"/>
      <c r="JSH153" s="20"/>
      <c r="JSI153" s="20"/>
      <c r="JSJ153" s="20"/>
      <c r="JSK153" s="20"/>
      <c r="JSL153" s="20"/>
      <c r="JSM153" s="20"/>
      <c r="JSN153" s="20"/>
      <c r="JSO153" s="20"/>
      <c r="JSP153" s="20"/>
      <c r="JSQ153" s="20"/>
      <c r="JSR153" s="20"/>
      <c r="JSS153" s="20"/>
      <c r="JST153" s="20"/>
      <c r="JSU153" s="20"/>
      <c r="JSV153" s="20"/>
      <c r="JSW153" s="20"/>
      <c r="JSX153" s="20"/>
      <c r="JSY153" s="20"/>
      <c r="JSZ153" s="20"/>
      <c r="JTA153" s="20"/>
      <c r="JTB153" s="20"/>
      <c r="JTC153" s="20"/>
      <c r="JTD153" s="20"/>
      <c r="JTE153" s="20"/>
      <c r="JTF153" s="20"/>
      <c r="JTG153" s="20"/>
      <c r="JTH153" s="20"/>
      <c r="JTI153" s="20"/>
      <c r="JTJ153" s="20"/>
      <c r="JTK153" s="20"/>
      <c r="JTL153" s="20"/>
      <c r="JTM153" s="20"/>
      <c r="JTN153" s="20"/>
      <c r="JTO153" s="20"/>
      <c r="JTP153" s="20"/>
      <c r="JTQ153" s="20"/>
      <c r="JTR153" s="20"/>
      <c r="JTS153" s="20"/>
      <c r="JTT153" s="20"/>
      <c r="JTU153" s="20"/>
      <c r="JTV153" s="20"/>
      <c r="JTW153" s="20"/>
      <c r="JTX153" s="20"/>
      <c r="JTY153" s="20"/>
      <c r="JTZ153" s="20"/>
      <c r="JUA153" s="20"/>
      <c r="JUB153" s="20"/>
      <c r="JUC153" s="20"/>
      <c r="JUD153" s="20"/>
      <c r="JUE153" s="20"/>
      <c r="JUF153" s="20"/>
      <c r="JUG153" s="20"/>
      <c r="JUH153" s="20"/>
      <c r="JUI153" s="20"/>
      <c r="JUJ153" s="20"/>
      <c r="JUK153" s="20"/>
      <c r="JUL153" s="20"/>
      <c r="JUM153" s="20"/>
      <c r="JUN153" s="20"/>
      <c r="JUO153" s="20"/>
      <c r="JUP153" s="20"/>
      <c r="JUQ153" s="20"/>
      <c r="JUR153" s="20"/>
      <c r="JUS153" s="20"/>
      <c r="JUT153" s="20"/>
      <c r="JUU153" s="20"/>
      <c r="JUV153" s="20"/>
      <c r="JUW153" s="20"/>
      <c r="JUX153" s="20"/>
      <c r="JUY153" s="20"/>
      <c r="JUZ153" s="20"/>
      <c r="JVA153" s="20"/>
      <c r="JVB153" s="20"/>
      <c r="JVC153" s="20"/>
      <c r="JVD153" s="20"/>
      <c r="JVE153" s="20"/>
      <c r="JVF153" s="20"/>
      <c r="JVG153" s="20"/>
      <c r="JVH153" s="20"/>
      <c r="JVI153" s="20"/>
      <c r="JVJ153" s="20"/>
      <c r="JVK153" s="20"/>
      <c r="JVL153" s="20"/>
      <c r="JVM153" s="20"/>
      <c r="JVN153" s="20"/>
      <c r="JVO153" s="20"/>
      <c r="JVP153" s="20"/>
      <c r="JVQ153" s="20"/>
      <c r="JVR153" s="20"/>
      <c r="JVS153" s="20"/>
      <c r="JVT153" s="20"/>
      <c r="JVU153" s="20"/>
      <c r="JVV153" s="20"/>
      <c r="JVW153" s="20"/>
      <c r="JVX153" s="20"/>
      <c r="JVY153" s="20"/>
      <c r="JVZ153" s="20"/>
      <c r="JWA153" s="20"/>
      <c r="JWB153" s="20"/>
      <c r="JWC153" s="20"/>
      <c r="JWD153" s="20"/>
      <c r="JWE153" s="20"/>
      <c r="JWF153" s="20"/>
      <c r="JWG153" s="20"/>
      <c r="JWH153" s="20"/>
      <c r="JWI153" s="20"/>
      <c r="JWJ153" s="20"/>
      <c r="JWK153" s="20"/>
      <c r="JWL153" s="20"/>
      <c r="JWM153" s="20"/>
      <c r="JWN153" s="20"/>
      <c r="JWO153" s="20"/>
      <c r="JWP153" s="20"/>
      <c r="JWQ153" s="20"/>
      <c r="JWR153" s="20"/>
      <c r="JWS153" s="20"/>
      <c r="JWT153" s="20"/>
      <c r="JWU153" s="20"/>
      <c r="JWV153" s="20"/>
      <c r="JWW153" s="20"/>
      <c r="JWX153" s="20"/>
      <c r="JWY153" s="20"/>
      <c r="JWZ153" s="20"/>
      <c r="JXA153" s="20"/>
      <c r="JXB153" s="20"/>
      <c r="JXC153" s="20"/>
      <c r="JXD153" s="20"/>
      <c r="JXE153" s="20"/>
      <c r="JXF153" s="20"/>
      <c r="JXG153" s="20"/>
      <c r="JXH153" s="20"/>
      <c r="JXI153" s="20"/>
      <c r="JXJ153" s="20"/>
      <c r="JXK153" s="20"/>
      <c r="JXL153" s="20"/>
      <c r="JXM153" s="20"/>
      <c r="JXN153" s="20"/>
      <c r="JXO153" s="20"/>
      <c r="JXP153" s="20"/>
      <c r="JXQ153" s="20"/>
      <c r="JXR153" s="20"/>
      <c r="JXS153" s="20"/>
      <c r="JXT153" s="20"/>
      <c r="JXU153" s="20"/>
      <c r="JXV153" s="20"/>
      <c r="JXW153" s="20"/>
      <c r="JXX153" s="20"/>
      <c r="JXY153" s="20"/>
      <c r="JXZ153" s="20"/>
      <c r="JYA153" s="20"/>
      <c r="JYB153" s="20"/>
      <c r="JYC153" s="20"/>
      <c r="JYD153" s="20"/>
      <c r="JYE153" s="20"/>
      <c r="JYF153" s="20"/>
      <c r="JYG153" s="20"/>
      <c r="JYH153" s="20"/>
      <c r="JYI153" s="20"/>
      <c r="JYJ153" s="20"/>
      <c r="JYK153" s="20"/>
      <c r="JYL153" s="20"/>
      <c r="JYM153" s="20"/>
      <c r="JYN153" s="20"/>
      <c r="JYO153" s="20"/>
      <c r="JYP153" s="20"/>
      <c r="JYQ153" s="20"/>
      <c r="JYR153" s="20"/>
      <c r="JYS153" s="20"/>
      <c r="JYT153" s="20"/>
      <c r="JYU153" s="20"/>
      <c r="JYV153" s="20"/>
      <c r="JYW153" s="20"/>
      <c r="JYX153" s="20"/>
      <c r="JYY153" s="20"/>
      <c r="JYZ153" s="20"/>
      <c r="JZA153" s="20"/>
      <c r="JZB153" s="20"/>
      <c r="JZC153" s="20"/>
      <c r="JZD153" s="20"/>
      <c r="JZE153" s="20"/>
      <c r="JZF153" s="20"/>
      <c r="JZG153" s="20"/>
      <c r="JZH153" s="20"/>
      <c r="JZI153" s="20"/>
      <c r="JZJ153" s="20"/>
      <c r="JZK153" s="20"/>
      <c r="JZL153" s="20"/>
      <c r="JZM153" s="20"/>
      <c r="JZN153" s="20"/>
      <c r="JZO153" s="20"/>
      <c r="JZP153" s="20"/>
      <c r="JZQ153" s="20"/>
      <c r="JZR153" s="20"/>
      <c r="JZS153" s="20"/>
      <c r="JZT153" s="20"/>
      <c r="JZU153" s="20"/>
      <c r="JZV153" s="20"/>
      <c r="JZW153" s="20"/>
      <c r="JZX153" s="20"/>
      <c r="JZY153" s="20"/>
      <c r="JZZ153" s="20"/>
      <c r="KAA153" s="20"/>
      <c r="KAB153" s="20"/>
      <c r="KAC153" s="20"/>
      <c r="KAD153" s="20"/>
      <c r="KAE153" s="20"/>
      <c r="KAF153" s="20"/>
      <c r="KAG153" s="20"/>
      <c r="KAH153" s="20"/>
      <c r="KAI153" s="20"/>
      <c r="KAJ153" s="20"/>
      <c r="KAK153" s="20"/>
      <c r="KAL153" s="20"/>
      <c r="KAM153" s="20"/>
      <c r="KAN153" s="20"/>
      <c r="KAO153" s="20"/>
      <c r="KAP153" s="20"/>
      <c r="KAQ153" s="20"/>
      <c r="KAR153" s="20"/>
      <c r="KAS153" s="20"/>
      <c r="KAT153" s="20"/>
      <c r="KAU153" s="20"/>
      <c r="KAV153" s="20"/>
      <c r="KAW153" s="20"/>
      <c r="KAX153" s="20"/>
      <c r="KAY153" s="20"/>
      <c r="KAZ153" s="20"/>
      <c r="KBA153" s="20"/>
      <c r="KBB153" s="20"/>
      <c r="KBC153" s="20"/>
      <c r="KBD153" s="20"/>
      <c r="KBE153" s="20"/>
      <c r="KBF153" s="20"/>
      <c r="KBG153" s="20"/>
      <c r="KBH153" s="20"/>
      <c r="KBI153" s="20"/>
      <c r="KBJ153" s="20"/>
      <c r="KBK153" s="20"/>
      <c r="KBL153" s="20"/>
      <c r="KBM153" s="20"/>
      <c r="KBN153" s="20"/>
      <c r="KBO153" s="20"/>
      <c r="KBP153" s="20"/>
      <c r="KBQ153" s="20"/>
      <c r="KBR153" s="20"/>
      <c r="KBS153" s="20"/>
      <c r="KBT153" s="20"/>
      <c r="KBU153" s="20"/>
      <c r="KBV153" s="20"/>
      <c r="KBW153" s="20"/>
      <c r="KBX153" s="20"/>
      <c r="KBY153" s="20"/>
      <c r="KBZ153" s="20"/>
      <c r="KCA153" s="20"/>
      <c r="KCB153" s="20"/>
      <c r="KCC153" s="20"/>
      <c r="KCD153" s="20"/>
      <c r="KCE153" s="20"/>
      <c r="KCF153" s="20"/>
      <c r="KCG153" s="20"/>
      <c r="KCH153" s="20"/>
      <c r="KCI153" s="20"/>
      <c r="KCJ153" s="20"/>
      <c r="KCK153" s="20"/>
      <c r="KCL153" s="20"/>
      <c r="KCM153" s="20"/>
      <c r="KCN153" s="20"/>
      <c r="KCO153" s="20"/>
      <c r="KCP153" s="20"/>
      <c r="KCQ153" s="20"/>
      <c r="KCR153" s="20"/>
      <c r="KCS153" s="20"/>
      <c r="KCT153" s="20"/>
      <c r="KCU153" s="20"/>
      <c r="KCV153" s="20"/>
      <c r="KCW153" s="20"/>
      <c r="KCX153" s="20"/>
      <c r="KCY153" s="20"/>
      <c r="KCZ153" s="20"/>
      <c r="KDA153" s="20"/>
      <c r="KDB153" s="20"/>
      <c r="KDC153" s="20"/>
      <c r="KDD153" s="20"/>
      <c r="KDE153" s="20"/>
      <c r="KDF153" s="20"/>
      <c r="KDG153" s="20"/>
      <c r="KDH153" s="20"/>
      <c r="KDI153" s="20"/>
      <c r="KDJ153" s="20"/>
      <c r="KDK153" s="20"/>
      <c r="KDL153" s="20"/>
      <c r="KDM153" s="20"/>
      <c r="KDN153" s="20"/>
      <c r="KDO153" s="20"/>
      <c r="KDP153" s="20"/>
      <c r="KDQ153" s="20"/>
      <c r="KDR153" s="20"/>
      <c r="KDS153" s="20"/>
      <c r="KDT153" s="20"/>
      <c r="KDU153" s="20"/>
      <c r="KDV153" s="20"/>
      <c r="KDW153" s="20"/>
      <c r="KDX153" s="20"/>
      <c r="KDY153" s="20"/>
      <c r="KDZ153" s="20"/>
      <c r="KEA153" s="20"/>
      <c r="KEB153" s="20"/>
      <c r="KEC153" s="20"/>
      <c r="KED153" s="20"/>
      <c r="KEE153" s="20"/>
      <c r="KEF153" s="20"/>
      <c r="KEG153" s="20"/>
      <c r="KEH153" s="20"/>
      <c r="KEI153" s="20"/>
      <c r="KEJ153" s="20"/>
      <c r="KEK153" s="20"/>
      <c r="KEL153" s="20"/>
      <c r="KEM153" s="20"/>
      <c r="KEN153" s="20"/>
      <c r="KEO153" s="20"/>
      <c r="KEP153" s="20"/>
      <c r="KEQ153" s="20"/>
      <c r="KER153" s="20"/>
      <c r="KES153" s="20"/>
      <c r="KET153" s="20"/>
      <c r="KEU153" s="20"/>
      <c r="KEV153" s="20"/>
      <c r="KEW153" s="20"/>
      <c r="KEX153" s="20"/>
      <c r="KEY153" s="20"/>
      <c r="KEZ153" s="20"/>
      <c r="KFA153" s="20"/>
      <c r="KFB153" s="20"/>
      <c r="KFC153" s="20"/>
      <c r="KFD153" s="20"/>
      <c r="KFE153" s="20"/>
      <c r="KFF153" s="20"/>
      <c r="KFG153" s="20"/>
      <c r="KFH153" s="20"/>
      <c r="KFI153" s="20"/>
      <c r="KFJ153" s="20"/>
      <c r="KFK153" s="20"/>
      <c r="KFL153" s="20"/>
      <c r="KFM153" s="20"/>
      <c r="KFN153" s="20"/>
      <c r="KFO153" s="20"/>
      <c r="KFP153" s="20"/>
      <c r="KFQ153" s="20"/>
      <c r="KFR153" s="20"/>
      <c r="KFS153" s="20"/>
      <c r="KFT153" s="20"/>
      <c r="KFU153" s="20"/>
      <c r="KFV153" s="20"/>
      <c r="KFW153" s="20"/>
      <c r="KFX153" s="20"/>
      <c r="KFY153" s="20"/>
      <c r="KFZ153" s="20"/>
      <c r="KGA153" s="20"/>
      <c r="KGB153" s="20"/>
      <c r="KGC153" s="20"/>
      <c r="KGD153" s="20"/>
      <c r="KGE153" s="20"/>
      <c r="KGF153" s="20"/>
      <c r="KGG153" s="20"/>
      <c r="KGH153" s="20"/>
      <c r="KGI153" s="20"/>
      <c r="KGJ153" s="20"/>
      <c r="KGK153" s="20"/>
      <c r="KGL153" s="20"/>
      <c r="KGM153" s="20"/>
      <c r="KGN153" s="20"/>
      <c r="KGO153" s="20"/>
      <c r="KGP153" s="20"/>
      <c r="KGQ153" s="20"/>
      <c r="KGR153" s="20"/>
      <c r="KGS153" s="20"/>
      <c r="KGT153" s="20"/>
      <c r="KGU153" s="20"/>
      <c r="KGV153" s="20"/>
      <c r="KGW153" s="20"/>
      <c r="KGX153" s="20"/>
      <c r="KGY153" s="20"/>
      <c r="KGZ153" s="20"/>
      <c r="KHA153" s="20"/>
      <c r="KHB153" s="20"/>
      <c r="KHC153" s="20"/>
      <c r="KHD153" s="20"/>
      <c r="KHE153" s="20"/>
      <c r="KHF153" s="20"/>
      <c r="KHG153" s="20"/>
      <c r="KHH153" s="20"/>
      <c r="KHI153" s="20"/>
      <c r="KHJ153" s="20"/>
      <c r="KHK153" s="20"/>
      <c r="KHL153" s="20"/>
      <c r="KHM153" s="20"/>
      <c r="KHN153" s="20"/>
      <c r="KHO153" s="20"/>
      <c r="KHP153" s="20"/>
      <c r="KHQ153" s="20"/>
      <c r="KHR153" s="20"/>
      <c r="KHS153" s="20"/>
      <c r="KHT153" s="20"/>
      <c r="KHU153" s="20"/>
      <c r="KHV153" s="20"/>
      <c r="KHW153" s="20"/>
      <c r="KHX153" s="20"/>
      <c r="KHY153" s="20"/>
      <c r="KHZ153" s="20"/>
      <c r="KIA153" s="20"/>
      <c r="KIB153" s="20"/>
      <c r="KIC153" s="20"/>
      <c r="KID153" s="20"/>
      <c r="KIE153" s="20"/>
      <c r="KIF153" s="20"/>
      <c r="KIG153" s="20"/>
      <c r="KIH153" s="20"/>
      <c r="KII153" s="20"/>
      <c r="KIJ153" s="20"/>
      <c r="KIK153" s="20"/>
      <c r="KIL153" s="20"/>
      <c r="KIM153" s="20"/>
      <c r="KIN153" s="20"/>
      <c r="KIO153" s="20"/>
      <c r="KIP153" s="20"/>
      <c r="KIQ153" s="20"/>
      <c r="KIR153" s="20"/>
      <c r="KIS153" s="20"/>
      <c r="KIT153" s="20"/>
      <c r="KIU153" s="20"/>
      <c r="KIV153" s="20"/>
      <c r="KIW153" s="20"/>
      <c r="KIX153" s="20"/>
      <c r="KIY153" s="20"/>
      <c r="KIZ153" s="20"/>
      <c r="KJA153" s="20"/>
      <c r="KJB153" s="20"/>
      <c r="KJC153" s="20"/>
      <c r="KJD153" s="20"/>
      <c r="KJE153" s="20"/>
      <c r="KJF153" s="20"/>
      <c r="KJG153" s="20"/>
      <c r="KJH153" s="20"/>
      <c r="KJI153" s="20"/>
      <c r="KJJ153" s="20"/>
      <c r="KJK153" s="20"/>
      <c r="KJL153" s="20"/>
      <c r="KJM153" s="20"/>
      <c r="KJN153" s="20"/>
      <c r="KJO153" s="20"/>
      <c r="KJP153" s="20"/>
      <c r="KJQ153" s="20"/>
      <c r="KJR153" s="20"/>
      <c r="KJS153" s="20"/>
      <c r="KJT153" s="20"/>
      <c r="KJU153" s="20"/>
      <c r="KJV153" s="20"/>
      <c r="KJW153" s="20"/>
      <c r="KJX153" s="20"/>
      <c r="KJY153" s="20"/>
      <c r="KJZ153" s="20"/>
      <c r="KKA153" s="20"/>
      <c r="KKB153" s="20"/>
      <c r="KKC153" s="20"/>
      <c r="KKD153" s="20"/>
      <c r="KKE153" s="20"/>
      <c r="KKF153" s="20"/>
      <c r="KKG153" s="20"/>
      <c r="KKH153" s="20"/>
      <c r="KKI153" s="20"/>
      <c r="KKJ153" s="20"/>
      <c r="KKK153" s="20"/>
      <c r="KKL153" s="20"/>
      <c r="KKM153" s="20"/>
      <c r="KKN153" s="20"/>
      <c r="KKO153" s="20"/>
      <c r="KKP153" s="20"/>
      <c r="KKQ153" s="20"/>
      <c r="KKR153" s="20"/>
      <c r="KKS153" s="20"/>
      <c r="KKT153" s="20"/>
      <c r="KKU153" s="20"/>
      <c r="KKV153" s="20"/>
      <c r="KKW153" s="20"/>
      <c r="KKX153" s="20"/>
      <c r="KKY153" s="20"/>
      <c r="KKZ153" s="20"/>
      <c r="KLA153" s="20"/>
      <c r="KLB153" s="20"/>
      <c r="KLC153" s="20"/>
      <c r="KLD153" s="20"/>
      <c r="KLE153" s="20"/>
      <c r="KLF153" s="20"/>
      <c r="KLG153" s="20"/>
      <c r="KLH153" s="20"/>
      <c r="KLI153" s="20"/>
      <c r="KLJ153" s="20"/>
      <c r="KLK153" s="20"/>
      <c r="KLL153" s="20"/>
      <c r="KLM153" s="20"/>
      <c r="KLN153" s="20"/>
      <c r="KLO153" s="20"/>
      <c r="KLP153" s="20"/>
      <c r="KLQ153" s="20"/>
      <c r="KLR153" s="20"/>
      <c r="KLS153" s="20"/>
      <c r="KLT153" s="20"/>
      <c r="KLU153" s="20"/>
      <c r="KLV153" s="20"/>
      <c r="KLW153" s="20"/>
      <c r="KLX153" s="20"/>
      <c r="KLY153" s="20"/>
      <c r="KLZ153" s="20"/>
      <c r="KMA153" s="20"/>
      <c r="KMB153" s="20"/>
      <c r="KMC153" s="20"/>
      <c r="KMD153" s="20"/>
      <c r="KME153" s="20"/>
      <c r="KMF153" s="20"/>
      <c r="KMG153" s="20"/>
      <c r="KMH153" s="20"/>
      <c r="KMI153" s="20"/>
      <c r="KMJ153" s="20"/>
      <c r="KMK153" s="20"/>
      <c r="KML153" s="20"/>
      <c r="KMM153" s="20"/>
      <c r="KMN153" s="20"/>
      <c r="KMO153" s="20"/>
      <c r="KMP153" s="20"/>
      <c r="KMQ153" s="20"/>
      <c r="KMR153" s="20"/>
      <c r="KMS153" s="20"/>
      <c r="KMT153" s="20"/>
      <c r="KMU153" s="20"/>
      <c r="KMV153" s="20"/>
      <c r="KMW153" s="20"/>
      <c r="KMX153" s="20"/>
      <c r="KMY153" s="20"/>
      <c r="KMZ153" s="20"/>
      <c r="KNA153" s="20"/>
      <c r="KNB153" s="20"/>
      <c r="KNC153" s="20"/>
      <c r="KND153" s="20"/>
      <c r="KNE153" s="20"/>
      <c r="KNF153" s="20"/>
      <c r="KNG153" s="20"/>
      <c r="KNH153" s="20"/>
      <c r="KNI153" s="20"/>
      <c r="KNJ153" s="20"/>
      <c r="KNK153" s="20"/>
      <c r="KNL153" s="20"/>
      <c r="KNM153" s="20"/>
      <c r="KNN153" s="20"/>
      <c r="KNO153" s="20"/>
      <c r="KNP153" s="20"/>
      <c r="KNQ153" s="20"/>
      <c r="KNR153" s="20"/>
      <c r="KNS153" s="20"/>
      <c r="KNT153" s="20"/>
      <c r="KNU153" s="20"/>
      <c r="KNV153" s="20"/>
      <c r="KNW153" s="20"/>
      <c r="KNX153" s="20"/>
      <c r="KNY153" s="20"/>
      <c r="KNZ153" s="20"/>
      <c r="KOA153" s="20"/>
      <c r="KOB153" s="20"/>
      <c r="KOC153" s="20"/>
      <c r="KOD153" s="20"/>
      <c r="KOE153" s="20"/>
      <c r="KOF153" s="20"/>
      <c r="KOG153" s="20"/>
      <c r="KOH153" s="20"/>
      <c r="KOI153" s="20"/>
      <c r="KOJ153" s="20"/>
      <c r="KOK153" s="20"/>
      <c r="KOL153" s="20"/>
      <c r="KOM153" s="20"/>
      <c r="KON153" s="20"/>
      <c r="KOO153" s="20"/>
      <c r="KOP153" s="20"/>
      <c r="KOQ153" s="20"/>
      <c r="KOR153" s="20"/>
      <c r="KOS153" s="20"/>
      <c r="KOT153" s="20"/>
      <c r="KOU153" s="20"/>
      <c r="KOV153" s="20"/>
      <c r="KOW153" s="20"/>
      <c r="KOX153" s="20"/>
      <c r="KOY153" s="20"/>
      <c r="KOZ153" s="20"/>
      <c r="KPA153" s="20"/>
      <c r="KPB153" s="20"/>
      <c r="KPC153" s="20"/>
      <c r="KPD153" s="20"/>
      <c r="KPE153" s="20"/>
      <c r="KPF153" s="20"/>
      <c r="KPG153" s="20"/>
      <c r="KPH153" s="20"/>
      <c r="KPI153" s="20"/>
      <c r="KPJ153" s="20"/>
      <c r="KPK153" s="20"/>
      <c r="KPL153" s="20"/>
      <c r="KPM153" s="20"/>
      <c r="KPN153" s="20"/>
      <c r="KPO153" s="20"/>
      <c r="KPP153" s="20"/>
      <c r="KPQ153" s="20"/>
      <c r="KPR153" s="20"/>
      <c r="KPS153" s="20"/>
      <c r="KPT153" s="20"/>
      <c r="KPU153" s="20"/>
      <c r="KPV153" s="20"/>
      <c r="KPW153" s="20"/>
      <c r="KPX153" s="20"/>
      <c r="KPY153" s="20"/>
      <c r="KPZ153" s="20"/>
      <c r="KQA153" s="20"/>
      <c r="KQB153" s="20"/>
      <c r="KQC153" s="20"/>
      <c r="KQD153" s="20"/>
      <c r="KQE153" s="20"/>
      <c r="KQF153" s="20"/>
      <c r="KQG153" s="20"/>
      <c r="KQH153" s="20"/>
      <c r="KQI153" s="20"/>
      <c r="KQJ153" s="20"/>
      <c r="KQK153" s="20"/>
      <c r="KQL153" s="20"/>
      <c r="KQM153" s="20"/>
      <c r="KQN153" s="20"/>
      <c r="KQO153" s="20"/>
      <c r="KQP153" s="20"/>
      <c r="KQQ153" s="20"/>
      <c r="KQR153" s="20"/>
      <c r="KQS153" s="20"/>
      <c r="KQT153" s="20"/>
      <c r="KQU153" s="20"/>
      <c r="KQV153" s="20"/>
      <c r="KQW153" s="20"/>
      <c r="KQX153" s="20"/>
      <c r="KQY153" s="20"/>
      <c r="KQZ153" s="20"/>
      <c r="KRA153" s="20"/>
      <c r="KRB153" s="20"/>
      <c r="KRC153" s="20"/>
      <c r="KRD153" s="20"/>
      <c r="KRE153" s="20"/>
      <c r="KRF153" s="20"/>
      <c r="KRG153" s="20"/>
      <c r="KRH153" s="20"/>
      <c r="KRI153" s="20"/>
      <c r="KRJ153" s="20"/>
      <c r="KRK153" s="20"/>
      <c r="KRL153" s="20"/>
      <c r="KRM153" s="20"/>
      <c r="KRN153" s="20"/>
      <c r="KRO153" s="20"/>
      <c r="KRP153" s="20"/>
      <c r="KRQ153" s="20"/>
      <c r="KRR153" s="20"/>
      <c r="KRS153" s="20"/>
      <c r="KRT153" s="20"/>
      <c r="KRU153" s="20"/>
      <c r="KRV153" s="20"/>
      <c r="KRW153" s="20"/>
      <c r="KRX153" s="20"/>
      <c r="KRY153" s="20"/>
      <c r="KRZ153" s="20"/>
      <c r="KSA153" s="20"/>
      <c r="KSB153" s="20"/>
      <c r="KSC153" s="20"/>
      <c r="KSD153" s="20"/>
      <c r="KSE153" s="20"/>
      <c r="KSF153" s="20"/>
      <c r="KSG153" s="20"/>
      <c r="KSH153" s="20"/>
      <c r="KSI153" s="20"/>
      <c r="KSJ153" s="20"/>
      <c r="KSK153" s="20"/>
      <c r="KSL153" s="20"/>
      <c r="KSM153" s="20"/>
      <c r="KSN153" s="20"/>
      <c r="KSO153" s="20"/>
      <c r="KSP153" s="20"/>
      <c r="KSQ153" s="20"/>
      <c r="KSR153" s="20"/>
      <c r="KSS153" s="20"/>
      <c r="KST153" s="20"/>
      <c r="KSU153" s="20"/>
      <c r="KSV153" s="20"/>
      <c r="KSW153" s="20"/>
      <c r="KSX153" s="20"/>
      <c r="KSY153" s="20"/>
      <c r="KSZ153" s="20"/>
      <c r="KTA153" s="20"/>
      <c r="KTB153" s="20"/>
      <c r="KTC153" s="20"/>
      <c r="KTD153" s="20"/>
      <c r="KTE153" s="20"/>
      <c r="KTF153" s="20"/>
      <c r="KTG153" s="20"/>
      <c r="KTH153" s="20"/>
      <c r="KTI153" s="20"/>
      <c r="KTJ153" s="20"/>
      <c r="KTK153" s="20"/>
      <c r="KTL153" s="20"/>
      <c r="KTM153" s="20"/>
      <c r="KTN153" s="20"/>
      <c r="KTO153" s="20"/>
      <c r="KTP153" s="20"/>
      <c r="KTQ153" s="20"/>
      <c r="KTR153" s="20"/>
      <c r="KTS153" s="20"/>
      <c r="KTT153" s="20"/>
      <c r="KTU153" s="20"/>
      <c r="KTV153" s="20"/>
      <c r="KTW153" s="20"/>
      <c r="KTX153" s="20"/>
      <c r="KTY153" s="20"/>
      <c r="KTZ153" s="20"/>
      <c r="KUA153" s="20"/>
      <c r="KUB153" s="20"/>
      <c r="KUC153" s="20"/>
      <c r="KUD153" s="20"/>
      <c r="KUE153" s="20"/>
      <c r="KUF153" s="20"/>
      <c r="KUG153" s="20"/>
      <c r="KUH153" s="20"/>
      <c r="KUI153" s="20"/>
      <c r="KUJ153" s="20"/>
      <c r="KUK153" s="20"/>
      <c r="KUL153" s="20"/>
      <c r="KUM153" s="20"/>
      <c r="KUN153" s="20"/>
      <c r="KUO153" s="20"/>
      <c r="KUP153" s="20"/>
      <c r="KUQ153" s="20"/>
      <c r="KUR153" s="20"/>
      <c r="KUS153" s="20"/>
      <c r="KUT153" s="20"/>
      <c r="KUU153" s="20"/>
      <c r="KUV153" s="20"/>
      <c r="KUW153" s="20"/>
      <c r="KUX153" s="20"/>
      <c r="KUY153" s="20"/>
      <c r="KUZ153" s="20"/>
      <c r="KVA153" s="20"/>
      <c r="KVB153" s="20"/>
      <c r="KVC153" s="20"/>
      <c r="KVD153" s="20"/>
      <c r="KVE153" s="20"/>
      <c r="KVF153" s="20"/>
      <c r="KVG153" s="20"/>
      <c r="KVH153" s="20"/>
      <c r="KVI153" s="20"/>
      <c r="KVJ153" s="20"/>
      <c r="KVK153" s="20"/>
      <c r="KVL153" s="20"/>
      <c r="KVM153" s="20"/>
      <c r="KVN153" s="20"/>
      <c r="KVO153" s="20"/>
      <c r="KVP153" s="20"/>
      <c r="KVQ153" s="20"/>
      <c r="KVR153" s="20"/>
      <c r="KVS153" s="20"/>
      <c r="KVT153" s="20"/>
      <c r="KVU153" s="20"/>
      <c r="KVV153" s="20"/>
      <c r="KVW153" s="20"/>
      <c r="KVX153" s="20"/>
      <c r="KVY153" s="20"/>
      <c r="KVZ153" s="20"/>
      <c r="KWA153" s="20"/>
      <c r="KWB153" s="20"/>
      <c r="KWC153" s="20"/>
      <c r="KWD153" s="20"/>
      <c r="KWE153" s="20"/>
      <c r="KWF153" s="20"/>
      <c r="KWG153" s="20"/>
      <c r="KWH153" s="20"/>
      <c r="KWI153" s="20"/>
      <c r="KWJ153" s="20"/>
      <c r="KWK153" s="20"/>
      <c r="KWL153" s="20"/>
      <c r="KWM153" s="20"/>
      <c r="KWN153" s="20"/>
      <c r="KWO153" s="20"/>
      <c r="KWP153" s="20"/>
      <c r="KWQ153" s="20"/>
      <c r="KWR153" s="20"/>
      <c r="KWS153" s="20"/>
      <c r="KWT153" s="20"/>
      <c r="KWU153" s="20"/>
      <c r="KWV153" s="20"/>
      <c r="KWW153" s="20"/>
      <c r="KWX153" s="20"/>
      <c r="KWY153" s="20"/>
      <c r="KWZ153" s="20"/>
      <c r="KXA153" s="20"/>
      <c r="KXB153" s="20"/>
      <c r="KXC153" s="20"/>
      <c r="KXD153" s="20"/>
      <c r="KXE153" s="20"/>
      <c r="KXF153" s="20"/>
      <c r="KXG153" s="20"/>
      <c r="KXH153" s="20"/>
      <c r="KXI153" s="20"/>
      <c r="KXJ153" s="20"/>
      <c r="KXK153" s="20"/>
      <c r="KXL153" s="20"/>
      <c r="KXM153" s="20"/>
      <c r="KXN153" s="20"/>
      <c r="KXO153" s="20"/>
      <c r="KXP153" s="20"/>
      <c r="KXQ153" s="20"/>
      <c r="KXR153" s="20"/>
      <c r="KXS153" s="20"/>
      <c r="KXT153" s="20"/>
      <c r="KXU153" s="20"/>
      <c r="KXV153" s="20"/>
      <c r="KXW153" s="20"/>
      <c r="KXX153" s="20"/>
      <c r="KXY153" s="20"/>
      <c r="KXZ153" s="20"/>
      <c r="KYA153" s="20"/>
      <c r="KYB153" s="20"/>
      <c r="KYC153" s="20"/>
      <c r="KYD153" s="20"/>
      <c r="KYE153" s="20"/>
      <c r="KYF153" s="20"/>
      <c r="KYG153" s="20"/>
      <c r="KYH153" s="20"/>
      <c r="KYI153" s="20"/>
      <c r="KYJ153" s="20"/>
      <c r="KYK153" s="20"/>
      <c r="KYL153" s="20"/>
      <c r="KYM153" s="20"/>
      <c r="KYN153" s="20"/>
      <c r="KYO153" s="20"/>
      <c r="KYP153" s="20"/>
      <c r="KYQ153" s="20"/>
      <c r="KYR153" s="20"/>
      <c r="KYS153" s="20"/>
      <c r="KYT153" s="20"/>
      <c r="KYU153" s="20"/>
      <c r="KYV153" s="20"/>
      <c r="KYW153" s="20"/>
      <c r="KYX153" s="20"/>
      <c r="KYY153" s="20"/>
      <c r="KYZ153" s="20"/>
      <c r="KZA153" s="20"/>
      <c r="KZB153" s="20"/>
      <c r="KZC153" s="20"/>
      <c r="KZD153" s="20"/>
      <c r="KZE153" s="20"/>
      <c r="KZF153" s="20"/>
      <c r="KZG153" s="20"/>
      <c r="KZH153" s="20"/>
      <c r="KZI153" s="20"/>
      <c r="KZJ153" s="20"/>
      <c r="KZK153" s="20"/>
      <c r="KZL153" s="20"/>
      <c r="KZM153" s="20"/>
      <c r="KZN153" s="20"/>
      <c r="KZO153" s="20"/>
      <c r="KZP153" s="20"/>
      <c r="KZQ153" s="20"/>
      <c r="KZR153" s="20"/>
      <c r="KZS153" s="20"/>
      <c r="KZT153" s="20"/>
      <c r="KZU153" s="20"/>
      <c r="KZV153" s="20"/>
      <c r="KZW153" s="20"/>
      <c r="KZX153" s="20"/>
      <c r="KZY153" s="20"/>
      <c r="KZZ153" s="20"/>
      <c r="LAA153" s="20"/>
      <c r="LAB153" s="20"/>
      <c r="LAC153" s="20"/>
      <c r="LAD153" s="20"/>
      <c r="LAE153" s="20"/>
      <c r="LAF153" s="20"/>
      <c r="LAG153" s="20"/>
      <c r="LAH153" s="20"/>
      <c r="LAI153" s="20"/>
      <c r="LAJ153" s="20"/>
      <c r="LAK153" s="20"/>
      <c r="LAL153" s="20"/>
      <c r="LAM153" s="20"/>
      <c r="LAN153" s="20"/>
      <c r="LAO153" s="20"/>
      <c r="LAP153" s="20"/>
      <c r="LAQ153" s="20"/>
      <c r="LAR153" s="20"/>
      <c r="LAS153" s="20"/>
      <c r="LAT153" s="20"/>
      <c r="LAU153" s="20"/>
      <c r="LAV153" s="20"/>
      <c r="LAW153" s="20"/>
      <c r="LAX153" s="20"/>
      <c r="LAY153" s="20"/>
      <c r="LAZ153" s="20"/>
      <c r="LBA153" s="20"/>
      <c r="LBB153" s="20"/>
      <c r="LBC153" s="20"/>
      <c r="LBD153" s="20"/>
      <c r="LBE153" s="20"/>
      <c r="LBF153" s="20"/>
      <c r="LBG153" s="20"/>
      <c r="LBH153" s="20"/>
      <c r="LBI153" s="20"/>
      <c r="LBJ153" s="20"/>
      <c r="LBK153" s="20"/>
      <c r="LBL153" s="20"/>
      <c r="LBM153" s="20"/>
      <c r="LBN153" s="20"/>
      <c r="LBO153" s="20"/>
      <c r="LBP153" s="20"/>
      <c r="LBQ153" s="20"/>
      <c r="LBR153" s="20"/>
      <c r="LBS153" s="20"/>
      <c r="LBT153" s="20"/>
      <c r="LBU153" s="20"/>
      <c r="LBV153" s="20"/>
      <c r="LBW153" s="20"/>
      <c r="LBX153" s="20"/>
      <c r="LBY153" s="20"/>
      <c r="LBZ153" s="20"/>
      <c r="LCA153" s="20"/>
      <c r="LCB153" s="20"/>
      <c r="LCC153" s="20"/>
      <c r="LCD153" s="20"/>
      <c r="LCE153" s="20"/>
      <c r="LCF153" s="20"/>
      <c r="LCG153" s="20"/>
      <c r="LCH153" s="20"/>
      <c r="LCI153" s="20"/>
      <c r="LCJ153" s="20"/>
      <c r="LCK153" s="20"/>
      <c r="LCL153" s="20"/>
      <c r="LCM153" s="20"/>
      <c r="LCN153" s="20"/>
      <c r="LCO153" s="20"/>
      <c r="LCP153" s="20"/>
      <c r="LCQ153" s="20"/>
      <c r="LCR153" s="20"/>
      <c r="LCS153" s="20"/>
      <c r="LCT153" s="20"/>
      <c r="LCU153" s="20"/>
      <c r="LCV153" s="20"/>
      <c r="LCW153" s="20"/>
      <c r="LCX153" s="20"/>
      <c r="LCY153" s="20"/>
      <c r="LCZ153" s="20"/>
      <c r="LDA153" s="20"/>
      <c r="LDB153" s="20"/>
      <c r="LDC153" s="20"/>
      <c r="LDD153" s="20"/>
      <c r="LDE153" s="20"/>
      <c r="LDF153" s="20"/>
      <c r="LDG153" s="20"/>
      <c r="LDH153" s="20"/>
      <c r="LDI153" s="20"/>
      <c r="LDJ153" s="20"/>
      <c r="LDK153" s="20"/>
      <c r="LDL153" s="20"/>
      <c r="LDM153" s="20"/>
      <c r="LDN153" s="20"/>
      <c r="LDO153" s="20"/>
      <c r="LDP153" s="20"/>
      <c r="LDQ153" s="20"/>
      <c r="LDR153" s="20"/>
      <c r="LDS153" s="20"/>
      <c r="LDT153" s="20"/>
      <c r="LDU153" s="20"/>
      <c r="LDV153" s="20"/>
      <c r="LDW153" s="20"/>
      <c r="LDX153" s="20"/>
      <c r="LDY153" s="20"/>
      <c r="LDZ153" s="20"/>
      <c r="LEA153" s="20"/>
      <c r="LEB153" s="20"/>
      <c r="LEC153" s="20"/>
      <c r="LED153" s="20"/>
      <c r="LEE153" s="20"/>
      <c r="LEF153" s="20"/>
      <c r="LEG153" s="20"/>
      <c r="LEH153" s="20"/>
      <c r="LEI153" s="20"/>
      <c r="LEJ153" s="20"/>
      <c r="LEK153" s="20"/>
      <c r="LEL153" s="20"/>
      <c r="LEM153" s="20"/>
      <c r="LEN153" s="20"/>
      <c r="LEO153" s="20"/>
      <c r="LEP153" s="20"/>
      <c r="LEQ153" s="20"/>
      <c r="LER153" s="20"/>
      <c r="LES153" s="20"/>
      <c r="LET153" s="20"/>
      <c r="LEU153" s="20"/>
      <c r="LEV153" s="20"/>
      <c r="LEW153" s="20"/>
      <c r="LEX153" s="20"/>
      <c r="LEY153" s="20"/>
      <c r="LEZ153" s="20"/>
      <c r="LFA153" s="20"/>
      <c r="LFB153" s="20"/>
      <c r="LFC153" s="20"/>
      <c r="LFD153" s="20"/>
      <c r="LFE153" s="20"/>
      <c r="LFF153" s="20"/>
      <c r="LFG153" s="20"/>
      <c r="LFH153" s="20"/>
      <c r="LFI153" s="20"/>
      <c r="LFJ153" s="20"/>
      <c r="LFK153" s="20"/>
      <c r="LFL153" s="20"/>
      <c r="LFM153" s="20"/>
      <c r="LFN153" s="20"/>
      <c r="LFO153" s="20"/>
      <c r="LFP153" s="20"/>
      <c r="LFQ153" s="20"/>
      <c r="LFR153" s="20"/>
      <c r="LFS153" s="20"/>
      <c r="LFT153" s="20"/>
      <c r="LFU153" s="20"/>
      <c r="LFV153" s="20"/>
      <c r="LFW153" s="20"/>
      <c r="LFX153" s="20"/>
      <c r="LFY153" s="20"/>
      <c r="LFZ153" s="20"/>
      <c r="LGA153" s="20"/>
      <c r="LGB153" s="20"/>
      <c r="LGC153" s="20"/>
      <c r="LGD153" s="20"/>
      <c r="LGE153" s="20"/>
      <c r="LGF153" s="20"/>
      <c r="LGG153" s="20"/>
      <c r="LGH153" s="20"/>
      <c r="LGI153" s="20"/>
      <c r="LGJ153" s="20"/>
      <c r="LGK153" s="20"/>
      <c r="LGL153" s="20"/>
      <c r="LGM153" s="20"/>
      <c r="LGN153" s="20"/>
      <c r="LGO153" s="20"/>
      <c r="LGP153" s="20"/>
      <c r="LGQ153" s="20"/>
      <c r="LGR153" s="20"/>
      <c r="LGS153" s="20"/>
      <c r="LGT153" s="20"/>
      <c r="LGU153" s="20"/>
      <c r="LGV153" s="20"/>
      <c r="LGW153" s="20"/>
      <c r="LGX153" s="20"/>
      <c r="LGY153" s="20"/>
      <c r="LGZ153" s="20"/>
      <c r="LHA153" s="20"/>
      <c r="LHB153" s="20"/>
      <c r="LHC153" s="20"/>
      <c r="LHD153" s="20"/>
      <c r="LHE153" s="20"/>
      <c r="LHF153" s="20"/>
      <c r="LHG153" s="20"/>
      <c r="LHH153" s="20"/>
      <c r="LHI153" s="20"/>
      <c r="LHJ153" s="20"/>
      <c r="LHK153" s="20"/>
      <c r="LHL153" s="20"/>
      <c r="LHM153" s="20"/>
      <c r="LHN153" s="20"/>
      <c r="LHO153" s="20"/>
      <c r="LHP153" s="20"/>
      <c r="LHQ153" s="20"/>
      <c r="LHR153" s="20"/>
      <c r="LHS153" s="20"/>
      <c r="LHT153" s="20"/>
      <c r="LHU153" s="20"/>
      <c r="LHV153" s="20"/>
      <c r="LHW153" s="20"/>
      <c r="LHX153" s="20"/>
      <c r="LHY153" s="20"/>
      <c r="LHZ153" s="20"/>
      <c r="LIA153" s="20"/>
      <c r="LIB153" s="20"/>
      <c r="LIC153" s="20"/>
      <c r="LID153" s="20"/>
      <c r="LIE153" s="20"/>
      <c r="LIF153" s="20"/>
      <c r="LIG153" s="20"/>
      <c r="LIH153" s="20"/>
      <c r="LII153" s="20"/>
      <c r="LIJ153" s="20"/>
      <c r="LIK153" s="20"/>
      <c r="LIL153" s="20"/>
      <c r="LIM153" s="20"/>
      <c r="LIN153" s="20"/>
      <c r="LIO153" s="20"/>
      <c r="LIP153" s="20"/>
      <c r="LIQ153" s="20"/>
      <c r="LIR153" s="20"/>
      <c r="LIS153" s="20"/>
      <c r="LIT153" s="20"/>
      <c r="LIU153" s="20"/>
      <c r="LIV153" s="20"/>
      <c r="LIW153" s="20"/>
      <c r="LIX153" s="20"/>
      <c r="LIY153" s="20"/>
      <c r="LIZ153" s="20"/>
      <c r="LJA153" s="20"/>
      <c r="LJB153" s="20"/>
      <c r="LJC153" s="20"/>
      <c r="LJD153" s="20"/>
      <c r="LJE153" s="20"/>
      <c r="LJF153" s="20"/>
      <c r="LJG153" s="20"/>
      <c r="LJH153" s="20"/>
      <c r="LJI153" s="20"/>
      <c r="LJJ153" s="20"/>
      <c r="LJK153" s="20"/>
      <c r="LJL153" s="20"/>
      <c r="LJM153" s="20"/>
      <c r="LJN153" s="20"/>
      <c r="LJO153" s="20"/>
      <c r="LJP153" s="20"/>
      <c r="LJQ153" s="20"/>
      <c r="LJR153" s="20"/>
      <c r="LJS153" s="20"/>
      <c r="LJT153" s="20"/>
      <c r="LJU153" s="20"/>
      <c r="LJV153" s="20"/>
      <c r="LJW153" s="20"/>
      <c r="LJX153" s="20"/>
      <c r="LJY153" s="20"/>
      <c r="LJZ153" s="20"/>
      <c r="LKA153" s="20"/>
      <c r="LKB153" s="20"/>
      <c r="LKC153" s="20"/>
      <c r="LKD153" s="20"/>
      <c r="LKE153" s="20"/>
      <c r="LKF153" s="20"/>
      <c r="LKG153" s="20"/>
      <c r="LKH153" s="20"/>
      <c r="LKI153" s="20"/>
      <c r="LKJ153" s="20"/>
      <c r="LKK153" s="20"/>
      <c r="LKL153" s="20"/>
      <c r="LKM153" s="20"/>
      <c r="LKN153" s="20"/>
      <c r="LKO153" s="20"/>
      <c r="LKP153" s="20"/>
      <c r="LKQ153" s="20"/>
      <c r="LKR153" s="20"/>
      <c r="LKS153" s="20"/>
      <c r="LKT153" s="20"/>
      <c r="LKU153" s="20"/>
      <c r="LKV153" s="20"/>
      <c r="LKW153" s="20"/>
      <c r="LKX153" s="20"/>
      <c r="LKY153" s="20"/>
      <c r="LKZ153" s="20"/>
      <c r="LLA153" s="20"/>
      <c r="LLB153" s="20"/>
      <c r="LLC153" s="20"/>
      <c r="LLD153" s="20"/>
      <c r="LLE153" s="20"/>
      <c r="LLF153" s="20"/>
      <c r="LLG153" s="20"/>
      <c r="LLH153" s="20"/>
      <c r="LLI153" s="20"/>
      <c r="LLJ153" s="20"/>
      <c r="LLK153" s="20"/>
      <c r="LLL153" s="20"/>
      <c r="LLM153" s="20"/>
      <c r="LLN153" s="20"/>
      <c r="LLO153" s="20"/>
      <c r="LLP153" s="20"/>
      <c r="LLQ153" s="20"/>
      <c r="LLR153" s="20"/>
      <c r="LLS153" s="20"/>
      <c r="LLT153" s="20"/>
      <c r="LLU153" s="20"/>
      <c r="LLV153" s="20"/>
      <c r="LLW153" s="20"/>
      <c r="LLX153" s="20"/>
      <c r="LLY153" s="20"/>
      <c r="LLZ153" s="20"/>
      <c r="LMA153" s="20"/>
      <c r="LMB153" s="20"/>
      <c r="LMC153" s="20"/>
      <c r="LMD153" s="20"/>
      <c r="LME153" s="20"/>
      <c r="LMF153" s="20"/>
      <c r="LMG153" s="20"/>
      <c r="LMH153" s="20"/>
      <c r="LMI153" s="20"/>
      <c r="LMJ153" s="20"/>
      <c r="LMK153" s="20"/>
      <c r="LML153" s="20"/>
      <c r="LMM153" s="20"/>
      <c r="LMN153" s="20"/>
      <c r="LMO153" s="20"/>
      <c r="LMP153" s="20"/>
      <c r="LMQ153" s="20"/>
      <c r="LMR153" s="20"/>
      <c r="LMS153" s="20"/>
      <c r="LMT153" s="20"/>
      <c r="LMU153" s="20"/>
      <c r="LMV153" s="20"/>
      <c r="LMW153" s="20"/>
      <c r="LMX153" s="20"/>
      <c r="LMY153" s="20"/>
      <c r="LMZ153" s="20"/>
      <c r="LNA153" s="20"/>
      <c r="LNB153" s="20"/>
      <c r="LNC153" s="20"/>
      <c r="LND153" s="20"/>
      <c r="LNE153" s="20"/>
      <c r="LNF153" s="20"/>
      <c r="LNG153" s="20"/>
      <c r="LNH153" s="20"/>
      <c r="LNI153" s="20"/>
      <c r="LNJ153" s="20"/>
      <c r="LNK153" s="20"/>
      <c r="LNL153" s="20"/>
      <c r="LNM153" s="20"/>
      <c r="LNN153" s="20"/>
      <c r="LNO153" s="20"/>
      <c r="LNP153" s="20"/>
      <c r="LNQ153" s="20"/>
      <c r="LNR153" s="20"/>
      <c r="LNS153" s="20"/>
      <c r="LNT153" s="20"/>
      <c r="LNU153" s="20"/>
      <c r="LNV153" s="20"/>
      <c r="LNW153" s="20"/>
      <c r="LNX153" s="20"/>
      <c r="LNY153" s="20"/>
      <c r="LNZ153" s="20"/>
      <c r="LOA153" s="20"/>
      <c r="LOB153" s="20"/>
      <c r="LOC153" s="20"/>
      <c r="LOD153" s="20"/>
      <c r="LOE153" s="20"/>
      <c r="LOF153" s="20"/>
      <c r="LOG153" s="20"/>
      <c r="LOH153" s="20"/>
      <c r="LOI153" s="20"/>
      <c r="LOJ153" s="20"/>
      <c r="LOK153" s="20"/>
      <c r="LOL153" s="20"/>
      <c r="LOM153" s="20"/>
      <c r="LON153" s="20"/>
      <c r="LOO153" s="20"/>
      <c r="LOP153" s="20"/>
      <c r="LOQ153" s="20"/>
      <c r="LOR153" s="20"/>
      <c r="LOS153" s="20"/>
      <c r="LOT153" s="20"/>
      <c r="LOU153" s="20"/>
      <c r="LOV153" s="20"/>
      <c r="LOW153" s="20"/>
      <c r="LOX153" s="20"/>
      <c r="LOY153" s="20"/>
      <c r="LOZ153" s="20"/>
      <c r="LPA153" s="20"/>
      <c r="LPB153" s="20"/>
      <c r="LPC153" s="20"/>
      <c r="LPD153" s="20"/>
      <c r="LPE153" s="20"/>
      <c r="LPF153" s="20"/>
      <c r="LPG153" s="20"/>
      <c r="LPH153" s="20"/>
      <c r="LPI153" s="20"/>
      <c r="LPJ153" s="20"/>
      <c r="LPK153" s="20"/>
      <c r="LPL153" s="20"/>
      <c r="LPM153" s="20"/>
      <c r="LPN153" s="20"/>
      <c r="LPO153" s="20"/>
      <c r="LPP153" s="20"/>
      <c r="LPQ153" s="20"/>
      <c r="LPR153" s="20"/>
      <c r="LPS153" s="20"/>
      <c r="LPT153" s="20"/>
      <c r="LPU153" s="20"/>
      <c r="LPV153" s="20"/>
      <c r="LPW153" s="20"/>
      <c r="LPX153" s="20"/>
      <c r="LPY153" s="20"/>
      <c r="LPZ153" s="20"/>
      <c r="LQA153" s="20"/>
      <c r="LQB153" s="20"/>
      <c r="LQC153" s="20"/>
      <c r="LQD153" s="20"/>
      <c r="LQE153" s="20"/>
      <c r="LQF153" s="20"/>
      <c r="LQG153" s="20"/>
      <c r="LQH153" s="20"/>
      <c r="LQI153" s="20"/>
      <c r="LQJ153" s="20"/>
      <c r="LQK153" s="20"/>
      <c r="LQL153" s="20"/>
      <c r="LQM153" s="20"/>
      <c r="LQN153" s="20"/>
      <c r="LQO153" s="20"/>
      <c r="LQP153" s="20"/>
      <c r="LQQ153" s="20"/>
      <c r="LQR153" s="20"/>
      <c r="LQS153" s="20"/>
      <c r="LQT153" s="20"/>
      <c r="LQU153" s="20"/>
      <c r="LQV153" s="20"/>
      <c r="LQW153" s="20"/>
      <c r="LQX153" s="20"/>
      <c r="LQY153" s="20"/>
      <c r="LQZ153" s="20"/>
      <c r="LRA153" s="20"/>
      <c r="LRB153" s="20"/>
      <c r="LRC153" s="20"/>
      <c r="LRD153" s="20"/>
      <c r="LRE153" s="20"/>
      <c r="LRF153" s="20"/>
      <c r="LRG153" s="20"/>
      <c r="LRH153" s="20"/>
      <c r="LRI153" s="20"/>
      <c r="LRJ153" s="20"/>
      <c r="LRK153" s="20"/>
      <c r="LRL153" s="20"/>
      <c r="LRM153" s="20"/>
      <c r="LRN153" s="20"/>
      <c r="LRO153" s="20"/>
      <c r="LRP153" s="20"/>
      <c r="LRQ153" s="20"/>
      <c r="LRR153" s="20"/>
      <c r="LRS153" s="20"/>
      <c r="LRT153" s="20"/>
      <c r="LRU153" s="20"/>
      <c r="LRV153" s="20"/>
      <c r="LRW153" s="20"/>
      <c r="LRX153" s="20"/>
      <c r="LRY153" s="20"/>
      <c r="LRZ153" s="20"/>
      <c r="LSA153" s="20"/>
      <c r="LSB153" s="20"/>
      <c r="LSC153" s="20"/>
      <c r="LSD153" s="20"/>
      <c r="LSE153" s="20"/>
      <c r="LSF153" s="20"/>
      <c r="LSG153" s="20"/>
      <c r="LSH153" s="20"/>
      <c r="LSI153" s="20"/>
      <c r="LSJ153" s="20"/>
      <c r="LSK153" s="20"/>
      <c r="LSL153" s="20"/>
      <c r="LSM153" s="20"/>
      <c r="LSN153" s="20"/>
      <c r="LSO153" s="20"/>
      <c r="LSP153" s="20"/>
      <c r="LSQ153" s="20"/>
      <c r="LSR153" s="20"/>
      <c r="LSS153" s="20"/>
      <c r="LST153" s="20"/>
      <c r="LSU153" s="20"/>
      <c r="LSV153" s="20"/>
      <c r="LSW153" s="20"/>
      <c r="LSX153" s="20"/>
      <c r="LSY153" s="20"/>
      <c r="LSZ153" s="20"/>
      <c r="LTA153" s="20"/>
      <c r="LTB153" s="20"/>
      <c r="LTC153" s="20"/>
      <c r="LTD153" s="20"/>
      <c r="LTE153" s="20"/>
      <c r="LTF153" s="20"/>
      <c r="LTG153" s="20"/>
      <c r="LTH153" s="20"/>
      <c r="LTI153" s="20"/>
      <c r="LTJ153" s="20"/>
      <c r="LTK153" s="20"/>
      <c r="LTL153" s="20"/>
      <c r="LTM153" s="20"/>
      <c r="LTN153" s="20"/>
      <c r="LTO153" s="20"/>
      <c r="LTP153" s="20"/>
      <c r="LTQ153" s="20"/>
      <c r="LTR153" s="20"/>
      <c r="LTS153" s="20"/>
      <c r="LTT153" s="20"/>
      <c r="LTU153" s="20"/>
      <c r="LTV153" s="20"/>
      <c r="LTW153" s="20"/>
      <c r="LTX153" s="20"/>
      <c r="LTY153" s="20"/>
      <c r="LTZ153" s="20"/>
      <c r="LUA153" s="20"/>
      <c r="LUB153" s="20"/>
      <c r="LUC153" s="20"/>
      <c r="LUD153" s="20"/>
      <c r="LUE153" s="20"/>
      <c r="LUF153" s="20"/>
      <c r="LUG153" s="20"/>
      <c r="LUH153" s="20"/>
      <c r="LUI153" s="20"/>
      <c r="LUJ153" s="20"/>
      <c r="LUK153" s="20"/>
      <c r="LUL153" s="20"/>
      <c r="LUM153" s="20"/>
      <c r="LUN153" s="20"/>
      <c r="LUO153" s="20"/>
      <c r="LUP153" s="20"/>
      <c r="LUQ153" s="20"/>
      <c r="LUR153" s="20"/>
      <c r="LUS153" s="20"/>
      <c r="LUT153" s="20"/>
      <c r="LUU153" s="20"/>
      <c r="LUV153" s="20"/>
      <c r="LUW153" s="20"/>
      <c r="LUX153" s="20"/>
      <c r="LUY153" s="20"/>
      <c r="LUZ153" s="20"/>
      <c r="LVA153" s="20"/>
      <c r="LVB153" s="20"/>
      <c r="LVC153" s="20"/>
      <c r="LVD153" s="20"/>
      <c r="LVE153" s="20"/>
      <c r="LVF153" s="20"/>
      <c r="LVG153" s="20"/>
      <c r="LVH153" s="20"/>
      <c r="LVI153" s="20"/>
      <c r="LVJ153" s="20"/>
      <c r="LVK153" s="20"/>
      <c r="LVL153" s="20"/>
      <c r="LVM153" s="20"/>
      <c r="LVN153" s="20"/>
      <c r="LVO153" s="20"/>
      <c r="LVP153" s="20"/>
      <c r="LVQ153" s="20"/>
      <c r="LVR153" s="20"/>
      <c r="LVS153" s="20"/>
      <c r="LVT153" s="20"/>
      <c r="LVU153" s="20"/>
      <c r="LVV153" s="20"/>
      <c r="LVW153" s="20"/>
      <c r="LVX153" s="20"/>
      <c r="LVY153" s="20"/>
      <c r="LVZ153" s="20"/>
      <c r="LWA153" s="20"/>
      <c r="LWB153" s="20"/>
      <c r="LWC153" s="20"/>
      <c r="LWD153" s="20"/>
      <c r="LWE153" s="20"/>
      <c r="LWF153" s="20"/>
      <c r="LWG153" s="20"/>
      <c r="LWH153" s="20"/>
      <c r="LWI153" s="20"/>
      <c r="LWJ153" s="20"/>
      <c r="LWK153" s="20"/>
      <c r="LWL153" s="20"/>
      <c r="LWM153" s="20"/>
      <c r="LWN153" s="20"/>
      <c r="LWO153" s="20"/>
      <c r="LWP153" s="20"/>
      <c r="LWQ153" s="20"/>
      <c r="LWR153" s="20"/>
      <c r="LWS153" s="20"/>
      <c r="LWT153" s="20"/>
      <c r="LWU153" s="20"/>
      <c r="LWV153" s="20"/>
      <c r="LWW153" s="20"/>
      <c r="LWX153" s="20"/>
      <c r="LWY153" s="20"/>
      <c r="LWZ153" s="20"/>
      <c r="LXA153" s="20"/>
      <c r="LXB153" s="20"/>
      <c r="LXC153" s="20"/>
      <c r="LXD153" s="20"/>
      <c r="LXE153" s="20"/>
      <c r="LXF153" s="20"/>
      <c r="LXG153" s="20"/>
      <c r="LXH153" s="20"/>
      <c r="LXI153" s="20"/>
      <c r="LXJ153" s="20"/>
      <c r="LXK153" s="20"/>
      <c r="LXL153" s="20"/>
      <c r="LXM153" s="20"/>
      <c r="LXN153" s="20"/>
      <c r="LXO153" s="20"/>
      <c r="LXP153" s="20"/>
      <c r="LXQ153" s="20"/>
      <c r="LXR153" s="20"/>
      <c r="LXS153" s="20"/>
      <c r="LXT153" s="20"/>
      <c r="LXU153" s="20"/>
      <c r="LXV153" s="20"/>
      <c r="LXW153" s="20"/>
      <c r="LXX153" s="20"/>
      <c r="LXY153" s="20"/>
      <c r="LXZ153" s="20"/>
      <c r="LYA153" s="20"/>
      <c r="LYB153" s="20"/>
      <c r="LYC153" s="20"/>
      <c r="LYD153" s="20"/>
      <c r="LYE153" s="20"/>
      <c r="LYF153" s="20"/>
      <c r="LYG153" s="20"/>
      <c r="LYH153" s="20"/>
      <c r="LYI153" s="20"/>
      <c r="LYJ153" s="20"/>
      <c r="LYK153" s="20"/>
      <c r="LYL153" s="20"/>
      <c r="LYM153" s="20"/>
      <c r="LYN153" s="20"/>
      <c r="LYO153" s="20"/>
      <c r="LYP153" s="20"/>
      <c r="LYQ153" s="20"/>
      <c r="LYR153" s="20"/>
      <c r="LYS153" s="20"/>
      <c r="LYT153" s="20"/>
      <c r="LYU153" s="20"/>
      <c r="LYV153" s="20"/>
      <c r="LYW153" s="20"/>
      <c r="LYX153" s="20"/>
      <c r="LYY153" s="20"/>
      <c r="LYZ153" s="20"/>
      <c r="LZA153" s="20"/>
      <c r="LZB153" s="20"/>
      <c r="LZC153" s="20"/>
      <c r="LZD153" s="20"/>
      <c r="LZE153" s="20"/>
      <c r="LZF153" s="20"/>
      <c r="LZG153" s="20"/>
      <c r="LZH153" s="20"/>
      <c r="LZI153" s="20"/>
      <c r="LZJ153" s="20"/>
      <c r="LZK153" s="20"/>
      <c r="LZL153" s="20"/>
      <c r="LZM153" s="20"/>
      <c r="LZN153" s="20"/>
      <c r="LZO153" s="20"/>
      <c r="LZP153" s="20"/>
      <c r="LZQ153" s="20"/>
      <c r="LZR153" s="20"/>
      <c r="LZS153" s="20"/>
      <c r="LZT153" s="20"/>
      <c r="LZU153" s="20"/>
      <c r="LZV153" s="20"/>
      <c r="LZW153" s="20"/>
      <c r="LZX153" s="20"/>
      <c r="LZY153" s="20"/>
      <c r="LZZ153" s="20"/>
      <c r="MAA153" s="20"/>
      <c r="MAB153" s="20"/>
      <c r="MAC153" s="20"/>
      <c r="MAD153" s="20"/>
      <c r="MAE153" s="20"/>
      <c r="MAF153" s="20"/>
      <c r="MAG153" s="20"/>
      <c r="MAH153" s="20"/>
      <c r="MAI153" s="20"/>
      <c r="MAJ153" s="20"/>
      <c r="MAK153" s="20"/>
      <c r="MAL153" s="20"/>
      <c r="MAM153" s="20"/>
      <c r="MAN153" s="20"/>
      <c r="MAO153" s="20"/>
      <c r="MAP153" s="20"/>
      <c r="MAQ153" s="20"/>
      <c r="MAR153" s="20"/>
      <c r="MAS153" s="20"/>
      <c r="MAT153" s="20"/>
      <c r="MAU153" s="20"/>
      <c r="MAV153" s="20"/>
      <c r="MAW153" s="20"/>
      <c r="MAX153" s="20"/>
      <c r="MAY153" s="20"/>
      <c r="MAZ153" s="20"/>
      <c r="MBA153" s="20"/>
      <c r="MBB153" s="20"/>
      <c r="MBC153" s="20"/>
      <c r="MBD153" s="20"/>
      <c r="MBE153" s="20"/>
      <c r="MBF153" s="20"/>
      <c r="MBG153" s="20"/>
      <c r="MBH153" s="20"/>
      <c r="MBI153" s="20"/>
      <c r="MBJ153" s="20"/>
      <c r="MBK153" s="20"/>
      <c r="MBL153" s="20"/>
      <c r="MBM153" s="20"/>
      <c r="MBN153" s="20"/>
      <c r="MBO153" s="20"/>
      <c r="MBP153" s="20"/>
      <c r="MBQ153" s="20"/>
      <c r="MBR153" s="20"/>
      <c r="MBS153" s="20"/>
      <c r="MBT153" s="20"/>
      <c r="MBU153" s="20"/>
      <c r="MBV153" s="20"/>
      <c r="MBW153" s="20"/>
      <c r="MBX153" s="20"/>
      <c r="MBY153" s="20"/>
      <c r="MBZ153" s="20"/>
      <c r="MCA153" s="20"/>
      <c r="MCB153" s="20"/>
      <c r="MCC153" s="20"/>
      <c r="MCD153" s="20"/>
      <c r="MCE153" s="20"/>
      <c r="MCF153" s="20"/>
      <c r="MCG153" s="20"/>
      <c r="MCH153" s="20"/>
      <c r="MCI153" s="20"/>
      <c r="MCJ153" s="20"/>
      <c r="MCK153" s="20"/>
      <c r="MCL153" s="20"/>
      <c r="MCM153" s="20"/>
      <c r="MCN153" s="20"/>
      <c r="MCO153" s="20"/>
      <c r="MCP153" s="20"/>
      <c r="MCQ153" s="20"/>
      <c r="MCR153" s="20"/>
      <c r="MCS153" s="20"/>
      <c r="MCT153" s="20"/>
      <c r="MCU153" s="20"/>
      <c r="MCV153" s="20"/>
      <c r="MCW153" s="20"/>
      <c r="MCX153" s="20"/>
      <c r="MCY153" s="20"/>
      <c r="MCZ153" s="20"/>
      <c r="MDA153" s="20"/>
      <c r="MDB153" s="20"/>
      <c r="MDC153" s="20"/>
      <c r="MDD153" s="20"/>
      <c r="MDE153" s="20"/>
      <c r="MDF153" s="20"/>
      <c r="MDG153" s="20"/>
      <c r="MDH153" s="20"/>
      <c r="MDI153" s="20"/>
      <c r="MDJ153" s="20"/>
      <c r="MDK153" s="20"/>
      <c r="MDL153" s="20"/>
      <c r="MDM153" s="20"/>
      <c r="MDN153" s="20"/>
      <c r="MDO153" s="20"/>
      <c r="MDP153" s="20"/>
      <c r="MDQ153" s="20"/>
      <c r="MDR153" s="20"/>
      <c r="MDS153" s="20"/>
      <c r="MDT153" s="20"/>
      <c r="MDU153" s="20"/>
      <c r="MDV153" s="20"/>
      <c r="MDW153" s="20"/>
      <c r="MDX153" s="20"/>
      <c r="MDY153" s="20"/>
      <c r="MDZ153" s="20"/>
      <c r="MEA153" s="20"/>
      <c r="MEB153" s="20"/>
      <c r="MEC153" s="20"/>
      <c r="MED153" s="20"/>
      <c r="MEE153" s="20"/>
      <c r="MEF153" s="20"/>
      <c r="MEG153" s="20"/>
      <c r="MEH153" s="20"/>
      <c r="MEI153" s="20"/>
      <c r="MEJ153" s="20"/>
      <c r="MEK153" s="20"/>
      <c r="MEL153" s="20"/>
      <c r="MEM153" s="20"/>
      <c r="MEN153" s="20"/>
      <c r="MEO153" s="20"/>
      <c r="MEP153" s="20"/>
      <c r="MEQ153" s="20"/>
      <c r="MER153" s="20"/>
      <c r="MES153" s="20"/>
      <c r="MET153" s="20"/>
      <c r="MEU153" s="20"/>
      <c r="MEV153" s="20"/>
      <c r="MEW153" s="20"/>
      <c r="MEX153" s="20"/>
      <c r="MEY153" s="20"/>
      <c r="MEZ153" s="20"/>
      <c r="MFA153" s="20"/>
      <c r="MFB153" s="20"/>
      <c r="MFC153" s="20"/>
      <c r="MFD153" s="20"/>
      <c r="MFE153" s="20"/>
      <c r="MFF153" s="20"/>
      <c r="MFG153" s="20"/>
      <c r="MFH153" s="20"/>
      <c r="MFI153" s="20"/>
      <c r="MFJ153" s="20"/>
      <c r="MFK153" s="20"/>
      <c r="MFL153" s="20"/>
      <c r="MFM153" s="20"/>
      <c r="MFN153" s="20"/>
      <c r="MFO153" s="20"/>
      <c r="MFP153" s="20"/>
      <c r="MFQ153" s="20"/>
      <c r="MFR153" s="20"/>
      <c r="MFS153" s="20"/>
      <c r="MFT153" s="20"/>
      <c r="MFU153" s="20"/>
      <c r="MFV153" s="20"/>
      <c r="MFW153" s="20"/>
      <c r="MFX153" s="20"/>
      <c r="MFY153" s="20"/>
      <c r="MFZ153" s="20"/>
      <c r="MGA153" s="20"/>
      <c r="MGB153" s="20"/>
      <c r="MGC153" s="20"/>
      <c r="MGD153" s="20"/>
      <c r="MGE153" s="20"/>
      <c r="MGF153" s="20"/>
      <c r="MGG153" s="20"/>
      <c r="MGH153" s="20"/>
      <c r="MGI153" s="20"/>
      <c r="MGJ153" s="20"/>
      <c r="MGK153" s="20"/>
      <c r="MGL153" s="20"/>
      <c r="MGM153" s="20"/>
      <c r="MGN153" s="20"/>
      <c r="MGO153" s="20"/>
      <c r="MGP153" s="20"/>
      <c r="MGQ153" s="20"/>
      <c r="MGR153" s="20"/>
      <c r="MGS153" s="20"/>
      <c r="MGT153" s="20"/>
      <c r="MGU153" s="20"/>
      <c r="MGV153" s="20"/>
      <c r="MGW153" s="20"/>
      <c r="MGX153" s="20"/>
      <c r="MGY153" s="20"/>
      <c r="MGZ153" s="20"/>
      <c r="MHA153" s="20"/>
      <c r="MHB153" s="20"/>
      <c r="MHC153" s="20"/>
      <c r="MHD153" s="20"/>
      <c r="MHE153" s="20"/>
      <c r="MHF153" s="20"/>
      <c r="MHG153" s="20"/>
      <c r="MHH153" s="20"/>
      <c r="MHI153" s="20"/>
      <c r="MHJ153" s="20"/>
      <c r="MHK153" s="20"/>
      <c r="MHL153" s="20"/>
      <c r="MHM153" s="20"/>
      <c r="MHN153" s="20"/>
      <c r="MHO153" s="20"/>
      <c r="MHP153" s="20"/>
      <c r="MHQ153" s="20"/>
      <c r="MHR153" s="20"/>
      <c r="MHS153" s="20"/>
      <c r="MHT153" s="20"/>
      <c r="MHU153" s="20"/>
      <c r="MHV153" s="20"/>
      <c r="MHW153" s="20"/>
      <c r="MHX153" s="20"/>
      <c r="MHY153" s="20"/>
      <c r="MHZ153" s="20"/>
      <c r="MIA153" s="20"/>
      <c r="MIB153" s="20"/>
      <c r="MIC153" s="20"/>
      <c r="MID153" s="20"/>
      <c r="MIE153" s="20"/>
      <c r="MIF153" s="20"/>
      <c r="MIG153" s="20"/>
      <c r="MIH153" s="20"/>
      <c r="MII153" s="20"/>
      <c r="MIJ153" s="20"/>
      <c r="MIK153" s="20"/>
      <c r="MIL153" s="20"/>
      <c r="MIM153" s="20"/>
      <c r="MIN153" s="20"/>
      <c r="MIO153" s="20"/>
      <c r="MIP153" s="20"/>
      <c r="MIQ153" s="20"/>
      <c r="MIR153" s="20"/>
      <c r="MIS153" s="20"/>
      <c r="MIT153" s="20"/>
      <c r="MIU153" s="20"/>
      <c r="MIV153" s="20"/>
      <c r="MIW153" s="20"/>
      <c r="MIX153" s="20"/>
      <c r="MIY153" s="20"/>
      <c r="MIZ153" s="20"/>
      <c r="MJA153" s="20"/>
      <c r="MJB153" s="20"/>
      <c r="MJC153" s="20"/>
      <c r="MJD153" s="20"/>
      <c r="MJE153" s="20"/>
      <c r="MJF153" s="20"/>
      <c r="MJG153" s="20"/>
      <c r="MJH153" s="20"/>
      <c r="MJI153" s="20"/>
      <c r="MJJ153" s="20"/>
      <c r="MJK153" s="20"/>
      <c r="MJL153" s="20"/>
      <c r="MJM153" s="20"/>
      <c r="MJN153" s="20"/>
      <c r="MJO153" s="20"/>
      <c r="MJP153" s="20"/>
      <c r="MJQ153" s="20"/>
      <c r="MJR153" s="20"/>
      <c r="MJS153" s="20"/>
      <c r="MJT153" s="20"/>
      <c r="MJU153" s="20"/>
      <c r="MJV153" s="20"/>
      <c r="MJW153" s="20"/>
      <c r="MJX153" s="20"/>
      <c r="MJY153" s="20"/>
      <c r="MJZ153" s="20"/>
      <c r="MKA153" s="20"/>
      <c r="MKB153" s="20"/>
      <c r="MKC153" s="20"/>
      <c r="MKD153" s="20"/>
      <c r="MKE153" s="20"/>
      <c r="MKF153" s="20"/>
      <c r="MKG153" s="20"/>
      <c r="MKH153" s="20"/>
      <c r="MKI153" s="20"/>
      <c r="MKJ153" s="20"/>
      <c r="MKK153" s="20"/>
      <c r="MKL153" s="20"/>
      <c r="MKM153" s="20"/>
      <c r="MKN153" s="20"/>
      <c r="MKO153" s="20"/>
      <c r="MKP153" s="20"/>
      <c r="MKQ153" s="20"/>
      <c r="MKR153" s="20"/>
      <c r="MKS153" s="20"/>
      <c r="MKT153" s="20"/>
      <c r="MKU153" s="20"/>
      <c r="MKV153" s="20"/>
      <c r="MKW153" s="20"/>
      <c r="MKX153" s="20"/>
      <c r="MKY153" s="20"/>
      <c r="MKZ153" s="20"/>
      <c r="MLA153" s="20"/>
      <c r="MLB153" s="20"/>
      <c r="MLC153" s="20"/>
      <c r="MLD153" s="20"/>
      <c r="MLE153" s="20"/>
      <c r="MLF153" s="20"/>
      <c r="MLG153" s="20"/>
      <c r="MLH153" s="20"/>
      <c r="MLI153" s="20"/>
      <c r="MLJ153" s="20"/>
      <c r="MLK153" s="20"/>
      <c r="MLL153" s="20"/>
      <c r="MLM153" s="20"/>
      <c r="MLN153" s="20"/>
      <c r="MLO153" s="20"/>
      <c r="MLP153" s="20"/>
      <c r="MLQ153" s="20"/>
      <c r="MLR153" s="20"/>
      <c r="MLS153" s="20"/>
      <c r="MLT153" s="20"/>
      <c r="MLU153" s="20"/>
      <c r="MLV153" s="20"/>
      <c r="MLW153" s="20"/>
      <c r="MLX153" s="20"/>
      <c r="MLY153" s="20"/>
      <c r="MLZ153" s="20"/>
      <c r="MMA153" s="20"/>
      <c r="MMB153" s="20"/>
      <c r="MMC153" s="20"/>
      <c r="MMD153" s="20"/>
      <c r="MME153" s="20"/>
      <c r="MMF153" s="20"/>
      <c r="MMG153" s="20"/>
      <c r="MMH153" s="20"/>
      <c r="MMI153" s="20"/>
      <c r="MMJ153" s="20"/>
      <c r="MMK153" s="20"/>
      <c r="MML153" s="20"/>
      <c r="MMM153" s="20"/>
      <c r="MMN153" s="20"/>
      <c r="MMO153" s="20"/>
      <c r="MMP153" s="20"/>
      <c r="MMQ153" s="20"/>
      <c r="MMR153" s="20"/>
      <c r="MMS153" s="20"/>
      <c r="MMT153" s="20"/>
      <c r="MMU153" s="20"/>
      <c r="MMV153" s="20"/>
      <c r="MMW153" s="20"/>
      <c r="MMX153" s="20"/>
      <c r="MMY153" s="20"/>
      <c r="MMZ153" s="20"/>
      <c r="MNA153" s="20"/>
      <c r="MNB153" s="20"/>
      <c r="MNC153" s="20"/>
      <c r="MND153" s="20"/>
      <c r="MNE153" s="20"/>
      <c r="MNF153" s="20"/>
      <c r="MNG153" s="20"/>
      <c r="MNH153" s="20"/>
      <c r="MNI153" s="20"/>
      <c r="MNJ153" s="20"/>
      <c r="MNK153" s="20"/>
      <c r="MNL153" s="20"/>
      <c r="MNM153" s="20"/>
      <c r="MNN153" s="20"/>
      <c r="MNO153" s="20"/>
      <c r="MNP153" s="20"/>
      <c r="MNQ153" s="20"/>
      <c r="MNR153" s="20"/>
      <c r="MNS153" s="20"/>
      <c r="MNT153" s="20"/>
      <c r="MNU153" s="20"/>
      <c r="MNV153" s="20"/>
      <c r="MNW153" s="20"/>
      <c r="MNX153" s="20"/>
      <c r="MNY153" s="20"/>
      <c r="MNZ153" s="20"/>
      <c r="MOA153" s="20"/>
      <c r="MOB153" s="20"/>
      <c r="MOC153" s="20"/>
      <c r="MOD153" s="20"/>
      <c r="MOE153" s="20"/>
      <c r="MOF153" s="20"/>
      <c r="MOG153" s="20"/>
      <c r="MOH153" s="20"/>
      <c r="MOI153" s="20"/>
      <c r="MOJ153" s="20"/>
      <c r="MOK153" s="20"/>
      <c r="MOL153" s="20"/>
      <c r="MOM153" s="20"/>
      <c r="MON153" s="20"/>
      <c r="MOO153" s="20"/>
      <c r="MOP153" s="20"/>
      <c r="MOQ153" s="20"/>
      <c r="MOR153" s="20"/>
      <c r="MOS153" s="20"/>
      <c r="MOT153" s="20"/>
      <c r="MOU153" s="20"/>
      <c r="MOV153" s="20"/>
      <c r="MOW153" s="20"/>
      <c r="MOX153" s="20"/>
      <c r="MOY153" s="20"/>
      <c r="MOZ153" s="20"/>
      <c r="MPA153" s="20"/>
      <c r="MPB153" s="20"/>
      <c r="MPC153" s="20"/>
      <c r="MPD153" s="20"/>
      <c r="MPE153" s="20"/>
      <c r="MPF153" s="20"/>
      <c r="MPG153" s="20"/>
      <c r="MPH153" s="20"/>
      <c r="MPI153" s="20"/>
      <c r="MPJ153" s="20"/>
      <c r="MPK153" s="20"/>
      <c r="MPL153" s="20"/>
      <c r="MPM153" s="20"/>
      <c r="MPN153" s="20"/>
      <c r="MPO153" s="20"/>
      <c r="MPP153" s="20"/>
      <c r="MPQ153" s="20"/>
      <c r="MPR153" s="20"/>
      <c r="MPS153" s="20"/>
      <c r="MPT153" s="20"/>
      <c r="MPU153" s="20"/>
      <c r="MPV153" s="20"/>
      <c r="MPW153" s="20"/>
      <c r="MPX153" s="20"/>
      <c r="MPY153" s="20"/>
      <c r="MPZ153" s="20"/>
      <c r="MQA153" s="20"/>
      <c r="MQB153" s="20"/>
      <c r="MQC153" s="20"/>
      <c r="MQD153" s="20"/>
      <c r="MQE153" s="20"/>
      <c r="MQF153" s="20"/>
      <c r="MQG153" s="20"/>
      <c r="MQH153" s="20"/>
      <c r="MQI153" s="20"/>
      <c r="MQJ153" s="20"/>
      <c r="MQK153" s="20"/>
      <c r="MQL153" s="20"/>
      <c r="MQM153" s="20"/>
      <c r="MQN153" s="20"/>
      <c r="MQO153" s="20"/>
      <c r="MQP153" s="20"/>
      <c r="MQQ153" s="20"/>
      <c r="MQR153" s="20"/>
      <c r="MQS153" s="20"/>
      <c r="MQT153" s="20"/>
      <c r="MQU153" s="20"/>
      <c r="MQV153" s="20"/>
      <c r="MQW153" s="20"/>
      <c r="MQX153" s="20"/>
      <c r="MQY153" s="20"/>
      <c r="MQZ153" s="20"/>
      <c r="MRA153" s="20"/>
      <c r="MRB153" s="20"/>
      <c r="MRC153" s="20"/>
      <c r="MRD153" s="20"/>
      <c r="MRE153" s="20"/>
      <c r="MRF153" s="20"/>
      <c r="MRG153" s="20"/>
      <c r="MRH153" s="20"/>
      <c r="MRI153" s="20"/>
      <c r="MRJ153" s="20"/>
      <c r="MRK153" s="20"/>
      <c r="MRL153" s="20"/>
      <c r="MRM153" s="20"/>
      <c r="MRN153" s="20"/>
      <c r="MRO153" s="20"/>
      <c r="MRP153" s="20"/>
      <c r="MRQ153" s="20"/>
      <c r="MRR153" s="20"/>
      <c r="MRS153" s="20"/>
      <c r="MRT153" s="20"/>
      <c r="MRU153" s="20"/>
      <c r="MRV153" s="20"/>
      <c r="MRW153" s="20"/>
      <c r="MRX153" s="20"/>
      <c r="MRY153" s="20"/>
      <c r="MRZ153" s="20"/>
      <c r="MSA153" s="20"/>
      <c r="MSB153" s="20"/>
      <c r="MSC153" s="20"/>
      <c r="MSD153" s="20"/>
      <c r="MSE153" s="20"/>
      <c r="MSF153" s="20"/>
      <c r="MSG153" s="20"/>
      <c r="MSH153" s="20"/>
      <c r="MSI153" s="20"/>
      <c r="MSJ153" s="20"/>
      <c r="MSK153" s="20"/>
      <c r="MSL153" s="20"/>
      <c r="MSM153" s="20"/>
      <c r="MSN153" s="20"/>
      <c r="MSO153" s="20"/>
      <c r="MSP153" s="20"/>
      <c r="MSQ153" s="20"/>
      <c r="MSR153" s="20"/>
      <c r="MSS153" s="20"/>
      <c r="MST153" s="20"/>
      <c r="MSU153" s="20"/>
      <c r="MSV153" s="20"/>
      <c r="MSW153" s="20"/>
      <c r="MSX153" s="20"/>
      <c r="MSY153" s="20"/>
      <c r="MSZ153" s="20"/>
      <c r="MTA153" s="20"/>
      <c r="MTB153" s="20"/>
      <c r="MTC153" s="20"/>
      <c r="MTD153" s="20"/>
      <c r="MTE153" s="20"/>
      <c r="MTF153" s="20"/>
      <c r="MTG153" s="20"/>
      <c r="MTH153" s="20"/>
      <c r="MTI153" s="20"/>
      <c r="MTJ153" s="20"/>
      <c r="MTK153" s="20"/>
      <c r="MTL153" s="20"/>
      <c r="MTM153" s="20"/>
      <c r="MTN153" s="20"/>
      <c r="MTO153" s="20"/>
      <c r="MTP153" s="20"/>
      <c r="MTQ153" s="20"/>
      <c r="MTR153" s="20"/>
      <c r="MTS153" s="20"/>
      <c r="MTT153" s="20"/>
      <c r="MTU153" s="20"/>
      <c r="MTV153" s="20"/>
      <c r="MTW153" s="20"/>
      <c r="MTX153" s="20"/>
      <c r="MTY153" s="20"/>
      <c r="MTZ153" s="20"/>
      <c r="MUA153" s="20"/>
      <c r="MUB153" s="20"/>
      <c r="MUC153" s="20"/>
      <c r="MUD153" s="20"/>
      <c r="MUE153" s="20"/>
      <c r="MUF153" s="20"/>
      <c r="MUG153" s="20"/>
      <c r="MUH153" s="20"/>
      <c r="MUI153" s="20"/>
      <c r="MUJ153" s="20"/>
      <c r="MUK153" s="20"/>
      <c r="MUL153" s="20"/>
      <c r="MUM153" s="20"/>
      <c r="MUN153" s="20"/>
      <c r="MUO153" s="20"/>
      <c r="MUP153" s="20"/>
      <c r="MUQ153" s="20"/>
      <c r="MUR153" s="20"/>
      <c r="MUS153" s="20"/>
      <c r="MUT153" s="20"/>
      <c r="MUU153" s="20"/>
      <c r="MUV153" s="20"/>
      <c r="MUW153" s="20"/>
      <c r="MUX153" s="20"/>
      <c r="MUY153" s="20"/>
      <c r="MUZ153" s="20"/>
      <c r="MVA153" s="20"/>
      <c r="MVB153" s="20"/>
      <c r="MVC153" s="20"/>
      <c r="MVD153" s="20"/>
      <c r="MVE153" s="20"/>
      <c r="MVF153" s="20"/>
      <c r="MVG153" s="20"/>
      <c r="MVH153" s="20"/>
      <c r="MVI153" s="20"/>
      <c r="MVJ153" s="20"/>
      <c r="MVK153" s="20"/>
      <c r="MVL153" s="20"/>
      <c r="MVM153" s="20"/>
      <c r="MVN153" s="20"/>
      <c r="MVO153" s="20"/>
      <c r="MVP153" s="20"/>
      <c r="MVQ153" s="20"/>
      <c r="MVR153" s="20"/>
      <c r="MVS153" s="20"/>
      <c r="MVT153" s="20"/>
      <c r="MVU153" s="20"/>
      <c r="MVV153" s="20"/>
      <c r="MVW153" s="20"/>
      <c r="MVX153" s="20"/>
      <c r="MVY153" s="20"/>
      <c r="MVZ153" s="20"/>
      <c r="MWA153" s="20"/>
      <c r="MWB153" s="20"/>
      <c r="MWC153" s="20"/>
      <c r="MWD153" s="20"/>
      <c r="MWE153" s="20"/>
      <c r="MWF153" s="20"/>
      <c r="MWG153" s="20"/>
      <c r="MWH153" s="20"/>
      <c r="MWI153" s="20"/>
      <c r="MWJ153" s="20"/>
      <c r="MWK153" s="20"/>
      <c r="MWL153" s="20"/>
      <c r="MWM153" s="20"/>
      <c r="MWN153" s="20"/>
      <c r="MWO153" s="20"/>
      <c r="MWP153" s="20"/>
      <c r="MWQ153" s="20"/>
      <c r="MWR153" s="20"/>
      <c r="MWS153" s="20"/>
      <c r="MWT153" s="20"/>
      <c r="MWU153" s="20"/>
      <c r="MWV153" s="20"/>
      <c r="MWW153" s="20"/>
      <c r="MWX153" s="20"/>
      <c r="MWY153" s="20"/>
      <c r="MWZ153" s="20"/>
      <c r="MXA153" s="20"/>
      <c r="MXB153" s="20"/>
      <c r="MXC153" s="20"/>
      <c r="MXD153" s="20"/>
      <c r="MXE153" s="20"/>
      <c r="MXF153" s="20"/>
      <c r="MXG153" s="20"/>
      <c r="MXH153" s="20"/>
      <c r="MXI153" s="20"/>
      <c r="MXJ153" s="20"/>
      <c r="MXK153" s="20"/>
      <c r="MXL153" s="20"/>
      <c r="MXM153" s="20"/>
      <c r="MXN153" s="20"/>
      <c r="MXO153" s="20"/>
      <c r="MXP153" s="20"/>
      <c r="MXQ153" s="20"/>
      <c r="MXR153" s="20"/>
      <c r="MXS153" s="20"/>
      <c r="MXT153" s="20"/>
      <c r="MXU153" s="20"/>
      <c r="MXV153" s="20"/>
      <c r="MXW153" s="20"/>
      <c r="MXX153" s="20"/>
      <c r="MXY153" s="20"/>
      <c r="MXZ153" s="20"/>
      <c r="MYA153" s="20"/>
      <c r="MYB153" s="20"/>
      <c r="MYC153" s="20"/>
      <c r="MYD153" s="20"/>
      <c r="MYE153" s="20"/>
      <c r="MYF153" s="20"/>
      <c r="MYG153" s="20"/>
      <c r="MYH153" s="20"/>
      <c r="MYI153" s="20"/>
      <c r="MYJ153" s="20"/>
      <c r="MYK153" s="20"/>
      <c r="MYL153" s="20"/>
      <c r="MYM153" s="20"/>
      <c r="MYN153" s="20"/>
      <c r="MYO153" s="20"/>
      <c r="MYP153" s="20"/>
      <c r="MYQ153" s="20"/>
      <c r="MYR153" s="20"/>
      <c r="MYS153" s="20"/>
      <c r="MYT153" s="20"/>
      <c r="MYU153" s="20"/>
      <c r="MYV153" s="20"/>
      <c r="MYW153" s="20"/>
      <c r="MYX153" s="20"/>
      <c r="MYY153" s="20"/>
      <c r="MYZ153" s="20"/>
      <c r="MZA153" s="20"/>
      <c r="MZB153" s="20"/>
      <c r="MZC153" s="20"/>
      <c r="MZD153" s="20"/>
      <c r="MZE153" s="20"/>
      <c r="MZF153" s="20"/>
      <c r="MZG153" s="20"/>
      <c r="MZH153" s="20"/>
      <c r="MZI153" s="20"/>
      <c r="MZJ153" s="20"/>
      <c r="MZK153" s="20"/>
      <c r="MZL153" s="20"/>
      <c r="MZM153" s="20"/>
      <c r="MZN153" s="20"/>
      <c r="MZO153" s="20"/>
      <c r="MZP153" s="20"/>
      <c r="MZQ153" s="20"/>
      <c r="MZR153" s="20"/>
      <c r="MZS153" s="20"/>
      <c r="MZT153" s="20"/>
      <c r="MZU153" s="20"/>
      <c r="MZV153" s="20"/>
      <c r="MZW153" s="20"/>
      <c r="MZX153" s="20"/>
      <c r="MZY153" s="20"/>
      <c r="MZZ153" s="20"/>
      <c r="NAA153" s="20"/>
      <c r="NAB153" s="20"/>
      <c r="NAC153" s="20"/>
      <c r="NAD153" s="20"/>
      <c r="NAE153" s="20"/>
      <c r="NAF153" s="20"/>
      <c r="NAG153" s="20"/>
      <c r="NAH153" s="20"/>
      <c r="NAI153" s="20"/>
      <c r="NAJ153" s="20"/>
      <c r="NAK153" s="20"/>
      <c r="NAL153" s="20"/>
      <c r="NAM153" s="20"/>
      <c r="NAN153" s="20"/>
      <c r="NAO153" s="20"/>
      <c r="NAP153" s="20"/>
      <c r="NAQ153" s="20"/>
      <c r="NAR153" s="20"/>
      <c r="NAS153" s="20"/>
      <c r="NAT153" s="20"/>
      <c r="NAU153" s="20"/>
      <c r="NAV153" s="20"/>
      <c r="NAW153" s="20"/>
      <c r="NAX153" s="20"/>
      <c r="NAY153" s="20"/>
      <c r="NAZ153" s="20"/>
      <c r="NBA153" s="20"/>
      <c r="NBB153" s="20"/>
      <c r="NBC153" s="20"/>
      <c r="NBD153" s="20"/>
      <c r="NBE153" s="20"/>
      <c r="NBF153" s="20"/>
      <c r="NBG153" s="20"/>
      <c r="NBH153" s="20"/>
      <c r="NBI153" s="20"/>
      <c r="NBJ153" s="20"/>
      <c r="NBK153" s="20"/>
      <c r="NBL153" s="20"/>
      <c r="NBM153" s="20"/>
      <c r="NBN153" s="20"/>
      <c r="NBO153" s="20"/>
      <c r="NBP153" s="20"/>
      <c r="NBQ153" s="20"/>
      <c r="NBR153" s="20"/>
      <c r="NBS153" s="20"/>
      <c r="NBT153" s="20"/>
      <c r="NBU153" s="20"/>
      <c r="NBV153" s="20"/>
      <c r="NBW153" s="20"/>
      <c r="NBX153" s="20"/>
      <c r="NBY153" s="20"/>
      <c r="NBZ153" s="20"/>
      <c r="NCA153" s="20"/>
      <c r="NCB153" s="20"/>
      <c r="NCC153" s="20"/>
      <c r="NCD153" s="20"/>
      <c r="NCE153" s="20"/>
      <c r="NCF153" s="20"/>
      <c r="NCG153" s="20"/>
      <c r="NCH153" s="20"/>
      <c r="NCI153" s="20"/>
      <c r="NCJ153" s="20"/>
      <c r="NCK153" s="20"/>
      <c r="NCL153" s="20"/>
      <c r="NCM153" s="20"/>
      <c r="NCN153" s="20"/>
      <c r="NCO153" s="20"/>
      <c r="NCP153" s="20"/>
      <c r="NCQ153" s="20"/>
      <c r="NCR153" s="20"/>
      <c r="NCS153" s="20"/>
      <c r="NCT153" s="20"/>
      <c r="NCU153" s="20"/>
      <c r="NCV153" s="20"/>
      <c r="NCW153" s="20"/>
      <c r="NCX153" s="20"/>
      <c r="NCY153" s="20"/>
      <c r="NCZ153" s="20"/>
      <c r="NDA153" s="20"/>
      <c r="NDB153" s="20"/>
      <c r="NDC153" s="20"/>
      <c r="NDD153" s="20"/>
      <c r="NDE153" s="20"/>
      <c r="NDF153" s="20"/>
      <c r="NDG153" s="20"/>
      <c r="NDH153" s="20"/>
      <c r="NDI153" s="20"/>
      <c r="NDJ153" s="20"/>
      <c r="NDK153" s="20"/>
      <c r="NDL153" s="20"/>
      <c r="NDM153" s="20"/>
      <c r="NDN153" s="20"/>
      <c r="NDO153" s="20"/>
      <c r="NDP153" s="20"/>
      <c r="NDQ153" s="20"/>
      <c r="NDR153" s="20"/>
      <c r="NDS153" s="20"/>
      <c r="NDT153" s="20"/>
      <c r="NDU153" s="20"/>
      <c r="NDV153" s="20"/>
      <c r="NDW153" s="20"/>
      <c r="NDX153" s="20"/>
      <c r="NDY153" s="20"/>
      <c r="NDZ153" s="20"/>
      <c r="NEA153" s="20"/>
      <c r="NEB153" s="20"/>
      <c r="NEC153" s="20"/>
      <c r="NED153" s="20"/>
      <c r="NEE153" s="20"/>
      <c r="NEF153" s="20"/>
      <c r="NEG153" s="20"/>
      <c r="NEH153" s="20"/>
      <c r="NEI153" s="20"/>
      <c r="NEJ153" s="20"/>
      <c r="NEK153" s="20"/>
      <c r="NEL153" s="20"/>
      <c r="NEM153" s="20"/>
      <c r="NEN153" s="20"/>
      <c r="NEO153" s="20"/>
      <c r="NEP153" s="20"/>
      <c r="NEQ153" s="20"/>
      <c r="NER153" s="20"/>
      <c r="NES153" s="20"/>
      <c r="NET153" s="20"/>
      <c r="NEU153" s="20"/>
      <c r="NEV153" s="20"/>
      <c r="NEW153" s="20"/>
      <c r="NEX153" s="20"/>
      <c r="NEY153" s="20"/>
      <c r="NEZ153" s="20"/>
      <c r="NFA153" s="20"/>
      <c r="NFB153" s="20"/>
      <c r="NFC153" s="20"/>
      <c r="NFD153" s="20"/>
      <c r="NFE153" s="20"/>
      <c r="NFF153" s="20"/>
      <c r="NFG153" s="20"/>
      <c r="NFH153" s="20"/>
      <c r="NFI153" s="20"/>
      <c r="NFJ153" s="20"/>
      <c r="NFK153" s="20"/>
      <c r="NFL153" s="20"/>
      <c r="NFM153" s="20"/>
      <c r="NFN153" s="20"/>
      <c r="NFO153" s="20"/>
      <c r="NFP153" s="20"/>
      <c r="NFQ153" s="20"/>
      <c r="NFR153" s="20"/>
      <c r="NFS153" s="20"/>
      <c r="NFT153" s="20"/>
      <c r="NFU153" s="20"/>
      <c r="NFV153" s="20"/>
      <c r="NFW153" s="20"/>
      <c r="NFX153" s="20"/>
      <c r="NFY153" s="20"/>
      <c r="NFZ153" s="20"/>
      <c r="NGA153" s="20"/>
      <c r="NGB153" s="20"/>
      <c r="NGC153" s="20"/>
      <c r="NGD153" s="20"/>
      <c r="NGE153" s="20"/>
      <c r="NGF153" s="20"/>
      <c r="NGG153" s="20"/>
      <c r="NGH153" s="20"/>
      <c r="NGI153" s="20"/>
      <c r="NGJ153" s="20"/>
      <c r="NGK153" s="20"/>
      <c r="NGL153" s="20"/>
      <c r="NGM153" s="20"/>
      <c r="NGN153" s="20"/>
      <c r="NGO153" s="20"/>
      <c r="NGP153" s="20"/>
      <c r="NGQ153" s="20"/>
      <c r="NGR153" s="20"/>
      <c r="NGS153" s="20"/>
      <c r="NGT153" s="20"/>
      <c r="NGU153" s="20"/>
      <c r="NGV153" s="20"/>
      <c r="NGW153" s="20"/>
      <c r="NGX153" s="20"/>
      <c r="NGY153" s="20"/>
      <c r="NGZ153" s="20"/>
      <c r="NHA153" s="20"/>
      <c r="NHB153" s="20"/>
      <c r="NHC153" s="20"/>
      <c r="NHD153" s="20"/>
      <c r="NHE153" s="20"/>
      <c r="NHF153" s="20"/>
      <c r="NHG153" s="20"/>
      <c r="NHH153" s="20"/>
      <c r="NHI153" s="20"/>
      <c r="NHJ153" s="20"/>
      <c r="NHK153" s="20"/>
      <c r="NHL153" s="20"/>
      <c r="NHM153" s="20"/>
      <c r="NHN153" s="20"/>
      <c r="NHO153" s="20"/>
      <c r="NHP153" s="20"/>
      <c r="NHQ153" s="20"/>
      <c r="NHR153" s="20"/>
      <c r="NHS153" s="20"/>
      <c r="NHT153" s="20"/>
      <c r="NHU153" s="20"/>
      <c r="NHV153" s="20"/>
      <c r="NHW153" s="20"/>
      <c r="NHX153" s="20"/>
      <c r="NHY153" s="20"/>
      <c r="NHZ153" s="20"/>
      <c r="NIA153" s="20"/>
      <c r="NIB153" s="20"/>
      <c r="NIC153" s="20"/>
      <c r="NID153" s="20"/>
      <c r="NIE153" s="20"/>
      <c r="NIF153" s="20"/>
      <c r="NIG153" s="20"/>
      <c r="NIH153" s="20"/>
      <c r="NII153" s="20"/>
      <c r="NIJ153" s="20"/>
      <c r="NIK153" s="20"/>
      <c r="NIL153" s="20"/>
      <c r="NIM153" s="20"/>
      <c r="NIN153" s="20"/>
      <c r="NIO153" s="20"/>
      <c r="NIP153" s="20"/>
      <c r="NIQ153" s="20"/>
      <c r="NIR153" s="20"/>
      <c r="NIS153" s="20"/>
      <c r="NIT153" s="20"/>
      <c r="NIU153" s="20"/>
      <c r="NIV153" s="20"/>
      <c r="NIW153" s="20"/>
      <c r="NIX153" s="20"/>
      <c r="NIY153" s="20"/>
      <c r="NIZ153" s="20"/>
      <c r="NJA153" s="20"/>
      <c r="NJB153" s="20"/>
      <c r="NJC153" s="20"/>
      <c r="NJD153" s="20"/>
      <c r="NJE153" s="20"/>
      <c r="NJF153" s="20"/>
      <c r="NJG153" s="20"/>
      <c r="NJH153" s="20"/>
      <c r="NJI153" s="20"/>
      <c r="NJJ153" s="20"/>
      <c r="NJK153" s="20"/>
      <c r="NJL153" s="20"/>
      <c r="NJM153" s="20"/>
      <c r="NJN153" s="20"/>
      <c r="NJO153" s="20"/>
      <c r="NJP153" s="20"/>
      <c r="NJQ153" s="20"/>
      <c r="NJR153" s="20"/>
      <c r="NJS153" s="20"/>
      <c r="NJT153" s="20"/>
      <c r="NJU153" s="20"/>
      <c r="NJV153" s="20"/>
      <c r="NJW153" s="20"/>
      <c r="NJX153" s="20"/>
      <c r="NJY153" s="20"/>
      <c r="NJZ153" s="20"/>
      <c r="NKA153" s="20"/>
      <c r="NKB153" s="20"/>
      <c r="NKC153" s="20"/>
      <c r="NKD153" s="20"/>
      <c r="NKE153" s="20"/>
      <c r="NKF153" s="20"/>
      <c r="NKG153" s="20"/>
      <c r="NKH153" s="20"/>
      <c r="NKI153" s="20"/>
      <c r="NKJ153" s="20"/>
      <c r="NKK153" s="20"/>
      <c r="NKL153" s="20"/>
      <c r="NKM153" s="20"/>
      <c r="NKN153" s="20"/>
      <c r="NKO153" s="20"/>
      <c r="NKP153" s="20"/>
      <c r="NKQ153" s="20"/>
      <c r="NKR153" s="20"/>
      <c r="NKS153" s="20"/>
      <c r="NKT153" s="20"/>
      <c r="NKU153" s="20"/>
      <c r="NKV153" s="20"/>
      <c r="NKW153" s="20"/>
      <c r="NKX153" s="20"/>
      <c r="NKY153" s="20"/>
      <c r="NKZ153" s="20"/>
      <c r="NLA153" s="20"/>
      <c r="NLB153" s="20"/>
      <c r="NLC153" s="20"/>
      <c r="NLD153" s="20"/>
      <c r="NLE153" s="20"/>
      <c r="NLF153" s="20"/>
      <c r="NLG153" s="20"/>
      <c r="NLH153" s="20"/>
      <c r="NLI153" s="20"/>
      <c r="NLJ153" s="20"/>
      <c r="NLK153" s="20"/>
      <c r="NLL153" s="20"/>
      <c r="NLM153" s="20"/>
      <c r="NLN153" s="20"/>
      <c r="NLO153" s="20"/>
      <c r="NLP153" s="20"/>
      <c r="NLQ153" s="20"/>
      <c r="NLR153" s="20"/>
      <c r="NLS153" s="20"/>
      <c r="NLT153" s="20"/>
      <c r="NLU153" s="20"/>
      <c r="NLV153" s="20"/>
      <c r="NLW153" s="20"/>
      <c r="NLX153" s="20"/>
      <c r="NLY153" s="20"/>
      <c r="NLZ153" s="20"/>
      <c r="NMA153" s="20"/>
      <c r="NMB153" s="20"/>
      <c r="NMC153" s="20"/>
      <c r="NMD153" s="20"/>
      <c r="NME153" s="20"/>
      <c r="NMF153" s="20"/>
      <c r="NMG153" s="20"/>
      <c r="NMH153" s="20"/>
      <c r="NMI153" s="20"/>
      <c r="NMJ153" s="20"/>
      <c r="NMK153" s="20"/>
      <c r="NML153" s="20"/>
      <c r="NMM153" s="20"/>
      <c r="NMN153" s="20"/>
      <c r="NMO153" s="20"/>
      <c r="NMP153" s="20"/>
      <c r="NMQ153" s="20"/>
      <c r="NMR153" s="20"/>
      <c r="NMS153" s="20"/>
      <c r="NMT153" s="20"/>
      <c r="NMU153" s="20"/>
      <c r="NMV153" s="20"/>
      <c r="NMW153" s="20"/>
      <c r="NMX153" s="20"/>
      <c r="NMY153" s="20"/>
      <c r="NMZ153" s="20"/>
      <c r="NNA153" s="20"/>
      <c r="NNB153" s="20"/>
      <c r="NNC153" s="20"/>
      <c r="NND153" s="20"/>
      <c r="NNE153" s="20"/>
      <c r="NNF153" s="20"/>
      <c r="NNG153" s="20"/>
      <c r="NNH153" s="20"/>
      <c r="NNI153" s="20"/>
      <c r="NNJ153" s="20"/>
      <c r="NNK153" s="20"/>
      <c r="NNL153" s="20"/>
      <c r="NNM153" s="20"/>
      <c r="NNN153" s="20"/>
      <c r="NNO153" s="20"/>
      <c r="NNP153" s="20"/>
      <c r="NNQ153" s="20"/>
      <c r="NNR153" s="20"/>
      <c r="NNS153" s="20"/>
      <c r="NNT153" s="20"/>
      <c r="NNU153" s="20"/>
      <c r="NNV153" s="20"/>
      <c r="NNW153" s="20"/>
      <c r="NNX153" s="20"/>
      <c r="NNY153" s="20"/>
      <c r="NNZ153" s="20"/>
      <c r="NOA153" s="20"/>
      <c r="NOB153" s="20"/>
      <c r="NOC153" s="20"/>
      <c r="NOD153" s="20"/>
      <c r="NOE153" s="20"/>
      <c r="NOF153" s="20"/>
      <c r="NOG153" s="20"/>
      <c r="NOH153" s="20"/>
      <c r="NOI153" s="20"/>
      <c r="NOJ153" s="20"/>
      <c r="NOK153" s="20"/>
      <c r="NOL153" s="20"/>
      <c r="NOM153" s="20"/>
      <c r="NON153" s="20"/>
      <c r="NOO153" s="20"/>
      <c r="NOP153" s="20"/>
      <c r="NOQ153" s="20"/>
      <c r="NOR153" s="20"/>
      <c r="NOS153" s="20"/>
      <c r="NOT153" s="20"/>
      <c r="NOU153" s="20"/>
      <c r="NOV153" s="20"/>
      <c r="NOW153" s="20"/>
      <c r="NOX153" s="20"/>
      <c r="NOY153" s="20"/>
      <c r="NOZ153" s="20"/>
      <c r="NPA153" s="20"/>
      <c r="NPB153" s="20"/>
      <c r="NPC153" s="20"/>
      <c r="NPD153" s="20"/>
      <c r="NPE153" s="20"/>
      <c r="NPF153" s="20"/>
      <c r="NPG153" s="20"/>
      <c r="NPH153" s="20"/>
      <c r="NPI153" s="20"/>
      <c r="NPJ153" s="20"/>
      <c r="NPK153" s="20"/>
      <c r="NPL153" s="20"/>
      <c r="NPM153" s="20"/>
      <c r="NPN153" s="20"/>
      <c r="NPO153" s="20"/>
      <c r="NPP153" s="20"/>
      <c r="NPQ153" s="20"/>
      <c r="NPR153" s="20"/>
      <c r="NPS153" s="20"/>
      <c r="NPT153" s="20"/>
      <c r="NPU153" s="20"/>
      <c r="NPV153" s="20"/>
      <c r="NPW153" s="20"/>
      <c r="NPX153" s="20"/>
      <c r="NPY153" s="20"/>
      <c r="NPZ153" s="20"/>
      <c r="NQA153" s="20"/>
      <c r="NQB153" s="20"/>
      <c r="NQC153" s="20"/>
      <c r="NQD153" s="20"/>
      <c r="NQE153" s="20"/>
      <c r="NQF153" s="20"/>
      <c r="NQG153" s="20"/>
      <c r="NQH153" s="20"/>
      <c r="NQI153" s="20"/>
      <c r="NQJ153" s="20"/>
      <c r="NQK153" s="20"/>
      <c r="NQL153" s="20"/>
      <c r="NQM153" s="20"/>
      <c r="NQN153" s="20"/>
      <c r="NQO153" s="20"/>
      <c r="NQP153" s="20"/>
      <c r="NQQ153" s="20"/>
      <c r="NQR153" s="20"/>
      <c r="NQS153" s="20"/>
      <c r="NQT153" s="20"/>
      <c r="NQU153" s="20"/>
      <c r="NQV153" s="20"/>
      <c r="NQW153" s="20"/>
      <c r="NQX153" s="20"/>
      <c r="NQY153" s="20"/>
      <c r="NQZ153" s="20"/>
      <c r="NRA153" s="20"/>
      <c r="NRB153" s="20"/>
      <c r="NRC153" s="20"/>
      <c r="NRD153" s="20"/>
      <c r="NRE153" s="20"/>
      <c r="NRF153" s="20"/>
      <c r="NRG153" s="20"/>
      <c r="NRH153" s="20"/>
      <c r="NRI153" s="20"/>
      <c r="NRJ153" s="20"/>
      <c r="NRK153" s="20"/>
      <c r="NRL153" s="20"/>
      <c r="NRM153" s="20"/>
      <c r="NRN153" s="20"/>
      <c r="NRO153" s="20"/>
      <c r="NRP153" s="20"/>
      <c r="NRQ153" s="20"/>
      <c r="NRR153" s="20"/>
      <c r="NRS153" s="20"/>
      <c r="NRT153" s="20"/>
      <c r="NRU153" s="20"/>
      <c r="NRV153" s="20"/>
      <c r="NRW153" s="20"/>
      <c r="NRX153" s="20"/>
      <c r="NRY153" s="20"/>
      <c r="NRZ153" s="20"/>
      <c r="NSA153" s="20"/>
      <c r="NSB153" s="20"/>
      <c r="NSC153" s="20"/>
      <c r="NSD153" s="20"/>
      <c r="NSE153" s="20"/>
      <c r="NSF153" s="20"/>
      <c r="NSG153" s="20"/>
      <c r="NSH153" s="20"/>
      <c r="NSI153" s="20"/>
      <c r="NSJ153" s="20"/>
      <c r="NSK153" s="20"/>
      <c r="NSL153" s="20"/>
      <c r="NSM153" s="20"/>
      <c r="NSN153" s="20"/>
      <c r="NSO153" s="20"/>
      <c r="NSP153" s="20"/>
      <c r="NSQ153" s="20"/>
      <c r="NSR153" s="20"/>
      <c r="NSS153" s="20"/>
      <c r="NST153" s="20"/>
      <c r="NSU153" s="20"/>
      <c r="NSV153" s="20"/>
      <c r="NSW153" s="20"/>
      <c r="NSX153" s="20"/>
      <c r="NSY153" s="20"/>
      <c r="NSZ153" s="20"/>
      <c r="NTA153" s="20"/>
      <c r="NTB153" s="20"/>
      <c r="NTC153" s="20"/>
      <c r="NTD153" s="20"/>
      <c r="NTE153" s="20"/>
      <c r="NTF153" s="20"/>
      <c r="NTG153" s="20"/>
      <c r="NTH153" s="20"/>
      <c r="NTI153" s="20"/>
      <c r="NTJ153" s="20"/>
      <c r="NTK153" s="20"/>
      <c r="NTL153" s="20"/>
      <c r="NTM153" s="20"/>
      <c r="NTN153" s="20"/>
      <c r="NTO153" s="20"/>
      <c r="NTP153" s="20"/>
      <c r="NTQ153" s="20"/>
      <c r="NTR153" s="20"/>
      <c r="NTS153" s="20"/>
      <c r="NTT153" s="20"/>
      <c r="NTU153" s="20"/>
      <c r="NTV153" s="20"/>
      <c r="NTW153" s="20"/>
      <c r="NTX153" s="20"/>
      <c r="NTY153" s="20"/>
      <c r="NTZ153" s="20"/>
      <c r="NUA153" s="20"/>
      <c r="NUB153" s="20"/>
      <c r="NUC153" s="20"/>
      <c r="NUD153" s="20"/>
      <c r="NUE153" s="20"/>
      <c r="NUF153" s="20"/>
      <c r="NUG153" s="20"/>
      <c r="NUH153" s="20"/>
      <c r="NUI153" s="20"/>
      <c r="NUJ153" s="20"/>
      <c r="NUK153" s="20"/>
      <c r="NUL153" s="20"/>
      <c r="NUM153" s="20"/>
      <c r="NUN153" s="20"/>
      <c r="NUO153" s="20"/>
      <c r="NUP153" s="20"/>
      <c r="NUQ153" s="20"/>
      <c r="NUR153" s="20"/>
      <c r="NUS153" s="20"/>
      <c r="NUT153" s="20"/>
      <c r="NUU153" s="20"/>
      <c r="NUV153" s="20"/>
      <c r="NUW153" s="20"/>
      <c r="NUX153" s="20"/>
      <c r="NUY153" s="20"/>
      <c r="NUZ153" s="20"/>
      <c r="NVA153" s="20"/>
      <c r="NVB153" s="20"/>
      <c r="NVC153" s="20"/>
      <c r="NVD153" s="20"/>
      <c r="NVE153" s="20"/>
      <c r="NVF153" s="20"/>
      <c r="NVG153" s="20"/>
      <c r="NVH153" s="20"/>
      <c r="NVI153" s="20"/>
      <c r="NVJ153" s="20"/>
      <c r="NVK153" s="20"/>
      <c r="NVL153" s="20"/>
      <c r="NVM153" s="20"/>
      <c r="NVN153" s="20"/>
      <c r="NVO153" s="20"/>
      <c r="NVP153" s="20"/>
      <c r="NVQ153" s="20"/>
      <c r="NVR153" s="20"/>
      <c r="NVS153" s="20"/>
      <c r="NVT153" s="20"/>
      <c r="NVU153" s="20"/>
      <c r="NVV153" s="20"/>
      <c r="NVW153" s="20"/>
      <c r="NVX153" s="20"/>
      <c r="NVY153" s="20"/>
      <c r="NVZ153" s="20"/>
      <c r="NWA153" s="20"/>
      <c r="NWB153" s="20"/>
      <c r="NWC153" s="20"/>
      <c r="NWD153" s="20"/>
      <c r="NWE153" s="20"/>
      <c r="NWF153" s="20"/>
      <c r="NWG153" s="20"/>
      <c r="NWH153" s="20"/>
      <c r="NWI153" s="20"/>
      <c r="NWJ153" s="20"/>
      <c r="NWK153" s="20"/>
      <c r="NWL153" s="20"/>
      <c r="NWM153" s="20"/>
      <c r="NWN153" s="20"/>
      <c r="NWO153" s="20"/>
      <c r="NWP153" s="20"/>
      <c r="NWQ153" s="20"/>
      <c r="NWR153" s="20"/>
      <c r="NWS153" s="20"/>
      <c r="NWT153" s="20"/>
      <c r="NWU153" s="20"/>
      <c r="NWV153" s="20"/>
      <c r="NWW153" s="20"/>
      <c r="NWX153" s="20"/>
      <c r="NWY153" s="20"/>
      <c r="NWZ153" s="20"/>
      <c r="NXA153" s="20"/>
      <c r="NXB153" s="20"/>
      <c r="NXC153" s="20"/>
      <c r="NXD153" s="20"/>
      <c r="NXE153" s="20"/>
      <c r="NXF153" s="20"/>
      <c r="NXG153" s="20"/>
      <c r="NXH153" s="20"/>
      <c r="NXI153" s="20"/>
      <c r="NXJ153" s="20"/>
      <c r="NXK153" s="20"/>
      <c r="NXL153" s="20"/>
      <c r="NXM153" s="20"/>
      <c r="NXN153" s="20"/>
      <c r="NXO153" s="20"/>
      <c r="NXP153" s="20"/>
      <c r="NXQ153" s="20"/>
      <c r="NXR153" s="20"/>
      <c r="NXS153" s="20"/>
      <c r="NXT153" s="20"/>
      <c r="NXU153" s="20"/>
      <c r="NXV153" s="20"/>
      <c r="NXW153" s="20"/>
      <c r="NXX153" s="20"/>
      <c r="NXY153" s="20"/>
      <c r="NXZ153" s="20"/>
      <c r="NYA153" s="20"/>
      <c r="NYB153" s="20"/>
      <c r="NYC153" s="20"/>
      <c r="NYD153" s="20"/>
      <c r="NYE153" s="20"/>
      <c r="NYF153" s="20"/>
      <c r="NYG153" s="20"/>
      <c r="NYH153" s="20"/>
      <c r="NYI153" s="20"/>
      <c r="NYJ153" s="20"/>
      <c r="NYK153" s="20"/>
      <c r="NYL153" s="20"/>
      <c r="NYM153" s="20"/>
      <c r="NYN153" s="20"/>
      <c r="NYO153" s="20"/>
      <c r="NYP153" s="20"/>
      <c r="NYQ153" s="20"/>
      <c r="NYR153" s="20"/>
      <c r="NYS153" s="20"/>
      <c r="NYT153" s="20"/>
      <c r="NYU153" s="20"/>
      <c r="NYV153" s="20"/>
      <c r="NYW153" s="20"/>
      <c r="NYX153" s="20"/>
      <c r="NYY153" s="20"/>
      <c r="NYZ153" s="20"/>
      <c r="NZA153" s="20"/>
      <c r="NZB153" s="20"/>
      <c r="NZC153" s="20"/>
      <c r="NZD153" s="20"/>
      <c r="NZE153" s="20"/>
      <c r="NZF153" s="20"/>
      <c r="NZG153" s="20"/>
      <c r="NZH153" s="20"/>
      <c r="NZI153" s="20"/>
      <c r="NZJ153" s="20"/>
      <c r="NZK153" s="20"/>
      <c r="NZL153" s="20"/>
      <c r="NZM153" s="20"/>
      <c r="NZN153" s="20"/>
      <c r="NZO153" s="20"/>
      <c r="NZP153" s="20"/>
      <c r="NZQ153" s="20"/>
      <c r="NZR153" s="20"/>
      <c r="NZS153" s="20"/>
      <c r="NZT153" s="20"/>
      <c r="NZU153" s="20"/>
      <c r="NZV153" s="20"/>
      <c r="NZW153" s="20"/>
      <c r="NZX153" s="20"/>
      <c r="NZY153" s="20"/>
      <c r="NZZ153" s="20"/>
      <c r="OAA153" s="20"/>
      <c r="OAB153" s="20"/>
      <c r="OAC153" s="20"/>
      <c r="OAD153" s="20"/>
      <c r="OAE153" s="20"/>
      <c r="OAF153" s="20"/>
      <c r="OAG153" s="20"/>
      <c r="OAH153" s="20"/>
      <c r="OAI153" s="20"/>
      <c r="OAJ153" s="20"/>
      <c r="OAK153" s="20"/>
      <c r="OAL153" s="20"/>
      <c r="OAM153" s="20"/>
      <c r="OAN153" s="20"/>
      <c r="OAO153" s="20"/>
      <c r="OAP153" s="20"/>
      <c r="OAQ153" s="20"/>
      <c r="OAR153" s="20"/>
      <c r="OAS153" s="20"/>
      <c r="OAT153" s="20"/>
      <c r="OAU153" s="20"/>
      <c r="OAV153" s="20"/>
      <c r="OAW153" s="20"/>
      <c r="OAX153" s="20"/>
      <c r="OAY153" s="20"/>
      <c r="OAZ153" s="20"/>
      <c r="OBA153" s="20"/>
      <c r="OBB153" s="20"/>
      <c r="OBC153" s="20"/>
      <c r="OBD153" s="20"/>
      <c r="OBE153" s="20"/>
      <c r="OBF153" s="20"/>
      <c r="OBG153" s="20"/>
      <c r="OBH153" s="20"/>
      <c r="OBI153" s="20"/>
      <c r="OBJ153" s="20"/>
      <c r="OBK153" s="20"/>
      <c r="OBL153" s="20"/>
      <c r="OBM153" s="20"/>
      <c r="OBN153" s="20"/>
      <c r="OBO153" s="20"/>
      <c r="OBP153" s="20"/>
      <c r="OBQ153" s="20"/>
      <c r="OBR153" s="20"/>
      <c r="OBS153" s="20"/>
      <c r="OBT153" s="20"/>
      <c r="OBU153" s="20"/>
      <c r="OBV153" s="20"/>
      <c r="OBW153" s="20"/>
      <c r="OBX153" s="20"/>
      <c r="OBY153" s="20"/>
      <c r="OBZ153" s="20"/>
      <c r="OCA153" s="20"/>
      <c r="OCB153" s="20"/>
      <c r="OCC153" s="20"/>
      <c r="OCD153" s="20"/>
      <c r="OCE153" s="20"/>
      <c r="OCF153" s="20"/>
      <c r="OCG153" s="20"/>
      <c r="OCH153" s="20"/>
      <c r="OCI153" s="20"/>
      <c r="OCJ153" s="20"/>
      <c r="OCK153" s="20"/>
      <c r="OCL153" s="20"/>
      <c r="OCM153" s="20"/>
      <c r="OCN153" s="20"/>
      <c r="OCO153" s="20"/>
      <c r="OCP153" s="20"/>
      <c r="OCQ153" s="20"/>
      <c r="OCR153" s="20"/>
      <c r="OCS153" s="20"/>
      <c r="OCT153" s="20"/>
      <c r="OCU153" s="20"/>
      <c r="OCV153" s="20"/>
      <c r="OCW153" s="20"/>
      <c r="OCX153" s="20"/>
      <c r="OCY153" s="20"/>
      <c r="OCZ153" s="20"/>
      <c r="ODA153" s="20"/>
      <c r="ODB153" s="20"/>
      <c r="ODC153" s="20"/>
      <c r="ODD153" s="20"/>
      <c r="ODE153" s="20"/>
      <c r="ODF153" s="20"/>
      <c r="ODG153" s="20"/>
      <c r="ODH153" s="20"/>
      <c r="ODI153" s="20"/>
      <c r="ODJ153" s="20"/>
      <c r="ODK153" s="20"/>
      <c r="ODL153" s="20"/>
      <c r="ODM153" s="20"/>
      <c r="ODN153" s="20"/>
      <c r="ODO153" s="20"/>
      <c r="ODP153" s="20"/>
      <c r="ODQ153" s="20"/>
      <c r="ODR153" s="20"/>
      <c r="ODS153" s="20"/>
      <c r="ODT153" s="20"/>
      <c r="ODU153" s="20"/>
      <c r="ODV153" s="20"/>
      <c r="ODW153" s="20"/>
      <c r="ODX153" s="20"/>
      <c r="ODY153" s="20"/>
      <c r="ODZ153" s="20"/>
      <c r="OEA153" s="20"/>
      <c r="OEB153" s="20"/>
      <c r="OEC153" s="20"/>
      <c r="OED153" s="20"/>
      <c r="OEE153" s="20"/>
      <c r="OEF153" s="20"/>
      <c r="OEG153" s="20"/>
      <c r="OEH153" s="20"/>
      <c r="OEI153" s="20"/>
      <c r="OEJ153" s="20"/>
      <c r="OEK153" s="20"/>
      <c r="OEL153" s="20"/>
      <c r="OEM153" s="20"/>
      <c r="OEN153" s="20"/>
      <c r="OEO153" s="20"/>
      <c r="OEP153" s="20"/>
      <c r="OEQ153" s="20"/>
      <c r="OER153" s="20"/>
      <c r="OES153" s="20"/>
      <c r="OET153" s="20"/>
      <c r="OEU153" s="20"/>
      <c r="OEV153" s="20"/>
      <c r="OEW153" s="20"/>
      <c r="OEX153" s="20"/>
      <c r="OEY153" s="20"/>
      <c r="OEZ153" s="20"/>
      <c r="OFA153" s="20"/>
      <c r="OFB153" s="20"/>
      <c r="OFC153" s="20"/>
      <c r="OFD153" s="20"/>
      <c r="OFE153" s="20"/>
      <c r="OFF153" s="20"/>
      <c r="OFG153" s="20"/>
      <c r="OFH153" s="20"/>
      <c r="OFI153" s="20"/>
      <c r="OFJ153" s="20"/>
      <c r="OFK153" s="20"/>
      <c r="OFL153" s="20"/>
      <c r="OFM153" s="20"/>
      <c r="OFN153" s="20"/>
      <c r="OFO153" s="20"/>
      <c r="OFP153" s="20"/>
      <c r="OFQ153" s="20"/>
      <c r="OFR153" s="20"/>
      <c r="OFS153" s="20"/>
      <c r="OFT153" s="20"/>
      <c r="OFU153" s="20"/>
      <c r="OFV153" s="20"/>
      <c r="OFW153" s="20"/>
      <c r="OFX153" s="20"/>
      <c r="OFY153" s="20"/>
      <c r="OFZ153" s="20"/>
      <c r="OGA153" s="20"/>
      <c r="OGB153" s="20"/>
      <c r="OGC153" s="20"/>
      <c r="OGD153" s="20"/>
      <c r="OGE153" s="20"/>
      <c r="OGF153" s="20"/>
      <c r="OGG153" s="20"/>
      <c r="OGH153" s="20"/>
      <c r="OGI153" s="20"/>
      <c r="OGJ153" s="20"/>
      <c r="OGK153" s="20"/>
      <c r="OGL153" s="20"/>
      <c r="OGM153" s="20"/>
      <c r="OGN153" s="20"/>
      <c r="OGO153" s="20"/>
      <c r="OGP153" s="20"/>
      <c r="OGQ153" s="20"/>
      <c r="OGR153" s="20"/>
      <c r="OGS153" s="20"/>
      <c r="OGT153" s="20"/>
      <c r="OGU153" s="20"/>
      <c r="OGV153" s="20"/>
      <c r="OGW153" s="20"/>
      <c r="OGX153" s="20"/>
      <c r="OGY153" s="20"/>
      <c r="OGZ153" s="20"/>
      <c r="OHA153" s="20"/>
      <c r="OHB153" s="20"/>
      <c r="OHC153" s="20"/>
      <c r="OHD153" s="20"/>
      <c r="OHE153" s="20"/>
      <c r="OHF153" s="20"/>
      <c r="OHG153" s="20"/>
      <c r="OHH153" s="20"/>
      <c r="OHI153" s="20"/>
      <c r="OHJ153" s="20"/>
      <c r="OHK153" s="20"/>
      <c r="OHL153" s="20"/>
      <c r="OHM153" s="20"/>
      <c r="OHN153" s="20"/>
      <c r="OHO153" s="20"/>
      <c r="OHP153" s="20"/>
      <c r="OHQ153" s="20"/>
      <c r="OHR153" s="20"/>
      <c r="OHS153" s="20"/>
      <c r="OHT153" s="20"/>
      <c r="OHU153" s="20"/>
      <c r="OHV153" s="20"/>
      <c r="OHW153" s="20"/>
      <c r="OHX153" s="20"/>
      <c r="OHY153" s="20"/>
      <c r="OHZ153" s="20"/>
      <c r="OIA153" s="20"/>
      <c r="OIB153" s="20"/>
      <c r="OIC153" s="20"/>
      <c r="OID153" s="20"/>
      <c r="OIE153" s="20"/>
      <c r="OIF153" s="20"/>
      <c r="OIG153" s="20"/>
      <c r="OIH153" s="20"/>
      <c r="OII153" s="20"/>
      <c r="OIJ153" s="20"/>
      <c r="OIK153" s="20"/>
      <c r="OIL153" s="20"/>
      <c r="OIM153" s="20"/>
      <c r="OIN153" s="20"/>
      <c r="OIO153" s="20"/>
      <c r="OIP153" s="20"/>
      <c r="OIQ153" s="20"/>
      <c r="OIR153" s="20"/>
      <c r="OIS153" s="20"/>
      <c r="OIT153" s="20"/>
      <c r="OIU153" s="20"/>
      <c r="OIV153" s="20"/>
      <c r="OIW153" s="20"/>
      <c r="OIX153" s="20"/>
      <c r="OIY153" s="20"/>
      <c r="OIZ153" s="20"/>
      <c r="OJA153" s="20"/>
      <c r="OJB153" s="20"/>
      <c r="OJC153" s="20"/>
      <c r="OJD153" s="20"/>
      <c r="OJE153" s="20"/>
      <c r="OJF153" s="20"/>
      <c r="OJG153" s="20"/>
      <c r="OJH153" s="20"/>
      <c r="OJI153" s="20"/>
      <c r="OJJ153" s="20"/>
      <c r="OJK153" s="20"/>
      <c r="OJL153" s="20"/>
      <c r="OJM153" s="20"/>
      <c r="OJN153" s="20"/>
      <c r="OJO153" s="20"/>
      <c r="OJP153" s="20"/>
      <c r="OJQ153" s="20"/>
      <c r="OJR153" s="20"/>
      <c r="OJS153" s="20"/>
      <c r="OJT153" s="20"/>
      <c r="OJU153" s="20"/>
      <c r="OJV153" s="20"/>
      <c r="OJW153" s="20"/>
      <c r="OJX153" s="20"/>
      <c r="OJY153" s="20"/>
      <c r="OJZ153" s="20"/>
      <c r="OKA153" s="20"/>
      <c r="OKB153" s="20"/>
      <c r="OKC153" s="20"/>
      <c r="OKD153" s="20"/>
      <c r="OKE153" s="20"/>
      <c r="OKF153" s="20"/>
      <c r="OKG153" s="20"/>
      <c r="OKH153" s="20"/>
      <c r="OKI153" s="20"/>
      <c r="OKJ153" s="20"/>
      <c r="OKK153" s="20"/>
      <c r="OKL153" s="20"/>
      <c r="OKM153" s="20"/>
      <c r="OKN153" s="20"/>
      <c r="OKO153" s="20"/>
      <c r="OKP153" s="20"/>
      <c r="OKQ153" s="20"/>
      <c r="OKR153" s="20"/>
      <c r="OKS153" s="20"/>
      <c r="OKT153" s="20"/>
      <c r="OKU153" s="20"/>
      <c r="OKV153" s="20"/>
      <c r="OKW153" s="20"/>
      <c r="OKX153" s="20"/>
      <c r="OKY153" s="20"/>
      <c r="OKZ153" s="20"/>
      <c r="OLA153" s="20"/>
      <c r="OLB153" s="20"/>
      <c r="OLC153" s="20"/>
      <c r="OLD153" s="20"/>
      <c r="OLE153" s="20"/>
      <c r="OLF153" s="20"/>
      <c r="OLG153" s="20"/>
      <c r="OLH153" s="20"/>
      <c r="OLI153" s="20"/>
      <c r="OLJ153" s="20"/>
      <c r="OLK153" s="20"/>
      <c r="OLL153" s="20"/>
      <c r="OLM153" s="20"/>
      <c r="OLN153" s="20"/>
      <c r="OLO153" s="20"/>
      <c r="OLP153" s="20"/>
      <c r="OLQ153" s="20"/>
      <c r="OLR153" s="20"/>
      <c r="OLS153" s="20"/>
      <c r="OLT153" s="20"/>
      <c r="OLU153" s="20"/>
      <c r="OLV153" s="20"/>
      <c r="OLW153" s="20"/>
      <c r="OLX153" s="20"/>
      <c r="OLY153" s="20"/>
      <c r="OLZ153" s="20"/>
      <c r="OMA153" s="20"/>
      <c r="OMB153" s="20"/>
      <c r="OMC153" s="20"/>
      <c r="OMD153" s="20"/>
      <c r="OME153" s="20"/>
      <c r="OMF153" s="20"/>
      <c r="OMG153" s="20"/>
      <c r="OMH153" s="20"/>
      <c r="OMI153" s="20"/>
      <c r="OMJ153" s="20"/>
      <c r="OMK153" s="20"/>
      <c r="OML153" s="20"/>
      <c r="OMM153" s="20"/>
      <c r="OMN153" s="20"/>
      <c r="OMO153" s="20"/>
      <c r="OMP153" s="20"/>
      <c r="OMQ153" s="20"/>
      <c r="OMR153" s="20"/>
      <c r="OMS153" s="20"/>
      <c r="OMT153" s="20"/>
      <c r="OMU153" s="20"/>
      <c r="OMV153" s="20"/>
      <c r="OMW153" s="20"/>
      <c r="OMX153" s="20"/>
      <c r="OMY153" s="20"/>
      <c r="OMZ153" s="20"/>
      <c r="ONA153" s="20"/>
      <c r="ONB153" s="20"/>
      <c r="ONC153" s="20"/>
      <c r="OND153" s="20"/>
      <c r="ONE153" s="20"/>
      <c r="ONF153" s="20"/>
      <c r="ONG153" s="20"/>
      <c r="ONH153" s="20"/>
      <c r="ONI153" s="20"/>
      <c r="ONJ153" s="20"/>
      <c r="ONK153" s="20"/>
      <c r="ONL153" s="20"/>
      <c r="ONM153" s="20"/>
      <c r="ONN153" s="20"/>
      <c r="ONO153" s="20"/>
      <c r="ONP153" s="20"/>
      <c r="ONQ153" s="20"/>
      <c r="ONR153" s="20"/>
      <c r="ONS153" s="20"/>
      <c r="ONT153" s="20"/>
      <c r="ONU153" s="20"/>
      <c r="ONV153" s="20"/>
      <c r="ONW153" s="20"/>
      <c r="ONX153" s="20"/>
      <c r="ONY153" s="20"/>
      <c r="ONZ153" s="20"/>
      <c r="OOA153" s="20"/>
      <c r="OOB153" s="20"/>
      <c r="OOC153" s="20"/>
      <c r="OOD153" s="20"/>
      <c r="OOE153" s="20"/>
      <c r="OOF153" s="20"/>
      <c r="OOG153" s="20"/>
      <c r="OOH153" s="20"/>
      <c r="OOI153" s="20"/>
      <c r="OOJ153" s="20"/>
      <c r="OOK153" s="20"/>
      <c r="OOL153" s="20"/>
      <c r="OOM153" s="20"/>
      <c r="OON153" s="20"/>
      <c r="OOO153" s="20"/>
      <c r="OOP153" s="20"/>
      <c r="OOQ153" s="20"/>
      <c r="OOR153" s="20"/>
      <c r="OOS153" s="20"/>
      <c r="OOT153" s="20"/>
      <c r="OOU153" s="20"/>
      <c r="OOV153" s="20"/>
      <c r="OOW153" s="20"/>
      <c r="OOX153" s="20"/>
      <c r="OOY153" s="20"/>
      <c r="OOZ153" s="20"/>
      <c r="OPA153" s="20"/>
      <c r="OPB153" s="20"/>
      <c r="OPC153" s="20"/>
      <c r="OPD153" s="20"/>
      <c r="OPE153" s="20"/>
      <c r="OPF153" s="20"/>
      <c r="OPG153" s="20"/>
      <c r="OPH153" s="20"/>
      <c r="OPI153" s="20"/>
      <c r="OPJ153" s="20"/>
      <c r="OPK153" s="20"/>
      <c r="OPL153" s="20"/>
      <c r="OPM153" s="20"/>
      <c r="OPN153" s="20"/>
      <c r="OPO153" s="20"/>
      <c r="OPP153" s="20"/>
      <c r="OPQ153" s="20"/>
      <c r="OPR153" s="20"/>
      <c r="OPS153" s="20"/>
      <c r="OPT153" s="20"/>
      <c r="OPU153" s="20"/>
      <c r="OPV153" s="20"/>
      <c r="OPW153" s="20"/>
      <c r="OPX153" s="20"/>
      <c r="OPY153" s="20"/>
      <c r="OPZ153" s="20"/>
      <c r="OQA153" s="20"/>
      <c r="OQB153" s="20"/>
      <c r="OQC153" s="20"/>
      <c r="OQD153" s="20"/>
      <c r="OQE153" s="20"/>
      <c r="OQF153" s="20"/>
      <c r="OQG153" s="20"/>
      <c r="OQH153" s="20"/>
      <c r="OQI153" s="20"/>
      <c r="OQJ153" s="20"/>
      <c r="OQK153" s="20"/>
      <c r="OQL153" s="20"/>
      <c r="OQM153" s="20"/>
      <c r="OQN153" s="20"/>
      <c r="OQO153" s="20"/>
      <c r="OQP153" s="20"/>
      <c r="OQQ153" s="20"/>
      <c r="OQR153" s="20"/>
      <c r="OQS153" s="20"/>
      <c r="OQT153" s="20"/>
      <c r="OQU153" s="20"/>
      <c r="OQV153" s="20"/>
      <c r="OQW153" s="20"/>
      <c r="OQX153" s="20"/>
      <c r="OQY153" s="20"/>
      <c r="OQZ153" s="20"/>
      <c r="ORA153" s="20"/>
      <c r="ORB153" s="20"/>
      <c r="ORC153" s="20"/>
      <c r="ORD153" s="20"/>
      <c r="ORE153" s="20"/>
      <c r="ORF153" s="20"/>
      <c r="ORG153" s="20"/>
      <c r="ORH153" s="20"/>
      <c r="ORI153" s="20"/>
      <c r="ORJ153" s="20"/>
      <c r="ORK153" s="20"/>
      <c r="ORL153" s="20"/>
      <c r="ORM153" s="20"/>
      <c r="ORN153" s="20"/>
      <c r="ORO153" s="20"/>
      <c r="ORP153" s="20"/>
      <c r="ORQ153" s="20"/>
      <c r="ORR153" s="20"/>
      <c r="ORS153" s="20"/>
      <c r="ORT153" s="20"/>
      <c r="ORU153" s="20"/>
      <c r="ORV153" s="20"/>
      <c r="ORW153" s="20"/>
      <c r="ORX153" s="20"/>
      <c r="ORY153" s="20"/>
      <c r="ORZ153" s="20"/>
      <c r="OSA153" s="20"/>
      <c r="OSB153" s="20"/>
      <c r="OSC153" s="20"/>
      <c r="OSD153" s="20"/>
      <c r="OSE153" s="20"/>
      <c r="OSF153" s="20"/>
      <c r="OSG153" s="20"/>
      <c r="OSH153" s="20"/>
      <c r="OSI153" s="20"/>
      <c r="OSJ153" s="20"/>
      <c r="OSK153" s="20"/>
      <c r="OSL153" s="20"/>
      <c r="OSM153" s="20"/>
      <c r="OSN153" s="20"/>
      <c r="OSO153" s="20"/>
      <c r="OSP153" s="20"/>
      <c r="OSQ153" s="20"/>
      <c r="OSR153" s="20"/>
      <c r="OSS153" s="20"/>
      <c r="OST153" s="20"/>
      <c r="OSU153" s="20"/>
      <c r="OSV153" s="20"/>
      <c r="OSW153" s="20"/>
      <c r="OSX153" s="20"/>
      <c r="OSY153" s="20"/>
      <c r="OSZ153" s="20"/>
      <c r="OTA153" s="20"/>
      <c r="OTB153" s="20"/>
      <c r="OTC153" s="20"/>
      <c r="OTD153" s="20"/>
      <c r="OTE153" s="20"/>
      <c r="OTF153" s="20"/>
      <c r="OTG153" s="20"/>
      <c r="OTH153" s="20"/>
      <c r="OTI153" s="20"/>
      <c r="OTJ153" s="20"/>
      <c r="OTK153" s="20"/>
      <c r="OTL153" s="20"/>
      <c r="OTM153" s="20"/>
      <c r="OTN153" s="20"/>
      <c r="OTO153" s="20"/>
      <c r="OTP153" s="20"/>
      <c r="OTQ153" s="20"/>
      <c r="OTR153" s="20"/>
      <c r="OTS153" s="20"/>
      <c r="OTT153" s="20"/>
      <c r="OTU153" s="20"/>
      <c r="OTV153" s="20"/>
      <c r="OTW153" s="20"/>
      <c r="OTX153" s="20"/>
      <c r="OTY153" s="20"/>
      <c r="OTZ153" s="20"/>
      <c r="OUA153" s="20"/>
      <c r="OUB153" s="20"/>
      <c r="OUC153" s="20"/>
      <c r="OUD153" s="20"/>
      <c r="OUE153" s="20"/>
      <c r="OUF153" s="20"/>
      <c r="OUG153" s="20"/>
      <c r="OUH153" s="20"/>
      <c r="OUI153" s="20"/>
      <c r="OUJ153" s="20"/>
      <c r="OUK153" s="20"/>
      <c r="OUL153" s="20"/>
      <c r="OUM153" s="20"/>
      <c r="OUN153" s="20"/>
      <c r="OUO153" s="20"/>
      <c r="OUP153" s="20"/>
      <c r="OUQ153" s="20"/>
      <c r="OUR153" s="20"/>
      <c r="OUS153" s="20"/>
      <c r="OUT153" s="20"/>
      <c r="OUU153" s="20"/>
      <c r="OUV153" s="20"/>
      <c r="OUW153" s="20"/>
      <c r="OUX153" s="20"/>
      <c r="OUY153" s="20"/>
      <c r="OUZ153" s="20"/>
      <c r="OVA153" s="20"/>
      <c r="OVB153" s="20"/>
      <c r="OVC153" s="20"/>
      <c r="OVD153" s="20"/>
      <c r="OVE153" s="20"/>
      <c r="OVF153" s="20"/>
      <c r="OVG153" s="20"/>
      <c r="OVH153" s="20"/>
      <c r="OVI153" s="20"/>
      <c r="OVJ153" s="20"/>
      <c r="OVK153" s="20"/>
      <c r="OVL153" s="20"/>
      <c r="OVM153" s="20"/>
      <c r="OVN153" s="20"/>
      <c r="OVO153" s="20"/>
      <c r="OVP153" s="20"/>
      <c r="OVQ153" s="20"/>
      <c r="OVR153" s="20"/>
      <c r="OVS153" s="20"/>
      <c r="OVT153" s="20"/>
      <c r="OVU153" s="20"/>
      <c r="OVV153" s="20"/>
      <c r="OVW153" s="20"/>
      <c r="OVX153" s="20"/>
      <c r="OVY153" s="20"/>
      <c r="OVZ153" s="20"/>
      <c r="OWA153" s="20"/>
      <c r="OWB153" s="20"/>
      <c r="OWC153" s="20"/>
      <c r="OWD153" s="20"/>
      <c r="OWE153" s="20"/>
      <c r="OWF153" s="20"/>
      <c r="OWG153" s="20"/>
      <c r="OWH153" s="20"/>
      <c r="OWI153" s="20"/>
      <c r="OWJ153" s="20"/>
      <c r="OWK153" s="20"/>
      <c r="OWL153" s="20"/>
      <c r="OWM153" s="20"/>
      <c r="OWN153" s="20"/>
      <c r="OWO153" s="20"/>
      <c r="OWP153" s="20"/>
      <c r="OWQ153" s="20"/>
      <c r="OWR153" s="20"/>
      <c r="OWS153" s="20"/>
      <c r="OWT153" s="20"/>
      <c r="OWU153" s="20"/>
      <c r="OWV153" s="20"/>
      <c r="OWW153" s="20"/>
      <c r="OWX153" s="20"/>
      <c r="OWY153" s="20"/>
      <c r="OWZ153" s="20"/>
      <c r="OXA153" s="20"/>
      <c r="OXB153" s="20"/>
      <c r="OXC153" s="20"/>
      <c r="OXD153" s="20"/>
      <c r="OXE153" s="20"/>
      <c r="OXF153" s="20"/>
      <c r="OXG153" s="20"/>
      <c r="OXH153" s="20"/>
      <c r="OXI153" s="20"/>
      <c r="OXJ153" s="20"/>
      <c r="OXK153" s="20"/>
      <c r="OXL153" s="20"/>
      <c r="OXM153" s="20"/>
      <c r="OXN153" s="20"/>
      <c r="OXO153" s="20"/>
      <c r="OXP153" s="20"/>
      <c r="OXQ153" s="20"/>
      <c r="OXR153" s="20"/>
      <c r="OXS153" s="20"/>
      <c r="OXT153" s="20"/>
      <c r="OXU153" s="20"/>
      <c r="OXV153" s="20"/>
      <c r="OXW153" s="20"/>
      <c r="OXX153" s="20"/>
      <c r="OXY153" s="20"/>
      <c r="OXZ153" s="20"/>
      <c r="OYA153" s="20"/>
      <c r="OYB153" s="20"/>
      <c r="OYC153" s="20"/>
      <c r="OYD153" s="20"/>
      <c r="OYE153" s="20"/>
      <c r="OYF153" s="20"/>
      <c r="OYG153" s="20"/>
      <c r="OYH153" s="20"/>
      <c r="OYI153" s="20"/>
      <c r="OYJ153" s="20"/>
      <c r="OYK153" s="20"/>
      <c r="OYL153" s="20"/>
      <c r="OYM153" s="20"/>
      <c r="OYN153" s="20"/>
      <c r="OYO153" s="20"/>
      <c r="OYP153" s="20"/>
      <c r="OYQ153" s="20"/>
      <c r="OYR153" s="20"/>
      <c r="OYS153" s="20"/>
      <c r="OYT153" s="20"/>
      <c r="OYU153" s="20"/>
      <c r="OYV153" s="20"/>
      <c r="OYW153" s="20"/>
      <c r="OYX153" s="20"/>
      <c r="OYY153" s="20"/>
      <c r="OYZ153" s="20"/>
      <c r="OZA153" s="20"/>
      <c r="OZB153" s="20"/>
      <c r="OZC153" s="20"/>
      <c r="OZD153" s="20"/>
      <c r="OZE153" s="20"/>
      <c r="OZF153" s="20"/>
      <c r="OZG153" s="20"/>
      <c r="OZH153" s="20"/>
      <c r="OZI153" s="20"/>
      <c r="OZJ153" s="20"/>
      <c r="OZK153" s="20"/>
      <c r="OZL153" s="20"/>
      <c r="OZM153" s="20"/>
      <c r="OZN153" s="20"/>
      <c r="OZO153" s="20"/>
      <c r="OZP153" s="20"/>
      <c r="OZQ153" s="20"/>
      <c r="OZR153" s="20"/>
      <c r="OZS153" s="20"/>
      <c r="OZT153" s="20"/>
      <c r="OZU153" s="20"/>
      <c r="OZV153" s="20"/>
      <c r="OZW153" s="20"/>
      <c r="OZX153" s="20"/>
      <c r="OZY153" s="20"/>
      <c r="OZZ153" s="20"/>
      <c r="PAA153" s="20"/>
      <c r="PAB153" s="20"/>
      <c r="PAC153" s="20"/>
      <c r="PAD153" s="20"/>
      <c r="PAE153" s="20"/>
      <c r="PAF153" s="20"/>
      <c r="PAG153" s="20"/>
      <c r="PAH153" s="20"/>
      <c r="PAI153" s="20"/>
      <c r="PAJ153" s="20"/>
      <c r="PAK153" s="20"/>
      <c r="PAL153" s="20"/>
      <c r="PAM153" s="20"/>
      <c r="PAN153" s="20"/>
      <c r="PAO153" s="20"/>
      <c r="PAP153" s="20"/>
      <c r="PAQ153" s="20"/>
      <c r="PAR153" s="20"/>
      <c r="PAS153" s="20"/>
      <c r="PAT153" s="20"/>
      <c r="PAU153" s="20"/>
      <c r="PAV153" s="20"/>
      <c r="PAW153" s="20"/>
      <c r="PAX153" s="20"/>
      <c r="PAY153" s="20"/>
      <c r="PAZ153" s="20"/>
      <c r="PBA153" s="20"/>
      <c r="PBB153" s="20"/>
      <c r="PBC153" s="20"/>
      <c r="PBD153" s="20"/>
      <c r="PBE153" s="20"/>
      <c r="PBF153" s="20"/>
      <c r="PBG153" s="20"/>
      <c r="PBH153" s="20"/>
      <c r="PBI153" s="20"/>
      <c r="PBJ153" s="20"/>
      <c r="PBK153" s="20"/>
      <c r="PBL153" s="20"/>
      <c r="PBM153" s="20"/>
      <c r="PBN153" s="20"/>
      <c r="PBO153" s="20"/>
      <c r="PBP153" s="20"/>
      <c r="PBQ153" s="20"/>
      <c r="PBR153" s="20"/>
      <c r="PBS153" s="20"/>
      <c r="PBT153" s="20"/>
      <c r="PBU153" s="20"/>
      <c r="PBV153" s="20"/>
      <c r="PBW153" s="20"/>
      <c r="PBX153" s="20"/>
      <c r="PBY153" s="20"/>
      <c r="PBZ153" s="20"/>
      <c r="PCA153" s="20"/>
      <c r="PCB153" s="20"/>
      <c r="PCC153" s="20"/>
      <c r="PCD153" s="20"/>
      <c r="PCE153" s="20"/>
      <c r="PCF153" s="20"/>
      <c r="PCG153" s="20"/>
      <c r="PCH153" s="20"/>
      <c r="PCI153" s="20"/>
      <c r="PCJ153" s="20"/>
      <c r="PCK153" s="20"/>
      <c r="PCL153" s="20"/>
      <c r="PCM153" s="20"/>
      <c r="PCN153" s="20"/>
      <c r="PCO153" s="20"/>
      <c r="PCP153" s="20"/>
      <c r="PCQ153" s="20"/>
      <c r="PCR153" s="20"/>
      <c r="PCS153" s="20"/>
      <c r="PCT153" s="20"/>
      <c r="PCU153" s="20"/>
      <c r="PCV153" s="20"/>
      <c r="PCW153" s="20"/>
      <c r="PCX153" s="20"/>
      <c r="PCY153" s="20"/>
      <c r="PCZ153" s="20"/>
      <c r="PDA153" s="20"/>
      <c r="PDB153" s="20"/>
      <c r="PDC153" s="20"/>
      <c r="PDD153" s="20"/>
      <c r="PDE153" s="20"/>
      <c r="PDF153" s="20"/>
      <c r="PDG153" s="20"/>
      <c r="PDH153" s="20"/>
      <c r="PDI153" s="20"/>
      <c r="PDJ153" s="20"/>
      <c r="PDK153" s="20"/>
      <c r="PDL153" s="20"/>
      <c r="PDM153" s="20"/>
      <c r="PDN153" s="20"/>
      <c r="PDO153" s="20"/>
      <c r="PDP153" s="20"/>
      <c r="PDQ153" s="20"/>
      <c r="PDR153" s="20"/>
      <c r="PDS153" s="20"/>
      <c r="PDT153" s="20"/>
      <c r="PDU153" s="20"/>
      <c r="PDV153" s="20"/>
      <c r="PDW153" s="20"/>
      <c r="PDX153" s="20"/>
      <c r="PDY153" s="20"/>
      <c r="PDZ153" s="20"/>
      <c r="PEA153" s="20"/>
      <c r="PEB153" s="20"/>
      <c r="PEC153" s="20"/>
      <c r="PED153" s="20"/>
      <c r="PEE153" s="20"/>
      <c r="PEF153" s="20"/>
      <c r="PEG153" s="20"/>
      <c r="PEH153" s="20"/>
      <c r="PEI153" s="20"/>
      <c r="PEJ153" s="20"/>
      <c r="PEK153" s="20"/>
      <c r="PEL153" s="20"/>
      <c r="PEM153" s="20"/>
      <c r="PEN153" s="20"/>
      <c r="PEO153" s="20"/>
      <c r="PEP153" s="20"/>
      <c r="PEQ153" s="20"/>
      <c r="PER153" s="20"/>
      <c r="PES153" s="20"/>
      <c r="PET153" s="20"/>
      <c r="PEU153" s="20"/>
      <c r="PEV153" s="20"/>
      <c r="PEW153" s="20"/>
      <c r="PEX153" s="20"/>
      <c r="PEY153" s="20"/>
      <c r="PEZ153" s="20"/>
      <c r="PFA153" s="20"/>
      <c r="PFB153" s="20"/>
      <c r="PFC153" s="20"/>
      <c r="PFD153" s="20"/>
      <c r="PFE153" s="20"/>
      <c r="PFF153" s="20"/>
      <c r="PFG153" s="20"/>
      <c r="PFH153" s="20"/>
      <c r="PFI153" s="20"/>
      <c r="PFJ153" s="20"/>
      <c r="PFK153" s="20"/>
      <c r="PFL153" s="20"/>
      <c r="PFM153" s="20"/>
      <c r="PFN153" s="20"/>
      <c r="PFO153" s="20"/>
      <c r="PFP153" s="20"/>
      <c r="PFQ153" s="20"/>
      <c r="PFR153" s="20"/>
      <c r="PFS153" s="20"/>
      <c r="PFT153" s="20"/>
      <c r="PFU153" s="20"/>
      <c r="PFV153" s="20"/>
      <c r="PFW153" s="20"/>
      <c r="PFX153" s="20"/>
      <c r="PFY153" s="20"/>
      <c r="PFZ153" s="20"/>
      <c r="PGA153" s="20"/>
      <c r="PGB153" s="20"/>
      <c r="PGC153" s="20"/>
      <c r="PGD153" s="20"/>
      <c r="PGE153" s="20"/>
      <c r="PGF153" s="20"/>
      <c r="PGG153" s="20"/>
      <c r="PGH153" s="20"/>
      <c r="PGI153" s="20"/>
      <c r="PGJ153" s="20"/>
      <c r="PGK153" s="20"/>
      <c r="PGL153" s="20"/>
      <c r="PGM153" s="20"/>
      <c r="PGN153" s="20"/>
      <c r="PGO153" s="20"/>
      <c r="PGP153" s="20"/>
      <c r="PGQ153" s="20"/>
      <c r="PGR153" s="20"/>
      <c r="PGS153" s="20"/>
      <c r="PGT153" s="20"/>
      <c r="PGU153" s="20"/>
      <c r="PGV153" s="20"/>
      <c r="PGW153" s="20"/>
      <c r="PGX153" s="20"/>
      <c r="PGY153" s="20"/>
      <c r="PGZ153" s="20"/>
      <c r="PHA153" s="20"/>
      <c r="PHB153" s="20"/>
      <c r="PHC153" s="20"/>
      <c r="PHD153" s="20"/>
      <c r="PHE153" s="20"/>
      <c r="PHF153" s="20"/>
      <c r="PHG153" s="20"/>
      <c r="PHH153" s="20"/>
      <c r="PHI153" s="20"/>
      <c r="PHJ153" s="20"/>
      <c r="PHK153" s="20"/>
      <c r="PHL153" s="20"/>
      <c r="PHM153" s="20"/>
      <c r="PHN153" s="20"/>
      <c r="PHO153" s="20"/>
      <c r="PHP153" s="20"/>
      <c r="PHQ153" s="20"/>
      <c r="PHR153" s="20"/>
      <c r="PHS153" s="20"/>
      <c r="PHT153" s="20"/>
      <c r="PHU153" s="20"/>
      <c r="PHV153" s="20"/>
      <c r="PHW153" s="20"/>
      <c r="PHX153" s="20"/>
      <c r="PHY153" s="20"/>
      <c r="PHZ153" s="20"/>
      <c r="PIA153" s="20"/>
      <c r="PIB153" s="20"/>
      <c r="PIC153" s="20"/>
      <c r="PID153" s="20"/>
      <c r="PIE153" s="20"/>
      <c r="PIF153" s="20"/>
      <c r="PIG153" s="20"/>
      <c r="PIH153" s="20"/>
      <c r="PII153" s="20"/>
      <c r="PIJ153" s="20"/>
      <c r="PIK153" s="20"/>
      <c r="PIL153" s="20"/>
      <c r="PIM153" s="20"/>
      <c r="PIN153" s="20"/>
      <c r="PIO153" s="20"/>
      <c r="PIP153" s="20"/>
      <c r="PIQ153" s="20"/>
      <c r="PIR153" s="20"/>
      <c r="PIS153" s="20"/>
      <c r="PIT153" s="20"/>
      <c r="PIU153" s="20"/>
      <c r="PIV153" s="20"/>
      <c r="PIW153" s="20"/>
      <c r="PIX153" s="20"/>
      <c r="PIY153" s="20"/>
      <c r="PIZ153" s="20"/>
      <c r="PJA153" s="20"/>
      <c r="PJB153" s="20"/>
      <c r="PJC153" s="20"/>
      <c r="PJD153" s="20"/>
      <c r="PJE153" s="20"/>
      <c r="PJF153" s="20"/>
      <c r="PJG153" s="20"/>
      <c r="PJH153" s="20"/>
      <c r="PJI153" s="20"/>
      <c r="PJJ153" s="20"/>
      <c r="PJK153" s="20"/>
      <c r="PJL153" s="20"/>
      <c r="PJM153" s="20"/>
      <c r="PJN153" s="20"/>
      <c r="PJO153" s="20"/>
      <c r="PJP153" s="20"/>
      <c r="PJQ153" s="20"/>
      <c r="PJR153" s="20"/>
      <c r="PJS153" s="20"/>
      <c r="PJT153" s="20"/>
      <c r="PJU153" s="20"/>
      <c r="PJV153" s="20"/>
      <c r="PJW153" s="20"/>
      <c r="PJX153" s="20"/>
      <c r="PJY153" s="20"/>
      <c r="PJZ153" s="20"/>
      <c r="PKA153" s="20"/>
      <c r="PKB153" s="20"/>
      <c r="PKC153" s="20"/>
      <c r="PKD153" s="20"/>
      <c r="PKE153" s="20"/>
      <c r="PKF153" s="20"/>
      <c r="PKG153" s="20"/>
      <c r="PKH153" s="20"/>
      <c r="PKI153" s="20"/>
      <c r="PKJ153" s="20"/>
      <c r="PKK153" s="20"/>
      <c r="PKL153" s="20"/>
      <c r="PKM153" s="20"/>
      <c r="PKN153" s="20"/>
      <c r="PKO153" s="20"/>
      <c r="PKP153" s="20"/>
      <c r="PKQ153" s="20"/>
      <c r="PKR153" s="20"/>
      <c r="PKS153" s="20"/>
      <c r="PKT153" s="20"/>
      <c r="PKU153" s="20"/>
      <c r="PKV153" s="20"/>
      <c r="PKW153" s="20"/>
      <c r="PKX153" s="20"/>
      <c r="PKY153" s="20"/>
      <c r="PKZ153" s="20"/>
      <c r="PLA153" s="20"/>
      <c r="PLB153" s="20"/>
      <c r="PLC153" s="20"/>
      <c r="PLD153" s="20"/>
      <c r="PLE153" s="20"/>
      <c r="PLF153" s="20"/>
      <c r="PLG153" s="20"/>
      <c r="PLH153" s="20"/>
      <c r="PLI153" s="20"/>
      <c r="PLJ153" s="20"/>
      <c r="PLK153" s="20"/>
      <c r="PLL153" s="20"/>
      <c r="PLM153" s="20"/>
      <c r="PLN153" s="20"/>
      <c r="PLO153" s="20"/>
      <c r="PLP153" s="20"/>
      <c r="PLQ153" s="20"/>
      <c r="PLR153" s="20"/>
      <c r="PLS153" s="20"/>
      <c r="PLT153" s="20"/>
      <c r="PLU153" s="20"/>
      <c r="PLV153" s="20"/>
      <c r="PLW153" s="20"/>
      <c r="PLX153" s="20"/>
      <c r="PLY153" s="20"/>
      <c r="PLZ153" s="20"/>
      <c r="PMA153" s="20"/>
      <c r="PMB153" s="20"/>
      <c r="PMC153" s="20"/>
      <c r="PMD153" s="20"/>
      <c r="PME153" s="20"/>
      <c r="PMF153" s="20"/>
      <c r="PMG153" s="20"/>
      <c r="PMH153" s="20"/>
      <c r="PMI153" s="20"/>
      <c r="PMJ153" s="20"/>
      <c r="PMK153" s="20"/>
      <c r="PML153" s="20"/>
      <c r="PMM153" s="20"/>
      <c r="PMN153" s="20"/>
      <c r="PMO153" s="20"/>
      <c r="PMP153" s="20"/>
      <c r="PMQ153" s="20"/>
      <c r="PMR153" s="20"/>
      <c r="PMS153" s="20"/>
      <c r="PMT153" s="20"/>
      <c r="PMU153" s="20"/>
      <c r="PMV153" s="20"/>
      <c r="PMW153" s="20"/>
      <c r="PMX153" s="20"/>
      <c r="PMY153" s="20"/>
      <c r="PMZ153" s="20"/>
      <c r="PNA153" s="20"/>
      <c r="PNB153" s="20"/>
      <c r="PNC153" s="20"/>
      <c r="PND153" s="20"/>
      <c r="PNE153" s="20"/>
      <c r="PNF153" s="20"/>
      <c r="PNG153" s="20"/>
      <c r="PNH153" s="20"/>
      <c r="PNI153" s="20"/>
      <c r="PNJ153" s="20"/>
      <c r="PNK153" s="20"/>
      <c r="PNL153" s="20"/>
      <c r="PNM153" s="20"/>
      <c r="PNN153" s="20"/>
      <c r="PNO153" s="20"/>
      <c r="PNP153" s="20"/>
      <c r="PNQ153" s="20"/>
      <c r="PNR153" s="20"/>
      <c r="PNS153" s="20"/>
      <c r="PNT153" s="20"/>
      <c r="PNU153" s="20"/>
      <c r="PNV153" s="20"/>
      <c r="PNW153" s="20"/>
      <c r="PNX153" s="20"/>
      <c r="PNY153" s="20"/>
      <c r="PNZ153" s="20"/>
      <c r="POA153" s="20"/>
      <c r="POB153" s="20"/>
      <c r="POC153" s="20"/>
      <c r="POD153" s="20"/>
      <c r="POE153" s="20"/>
      <c r="POF153" s="20"/>
      <c r="POG153" s="20"/>
      <c r="POH153" s="20"/>
      <c r="POI153" s="20"/>
      <c r="POJ153" s="20"/>
      <c r="POK153" s="20"/>
      <c r="POL153" s="20"/>
      <c r="POM153" s="20"/>
      <c r="PON153" s="20"/>
      <c r="POO153" s="20"/>
      <c r="POP153" s="20"/>
      <c r="POQ153" s="20"/>
      <c r="POR153" s="20"/>
      <c r="POS153" s="20"/>
      <c r="POT153" s="20"/>
      <c r="POU153" s="20"/>
      <c r="POV153" s="20"/>
      <c r="POW153" s="20"/>
      <c r="POX153" s="20"/>
      <c r="POY153" s="20"/>
      <c r="POZ153" s="20"/>
      <c r="PPA153" s="20"/>
      <c r="PPB153" s="20"/>
      <c r="PPC153" s="20"/>
      <c r="PPD153" s="20"/>
      <c r="PPE153" s="20"/>
      <c r="PPF153" s="20"/>
      <c r="PPG153" s="20"/>
      <c r="PPH153" s="20"/>
      <c r="PPI153" s="20"/>
      <c r="PPJ153" s="20"/>
      <c r="PPK153" s="20"/>
      <c r="PPL153" s="20"/>
      <c r="PPM153" s="20"/>
      <c r="PPN153" s="20"/>
      <c r="PPO153" s="20"/>
      <c r="PPP153" s="20"/>
      <c r="PPQ153" s="20"/>
      <c r="PPR153" s="20"/>
      <c r="PPS153" s="20"/>
      <c r="PPT153" s="20"/>
      <c r="PPU153" s="20"/>
      <c r="PPV153" s="20"/>
      <c r="PPW153" s="20"/>
      <c r="PPX153" s="20"/>
      <c r="PPY153" s="20"/>
      <c r="PPZ153" s="20"/>
      <c r="PQA153" s="20"/>
      <c r="PQB153" s="20"/>
      <c r="PQC153" s="20"/>
      <c r="PQD153" s="20"/>
      <c r="PQE153" s="20"/>
      <c r="PQF153" s="20"/>
      <c r="PQG153" s="20"/>
      <c r="PQH153" s="20"/>
      <c r="PQI153" s="20"/>
      <c r="PQJ153" s="20"/>
      <c r="PQK153" s="20"/>
      <c r="PQL153" s="20"/>
      <c r="PQM153" s="20"/>
      <c r="PQN153" s="20"/>
      <c r="PQO153" s="20"/>
      <c r="PQP153" s="20"/>
      <c r="PQQ153" s="20"/>
      <c r="PQR153" s="20"/>
      <c r="PQS153" s="20"/>
      <c r="PQT153" s="20"/>
      <c r="PQU153" s="20"/>
      <c r="PQV153" s="20"/>
      <c r="PQW153" s="20"/>
      <c r="PQX153" s="20"/>
      <c r="PQY153" s="20"/>
      <c r="PQZ153" s="20"/>
      <c r="PRA153" s="20"/>
      <c r="PRB153" s="20"/>
      <c r="PRC153" s="20"/>
      <c r="PRD153" s="20"/>
      <c r="PRE153" s="20"/>
      <c r="PRF153" s="20"/>
      <c r="PRG153" s="20"/>
      <c r="PRH153" s="20"/>
      <c r="PRI153" s="20"/>
      <c r="PRJ153" s="20"/>
      <c r="PRK153" s="20"/>
      <c r="PRL153" s="20"/>
      <c r="PRM153" s="20"/>
      <c r="PRN153" s="20"/>
      <c r="PRO153" s="20"/>
      <c r="PRP153" s="20"/>
      <c r="PRQ153" s="20"/>
      <c r="PRR153" s="20"/>
      <c r="PRS153" s="20"/>
      <c r="PRT153" s="20"/>
      <c r="PRU153" s="20"/>
      <c r="PRV153" s="20"/>
      <c r="PRW153" s="20"/>
      <c r="PRX153" s="20"/>
      <c r="PRY153" s="20"/>
      <c r="PRZ153" s="20"/>
      <c r="PSA153" s="20"/>
      <c r="PSB153" s="20"/>
      <c r="PSC153" s="20"/>
      <c r="PSD153" s="20"/>
      <c r="PSE153" s="20"/>
      <c r="PSF153" s="20"/>
      <c r="PSG153" s="20"/>
      <c r="PSH153" s="20"/>
      <c r="PSI153" s="20"/>
      <c r="PSJ153" s="20"/>
      <c r="PSK153" s="20"/>
      <c r="PSL153" s="20"/>
      <c r="PSM153" s="20"/>
      <c r="PSN153" s="20"/>
      <c r="PSO153" s="20"/>
      <c r="PSP153" s="20"/>
      <c r="PSQ153" s="20"/>
      <c r="PSR153" s="20"/>
      <c r="PSS153" s="20"/>
      <c r="PST153" s="20"/>
      <c r="PSU153" s="20"/>
      <c r="PSV153" s="20"/>
      <c r="PSW153" s="20"/>
      <c r="PSX153" s="20"/>
      <c r="PSY153" s="20"/>
      <c r="PSZ153" s="20"/>
      <c r="PTA153" s="20"/>
      <c r="PTB153" s="20"/>
      <c r="PTC153" s="20"/>
      <c r="PTD153" s="20"/>
      <c r="PTE153" s="20"/>
      <c r="PTF153" s="20"/>
      <c r="PTG153" s="20"/>
      <c r="PTH153" s="20"/>
      <c r="PTI153" s="20"/>
      <c r="PTJ153" s="20"/>
      <c r="PTK153" s="20"/>
      <c r="PTL153" s="20"/>
      <c r="PTM153" s="20"/>
      <c r="PTN153" s="20"/>
      <c r="PTO153" s="20"/>
      <c r="PTP153" s="20"/>
      <c r="PTQ153" s="20"/>
      <c r="PTR153" s="20"/>
      <c r="PTS153" s="20"/>
      <c r="PTT153" s="20"/>
      <c r="PTU153" s="20"/>
      <c r="PTV153" s="20"/>
      <c r="PTW153" s="20"/>
      <c r="PTX153" s="20"/>
      <c r="PTY153" s="20"/>
      <c r="PTZ153" s="20"/>
      <c r="PUA153" s="20"/>
      <c r="PUB153" s="20"/>
      <c r="PUC153" s="20"/>
      <c r="PUD153" s="20"/>
      <c r="PUE153" s="20"/>
      <c r="PUF153" s="20"/>
      <c r="PUG153" s="20"/>
      <c r="PUH153" s="20"/>
      <c r="PUI153" s="20"/>
      <c r="PUJ153" s="20"/>
      <c r="PUK153" s="20"/>
      <c r="PUL153" s="20"/>
      <c r="PUM153" s="20"/>
      <c r="PUN153" s="20"/>
      <c r="PUO153" s="20"/>
      <c r="PUP153" s="20"/>
      <c r="PUQ153" s="20"/>
      <c r="PUR153" s="20"/>
      <c r="PUS153" s="20"/>
      <c r="PUT153" s="20"/>
      <c r="PUU153" s="20"/>
      <c r="PUV153" s="20"/>
      <c r="PUW153" s="20"/>
      <c r="PUX153" s="20"/>
      <c r="PUY153" s="20"/>
      <c r="PUZ153" s="20"/>
      <c r="PVA153" s="20"/>
      <c r="PVB153" s="20"/>
      <c r="PVC153" s="20"/>
      <c r="PVD153" s="20"/>
      <c r="PVE153" s="20"/>
      <c r="PVF153" s="20"/>
      <c r="PVG153" s="20"/>
      <c r="PVH153" s="20"/>
      <c r="PVI153" s="20"/>
      <c r="PVJ153" s="20"/>
      <c r="PVK153" s="20"/>
      <c r="PVL153" s="20"/>
      <c r="PVM153" s="20"/>
      <c r="PVN153" s="20"/>
      <c r="PVO153" s="20"/>
      <c r="PVP153" s="20"/>
      <c r="PVQ153" s="20"/>
      <c r="PVR153" s="20"/>
      <c r="PVS153" s="20"/>
      <c r="PVT153" s="20"/>
      <c r="PVU153" s="20"/>
      <c r="PVV153" s="20"/>
      <c r="PVW153" s="20"/>
      <c r="PVX153" s="20"/>
      <c r="PVY153" s="20"/>
      <c r="PVZ153" s="20"/>
      <c r="PWA153" s="20"/>
      <c r="PWB153" s="20"/>
      <c r="PWC153" s="20"/>
      <c r="PWD153" s="20"/>
      <c r="PWE153" s="20"/>
      <c r="PWF153" s="20"/>
      <c r="PWG153" s="20"/>
      <c r="PWH153" s="20"/>
      <c r="PWI153" s="20"/>
      <c r="PWJ153" s="20"/>
      <c r="PWK153" s="20"/>
      <c r="PWL153" s="20"/>
      <c r="PWM153" s="20"/>
      <c r="PWN153" s="20"/>
      <c r="PWO153" s="20"/>
      <c r="PWP153" s="20"/>
      <c r="PWQ153" s="20"/>
      <c r="PWR153" s="20"/>
      <c r="PWS153" s="20"/>
      <c r="PWT153" s="20"/>
      <c r="PWU153" s="20"/>
      <c r="PWV153" s="20"/>
      <c r="PWW153" s="20"/>
      <c r="PWX153" s="20"/>
      <c r="PWY153" s="20"/>
      <c r="PWZ153" s="20"/>
      <c r="PXA153" s="20"/>
      <c r="PXB153" s="20"/>
      <c r="PXC153" s="20"/>
      <c r="PXD153" s="20"/>
      <c r="PXE153" s="20"/>
      <c r="PXF153" s="20"/>
      <c r="PXG153" s="20"/>
      <c r="PXH153" s="20"/>
      <c r="PXI153" s="20"/>
      <c r="PXJ153" s="20"/>
      <c r="PXK153" s="20"/>
      <c r="PXL153" s="20"/>
      <c r="PXM153" s="20"/>
      <c r="PXN153" s="20"/>
      <c r="PXO153" s="20"/>
      <c r="PXP153" s="20"/>
      <c r="PXQ153" s="20"/>
      <c r="PXR153" s="20"/>
      <c r="PXS153" s="20"/>
      <c r="PXT153" s="20"/>
      <c r="PXU153" s="20"/>
      <c r="PXV153" s="20"/>
      <c r="PXW153" s="20"/>
      <c r="PXX153" s="20"/>
      <c r="PXY153" s="20"/>
      <c r="PXZ153" s="20"/>
      <c r="PYA153" s="20"/>
      <c r="PYB153" s="20"/>
      <c r="PYC153" s="20"/>
      <c r="PYD153" s="20"/>
      <c r="PYE153" s="20"/>
      <c r="PYF153" s="20"/>
      <c r="PYG153" s="20"/>
      <c r="PYH153" s="20"/>
      <c r="PYI153" s="20"/>
      <c r="PYJ153" s="20"/>
      <c r="PYK153" s="20"/>
      <c r="PYL153" s="20"/>
      <c r="PYM153" s="20"/>
      <c r="PYN153" s="20"/>
      <c r="PYO153" s="20"/>
      <c r="PYP153" s="20"/>
      <c r="PYQ153" s="20"/>
      <c r="PYR153" s="20"/>
      <c r="PYS153" s="20"/>
      <c r="PYT153" s="20"/>
      <c r="PYU153" s="20"/>
      <c r="PYV153" s="20"/>
      <c r="PYW153" s="20"/>
      <c r="PYX153" s="20"/>
      <c r="PYY153" s="20"/>
      <c r="PYZ153" s="20"/>
      <c r="PZA153" s="20"/>
      <c r="PZB153" s="20"/>
      <c r="PZC153" s="20"/>
      <c r="PZD153" s="20"/>
      <c r="PZE153" s="20"/>
      <c r="PZF153" s="20"/>
      <c r="PZG153" s="20"/>
      <c r="PZH153" s="20"/>
      <c r="PZI153" s="20"/>
      <c r="PZJ153" s="20"/>
      <c r="PZK153" s="20"/>
      <c r="PZL153" s="20"/>
      <c r="PZM153" s="20"/>
      <c r="PZN153" s="20"/>
      <c r="PZO153" s="20"/>
      <c r="PZP153" s="20"/>
      <c r="PZQ153" s="20"/>
      <c r="PZR153" s="20"/>
      <c r="PZS153" s="20"/>
      <c r="PZT153" s="20"/>
      <c r="PZU153" s="20"/>
      <c r="PZV153" s="20"/>
      <c r="PZW153" s="20"/>
      <c r="PZX153" s="20"/>
      <c r="PZY153" s="20"/>
      <c r="PZZ153" s="20"/>
      <c r="QAA153" s="20"/>
      <c r="QAB153" s="20"/>
      <c r="QAC153" s="20"/>
      <c r="QAD153" s="20"/>
      <c r="QAE153" s="20"/>
      <c r="QAF153" s="20"/>
      <c r="QAG153" s="20"/>
      <c r="QAH153" s="20"/>
      <c r="QAI153" s="20"/>
      <c r="QAJ153" s="20"/>
      <c r="QAK153" s="20"/>
      <c r="QAL153" s="20"/>
      <c r="QAM153" s="20"/>
      <c r="QAN153" s="20"/>
      <c r="QAO153" s="20"/>
      <c r="QAP153" s="20"/>
      <c r="QAQ153" s="20"/>
      <c r="QAR153" s="20"/>
      <c r="QAS153" s="20"/>
      <c r="QAT153" s="20"/>
      <c r="QAU153" s="20"/>
      <c r="QAV153" s="20"/>
      <c r="QAW153" s="20"/>
      <c r="QAX153" s="20"/>
      <c r="QAY153" s="20"/>
      <c r="QAZ153" s="20"/>
      <c r="QBA153" s="20"/>
      <c r="QBB153" s="20"/>
      <c r="QBC153" s="20"/>
      <c r="QBD153" s="20"/>
      <c r="QBE153" s="20"/>
      <c r="QBF153" s="20"/>
      <c r="QBG153" s="20"/>
      <c r="QBH153" s="20"/>
      <c r="QBI153" s="20"/>
      <c r="QBJ153" s="20"/>
      <c r="QBK153" s="20"/>
      <c r="QBL153" s="20"/>
      <c r="QBM153" s="20"/>
      <c r="QBN153" s="20"/>
      <c r="QBO153" s="20"/>
      <c r="QBP153" s="20"/>
      <c r="QBQ153" s="20"/>
      <c r="QBR153" s="20"/>
      <c r="QBS153" s="20"/>
      <c r="QBT153" s="20"/>
      <c r="QBU153" s="20"/>
      <c r="QBV153" s="20"/>
      <c r="QBW153" s="20"/>
      <c r="QBX153" s="20"/>
      <c r="QBY153" s="20"/>
      <c r="QBZ153" s="20"/>
      <c r="QCA153" s="20"/>
      <c r="QCB153" s="20"/>
      <c r="QCC153" s="20"/>
      <c r="QCD153" s="20"/>
      <c r="QCE153" s="20"/>
      <c r="QCF153" s="20"/>
      <c r="QCG153" s="20"/>
      <c r="QCH153" s="20"/>
      <c r="QCI153" s="20"/>
      <c r="QCJ153" s="20"/>
      <c r="QCK153" s="20"/>
      <c r="QCL153" s="20"/>
      <c r="QCM153" s="20"/>
      <c r="QCN153" s="20"/>
      <c r="QCO153" s="20"/>
      <c r="QCP153" s="20"/>
      <c r="QCQ153" s="20"/>
      <c r="QCR153" s="20"/>
      <c r="QCS153" s="20"/>
      <c r="QCT153" s="20"/>
      <c r="QCU153" s="20"/>
      <c r="QCV153" s="20"/>
      <c r="QCW153" s="20"/>
      <c r="QCX153" s="20"/>
      <c r="QCY153" s="20"/>
      <c r="QCZ153" s="20"/>
      <c r="QDA153" s="20"/>
      <c r="QDB153" s="20"/>
      <c r="QDC153" s="20"/>
      <c r="QDD153" s="20"/>
      <c r="QDE153" s="20"/>
      <c r="QDF153" s="20"/>
      <c r="QDG153" s="20"/>
      <c r="QDH153" s="20"/>
      <c r="QDI153" s="20"/>
      <c r="QDJ153" s="20"/>
      <c r="QDK153" s="20"/>
      <c r="QDL153" s="20"/>
      <c r="QDM153" s="20"/>
      <c r="QDN153" s="20"/>
      <c r="QDO153" s="20"/>
      <c r="QDP153" s="20"/>
      <c r="QDQ153" s="20"/>
      <c r="QDR153" s="20"/>
      <c r="QDS153" s="20"/>
      <c r="QDT153" s="20"/>
      <c r="QDU153" s="20"/>
      <c r="QDV153" s="20"/>
      <c r="QDW153" s="20"/>
      <c r="QDX153" s="20"/>
      <c r="QDY153" s="20"/>
      <c r="QDZ153" s="20"/>
      <c r="QEA153" s="20"/>
      <c r="QEB153" s="20"/>
      <c r="QEC153" s="20"/>
      <c r="QED153" s="20"/>
      <c r="QEE153" s="20"/>
      <c r="QEF153" s="20"/>
      <c r="QEG153" s="20"/>
      <c r="QEH153" s="20"/>
      <c r="QEI153" s="20"/>
      <c r="QEJ153" s="20"/>
      <c r="QEK153" s="20"/>
      <c r="QEL153" s="20"/>
      <c r="QEM153" s="20"/>
      <c r="QEN153" s="20"/>
      <c r="QEO153" s="20"/>
      <c r="QEP153" s="20"/>
      <c r="QEQ153" s="20"/>
      <c r="QER153" s="20"/>
      <c r="QES153" s="20"/>
      <c r="QET153" s="20"/>
      <c r="QEU153" s="20"/>
      <c r="QEV153" s="20"/>
      <c r="QEW153" s="20"/>
      <c r="QEX153" s="20"/>
      <c r="QEY153" s="20"/>
      <c r="QEZ153" s="20"/>
      <c r="QFA153" s="20"/>
      <c r="QFB153" s="20"/>
      <c r="QFC153" s="20"/>
      <c r="QFD153" s="20"/>
      <c r="QFE153" s="20"/>
      <c r="QFF153" s="20"/>
      <c r="QFG153" s="20"/>
      <c r="QFH153" s="20"/>
      <c r="QFI153" s="20"/>
      <c r="QFJ153" s="20"/>
      <c r="QFK153" s="20"/>
      <c r="QFL153" s="20"/>
      <c r="QFM153" s="20"/>
      <c r="QFN153" s="20"/>
      <c r="QFO153" s="20"/>
      <c r="QFP153" s="20"/>
      <c r="QFQ153" s="20"/>
      <c r="QFR153" s="20"/>
      <c r="QFS153" s="20"/>
      <c r="QFT153" s="20"/>
      <c r="QFU153" s="20"/>
      <c r="QFV153" s="20"/>
      <c r="QFW153" s="20"/>
      <c r="QFX153" s="20"/>
      <c r="QFY153" s="20"/>
      <c r="QFZ153" s="20"/>
      <c r="QGA153" s="20"/>
      <c r="QGB153" s="20"/>
      <c r="QGC153" s="20"/>
      <c r="QGD153" s="20"/>
      <c r="QGE153" s="20"/>
      <c r="QGF153" s="20"/>
      <c r="QGG153" s="20"/>
      <c r="QGH153" s="20"/>
      <c r="QGI153" s="20"/>
      <c r="QGJ153" s="20"/>
      <c r="QGK153" s="20"/>
      <c r="QGL153" s="20"/>
      <c r="QGM153" s="20"/>
      <c r="QGN153" s="20"/>
      <c r="QGO153" s="20"/>
      <c r="QGP153" s="20"/>
      <c r="QGQ153" s="20"/>
      <c r="QGR153" s="20"/>
      <c r="QGS153" s="20"/>
      <c r="QGT153" s="20"/>
      <c r="QGU153" s="20"/>
      <c r="QGV153" s="20"/>
      <c r="QGW153" s="20"/>
      <c r="QGX153" s="20"/>
      <c r="QGY153" s="20"/>
      <c r="QGZ153" s="20"/>
      <c r="QHA153" s="20"/>
      <c r="QHB153" s="20"/>
      <c r="QHC153" s="20"/>
      <c r="QHD153" s="20"/>
      <c r="QHE153" s="20"/>
      <c r="QHF153" s="20"/>
      <c r="QHG153" s="20"/>
      <c r="QHH153" s="20"/>
      <c r="QHI153" s="20"/>
      <c r="QHJ153" s="20"/>
      <c r="QHK153" s="20"/>
      <c r="QHL153" s="20"/>
      <c r="QHM153" s="20"/>
      <c r="QHN153" s="20"/>
      <c r="QHO153" s="20"/>
      <c r="QHP153" s="20"/>
      <c r="QHQ153" s="20"/>
      <c r="QHR153" s="20"/>
      <c r="QHS153" s="20"/>
      <c r="QHT153" s="20"/>
      <c r="QHU153" s="20"/>
      <c r="QHV153" s="20"/>
      <c r="QHW153" s="20"/>
      <c r="QHX153" s="20"/>
      <c r="QHY153" s="20"/>
      <c r="QHZ153" s="20"/>
      <c r="QIA153" s="20"/>
      <c r="QIB153" s="20"/>
      <c r="QIC153" s="20"/>
      <c r="QID153" s="20"/>
      <c r="QIE153" s="20"/>
      <c r="QIF153" s="20"/>
      <c r="QIG153" s="20"/>
      <c r="QIH153" s="20"/>
      <c r="QII153" s="20"/>
      <c r="QIJ153" s="20"/>
      <c r="QIK153" s="20"/>
      <c r="QIL153" s="20"/>
      <c r="QIM153" s="20"/>
      <c r="QIN153" s="20"/>
      <c r="QIO153" s="20"/>
      <c r="QIP153" s="20"/>
      <c r="QIQ153" s="20"/>
      <c r="QIR153" s="20"/>
      <c r="QIS153" s="20"/>
      <c r="QIT153" s="20"/>
      <c r="QIU153" s="20"/>
      <c r="QIV153" s="20"/>
      <c r="QIW153" s="20"/>
      <c r="QIX153" s="20"/>
      <c r="QIY153" s="20"/>
      <c r="QIZ153" s="20"/>
      <c r="QJA153" s="20"/>
      <c r="QJB153" s="20"/>
      <c r="QJC153" s="20"/>
      <c r="QJD153" s="20"/>
      <c r="QJE153" s="20"/>
      <c r="QJF153" s="20"/>
      <c r="QJG153" s="20"/>
      <c r="QJH153" s="20"/>
      <c r="QJI153" s="20"/>
      <c r="QJJ153" s="20"/>
      <c r="QJK153" s="20"/>
      <c r="QJL153" s="20"/>
      <c r="QJM153" s="20"/>
      <c r="QJN153" s="20"/>
      <c r="QJO153" s="20"/>
      <c r="QJP153" s="20"/>
      <c r="QJQ153" s="20"/>
      <c r="QJR153" s="20"/>
      <c r="QJS153" s="20"/>
      <c r="QJT153" s="20"/>
      <c r="QJU153" s="20"/>
      <c r="QJV153" s="20"/>
      <c r="QJW153" s="20"/>
      <c r="QJX153" s="20"/>
      <c r="QJY153" s="20"/>
      <c r="QJZ153" s="20"/>
      <c r="QKA153" s="20"/>
      <c r="QKB153" s="20"/>
      <c r="QKC153" s="20"/>
      <c r="QKD153" s="20"/>
      <c r="QKE153" s="20"/>
      <c r="QKF153" s="20"/>
      <c r="QKG153" s="20"/>
      <c r="QKH153" s="20"/>
      <c r="QKI153" s="20"/>
      <c r="QKJ153" s="20"/>
      <c r="QKK153" s="20"/>
      <c r="QKL153" s="20"/>
      <c r="QKM153" s="20"/>
      <c r="QKN153" s="20"/>
      <c r="QKO153" s="20"/>
      <c r="QKP153" s="20"/>
      <c r="QKQ153" s="20"/>
      <c r="QKR153" s="20"/>
      <c r="QKS153" s="20"/>
      <c r="QKT153" s="20"/>
      <c r="QKU153" s="20"/>
      <c r="QKV153" s="20"/>
      <c r="QKW153" s="20"/>
      <c r="QKX153" s="20"/>
      <c r="QKY153" s="20"/>
      <c r="QKZ153" s="20"/>
      <c r="QLA153" s="20"/>
      <c r="QLB153" s="20"/>
      <c r="QLC153" s="20"/>
      <c r="QLD153" s="20"/>
      <c r="QLE153" s="20"/>
      <c r="QLF153" s="20"/>
      <c r="QLG153" s="20"/>
      <c r="QLH153" s="20"/>
      <c r="QLI153" s="20"/>
      <c r="QLJ153" s="20"/>
      <c r="QLK153" s="20"/>
      <c r="QLL153" s="20"/>
      <c r="QLM153" s="20"/>
      <c r="QLN153" s="20"/>
      <c r="QLO153" s="20"/>
      <c r="QLP153" s="20"/>
      <c r="QLQ153" s="20"/>
      <c r="QLR153" s="20"/>
      <c r="QLS153" s="20"/>
      <c r="QLT153" s="20"/>
      <c r="QLU153" s="20"/>
      <c r="QLV153" s="20"/>
      <c r="QLW153" s="20"/>
      <c r="QLX153" s="20"/>
      <c r="QLY153" s="20"/>
      <c r="QLZ153" s="20"/>
      <c r="QMA153" s="20"/>
      <c r="QMB153" s="20"/>
      <c r="QMC153" s="20"/>
      <c r="QMD153" s="20"/>
      <c r="QME153" s="20"/>
      <c r="QMF153" s="20"/>
      <c r="QMG153" s="20"/>
      <c r="QMH153" s="20"/>
      <c r="QMI153" s="20"/>
      <c r="QMJ153" s="20"/>
      <c r="QMK153" s="20"/>
      <c r="QML153" s="20"/>
      <c r="QMM153" s="20"/>
      <c r="QMN153" s="20"/>
      <c r="QMO153" s="20"/>
      <c r="QMP153" s="20"/>
      <c r="QMQ153" s="20"/>
      <c r="QMR153" s="20"/>
      <c r="QMS153" s="20"/>
      <c r="QMT153" s="20"/>
      <c r="QMU153" s="20"/>
      <c r="QMV153" s="20"/>
      <c r="QMW153" s="20"/>
      <c r="QMX153" s="20"/>
      <c r="QMY153" s="20"/>
      <c r="QMZ153" s="20"/>
      <c r="QNA153" s="20"/>
      <c r="QNB153" s="20"/>
      <c r="QNC153" s="20"/>
      <c r="QND153" s="20"/>
      <c r="QNE153" s="20"/>
      <c r="QNF153" s="20"/>
      <c r="QNG153" s="20"/>
      <c r="QNH153" s="20"/>
      <c r="QNI153" s="20"/>
      <c r="QNJ153" s="20"/>
      <c r="QNK153" s="20"/>
      <c r="QNL153" s="20"/>
      <c r="QNM153" s="20"/>
      <c r="QNN153" s="20"/>
      <c r="QNO153" s="20"/>
      <c r="QNP153" s="20"/>
      <c r="QNQ153" s="20"/>
      <c r="QNR153" s="20"/>
      <c r="QNS153" s="20"/>
      <c r="QNT153" s="20"/>
      <c r="QNU153" s="20"/>
      <c r="QNV153" s="20"/>
      <c r="QNW153" s="20"/>
      <c r="QNX153" s="20"/>
      <c r="QNY153" s="20"/>
      <c r="QNZ153" s="20"/>
      <c r="QOA153" s="20"/>
      <c r="QOB153" s="20"/>
      <c r="QOC153" s="20"/>
      <c r="QOD153" s="20"/>
      <c r="QOE153" s="20"/>
      <c r="QOF153" s="20"/>
      <c r="QOG153" s="20"/>
      <c r="QOH153" s="20"/>
      <c r="QOI153" s="20"/>
      <c r="QOJ153" s="20"/>
      <c r="QOK153" s="20"/>
      <c r="QOL153" s="20"/>
      <c r="QOM153" s="20"/>
      <c r="QON153" s="20"/>
      <c r="QOO153" s="20"/>
      <c r="QOP153" s="20"/>
      <c r="QOQ153" s="20"/>
      <c r="QOR153" s="20"/>
      <c r="QOS153" s="20"/>
      <c r="QOT153" s="20"/>
      <c r="QOU153" s="20"/>
      <c r="QOV153" s="20"/>
      <c r="QOW153" s="20"/>
      <c r="QOX153" s="20"/>
      <c r="QOY153" s="20"/>
      <c r="QOZ153" s="20"/>
      <c r="QPA153" s="20"/>
      <c r="QPB153" s="20"/>
      <c r="QPC153" s="20"/>
      <c r="QPD153" s="20"/>
      <c r="QPE153" s="20"/>
      <c r="QPF153" s="20"/>
      <c r="QPG153" s="20"/>
      <c r="QPH153" s="20"/>
      <c r="QPI153" s="20"/>
      <c r="QPJ153" s="20"/>
      <c r="QPK153" s="20"/>
      <c r="QPL153" s="20"/>
      <c r="QPM153" s="20"/>
      <c r="QPN153" s="20"/>
      <c r="QPO153" s="20"/>
      <c r="QPP153" s="20"/>
      <c r="QPQ153" s="20"/>
      <c r="QPR153" s="20"/>
      <c r="QPS153" s="20"/>
      <c r="QPT153" s="20"/>
      <c r="QPU153" s="20"/>
      <c r="QPV153" s="20"/>
      <c r="QPW153" s="20"/>
      <c r="QPX153" s="20"/>
      <c r="QPY153" s="20"/>
      <c r="QPZ153" s="20"/>
      <c r="QQA153" s="20"/>
      <c r="QQB153" s="20"/>
      <c r="QQC153" s="20"/>
      <c r="QQD153" s="20"/>
      <c r="QQE153" s="20"/>
      <c r="QQF153" s="20"/>
      <c r="QQG153" s="20"/>
      <c r="QQH153" s="20"/>
      <c r="QQI153" s="20"/>
      <c r="QQJ153" s="20"/>
      <c r="QQK153" s="20"/>
      <c r="QQL153" s="20"/>
      <c r="QQM153" s="20"/>
      <c r="QQN153" s="20"/>
      <c r="QQO153" s="20"/>
      <c r="QQP153" s="20"/>
      <c r="QQQ153" s="20"/>
      <c r="QQR153" s="20"/>
      <c r="QQS153" s="20"/>
      <c r="QQT153" s="20"/>
      <c r="QQU153" s="20"/>
      <c r="QQV153" s="20"/>
      <c r="QQW153" s="20"/>
      <c r="QQX153" s="20"/>
      <c r="QQY153" s="20"/>
      <c r="QQZ153" s="20"/>
      <c r="QRA153" s="20"/>
      <c r="QRB153" s="20"/>
      <c r="QRC153" s="20"/>
      <c r="QRD153" s="20"/>
      <c r="QRE153" s="20"/>
      <c r="QRF153" s="20"/>
      <c r="QRG153" s="20"/>
      <c r="QRH153" s="20"/>
      <c r="QRI153" s="20"/>
      <c r="QRJ153" s="20"/>
      <c r="QRK153" s="20"/>
      <c r="QRL153" s="20"/>
      <c r="QRM153" s="20"/>
      <c r="QRN153" s="20"/>
      <c r="QRO153" s="20"/>
      <c r="QRP153" s="20"/>
      <c r="QRQ153" s="20"/>
      <c r="QRR153" s="20"/>
      <c r="QRS153" s="20"/>
      <c r="QRT153" s="20"/>
      <c r="QRU153" s="20"/>
      <c r="QRV153" s="20"/>
      <c r="QRW153" s="20"/>
      <c r="QRX153" s="20"/>
      <c r="QRY153" s="20"/>
      <c r="QRZ153" s="20"/>
      <c r="QSA153" s="20"/>
      <c r="QSB153" s="20"/>
      <c r="QSC153" s="20"/>
      <c r="QSD153" s="20"/>
      <c r="QSE153" s="20"/>
      <c r="QSF153" s="20"/>
      <c r="QSG153" s="20"/>
      <c r="QSH153" s="20"/>
      <c r="QSI153" s="20"/>
      <c r="QSJ153" s="20"/>
      <c r="QSK153" s="20"/>
      <c r="QSL153" s="20"/>
      <c r="QSM153" s="20"/>
      <c r="QSN153" s="20"/>
      <c r="QSO153" s="20"/>
      <c r="QSP153" s="20"/>
      <c r="QSQ153" s="20"/>
      <c r="QSR153" s="20"/>
      <c r="QSS153" s="20"/>
      <c r="QST153" s="20"/>
      <c r="QSU153" s="20"/>
      <c r="QSV153" s="20"/>
      <c r="QSW153" s="20"/>
      <c r="QSX153" s="20"/>
      <c r="QSY153" s="20"/>
      <c r="QSZ153" s="20"/>
      <c r="QTA153" s="20"/>
      <c r="QTB153" s="20"/>
      <c r="QTC153" s="20"/>
      <c r="QTD153" s="20"/>
      <c r="QTE153" s="20"/>
      <c r="QTF153" s="20"/>
      <c r="QTG153" s="20"/>
      <c r="QTH153" s="20"/>
      <c r="QTI153" s="20"/>
      <c r="QTJ153" s="20"/>
      <c r="QTK153" s="20"/>
      <c r="QTL153" s="20"/>
      <c r="QTM153" s="20"/>
      <c r="QTN153" s="20"/>
      <c r="QTO153" s="20"/>
      <c r="QTP153" s="20"/>
      <c r="QTQ153" s="20"/>
      <c r="QTR153" s="20"/>
      <c r="QTS153" s="20"/>
      <c r="QTT153" s="20"/>
      <c r="QTU153" s="20"/>
      <c r="QTV153" s="20"/>
      <c r="QTW153" s="20"/>
      <c r="QTX153" s="20"/>
      <c r="QTY153" s="20"/>
      <c r="QTZ153" s="20"/>
      <c r="QUA153" s="20"/>
      <c r="QUB153" s="20"/>
      <c r="QUC153" s="20"/>
      <c r="QUD153" s="20"/>
      <c r="QUE153" s="20"/>
      <c r="QUF153" s="20"/>
      <c r="QUG153" s="20"/>
      <c r="QUH153" s="20"/>
      <c r="QUI153" s="20"/>
      <c r="QUJ153" s="20"/>
      <c r="QUK153" s="20"/>
      <c r="QUL153" s="20"/>
      <c r="QUM153" s="20"/>
      <c r="QUN153" s="20"/>
      <c r="QUO153" s="20"/>
      <c r="QUP153" s="20"/>
      <c r="QUQ153" s="20"/>
      <c r="QUR153" s="20"/>
      <c r="QUS153" s="20"/>
      <c r="QUT153" s="20"/>
      <c r="QUU153" s="20"/>
      <c r="QUV153" s="20"/>
      <c r="QUW153" s="20"/>
      <c r="QUX153" s="20"/>
      <c r="QUY153" s="20"/>
      <c r="QUZ153" s="20"/>
      <c r="QVA153" s="20"/>
      <c r="QVB153" s="20"/>
      <c r="QVC153" s="20"/>
      <c r="QVD153" s="20"/>
      <c r="QVE153" s="20"/>
      <c r="QVF153" s="20"/>
      <c r="QVG153" s="20"/>
      <c r="QVH153" s="20"/>
      <c r="QVI153" s="20"/>
      <c r="QVJ153" s="20"/>
      <c r="QVK153" s="20"/>
      <c r="QVL153" s="20"/>
      <c r="QVM153" s="20"/>
      <c r="QVN153" s="20"/>
      <c r="QVO153" s="20"/>
      <c r="QVP153" s="20"/>
      <c r="QVQ153" s="20"/>
      <c r="QVR153" s="20"/>
      <c r="QVS153" s="20"/>
      <c r="QVT153" s="20"/>
      <c r="QVU153" s="20"/>
      <c r="QVV153" s="20"/>
      <c r="QVW153" s="20"/>
      <c r="QVX153" s="20"/>
      <c r="QVY153" s="20"/>
      <c r="QVZ153" s="20"/>
      <c r="QWA153" s="20"/>
      <c r="QWB153" s="20"/>
      <c r="QWC153" s="20"/>
      <c r="QWD153" s="20"/>
      <c r="QWE153" s="20"/>
      <c r="QWF153" s="20"/>
      <c r="QWG153" s="20"/>
      <c r="QWH153" s="20"/>
      <c r="QWI153" s="20"/>
      <c r="QWJ153" s="20"/>
      <c r="QWK153" s="20"/>
      <c r="QWL153" s="20"/>
      <c r="QWM153" s="20"/>
      <c r="QWN153" s="20"/>
      <c r="QWO153" s="20"/>
      <c r="QWP153" s="20"/>
      <c r="QWQ153" s="20"/>
      <c r="QWR153" s="20"/>
      <c r="QWS153" s="20"/>
      <c r="QWT153" s="20"/>
      <c r="QWU153" s="20"/>
      <c r="QWV153" s="20"/>
      <c r="QWW153" s="20"/>
      <c r="QWX153" s="20"/>
      <c r="QWY153" s="20"/>
      <c r="QWZ153" s="20"/>
      <c r="QXA153" s="20"/>
      <c r="QXB153" s="20"/>
      <c r="QXC153" s="20"/>
      <c r="QXD153" s="20"/>
      <c r="QXE153" s="20"/>
      <c r="QXF153" s="20"/>
      <c r="QXG153" s="20"/>
      <c r="QXH153" s="20"/>
      <c r="QXI153" s="20"/>
      <c r="QXJ153" s="20"/>
      <c r="QXK153" s="20"/>
      <c r="QXL153" s="20"/>
      <c r="QXM153" s="20"/>
      <c r="QXN153" s="20"/>
      <c r="QXO153" s="20"/>
      <c r="QXP153" s="20"/>
      <c r="QXQ153" s="20"/>
      <c r="QXR153" s="20"/>
      <c r="QXS153" s="20"/>
      <c r="QXT153" s="20"/>
      <c r="QXU153" s="20"/>
      <c r="QXV153" s="20"/>
      <c r="QXW153" s="20"/>
      <c r="QXX153" s="20"/>
      <c r="QXY153" s="20"/>
      <c r="QXZ153" s="20"/>
      <c r="QYA153" s="20"/>
      <c r="QYB153" s="20"/>
      <c r="QYC153" s="20"/>
      <c r="QYD153" s="20"/>
      <c r="QYE153" s="20"/>
      <c r="QYF153" s="20"/>
      <c r="QYG153" s="20"/>
      <c r="QYH153" s="20"/>
      <c r="QYI153" s="20"/>
      <c r="QYJ153" s="20"/>
      <c r="QYK153" s="20"/>
      <c r="QYL153" s="20"/>
      <c r="QYM153" s="20"/>
      <c r="QYN153" s="20"/>
      <c r="QYO153" s="20"/>
      <c r="QYP153" s="20"/>
      <c r="QYQ153" s="20"/>
      <c r="QYR153" s="20"/>
      <c r="QYS153" s="20"/>
      <c r="QYT153" s="20"/>
      <c r="QYU153" s="20"/>
      <c r="QYV153" s="20"/>
      <c r="QYW153" s="20"/>
      <c r="QYX153" s="20"/>
      <c r="QYY153" s="20"/>
      <c r="QYZ153" s="20"/>
      <c r="QZA153" s="20"/>
      <c r="QZB153" s="20"/>
      <c r="QZC153" s="20"/>
      <c r="QZD153" s="20"/>
      <c r="QZE153" s="20"/>
      <c r="QZF153" s="20"/>
      <c r="QZG153" s="20"/>
      <c r="QZH153" s="20"/>
      <c r="QZI153" s="20"/>
      <c r="QZJ153" s="20"/>
      <c r="QZK153" s="20"/>
      <c r="QZL153" s="20"/>
      <c r="QZM153" s="20"/>
      <c r="QZN153" s="20"/>
      <c r="QZO153" s="20"/>
      <c r="QZP153" s="20"/>
      <c r="QZQ153" s="20"/>
      <c r="QZR153" s="20"/>
      <c r="QZS153" s="20"/>
      <c r="QZT153" s="20"/>
      <c r="QZU153" s="20"/>
      <c r="QZV153" s="20"/>
      <c r="QZW153" s="20"/>
      <c r="QZX153" s="20"/>
      <c r="QZY153" s="20"/>
      <c r="QZZ153" s="20"/>
      <c r="RAA153" s="20"/>
      <c r="RAB153" s="20"/>
      <c r="RAC153" s="20"/>
      <c r="RAD153" s="20"/>
      <c r="RAE153" s="20"/>
      <c r="RAF153" s="20"/>
      <c r="RAG153" s="20"/>
      <c r="RAH153" s="20"/>
      <c r="RAI153" s="20"/>
      <c r="RAJ153" s="20"/>
      <c r="RAK153" s="20"/>
      <c r="RAL153" s="20"/>
      <c r="RAM153" s="20"/>
      <c r="RAN153" s="20"/>
      <c r="RAO153" s="20"/>
      <c r="RAP153" s="20"/>
      <c r="RAQ153" s="20"/>
      <c r="RAR153" s="20"/>
      <c r="RAS153" s="20"/>
      <c r="RAT153" s="20"/>
      <c r="RAU153" s="20"/>
      <c r="RAV153" s="20"/>
      <c r="RAW153" s="20"/>
      <c r="RAX153" s="20"/>
      <c r="RAY153" s="20"/>
      <c r="RAZ153" s="20"/>
      <c r="RBA153" s="20"/>
      <c r="RBB153" s="20"/>
      <c r="RBC153" s="20"/>
      <c r="RBD153" s="20"/>
      <c r="RBE153" s="20"/>
      <c r="RBF153" s="20"/>
      <c r="RBG153" s="20"/>
      <c r="RBH153" s="20"/>
      <c r="RBI153" s="20"/>
      <c r="RBJ153" s="20"/>
      <c r="RBK153" s="20"/>
      <c r="RBL153" s="20"/>
      <c r="RBM153" s="20"/>
      <c r="RBN153" s="20"/>
      <c r="RBO153" s="20"/>
      <c r="RBP153" s="20"/>
      <c r="RBQ153" s="20"/>
      <c r="RBR153" s="20"/>
      <c r="RBS153" s="20"/>
      <c r="RBT153" s="20"/>
      <c r="RBU153" s="20"/>
      <c r="RBV153" s="20"/>
      <c r="RBW153" s="20"/>
      <c r="RBX153" s="20"/>
      <c r="RBY153" s="20"/>
      <c r="RBZ153" s="20"/>
      <c r="RCA153" s="20"/>
      <c r="RCB153" s="20"/>
      <c r="RCC153" s="20"/>
      <c r="RCD153" s="20"/>
      <c r="RCE153" s="20"/>
      <c r="RCF153" s="20"/>
      <c r="RCG153" s="20"/>
      <c r="RCH153" s="20"/>
      <c r="RCI153" s="20"/>
      <c r="RCJ153" s="20"/>
      <c r="RCK153" s="20"/>
      <c r="RCL153" s="20"/>
      <c r="RCM153" s="20"/>
      <c r="RCN153" s="20"/>
      <c r="RCO153" s="20"/>
      <c r="RCP153" s="20"/>
      <c r="RCQ153" s="20"/>
      <c r="RCR153" s="20"/>
      <c r="RCS153" s="20"/>
      <c r="RCT153" s="20"/>
      <c r="RCU153" s="20"/>
      <c r="RCV153" s="20"/>
      <c r="RCW153" s="20"/>
      <c r="RCX153" s="20"/>
      <c r="RCY153" s="20"/>
      <c r="RCZ153" s="20"/>
      <c r="RDA153" s="20"/>
      <c r="RDB153" s="20"/>
      <c r="RDC153" s="20"/>
      <c r="RDD153" s="20"/>
      <c r="RDE153" s="20"/>
      <c r="RDF153" s="20"/>
      <c r="RDG153" s="20"/>
      <c r="RDH153" s="20"/>
      <c r="RDI153" s="20"/>
      <c r="RDJ153" s="20"/>
      <c r="RDK153" s="20"/>
      <c r="RDL153" s="20"/>
      <c r="RDM153" s="20"/>
      <c r="RDN153" s="20"/>
      <c r="RDO153" s="20"/>
      <c r="RDP153" s="20"/>
      <c r="RDQ153" s="20"/>
      <c r="RDR153" s="20"/>
      <c r="RDS153" s="20"/>
      <c r="RDT153" s="20"/>
      <c r="RDU153" s="20"/>
      <c r="RDV153" s="20"/>
      <c r="RDW153" s="20"/>
      <c r="RDX153" s="20"/>
      <c r="RDY153" s="20"/>
      <c r="RDZ153" s="20"/>
      <c r="REA153" s="20"/>
      <c r="REB153" s="20"/>
      <c r="REC153" s="20"/>
      <c r="RED153" s="20"/>
      <c r="REE153" s="20"/>
      <c r="REF153" s="20"/>
      <c r="REG153" s="20"/>
      <c r="REH153" s="20"/>
      <c r="REI153" s="20"/>
      <c r="REJ153" s="20"/>
      <c r="REK153" s="20"/>
      <c r="REL153" s="20"/>
      <c r="REM153" s="20"/>
      <c r="REN153" s="20"/>
      <c r="REO153" s="20"/>
      <c r="REP153" s="20"/>
      <c r="REQ153" s="20"/>
      <c r="RER153" s="20"/>
      <c r="RES153" s="20"/>
      <c r="RET153" s="20"/>
      <c r="REU153" s="20"/>
      <c r="REV153" s="20"/>
      <c r="REW153" s="20"/>
      <c r="REX153" s="20"/>
      <c r="REY153" s="20"/>
      <c r="REZ153" s="20"/>
      <c r="RFA153" s="20"/>
      <c r="RFB153" s="20"/>
      <c r="RFC153" s="20"/>
      <c r="RFD153" s="20"/>
      <c r="RFE153" s="20"/>
      <c r="RFF153" s="20"/>
      <c r="RFG153" s="20"/>
      <c r="RFH153" s="20"/>
      <c r="RFI153" s="20"/>
      <c r="RFJ153" s="20"/>
      <c r="RFK153" s="20"/>
      <c r="RFL153" s="20"/>
      <c r="RFM153" s="20"/>
      <c r="RFN153" s="20"/>
      <c r="RFO153" s="20"/>
      <c r="RFP153" s="20"/>
      <c r="RFQ153" s="20"/>
      <c r="RFR153" s="20"/>
      <c r="RFS153" s="20"/>
      <c r="RFT153" s="20"/>
      <c r="RFU153" s="20"/>
      <c r="RFV153" s="20"/>
      <c r="RFW153" s="20"/>
      <c r="RFX153" s="20"/>
      <c r="RFY153" s="20"/>
      <c r="RFZ153" s="20"/>
      <c r="RGA153" s="20"/>
      <c r="RGB153" s="20"/>
      <c r="RGC153" s="20"/>
      <c r="RGD153" s="20"/>
      <c r="RGE153" s="20"/>
      <c r="RGF153" s="20"/>
      <c r="RGG153" s="20"/>
      <c r="RGH153" s="20"/>
      <c r="RGI153" s="20"/>
      <c r="RGJ153" s="20"/>
      <c r="RGK153" s="20"/>
      <c r="RGL153" s="20"/>
      <c r="RGM153" s="20"/>
      <c r="RGN153" s="20"/>
      <c r="RGO153" s="20"/>
      <c r="RGP153" s="20"/>
      <c r="RGQ153" s="20"/>
      <c r="RGR153" s="20"/>
      <c r="RGS153" s="20"/>
      <c r="RGT153" s="20"/>
      <c r="RGU153" s="20"/>
      <c r="RGV153" s="20"/>
      <c r="RGW153" s="20"/>
      <c r="RGX153" s="20"/>
      <c r="RGY153" s="20"/>
      <c r="RGZ153" s="20"/>
      <c r="RHA153" s="20"/>
      <c r="RHB153" s="20"/>
      <c r="RHC153" s="20"/>
      <c r="RHD153" s="20"/>
      <c r="RHE153" s="20"/>
      <c r="RHF153" s="20"/>
      <c r="RHG153" s="20"/>
      <c r="RHH153" s="20"/>
      <c r="RHI153" s="20"/>
      <c r="RHJ153" s="20"/>
      <c r="RHK153" s="20"/>
      <c r="RHL153" s="20"/>
      <c r="RHM153" s="20"/>
      <c r="RHN153" s="20"/>
      <c r="RHO153" s="20"/>
      <c r="RHP153" s="20"/>
      <c r="RHQ153" s="20"/>
      <c r="RHR153" s="20"/>
      <c r="RHS153" s="20"/>
      <c r="RHT153" s="20"/>
      <c r="RHU153" s="20"/>
      <c r="RHV153" s="20"/>
      <c r="RHW153" s="20"/>
      <c r="RHX153" s="20"/>
      <c r="RHY153" s="20"/>
      <c r="RHZ153" s="20"/>
      <c r="RIA153" s="20"/>
      <c r="RIB153" s="20"/>
      <c r="RIC153" s="20"/>
      <c r="RID153" s="20"/>
      <c r="RIE153" s="20"/>
      <c r="RIF153" s="20"/>
      <c r="RIG153" s="20"/>
      <c r="RIH153" s="20"/>
      <c r="RII153" s="20"/>
      <c r="RIJ153" s="20"/>
      <c r="RIK153" s="20"/>
      <c r="RIL153" s="20"/>
      <c r="RIM153" s="20"/>
      <c r="RIN153" s="20"/>
      <c r="RIO153" s="20"/>
      <c r="RIP153" s="20"/>
      <c r="RIQ153" s="20"/>
      <c r="RIR153" s="20"/>
      <c r="RIS153" s="20"/>
      <c r="RIT153" s="20"/>
      <c r="RIU153" s="20"/>
      <c r="RIV153" s="20"/>
      <c r="RIW153" s="20"/>
      <c r="RIX153" s="20"/>
      <c r="RIY153" s="20"/>
      <c r="RIZ153" s="20"/>
      <c r="RJA153" s="20"/>
      <c r="RJB153" s="20"/>
      <c r="RJC153" s="20"/>
      <c r="RJD153" s="20"/>
      <c r="RJE153" s="20"/>
      <c r="RJF153" s="20"/>
      <c r="RJG153" s="20"/>
      <c r="RJH153" s="20"/>
      <c r="RJI153" s="20"/>
      <c r="RJJ153" s="20"/>
      <c r="RJK153" s="20"/>
      <c r="RJL153" s="20"/>
      <c r="RJM153" s="20"/>
      <c r="RJN153" s="20"/>
      <c r="RJO153" s="20"/>
      <c r="RJP153" s="20"/>
      <c r="RJQ153" s="20"/>
      <c r="RJR153" s="20"/>
      <c r="RJS153" s="20"/>
      <c r="RJT153" s="20"/>
      <c r="RJU153" s="20"/>
      <c r="RJV153" s="20"/>
      <c r="RJW153" s="20"/>
      <c r="RJX153" s="20"/>
      <c r="RJY153" s="20"/>
      <c r="RJZ153" s="20"/>
      <c r="RKA153" s="20"/>
      <c r="RKB153" s="20"/>
      <c r="RKC153" s="20"/>
      <c r="RKD153" s="20"/>
      <c r="RKE153" s="20"/>
      <c r="RKF153" s="20"/>
      <c r="RKG153" s="20"/>
      <c r="RKH153" s="20"/>
      <c r="RKI153" s="20"/>
      <c r="RKJ153" s="20"/>
      <c r="RKK153" s="20"/>
      <c r="RKL153" s="20"/>
      <c r="RKM153" s="20"/>
      <c r="RKN153" s="20"/>
      <c r="RKO153" s="20"/>
      <c r="RKP153" s="20"/>
      <c r="RKQ153" s="20"/>
      <c r="RKR153" s="20"/>
      <c r="RKS153" s="20"/>
      <c r="RKT153" s="20"/>
      <c r="RKU153" s="20"/>
      <c r="RKV153" s="20"/>
      <c r="RKW153" s="20"/>
      <c r="RKX153" s="20"/>
      <c r="RKY153" s="20"/>
      <c r="RKZ153" s="20"/>
      <c r="RLA153" s="20"/>
      <c r="RLB153" s="20"/>
      <c r="RLC153" s="20"/>
      <c r="RLD153" s="20"/>
      <c r="RLE153" s="20"/>
      <c r="RLF153" s="20"/>
      <c r="RLG153" s="20"/>
      <c r="RLH153" s="20"/>
      <c r="RLI153" s="20"/>
      <c r="RLJ153" s="20"/>
      <c r="RLK153" s="20"/>
      <c r="RLL153" s="20"/>
      <c r="RLM153" s="20"/>
      <c r="RLN153" s="20"/>
      <c r="RLO153" s="20"/>
      <c r="RLP153" s="20"/>
      <c r="RLQ153" s="20"/>
      <c r="RLR153" s="20"/>
      <c r="RLS153" s="20"/>
      <c r="RLT153" s="20"/>
      <c r="RLU153" s="20"/>
      <c r="RLV153" s="20"/>
      <c r="RLW153" s="20"/>
      <c r="RLX153" s="20"/>
      <c r="RLY153" s="20"/>
      <c r="RLZ153" s="20"/>
      <c r="RMA153" s="20"/>
      <c r="RMB153" s="20"/>
      <c r="RMC153" s="20"/>
      <c r="RMD153" s="20"/>
      <c r="RME153" s="20"/>
      <c r="RMF153" s="20"/>
      <c r="RMG153" s="20"/>
      <c r="RMH153" s="20"/>
      <c r="RMI153" s="20"/>
      <c r="RMJ153" s="20"/>
      <c r="RMK153" s="20"/>
      <c r="RML153" s="20"/>
      <c r="RMM153" s="20"/>
      <c r="RMN153" s="20"/>
      <c r="RMO153" s="20"/>
      <c r="RMP153" s="20"/>
      <c r="RMQ153" s="20"/>
      <c r="RMR153" s="20"/>
      <c r="RMS153" s="20"/>
      <c r="RMT153" s="20"/>
      <c r="RMU153" s="20"/>
      <c r="RMV153" s="20"/>
      <c r="RMW153" s="20"/>
      <c r="RMX153" s="20"/>
      <c r="RMY153" s="20"/>
      <c r="RMZ153" s="20"/>
      <c r="RNA153" s="20"/>
      <c r="RNB153" s="20"/>
      <c r="RNC153" s="20"/>
      <c r="RND153" s="20"/>
      <c r="RNE153" s="20"/>
      <c r="RNF153" s="20"/>
      <c r="RNG153" s="20"/>
      <c r="RNH153" s="20"/>
      <c r="RNI153" s="20"/>
      <c r="RNJ153" s="20"/>
      <c r="RNK153" s="20"/>
      <c r="RNL153" s="20"/>
      <c r="RNM153" s="20"/>
      <c r="RNN153" s="20"/>
      <c r="RNO153" s="20"/>
      <c r="RNP153" s="20"/>
      <c r="RNQ153" s="20"/>
      <c r="RNR153" s="20"/>
      <c r="RNS153" s="20"/>
      <c r="RNT153" s="20"/>
      <c r="RNU153" s="20"/>
      <c r="RNV153" s="20"/>
      <c r="RNW153" s="20"/>
      <c r="RNX153" s="20"/>
      <c r="RNY153" s="20"/>
      <c r="RNZ153" s="20"/>
      <c r="ROA153" s="20"/>
      <c r="ROB153" s="20"/>
      <c r="ROC153" s="20"/>
      <c r="ROD153" s="20"/>
      <c r="ROE153" s="20"/>
      <c r="ROF153" s="20"/>
      <c r="ROG153" s="20"/>
      <c r="ROH153" s="20"/>
      <c r="ROI153" s="20"/>
      <c r="ROJ153" s="20"/>
      <c r="ROK153" s="20"/>
      <c r="ROL153" s="20"/>
      <c r="ROM153" s="20"/>
      <c r="RON153" s="20"/>
      <c r="ROO153" s="20"/>
      <c r="ROP153" s="20"/>
      <c r="ROQ153" s="20"/>
      <c r="ROR153" s="20"/>
      <c r="ROS153" s="20"/>
      <c r="ROT153" s="20"/>
      <c r="ROU153" s="20"/>
      <c r="ROV153" s="20"/>
      <c r="ROW153" s="20"/>
      <c r="ROX153" s="20"/>
      <c r="ROY153" s="20"/>
      <c r="ROZ153" s="20"/>
      <c r="RPA153" s="20"/>
      <c r="RPB153" s="20"/>
      <c r="RPC153" s="20"/>
      <c r="RPD153" s="20"/>
      <c r="RPE153" s="20"/>
      <c r="RPF153" s="20"/>
      <c r="RPG153" s="20"/>
      <c r="RPH153" s="20"/>
      <c r="RPI153" s="20"/>
      <c r="RPJ153" s="20"/>
      <c r="RPK153" s="20"/>
      <c r="RPL153" s="20"/>
      <c r="RPM153" s="20"/>
      <c r="RPN153" s="20"/>
      <c r="RPO153" s="20"/>
      <c r="RPP153" s="20"/>
      <c r="RPQ153" s="20"/>
      <c r="RPR153" s="20"/>
      <c r="RPS153" s="20"/>
      <c r="RPT153" s="20"/>
      <c r="RPU153" s="20"/>
      <c r="RPV153" s="20"/>
      <c r="RPW153" s="20"/>
      <c r="RPX153" s="20"/>
      <c r="RPY153" s="20"/>
      <c r="RPZ153" s="20"/>
      <c r="RQA153" s="20"/>
      <c r="RQB153" s="20"/>
      <c r="RQC153" s="20"/>
      <c r="RQD153" s="20"/>
      <c r="RQE153" s="20"/>
      <c r="RQF153" s="20"/>
      <c r="RQG153" s="20"/>
      <c r="RQH153" s="20"/>
      <c r="RQI153" s="20"/>
      <c r="RQJ153" s="20"/>
      <c r="RQK153" s="20"/>
      <c r="RQL153" s="20"/>
      <c r="RQM153" s="20"/>
      <c r="RQN153" s="20"/>
      <c r="RQO153" s="20"/>
      <c r="RQP153" s="20"/>
      <c r="RQQ153" s="20"/>
      <c r="RQR153" s="20"/>
      <c r="RQS153" s="20"/>
      <c r="RQT153" s="20"/>
      <c r="RQU153" s="20"/>
      <c r="RQV153" s="20"/>
      <c r="RQW153" s="20"/>
      <c r="RQX153" s="20"/>
      <c r="RQY153" s="20"/>
      <c r="RQZ153" s="20"/>
      <c r="RRA153" s="20"/>
      <c r="RRB153" s="20"/>
      <c r="RRC153" s="20"/>
      <c r="RRD153" s="20"/>
      <c r="RRE153" s="20"/>
      <c r="RRF153" s="20"/>
      <c r="RRG153" s="20"/>
      <c r="RRH153" s="20"/>
      <c r="RRI153" s="20"/>
      <c r="RRJ153" s="20"/>
      <c r="RRK153" s="20"/>
      <c r="RRL153" s="20"/>
      <c r="RRM153" s="20"/>
      <c r="RRN153" s="20"/>
      <c r="RRO153" s="20"/>
      <c r="RRP153" s="20"/>
      <c r="RRQ153" s="20"/>
      <c r="RRR153" s="20"/>
      <c r="RRS153" s="20"/>
      <c r="RRT153" s="20"/>
      <c r="RRU153" s="20"/>
      <c r="RRV153" s="20"/>
      <c r="RRW153" s="20"/>
      <c r="RRX153" s="20"/>
      <c r="RRY153" s="20"/>
      <c r="RRZ153" s="20"/>
      <c r="RSA153" s="20"/>
      <c r="RSB153" s="20"/>
      <c r="RSC153" s="20"/>
      <c r="RSD153" s="20"/>
      <c r="RSE153" s="20"/>
      <c r="RSF153" s="20"/>
      <c r="RSG153" s="20"/>
      <c r="RSH153" s="20"/>
      <c r="RSI153" s="20"/>
      <c r="RSJ153" s="20"/>
      <c r="RSK153" s="20"/>
      <c r="RSL153" s="20"/>
      <c r="RSM153" s="20"/>
      <c r="RSN153" s="20"/>
      <c r="RSO153" s="20"/>
      <c r="RSP153" s="20"/>
      <c r="RSQ153" s="20"/>
      <c r="RSR153" s="20"/>
      <c r="RSS153" s="20"/>
      <c r="RST153" s="20"/>
      <c r="RSU153" s="20"/>
      <c r="RSV153" s="20"/>
      <c r="RSW153" s="20"/>
      <c r="RSX153" s="20"/>
      <c r="RSY153" s="20"/>
      <c r="RSZ153" s="20"/>
      <c r="RTA153" s="20"/>
      <c r="RTB153" s="20"/>
      <c r="RTC153" s="20"/>
      <c r="RTD153" s="20"/>
      <c r="RTE153" s="20"/>
      <c r="RTF153" s="20"/>
      <c r="RTG153" s="20"/>
      <c r="RTH153" s="20"/>
      <c r="RTI153" s="20"/>
      <c r="RTJ153" s="20"/>
      <c r="RTK153" s="20"/>
      <c r="RTL153" s="20"/>
      <c r="RTM153" s="20"/>
      <c r="RTN153" s="20"/>
      <c r="RTO153" s="20"/>
      <c r="RTP153" s="20"/>
      <c r="RTQ153" s="20"/>
      <c r="RTR153" s="20"/>
      <c r="RTS153" s="20"/>
      <c r="RTT153" s="20"/>
      <c r="RTU153" s="20"/>
      <c r="RTV153" s="20"/>
      <c r="RTW153" s="20"/>
      <c r="RTX153" s="20"/>
      <c r="RTY153" s="20"/>
      <c r="RTZ153" s="20"/>
      <c r="RUA153" s="20"/>
      <c r="RUB153" s="20"/>
      <c r="RUC153" s="20"/>
      <c r="RUD153" s="20"/>
      <c r="RUE153" s="20"/>
      <c r="RUF153" s="20"/>
      <c r="RUG153" s="20"/>
      <c r="RUH153" s="20"/>
      <c r="RUI153" s="20"/>
      <c r="RUJ153" s="20"/>
      <c r="RUK153" s="20"/>
      <c r="RUL153" s="20"/>
      <c r="RUM153" s="20"/>
      <c r="RUN153" s="20"/>
      <c r="RUO153" s="20"/>
      <c r="RUP153" s="20"/>
      <c r="RUQ153" s="20"/>
      <c r="RUR153" s="20"/>
      <c r="RUS153" s="20"/>
      <c r="RUT153" s="20"/>
      <c r="RUU153" s="20"/>
      <c r="RUV153" s="20"/>
      <c r="RUW153" s="20"/>
      <c r="RUX153" s="20"/>
      <c r="RUY153" s="20"/>
      <c r="RUZ153" s="20"/>
      <c r="RVA153" s="20"/>
      <c r="RVB153" s="20"/>
      <c r="RVC153" s="20"/>
      <c r="RVD153" s="20"/>
      <c r="RVE153" s="20"/>
      <c r="RVF153" s="20"/>
      <c r="RVG153" s="20"/>
      <c r="RVH153" s="20"/>
      <c r="RVI153" s="20"/>
      <c r="RVJ153" s="20"/>
      <c r="RVK153" s="20"/>
      <c r="RVL153" s="20"/>
      <c r="RVM153" s="20"/>
      <c r="RVN153" s="20"/>
      <c r="RVO153" s="20"/>
      <c r="RVP153" s="20"/>
      <c r="RVQ153" s="20"/>
      <c r="RVR153" s="20"/>
      <c r="RVS153" s="20"/>
      <c r="RVT153" s="20"/>
      <c r="RVU153" s="20"/>
      <c r="RVV153" s="20"/>
      <c r="RVW153" s="20"/>
      <c r="RVX153" s="20"/>
      <c r="RVY153" s="20"/>
      <c r="RVZ153" s="20"/>
      <c r="RWA153" s="20"/>
      <c r="RWB153" s="20"/>
      <c r="RWC153" s="20"/>
      <c r="RWD153" s="20"/>
      <c r="RWE153" s="20"/>
      <c r="RWF153" s="20"/>
      <c r="RWG153" s="20"/>
      <c r="RWH153" s="20"/>
      <c r="RWI153" s="20"/>
      <c r="RWJ153" s="20"/>
      <c r="RWK153" s="20"/>
      <c r="RWL153" s="20"/>
      <c r="RWM153" s="20"/>
      <c r="RWN153" s="20"/>
      <c r="RWO153" s="20"/>
      <c r="RWP153" s="20"/>
      <c r="RWQ153" s="20"/>
      <c r="RWR153" s="20"/>
      <c r="RWS153" s="20"/>
      <c r="RWT153" s="20"/>
      <c r="RWU153" s="20"/>
      <c r="RWV153" s="20"/>
      <c r="RWW153" s="20"/>
      <c r="RWX153" s="20"/>
      <c r="RWY153" s="20"/>
      <c r="RWZ153" s="20"/>
      <c r="RXA153" s="20"/>
      <c r="RXB153" s="20"/>
      <c r="RXC153" s="20"/>
      <c r="RXD153" s="20"/>
      <c r="RXE153" s="20"/>
      <c r="RXF153" s="20"/>
      <c r="RXG153" s="20"/>
      <c r="RXH153" s="20"/>
      <c r="RXI153" s="20"/>
      <c r="RXJ153" s="20"/>
      <c r="RXK153" s="20"/>
      <c r="RXL153" s="20"/>
      <c r="RXM153" s="20"/>
      <c r="RXN153" s="20"/>
      <c r="RXO153" s="20"/>
      <c r="RXP153" s="20"/>
      <c r="RXQ153" s="20"/>
      <c r="RXR153" s="20"/>
      <c r="RXS153" s="20"/>
      <c r="RXT153" s="20"/>
      <c r="RXU153" s="20"/>
      <c r="RXV153" s="20"/>
      <c r="RXW153" s="20"/>
      <c r="RXX153" s="20"/>
      <c r="RXY153" s="20"/>
      <c r="RXZ153" s="20"/>
      <c r="RYA153" s="20"/>
      <c r="RYB153" s="20"/>
      <c r="RYC153" s="20"/>
      <c r="RYD153" s="20"/>
      <c r="RYE153" s="20"/>
      <c r="RYF153" s="20"/>
      <c r="RYG153" s="20"/>
      <c r="RYH153" s="20"/>
      <c r="RYI153" s="20"/>
      <c r="RYJ153" s="20"/>
      <c r="RYK153" s="20"/>
      <c r="RYL153" s="20"/>
      <c r="RYM153" s="20"/>
      <c r="RYN153" s="20"/>
      <c r="RYO153" s="20"/>
      <c r="RYP153" s="20"/>
      <c r="RYQ153" s="20"/>
      <c r="RYR153" s="20"/>
      <c r="RYS153" s="20"/>
      <c r="RYT153" s="20"/>
      <c r="RYU153" s="20"/>
      <c r="RYV153" s="20"/>
      <c r="RYW153" s="20"/>
      <c r="RYX153" s="20"/>
      <c r="RYY153" s="20"/>
      <c r="RYZ153" s="20"/>
      <c r="RZA153" s="20"/>
      <c r="RZB153" s="20"/>
      <c r="RZC153" s="20"/>
      <c r="RZD153" s="20"/>
      <c r="RZE153" s="20"/>
      <c r="RZF153" s="20"/>
      <c r="RZG153" s="20"/>
      <c r="RZH153" s="20"/>
      <c r="RZI153" s="20"/>
      <c r="RZJ153" s="20"/>
      <c r="RZK153" s="20"/>
      <c r="RZL153" s="20"/>
      <c r="RZM153" s="20"/>
      <c r="RZN153" s="20"/>
      <c r="RZO153" s="20"/>
      <c r="RZP153" s="20"/>
      <c r="RZQ153" s="20"/>
      <c r="RZR153" s="20"/>
      <c r="RZS153" s="20"/>
      <c r="RZT153" s="20"/>
      <c r="RZU153" s="20"/>
      <c r="RZV153" s="20"/>
      <c r="RZW153" s="20"/>
      <c r="RZX153" s="20"/>
      <c r="RZY153" s="20"/>
      <c r="RZZ153" s="20"/>
      <c r="SAA153" s="20"/>
      <c r="SAB153" s="20"/>
      <c r="SAC153" s="20"/>
      <c r="SAD153" s="20"/>
      <c r="SAE153" s="20"/>
      <c r="SAF153" s="20"/>
      <c r="SAG153" s="20"/>
      <c r="SAH153" s="20"/>
      <c r="SAI153" s="20"/>
      <c r="SAJ153" s="20"/>
      <c r="SAK153" s="20"/>
      <c r="SAL153" s="20"/>
      <c r="SAM153" s="20"/>
      <c r="SAN153" s="20"/>
      <c r="SAO153" s="20"/>
      <c r="SAP153" s="20"/>
      <c r="SAQ153" s="20"/>
      <c r="SAR153" s="20"/>
      <c r="SAS153" s="20"/>
      <c r="SAT153" s="20"/>
      <c r="SAU153" s="20"/>
      <c r="SAV153" s="20"/>
      <c r="SAW153" s="20"/>
      <c r="SAX153" s="20"/>
      <c r="SAY153" s="20"/>
      <c r="SAZ153" s="20"/>
      <c r="SBA153" s="20"/>
      <c r="SBB153" s="20"/>
      <c r="SBC153" s="20"/>
      <c r="SBD153" s="20"/>
      <c r="SBE153" s="20"/>
      <c r="SBF153" s="20"/>
      <c r="SBG153" s="20"/>
      <c r="SBH153" s="20"/>
      <c r="SBI153" s="20"/>
      <c r="SBJ153" s="20"/>
      <c r="SBK153" s="20"/>
      <c r="SBL153" s="20"/>
      <c r="SBM153" s="20"/>
      <c r="SBN153" s="20"/>
      <c r="SBO153" s="20"/>
      <c r="SBP153" s="20"/>
      <c r="SBQ153" s="20"/>
      <c r="SBR153" s="20"/>
      <c r="SBS153" s="20"/>
      <c r="SBT153" s="20"/>
      <c r="SBU153" s="20"/>
      <c r="SBV153" s="20"/>
      <c r="SBW153" s="20"/>
      <c r="SBX153" s="20"/>
      <c r="SBY153" s="20"/>
      <c r="SBZ153" s="20"/>
      <c r="SCA153" s="20"/>
      <c r="SCB153" s="20"/>
      <c r="SCC153" s="20"/>
      <c r="SCD153" s="20"/>
      <c r="SCE153" s="20"/>
      <c r="SCF153" s="20"/>
      <c r="SCG153" s="20"/>
      <c r="SCH153" s="20"/>
      <c r="SCI153" s="20"/>
      <c r="SCJ153" s="20"/>
      <c r="SCK153" s="20"/>
      <c r="SCL153" s="20"/>
      <c r="SCM153" s="20"/>
      <c r="SCN153" s="20"/>
      <c r="SCO153" s="20"/>
      <c r="SCP153" s="20"/>
      <c r="SCQ153" s="20"/>
      <c r="SCR153" s="20"/>
      <c r="SCS153" s="20"/>
      <c r="SCT153" s="20"/>
      <c r="SCU153" s="20"/>
      <c r="SCV153" s="20"/>
      <c r="SCW153" s="20"/>
      <c r="SCX153" s="20"/>
      <c r="SCY153" s="20"/>
      <c r="SCZ153" s="20"/>
      <c r="SDA153" s="20"/>
      <c r="SDB153" s="20"/>
      <c r="SDC153" s="20"/>
      <c r="SDD153" s="20"/>
      <c r="SDE153" s="20"/>
      <c r="SDF153" s="20"/>
      <c r="SDG153" s="20"/>
      <c r="SDH153" s="20"/>
      <c r="SDI153" s="20"/>
      <c r="SDJ153" s="20"/>
      <c r="SDK153" s="20"/>
      <c r="SDL153" s="20"/>
      <c r="SDM153" s="20"/>
      <c r="SDN153" s="20"/>
      <c r="SDO153" s="20"/>
      <c r="SDP153" s="20"/>
      <c r="SDQ153" s="20"/>
      <c r="SDR153" s="20"/>
      <c r="SDS153" s="20"/>
      <c r="SDT153" s="20"/>
      <c r="SDU153" s="20"/>
      <c r="SDV153" s="20"/>
      <c r="SDW153" s="20"/>
      <c r="SDX153" s="20"/>
      <c r="SDY153" s="20"/>
      <c r="SDZ153" s="20"/>
      <c r="SEA153" s="20"/>
      <c r="SEB153" s="20"/>
      <c r="SEC153" s="20"/>
      <c r="SED153" s="20"/>
      <c r="SEE153" s="20"/>
      <c r="SEF153" s="20"/>
      <c r="SEG153" s="20"/>
      <c r="SEH153" s="20"/>
      <c r="SEI153" s="20"/>
      <c r="SEJ153" s="20"/>
      <c r="SEK153" s="20"/>
      <c r="SEL153" s="20"/>
      <c r="SEM153" s="20"/>
      <c r="SEN153" s="20"/>
      <c r="SEO153" s="20"/>
      <c r="SEP153" s="20"/>
      <c r="SEQ153" s="20"/>
      <c r="SER153" s="20"/>
      <c r="SES153" s="20"/>
      <c r="SET153" s="20"/>
      <c r="SEU153" s="20"/>
      <c r="SEV153" s="20"/>
      <c r="SEW153" s="20"/>
      <c r="SEX153" s="20"/>
      <c r="SEY153" s="20"/>
      <c r="SEZ153" s="20"/>
      <c r="SFA153" s="20"/>
      <c r="SFB153" s="20"/>
      <c r="SFC153" s="20"/>
      <c r="SFD153" s="20"/>
      <c r="SFE153" s="20"/>
      <c r="SFF153" s="20"/>
      <c r="SFG153" s="20"/>
      <c r="SFH153" s="20"/>
      <c r="SFI153" s="20"/>
      <c r="SFJ153" s="20"/>
      <c r="SFK153" s="20"/>
      <c r="SFL153" s="20"/>
      <c r="SFM153" s="20"/>
      <c r="SFN153" s="20"/>
      <c r="SFO153" s="20"/>
      <c r="SFP153" s="20"/>
      <c r="SFQ153" s="20"/>
      <c r="SFR153" s="20"/>
      <c r="SFS153" s="20"/>
      <c r="SFT153" s="20"/>
      <c r="SFU153" s="20"/>
      <c r="SFV153" s="20"/>
      <c r="SFW153" s="20"/>
      <c r="SFX153" s="20"/>
      <c r="SFY153" s="20"/>
      <c r="SFZ153" s="20"/>
      <c r="SGA153" s="20"/>
      <c r="SGB153" s="20"/>
      <c r="SGC153" s="20"/>
      <c r="SGD153" s="20"/>
      <c r="SGE153" s="20"/>
      <c r="SGF153" s="20"/>
      <c r="SGG153" s="20"/>
      <c r="SGH153" s="20"/>
      <c r="SGI153" s="20"/>
      <c r="SGJ153" s="20"/>
      <c r="SGK153" s="20"/>
      <c r="SGL153" s="20"/>
      <c r="SGM153" s="20"/>
      <c r="SGN153" s="20"/>
      <c r="SGO153" s="20"/>
      <c r="SGP153" s="20"/>
      <c r="SGQ153" s="20"/>
      <c r="SGR153" s="20"/>
      <c r="SGS153" s="20"/>
      <c r="SGT153" s="20"/>
      <c r="SGU153" s="20"/>
      <c r="SGV153" s="20"/>
      <c r="SGW153" s="20"/>
      <c r="SGX153" s="20"/>
      <c r="SGY153" s="20"/>
      <c r="SGZ153" s="20"/>
      <c r="SHA153" s="20"/>
      <c r="SHB153" s="20"/>
      <c r="SHC153" s="20"/>
      <c r="SHD153" s="20"/>
      <c r="SHE153" s="20"/>
      <c r="SHF153" s="20"/>
      <c r="SHG153" s="20"/>
      <c r="SHH153" s="20"/>
      <c r="SHI153" s="20"/>
      <c r="SHJ153" s="20"/>
      <c r="SHK153" s="20"/>
      <c r="SHL153" s="20"/>
      <c r="SHM153" s="20"/>
      <c r="SHN153" s="20"/>
      <c r="SHO153" s="20"/>
      <c r="SHP153" s="20"/>
      <c r="SHQ153" s="20"/>
      <c r="SHR153" s="20"/>
      <c r="SHS153" s="20"/>
      <c r="SHT153" s="20"/>
      <c r="SHU153" s="20"/>
      <c r="SHV153" s="20"/>
      <c r="SHW153" s="20"/>
      <c r="SHX153" s="20"/>
      <c r="SHY153" s="20"/>
      <c r="SHZ153" s="20"/>
      <c r="SIA153" s="20"/>
      <c r="SIB153" s="20"/>
      <c r="SIC153" s="20"/>
      <c r="SID153" s="20"/>
      <c r="SIE153" s="20"/>
      <c r="SIF153" s="20"/>
      <c r="SIG153" s="20"/>
      <c r="SIH153" s="20"/>
      <c r="SII153" s="20"/>
      <c r="SIJ153" s="20"/>
      <c r="SIK153" s="20"/>
      <c r="SIL153" s="20"/>
      <c r="SIM153" s="20"/>
      <c r="SIN153" s="20"/>
      <c r="SIO153" s="20"/>
      <c r="SIP153" s="20"/>
      <c r="SIQ153" s="20"/>
      <c r="SIR153" s="20"/>
      <c r="SIS153" s="20"/>
      <c r="SIT153" s="20"/>
      <c r="SIU153" s="20"/>
      <c r="SIV153" s="20"/>
      <c r="SIW153" s="20"/>
      <c r="SIX153" s="20"/>
      <c r="SIY153" s="20"/>
      <c r="SIZ153" s="20"/>
      <c r="SJA153" s="20"/>
      <c r="SJB153" s="20"/>
      <c r="SJC153" s="20"/>
      <c r="SJD153" s="20"/>
      <c r="SJE153" s="20"/>
      <c r="SJF153" s="20"/>
      <c r="SJG153" s="20"/>
      <c r="SJH153" s="20"/>
      <c r="SJI153" s="20"/>
      <c r="SJJ153" s="20"/>
      <c r="SJK153" s="20"/>
      <c r="SJL153" s="20"/>
      <c r="SJM153" s="20"/>
      <c r="SJN153" s="20"/>
      <c r="SJO153" s="20"/>
      <c r="SJP153" s="20"/>
      <c r="SJQ153" s="20"/>
      <c r="SJR153" s="20"/>
      <c r="SJS153" s="20"/>
      <c r="SJT153" s="20"/>
      <c r="SJU153" s="20"/>
      <c r="SJV153" s="20"/>
      <c r="SJW153" s="20"/>
      <c r="SJX153" s="20"/>
      <c r="SJY153" s="20"/>
      <c r="SJZ153" s="20"/>
      <c r="SKA153" s="20"/>
      <c r="SKB153" s="20"/>
      <c r="SKC153" s="20"/>
      <c r="SKD153" s="20"/>
      <c r="SKE153" s="20"/>
      <c r="SKF153" s="20"/>
      <c r="SKG153" s="20"/>
      <c r="SKH153" s="20"/>
      <c r="SKI153" s="20"/>
      <c r="SKJ153" s="20"/>
      <c r="SKK153" s="20"/>
      <c r="SKL153" s="20"/>
      <c r="SKM153" s="20"/>
      <c r="SKN153" s="20"/>
      <c r="SKO153" s="20"/>
      <c r="SKP153" s="20"/>
      <c r="SKQ153" s="20"/>
      <c r="SKR153" s="20"/>
      <c r="SKS153" s="20"/>
      <c r="SKT153" s="20"/>
      <c r="SKU153" s="20"/>
      <c r="SKV153" s="20"/>
      <c r="SKW153" s="20"/>
      <c r="SKX153" s="20"/>
      <c r="SKY153" s="20"/>
      <c r="SKZ153" s="20"/>
      <c r="SLA153" s="20"/>
      <c r="SLB153" s="20"/>
      <c r="SLC153" s="20"/>
      <c r="SLD153" s="20"/>
      <c r="SLE153" s="20"/>
      <c r="SLF153" s="20"/>
      <c r="SLG153" s="20"/>
      <c r="SLH153" s="20"/>
      <c r="SLI153" s="20"/>
      <c r="SLJ153" s="20"/>
      <c r="SLK153" s="20"/>
      <c r="SLL153" s="20"/>
      <c r="SLM153" s="20"/>
      <c r="SLN153" s="20"/>
      <c r="SLO153" s="20"/>
      <c r="SLP153" s="20"/>
      <c r="SLQ153" s="20"/>
      <c r="SLR153" s="20"/>
      <c r="SLS153" s="20"/>
      <c r="SLT153" s="20"/>
      <c r="SLU153" s="20"/>
      <c r="SLV153" s="20"/>
      <c r="SLW153" s="20"/>
      <c r="SLX153" s="20"/>
      <c r="SLY153" s="20"/>
      <c r="SLZ153" s="20"/>
      <c r="SMA153" s="20"/>
      <c r="SMB153" s="20"/>
      <c r="SMC153" s="20"/>
      <c r="SMD153" s="20"/>
      <c r="SME153" s="20"/>
      <c r="SMF153" s="20"/>
      <c r="SMG153" s="20"/>
      <c r="SMH153" s="20"/>
      <c r="SMI153" s="20"/>
      <c r="SMJ153" s="20"/>
      <c r="SMK153" s="20"/>
      <c r="SML153" s="20"/>
      <c r="SMM153" s="20"/>
      <c r="SMN153" s="20"/>
      <c r="SMO153" s="20"/>
      <c r="SMP153" s="20"/>
      <c r="SMQ153" s="20"/>
      <c r="SMR153" s="20"/>
      <c r="SMS153" s="20"/>
      <c r="SMT153" s="20"/>
      <c r="SMU153" s="20"/>
      <c r="SMV153" s="20"/>
      <c r="SMW153" s="20"/>
      <c r="SMX153" s="20"/>
      <c r="SMY153" s="20"/>
      <c r="SMZ153" s="20"/>
      <c r="SNA153" s="20"/>
      <c r="SNB153" s="20"/>
      <c r="SNC153" s="20"/>
      <c r="SND153" s="20"/>
      <c r="SNE153" s="20"/>
      <c r="SNF153" s="20"/>
      <c r="SNG153" s="20"/>
      <c r="SNH153" s="20"/>
      <c r="SNI153" s="20"/>
      <c r="SNJ153" s="20"/>
      <c r="SNK153" s="20"/>
      <c r="SNL153" s="20"/>
      <c r="SNM153" s="20"/>
      <c r="SNN153" s="20"/>
      <c r="SNO153" s="20"/>
      <c r="SNP153" s="20"/>
      <c r="SNQ153" s="20"/>
      <c r="SNR153" s="20"/>
      <c r="SNS153" s="20"/>
      <c r="SNT153" s="20"/>
      <c r="SNU153" s="20"/>
      <c r="SNV153" s="20"/>
      <c r="SNW153" s="20"/>
      <c r="SNX153" s="20"/>
      <c r="SNY153" s="20"/>
      <c r="SNZ153" s="20"/>
      <c r="SOA153" s="20"/>
      <c r="SOB153" s="20"/>
      <c r="SOC153" s="20"/>
      <c r="SOD153" s="20"/>
      <c r="SOE153" s="20"/>
      <c r="SOF153" s="20"/>
      <c r="SOG153" s="20"/>
      <c r="SOH153" s="20"/>
      <c r="SOI153" s="20"/>
      <c r="SOJ153" s="20"/>
      <c r="SOK153" s="20"/>
      <c r="SOL153" s="20"/>
      <c r="SOM153" s="20"/>
      <c r="SON153" s="20"/>
      <c r="SOO153" s="20"/>
      <c r="SOP153" s="20"/>
      <c r="SOQ153" s="20"/>
      <c r="SOR153" s="20"/>
      <c r="SOS153" s="20"/>
      <c r="SOT153" s="20"/>
      <c r="SOU153" s="20"/>
      <c r="SOV153" s="20"/>
      <c r="SOW153" s="20"/>
      <c r="SOX153" s="20"/>
      <c r="SOY153" s="20"/>
      <c r="SOZ153" s="20"/>
      <c r="SPA153" s="20"/>
      <c r="SPB153" s="20"/>
      <c r="SPC153" s="20"/>
      <c r="SPD153" s="20"/>
      <c r="SPE153" s="20"/>
      <c r="SPF153" s="20"/>
      <c r="SPG153" s="20"/>
      <c r="SPH153" s="20"/>
      <c r="SPI153" s="20"/>
      <c r="SPJ153" s="20"/>
      <c r="SPK153" s="20"/>
      <c r="SPL153" s="20"/>
      <c r="SPM153" s="20"/>
      <c r="SPN153" s="20"/>
      <c r="SPO153" s="20"/>
      <c r="SPP153" s="20"/>
      <c r="SPQ153" s="20"/>
      <c r="SPR153" s="20"/>
      <c r="SPS153" s="20"/>
      <c r="SPT153" s="20"/>
      <c r="SPU153" s="20"/>
      <c r="SPV153" s="20"/>
      <c r="SPW153" s="20"/>
      <c r="SPX153" s="20"/>
      <c r="SPY153" s="20"/>
      <c r="SPZ153" s="20"/>
      <c r="SQA153" s="20"/>
      <c r="SQB153" s="20"/>
      <c r="SQC153" s="20"/>
      <c r="SQD153" s="20"/>
      <c r="SQE153" s="20"/>
      <c r="SQF153" s="20"/>
      <c r="SQG153" s="20"/>
      <c r="SQH153" s="20"/>
      <c r="SQI153" s="20"/>
      <c r="SQJ153" s="20"/>
      <c r="SQK153" s="20"/>
      <c r="SQL153" s="20"/>
      <c r="SQM153" s="20"/>
      <c r="SQN153" s="20"/>
      <c r="SQO153" s="20"/>
      <c r="SQP153" s="20"/>
      <c r="SQQ153" s="20"/>
      <c r="SQR153" s="20"/>
      <c r="SQS153" s="20"/>
      <c r="SQT153" s="20"/>
      <c r="SQU153" s="20"/>
      <c r="SQV153" s="20"/>
      <c r="SQW153" s="20"/>
      <c r="SQX153" s="20"/>
      <c r="SQY153" s="20"/>
      <c r="SQZ153" s="20"/>
      <c r="SRA153" s="20"/>
      <c r="SRB153" s="20"/>
      <c r="SRC153" s="20"/>
      <c r="SRD153" s="20"/>
      <c r="SRE153" s="20"/>
      <c r="SRF153" s="20"/>
      <c r="SRG153" s="20"/>
      <c r="SRH153" s="20"/>
      <c r="SRI153" s="20"/>
      <c r="SRJ153" s="20"/>
      <c r="SRK153" s="20"/>
      <c r="SRL153" s="20"/>
      <c r="SRM153" s="20"/>
      <c r="SRN153" s="20"/>
      <c r="SRO153" s="20"/>
      <c r="SRP153" s="20"/>
      <c r="SRQ153" s="20"/>
      <c r="SRR153" s="20"/>
      <c r="SRS153" s="20"/>
      <c r="SRT153" s="20"/>
      <c r="SRU153" s="20"/>
      <c r="SRV153" s="20"/>
      <c r="SRW153" s="20"/>
      <c r="SRX153" s="20"/>
      <c r="SRY153" s="20"/>
      <c r="SRZ153" s="20"/>
      <c r="SSA153" s="20"/>
      <c r="SSB153" s="20"/>
      <c r="SSC153" s="20"/>
      <c r="SSD153" s="20"/>
      <c r="SSE153" s="20"/>
      <c r="SSF153" s="20"/>
      <c r="SSG153" s="20"/>
      <c r="SSH153" s="20"/>
      <c r="SSI153" s="20"/>
      <c r="SSJ153" s="20"/>
      <c r="SSK153" s="20"/>
      <c r="SSL153" s="20"/>
      <c r="SSM153" s="20"/>
      <c r="SSN153" s="20"/>
      <c r="SSO153" s="20"/>
      <c r="SSP153" s="20"/>
      <c r="SSQ153" s="20"/>
      <c r="SSR153" s="20"/>
      <c r="SSS153" s="20"/>
      <c r="SST153" s="20"/>
      <c r="SSU153" s="20"/>
      <c r="SSV153" s="20"/>
      <c r="SSW153" s="20"/>
      <c r="SSX153" s="20"/>
      <c r="SSY153" s="20"/>
      <c r="SSZ153" s="20"/>
      <c r="STA153" s="20"/>
      <c r="STB153" s="20"/>
      <c r="STC153" s="20"/>
      <c r="STD153" s="20"/>
      <c r="STE153" s="20"/>
      <c r="STF153" s="20"/>
      <c r="STG153" s="20"/>
      <c r="STH153" s="20"/>
      <c r="STI153" s="20"/>
      <c r="STJ153" s="20"/>
      <c r="STK153" s="20"/>
      <c r="STL153" s="20"/>
      <c r="STM153" s="20"/>
      <c r="STN153" s="20"/>
      <c r="STO153" s="20"/>
      <c r="STP153" s="20"/>
      <c r="STQ153" s="20"/>
      <c r="STR153" s="20"/>
      <c r="STS153" s="20"/>
      <c r="STT153" s="20"/>
      <c r="STU153" s="20"/>
      <c r="STV153" s="20"/>
      <c r="STW153" s="20"/>
      <c r="STX153" s="20"/>
      <c r="STY153" s="20"/>
      <c r="STZ153" s="20"/>
      <c r="SUA153" s="20"/>
      <c r="SUB153" s="20"/>
      <c r="SUC153" s="20"/>
      <c r="SUD153" s="20"/>
      <c r="SUE153" s="20"/>
      <c r="SUF153" s="20"/>
      <c r="SUG153" s="20"/>
      <c r="SUH153" s="20"/>
      <c r="SUI153" s="20"/>
      <c r="SUJ153" s="20"/>
      <c r="SUK153" s="20"/>
      <c r="SUL153" s="20"/>
      <c r="SUM153" s="20"/>
      <c r="SUN153" s="20"/>
      <c r="SUO153" s="20"/>
      <c r="SUP153" s="20"/>
      <c r="SUQ153" s="20"/>
      <c r="SUR153" s="20"/>
      <c r="SUS153" s="20"/>
      <c r="SUT153" s="20"/>
      <c r="SUU153" s="20"/>
      <c r="SUV153" s="20"/>
      <c r="SUW153" s="20"/>
      <c r="SUX153" s="20"/>
      <c r="SUY153" s="20"/>
      <c r="SUZ153" s="20"/>
      <c r="SVA153" s="20"/>
      <c r="SVB153" s="20"/>
      <c r="SVC153" s="20"/>
      <c r="SVD153" s="20"/>
      <c r="SVE153" s="20"/>
      <c r="SVF153" s="20"/>
      <c r="SVG153" s="20"/>
      <c r="SVH153" s="20"/>
      <c r="SVI153" s="20"/>
      <c r="SVJ153" s="20"/>
      <c r="SVK153" s="20"/>
      <c r="SVL153" s="20"/>
      <c r="SVM153" s="20"/>
      <c r="SVN153" s="20"/>
      <c r="SVO153" s="20"/>
      <c r="SVP153" s="20"/>
      <c r="SVQ153" s="20"/>
      <c r="SVR153" s="20"/>
      <c r="SVS153" s="20"/>
      <c r="SVT153" s="20"/>
      <c r="SVU153" s="20"/>
      <c r="SVV153" s="20"/>
      <c r="SVW153" s="20"/>
      <c r="SVX153" s="20"/>
      <c r="SVY153" s="20"/>
      <c r="SVZ153" s="20"/>
      <c r="SWA153" s="20"/>
      <c r="SWB153" s="20"/>
      <c r="SWC153" s="20"/>
      <c r="SWD153" s="20"/>
      <c r="SWE153" s="20"/>
      <c r="SWF153" s="20"/>
      <c r="SWG153" s="20"/>
      <c r="SWH153" s="20"/>
      <c r="SWI153" s="20"/>
      <c r="SWJ153" s="20"/>
      <c r="SWK153" s="20"/>
      <c r="SWL153" s="20"/>
      <c r="SWM153" s="20"/>
      <c r="SWN153" s="20"/>
      <c r="SWO153" s="20"/>
      <c r="SWP153" s="20"/>
      <c r="SWQ153" s="20"/>
      <c r="SWR153" s="20"/>
      <c r="SWS153" s="20"/>
      <c r="SWT153" s="20"/>
      <c r="SWU153" s="20"/>
      <c r="SWV153" s="20"/>
      <c r="SWW153" s="20"/>
      <c r="SWX153" s="20"/>
      <c r="SWY153" s="20"/>
      <c r="SWZ153" s="20"/>
      <c r="SXA153" s="20"/>
      <c r="SXB153" s="20"/>
      <c r="SXC153" s="20"/>
      <c r="SXD153" s="20"/>
      <c r="SXE153" s="20"/>
      <c r="SXF153" s="20"/>
      <c r="SXG153" s="20"/>
      <c r="SXH153" s="20"/>
      <c r="SXI153" s="20"/>
      <c r="SXJ153" s="20"/>
      <c r="SXK153" s="20"/>
      <c r="SXL153" s="20"/>
      <c r="SXM153" s="20"/>
      <c r="SXN153" s="20"/>
      <c r="SXO153" s="20"/>
      <c r="SXP153" s="20"/>
      <c r="SXQ153" s="20"/>
      <c r="SXR153" s="20"/>
      <c r="SXS153" s="20"/>
      <c r="SXT153" s="20"/>
      <c r="SXU153" s="20"/>
      <c r="SXV153" s="20"/>
      <c r="SXW153" s="20"/>
      <c r="SXX153" s="20"/>
      <c r="SXY153" s="20"/>
      <c r="SXZ153" s="20"/>
      <c r="SYA153" s="20"/>
      <c r="SYB153" s="20"/>
      <c r="SYC153" s="20"/>
      <c r="SYD153" s="20"/>
      <c r="SYE153" s="20"/>
      <c r="SYF153" s="20"/>
      <c r="SYG153" s="20"/>
      <c r="SYH153" s="20"/>
      <c r="SYI153" s="20"/>
      <c r="SYJ153" s="20"/>
      <c r="SYK153" s="20"/>
      <c r="SYL153" s="20"/>
      <c r="SYM153" s="20"/>
      <c r="SYN153" s="20"/>
      <c r="SYO153" s="20"/>
      <c r="SYP153" s="20"/>
      <c r="SYQ153" s="20"/>
      <c r="SYR153" s="20"/>
      <c r="SYS153" s="20"/>
      <c r="SYT153" s="20"/>
      <c r="SYU153" s="20"/>
      <c r="SYV153" s="20"/>
      <c r="SYW153" s="20"/>
      <c r="SYX153" s="20"/>
      <c r="SYY153" s="20"/>
      <c r="SYZ153" s="20"/>
      <c r="SZA153" s="20"/>
      <c r="SZB153" s="20"/>
      <c r="SZC153" s="20"/>
      <c r="SZD153" s="20"/>
      <c r="SZE153" s="20"/>
      <c r="SZF153" s="20"/>
      <c r="SZG153" s="20"/>
      <c r="SZH153" s="20"/>
      <c r="SZI153" s="20"/>
      <c r="SZJ153" s="20"/>
      <c r="SZK153" s="20"/>
      <c r="SZL153" s="20"/>
      <c r="SZM153" s="20"/>
      <c r="SZN153" s="20"/>
      <c r="SZO153" s="20"/>
      <c r="SZP153" s="20"/>
      <c r="SZQ153" s="20"/>
      <c r="SZR153" s="20"/>
      <c r="SZS153" s="20"/>
      <c r="SZT153" s="20"/>
      <c r="SZU153" s="20"/>
      <c r="SZV153" s="20"/>
      <c r="SZW153" s="20"/>
      <c r="SZX153" s="20"/>
      <c r="SZY153" s="20"/>
      <c r="SZZ153" s="20"/>
      <c r="TAA153" s="20"/>
      <c r="TAB153" s="20"/>
      <c r="TAC153" s="20"/>
      <c r="TAD153" s="20"/>
      <c r="TAE153" s="20"/>
      <c r="TAF153" s="20"/>
      <c r="TAG153" s="20"/>
      <c r="TAH153" s="20"/>
      <c r="TAI153" s="20"/>
      <c r="TAJ153" s="20"/>
      <c r="TAK153" s="20"/>
      <c r="TAL153" s="20"/>
      <c r="TAM153" s="20"/>
      <c r="TAN153" s="20"/>
      <c r="TAO153" s="20"/>
      <c r="TAP153" s="20"/>
      <c r="TAQ153" s="20"/>
      <c r="TAR153" s="20"/>
      <c r="TAS153" s="20"/>
      <c r="TAT153" s="20"/>
      <c r="TAU153" s="20"/>
      <c r="TAV153" s="20"/>
      <c r="TAW153" s="20"/>
      <c r="TAX153" s="20"/>
      <c r="TAY153" s="20"/>
      <c r="TAZ153" s="20"/>
      <c r="TBA153" s="20"/>
      <c r="TBB153" s="20"/>
      <c r="TBC153" s="20"/>
      <c r="TBD153" s="20"/>
      <c r="TBE153" s="20"/>
      <c r="TBF153" s="20"/>
      <c r="TBG153" s="20"/>
      <c r="TBH153" s="20"/>
      <c r="TBI153" s="20"/>
      <c r="TBJ153" s="20"/>
      <c r="TBK153" s="20"/>
      <c r="TBL153" s="20"/>
      <c r="TBM153" s="20"/>
      <c r="TBN153" s="20"/>
      <c r="TBO153" s="20"/>
      <c r="TBP153" s="20"/>
      <c r="TBQ153" s="20"/>
      <c r="TBR153" s="20"/>
      <c r="TBS153" s="20"/>
      <c r="TBT153" s="20"/>
      <c r="TBU153" s="20"/>
      <c r="TBV153" s="20"/>
      <c r="TBW153" s="20"/>
      <c r="TBX153" s="20"/>
      <c r="TBY153" s="20"/>
      <c r="TBZ153" s="20"/>
      <c r="TCA153" s="20"/>
      <c r="TCB153" s="20"/>
      <c r="TCC153" s="20"/>
      <c r="TCD153" s="20"/>
      <c r="TCE153" s="20"/>
      <c r="TCF153" s="20"/>
      <c r="TCG153" s="20"/>
      <c r="TCH153" s="20"/>
      <c r="TCI153" s="20"/>
      <c r="TCJ153" s="20"/>
      <c r="TCK153" s="20"/>
      <c r="TCL153" s="20"/>
      <c r="TCM153" s="20"/>
      <c r="TCN153" s="20"/>
      <c r="TCO153" s="20"/>
      <c r="TCP153" s="20"/>
      <c r="TCQ153" s="20"/>
      <c r="TCR153" s="20"/>
      <c r="TCS153" s="20"/>
      <c r="TCT153" s="20"/>
      <c r="TCU153" s="20"/>
      <c r="TCV153" s="20"/>
      <c r="TCW153" s="20"/>
      <c r="TCX153" s="20"/>
      <c r="TCY153" s="20"/>
      <c r="TCZ153" s="20"/>
      <c r="TDA153" s="20"/>
      <c r="TDB153" s="20"/>
      <c r="TDC153" s="20"/>
      <c r="TDD153" s="20"/>
      <c r="TDE153" s="20"/>
      <c r="TDF153" s="20"/>
      <c r="TDG153" s="20"/>
      <c r="TDH153" s="20"/>
      <c r="TDI153" s="20"/>
      <c r="TDJ153" s="20"/>
      <c r="TDK153" s="20"/>
      <c r="TDL153" s="20"/>
      <c r="TDM153" s="20"/>
      <c r="TDN153" s="20"/>
      <c r="TDO153" s="20"/>
      <c r="TDP153" s="20"/>
      <c r="TDQ153" s="20"/>
      <c r="TDR153" s="20"/>
      <c r="TDS153" s="20"/>
      <c r="TDT153" s="20"/>
      <c r="TDU153" s="20"/>
      <c r="TDV153" s="20"/>
      <c r="TDW153" s="20"/>
      <c r="TDX153" s="20"/>
      <c r="TDY153" s="20"/>
      <c r="TDZ153" s="20"/>
      <c r="TEA153" s="20"/>
      <c r="TEB153" s="20"/>
      <c r="TEC153" s="20"/>
      <c r="TED153" s="20"/>
      <c r="TEE153" s="20"/>
      <c r="TEF153" s="20"/>
      <c r="TEG153" s="20"/>
      <c r="TEH153" s="20"/>
      <c r="TEI153" s="20"/>
      <c r="TEJ153" s="20"/>
      <c r="TEK153" s="20"/>
      <c r="TEL153" s="20"/>
      <c r="TEM153" s="20"/>
      <c r="TEN153" s="20"/>
      <c r="TEO153" s="20"/>
      <c r="TEP153" s="20"/>
      <c r="TEQ153" s="20"/>
      <c r="TER153" s="20"/>
      <c r="TES153" s="20"/>
      <c r="TET153" s="20"/>
      <c r="TEU153" s="20"/>
      <c r="TEV153" s="20"/>
      <c r="TEW153" s="20"/>
      <c r="TEX153" s="20"/>
      <c r="TEY153" s="20"/>
      <c r="TEZ153" s="20"/>
      <c r="TFA153" s="20"/>
      <c r="TFB153" s="20"/>
      <c r="TFC153" s="20"/>
      <c r="TFD153" s="20"/>
      <c r="TFE153" s="20"/>
      <c r="TFF153" s="20"/>
      <c r="TFG153" s="20"/>
      <c r="TFH153" s="20"/>
      <c r="TFI153" s="20"/>
      <c r="TFJ153" s="20"/>
      <c r="TFK153" s="20"/>
      <c r="TFL153" s="20"/>
      <c r="TFM153" s="20"/>
      <c r="TFN153" s="20"/>
      <c r="TFO153" s="20"/>
      <c r="TFP153" s="20"/>
      <c r="TFQ153" s="20"/>
      <c r="TFR153" s="20"/>
      <c r="TFS153" s="20"/>
      <c r="TFT153" s="20"/>
      <c r="TFU153" s="20"/>
      <c r="TFV153" s="20"/>
      <c r="TFW153" s="20"/>
      <c r="TFX153" s="20"/>
      <c r="TFY153" s="20"/>
      <c r="TFZ153" s="20"/>
      <c r="TGA153" s="20"/>
      <c r="TGB153" s="20"/>
      <c r="TGC153" s="20"/>
      <c r="TGD153" s="20"/>
      <c r="TGE153" s="20"/>
      <c r="TGF153" s="20"/>
      <c r="TGG153" s="20"/>
      <c r="TGH153" s="20"/>
      <c r="TGI153" s="20"/>
      <c r="TGJ153" s="20"/>
      <c r="TGK153" s="20"/>
      <c r="TGL153" s="20"/>
      <c r="TGM153" s="20"/>
      <c r="TGN153" s="20"/>
      <c r="TGO153" s="20"/>
      <c r="TGP153" s="20"/>
      <c r="TGQ153" s="20"/>
      <c r="TGR153" s="20"/>
      <c r="TGS153" s="20"/>
      <c r="TGT153" s="20"/>
      <c r="TGU153" s="20"/>
      <c r="TGV153" s="20"/>
      <c r="TGW153" s="20"/>
      <c r="TGX153" s="20"/>
      <c r="TGY153" s="20"/>
      <c r="TGZ153" s="20"/>
      <c r="THA153" s="20"/>
      <c r="THB153" s="20"/>
      <c r="THC153" s="20"/>
      <c r="THD153" s="20"/>
      <c r="THE153" s="20"/>
      <c r="THF153" s="20"/>
      <c r="THG153" s="20"/>
      <c r="THH153" s="20"/>
      <c r="THI153" s="20"/>
      <c r="THJ153" s="20"/>
      <c r="THK153" s="20"/>
      <c r="THL153" s="20"/>
      <c r="THM153" s="20"/>
      <c r="THN153" s="20"/>
      <c r="THO153" s="20"/>
      <c r="THP153" s="20"/>
      <c r="THQ153" s="20"/>
      <c r="THR153" s="20"/>
      <c r="THS153" s="20"/>
      <c r="THT153" s="20"/>
      <c r="THU153" s="20"/>
      <c r="THV153" s="20"/>
      <c r="THW153" s="20"/>
      <c r="THX153" s="20"/>
      <c r="THY153" s="20"/>
      <c r="THZ153" s="20"/>
      <c r="TIA153" s="20"/>
      <c r="TIB153" s="20"/>
      <c r="TIC153" s="20"/>
      <c r="TID153" s="20"/>
      <c r="TIE153" s="20"/>
      <c r="TIF153" s="20"/>
      <c r="TIG153" s="20"/>
      <c r="TIH153" s="20"/>
      <c r="TII153" s="20"/>
      <c r="TIJ153" s="20"/>
      <c r="TIK153" s="20"/>
      <c r="TIL153" s="20"/>
      <c r="TIM153" s="20"/>
      <c r="TIN153" s="20"/>
      <c r="TIO153" s="20"/>
      <c r="TIP153" s="20"/>
      <c r="TIQ153" s="20"/>
      <c r="TIR153" s="20"/>
      <c r="TIS153" s="20"/>
      <c r="TIT153" s="20"/>
      <c r="TIU153" s="20"/>
      <c r="TIV153" s="20"/>
      <c r="TIW153" s="20"/>
      <c r="TIX153" s="20"/>
      <c r="TIY153" s="20"/>
      <c r="TIZ153" s="20"/>
      <c r="TJA153" s="20"/>
      <c r="TJB153" s="20"/>
      <c r="TJC153" s="20"/>
      <c r="TJD153" s="20"/>
      <c r="TJE153" s="20"/>
      <c r="TJF153" s="20"/>
      <c r="TJG153" s="20"/>
      <c r="TJH153" s="20"/>
      <c r="TJI153" s="20"/>
      <c r="TJJ153" s="20"/>
      <c r="TJK153" s="20"/>
      <c r="TJL153" s="20"/>
      <c r="TJM153" s="20"/>
      <c r="TJN153" s="20"/>
      <c r="TJO153" s="20"/>
      <c r="TJP153" s="20"/>
      <c r="TJQ153" s="20"/>
      <c r="TJR153" s="20"/>
      <c r="TJS153" s="20"/>
      <c r="TJT153" s="20"/>
      <c r="TJU153" s="20"/>
      <c r="TJV153" s="20"/>
      <c r="TJW153" s="20"/>
      <c r="TJX153" s="20"/>
      <c r="TJY153" s="20"/>
      <c r="TJZ153" s="20"/>
      <c r="TKA153" s="20"/>
      <c r="TKB153" s="20"/>
      <c r="TKC153" s="20"/>
      <c r="TKD153" s="20"/>
      <c r="TKE153" s="20"/>
      <c r="TKF153" s="20"/>
      <c r="TKG153" s="20"/>
      <c r="TKH153" s="20"/>
      <c r="TKI153" s="20"/>
      <c r="TKJ153" s="20"/>
      <c r="TKK153" s="20"/>
      <c r="TKL153" s="20"/>
      <c r="TKM153" s="20"/>
      <c r="TKN153" s="20"/>
      <c r="TKO153" s="20"/>
      <c r="TKP153" s="20"/>
      <c r="TKQ153" s="20"/>
      <c r="TKR153" s="20"/>
      <c r="TKS153" s="20"/>
      <c r="TKT153" s="20"/>
      <c r="TKU153" s="20"/>
      <c r="TKV153" s="20"/>
      <c r="TKW153" s="20"/>
      <c r="TKX153" s="20"/>
      <c r="TKY153" s="20"/>
      <c r="TKZ153" s="20"/>
      <c r="TLA153" s="20"/>
      <c r="TLB153" s="20"/>
      <c r="TLC153" s="20"/>
      <c r="TLD153" s="20"/>
      <c r="TLE153" s="20"/>
      <c r="TLF153" s="20"/>
      <c r="TLG153" s="20"/>
      <c r="TLH153" s="20"/>
      <c r="TLI153" s="20"/>
      <c r="TLJ153" s="20"/>
      <c r="TLK153" s="20"/>
      <c r="TLL153" s="20"/>
      <c r="TLM153" s="20"/>
      <c r="TLN153" s="20"/>
      <c r="TLO153" s="20"/>
      <c r="TLP153" s="20"/>
      <c r="TLQ153" s="20"/>
      <c r="TLR153" s="20"/>
      <c r="TLS153" s="20"/>
      <c r="TLT153" s="20"/>
      <c r="TLU153" s="20"/>
      <c r="TLV153" s="20"/>
      <c r="TLW153" s="20"/>
      <c r="TLX153" s="20"/>
      <c r="TLY153" s="20"/>
      <c r="TLZ153" s="20"/>
      <c r="TMA153" s="20"/>
      <c r="TMB153" s="20"/>
      <c r="TMC153" s="20"/>
      <c r="TMD153" s="20"/>
      <c r="TME153" s="20"/>
      <c r="TMF153" s="20"/>
      <c r="TMG153" s="20"/>
      <c r="TMH153" s="20"/>
      <c r="TMI153" s="20"/>
      <c r="TMJ153" s="20"/>
      <c r="TMK153" s="20"/>
      <c r="TML153" s="20"/>
      <c r="TMM153" s="20"/>
      <c r="TMN153" s="20"/>
      <c r="TMO153" s="20"/>
      <c r="TMP153" s="20"/>
      <c r="TMQ153" s="20"/>
      <c r="TMR153" s="20"/>
      <c r="TMS153" s="20"/>
      <c r="TMT153" s="20"/>
      <c r="TMU153" s="20"/>
      <c r="TMV153" s="20"/>
      <c r="TMW153" s="20"/>
      <c r="TMX153" s="20"/>
      <c r="TMY153" s="20"/>
      <c r="TMZ153" s="20"/>
      <c r="TNA153" s="20"/>
      <c r="TNB153" s="20"/>
      <c r="TNC153" s="20"/>
      <c r="TND153" s="20"/>
      <c r="TNE153" s="20"/>
      <c r="TNF153" s="20"/>
      <c r="TNG153" s="20"/>
      <c r="TNH153" s="20"/>
      <c r="TNI153" s="20"/>
      <c r="TNJ153" s="20"/>
      <c r="TNK153" s="20"/>
      <c r="TNL153" s="20"/>
      <c r="TNM153" s="20"/>
      <c r="TNN153" s="20"/>
      <c r="TNO153" s="20"/>
      <c r="TNP153" s="20"/>
      <c r="TNQ153" s="20"/>
      <c r="TNR153" s="20"/>
      <c r="TNS153" s="20"/>
      <c r="TNT153" s="20"/>
      <c r="TNU153" s="20"/>
      <c r="TNV153" s="20"/>
      <c r="TNW153" s="20"/>
      <c r="TNX153" s="20"/>
      <c r="TNY153" s="20"/>
      <c r="TNZ153" s="20"/>
      <c r="TOA153" s="20"/>
      <c r="TOB153" s="20"/>
      <c r="TOC153" s="20"/>
      <c r="TOD153" s="20"/>
      <c r="TOE153" s="20"/>
      <c r="TOF153" s="20"/>
      <c r="TOG153" s="20"/>
      <c r="TOH153" s="20"/>
      <c r="TOI153" s="20"/>
      <c r="TOJ153" s="20"/>
      <c r="TOK153" s="20"/>
      <c r="TOL153" s="20"/>
      <c r="TOM153" s="20"/>
      <c r="TON153" s="20"/>
      <c r="TOO153" s="20"/>
      <c r="TOP153" s="20"/>
      <c r="TOQ153" s="20"/>
      <c r="TOR153" s="20"/>
      <c r="TOS153" s="20"/>
      <c r="TOT153" s="20"/>
      <c r="TOU153" s="20"/>
      <c r="TOV153" s="20"/>
      <c r="TOW153" s="20"/>
      <c r="TOX153" s="20"/>
      <c r="TOY153" s="20"/>
      <c r="TOZ153" s="20"/>
      <c r="TPA153" s="20"/>
      <c r="TPB153" s="20"/>
      <c r="TPC153" s="20"/>
      <c r="TPD153" s="20"/>
      <c r="TPE153" s="20"/>
      <c r="TPF153" s="20"/>
      <c r="TPG153" s="20"/>
      <c r="TPH153" s="20"/>
      <c r="TPI153" s="20"/>
      <c r="TPJ153" s="20"/>
      <c r="TPK153" s="20"/>
      <c r="TPL153" s="20"/>
      <c r="TPM153" s="20"/>
      <c r="TPN153" s="20"/>
      <c r="TPO153" s="20"/>
      <c r="TPP153" s="20"/>
      <c r="TPQ153" s="20"/>
      <c r="TPR153" s="20"/>
      <c r="TPS153" s="20"/>
      <c r="TPT153" s="20"/>
      <c r="TPU153" s="20"/>
      <c r="TPV153" s="20"/>
      <c r="TPW153" s="20"/>
      <c r="TPX153" s="20"/>
      <c r="TPY153" s="20"/>
      <c r="TPZ153" s="20"/>
      <c r="TQA153" s="20"/>
      <c r="TQB153" s="20"/>
      <c r="TQC153" s="20"/>
      <c r="TQD153" s="20"/>
      <c r="TQE153" s="20"/>
      <c r="TQF153" s="20"/>
      <c r="TQG153" s="20"/>
      <c r="TQH153" s="20"/>
      <c r="TQI153" s="20"/>
      <c r="TQJ153" s="20"/>
      <c r="TQK153" s="20"/>
      <c r="TQL153" s="20"/>
      <c r="TQM153" s="20"/>
      <c r="TQN153" s="20"/>
      <c r="TQO153" s="20"/>
      <c r="TQP153" s="20"/>
      <c r="TQQ153" s="20"/>
      <c r="TQR153" s="20"/>
      <c r="TQS153" s="20"/>
      <c r="TQT153" s="20"/>
      <c r="TQU153" s="20"/>
      <c r="TQV153" s="20"/>
      <c r="TQW153" s="20"/>
      <c r="TQX153" s="20"/>
      <c r="TQY153" s="20"/>
      <c r="TQZ153" s="20"/>
      <c r="TRA153" s="20"/>
      <c r="TRB153" s="20"/>
      <c r="TRC153" s="20"/>
      <c r="TRD153" s="20"/>
      <c r="TRE153" s="20"/>
      <c r="TRF153" s="20"/>
      <c r="TRG153" s="20"/>
      <c r="TRH153" s="20"/>
      <c r="TRI153" s="20"/>
      <c r="TRJ153" s="20"/>
      <c r="TRK153" s="20"/>
      <c r="TRL153" s="20"/>
      <c r="TRM153" s="20"/>
      <c r="TRN153" s="20"/>
      <c r="TRO153" s="20"/>
      <c r="TRP153" s="20"/>
      <c r="TRQ153" s="20"/>
      <c r="TRR153" s="20"/>
      <c r="TRS153" s="20"/>
      <c r="TRT153" s="20"/>
      <c r="TRU153" s="20"/>
      <c r="TRV153" s="20"/>
      <c r="TRW153" s="20"/>
      <c r="TRX153" s="20"/>
      <c r="TRY153" s="20"/>
      <c r="TRZ153" s="20"/>
      <c r="TSA153" s="20"/>
      <c r="TSB153" s="20"/>
      <c r="TSC153" s="20"/>
      <c r="TSD153" s="20"/>
      <c r="TSE153" s="20"/>
      <c r="TSF153" s="20"/>
      <c r="TSG153" s="20"/>
      <c r="TSH153" s="20"/>
      <c r="TSI153" s="20"/>
      <c r="TSJ153" s="20"/>
      <c r="TSK153" s="20"/>
      <c r="TSL153" s="20"/>
      <c r="TSM153" s="20"/>
      <c r="TSN153" s="20"/>
      <c r="TSO153" s="20"/>
      <c r="TSP153" s="20"/>
      <c r="TSQ153" s="20"/>
      <c r="TSR153" s="20"/>
      <c r="TSS153" s="20"/>
      <c r="TST153" s="20"/>
      <c r="TSU153" s="20"/>
      <c r="TSV153" s="20"/>
      <c r="TSW153" s="20"/>
      <c r="TSX153" s="20"/>
      <c r="TSY153" s="20"/>
      <c r="TSZ153" s="20"/>
      <c r="TTA153" s="20"/>
      <c r="TTB153" s="20"/>
      <c r="TTC153" s="20"/>
      <c r="TTD153" s="20"/>
      <c r="TTE153" s="20"/>
      <c r="TTF153" s="20"/>
      <c r="TTG153" s="20"/>
      <c r="TTH153" s="20"/>
      <c r="TTI153" s="20"/>
      <c r="TTJ153" s="20"/>
      <c r="TTK153" s="20"/>
      <c r="TTL153" s="20"/>
      <c r="TTM153" s="20"/>
      <c r="TTN153" s="20"/>
      <c r="TTO153" s="20"/>
      <c r="TTP153" s="20"/>
      <c r="TTQ153" s="20"/>
      <c r="TTR153" s="20"/>
      <c r="TTS153" s="20"/>
      <c r="TTT153" s="20"/>
      <c r="TTU153" s="20"/>
      <c r="TTV153" s="20"/>
      <c r="TTW153" s="20"/>
      <c r="TTX153" s="20"/>
      <c r="TTY153" s="20"/>
      <c r="TTZ153" s="20"/>
      <c r="TUA153" s="20"/>
      <c r="TUB153" s="20"/>
      <c r="TUC153" s="20"/>
      <c r="TUD153" s="20"/>
      <c r="TUE153" s="20"/>
      <c r="TUF153" s="20"/>
      <c r="TUG153" s="20"/>
      <c r="TUH153" s="20"/>
      <c r="TUI153" s="20"/>
      <c r="TUJ153" s="20"/>
      <c r="TUK153" s="20"/>
      <c r="TUL153" s="20"/>
      <c r="TUM153" s="20"/>
      <c r="TUN153" s="20"/>
      <c r="TUO153" s="20"/>
      <c r="TUP153" s="20"/>
      <c r="TUQ153" s="20"/>
      <c r="TUR153" s="20"/>
      <c r="TUS153" s="20"/>
      <c r="TUT153" s="20"/>
      <c r="TUU153" s="20"/>
      <c r="TUV153" s="20"/>
      <c r="TUW153" s="20"/>
      <c r="TUX153" s="20"/>
      <c r="TUY153" s="20"/>
      <c r="TUZ153" s="20"/>
      <c r="TVA153" s="20"/>
      <c r="TVB153" s="20"/>
      <c r="TVC153" s="20"/>
      <c r="TVD153" s="20"/>
      <c r="TVE153" s="20"/>
      <c r="TVF153" s="20"/>
      <c r="TVG153" s="20"/>
      <c r="TVH153" s="20"/>
      <c r="TVI153" s="20"/>
      <c r="TVJ153" s="20"/>
      <c r="TVK153" s="20"/>
      <c r="TVL153" s="20"/>
      <c r="TVM153" s="20"/>
      <c r="TVN153" s="20"/>
      <c r="TVO153" s="20"/>
      <c r="TVP153" s="20"/>
      <c r="TVQ153" s="20"/>
      <c r="TVR153" s="20"/>
      <c r="TVS153" s="20"/>
      <c r="TVT153" s="20"/>
      <c r="TVU153" s="20"/>
      <c r="TVV153" s="20"/>
      <c r="TVW153" s="20"/>
      <c r="TVX153" s="20"/>
      <c r="TVY153" s="20"/>
      <c r="TVZ153" s="20"/>
      <c r="TWA153" s="20"/>
      <c r="TWB153" s="20"/>
      <c r="TWC153" s="20"/>
      <c r="TWD153" s="20"/>
      <c r="TWE153" s="20"/>
      <c r="TWF153" s="20"/>
      <c r="TWG153" s="20"/>
      <c r="TWH153" s="20"/>
      <c r="TWI153" s="20"/>
      <c r="TWJ153" s="20"/>
      <c r="TWK153" s="20"/>
      <c r="TWL153" s="20"/>
      <c r="TWM153" s="20"/>
      <c r="TWN153" s="20"/>
      <c r="TWO153" s="20"/>
      <c r="TWP153" s="20"/>
      <c r="TWQ153" s="20"/>
      <c r="TWR153" s="20"/>
      <c r="TWS153" s="20"/>
      <c r="TWT153" s="20"/>
      <c r="TWU153" s="20"/>
      <c r="TWV153" s="20"/>
      <c r="TWW153" s="20"/>
      <c r="TWX153" s="20"/>
      <c r="TWY153" s="20"/>
      <c r="TWZ153" s="20"/>
      <c r="TXA153" s="20"/>
      <c r="TXB153" s="20"/>
      <c r="TXC153" s="20"/>
      <c r="TXD153" s="20"/>
      <c r="TXE153" s="20"/>
      <c r="TXF153" s="20"/>
      <c r="TXG153" s="20"/>
      <c r="TXH153" s="20"/>
      <c r="TXI153" s="20"/>
      <c r="TXJ153" s="20"/>
      <c r="TXK153" s="20"/>
      <c r="TXL153" s="20"/>
      <c r="TXM153" s="20"/>
      <c r="TXN153" s="20"/>
      <c r="TXO153" s="20"/>
      <c r="TXP153" s="20"/>
      <c r="TXQ153" s="20"/>
      <c r="TXR153" s="20"/>
      <c r="TXS153" s="20"/>
      <c r="TXT153" s="20"/>
      <c r="TXU153" s="20"/>
      <c r="TXV153" s="20"/>
      <c r="TXW153" s="20"/>
      <c r="TXX153" s="20"/>
      <c r="TXY153" s="20"/>
      <c r="TXZ153" s="20"/>
      <c r="TYA153" s="20"/>
      <c r="TYB153" s="20"/>
      <c r="TYC153" s="20"/>
      <c r="TYD153" s="20"/>
      <c r="TYE153" s="20"/>
      <c r="TYF153" s="20"/>
      <c r="TYG153" s="20"/>
      <c r="TYH153" s="20"/>
      <c r="TYI153" s="20"/>
      <c r="TYJ153" s="20"/>
      <c r="TYK153" s="20"/>
      <c r="TYL153" s="20"/>
      <c r="TYM153" s="20"/>
      <c r="TYN153" s="20"/>
      <c r="TYO153" s="20"/>
      <c r="TYP153" s="20"/>
      <c r="TYQ153" s="20"/>
      <c r="TYR153" s="20"/>
      <c r="TYS153" s="20"/>
      <c r="TYT153" s="20"/>
      <c r="TYU153" s="20"/>
      <c r="TYV153" s="20"/>
      <c r="TYW153" s="20"/>
      <c r="TYX153" s="20"/>
      <c r="TYY153" s="20"/>
      <c r="TYZ153" s="20"/>
      <c r="TZA153" s="20"/>
      <c r="TZB153" s="20"/>
      <c r="TZC153" s="20"/>
      <c r="TZD153" s="20"/>
      <c r="TZE153" s="20"/>
      <c r="TZF153" s="20"/>
      <c r="TZG153" s="20"/>
      <c r="TZH153" s="20"/>
      <c r="TZI153" s="20"/>
      <c r="TZJ153" s="20"/>
      <c r="TZK153" s="20"/>
      <c r="TZL153" s="20"/>
      <c r="TZM153" s="20"/>
      <c r="TZN153" s="20"/>
      <c r="TZO153" s="20"/>
      <c r="TZP153" s="20"/>
      <c r="TZQ153" s="20"/>
      <c r="TZR153" s="20"/>
      <c r="TZS153" s="20"/>
      <c r="TZT153" s="20"/>
      <c r="TZU153" s="20"/>
      <c r="TZV153" s="20"/>
      <c r="TZW153" s="20"/>
      <c r="TZX153" s="20"/>
      <c r="TZY153" s="20"/>
      <c r="TZZ153" s="20"/>
      <c r="UAA153" s="20"/>
      <c r="UAB153" s="20"/>
      <c r="UAC153" s="20"/>
      <c r="UAD153" s="20"/>
      <c r="UAE153" s="20"/>
      <c r="UAF153" s="20"/>
      <c r="UAG153" s="20"/>
      <c r="UAH153" s="20"/>
      <c r="UAI153" s="20"/>
      <c r="UAJ153" s="20"/>
      <c r="UAK153" s="20"/>
      <c r="UAL153" s="20"/>
      <c r="UAM153" s="20"/>
      <c r="UAN153" s="20"/>
      <c r="UAO153" s="20"/>
      <c r="UAP153" s="20"/>
      <c r="UAQ153" s="20"/>
      <c r="UAR153" s="20"/>
      <c r="UAS153" s="20"/>
      <c r="UAT153" s="20"/>
      <c r="UAU153" s="20"/>
      <c r="UAV153" s="20"/>
      <c r="UAW153" s="20"/>
      <c r="UAX153" s="20"/>
      <c r="UAY153" s="20"/>
      <c r="UAZ153" s="20"/>
      <c r="UBA153" s="20"/>
      <c r="UBB153" s="20"/>
      <c r="UBC153" s="20"/>
      <c r="UBD153" s="20"/>
      <c r="UBE153" s="20"/>
      <c r="UBF153" s="20"/>
      <c r="UBG153" s="20"/>
      <c r="UBH153" s="20"/>
      <c r="UBI153" s="20"/>
      <c r="UBJ153" s="20"/>
      <c r="UBK153" s="20"/>
      <c r="UBL153" s="20"/>
      <c r="UBM153" s="20"/>
      <c r="UBN153" s="20"/>
      <c r="UBO153" s="20"/>
      <c r="UBP153" s="20"/>
      <c r="UBQ153" s="20"/>
      <c r="UBR153" s="20"/>
      <c r="UBS153" s="20"/>
      <c r="UBT153" s="20"/>
      <c r="UBU153" s="20"/>
      <c r="UBV153" s="20"/>
      <c r="UBW153" s="20"/>
      <c r="UBX153" s="20"/>
      <c r="UBY153" s="20"/>
      <c r="UBZ153" s="20"/>
      <c r="UCA153" s="20"/>
      <c r="UCB153" s="20"/>
      <c r="UCC153" s="20"/>
      <c r="UCD153" s="20"/>
      <c r="UCE153" s="20"/>
      <c r="UCF153" s="20"/>
      <c r="UCG153" s="20"/>
      <c r="UCH153" s="20"/>
      <c r="UCI153" s="20"/>
      <c r="UCJ153" s="20"/>
      <c r="UCK153" s="20"/>
      <c r="UCL153" s="20"/>
      <c r="UCM153" s="20"/>
      <c r="UCN153" s="20"/>
      <c r="UCO153" s="20"/>
      <c r="UCP153" s="20"/>
      <c r="UCQ153" s="20"/>
      <c r="UCR153" s="20"/>
      <c r="UCS153" s="20"/>
      <c r="UCT153" s="20"/>
      <c r="UCU153" s="20"/>
      <c r="UCV153" s="20"/>
      <c r="UCW153" s="20"/>
      <c r="UCX153" s="20"/>
      <c r="UCY153" s="20"/>
      <c r="UCZ153" s="20"/>
      <c r="UDA153" s="20"/>
      <c r="UDB153" s="20"/>
      <c r="UDC153" s="20"/>
      <c r="UDD153" s="20"/>
      <c r="UDE153" s="20"/>
      <c r="UDF153" s="20"/>
      <c r="UDG153" s="20"/>
      <c r="UDH153" s="20"/>
      <c r="UDI153" s="20"/>
      <c r="UDJ153" s="20"/>
      <c r="UDK153" s="20"/>
      <c r="UDL153" s="20"/>
      <c r="UDM153" s="20"/>
      <c r="UDN153" s="20"/>
      <c r="UDO153" s="20"/>
      <c r="UDP153" s="20"/>
      <c r="UDQ153" s="20"/>
      <c r="UDR153" s="20"/>
      <c r="UDS153" s="20"/>
      <c r="UDT153" s="20"/>
      <c r="UDU153" s="20"/>
      <c r="UDV153" s="20"/>
      <c r="UDW153" s="20"/>
      <c r="UDX153" s="20"/>
      <c r="UDY153" s="20"/>
      <c r="UDZ153" s="20"/>
      <c r="UEA153" s="20"/>
      <c r="UEB153" s="20"/>
      <c r="UEC153" s="20"/>
      <c r="UED153" s="20"/>
      <c r="UEE153" s="20"/>
      <c r="UEF153" s="20"/>
      <c r="UEG153" s="20"/>
      <c r="UEH153" s="20"/>
      <c r="UEI153" s="20"/>
      <c r="UEJ153" s="20"/>
      <c r="UEK153" s="20"/>
      <c r="UEL153" s="20"/>
      <c r="UEM153" s="20"/>
      <c r="UEN153" s="20"/>
      <c r="UEO153" s="20"/>
      <c r="UEP153" s="20"/>
      <c r="UEQ153" s="20"/>
      <c r="UER153" s="20"/>
      <c r="UES153" s="20"/>
      <c r="UET153" s="20"/>
      <c r="UEU153" s="20"/>
      <c r="UEV153" s="20"/>
      <c r="UEW153" s="20"/>
      <c r="UEX153" s="20"/>
      <c r="UEY153" s="20"/>
      <c r="UEZ153" s="20"/>
      <c r="UFA153" s="20"/>
      <c r="UFB153" s="20"/>
      <c r="UFC153" s="20"/>
      <c r="UFD153" s="20"/>
      <c r="UFE153" s="20"/>
      <c r="UFF153" s="20"/>
      <c r="UFG153" s="20"/>
      <c r="UFH153" s="20"/>
      <c r="UFI153" s="20"/>
      <c r="UFJ153" s="20"/>
      <c r="UFK153" s="20"/>
      <c r="UFL153" s="20"/>
      <c r="UFM153" s="20"/>
      <c r="UFN153" s="20"/>
      <c r="UFO153" s="20"/>
      <c r="UFP153" s="20"/>
      <c r="UFQ153" s="20"/>
      <c r="UFR153" s="20"/>
      <c r="UFS153" s="20"/>
      <c r="UFT153" s="20"/>
      <c r="UFU153" s="20"/>
      <c r="UFV153" s="20"/>
      <c r="UFW153" s="20"/>
      <c r="UFX153" s="20"/>
      <c r="UFY153" s="20"/>
      <c r="UFZ153" s="20"/>
      <c r="UGA153" s="20"/>
      <c r="UGB153" s="20"/>
      <c r="UGC153" s="20"/>
      <c r="UGD153" s="20"/>
      <c r="UGE153" s="20"/>
      <c r="UGF153" s="20"/>
      <c r="UGG153" s="20"/>
      <c r="UGH153" s="20"/>
      <c r="UGI153" s="20"/>
      <c r="UGJ153" s="20"/>
      <c r="UGK153" s="20"/>
      <c r="UGL153" s="20"/>
      <c r="UGM153" s="20"/>
      <c r="UGN153" s="20"/>
      <c r="UGO153" s="20"/>
      <c r="UGP153" s="20"/>
      <c r="UGQ153" s="20"/>
      <c r="UGR153" s="20"/>
      <c r="UGS153" s="20"/>
      <c r="UGT153" s="20"/>
      <c r="UGU153" s="20"/>
      <c r="UGV153" s="20"/>
      <c r="UGW153" s="20"/>
      <c r="UGX153" s="20"/>
      <c r="UGY153" s="20"/>
      <c r="UGZ153" s="20"/>
      <c r="UHA153" s="20"/>
      <c r="UHB153" s="20"/>
      <c r="UHC153" s="20"/>
      <c r="UHD153" s="20"/>
      <c r="UHE153" s="20"/>
      <c r="UHF153" s="20"/>
      <c r="UHG153" s="20"/>
      <c r="UHH153" s="20"/>
      <c r="UHI153" s="20"/>
      <c r="UHJ153" s="20"/>
      <c r="UHK153" s="20"/>
      <c r="UHL153" s="20"/>
      <c r="UHM153" s="20"/>
      <c r="UHN153" s="20"/>
      <c r="UHO153" s="20"/>
      <c r="UHP153" s="20"/>
      <c r="UHQ153" s="20"/>
      <c r="UHR153" s="20"/>
      <c r="UHS153" s="20"/>
      <c r="UHT153" s="20"/>
      <c r="UHU153" s="20"/>
      <c r="UHV153" s="20"/>
      <c r="UHW153" s="20"/>
      <c r="UHX153" s="20"/>
      <c r="UHY153" s="20"/>
      <c r="UHZ153" s="20"/>
      <c r="UIA153" s="20"/>
      <c r="UIB153" s="20"/>
      <c r="UIC153" s="20"/>
      <c r="UID153" s="20"/>
      <c r="UIE153" s="20"/>
      <c r="UIF153" s="20"/>
      <c r="UIG153" s="20"/>
      <c r="UIH153" s="20"/>
      <c r="UII153" s="20"/>
      <c r="UIJ153" s="20"/>
      <c r="UIK153" s="20"/>
      <c r="UIL153" s="20"/>
      <c r="UIM153" s="20"/>
      <c r="UIN153" s="20"/>
      <c r="UIO153" s="20"/>
      <c r="UIP153" s="20"/>
      <c r="UIQ153" s="20"/>
      <c r="UIR153" s="20"/>
      <c r="UIS153" s="20"/>
      <c r="UIT153" s="20"/>
      <c r="UIU153" s="20"/>
      <c r="UIV153" s="20"/>
      <c r="UIW153" s="20"/>
      <c r="UIX153" s="20"/>
      <c r="UIY153" s="20"/>
      <c r="UIZ153" s="20"/>
      <c r="UJA153" s="20"/>
      <c r="UJB153" s="20"/>
      <c r="UJC153" s="20"/>
      <c r="UJD153" s="20"/>
      <c r="UJE153" s="20"/>
      <c r="UJF153" s="20"/>
      <c r="UJG153" s="20"/>
      <c r="UJH153" s="20"/>
      <c r="UJI153" s="20"/>
      <c r="UJJ153" s="20"/>
      <c r="UJK153" s="20"/>
      <c r="UJL153" s="20"/>
      <c r="UJM153" s="20"/>
      <c r="UJN153" s="20"/>
      <c r="UJO153" s="20"/>
      <c r="UJP153" s="20"/>
      <c r="UJQ153" s="20"/>
      <c r="UJR153" s="20"/>
      <c r="UJS153" s="20"/>
      <c r="UJT153" s="20"/>
      <c r="UJU153" s="20"/>
      <c r="UJV153" s="20"/>
      <c r="UJW153" s="20"/>
      <c r="UJX153" s="20"/>
      <c r="UJY153" s="20"/>
      <c r="UJZ153" s="20"/>
      <c r="UKA153" s="20"/>
      <c r="UKB153" s="20"/>
      <c r="UKC153" s="20"/>
      <c r="UKD153" s="20"/>
      <c r="UKE153" s="20"/>
      <c r="UKF153" s="20"/>
      <c r="UKG153" s="20"/>
      <c r="UKH153" s="20"/>
      <c r="UKI153" s="20"/>
      <c r="UKJ153" s="20"/>
      <c r="UKK153" s="20"/>
      <c r="UKL153" s="20"/>
      <c r="UKM153" s="20"/>
      <c r="UKN153" s="20"/>
      <c r="UKO153" s="20"/>
      <c r="UKP153" s="20"/>
      <c r="UKQ153" s="20"/>
      <c r="UKR153" s="20"/>
      <c r="UKS153" s="20"/>
      <c r="UKT153" s="20"/>
      <c r="UKU153" s="20"/>
      <c r="UKV153" s="20"/>
      <c r="UKW153" s="20"/>
      <c r="UKX153" s="20"/>
      <c r="UKY153" s="20"/>
      <c r="UKZ153" s="20"/>
      <c r="ULA153" s="20"/>
      <c r="ULB153" s="20"/>
      <c r="ULC153" s="20"/>
      <c r="ULD153" s="20"/>
      <c r="ULE153" s="20"/>
      <c r="ULF153" s="20"/>
      <c r="ULG153" s="20"/>
      <c r="ULH153" s="20"/>
      <c r="ULI153" s="20"/>
      <c r="ULJ153" s="20"/>
      <c r="ULK153" s="20"/>
      <c r="ULL153" s="20"/>
      <c r="ULM153" s="20"/>
      <c r="ULN153" s="20"/>
      <c r="ULO153" s="20"/>
      <c r="ULP153" s="20"/>
      <c r="ULQ153" s="20"/>
      <c r="ULR153" s="20"/>
      <c r="ULS153" s="20"/>
      <c r="ULT153" s="20"/>
      <c r="ULU153" s="20"/>
      <c r="ULV153" s="20"/>
      <c r="ULW153" s="20"/>
      <c r="ULX153" s="20"/>
      <c r="ULY153" s="20"/>
      <c r="ULZ153" s="20"/>
      <c r="UMA153" s="20"/>
      <c r="UMB153" s="20"/>
      <c r="UMC153" s="20"/>
      <c r="UMD153" s="20"/>
      <c r="UME153" s="20"/>
      <c r="UMF153" s="20"/>
      <c r="UMG153" s="20"/>
      <c r="UMH153" s="20"/>
      <c r="UMI153" s="20"/>
      <c r="UMJ153" s="20"/>
      <c r="UMK153" s="20"/>
      <c r="UML153" s="20"/>
      <c r="UMM153" s="20"/>
      <c r="UMN153" s="20"/>
      <c r="UMO153" s="20"/>
      <c r="UMP153" s="20"/>
      <c r="UMQ153" s="20"/>
      <c r="UMR153" s="20"/>
      <c r="UMS153" s="20"/>
      <c r="UMT153" s="20"/>
      <c r="UMU153" s="20"/>
      <c r="UMV153" s="20"/>
      <c r="UMW153" s="20"/>
      <c r="UMX153" s="20"/>
      <c r="UMY153" s="20"/>
      <c r="UMZ153" s="20"/>
      <c r="UNA153" s="20"/>
      <c r="UNB153" s="20"/>
      <c r="UNC153" s="20"/>
      <c r="UND153" s="20"/>
      <c r="UNE153" s="20"/>
      <c r="UNF153" s="20"/>
      <c r="UNG153" s="20"/>
      <c r="UNH153" s="20"/>
      <c r="UNI153" s="20"/>
      <c r="UNJ153" s="20"/>
      <c r="UNK153" s="20"/>
      <c r="UNL153" s="20"/>
      <c r="UNM153" s="20"/>
      <c r="UNN153" s="20"/>
      <c r="UNO153" s="20"/>
      <c r="UNP153" s="20"/>
      <c r="UNQ153" s="20"/>
      <c r="UNR153" s="20"/>
      <c r="UNS153" s="20"/>
      <c r="UNT153" s="20"/>
      <c r="UNU153" s="20"/>
      <c r="UNV153" s="20"/>
      <c r="UNW153" s="20"/>
      <c r="UNX153" s="20"/>
      <c r="UNY153" s="20"/>
      <c r="UNZ153" s="20"/>
      <c r="UOA153" s="20"/>
      <c r="UOB153" s="20"/>
      <c r="UOC153" s="20"/>
      <c r="UOD153" s="20"/>
      <c r="UOE153" s="20"/>
      <c r="UOF153" s="20"/>
      <c r="UOG153" s="20"/>
      <c r="UOH153" s="20"/>
      <c r="UOI153" s="20"/>
      <c r="UOJ153" s="20"/>
      <c r="UOK153" s="20"/>
      <c r="UOL153" s="20"/>
      <c r="UOM153" s="20"/>
      <c r="UON153" s="20"/>
      <c r="UOO153" s="20"/>
      <c r="UOP153" s="20"/>
      <c r="UOQ153" s="20"/>
      <c r="UOR153" s="20"/>
      <c r="UOS153" s="20"/>
      <c r="UOT153" s="20"/>
      <c r="UOU153" s="20"/>
      <c r="UOV153" s="20"/>
      <c r="UOW153" s="20"/>
      <c r="UOX153" s="20"/>
      <c r="UOY153" s="20"/>
      <c r="UOZ153" s="20"/>
      <c r="UPA153" s="20"/>
      <c r="UPB153" s="20"/>
      <c r="UPC153" s="20"/>
      <c r="UPD153" s="20"/>
      <c r="UPE153" s="20"/>
      <c r="UPF153" s="20"/>
      <c r="UPG153" s="20"/>
      <c r="UPH153" s="20"/>
      <c r="UPI153" s="20"/>
      <c r="UPJ153" s="20"/>
      <c r="UPK153" s="20"/>
      <c r="UPL153" s="20"/>
      <c r="UPM153" s="20"/>
      <c r="UPN153" s="20"/>
      <c r="UPO153" s="20"/>
      <c r="UPP153" s="20"/>
      <c r="UPQ153" s="20"/>
      <c r="UPR153" s="20"/>
      <c r="UPS153" s="20"/>
      <c r="UPT153" s="20"/>
      <c r="UPU153" s="20"/>
      <c r="UPV153" s="20"/>
      <c r="UPW153" s="20"/>
      <c r="UPX153" s="20"/>
      <c r="UPY153" s="20"/>
      <c r="UPZ153" s="20"/>
      <c r="UQA153" s="20"/>
      <c r="UQB153" s="20"/>
      <c r="UQC153" s="20"/>
      <c r="UQD153" s="20"/>
      <c r="UQE153" s="20"/>
      <c r="UQF153" s="20"/>
      <c r="UQG153" s="20"/>
      <c r="UQH153" s="20"/>
      <c r="UQI153" s="20"/>
      <c r="UQJ153" s="20"/>
      <c r="UQK153" s="20"/>
      <c r="UQL153" s="20"/>
      <c r="UQM153" s="20"/>
      <c r="UQN153" s="20"/>
      <c r="UQO153" s="20"/>
      <c r="UQP153" s="20"/>
      <c r="UQQ153" s="20"/>
      <c r="UQR153" s="20"/>
      <c r="UQS153" s="20"/>
      <c r="UQT153" s="20"/>
      <c r="UQU153" s="20"/>
      <c r="UQV153" s="20"/>
      <c r="UQW153" s="20"/>
      <c r="UQX153" s="20"/>
      <c r="UQY153" s="20"/>
      <c r="UQZ153" s="20"/>
      <c r="URA153" s="20"/>
      <c r="URB153" s="20"/>
      <c r="URC153" s="20"/>
      <c r="URD153" s="20"/>
      <c r="URE153" s="20"/>
      <c r="URF153" s="20"/>
      <c r="URG153" s="20"/>
      <c r="URH153" s="20"/>
      <c r="URI153" s="20"/>
      <c r="URJ153" s="20"/>
      <c r="URK153" s="20"/>
      <c r="URL153" s="20"/>
      <c r="URM153" s="20"/>
      <c r="URN153" s="20"/>
      <c r="URO153" s="20"/>
      <c r="URP153" s="20"/>
      <c r="URQ153" s="20"/>
      <c r="URR153" s="20"/>
      <c r="URS153" s="20"/>
      <c r="URT153" s="20"/>
      <c r="URU153" s="20"/>
      <c r="URV153" s="20"/>
      <c r="URW153" s="20"/>
      <c r="URX153" s="20"/>
      <c r="URY153" s="20"/>
      <c r="URZ153" s="20"/>
      <c r="USA153" s="20"/>
      <c r="USB153" s="20"/>
      <c r="USC153" s="20"/>
      <c r="USD153" s="20"/>
      <c r="USE153" s="20"/>
      <c r="USF153" s="20"/>
      <c r="USG153" s="20"/>
      <c r="USH153" s="20"/>
      <c r="USI153" s="20"/>
      <c r="USJ153" s="20"/>
      <c r="USK153" s="20"/>
      <c r="USL153" s="20"/>
      <c r="USM153" s="20"/>
      <c r="USN153" s="20"/>
      <c r="USO153" s="20"/>
      <c r="USP153" s="20"/>
      <c r="USQ153" s="20"/>
      <c r="USR153" s="20"/>
      <c r="USS153" s="20"/>
      <c r="UST153" s="20"/>
      <c r="USU153" s="20"/>
      <c r="USV153" s="20"/>
      <c r="USW153" s="20"/>
      <c r="USX153" s="20"/>
      <c r="USY153" s="20"/>
      <c r="USZ153" s="20"/>
      <c r="UTA153" s="20"/>
      <c r="UTB153" s="20"/>
      <c r="UTC153" s="20"/>
      <c r="UTD153" s="20"/>
      <c r="UTE153" s="20"/>
      <c r="UTF153" s="20"/>
      <c r="UTG153" s="20"/>
      <c r="UTH153" s="20"/>
      <c r="UTI153" s="20"/>
      <c r="UTJ153" s="20"/>
      <c r="UTK153" s="20"/>
      <c r="UTL153" s="20"/>
      <c r="UTM153" s="20"/>
      <c r="UTN153" s="20"/>
      <c r="UTO153" s="20"/>
      <c r="UTP153" s="20"/>
      <c r="UTQ153" s="20"/>
      <c r="UTR153" s="20"/>
      <c r="UTS153" s="20"/>
      <c r="UTT153" s="20"/>
      <c r="UTU153" s="20"/>
      <c r="UTV153" s="20"/>
      <c r="UTW153" s="20"/>
      <c r="UTX153" s="20"/>
      <c r="UTY153" s="20"/>
      <c r="UTZ153" s="20"/>
      <c r="UUA153" s="20"/>
      <c r="UUB153" s="20"/>
      <c r="UUC153" s="20"/>
      <c r="UUD153" s="20"/>
      <c r="UUE153" s="20"/>
      <c r="UUF153" s="20"/>
      <c r="UUG153" s="20"/>
      <c r="UUH153" s="20"/>
      <c r="UUI153" s="20"/>
      <c r="UUJ153" s="20"/>
      <c r="UUK153" s="20"/>
      <c r="UUL153" s="20"/>
      <c r="UUM153" s="20"/>
      <c r="UUN153" s="20"/>
      <c r="UUO153" s="20"/>
      <c r="UUP153" s="20"/>
      <c r="UUQ153" s="20"/>
      <c r="UUR153" s="20"/>
      <c r="UUS153" s="20"/>
      <c r="UUT153" s="20"/>
      <c r="UUU153" s="20"/>
      <c r="UUV153" s="20"/>
      <c r="UUW153" s="20"/>
      <c r="UUX153" s="20"/>
      <c r="UUY153" s="20"/>
      <c r="UUZ153" s="20"/>
      <c r="UVA153" s="20"/>
      <c r="UVB153" s="20"/>
      <c r="UVC153" s="20"/>
      <c r="UVD153" s="20"/>
      <c r="UVE153" s="20"/>
      <c r="UVF153" s="20"/>
      <c r="UVG153" s="20"/>
      <c r="UVH153" s="20"/>
      <c r="UVI153" s="20"/>
      <c r="UVJ153" s="20"/>
      <c r="UVK153" s="20"/>
      <c r="UVL153" s="20"/>
      <c r="UVM153" s="20"/>
      <c r="UVN153" s="20"/>
      <c r="UVO153" s="20"/>
      <c r="UVP153" s="20"/>
      <c r="UVQ153" s="20"/>
      <c r="UVR153" s="20"/>
      <c r="UVS153" s="20"/>
      <c r="UVT153" s="20"/>
      <c r="UVU153" s="20"/>
      <c r="UVV153" s="20"/>
      <c r="UVW153" s="20"/>
      <c r="UVX153" s="20"/>
      <c r="UVY153" s="20"/>
      <c r="UVZ153" s="20"/>
      <c r="UWA153" s="20"/>
      <c r="UWB153" s="20"/>
      <c r="UWC153" s="20"/>
      <c r="UWD153" s="20"/>
      <c r="UWE153" s="20"/>
      <c r="UWF153" s="20"/>
      <c r="UWG153" s="20"/>
      <c r="UWH153" s="20"/>
      <c r="UWI153" s="20"/>
      <c r="UWJ153" s="20"/>
      <c r="UWK153" s="20"/>
      <c r="UWL153" s="20"/>
      <c r="UWM153" s="20"/>
      <c r="UWN153" s="20"/>
      <c r="UWO153" s="20"/>
      <c r="UWP153" s="20"/>
      <c r="UWQ153" s="20"/>
      <c r="UWR153" s="20"/>
      <c r="UWS153" s="20"/>
      <c r="UWT153" s="20"/>
      <c r="UWU153" s="20"/>
      <c r="UWV153" s="20"/>
      <c r="UWW153" s="20"/>
      <c r="UWX153" s="20"/>
      <c r="UWY153" s="20"/>
      <c r="UWZ153" s="20"/>
      <c r="UXA153" s="20"/>
      <c r="UXB153" s="20"/>
      <c r="UXC153" s="20"/>
      <c r="UXD153" s="20"/>
      <c r="UXE153" s="20"/>
      <c r="UXF153" s="20"/>
      <c r="UXG153" s="20"/>
      <c r="UXH153" s="20"/>
      <c r="UXI153" s="20"/>
      <c r="UXJ153" s="20"/>
      <c r="UXK153" s="20"/>
      <c r="UXL153" s="20"/>
      <c r="UXM153" s="20"/>
      <c r="UXN153" s="20"/>
      <c r="UXO153" s="20"/>
      <c r="UXP153" s="20"/>
      <c r="UXQ153" s="20"/>
      <c r="UXR153" s="20"/>
      <c r="UXS153" s="20"/>
      <c r="UXT153" s="20"/>
      <c r="UXU153" s="20"/>
      <c r="UXV153" s="20"/>
      <c r="UXW153" s="20"/>
      <c r="UXX153" s="20"/>
      <c r="UXY153" s="20"/>
      <c r="UXZ153" s="20"/>
      <c r="UYA153" s="20"/>
      <c r="UYB153" s="20"/>
      <c r="UYC153" s="20"/>
      <c r="UYD153" s="20"/>
      <c r="UYE153" s="20"/>
      <c r="UYF153" s="20"/>
      <c r="UYG153" s="20"/>
      <c r="UYH153" s="20"/>
      <c r="UYI153" s="20"/>
      <c r="UYJ153" s="20"/>
      <c r="UYK153" s="20"/>
      <c r="UYL153" s="20"/>
      <c r="UYM153" s="20"/>
      <c r="UYN153" s="20"/>
      <c r="UYO153" s="20"/>
      <c r="UYP153" s="20"/>
      <c r="UYQ153" s="20"/>
      <c r="UYR153" s="20"/>
      <c r="UYS153" s="20"/>
      <c r="UYT153" s="20"/>
      <c r="UYU153" s="20"/>
      <c r="UYV153" s="20"/>
      <c r="UYW153" s="20"/>
      <c r="UYX153" s="20"/>
      <c r="UYY153" s="20"/>
      <c r="UYZ153" s="20"/>
      <c r="UZA153" s="20"/>
      <c r="UZB153" s="20"/>
      <c r="UZC153" s="20"/>
      <c r="UZD153" s="20"/>
      <c r="UZE153" s="20"/>
      <c r="UZF153" s="20"/>
      <c r="UZG153" s="20"/>
      <c r="UZH153" s="20"/>
      <c r="UZI153" s="20"/>
      <c r="UZJ153" s="20"/>
      <c r="UZK153" s="20"/>
      <c r="UZL153" s="20"/>
      <c r="UZM153" s="20"/>
      <c r="UZN153" s="20"/>
      <c r="UZO153" s="20"/>
      <c r="UZP153" s="20"/>
      <c r="UZQ153" s="20"/>
      <c r="UZR153" s="20"/>
      <c r="UZS153" s="20"/>
      <c r="UZT153" s="20"/>
      <c r="UZU153" s="20"/>
      <c r="UZV153" s="20"/>
      <c r="UZW153" s="20"/>
      <c r="UZX153" s="20"/>
      <c r="UZY153" s="20"/>
      <c r="UZZ153" s="20"/>
      <c r="VAA153" s="20"/>
      <c r="VAB153" s="20"/>
      <c r="VAC153" s="20"/>
      <c r="VAD153" s="20"/>
      <c r="VAE153" s="20"/>
      <c r="VAF153" s="20"/>
      <c r="VAG153" s="20"/>
      <c r="VAH153" s="20"/>
      <c r="VAI153" s="20"/>
      <c r="VAJ153" s="20"/>
      <c r="VAK153" s="20"/>
      <c r="VAL153" s="20"/>
      <c r="VAM153" s="20"/>
      <c r="VAN153" s="20"/>
      <c r="VAO153" s="20"/>
      <c r="VAP153" s="20"/>
      <c r="VAQ153" s="20"/>
      <c r="VAR153" s="20"/>
      <c r="VAS153" s="20"/>
      <c r="VAT153" s="20"/>
      <c r="VAU153" s="20"/>
      <c r="VAV153" s="20"/>
      <c r="VAW153" s="20"/>
      <c r="VAX153" s="20"/>
      <c r="VAY153" s="20"/>
      <c r="VAZ153" s="20"/>
      <c r="VBA153" s="20"/>
      <c r="VBB153" s="20"/>
      <c r="VBC153" s="20"/>
      <c r="VBD153" s="20"/>
      <c r="VBE153" s="20"/>
      <c r="VBF153" s="20"/>
      <c r="VBG153" s="20"/>
      <c r="VBH153" s="20"/>
      <c r="VBI153" s="20"/>
      <c r="VBJ153" s="20"/>
      <c r="VBK153" s="20"/>
      <c r="VBL153" s="20"/>
      <c r="VBM153" s="20"/>
      <c r="VBN153" s="20"/>
      <c r="VBO153" s="20"/>
      <c r="VBP153" s="20"/>
      <c r="VBQ153" s="20"/>
      <c r="VBR153" s="20"/>
      <c r="VBS153" s="20"/>
      <c r="VBT153" s="20"/>
      <c r="VBU153" s="20"/>
      <c r="VBV153" s="20"/>
      <c r="VBW153" s="20"/>
      <c r="VBX153" s="20"/>
      <c r="VBY153" s="20"/>
      <c r="VBZ153" s="20"/>
      <c r="VCA153" s="20"/>
      <c r="VCB153" s="20"/>
      <c r="VCC153" s="20"/>
      <c r="VCD153" s="20"/>
      <c r="VCE153" s="20"/>
      <c r="VCF153" s="20"/>
      <c r="VCG153" s="20"/>
      <c r="VCH153" s="20"/>
      <c r="VCI153" s="20"/>
      <c r="VCJ153" s="20"/>
      <c r="VCK153" s="20"/>
      <c r="VCL153" s="20"/>
      <c r="VCM153" s="20"/>
      <c r="VCN153" s="20"/>
      <c r="VCO153" s="20"/>
      <c r="VCP153" s="20"/>
      <c r="VCQ153" s="20"/>
      <c r="VCR153" s="20"/>
      <c r="VCS153" s="20"/>
      <c r="VCT153" s="20"/>
      <c r="VCU153" s="20"/>
      <c r="VCV153" s="20"/>
      <c r="VCW153" s="20"/>
      <c r="VCX153" s="20"/>
      <c r="VCY153" s="20"/>
      <c r="VCZ153" s="20"/>
      <c r="VDA153" s="20"/>
      <c r="VDB153" s="20"/>
      <c r="VDC153" s="20"/>
      <c r="VDD153" s="20"/>
      <c r="VDE153" s="20"/>
      <c r="VDF153" s="20"/>
      <c r="VDG153" s="20"/>
      <c r="VDH153" s="20"/>
      <c r="VDI153" s="20"/>
      <c r="VDJ153" s="20"/>
      <c r="VDK153" s="20"/>
      <c r="VDL153" s="20"/>
      <c r="VDM153" s="20"/>
      <c r="VDN153" s="20"/>
      <c r="VDO153" s="20"/>
      <c r="VDP153" s="20"/>
      <c r="VDQ153" s="20"/>
      <c r="VDR153" s="20"/>
      <c r="VDS153" s="20"/>
      <c r="VDT153" s="20"/>
      <c r="VDU153" s="20"/>
      <c r="VDV153" s="20"/>
      <c r="VDW153" s="20"/>
      <c r="VDX153" s="20"/>
      <c r="VDY153" s="20"/>
      <c r="VDZ153" s="20"/>
      <c r="VEA153" s="20"/>
      <c r="VEB153" s="20"/>
      <c r="VEC153" s="20"/>
      <c r="VED153" s="20"/>
      <c r="VEE153" s="20"/>
      <c r="VEF153" s="20"/>
      <c r="VEG153" s="20"/>
      <c r="VEH153" s="20"/>
      <c r="VEI153" s="20"/>
      <c r="VEJ153" s="20"/>
      <c r="VEK153" s="20"/>
      <c r="VEL153" s="20"/>
      <c r="VEM153" s="20"/>
      <c r="VEN153" s="20"/>
      <c r="VEO153" s="20"/>
      <c r="VEP153" s="20"/>
      <c r="VEQ153" s="20"/>
      <c r="VER153" s="20"/>
      <c r="VES153" s="20"/>
      <c r="VET153" s="20"/>
      <c r="VEU153" s="20"/>
      <c r="VEV153" s="20"/>
      <c r="VEW153" s="20"/>
      <c r="VEX153" s="20"/>
      <c r="VEY153" s="20"/>
      <c r="VEZ153" s="20"/>
      <c r="VFA153" s="20"/>
      <c r="VFB153" s="20"/>
      <c r="VFC153" s="20"/>
      <c r="VFD153" s="20"/>
      <c r="VFE153" s="20"/>
      <c r="VFF153" s="20"/>
      <c r="VFG153" s="20"/>
      <c r="VFH153" s="20"/>
      <c r="VFI153" s="20"/>
      <c r="VFJ153" s="20"/>
      <c r="VFK153" s="20"/>
      <c r="VFL153" s="20"/>
      <c r="VFM153" s="20"/>
      <c r="VFN153" s="20"/>
      <c r="VFO153" s="20"/>
      <c r="VFP153" s="20"/>
      <c r="VFQ153" s="20"/>
      <c r="VFR153" s="20"/>
      <c r="VFS153" s="20"/>
      <c r="VFT153" s="20"/>
      <c r="VFU153" s="20"/>
      <c r="VFV153" s="20"/>
      <c r="VFW153" s="20"/>
      <c r="VFX153" s="20"/>
      <c r="VFY153" s="20"/>
      <c r="VFZ153" s="20"/>
      <c r="VGA153" s="20"/>
      <c r="VGB153" s="20"/>
      <c r="VGC153" s="20"/>
      <c r="VGD153" s="20"/>
      <c r="VGE153" s="20"/>
      <c r="VGF153" s="20"/>
      <c r="VGG153" s="20"/>
      <c r="VGH153" s="20"/>
      <c r="VGI153" s="20"/>
      <c r="VGJ153" s="20"/>
      <c r="VGK153" s="20"/>
      <c r="VGL153" s="20"/>
      <c r="VGM153" s="20"/>
      <c r="VGN153" s="20"/>
      <c r="VGO153" s="20"/>
      <c r="VGP153" s="20"/>
      <c r="VGQ153" s="20"/>
      <c r="VGR153" s="20"/>
      <c r="VGS153" s="20"/>
      <c r="VGT153" s="20"/>
      <c r="VGU153" s="20"/>
      <c r="VGV153" s="20"/>
      <c r="VGW153" s="20"/>
      <c r="VGX153" s="20"/>
      <c r="VGY153" s="20"/>
      <c r="VGZ153" s="20"/>
      <c r="VHA153" s="20"/>
      <c r="VHB153" s="20"/>
      <c r="VHC153" s="20"/>
      <c r="VHD153" s="20"/>
      <c r="VHE153" s="20"/>
      <c r="VHF153" s="20"/>
      <c r="VHG153" s="20"/>
      <c r="VHH153" s="20"/>
      <c r="VHI153" s="20"/>
      <c r="VHJ153" s="20"/>
      <c r="VHK153" s="20"/>
      <c r="VHL153" s="20"/>
      <c r="VHM153" s="20"/>
      <c r="VHN153" s="20"/>
      <c r="VHO153" s="20"/>
      <c r="VHP153" s="20"/>
      <c r="VHQ153" s="20"/>
      <c r="VHR153" s="20"/>
      <c r="VHS153" s="20"/>
      <c r="VHT153" s="20"/>
      <c r="VHU153" s="20"/>
      <c r="VHV153" s="20"/>
      <c r="VHW153" s="20"/>
      <c r="VHX153" s="20"/>
      <c r="VHY153" s="20"/>
      <c r="VHZ153" s="20"/>
      <c r="VIA153" s="20"/>
      <c r="VIB153" s="20"/>
      <c r="VIC153" s="20"/>
      <c r="VID153" s="20"/>
      <c r="VIE153" s="20"/>
      <c r="VIF153" s="20"/>
      <c r="VIG153" s="20"/>
      <c r="VIH153" s="20"/>
      <c r="VII153" s="20"/>
      <c r="VIJ153" s="20"/>
      <c r="VIK153" s="20"/>
      <c r="VIL153" s="20"/>
      <c r="VIM153" s="20"/>
      <c r="VIN153" s="20"/>
      <c r="VIO153" s="20"/>
      <c r="VIP153" s="20"/>
      <c r="VIQ153" s="20"/>
      <c r="VIR153" s="20"/>
      <c r="VIS153" s="20"/>
      <c r="VIT153" s="20"/>
      <c r="VIU153" s="20"/>
      <c r="VIV153" s="20"/>
      <c r="VIW153" s="20"/>
      <c r="VIX153" s="20"/>
      <c r="VIY153" s="20"/>
      <c r="VIZ153" s="20"/>
      <c r="VJA153" s="20"/>
      <c r="VJB153" s="20"/>
      <c r="VJC153" s="20"/>
      <c r="VJD153" s="20"/>
      <c r="VJE153" s="20"/>
      <c r="VJF153" s="20"/>
      <c r="VJG153" s="20"/>
      <c r="VJH153" s="20"/>
      <c r="VJI153" s="20"/>
      <c r="VJJ153" s="20"/>
      <c r="VJK153" s="20"/>
      <c r="VJL153" s="20"/>
      <c r="VJM153" s="20"/>
      <c r="VJN153" s="20"/>
      <c r="VJO153" s="20"/>
      <c r="VJP153" s="20"/>
      <c r="VJQ153" s="20"/>
      <c r="VJR153" s="20"/>
      <c r="VJS153" s="20"/>
      <c r="VJT153" s="20"/>
      <c r="VJU153" s="20"/>
      <c r="VJV153" s="20"/>
      <c r="VJW153" s="20"/>
      <c r="VJX153" s="20"/>
      <c r="VJY153" s="20"/>
      <c r="VJZ153" s="20"/>
      <c r="VKA153" s="20"/>
      <c r="VKB153" s="20"/>
      <c r="VKC153" s="20"/>
      <c r="VKD153" s="20"/>
      <c r="VKE153" s="20"/>
      <c r="VKF153" s="20"/>
      <c r="VKG153" s="20"/>
      <c r="VKH153" s="20"/>
      <c r="VKI153" s="20"/>
      <c r="VKJ153" s="20"/>
      <c r="VKK153" s="20"/>
      <c r="VKL153" s="20"/>
      <c r="VKM153" s="20"/>
      <c r="VKN153" s="20"/>
      <c r="VKO153" s="20"/>
      <c r="VKP153" s="20"/>
      <c r="VKQ153" s="20"/>
      <c r="VKR153" s="20"/>
      <c r="VKS153" s="20"/>
      <c r="VKT153" s="20"/>
      <c r="VKU153" s="20"/>
      <c r="VKV153" s="20"/>
      <c r="VKW153" s="20"/>
      <c r="VKX153" s="20"/>
      <c r="VKY153" s="20"/>
      <c r="VKZ153" s="20"/>
      <c r="VLA153" s="20"/>
      <c r="VLB153" s="20"/>
      <c r="VLC153" s="20"/>
      <c r="VLD153" s="20"/>
      <c r="VLE153" s="20"/>
      <c r="VLF153" s="20"/>
      <c r="VLG153" s="20"/>
      <c r="VLH153" s="20"/>
      <c r="VLI153" s="20"/>
      <c r="VLJ153" s="20"/>
      <c r="VLK153" s="20"/>
      <c r="VLL153" s="20"/>
      <c r="VLM153" s="20"/>
      <c r="VLN153" s="20"/>
      <c r="VLO153" s="20"/>
      <c r="VLP153" s="20"/>
      <c r="VLQ153" s="20"/>
      <c r="VLR153" s="20"/>
      <c r="VLS153" s="20"/>
      <c r="VLT153" s="20"/>
      <c r="VLU153" s="20"/>
      <c r="VLV153" s="20"/>
      <c r="VLW153" s="20"/>
      <c r="VLX153" s="20"/>
      <c r="VLY153" s="20"/>
      <c r="VLZ153" s="20"/>
      <c r="VMA153" s="20"/>
      <c r="VMB153" s="20"/>
      <c r="VMC153" s="20"/>
      <c r="VMD153" s="20"/>
      <c r="VME153" s="20"/>
      <c r="VMF153" s="20"/>
      <c r="VMG153" s="20"/>
      <c r="VMH153" s="20"/>
      <c r="VMI153" s="20"/>
      <c r="VMJ153" s="20"/>
      <c r="VMK153" s="20"/>
      <c r="VML153" s="20"/>
      <c r="VMM153" s="20"/>
      <c r="VMN153" s="20"/>
      <c r="VMO153" s="20"/>
      <c r="VMP153" s="20"/>
      <c r="VMQ153" s="20"/>
      <c r="VMR153" s="20"/>
      <c r="VMS153" s="20"/>
      <c r="VMT153" s="20"/>
      <c r="VMU153" s="20"/>
      <c r="VMV153" s="20"/>
      <c r="VMW153" s="20"/>
      <c r="VMX153" s="20"/>
      <c r="VMY153" s="20"/>
      <c r="VMZ153" s="20"/>
      <c r="VNA153" s="20"/>
      <c r="VNB153" s="20"/>
      <c r="VNC153" s="20"/>
      <c r="VND153" s="20"/>
      <c r="VNE153" s="20"/>
      <c r="VNF153" s="20"/>
      <c r="VNG153" s="20"/>
      <c r="VNH153" s="20"/>
      <c r="VNI153" s="20"/>
      <c r="VNJ153" s="20"/>
      <c r="VNK153" s="20"/>
      <c r="VNL153" s="20"/>
      <c r="VNM153" s="20"/>
      <c r="VNN153" s="20"/>
      <c r="VNO153" s="20"/>
      <c r="VNP153" s="20"/>
      <c r="VNQ153" s="20"/>
      <c r="VNR153" s="20"/>
      <c r="VNS153" s="20"/>
      <c r="VNT153" s="20"/>
      <c r="VNU153" s="20"/>
      <c r="VNV153" s="20"/>
      <c r="VNW153" s="20"/>
      <c r="VNX153" s="20"/>
      <c r="VNY153" s="20"/>
      <c r="VNZ153" s="20"/>
      <c r="VOA153" s="20"/>
      <c r="VOB153" s="20"/>
      <c r="VOC153" s="20"/>
      <c r="VOD153" s="20"/>
      <c r="VOE153" s="20"/>
      <c r="VOF153" s="20"/>
      <c r="VOG153" s="20"/>
      <c r="VOH153" s="20"/>
      <c r="VOI153" s="20"/>
      <c r="VOJ153" s="20"/>
      <c r="VOK153" s="20"/>
      <c r="VOL153" s="20"/>
      <c r="VOM153" s="20"/>
      <c r="VON153" s="20"/>
      <c r="VOO153" s="20"/>
      <c r="VOP153" s="20"/>
      <c r="VOQ153" s="20"/>
      <c r="VOR153" s="20"/>
      <c r="VOS153" s="20"/>
      <c r="VOT153" s="20"/>
      <c r="VOU153" s="20"/>
      <c r="VOV153" s="20"/>
      <c r="VOW153" s="20"/>
      <c r="VOX153" s="20"/>
      <c r="VOY153" s="20"/>
      <c r="VOZ153" s="20"/>
      <c r="VPA153" s="20"/>
      <c r="VPB153" s="20"/>
      <c r="VPC153" s="20"/>
      <c r="VPD153" s="20"/>
      <c r="VPE153" s="20"/>
      <c r="VPF153" s="20"/>
      <c r="VPG153" s="20"/>
      <c r="VPH153" s="20"/>
      <c r="VPI153" s="20"/>
      <c r="VPJ153" s="20"/>
      <c r="VPK153" s="20"/>
      <c r="VPL153" s="20"/>
      <c r="VPM153" s="20"/>
      <c r="VPN153" s="20"/>
      <c r="VPO153" s="20"/>
      <c r="VPP153" s="20"/>
      <c r="VPQ153" s="20"/>
      <c r="VPR153" s="20"/>
      <c r="VPS153" s="20"/>
      <c r="VPT153" s="20"/>
      <c r="VPU153" s="20"/>
      <c r="VPV153" s="20"/>
      <c r="VPW153" s="20"/>
      <c r="VPX153" s="20"/>
      <c r="VPY153" s="20"/>
      <c r="VPZ153" s="20"/>
      <c r="VQA153" s="20"/>
      <c r="VQB153" s="20"/>
      <c r="VQC153" s="20"/>
      <c r="VQD153" s="20"/>
      <c r="VQE153" s="20"/>
      <c r="VQF153" s="20"/>
      <c r="VQG153" s="20"/>
      <c r="VQH153" s="20"/>
      <c r="VQI153" s="20"/>
      <c r="VQJ153" s="20"/>
      <c r="VQK153" s="20"/>
      <c r="VQL153" s="20"/>
      <c r="VQM153" s="20"/>
      <c r="VQN153" s="20"/>
      <c r="VQO153" s="20"/>
      <c r="VQP153" s="20"/>
      <c r="VQQ153" s="20"/>
      <c r="VQR153" s="20"/>
      <c r="VQS153" s="20"/>
      <c r="VQT153" s="20"/>
      <c r="VQU153" s="20"/>
      <c r="VQV153" s="20"/>
      <c r="VQW153" s="20"/>
      <c r="VQX153" s="20"/>
      <c r="VQY153" s="20"/>
      <c r="VQZ153" s="20"/>
      <c r="VRA153" s="20"/>
      <c r="VRB153" s="20"/>
      <c r="VRC153" s="20"/>
      <c r="VRD153" s="20"/>
      <c r="VRE153" s="20"/>
      <c r="VRF153" s="20"/>
      <c r="VRG153" s="20"/>
      <c r="VRH153" s="20"/>
      <c r="VRI153" s="20"/>
      <c r="VRJ153" s="20"/>
      <c r="VRK153" s="20"/>
      <c r="VRL153" s="20"/>
      <c r="VRM153" s="20"/>
      <c r="VRN153" s="20"/>
      <c r="VRO153" s="20"/>
      <c r="VRP153" s="20"/>
      <c r="VRQ153" s="20"/>
      <c r="VRR153" s="20"/>
      <c r="VRS153" s="20"/>
      <c r="VRT153" s="20"/>
      <c r="VRU153" s="20"/>
      <c r="VRV153" s="20"/>
      <c r="VRW153" s="20"/>
      <c r="VRX153" s="20"/>
      <c r="VRY153" s="20"/>
      <c r="VRZ153" s="20"/>
      <c r="VSA153" s="20"/>
      <c r="VSB153" s="20"/>
      <c r="VSC153" s="20"/>
      <c r="VSD153" s="20"/>
      <c r="VSE153" s="20"/>
      <c r="VSF153" s="20"/>
      <c r="VSG153" s="20"/>
      <c r="VSH153" s="20"/>
      <c r="VSI153" s="20"/>
      <c r="VSJ153" s="20"/>
      <c r="VSK153" s="20"/>
      <c r="VSL153" s="20"/>
      <c r="VSM153" s="20"/>
      <c r="VSN153" s="20"/>
      <c r="VSO153" s="20"/>
      <c r="VSP153" s="20"/>
      <c r="VSQ153" s="20"/>
      <c r="VSR153" s="20"/>
      <c r="VSS153" s="20"/>
      <c r="VST153" s="20"/>
      <c r="VSU153" s="20"/>
      <c r="VSV153" s="20"/>
      <c r="VSW153" s="20"/>
      <c r="VSX153" s="20"/>
      <c r="VSY153" s="20"/>
      <c r="VSZ153" s="20"/>
      <c r="VTA153" s="20"/>
      <c r="VTB153" s="20"/>
      <c r="VTC153" s="20"/>
      <c r="VTD153" s="20"/>
      <c r="VTE153" s="20"/>
      <c r="VTF153" s="20"/>
      <c r="VTG153" s="20"/>
      <c r="VTH153" s="20"/>
      <c r="VTI153" s="20"/>
      <c r="VTJ153" s="20"/>
      <c r="VTK153" s="20"/>
      <c r="VTL153" s="20"/>
      <c r="VTM153" s="20"/>
      <c r="VTN153" s="20"/>
      <c r="VTO153" s="20"/>
      <c r="VTP153" s="20"/>
      <c r="VTQ153" s="20"/>
      <c r="VTR153" s="20"/>
      <c r="VTS153" s="20"/>
      <c r="VTT153" s="20"/>
      <c r="VTU153" s="20"/>
      <c r="VTV153" s="20"/>
      <c r="VTW153" s="20"/>
      <c r="VTX153" s="20"/>
      <c r="VTY153" s="20"/>
      <c r="VTZ153" s="20"/>
      <c r="VUA153" s="20"/>
      <c r="VUB153" s="20"/>
      <c r="VUC153" s="20"/>
      <c r="VUD153" s="20"/>
      <c r="VUE153" s="20"/>
      <c r="VUF153" s="20"/>
      <c r="VUG153" s="20"/>
      <c r="VUH153" s="20"/>
      <c r="VUI153" s="20"/>
      <c r="VUJ153" s="20"/>
      <c r="VUK153" s="20"/>
      <c r="VUL153" s="20"/>
      <c r="VUM153" s="20"/>
      <c r="VUN153" s="20"/>
      <c r="VUO153" s="20"/>
      <c r="VUP153" s="20"/>
      <c r="VUQ153" s="20"/>
      <c r="VUR153" s="20"/>
      <c r="VUS153" s="20"/>
      <c r="VUT153" s="20"/>
      <c r="VUU153" s="20"/>
      <c r="VUV153" s="20"/>
      <c r="VUW153" s="20"/>
      <c r="VUX153" s="20"/>
      <c r="VUY153" s="20"/>
      <c r="VUZ153" s="20"/>
      <c r="VVA153" s="20"/>
      <c r="VVB153" s="20"/>
      <c r="VVC153" s="20"/>
      <c r="VVD153" s="20"/>
      <c r="VVE153" s="20"/>
      <c r="VVF153" s="20"/>
      <c r="VVG153" s="20"/>
      <c r="VVH153" s="20"/>
      <c r="VVI153" s="20"/>
      <c r="VVJ153" s="20"/>
      <c r="VVK153" s="20"/>
      <c r="VVL153" s="20"/>
      <c r="VVM153" s="20"/>
      <c r="VVN153" s="20"/>
      <c r="VVO153" s="20"/>
      <c r="VVP153" s="20"/>
      <c r="VVQ153" s="20"/>
      <c r="VVR153" s="20"/>
      <c r="VVS153" s="20"/>
      <c r="VVT153" s="20"/>
      <c r="VVU153" s="20"/>
      <c r="VVV153" s="20"/>
      <c r="VVW153" s="20"/>
      <c r="VVX153" s="20"/>
      <c r="VVY153" s="20"/>
      <c r="VVZ153" s="20"/>
      <c r="VWA153" s="20"/>
      <c r="VWB153" s="20"/>
      <c r="VWC153" s="20"/>
      <c r="VWD153" s="20"/>
      <c r="VWE153" s="20"/>
      <c r="VWF153" s="20"/>
      <c r="VWG153" s="20"/>
      <c r="VWH153" s="20"/>
      <c r="VWI153" s="20"/>
      <c r="VWJ153" s="20"/>
      <c r="VWK153" s="20"/>
      <c r="VWL153" s="20"/>
      <c r="VWM153" s="20"/>
      <c r="VWN153" s="20"/>
      <c r="VWO153" s="20"/>
      <c r="VWP153" s="20"/>
      <c r="VWQ153" s="20"/>
      <c r="VWR153" s="20"/>
      <c r="VWS153" s="20"/>
      <c r="VWT153" s="20"/>
      <c r="VWU153" s="20"/>
      <c r="VWV153" s="20"/>
      <c r="VWW153" s="20"/>
      <c r="VWX153" s="20"/>
      <c r="VWY153" s="20"/>
      <c r="VWZ153" s="20"/>
      <c r="VXA153" s="20"/>
      <c r="VXB153" s="20"/>
      <c r="VXC153" s="20"/>
      <c r="VXD153" s="20"/>
      <c r="VXE153" s="20"/>
      <c r="VXF153" s="20"/>
      <c r="VXG153" s="20"/>
      <c r="VXH153" s="20"/>
      <c r="VXI153" s="20"/>
      <c r="VXJ153" s="20"/>
      <c r="VXK153" s="20"/>
      <c r="VXL153" s="20"/>
      <c r="VXM153" s="20"/>
      <c r="VXN153" s="20"/>
      <c r="VXO153" s="20"/>
      <c r="VXP153" s="20"/>
      <c r="VXQ153" s="20"/>
      <c r="VXR153" s="20"/>
      <c r="VXS153" s="20"/>
      <c r="VXT153" s="20"/>
      <c r="VXU153" s="20"/>
      <c r="VXV153" s="20"/>
      <c r="VXW153" s="20"/>
      <c r="VXX153" s="20"/>
      <c r="VXY153" s="20"/>
      <c r="VXZ153" s="20"/>
      <c r="VYA153" s="20"/>
      <c r="VYB153" s="20"/>
      <c r="VYC153" s="20"/>
      <c r="VYD153" s="20"/>
      <c r="VYE153" s="20"/>
      <c r="VYF153" s="20"/>
      <c r="VYG153" s="20"/>
      <c r="VYH153" s="20"/>
      <c r="VYI153" s="20"/>
      <c r="VYJ153" s="20"/>
      <c r="VYK153" s="20"/>
      <c r="VYL153" s="20"/>
      <c r="VYM153" s="20"/>
      <c r="VYN153" s="20"/>
      <c r="VYO153" s="20"/>
      <c r="VYP153" s="20"/>
      <c r="VYQ153" s="20"/>
      <c r="VYR153" s="20"/>
      <c r="VYS153" s="20"/>
      <c r="VYT153" s="20"/>
      <c r="VYU153" s="20"/>
      <c r="VYV153" s="20"/>
      <c r="VYW153" s="20"/>
      <c r="VYX153" s="20"/>
      <c r="VYY153" s="20"/>
      <c r="VYZ153" s="20"/>
      <c r="VZA153" s="20"/>
      <c r="VZB153" s="20"/>
      <c r="VZC153" s="20"/>
      <c r="VZD153" s="20"/>
      <c r="VZE153" s="20"/>
      <c r="VZF153" s="20"/>
      <c r="VZG153" s="20"/>
      <c r="VZH153" s="20"/>
      <c r="VZI153" s="20"/>
      <c r="VZJ153" s="20"/>
      <c r="VZK153" s="20"/>
      <c r="VZL153" s="20"/>
      <c r="VZM153" s="20"/>
      <c r="VZN153" s="20"/>
      <c r="VZO153" s="20"/>
      <c r="VZP153" s="20"/>
      <c r="VZQ153" s="20"/>
      <c r="VZR153" s="20"/>
      <c r="VZS153" s="20"/>
      <c r="VZT153" s="20"/>
      <c r="VZU153" s="20"/>
      <c r="VZV153" s="20"/>
      <c r="VZW153" s="20"/>
      <c r="VZX153" s="20"/>
      <c r="VZY153" s="20"/>
      <c r="VZZ153" s="20"/>
      <c r="WAA153" s="20"/>
      <c r="WAB153" s="20"/>
      <c r="WAC153" s="20"/>
      <c r="WAD153" s="20"/>
      <c r="WAE153" s="20"/>
      <c r="WAF153" s="20"/>
      <c r="WAG153" s="20"/>
      <c r="WAH153" s="20"/>
      <c r="WAI153" s="20"/>
      <c r="WAJ153" s="20"/>
      <c r="WAK153" s="20"/>
      <c r="WAL153" s="20"/>
      <c r="WAM153" s="20"/>
      <c r="WAN153" s="20"/>
      <c r="WAO153" s="20"/>
      <c r="WAP153" s="20"/>
      <c r="WAQ153" s="20"/>
      <c r="WAR153" s="20"/>
      <c r="WAS153" s="20"/>
      <c r="WAT153" s="20"/>
      <c r="WAU153" s="20"/>
      <c r="WAV153" s="20"/>
      <c r="WAW153" s="20"/>
      <c r="WAX153" s="20"/>
      <c r="WAY153" s="20"/>
      <c r="WAZ153" s="20"/>
      <c r="WBA153" s="20"/>
      <c r="WBB153" s="20"/>
      <c r="WBC153" s="20"/>
      <c r="WBD153" s="20"/>
      <c r="WBE153" s="20"/>
      <c r="WBF153" s="20"/>
      <c r="WBG153" s="20"/>
      <c r="WBH153" s="20"/>
      <c r="WBI153" s="20"/>
      <c r="WBJ153" s="20"/>
      <c r="WBK153" s="20"/>
      <c r="WBL153" s="20"/>
      <c r="WBM153" s="20"/>
      <c r="WBN153" s="20"/>
      <c r="WBO153" s="20"/>
      <c r="WBP153" s="20"/>
      <c r="WBQ153" s="20"/>
      <c r="WBR153" s="20"/>
      <c r="WBS153" s="20"/>
      <c r="WBT153" s="20"/>
      <c r="WBU153" s="20"/>
      <c r="WBV153" s="20"/>
      <c r="WBW153" s="20"/>
      <c r="WBX153" s="20"/>
      <c r="WBY153" s="20"/>
      <c r="WBZ153" s="20"/>
      <c r="WCA153" s="20"/>
      <c r="WCB153" s="20"/>
      <c r="WCC153" s="20"/>
      <c r="WCD153" s="20"/>
      <c r="WCE153" s="20"/>
      <c r="WCF153" s="20"/>
      <c r="WCG153" s="20"/>
      <c r="WCH153" s="20"/>
      <c r="WCI153" s="20"/>
      <c r="WCJ153" s="20"/>
      <c r="WCK153" s="20"/>
      <c r="WCL153" s="20"/>
      <c r="WCM153" s="20"/>
      <c r="WCN153" s="20"/>
      <c r="WCO153" s="20"/>
      <c r="WCP153" s="20"/>
      <c r="WCQ153" s="20"/>
      <c r="WCR153" s="20"/>
      <c r="WCS153" s="20"/>
      <c r="WCT153" s="20"/>
      <c r="WCU153" s="20"/>
      <c r="WCV153" s="20"/>
      <c r="WCW153" s="20"/>
      <c r="WCX153" s="20"/>
      <c r="WCY153" s="20"/>
      <c r="WCZ153" s="20"/>
      <c r="WDA153" s="20"/>
      <c r="WDB153" s="20"/>
      <c r="WDC153" s="20"/>
      <c r="WDD153" s="20"/>
      <c r="WDE153" s="20"/>
      <c r="WDF153" s="20"/>
      <c r="WDG153" s="20"/>
      <c r="WDH153" s="20"/>
      <c r="WDI153" s="20"/>
      <c r="WDJ153" s="20"/>
      <c r="WDK153" s="20"/>
      <c r="WDL153" s="20"/>
      <c r="WDM153" s="20"/>
      <c r="WDN153" s="20"/>
      <c r="WDO153" s="20"/>
      <c r="WDP153" s="20"/>
      <c r="WDQ153" s="20"/>
      <c r="WDR153" s="20"/>
      <c r="WDS153" s="20"/>
      <c r="WDT153" s="20"/>
      <c r="WDU153" s="20"/>
      <c r="WDV153" s="20"/>
      <c r="WDW153" s="20"/>
      <c r="WDX153" s="20"/>
      <c r="WDY153" s="20"/>
      <c r="WDZ153" s="20"/>
      <c r="WEA153" s="20"/>
      <c r="WEB153" s="20"/>
      <c r="WEC153" s="20"/>
      <c r="WED153" s="20"/>
      <c r="WEE153" s="20"/>
      <c r="WEF153" s="20"/>
      <c r="WEG153" s="20"/>
      <c r="WEH153" s="20"/>
      <c r="WEI153" s="20"/>
      <c r="WEJ153" s="20"/>
      <c r="WEK153" s="20"/>
      <c r="WEL153" s="20"/>
      <c r="WEM153" s="20"/>
      <c r="WEN153" s="20"/>
      <c r="WEO153" s="20"/>
      <c r="WEP153" s="20"/>
      <c r="WEQ153" s="20"/>
      <c r="WER153" s="20"/>
      <c r="WES153" s="20"/>
      <c r="WET153" s="20"/>
      <c r="WEU153" s="20"/>
      <c r="WEV153" s="20"/>
      <c r="WEW153" s="20"/>
      <c r="WEX153" s="20"/>
      <c r="WEY153" s="20"/>
      <c r="WEZ153" s="20"/>
      <c r="WFA153" s="20"/>
      <c r="WFB153" s="20"/>
      <c r="WFC153" s="20"/>
      <c r="WFD153" s="20"/>
      <c r="WFE153" s="20"/>
      <c r="WFF153" s="20"/>
      <c r="WFG153" s="20"/>
      <c r="WFH153" s="20"/>
      <c r="WFI153" s="20"/>
      <c r="WFJ153" s="20"/>
      <c r="WFK153" s="20"/>
      <c r="WFL153" s="20"/>
      <c r="WFM153" s="20"/>
      <c r="WFN153" s="20"/>
      <c r="WFO153" s="20"/>
      <c r="WFP153" s="20"/>
      <c r="WFQ153" s="20"/>
      <c r="WFR153" s="20"/>
      <c r="WFS153" s="20"/>
      <c r="WFT153" s="20"/>
      <c r="WFU153" s="20"/>
      <c r="WFV153" s="20"/>
      <c r="WFW153" s="20"/>
      <c r="WFX153" s="20"/>
      <c r="WFY153" s="20"/>
      <c r="WFZ153" s="20"/>
      <c r="WGA153" s="20"/>
      <c r="WGB153" s="20"/>
      <c r="WGC153" s="20"/>
      <c r="WGD153" s="20"/>
      <c r="WGE153" s="20"/>
      <c r="WGF153" s="20"/>
      <c r="WGG153" s="20"/>
      <c r="WGH153" s="20"/>
      <c r="WGI153" s="20"/>
      <c r="WGJ153" s="20"/>
      <c r="WGK153" s="20"/>
      <c r="WGL153" s="20"/>
      <c r="WGM153" s="20"/>
      <c r="WGN153" s="20"/>
      <c r="WGO153" s="20"/>
      <c r="WGP153" s="20"/>
      <c r="WGQ153" s="20"/>
      <c r="WGR153" s="20"/>
      <c r="WGS153" s="20"/>
      <c r="WGT153" s="20"/>
      <c r="WGU153" s="20"/>
      <c r="WGV153" s="20"/>
      <c r="WGW153" s="20"/>
      <c r="WGX153" s="20"/>
      <c r="WGY153" s="20"/>
      <c r="WGZ153" s="20"/>
      <c r="WHA153" s="20"/>
      <c r="WHB153" s="20"/>
      <c r="WHC153" s="20"/>
      <c r="WHD153" s="20"/>
      <c r="WHE153" s="20"/>
      <c r="WHF153" s="20"/>
      <c r="WHG153" s="20"/>
      <c r="WHH153" s="20"/>
      <c r="WHI153" s="20"/>
      <c r="WHJ153" s="20"/>
      <c r="WHK153" s="20"/>
      <c r="WHL153" s="20"/>
      <c r="WHM153" s="20"/>
      <c r="WHN153" s="20"/>
      <c r="WHO153" s="20"/>
      <c r="WHP153" s="20"/>
      <c r="WHQ153" s="20"/>
      <c r="WHR153" s="20"/>
      <c r="WHS153" s="20"/>
      <c r="WHT153" s="20"/>
      <c r="WHU153" s="20"/>
      <c r="WHV153" s="20"/>
      <c r="WHW153" s="20"/>
      <c r="WHX153" s="20"/>
      <c r="WHY153" s="20"/>
      <c r="WHZ153" s="20"/>
      <c r="WIA153" s="20"/>
      <c r="WIB153" s="20"/>
      <c r="WIC153" s="20"/>
      <c r="WID153" s="20"/>
      <c r="WIE153" s="20"/>
      <c r="WIF153" s="20"/>
      <c r="WIG153" s="20"/>
      <c r="WIH153" s="20"/>
      <c r="WII153" s="20"/>
      <c r="WIJ153" s="20"/>
      <c r="WIK153" s="20"/>
      <c r="WIL153" s="20"/>
      <c r="WIM153" s="20"/>
      <c r="WIN153" s="20"/>
      <c r="WIO153" s="20"/>
      <c r="WIP153" s="20"/>
      <c r="WIQ153" s="20"/>
      <c r="WIR153" s="20"/>
      <c r="WIS153" s="20"/>
      <c r="WIT153" s="20"/>
      <c r="WIU153" s="20"/>
      <c r="WIV153" s="20"/>
      <c r="WIW153" s="20"/>
      <c r="WIX153" s="20"/>
      <c r="WIY153" s="20"/>
      <c r="WIZ153" s="20"/>
      <c r="WJA153" s="20"/>
      <c r="WJB153" s="20"/>
      <c r="WJC153" s="20"/>
      <c r="WJD153" s="20"/>
      <c r="WJE153" s="20"/>
      <c r="WJF153" s="20"/>
      <c r="WJG153" s="20"/>
      <c r="WJH153" s="20"/>
      <c r="WJI153" s="20"/>
      <c r="WJJ153" s="20"/>
      <c r="WJK153" s="20"/>
      <c r="WJL153" s="20"/>
      <c r="WJM153" s="20"/>
      <c r="WJN153" s="20"/>
      <c r="WJO153" s="20"/>
      <c r="WJP153" s="20"/>
      <c r="WJQ153" s="20"/>
      <c r="WJR153" s="20"/>
      <c r="WJS153" s="20"/>
      <c r="WJT153" s="20"/>
      <c r="WJU153" s="20"/>
      <c r="WJV153" s="20"/>
      <c r="WJW153" s="20"/>
      <c r="WJX153" s="20"/>
      <c r="WJY153" s="20"/>
      <c r="WJZ153" s="20"/>
      <c r="WKA153" s="20"/>
      <c r="WKB153" s="20"/>
      <c r="WKC153" s="20"/>
      <c r="WKD153" s="20"/>
      <c r="WKE153" s="20"/>
      <c r="WKF153" s="20"/>
      <c r="WKG153" s="20"/>
      <c r="WKH153" s="20"/>
      <c r="WKI153" s="20"/>
      <c r="WKJ153" s="20"/>
      <c r="WKK153" s="20"/>
      <c r="WKL153" s="20"/>
      <c r="WKM153" s="20"/>
      <c r="WKN153" s="20"/>
      <c r="WKO153" s="20"/>
      <c r="WKP153" s="20"/>
      <c r="WKQ153" s="20"/>
      <c r="WKR153" s="20"/>
      <c r="WKS153" s="20"/>
      <c r="WKT153" s="20"/>
      <c r="WKU153" s="20"/>
      <c r="WKV153" s="20"/>
      <c r="WKW153" s="20"/>
      <c r="WKX153" s="20"/>
      <c r="WKY153" s="20"/>
      <c r="WKZ153" s="20"/>
      <c r="WLA153" s="20"/>
      <c r="WLB153" s="20"/>
      <c r="WLC153" s="20"/>
      <c r="WLD153" s="20"/>
      <c r="WLE153" s="20"/>
      <c r="WLF153" s="20"/>
      <c r="WLG153" s="20"/>
      <c r="WLH153" s="20"/>
      <c r="WLI153" s="20"/>
      <c r="WLJ153" s="20"/>
      <c r="WLK153" s="20"/>
      <c r="WLL153" s="20"/>
      <c r="WLM153" s="20"/>
      <c r="WLN153" s="20"/>
      <c r="WLO153" s="20"/>
      <c r="WLP153" s="20"/>
      <c r="WLQ153" s="20"/>
      <c r="WLR153" s="20"/>
      <c r="WLS153" s="20"/>
      <c r="WLT153" s="20"/>
      <c r="WLU153" s="20"/>
      <c r="WLV153" s="20"/>
      <c r="WLW153" s="20"/>
      <c r="WLX153" s="20"/>
      <c r="WLY153" s="20"/>
      <c r="WLZ153" s="20"/>
      <c r="WMA153" s="20"/>
      <c r="WMB153" s="20"/>
      <c r="WMC153" s="20"/>
      <c r="WMD153" s="20"/>
      <c r="WME153" s="20"/>
      <c r="WMF153" s="20"/>
      <c r="WMG153" s="20"/>
      <c r="WMH153" s="20"/>
      <c r="WMI153" s="20"/>
      <c r="WMJ153" s="20"/>
      <c r="WMK153" s="20"/>
      <c r="WML153" s="20"/>
      <c r="WMM153" s="20"/>
      <c r="WMN153" s="20"/>
      <c r="WMO153" s="20"/>
      <c r="WMP153" s="20"/>
      <c r="WMQ153" s="20"/>
      <c r="WMR153" s="20"/>
      <c r="WMS153" s="20"/>
      <c r="WMT153" s="20"/>
      <c r="WMU153" s="20"/>
      <c r="WMV153" s="20"/>
      <c r="WMW153" s="20"/>
      <c r="WMX153" s="20"/>
      <c r="WMY153" s="20"/>
      <c r="WMZ153" s="20"/>
      <c r="WNA153" s="20"/>
      <c r="WNB153" s="20"/>
      <c r="WNC153" s="20"/>
      <c r="WND153" s="20"/>
      <c r="WNE153" s="20"/>
      <c r="WNF153" s="20"/>
      <c r="WNG153" s="20"/>
      <c r="WNH153" s="20"/>
      <c r="WNI153" s="20"/>
      <c r="WNJ153" s="20"/>
      <c r="WNK153" s="20"/>
      <c r="WNL153" s="20"/>
      <c r="WNM153" s="20"/>
      <c r="WNN153" s="20"/>
      <c r="WNO153" s="20"/>
      <c r="WNP153" s="20"/>
      <c r="WNQ153" s="20"/>
      <c r="WNR153" s="20"/>
      <c r="WNS153" s="20"/>
      <c r="WNT153" s="20"/>
      <c r="WNU153" s="20"/>
      <c r="WNV153" s="20"/>
      <c r="WNW153" s="20"/>
      <c r="WNX153" s="20"/>
      <c r="WNY153" s="20"/>
      <c r="WNZ153" s="20"/>
      <c r="WOA153" s="20"/>
      <c r="WOB153" s="20"/>
      <c r="WOC153" s="20"/>
      <c r="WOD153" s="20"/>
      <c r="WOE153" s="20"/>
      <c r="WOF153" s="20"/>
      <c r="WOG153" s="20"/>
      <c r="WOH153" s="20"/>
      <c r="WOI153" s="20"/>
      <c r="WOJ153" s="20"/>
      <c r="WOK153" s="20"/>
      <c r="WOL153" s="20"/>
      <c r="WOM153" s="20"/>
      <c r="WON153" s="20"/>
      <c r="WOO153" s="20"/>
      <c r="WOP153" s="20"/>
      <c r="WOQ153" s="20"/>
      <c r="WOR153" s="20"/>
      <c r="WOS153" s="20"/>
      <c r="WOT153" s="20"/>
      <c r="WOU153" s="20"/>
      <c r="WOV153" s="20"/>
      <c r="WOW153" s="20"/>
      <c r="WOX153" s="20"/>
      <c r="WOY153" s="20"/>
      <c r="WOZ153" s="20"/>
      <c r="WPA153" s="20"/>
      <c r="WPB153" s="20"/>
      <c r="WPC153" s="20"/>
      <c r="WPD153" s="20"/>
      <c r="WPE153" s="20"/>
      <c r="WPF153" s="20"/>
      <c r="WPG153" s="20"/>
      <c r="WPH153" s="20"/>
      <c r="WPI153" s="20"/>
      <c r="WPJ153" s="20"/>
      <c r="WPK153" s="20"/>
      <c r="WPL153" s="20"/>
      <c r="WPM153" s="20"/>
      <c r="WPN153" s="20"/>
      <c r="WPO153" s="20"/>
      <c r="WPP153" s="20"/>
      <c r="WPQ153" s="20"/>
      <c r="WPR153" s="20"/>
      <c r="WPS153" s="20"/>
      <c r="WPT153" s="20"/>
      <c r="WPU153" s="20"/>
      <c r="WPV153" s="20"/>
      <c r="WPW153" s="20"/>
      <c r="WPX153" s="20"/>
      <c r="WPY153" s="20"/>
      <c r="WPZ153" s="20"/>
      <c r="WQA153" s="20"/>
      <c r="WQB153" s="20"/>
      <c r="WQC153" s="20"/>
      <c r="WQD153" s="20"/>
      <c r="WQE153" s="20"/>
      <c r="WQF153" s="20"/>
      <c r="WQG153" s="20"/>
      <c r="WQH153" s="20"/>
      <c r="WQI153" s="20"/>
      <c r="WQJ153" s="20"/>
      <c r="WQK153" s="20"/>
      <c r="WQL153" s="20"/>
      <c r="WQM153" s="20"/>
      <c r="WQN153" s="20"/>
      <c r="WQO153" s="20"/>
      <c r="WQP153" s="20"/>
      <c r="WQQ153" s="20"/>
      <c r="WQR153" s="20"/>
      <c r="WQS153" s="20"/>
      <c r="WQT153" s="20"/>
      <c r="WQU153" s="20"/>
      <c r="WQV153" s="20"/>
      <c r="WQW153" s="20"/>
      <c r="WQX153" s="20"/>
      <c r="WQY153" s="20"/>
      <c r="WQZ153" s="20"/>
      <c r="WRA153" s="20"/>
      <c r="WRB153" s="20"/>
      <c r="WRC153" s="20"/>
      <c r="WRD153" s="20"/>
      <c r="WRE153" s="20"/>
      <c r="WRF153" s="20"/>
      <c r="WRG153" s="20"/>
      <c r="WRH153" s="20"/>
      <c r="WRI153" s="20"/>
      <c r="WRJ153" s="20"/>
      <c r="WRK153" s="20"/>
      <c r="WRL153" s="20"/>
      <c r="WRM153" s="20"/>
      <c r="WRN153" s="20"/>
      <c r="WRO153" s="20"/>
      <c r="WRP153" s="20"/>
      <c r="WRQ153" s="20"/>
      <c r="WRR153" s="20"/>
      <c r="WRS153" s="20"/>
      <c r="WRT153" s="20"/>
      <c r="WRU153" s="20"/>
      <c r="WRV153" s="20"/>
      <c r="WRW153" s="20"/>
      <c r="WRX153" s="20"/>
      <c r="WRY153" s="20"/>
      <c r="WRZ153" s="20"/>
      <c r="WSA153" s="20"/>
      <c r="WSB153" s="20"/>
      <c r="WSC153" s="20"/>
      <c r="WSD153" s="20"/>
      <c r="WSE153" s="20"/>
      <c r="WSF153" s="20"/>
      <c r="WSG153" s="20"/>
      <c r="WSH153" s="20"/>
      <c r="WSI153" s="20"/>
      <c r="WSJ153" s="20"/>
      <c r="WSK153" s="20"/>
      <c r="WSL153" s="20"/>
      <c r="WSM153" s="20"/>
      <c r="WSN153" s="20"/>
      <c r="WSO153" s="20"/>
      <c r="WSP153" s="20"/>
      <c r="WSQ153" s="20"/>
      <c r="WSR153" s="20"/>
      <c r="WSS153" s="20"/>
      <c r="WST153" s="20"/>
      <c r="WSU153" s="20"/>
      <c r="WSV153" s="20"/>
      <c r="WSW153" s="20"/>
      <c r="WSX153" s="20"/>
      <c r="WSY153" s="20"/>
      <c r="WSZ153" s="20"/>
      <c r="WTA153" s="20"/>
      <c r="WTB153" s="20"/>
      <c r="WTC153" s="20"/>
      <c r="WTD153" s="20"/>
      <c r="WTE153" s="20"/>
      <c r="WTF153" s="20"/>
      <c r="WTG153" s="20"/>
      <c r="WTH153" s="20"/>
      <c r="WTI153" s="20"/>
      <c r="WTJ153" s="20"/>
      <c r="WTK153" s="20"/>
      <c r="WTL153" s="20"/>
      <c r="WTM153" s="20"/>
      <c r="WTN153" s="20"/>
      <c r="WTO153" s="20"/>
      <c r="WTP153" s="20"/>
      <c r="WTQ153" s="20"/>
      <c r="WTR153" s="20"/>
      <c r="WTS153" s="20"/>
      <c r="WTT153" s="20"/>
      <c r="WTU153" s="20"/>
      <c r="WTV153" s="20"/>
      <c r="WTW153" s="20"/>
      <c r="WTX153" s="20"/>
      <c r="WTY153" s="20"/>
      <c r="WTZ153" s="20"/>
      <c r="WUA153" s="20"/>
      <c r="WUB153" s="20"/>
      <c r="WUC153" s="20"/>
      <c r="WUD153" s="20"/>
      <c r="WUE153" s="20"/>
      <c r="WUF153" s="20"/>
      <c r="WUG153" s="20"/>
      <c r="WUH153" s="20"/>
      <c r="WUI153" s="20"/>
      <c r="WUJ153" s="20"/>
      <c r="WUK153" s="20"/>
      <c r="WUL153" s="20"/>
      <c r="WUM153" s="20"/>
      <c r="WUN153" s="20"/>
      <c r="WUO153" s="20"/>
      <c r="WUP153" s="20"/>
      <c r="WUQ153" s="20"/>
      <c r="WUR153" s="20"/>
      <c r="WUS153" s="20"/>
      <c r="WUT153" s="20"/>
      <c r="WUU153" s="20"/>
      <c r="WUV153" s="20"/>
      <c r="WUW153" s="20"/>
      <c r="WUX153" s="20"/>
      <c r="WUY153" s="20"/>
      <c r="WUZ153" s="20"/>
      <c r="WVA153" s="20"/>
      <c r="WVB153" s="20"/>
      <c r="WVC153" s="20"/>
      <c r="WVD153" s="20"/>
      <c r="WVE153" s="20"/>
      <c r="WVF153" s="20"/>
      <c r="WVG153" s="20"/>
      <c r="WVH153" s="20"/>
      <c r="WVI153" s="20"/>
      <c r="WVJ153" s="20"/>
      <c r="WVK153" s="20"/>
      <c r="WVL153" s="20"/>
      <c r="WVM153" s="20"/>
      <c r="WVN153" s="20"/>
      <c r="WVO153" s="20"/>
      <c r="WVP153" s="20"/>
      <c r="WVQ153" s="20"/>
      <c r="WVR153" s="20"/>
      <c r="WVS153" s="20"/>
      <c r="WVT153" s="20"/>
      <c r="WVU153" s="20"/>
      <c r="WVV153" s="20"/>
      <c r="WVW153" s="20"/>
      <c r="WVX153" s="20"/>
      <c r="WVY153" s="20"/>
      <c r="WVZ153" s="20"/>
      <c r="WWA153" s="20"/>
      <c r="WWB153" s="20"/>
      <c r="WWC153" s="20"/>
      <c r="WWD153" s="20"/>
      <c r="WWE153" s="20"/>
      <c r="WWF153" s="20"/>
      <c r="WWG153" s="20"/>
      <c r="WWH153" s="20"/>
      <c r="WWI153" s="20"/>
      <c r="WWJ153" s="20"/>
      <c r="WWK153" s="20"/>
      <c r="WWL153" s="20"/>
      <c r="WWM153" s="20"/>
      <c r="WWN153" s="20"/>
      <c r="WWO153" s="20"/>
      <c r="WWP153" s="20"/>
      <c r="WWQ153" s="20"/>
      <c r="WWR153" s="20"/>
      <c r="WWS153" s="20"/>
      <c r="WWT153" s="20"/>
      <c r="WWU153" s="20"/>
      <c r="WWV153" s="20"/>
      <c r="WWW153" s="20"/>
      <c r="WWX153" s="20"/>
      <c r="WWY153" s="20"/>
      <c r="WWZ153" s="20"/>
      <c r="WXA153" s="20"/>
      <c r="WXB153" s="20"/>
      <c r="WXC153" s="20"/>
      <c r="WXD153" s="20"/>
      <c r="WXE153" s="20"/>
      <c r="WXF153" s="20"/>
      <c r="WXG153" s="20"/>
      <c r="WXH153" s="20"/>
      <c r="WXI153" s="20"/>
      <c r="WXJ153" s="20"/>
      <c r="WXK153" s="20"/>
      <c r="WXL153" s="20"/>
      <c r="WXM153" s="20"/>
      <c r="WXN153" s="20"/>
      <c r="WXO153" s="20"/>
      <c r="WXP153" s="20"/>
      <c r="WXQ153" s="20"/>
      <c r="WXR153" s="20"/>
      <c r="WXS153" s="20"/>
      <c r="WXT153" s="20"/>
      <c r="WXU153" s="20"/>
      <c r="WXV153" s="20"/>
      <c r="WXW153" s="20"/>
      <c r="WXX153" s="20"/>
      <c r="WXY153" s="20"/>
      <c r="WXZ153" s="20"/>
      <c r="WYA153" s="20"/>
      <c r="WYB153" s="20"/>
      <c r="WYC153" s="20"/>
      <c r="WYD153" s="20"/>
      <c r="WYE153" s="20"/>
      <c r="WYF153" s="20"/>
      <c r="WYG153" s="20"/>
      <c r="WYH153" s="20"/>
      <c r="WYI153" s="20"/>
      <c r="WYJ153" s="20"/>
      <c r="WYK153" s="20"/>
      <c r="WYL153" s="20"/>
      <c r="WYM153" s="20"/>
      <c r="WYN153" s="20"/>
      <c r="WYO153" s="20"/>
      <c r="WYP153" s="20"/>
      <c r="WYQ153" s="20"/>
      <c r="WYR153" s="20"/>
      <c r="WYS153" s="20"/>
      <c r="WYT153" s="20"/>
      <c r="WYU153" s="20"/>
      <c r="WYV153" s="20"/>
      <c r="WYW153" s="20"/>
      <c r="WYX153" s="20"/>
      <c r="WYY153" s="20"/>
      <c r="WYZ153" s="20"/>
      <c r="WZA153" s="20"/>
      <c r="WZB153" s="20"/>
      <c r="WZC153" s="20"/>
      <c r="WZD153" s="20"/>
      <c r="WZE153" s="20"/>
      <c r="WZF153" s="20"/>
      <c r="WZG153" s="20"/>
      <c r="WZH153" s="20"/>
      <c r="WZI153" s="20"/>
      <c r="WZJ153" s="20"/>
      <c r="WZK153" s="20"/>
      <c r="WZL153" s="20"/>
      <c r="WZM153" s="20"/>
      <c r="WZN153" s="20"/>
      <c r="WZO153" s="20"/>
      <c r="WZP153" s="20"/>
      <c r="WZQ153" s="20"/>
      <c r="WZR153" s="20"/>
      <c r="WZS153" s="20"/>
      <c r="WZT153" s="20"/>
      <c r="WZU153" s="20"/>
      <c r="WZV153" s="20"/>
      <c r="WZW153" s="20"/>
      <c r="WZX153" s="20"/>
      <c r="WZY153" s="20"/>
      <c r="WZZ153" s="20"/>
      <c r="XAA153" s="20"/>
      <c r="XAB153" s="20"/>
      <c r="XAC153" s="20"/>
      <c r="XAD153" s="20"/>
      <c r="XAE153" s="20"/>
      <c r="XAF153" s="20"/>
      <c r="XAG153" s="20"/>
      <c r="XAH153" s="20"/>
      <c r="XAI153" s="20"/>
      <c r="XAJ153" s="20"/>
      <c r="XAK153" s="20"/>
      <c r="XAL153" s="20"/>
      <c r="XAM153" s="20"/>
      <c r="XAN153" s="20"/>
      <c r="XAO153" s="20"/>
      <c r="XAP153" s="20"/>
      <c r="XAQ153" s="20"/>
      <c r="XAR153" s="20"/>
      <c r="XAS153" s="20"/>
      <c r="XAT153" s="20"/>
      <c r="XAU153" s="20"/>
      <c r="XAV153" s="20"/>
      <c r="XAW153" s="20"/>
      <c r="XAX153" s="20"/>
      <c r="XAY153" s="20"/>
      <c r="XAZ153" s="20"/>
      <c r="XBA153" s="20"/>
      <c r="XBB153" s="20"/>
      <c r="XBC153" s="20"/>
      <c r="XBD153" s="20"/>
      <c r="XBE153" s="20"/>
      <c r="XBF153" s="20"/>
      <c r="XBG153" s="20"/>
      <c r="XBH153" s="20"/>
      <c r="XBI153" s="20"/>
      <c r="XBJ153" s="20"/>
      <c r="XBK153" s="20"/>
      <c r="XBL153" s="20"/>
      <c r="XBM153" s="20"/>
      <c r="XBN153" s="20"/>
      <c r="XBO153" s="20"/>
      <c r="XBP153" s="20"/>
      <c r="XBQ153" s="20"/>
      <c r="XBR153" s="20"/>
      <c r="XBS153" s="20"/>
      <c r="XBT153" s="20"/>
      <c r="XBU153" s="20"/>
      <c r="XBV153" s="20"/>
      <c r="XBW153" s="20"/>
      <c r="XBX153" s="20"/>
      <c r="XBY153" s="20"/>
      <c r="XBZ153" s="20"/>
      <c r="XCA153" s="20"/>
      <c r="XCB153" s="20"/>
      <c r="XCC153" s="20"/>
      <c r="XCD153" s="20"/>
      <c r="XCE153" s="20"/>
      <c r="XCF153" s="20"/>
      <c r="XCG153" s="20"/>
      <c r="XCH153" s="20"/>
      <c r="XCI153" s="20"/>
      <c r="XCJ153" s="20"/>
      <c r="XCK153" s="20"/>
      <c r="XCL153" s="20"/>
      <c r="XCM153" s="20"/>
      <c r="XCN153" s="20"/>
      <c r="XCO153" s="20"/>
      <c r="XCP153" s="20"/>
      <c r="XCQ153" s="20"/>
      <c r="XCR153" s="20"/>
      <c r="XCS153" s="20"/>
      <c r="XCT153" s="20"/>
      <c r="XCU153" s="20"/>
      <c r="XCV153" s="20"/>
      <c r="XCW153" s="20"/>
      <c r="XCX153" s="20"/>
      <c r="XCY153" s="20"/>
      <c r="XCZ153" s="20"/>
      <c r="XDA153" s="20"/>
      <c r="XDB153" s="20"/>
      <c r="XDC153" s="20"/>
      <c r="XDD153" s="20"/>
      <c r="XDE153" s="20"/>
      <c r="XDF153" s="20"/>
      <c r="XDG153" s="20"/>
      <c r="XDH153" s="20"/>
      <c r="XDI153" s="20"/>
      <c r="XDJ153" s="20"/>
      <c r="XDK153" s="20"/>
      <c r="XDL153" s="20"/>
      <c r="XDM153" s="20"/>
      <c r="XDN153" s="20"/>
      <c r="XDO153" s="20"/>
      <c r="XDP153" s="20"/>
      <c r="XDQ153" s="20"/>
      <c r="XDR153" s="20"/>
      <c r="XDS153" s="20"/>
      <c r="XDT153" s="20"/>
      <c r="XDU153" s="20"/>
      <c r="XDV153" s="20"/>
      <c r="XDW153" s="20"/>
      <c r="XDX153" s="20"/>
      <c r="XDY153" s="20"/>
      <c r="XDZ153" s="20"/>
      <c r="XEA153" s="20"/>
      <c r="XEB153" s="20"/>
      <c r="XEC153" s="20"/>
      <c r="XED153" s="20"/>
      <c r="XEE153" s="20"/>
      <c r="XEF153" s="20"/>
      <c r="XEG153" s="20"/>
      <c r="XEH153" s="20"/>
      <c r="XEI153" s="20"/>
      <c r="XEJ153" s="20"/>
      <c r="XEK153" s="20"/>
      <c r="XEL153" s="20"/>
      <c r="XEM153" s="20"/>
      <c r="XEN153" s="20"/>
      <c r="XEO153" s="20"/>
      <c r="XEP153" s="20"/>
      <c r="XEQ153" s="20"/>
      <c r="XER153" s="20"/>
      <c r="XES153" s="20"/>
    </row>
    <row r="154" spans="1:16373" s="20" customFormat="1" ht="267.75" customHeight="1" x14ac:dyDescent="0.25">
      <c r="A154" s="86" t="s">
        <v>441</v>
      </c>
      <c r="B154" s="93"/>
      <c r="C154" s="104"/>
      <c r="D154" s="100" t="s">
        <v>230</v>
      </c>
      <c r="E154" s="13" t="s">
        <v>202</v>
      </c>
      <c r="F154" s="154" t="s">
        <v>1221</v>
      </c>
      <c r="G154" s="12" t="s">
        <v>1222</v>
      </c>
      <c r="H154" s="13" t="s">
        <v>1223</v>
      </c>
      <c r="I154" s="152" t="s">
        <v>1224</v>
      </c>
      <c r="J154" s="8">
        <v>41</v>
      </c>
      <c r="K154" s="8" t="s">
        <v>1200</v>
      </c>
      <c r="L154" s="42">
        <v>18</v>
      </c>
      <c r="M154" s="202" t="s">
        <v>371</v>
      </c>
      <c r="N154" s="245"/>
      <c r="O154" s="227"/>
      <c r="P154" s="185"/>
      <c r="Q154" s="170" t="s">
        <v>1274</v>
      </c>
      <c r="R154" s="12">
        <v>4103050</v>
      </c>
      <c r="S154" s="13" t="s">
        <v>210</v>
      </c>
      <c r="T154" s="12" t="s">
        <v>1275</v>
      </c>
      <c r="U154" s="12">
        <v>410305001</v>
      </c>
      <c r="V154" s="13" t="s">
        <v>1276</v>
      </c>
      <c r="W154" s="381" t="s">
        <v>10</v>
      </c>
      <c r="X154" s="12">
        <v>12</v>
      </c>
      <c r="Y154" s="12">
        <v>12</v>
      </c>
      <c r="Z154" s="12">
        <v>12</v>
      </c>
      <c r="AA154" s="12">
        <v>12</v>
      </c>
      <c r="AB154" s="12">
        <v>12</v>
      </c>
      <c r="AC154" s="15">
        <f t="shared" ref="AC154" si="103">AG154+AK154+AO154+AS154+AW154+BA154+BE154+BI154+BM154+BQ154</f>
        <v>25000000</v>
      </c>
      <c r="AD154" s="15">
        <f t="shared" ref="AD154" si="104">AH154+AL154+AP154+AT154+AX154+BB154+BF154+BJ154+BN154+BR154</f>
        <v>0</v>
      </c>
      <c r="AE154" s="15">
        <f>AI154+AM154+AQ154+AU154+AY154+BC154+BG154+BK154+BO154+BS154</f>
        <v>0</v>
      </c>
      <c r="AF154" s="15">
        <f>AJ154+AN154+AR154+AV154+AZ154+BD154+BH154+BL154+BP154+BT154</f>
        <v>0</v>
      </c>
      <c r="AG154" s="17">
        <v>25000000</v>
      </c>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f t="shared" ref="BU154:BU161" si="105">BV154+BW154+BX154+BY154+BZ154+CA154+CB154+CC154+CD154+CE154</f>
        <v>25600000.25</v>
      </c>
      <c r="BV154" s="17">
        <v>25600000.25</v>
      </c>
      <c r="BW154" s="17"/>
      <c r="BX154" s="17"/>
      <c r="BY154" s="17"/>
      <c r="BZ154" s="17"/>
      <c r="CA154" s="17"/>
      <c r="CB154" s="17"/>
      <c r="CC154" s="17"/>
      <c r="CD154" s="17"/>
      <c r="CE154" s="17"/>
      <c r="CF154" s="17">
        <f t="shared" si="88"/>
        <v>35000000</v>
      </c>
      <c r="CG154" s="17">
        <v>35000000</v>
      </c>
      <c r="CH154" s="17"/>
      <c r="CI154" s="17"/>
      <c r="CJ154" s="17"/>
      <c r="CK154" s="17"/>
      <c r="CL154" s="17"/>
      <c r="CM154" s="17"/>
      <c r="CN154" s="17"/>
      <c r="CO154" s="17"/>
      <c r="CP154" s="17"/>
      <c r="CQ154" s="17">
        <f t="shared" si="100"/>
        <v>95000000</v>
      </c>
      <c r="CR154" s="17">
        <v>95000000</v>
      </c>
      <c r="CS154" s="17"/>
      <c r="CT154" s="17"/>
      <c r="CU154" s="17"/>
      <c r="CV154" s="17"/>
      <c r="CW154" s="17"/>
      <c r="CX154" s="17"/>
      <c r="CY154" s="17"/>
      <c r="CZ154" s="17"/>
      <c r="DA154" s="361"/>
      <c r="DB154" s="371">
        <f t="shared" ref="DB154:DB161" si="106">AC154+BU154+CF154+CQ154</f>
        <v>180600000.25</v>
      </c>
      <c r="DC154" s="18"/>
      <c r="DD154" s="18"/>
      <c r="DE154" s="18"/>
      <c r="DF154" s="18"/>
      <c r="DG154" s="18"/>
      <c r="DH154" s="18"/>
      <c r="DI154" s="18"/>
      <c r="DJ154" s="18"/>
      <c r="DK154" s="18"/>
      <c r="DL154" s="18"/>
      <c r="DM154" s="18"/>
      <c r="DN154" s="18"/>
      <c r="DO154" s="18"/>
      <c r="DP154" s="18"/>
      <c r="DQ154" s="18"/>
      <c r="DR154" s="18"/>
      <c r="DS154" s="18"/>
      <c r="DT154" s="19"/>
    </row>
    <row r="155" spans="1:16373" s="20" customFormat="1" ht="83.25" customHeight="1" x14ac:dyDescent="0.25">
      <c r="A155" s="86" t="s">
        <v>441</v>
      </c>
      <c r="B155" s="93"/>
      <c r="C155" s="104"/>
      <c r="D155" s="89" t="s">
        <v>230</v>
      </c>
      <c r="E155" s="10" t="s">
        <v>208</v>
      </c>
      <c r="F155" s="148">
        <v>1</v>
      </c>
      <c r="G155" s="31">
        <v>2019</v>
      </c>
      <c r="H155" s="10" t="s">
        <v>1284</v>
      </c>
      <c r="I155" s="146">
        <v>1</v>
      </c>
      <c r="J155" s="8">
        <v>41</v>
      </c>
      <c r="K155" s="8" t="s">
        <v>1200</v>
      </c>
      <c r="L155" s="58">
        <v>14</v>
      </c>
      <c r="M155" s="254" t="s">
        <v>1157</v>
      </c>
      <c r="N155" s="73"/>
      <c r="O155" s="231"/>
      <c r="P155" s="265"/>
      <c r="Q155" s="169" t="s">
        <v>1285</v>
      </c>
      <c r="R155" s="8">
        <v>4103052</v>
      </c>
      <c r="S155" s="10" t="s">
        <v>209</v>
      </c>
      <c r="T155" s="12" t="s">
        <v>1286</v>
      </c>
      <c r="U155" s="8">
        <v>410305202</v>
      </c>
      <c r="V155" s="10" t="s">
        <v>1287</v>
      </c>
      <c r="W155" s="92" t="s">
        <v>10</v>
      </c>
      <c r="X155" s="12">
        <v>1</v>
      </c>
      <c r="Y155" s="12">
        <v>1</v>
      </c>
      <c r="Z155" s="12">
        <v>1</v>
      </c>
      <c r="AA155" s="12">
        <v>1</v>
      </c>
      <c r="AB155" s="12">
        <v>1</v>
      </c>
      <c r="AC155" s="15">
        <f t="shared" ref="AC155" si="107">AG155+AK155+AO155+AS155+AW155+BA155+BE155+BI155+BM155+BQ155</f>
        <v>44520000</v>
      </c>
      <c r="AD155" s="15">
        <f t="shared" ref="AD155" si="108">AH155+AL155+AP155+AT155+AX155+BB155+BF155+BJ155+BN155+BR155</f>
        <v>44520000</v>
      </c>
      <c r="AE155" s="15">
        <f>AI155+AM155+AQ155+AU155+AY155+BC155+BG155+BK155+BO155+BS155</f>
        <v>9520000</v>
      </c>
      <c r="AF155" s="15">
        <f>AJ155+AN155+AR155+AV155+AZ155+BD155+BH155+BL155+BP155+BT155</f>
        <v>0</v>
      </c>
      <c r="AG155" s="17">
        <v>44520000</v>
      </c>
      <c r="AH155" s="17">
        <v>44520000</v>
      </c>
      <c r="AI155" s="17">
        <v>9520000</v>
      </c>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f t="shared" si="105"/>
        <v>20000000</v>
      </c>
      <c r="BV155" s="17">
        <v>20000000</v>
      </c>
      <c r="BW155" s="17"/>
      <c r="BX155" s="17"/>
      <c r="BY155" s="17"/>
      <c r="BZ155" s="17"/>
      <c r="CA155" s="17"/>
      <c r="CB155" s="17"/>
      <c r="CC155" s="17"/>
      <c r="CD155" s="17"/>
      <c r="CE155" s="17"/>
      <c r="CF155" s="17">
        <f t="shared" si="88"/>
        <v>35000000</v>
      </c>
      <c r="CG155" s="17">
        <v>35000000</v>
      </c>
      <c r="CH155" s="17"/>
      <c r="CI155" s="17"/>
      <c r="CJ155" s="17"/>
      <c r="CK155" s="17"/>
      <c r="CL155" s="17"/>
      <c r="CM155" s="17"/>
      <c r="CN155" s="17"/>
      <c r="CO155" s="17"/>
      <c r="CP155" s="17"/>
      <c r="CQ155" s="17">
        <f t="shared" si="100"/>
        <v>33312500</v>
      </c>
      <c r="CR155" s="17">
        <v>33312500</v>
      </c>
      <c r="CS155" s="17"/>
      <c r="CT155" s="17"/>
      <c r="CU155" s="17"/>
      <c r="CV155" s="17"/>
      <c r="CW155" s="17"/>
      <c r="CX155" s="17"/>
      <c r="CY155" s="17"/>
      <c r="CZ155" s="17"/>
      <c r="DA155" s="361"/>
      <c r="DB155" s="371">
        <f t="shared" si="106"/>
        <v>132832500</v>
      </c>
      <c r="DC155" s="18"/>
      <c r="DD155" s="18"/>
      <c r="DE155" s="18"/>
      <c r="DF155" s="18"/>
      <c r="DG155" s="18"/>
      <c r="DH155" s="18"/>
      <c r="DI155" s="18"/>
      <c r="DJ155" s="18"/>
      <c r="DK155" s="18"/>
      <c r="DL155" s="18"/>
      <c r="DM155" s="18"/>
      <c r="DN155" s="18"/>
      <c r="DO155" s="18"/>
      <c r="DP155" s="18"/>
      <c r="DQ155" s="18"/>
      <c r="DR155" s="18"/>
      <c r="DS155" s="18"/>
      <c r="DT155" s="19"/>
    </row>
    <row r="156" spans="1:16373" s="20" customFormat="1" ht="84" customHeight="1" x14ac:dyDescent="0.25">
      <c r="A156" s="86" t="s">
        <v>441</v>
      </c>
      <c r="B156" s="93"/>
      <c r="C156" s="104"/>
      <c r="D156" s="100" t="s">
        <v>230</v>
      </c>
      <c r="E156" s="13" t="s">
        <v>211</v>
      </c>
      <c r="F156" s="134">
        <v>0</v>
      </c>
      <c r="G156" s="12">
        <v>0</v>
      </c>
      <c r="H156" s="13" t="s">
        <v>1280</v>
      </c>
      <c r="I156" s="150">
        <v>1</v>
      </c>
      <c r="J156" s="8">
        <v>41</v>
      </c>
      <c r="K156" s="8" t="s">
        <v>1200</v>
      </c>
      <c r="L156" s="42">
        <v>14</v>
      </c>
      <c r="M156" s="202" t="s">
        <v>1157</v>
      </c>
      <c r="N156" s="73"/>
      <c r="O156" s="232"/>
      <c r="P156" s="265"/>
      <c r="Q156" s="170" t="s">
        <v>1281</v>
      </c>
      <c r="R156" s="21">
        <v>4103058</v>
      </c>
      <c r="S156" s="13" t="s">
        <v>212</v>
      </c>
      <c r="T156" s="382" t="s">
        <v>1282</v>
      </c>
      <c r="U156" s="21">
        <v>410305800</v>
      </c>
      <c r="V156" s="13" t="s">
        <v>1283</v>
      </c>
      <c r="W156" s="381" t="s">
        <v>11</v>
      </c>
      <c r="X156" s="12">
        <v>12</v>
      </c>
      <c r="Y156" s="12">
        <v>1</v>
      </c>
      <c r="Z156" s="12">
        <v>2</v>
      </c>
      <c r="AA156" s="12">
        <v>4</v>
      </c>
      <c r="AB156" s="12">
        <v>5</v>
      </c>
      <c r="AC156" s="15">
        <f t="shared" ref="AC156:AC161" si="109">SUM(AG156:BQ156)</f>
        <v>27000000</v>
      </c>
      <c r="AD156" s="15">
        <f t="shared" ref="AD156:AD161" si="110">SUM(AH156:BR156)</f>
        <v>0</v>
      </c>
      <c r="AE156" s="15">
        <f t="shared" ref="AE156:AF161" si="111">SUM(AI156:BS156)</f>
        <v>0</v>
      </c>
      <c r="AF156" s="15">
        <f t="shared" si="111"/>
        <v>0</v>
      </c>
      <c r="AG156" s="17">
        <v>27000000</v>
      </c>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f t="shared" si="105"/>
        <v>28975000.75</v>
      </c>
      <c r="BV156" s="17">
        <v>28975000.75</v>
      </c>
      <c r="BW156" s="17"/>
      <c r="BX156" s="17"/>
      <c r="BY156" s="17"/>
      <c r="BZ156" s="17"/>
      <c r="CA156" s="17"/>
      <c r="CB156" s="17"/>
      <c r="CC156" s="17"/>
      <c r="CD156" s="17"/>
      <c r="CE156" s="17"/>
      <c r="CF156" s="17">
        <f t="shared" si="88"/>
        <v>32000000</v>
      </c>
      <c r="CG156" s="17">
        <v>32000000</v>
      </c>
      <c r="CH156" s="17"/>
      <c r="CI156" s="17"/>
      <c r="CJ156" s="17"/>
      <c r="CK156" s="17"/>
      <c r="CL156" s="17"/>
      <c r="CM156" s="17"/>
      <c r="CN156" s="17"/>
      <c r="CO156" s="17"/>
      <c r="CP156" s="17"/>
      <c r="CQ156" s="17">
        <f t="shared" si="100"/>
        <v>70000000</v>
      </c>
      <c r="CR156" s="17">
        <v>70000000</v>
      </c>
      <c r="CS156" s="17"/>
      <c r="CT156" s="17"/>
      <c r="CU156" s="17"/>
      <c r="CV156" s="17"/>
      <c r="CW156" s="17"/>
      <c r="CX156" s="17"/>
      <c r="CY156" s="17"/>
      <c r="CZ156" s="17"/>
      <c r="DA156" s="361"/>
      <c r="DB156" s="371">
        <f t="shared" si="106"/>
        <v>157975000.75</v>
      </c>
      <c r="DC156" s="18"/>
      <c r="DD156" s="18"/>
      <c r="DE156" s="18"/>
      <c r="DF156" s="18"/>
      <c r="DG156" s="18"/>
      <c r="DH156" s="18"/>
      <c r="DI156" s="18"/>
      <c r="DJ156" s="18"/>
      <c r="DK156" s="18"/>
      <c r="DL156" s="18"/>
      <c r="DM156" s="18"/>
      <c r="DN156" s="18"/>
      <c r="DO156" s="18"/>
      <c r="DP156" s="18"/>
      <c r="DQ156" s="18"/>
      <c r="DR156" s="18"/>
      <c r="DS156" s="18"/>
      <c r="DT156" s="19"/>
    </row>
    <row r="157" spans="1:16373" s="20" customFormat="1" ht="93" customHeight="1" x14ac:dyDescent="0.25">
      <c r="A157" s="86" t="s">
        <v>441</v>
      </c>
      <c r="B157" s="93"/>
      <c r="C157" s="104"/>
      <c r="D157" s="100" t="s">
        <v>230</v>
      </c>
      <c r="E157" s="13" t="s">
        <v>206</v>
      </c>
      <c r="F157" s="134" t="s">
        <v>1013</v>
      </c>
      <c r="G157" s="12">
        <v>2018</v>
      </c>
      <c r="H157" s="13" t="s">
        <v>1014</v>
      </c>
      <c r="I157" s="150">
        <v>1</v>
      </c>
      <c r="J157" s="8">
        <v>41</v>
      </c>
      <c r="K157" s="8" t="s">
        <v>1200</v>
      </c>
      <c r="L157" s="42">
        <v>14</v>
      </c>
      <c r="M157" s="202" t="s">
        <v>1157</v>
      </c>
      <c r="N157" s="73"/>
      <c r="O157" s="232"/>
      <c r="P157" s="265"/>
      <c r="Q157" s="170" t="s">
        <v>1277</v>
      </c>
      <c r="R157" s="21">
        <v>4103059</v>
      </c>
      <c r="S157" s="13" t="s">
        <v>207</v>
      </c>
      <c r="T157" s="12" t="s">
        <v>1278</v>
      </c>
      <c r="U157" s="21">
        <v>410305900</v>
      </c>
      <c r="V157" s="13" t="s">
        <v>1279</v>
      </c>
      <c r="W157" s="92" t="s">
        <v>11</v>
      </c>
      <c r="X157" s="12">
        <v>50</v>
      </c>
      <c r="Y157" s="12">
        <v>8</v>
      </c>
      <c r="Z157" s="12">
        <v>10</v>
      </c>
      <c r="AA157" s="12">
        <v>16</v>
      </c>
      <c r="AB157" s="12">
        <v>16</v>
      </c>
      <c r="AC157" s="15">
        <f t="shared" si="109"/>
        <v>27000000</v>
      </c>
      <c r="AD157" s="15">
        <f t="shared" si="110"/>
        <v>0</v>
      </c>
      <c r="AE157" s="15">
        <f t="shared" si="111"/>
        <v>0</v>
      </c>
      <c r="AF157" s="15">
        <f t="shared" si="111"/>
        <v>0</v>
      </c>
      <c r="AG157" s="17">
        <v>27000000</v>
      </c>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f t="shared" si="105"/>
        <v>15000000</v>
      </c>
      <c r="BV157" s="17">
        <v>15000000</v>
      </c>
      <c r="BW157" s="17"/>
      <c r="BX157" s="17"/>
      <c r="BY157" s="17"/>
      <c r="BZ157" s="17"/>
      <c r="CA157" s="17"/>
      <c r="CB157" s="17"/>
      <c r="CC157" s="17"/>
      <c r="CD157" s="17"/>
      <c r="CE157" s="17"/>
      <c r="CF157" s="17">
        <f t="shared" si="88"/>
        <v>34000000</v>
      </c>
      <c r="CG157" s="17">
        <v>34000000</v>
      </c>
      <c r="CH157" s="17"/>
      <c r="CI157" s="17"/>
      <c r="CJ157" s="17"/>
      <c r="CK157" s="17"/>
      <c r="CL157" s="17"/>
      <c r="CM157" s="17"/>
      <c r="CN157" s="17"/>
      <c r="CO157" s="17"/>
      <c r="CP157" s="17"/>
      <c r="CQ157" s="17">
        <f t="shared" si="100"/>
        <v>80000000</v>
      </c>
      <c r="CR157" s="17">
        <v>80000000</v>
      </c>
      <c r="CS157" s="17"/>
      <c r="CT157" s="17"/>
      <c r="CU157" s="17"/>
      <c r="CV157" s="17"/>
      <c r="CW157" s="17"/>
      <c r="CX157" s="17"/>
      <c r="CY157" s="17"/>
      <c r="CZ157" s="17"/>
      <c r="DA157" s="361"/>
      <c r="DB157" s="371">
        <f t="shared" si="106"/>
        <v>156000000</v>
      </c>
      <c r="DC157" s="18"/>
      <c r="DD157" s="18"/>
      <c r="DE157" s="18"/>
      <c r="DF157" s="18"/>
      <c r="DG157" s="18"/>
      <c r="DH157" s="18"/>
      <c r="DI157" s="18"/>
      <c r="DJ157" s="18"/>
      <c r="DK157" s="18"/>
      <c r="DL157" s="18"/>
      <c r="DM157" s="18"/>
      <c r="DN157" s="18"/>
      <c r="DO157" s="18"/>
      <c r="DP157" s="18"/>
      <c r="DQ157" s="18"/>
      <c r="DR157" s="18"/>
      <c r="DS157" s="18"/>
      <c r="DT157" s="19"/>
    </row>
    <row r="158" spans="1:16373" s="20" customFormat="1" ht="90.75" customHeight="1" x14ac:dyDescent="0.25">
      <c r="A158" s="86" t="s">
        <v>441</v>
      </c>
      <c r="B158" s="93"/>
      <c r="C158" s="104"/>
      <c r="D158" s="100" t="s">
        <v>230</v>
      </c>
      <c r="E158" s="9" t="s">
        <v>213</v>
      </c>
      <c r="F158" s="150" t="s">
        <v>1013</v>
      </c>
      <c r="G158" s="12">
        <v>2019</v>
      </c>
      <c r="H158" s="13" t="s">
        <v>1288</v>
      </c>
      <c r="I158" s="150">
        <v>1</v>
      </c>
      <c r="J158" s="8">
        <v>41</v>
      </c>
      <c r="K158" s="8" t="s">
        <v>1200</v>
      </c>
      <c r="L158" s="58">
        <v>14</v>
      </c>
      <c r="M158" s="254" t="s">
        <v>1157</v>
      </c>
      <c r="N158" s="243"/>
      <c r="O158" s="228"/>
      <c r="P158" s="173"/>
      <c r="Q158" s="169" t="s">
        <v>1289</v>
      </c>
      <c r="R158" s="21" t="s">
        <v>84</v>
      </c>
      <c r="S158" s="13" t="s">
        <v>214</v>
      </c>
      <c r="T158" s="12" t="s">
        <v>1290</v>
      </c>
      <c r="U158" s="21" t="s">
        <v>84</v>
      </c>
      <c r="V158" s="13" t="s">
        <v>1291</v>
      </c>
      <c r="W158" s="381" t="s">
        <v>11</v>
      </c>
      <c r="X158" s="12">
        <v>17</v>
      </c>
      <c r="Y158" s="12">
        <v>2</v>
      </c>
      <c r="Z158" s="12">
        <v>5</v>
      </c>
      <c r="AA158" s="12">
        <v>5</v>
      </c>
      <c r="AB158" s="12">
        <v>5</v>
      </c>
      <c r="AC158" s="15">
        <f t="shared" si="109"/>
        <v>30000000</v>
      </c>
      <c r="AD158" s="15">
        <f t="shared" si="110"/>
        <v>0</v>
      </c>
      <c r="AE158" s="15">
        <f t="shared" si="111"/>
        <v>0</v>
      </c>
      <c r="AF158" s="15">
        <f t="shared" si="111"/>
        <v>0</v>
      </c>
      <c r="AG158" s="17">
        <v>30000000</v>
      </c>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f t="shared" si="105"/>
        <v>17000000</v>
      </c>
      <c r="BV158" s="17">
        <v>17000000</v>
      </c>
      <c r="BW158" s="17"/>
      <c r="BX158" s="17"/>
      <c r="BY158" s="17"/>
      <c r="BZ158" s="17"/>
      <c r="CA158" s="17"/>
      <c r="CB158" s="17"/>
      <c r="CC158" s="17"/>
      <c r="CD158" s="17"/>
      <c r="CE158" s="17"/>
      <c r="CF158" s="17">
        <f t="shared" si="88"/>
        <v>40000000</v>
      </c>
      <c r="CG158" s="17">
        <v>40000000</v>
      </c>
      <c r="CH158" s="17"/>
      <c r="CI158" s="17"/>
      <c r="CJ158" s="17"/>
      <c r="CK158" s="17"/>
      <c r="CL158" s="17"/>
      <c r="CM158" s="17"/>
      <c r="CN158" s="17"/>
      <c r="CO158" s="17"/>
      <c r="CP158" s="17"/>
      <c r="CQ158" s="17">
        <f t="shared" si="100"/>
        <v>50000000</v>
      </c>
      <c r="CR158" s="17">
        <v>50000000</v>
      </c>
      <c r="CS158" s="17"/>
      <c r="CT158" s="17"/>
      <c r="CU158" s="17"/>
      <c r="CV158" s="17"/>
      <c r="CW158" s="17"/>
      <c r="CX158" s="17"/>
      <c r="CY158" s="17"/>
      <c r="CZ158" s="17"/>
      <c r="DA158" s="361"/>
      <c r="DB158" s="371">
        <f t="shared" si="106"/>
        <v>137000000</v>
      </c>
      <c r="DC158" s="18"/>
      <c r="DD158" s="18"/>
      <c r="DE158" s="18"/>
      <c r="DF158" s="18"/>
      <c r="DG158" s="18"/>
      <c r="DH158" s="18"/>
      <c r="DI158" s="18"/>
      <c r="DJ158" s="18"/>
      <c r="DK158" s="18"/>
      <c r="DL158" s="18"/>
      <c r="DM158" s="18"/>
      <c r="DN158" s="18"/>
      <c r="DO158" s="18"/>
      <c r="DP158" s="18"/>
      <c r="DQ158" s="18"/>
      <c r="DR158" s="18"/>
      <c r="DS158" s="18"/>
      <c r="DT158" s="19"/>
    </row>
    <row r="159" spans="1:16373" s="20" customFormat="1" ht="90.75" customHeight="1" x14ac:dyDescent="0.25">
      <c r="A159" s="86" t="s">
        <v>441</v>
      </c>
      <c r="B159" s="93"/>
      <c r="C159" s="104"/>
      <c r="D159" s="100" t="s">
        <v>230</v>
      </c>
      <c r="E159" s="9" t="s">
        <v>215</v>
      </c>
      <c r="F159" s="150">
        <v>0.5</v>
      </c>
      <c r="G159" s="12">
        <v>2019</v>
      </c>
      <c r="H159" s="13" t="s">
        <v>1288</v>
      </c>
      <c r="I159" s="150">
        <v>1</v>
      </c>
      <c r="J159" s="8">
        <v>41</v>
      </c>
      <c r="K159" s="8" t="s">
        <v>1200</v>
      </c>
      <c r="L159" s="58">
        <v>14</v>
      </c>
      <c r="M159" s="254" t="s">
        <v>1157</v>
      </c>
      <c r="N159" s="243"/>
      <c r="O159" s="228"/>
      <c r="P159" s="173"/>
      <c r="Q159" s="169" t="s">
        <v>1292</v>
      </c>
      <c r="R159" s="21" t="s">
        <v>84</v>
      </c>
      <c r="S159" s="13" t="s">
        <v>216</v>
      </c>
      <c r="T159" s="12" t="s">
        <v>1293</v>
      </c>
      <c r="U159" s="21" t="s">
        <v>84</v>
      </c>
      <c r="V159" s="13" t="s">
        <v>1294</v>
      </c>
      <c r="W159" s="92" t="s">
        <v>10</v>
      </c>
      <c r="X159" s="12">
        <v>2</v>
      </c>
      <c r="Y159" s="12">
        <v>2</v>
      </c>
      <c r="Z159" s="12">
        <v>2</v>
      </c>
      <c r="AA159" s="12">
        <v>2</v>
      </c>
      <c r="AB159" s="12">
        <v>2</v>
      </c>
      <c r="AC159" s="15">
        <f t="shared" si="109"/>
        <v>49500000</v>
      </c>
      <c r="AD159" s="15">
        <f t="shared" si="110"/>
        <v>0</v>
      </c>
      <c r="AE159" s="15">
        <f t="shared" si="111"/>
        <v>0</v>
      </c>
      <c r="AF159" s="15">
        <f t="shared" si="111"/>
        <v>0</v>
      </c>
      <c r="AG159" s="17">
        <v>49500000</v>
      </c>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f t="shared" si="105"/>
        <v>14224999</v>
      </c>
      <c r="BV159" s="17">
        <v>14224999</v>
      </c>
      <c r="BW159" s="17"/>
      <c r="BX159" s="17"/>
      <c r="BY159" s="17"/>
      <c r="BZ159" s="17"/>
      <c r="CA159" s="17"/>
      <c r="CB159" s="17"/>
      <c r="CC159" s="17"/>
      <c r="CD159" s="17"/>
      <c r="CE159" s="17"/>
      <c r="CF159" s="17">
        <f t="shared" si="88"/>
        <v>47575600</v>
      </c>
      <c r="CG159" s="17">
        <v>47575600</v>
      </c>
      <c r="CH159" s="17"/>
      <c r="CI159" s="17"/>
      <c r="CJ159" s="17"/>
      <c r="CK159" s="17"/>
      <c r="CL159" s="17"/>
      <c r="CM159" s="17"/>
      <c r="CN159" s="17"/>
      <c r="CO159" s="17"/>
      <c r="CP159" s="17"/>
      <c r="CQ159" s="17">
        <f t="shared" si="100"/>
        <v>70000000</v>
      </c>
      <c r="CR159" s="17">
        <v>70000000</v>
      </c>
      <c r="CS159" s="17"/>
      <c r="CT159" s="17"/>
      <c r="CU159" s="17"/>
      <c r="CV159" s="17"/>
      <c r="CW159" s="17"/>
      <c r="CX159" s="17"/>
      <c r="CY159" s="17"/>
      <c r="CZ159" s="17"/>
      <c r="DA159" s="361"/>
      <c r="DB159" s="371">
        <f t="shared" si="106"/>
        <v>181300599</v>
      </c>
      <c r="DC159" s="18"/>
      <c r="DD159" s="18"/>
      <c r="DE159" s="18"/>
      <c r="DF159" s="18"/>
      <c r="DG159" s="18"/>
      <c r="DH159" s="18"/>
      <c r="DI159" s="18"/>
      <c r="DJ159" s="18"/>
      <c r="DK159" s="18"/>
      <c r="DL159" s="18"/>
      <c r="DM159" s="18"/>
      <c r="DN159" s="18"/>
      <c r="DO159" s="18"/>
      <c r="DP159" s="18"/>
      <c r="DQ159" s="18"/>
      <c r="DR159" s="18"/>
      <c r="DS159" s="18"/>
      <c r="DT159" s="19"/>
    </row>
    <row r="160" spans="1:16373" s="20" customFormat="1" ht="146.25" customHeight="1" x14ac:dyDescent="0.25">
      <c r="A160" s="86" t="s">
        <v>441</v>
      </c>
      <c r="B160" s="93"/>
      <c r="C160" s="104"/>
      <c r="D160" s="100" t="s">
        <v>230</v>
      </c>
      <c r="E160" s="57" t="s">
        <v>217</v>
      </c>
      <c r="F160" s="150" t="s">
        <v>1013</v>
      </c>
      <c r="G160" s="12">
        <v>2019</v>
      </c>
      <c r="H160" s="13" t="s">
        <v>1295</v>
      </c>
      <c r="I160" s="150">
        <v>1</v>
      </c>
      <c r="J160" s="8">
        <v>41</v>
      </c>
      <c r="K160" s="8" t="s">
        <v>1200</v>
      </c>
      <c r="L160" s="58">
        <v>14</v>
      </c>
      <c r="M160" s="254" t="s">
        <v>1157</v>
      </c>
      <c r="N160" s="243"/>
      <c r="O160" s="228"/>
      <c r="P160" s="173"/>
      <c r="Q160" s="169" t="s">
        <v>1296</v>
      </c>
      <c r="R160" s="21" t="s">
        <v>84</v>
      </c>
      <c r="S160" s="13" t="s">
        <v>1678</v>
      </c>
      <c r="T160" s="12" t="s">
        <v>1297</v>
      </c>
      <c r="U160" s="21" t="s">
        <v>84</v>
      </c>
      <c r="V160" s="13" t="s">
        <v>1298</v>
      </c>
      <c r="W160" s="92" t="s">
        <v>10</v>
      </c>
      <c r="X160" s="12">
        <v>1</v>
      </c>
      <c r="Y160" s="12">
        <v>1</v>
      </c>
      <c r="Z160" s="12">
        <v>1</v>
      </c>
      <c r="AA160" s="12">
        <v>1</v>
      </c>
      <c r="AB160" s="12">
        <v>1</v>
      </c>
      <c r="AC160" s="15">
        <f t="shared" si="109"/>
        <v>70000000</v>
      </c>
      <c r="AD160" s="15">
        <f t="shared" si="110"/>
        <v>0</v>
      </c>
      <c r="AE160" s="15">
        <f t="shared" si="111"/>
        <v>0</v>
      </c>
      <c r="AF160" s="15">
        <f t="shared" si="111"/>
        <v>0</v>
      </c>
      <c r="AG160" s="17">
        <v>70000000</v>
      </c>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f t="shared" si="105"/>
        <v>40000000</v>
      </c>
      <c r="BV160" s="17">
        <v>40000000</v>
      </c>
      <c r="BW160" s="17"/>
      <c r="BX160" s="17"/>
      <c r="BY160" s="17"/>
      <c r="BZ160" s="17"/>
      <c r="CA160" s="17"/>
      <c r="CB160" s="17"/>
      <c r="CC160" s="17"/>
      <c r="CD160" s="17"/>
      <c r="CE160" s="17"/>
      <c r="CF160" s="17">
        <f t="shared" si="88"/>
        <v>120000000</v>
      </c>
      <c r="CG160" s="17">
        <v>120000000</v>
      </c>
      <c r="CH160" s="17"/>
      <c r="CI160" s="17"/>
      <c r="CJ160" s="17"/>
      <c r="CK160" s="17"/>
      <c r="CL160" s="17"/>
      <c r="CM160" s="17"/>
      <c r="CN160" s="17"/>
      <c r="CO160" s="17"/>
      <c r="CP160" s="17"/>
      <c r="CQ160" s="17">
        <f t="shared" si="100"/>
        <v>210000000</v>
      </c>
      <c r="CR160" s="17">
        <v>210000000</v>
      </c>
      <c r="CS160" s="17"/>
      <c r="CT160" s="17"/>
      <c r="CU160" s="17"/>
      <c r="CV160" s="17"/>
      <c r="CW160" s="17"/>
      <c r="CX160" s="17"/>
      <c r="CY160" s="17"/>
      <c r="CZ160" s="17"/>
      <c r="DA160" s="361"/>
      <c r="DB160" s="371">
        <f t="shared" si="106"/>
        <v>440000000</v>
      </c>
      <c r="DC160" s="18"/>
      <c r="DD160" s="18"/>
      <c r="DE160" s="18"/>
      <c r="DF160" s="18"/>
      <c r="DG160" s="18"/>
      <c r="DH160" s="18"/>
      <c r="DI160" s="18"/>
      <c r="DJ160" s="18"/>
      <c r="DK160" s="18"/>
      <c r="DL160" s="18"/>
      <c r="DM160" s="18"/>
      <c r="DN160" s="18"/>
      <c r="DO160" s="18"/>
      <c r="DP160" s="18"/>
      <c r="DQ160" s="18"/>
      <c r="DR160" s="18"/>
      <c r="DS160" s="18"/>
      <c r="DT160" s="19"/>
    </row>
    <row r="161" spans="1:16373" s="20" customFormat="1" ht="76.5" customHeight="1" x14ac:dyDescent="0.25">
      <c r="A161" s="86" t="s">
        <v>364</v>
      </c>
      <c r="B161" s="93"/>
      <c r="C161" s="94"/>
      <c r="D161" s="100" t="s">
        <v>501</v>
      </c>
      <c r="E161" s="11" t="s">
        <v>83</v>
      </c>
      <c r="F161" s="148">
        <v>1</v>
      </c>
      <c r="G161" s="12">
        <v>2019</v>
      </c>
      <c r="H161" s="11" t="s">
        <v>1299</v>
      </c>
      <c r="I161" s="148">
        <v>1</v>
      </c>
      <c r="J161" s="55">
        <v>41</v>
      </c>
      <c r="K161" s="56" t="s">
        <v>1200</v>
      </c>
      <c r="L161" s="42">
        <v>18</v>
      </c>
      <c r="M161" s="202" t="s">
        <v>371</v>
      </c>
      <c r="N161" s="73"/>
      <c r="O161" s="171"/>
      <c r="P161" s="265"/>
      <c r="Q161" s="169" t="s">
        <v>1300</v>
      </c>
      <c r="R161" s="12" t="s">
        <v>84</v>
      </c>
      <c r="S161" s="13" t="s">
        <v>85</v>
      </c>
      <c r="T161" s="12" t="s">
        <v>1301</v>
      </c>
      <c r="U161" s="12" t="s">
        <v>84</v>
      </c>
      <c r="V161" s="13" t="s">
        <v>1302</v>
      </c>
      <c r="W161" s="92" t="s">
        <v>11</v>
      </c>
      <c r="X161" s="12">
        <v>125</v>
      </c>
      <c r="Y161" s="12">
        <v>50</v>
      </c>
      <c r="Z161" s="12">
        <v>25</v>
      </c>
      <c r="AA161" s="12">
        <v>25</v>
      </c>
      <c r="AB161" s="12">
        <v>25</v>
      </c>
      <c r="AC161" s="15">
        <f t="shared" si="109"/>
        <v>15738667</v>
      </c>
      <c r="AD161" s="15">
        <f t="shared" si="110"/>
        <v>0</v>
      </c>
      <c r="AE161" s="15">
        <f t="shared" si="111"/>
        <v>0</v>
      </c>
      <c r="AF161" s="15">
        <f t="shared" si="111"/>
        <v>0</v>
      </c>
      <c r="AG161" s="17">
        <v>15738667</v>
      </c>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f t="shared" si="105"/>
        <v>11400000</v>
      </c>
      <c r="BV161" s="17">
        <v>11400000</v>
      </c>
      <c r="BW161" s="17"/>
      <c r="BX161" s="17"/>
      <c r="BY161" s="17"/>
      <c r="BZ161" s="17"/>
      <c r="CA161" s="17"/>
      <c r="CB161" s="17"/>
      <c r="CC161" s="17"/>
      <c r="CD161" s="17"/>
      <c r="CE161" s="17"/>
      <c r="CF161" s="17">
        <f t="shared" si="88"/>
        <v>15576681.189999999</v>
      </c>
      <c r="CG161" s="17">
        <v>15576681.189999999</v>
      </c>
      <c r="CH161" s="17"/>
      <c r="CI161" s="17"/>
      <c r="CJ161" s="17"/>
      <c r="CK161" s="17"/>
      <c r="CL161" s="17"/>
      <c r="CM161" s="17"/>
      <c r="CN161" s="17"/>
      <c r="CO161" s="17"/>
      <c r="CP161" s="17"/>
      <c r="CQ161" s="17">
        <f t="shared" si="100"/>
        <v>25051945.84</v>
      </c>
      <c r="CR161" s="17">
        <v>25051945.84</v>
      </c>
      <c r="CS161" s="17"/>
      <c r="CT161" s="17"/>
      <c r="CU161" s="17"/>
      <c r="CV161" s="17"/>
      <c r="CW161" s="17"/>
      <c r="CX161" s="17"/>
      <c r="CY161" s="17"/>
      <c r="CZ161" s="17"/>
      <c r="DA161" s="361"/>
      <c r="DB161" s="371">
        <f t="shared" si="106"/>
        <v>67767294.030000001</v>
      </c>
      <c r="DC161" s="18"/>
      <c r="DD161" s="18"/>
      <c r="DE161" s="18"/>
      <c r="DF161" s="18"/>
      <c r="DG161" s="18"/>
      <c r="DH161" s="18"/>
      <c r="DI161" s="18"/>
      <c r="DJ161" s="18"/>
      <c r="DK161" s="18"/>
      <c r="DL161" s="18"/>
      <c r="DM161" s="18"/>
      <c r="DN161" s="18"/>
      <c r="DO161" s="18"/>
      <c r="DP161" s="18"/>
      <c r="DQ161" s="18"/>
      <c r="DR161" s="18"/>
      <c r="DS161" s="18"/>
      <c r="DT161" s="19"/>
    </row>
    <row r="162" spans="1:16373" s="4" customFormat="1" ht="34.5" customHeight="1" x14ac:dyDescent="0.25">
      <c r="A162" s="86"/>
      <c r="B162" s="93"/>
      <c r="C162" s="94"/>
      <c r="D162" s="95"/>
      <c r="E162" s="11"/>
      <c r="F162" s="142"/>
      <c r="G162" s="12"/>
      <c r="H162" s="13"/>
      <c r="I162" s="134"/>
      <c r="J162" s="12"/>
      <c r="K162" s="12"/>
      <c r="L162" s="14"/>
      <c r="M162" s="252"/>
      <c r="N162" s="179">
        <v>38</v>
      </c>
      <c r="O162" s="179">
        <v>4104</v>
      </c>
      <c r="P162" s="180" t="s">
        <v>37</v>
      </c>
      <c r="Q162" s="175"/>
      <c r="R162" s="419"/>
      <c r="S162" s="420"/>
      <c r="T162" s="420"/>
      <c r="U162" s="420"/>
      <c r="V162" s="420"/>
      <c r="W162" s="414"/>
      <c r="X162" s="414"/>
      <c r="Y162" s="414"/>
      <c r="Z162" s="414"/>
      <c r="AA162" s="414"/>
      <c r="AB162" s="109"/>
      <c r="AC162" s="101">
        <f t="shared" ref="AC162:DB162" si="112">SUBTOTAL(9,AC163:AC172)</f>
        <v>5438274434.3899994</v>
      </c>
      <c r="AD162" s="101">
        <f t="shared" si="112"/>
        <v>1231533906</v>
      </c>
      <c r="AE162" s="101">
        <f t="shared" si="112"/>
        <v>1231533906</v>
      </c>
      <c r="AF162" s="101">
        <f t="shared" si="112"/>
        <v>0</v>
      </c>
      <c r="AG162" s="101">
        <f t="shared" si="112"/>
        <v>675546842</v>
      </c>
      <c r="AH162" s="101">
        <f t="shared" si="112"/>
        <v>161131666</v>
      </c>
      <c r="AI162" s="101">
        <f t="shared" si="112"/>
        <v>161131666</v>
      </c>
      <c r="AJ162" s="101">
        <f t="shared" si="112"/>
        <v>0</v>
      </c>
      <c r="AK162" s="101">
        <f t="shared" si="112"/>
        <v>4262727592.3899999</v>
      </c>
      <c r="AL162" s="101">
        <f t="shared" si="112"/>
        <v>1070402240</v>
      </c>
      <c r="AM162" s="101">
        <f t="shared" si="112"/>
        <v>1070402240</v>
      </c>
      <c r="AN162" s="101">
        <f t="shared" si="112"/>
        <v>0</v>
      </c>
      <c r="AO162" s="101">
        <f t="shared" si="112"/>
        <v>0</v>
      </c>
      <c r="AP162" s="101">
        <f t="shared" si="112"/>
        <v>0</v>
      </c>
      <c r="AQ162" s="101">
        <f t="shared" si="112"/>
        <v>0</v>
      </c>
      <c r="AR162" s="101">
        <f t="shared" si="112"/>
        <v>0</v>
      </c>
      <c r="AS162" s="101">
        <f t="shared" si="112"/>
        <v>0</v>
      </c>
      <c r="AT162" s="101">
        <f t="shared" si="112"/>
        <v>0</v>
      </c>
      <c r="AU162" s="101">
        <f t="shared" si="112"/>
        <v>0</v>
      </c>
      <c r="AV162" s="101">
        <f t="shared" si="112"/>
        <v>0</v>
      </c>
      <c r="AW162" s="101">
        <f t="shared" si="112"/>
        <v>0</v>
      </c>
      <c r="AX162" s="101">
        <f t="shared" si="112"/>
        <v>0</v>
      </c>
      <c r="AY162" s="101">
        <f t="shared" si="112"/>
        <v>0</v>
      </c>
      <c r="AZ162" s="101">
        <f t="shared" si="112"/>
        <v>0</v>
      </c>
      <c r="BA162" s="101">
        <f t="shared" si="112"/>
        <v>0</v>
      </c>
      <c r="BB162" s="101">
        <f t="shared" si="112"/>
        <v>0</v>
      </c>
      <c r="BC162" s="101">
        <f t="shared" si="112"/>
        <v>0</v>
      </c>
      <c r="BD162" s="101">
        <f t="shared" si="112"/>
        <v>0</v>
      </c>
      <c r="BE162" s="101">
        <f t="shared" si="112"/>
        <v>500000000</v>
      </c>
      <c r="BF162" s="101">
        <f t="shared" si="112"/>
        <v>0</v>
      </c>
      <c r="BG162" s="101">
        <f t="shared" si="112"/>
        <v>0</v>
      </c>
      <c r="BH162" s="101">
        <f t="shared" si="112"/>
        <v>0</v>
      </c>
      <c r="BI162" s="101">
        <f t="shared" si="112"/>
        <v>0</v>
      </c>
      <c r="BJ162" s="101">
        <f t="shared" si="112"/>
        <v>0</v>
      </c>
      <c r="BK162" s="101">
        <f t="shared" si="112"/>
        <v>0</v>
      </c>
      <c r="BL162" s="101">
        <f t="shared" si="112"/>
        <v>0</v>
      </c>
      <c r="BM162" s="101">
        <f t="shared" si="112"/>
        <v>0</v>
      </c>
      <c r="BN162" s="101">
        <f t="shared" si="112"/>
        <v>0</v>
      </c>
      <c r="BO162" s="101">
        <f t="shared" si="112"/>
        <v>0</v>
      </c>
      <c r="BP162" s="101">
        <f t="shared" si="112"/>
        <v>0</v>
      </c>
      <c r="BQ162" s="101">
        <f t="shared" si="112"/>
        <v>0</v>
      </c>
      <c r="BR162" s="101">
        <f t="shared" si="112"/>
        <v>0</v>
      </c>
      <c r="BS162" s="101">
        <f t="shared" si="112"/>
        <v>0</v>
      </c>
      <c r="BT162" s="101">
        <f t="shared" si="112"/>
        <v>0</v>
      </c>
      <c r="BU162" s="101">
        <f t="shared" si="112"/>
        <v>3156323873</v>
      </c>
      <c r="BV162" s="101">
        <f t="shared" si="112"/>
        <v>424000000</v>
      </c>
      <c r="BW162" s="101">
        <f t="shared" si="112"/>
        <v>2732323873</v>
      </c>
      <c r="BX162" s="101">
        <f t="shared" si="112"/>
        <v>0</v>
      </c>
      <c r="BY162" s="101">
        <f t="shared" si="112"/>
        <v>0</v>
      </c>
      <c r="BZ162" s="101">
        <f t="shared" si="112"/>
        <v>0</v>
      </c>
      <c r="CA162" s="101">
        <f t="shared" si="112"/>
        <v>0</v>
      </c>
      <c r="CB162" s="101">
        <f t="shared" si="112"/>
        <v>0</v>
      </c>
      <c r="CC162" s="101">
        <f t="shared" si="112"/>
        <v>0</v>
      </c>
      <c r="CD162" s="101">
        <f t="shared" si="112"/>
        <v>0</v>
      </c>
      <c r="CE162" s="101">
        <f t="shared" si="112"/>
        <v>0</v>
      </c>
      <c r="CF162" s="101">
        <f t="shared" si="112"/>
        <v>4009117545.21</v>
      </c>
      <c r="CG162" s="101">
        <f t="shared" si="112"/>
        <v>843037257.21000004</v>
      </c>
      <c r="CH162" s="101">
        <f t="shared" si="112"/>
        <v>3166080288</v>
      </c>
      <c r="CI162" s="101">
        <f t="shared" si="112"/>
        <v>0</v>
      </c>
      <c r="CJ162" s="101">
        <f t="shared" si="112"/>
        <v>0</v>
      </c>
      <c r="CK162" s="101">
        <f t="shared" si="112"/>
        <v>0</v>
      </c>
      <c r="CL162" s="101">
        <f t="shared" si="112"/>
        <v>0</v>
      </c>
      <c r="CM162" s="101">
        <f t="shared" si="112"/>
        <v>0</v>
      </c>
      <c r="CN162" s="101">
        <f t="shared" si="112"/>
        <v>0</v>
      </c>
      <c r="CO162" s="101">
        <f t="shared" si="112"/>
        <v>0</v>
      </c>
      <c r="CP162" s="101">
        <f t="shared" si="112"/>
        <v>0</v>
      </c>
      <c r="CQ162" s="101">
        <f t="shared" si="112"/>
        <v>4727659197</v>
      </c>
      <c r="CR162" s="101">
        <f t="shared" si="112"/>
        <v>1104256200</v>
      </c>
      <c r="CS162" s="101">
        <f t="shared" si="112"/>
        <v>3623402997</v>
      </c>
      <c r="CT162" s="101">
        <f t="shared" si="112"/>
        <v>0</v>
      </c>
      <c r="CU162" s="101">
        <f t="shared" si="112"/>
        <v>0</v>
      </c>
      <c r="CV162" s="101">
        <f t="shared" si="112"/>
        <v>0</v>
      </c>
      <c r="CW162" s="101">
        <f t="shared" si="112"/>
        <v>0</v>
      </c>
      <c r="CX162" s="101">
        <f t="shared" si="112"/>
        <v>0</v>
      </c>
      <c r="CY162" s="101">
        <f t="shared" si="112"/>
        <v>0</v>
      </c>
      <c r="CZ162" s="101">
        <f t="shared" si="112"/>
        <v>0</v>
      </c>
      <c r="DA162" s="362">
        <f t="shared" si="112"/>
        <v>0</v>
      </c>
      <c r="DB162" s="101">
        <f t="shared" si="112"/>
        <v>17331375049.599998</v>
      </c>
      <c r="DC162" s="18"/>
      <c r="DD162" s="18"/>
      <c r="DE162" s="18"/>
      <c r="DF162" s="18"/>
      <c r="DG162" s="18"/>
      <c r="DH162" s="18"/>
      <c r="DI162" s="18"/>
      <c r="DJ162" s="18"/>
      <c r="DK162" s="18"/>
      <c r="DL162" s="18"/>
      <c r="DM162" s="18"/>
      <c r="DN162" s="18"/>
      <c r="DO162" s="18"/>
      <c r="DP162" s="18"/>
      <c r="DQ162" s="18"/>
      <c r="DR162" s="18"/>
      <c r="DS162" s="18"/>
      <c r="DT162" s="19"/>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20"/>
      <c r="FP162" s="20"/>
      <c r="FQ162" s="20"/>
      <c r="FR162" s="20"/>
      <c r="FS162" s="20"/>
      <c r="FT162" s="20"/>
      <c r="FU162" s="20"/>
      <c r="FV162" s="20"/>
      <c r="FW162" s="20"/>
      <c r="FX162" s="20"/>
      <c r="FY162" s="20"/>
      <c r="FZ162" s="20"/>
      <c r="GA162" s="20"/>
      <c r="GB162" s="20"/>
      <c r="GC162" s="20"/>
      <c r="GD162" s="20"/>
      <c r="GE162" s="20"/>
      <c r="GF162" s="20"/>
      <c r="GG162" s="20"/>
      <c r="GH162" s="20"/>
      <c r="GI162" s="20"/>
      <c r="GJ162" s="20"/>
      <c r="GK162" s="20"/>
      <c r="GL162" s="20"/>
      <c r="GM162" s="20"/>
      <c r="GN162" s="20"/>
      <c r="GO162" s="20"/>
      <c r="GP162" s="20"/>
      <c r="GQ162" s="20"/>
      <c r="GR162" s="20"/>
      <c r="GS162" s="20"/>
      <c r="GT162" s="20"/>
      <c r="GU162" s="20"/>
      <c r="GV162" s="20"/>
      <c r="GW162" s="20"/>
      <c r="GX162" s="20"/>
      <c r="GY162" s="20"/>
      <c r="GZ162" s="20"/>
      <c r="HA162" s="20"/>
      <c r="HB162" s="20"/>
      <c r="HC162" s="20"/>
      <c r="HD162" s="20"/>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0"/>
      <c r="IX162" s="20"/>
      <c r="IY162" s="20"/>
      <c r="IZ162" s="20"/>
      <c r="JA162" s="20"/>
      <c r="JB162" s="20"/>
      <c r="JC162" s="20"/>
      <c r="JD162" s="20"/>
      <c r="JE162" s="20"/>
      <c r="JF162" s="20"/>
      <c r="JG162" s="20"/>
      <c r="JH162" s="20"/>
      <c r="JI162" s="20"/>
      <c r="JJ162" s="20"/>
      <c r="JK162" s="20"/>
      <c r="JL162" s="20"/>
      <c r="JM162" s="20"/>
      <c r="JN162" s="20"/>
      <c r="JO162" s="20"/>
      <c r="JP162" s="20"/>
      <c r="JQ162" s="20"/>
      <c r="JR162" s="20"/>
      <c r="JS162" s="20"/>
      <c r="JT162" s="20"/>
      <c r="JU162" s="20"/>
      <c r="JV162" s="20"/>
      <c r="JW162" s="20"/>
      <c r="JX162" s="20"/>
      <c r="JY162" s="20"/>
      <c r="JZ162" s="20"/>
      <c r="KA162" s="20"/>
      <c r="KB162" s="20"/>
      <c r="KC162" s="20"/>
      <c r="KD162" s="20"/>
      <c r="KE162" s="20"/>
      <c r="KF162" s="20"/>
      <c r="KG162" s="20"/>
      <c r="KH162" s="20"/>
      <c r="KI162" s="20"/>
      <c r="KJ162" s="20"/>
      <c r="KK162" s="20"/>
      <c r="KL162" s="20"/>
      <c r="KM162" s="20"/>
      <c r="KN162" s="20"/>
      <c r="KO162" s="20"/>
      <c r="KP162" s="20"/>
      <c r="KQ162" s="20"/>
      <c r="KR162" s="20"/>
      <c r="KS162" s="20"/>
      <c r="KT162" s="20"/>
      <c r="KU162" s="20"/>
      <c r="KV162" s="20"/>
      <c r="KW162" s="20"/>
      <c r="KX162" s="20"/>
      <c r="KY162" s="20"/>
      <c r="KZ162" s="20"/>
      <c r="LA162" s="20"/>
      <c r="LB162" s="20"/>
      <c r="LC162" s="20"/>
      <c r="LD162" s="20"/>
      <c r="LE162" s="20"/>
      <c r="LF162" s="20"/>
      <c r="LG162" s="20"/>
      <c r="LH162" s="20"/>
      <c r="LI162" s="20"/>
      <c r="LJ162" s="20"/>
      <c r="LK162" s="20"/>
      <c r="LL162" s="20"/>
      <c r="LM162" s="20"/>
      <c r="LN162" s="20"/>
      <c r="LO162" s="20"/>
      <c r="LP162" s="20"/>
      <c r="LQ162" s="20"/>
      <c r="LR162" s="20"/>
      <c r="LS162" s="20"/>
      <c r="LT162" s="20"/>
      <c r="LU162" s="20"/>
      <c r="LV162" s="20"/>
      <c r="LW162" s="20"/>
      <c r="LX162" s="20"/>
      <c r="LY162" s="20"/>
      <c r="LZ162" s="20"/>
      <c r="MA162" s="20"/>
      <c r="MB162" s="20"/>
      <c r="MC162" s="20"/>
      <c r="MD162" s="20"/>
      <c r="ME162" s="20"/>
      <c r="MF162" s="20"/>
      <c r="MG162" s="20"/>
      <c r="MH162" s="20"/>
      <c r="MI162" s="20"/>
      <c r="MJ162" s="20"/>
      <c r="MK162" s="20"/>
      <c r="ML162" s="20"/>
      <c r="MM162" s="20"/>
      <c r="MN162" s="20"/>
      <c r="MO162" s="20"/>
      <c r="MP162" s="20"/>
      <c r="MQ162" s="20"/>
      <c r="MR162" s="20"/>
      <c r="MS162" s="20"/>
      <c r="MT162" s="20"/>
      <c r="MU162" s="20"/>
      <c r="MV162" s="20"/>
      <c r="MW162" s="20"/>
      <c r="MX162" s="20"/>
      <c r="MY162" s="20"/>
      <c r="MZ162" s="20"/>
      <c r="NA162" s="20"/>
      <c r="NB162" s="20"/>
      <c r="NC162" s="20"/>
      <c r="ND162" s="20"/>
      <c r="NE162" s="20"/>
      <c r="NF162" s="20"/>
      <c r="NG162" s="20"/>
      <c r="NH162" s="20"/>
      <c r="NI162" s="20"/>
      <c r="NJ162" s="20"/>
      <c r="NK162" s="20"/>
      <c r="NL162" s="20"/>
      <c r="NM162" s="20"/>
      <c r="NN162" s="20"/>
      <c r="NO162" s="20"/>
      <c r="NP162" s="20"/>
      <c r="NQ162" s="20"/>
      <c r="NR162" s="20"/>
      <c r="NS162" s="20"/>
      <c r="NT162" s="20"/>
      <c r="NU162" s="20"/>
      <c r="NV162" s="20"/>
      <c r="NW162" s="20"/>
      <c r="NX162" s="20"/>
      <c r="NY162" s="20"/>
      <c r="NZ162" s="20"/>
      <c r="OA162" s="20"/>
      <c r="OB162" s="20"/>
      <c r="OC162" s="20"/>
      <c r="OD162" s="20"/>
      <c r="OE162" s="20"/>
      <c r="OF162" s="20"/>
      <c r="OG162" s="20"/>
      <c r="OH162" s="20"/>
      <c r="OI162" s="20"/>
      <c r="OJ162" s="20"/>
      <c r="OK162" s="20"/>
      <c r="OL162" s="20"/>
      <c r="OM162" s="20"/>
      <c r="ON162" s="20"/>
      <c r="OO162" s="20"/>
      <c r="OP162" s="20"/>
      <c r="OQ162" s="20"/>
      <c r="OR162" s="20"/>
      <c r="OS162" s="20"/>
      <c r="OT162" s="20"/>
      <c r="OU162" s="20"/>
      <c r="OV162" s="20"/>
      <c r="OW162" s="20"/>
      <c r="OX162" s="20"/>
      <c r="OY162" s="20"/>
      <c r="OZ162" s="20"/>
      <c r="PA162" s="20"/>
      <c r="PB162" s="20"/>
      <c r="PC162" s="20"/>
      <c r="PD162" s="20"/>
      <c r="PE162" s="20"/>
      <c r="PF162" s="20"/>
      <c r="PG162" s="20"/>
      <c r="PH162" s="20"/>
      <c r="PI162" s="20"/>
      <c r="PJ162" s="20"/>
      <c r="PK162" s="20"/>
      <c r="PL162" s="20"/>
      <c r="PM162" s="20"/>
      <c r="PN162" s="20"/>
      <c r="PO162" s="20"/>
      <c r="PP162" s="20"/>
      <c r="PQ162" s="20"/>
      <c r="PR162" s="20"/>
      <c r="PS162" s="20"/>
      <c r="PT162" s="20"/>
      <c r="PU162" s="20"/>
      <c r="PV162" s="20"/>
      <c r="PW162" s="20"/>
      <c r="PX162" s="20"/>
      <c r="PY162" s="20"/>
      <c r="PZ162" s="20"/>
      <c r="QA162" s="20"/>
      <c r="QB162" s="20"/>
      <c r="QC162" s="20"/>
      <c r="QD162" s="20"/>
      <c r="QE162" s="20"/>
      <c r="QF162" s="20"/>
      <c r="QG162" s="20"/>
      <c r="QH162" s="20"/>
      <c r="QI162" s="20"/>
      <c r="QJ162" s="20"/>
      <c r="QK162" s="20"/>
      <c r="QL162" s="20"/>
      <c r="QM162" s="20"/>
      <c r="QN162" s="20"/>
      <c r="QO162" s="20"/>
      <c r="QP162" s="20"/>
      <c r="QQ162" s="20"/>
      <c r="QR162" s="20"/>
      <c r="QS162" s="20"/>
      <c r="QT162" s="20"/>
      <c r="QU162" s="20"/>
      <c r="QV162" s="20"/>
      <c r="QW162" s="20"/>
      <c r="QX162" s="20"/>
      <c r="QY162" s="20"/>
      <c r="QZ162" s="20"/>
      <c r="RA162" s="20"/>
      <c r="RB162" s="20"/>
      <c r="RC162" s="20"/>
      <c r="RD162" s="20"/>
      <c r="RE162" s="20"/>
      <c r="RF162" s="20"/>
      <c r="RG162" s="20"/>
      <c r="RH162" s="20"/>
      <c r="RI162" s="20"/>
      <c r="RJ162" s="20"/>
      <c r="RK162" s="20"/>
      <c r="RL162" s="20"/>
      <c r="RM162" s="20"/>
      <c r="RN162" s="20"/>
      <c r="RO162" s="20"/>
      <c r="RP162" s="20"/>
      <c r="RQ162" s="20"/>
      <c r="RR162" s="20"/>
      <c r="RS162" s="20"/>
      <c r="RT162" s="20"/>
      <c r="RU162" s="20"/>
      <c r="RV162" s="20"/>
      <c r="RW162" s="20"/>
      <c r="RX162" s="20"/>
      <c r="RY162" s="20"/>
      <c r="RZ162" s="20"/>
      <c r="SA162" s="20"/>
      <c r="SB162" s="20"/>
      <c r="SC162" s="20"/>
      <c r="SD162" s="20"/>
      <c r="SE162" s="20"/>
      <c r="SF162" s="20"/>
      <c r="SG162" s="20"/>
      <c r="SH162" s="20"/>
      <c r="SI162" s="20"/>
      <c r="SJ162" s="20"/>
      <c r="SK162" s="20"/>
      <c r="SL162" s="20"/>
      <c r="SM162" s="20"/>
      <c r="SN162" s="20"/>
      <c r="SO162" s="20"/>
      <c r="SP162" s="20"/>
      <c r="SQ162" s="20"/>
      <c r="SR162" s="20"/>
      <c r="SS162" s="20"/>
      <c r="ST162" s="20"/>
      <c r="SU162" s="20"/>
      <c r="SV162" s="20"/>
      <c r="SW162" s="20"/>
      <c r="SX162" s="20"/>
      <c r="SY162" s="20"/>
      <c r="SZ162" s="20"/>
      <c r="TA162" s="20"/>
      <c r="TB162" s="20"/>
      <c r="TC162" s="20"/>
      <c r="TD162" s="20"/>
      <c r="TE162" s="20"/>
      <c r="TF162" s="20"/>
      <c r="TG162" s="20"/>
      <c r="TH162" s="20"/>
      <c r="TI162" s="20"/>
      <c r="TJ162" s="20"/>
      <c r="TK162" s="20"/>
      <c r="TL162" s="20"/>
      <c r="TM162" s="20"/>
      <c r="TN162" s="20"/>
      <c r="TO162" s="20"/>
      <c r="TP162" s="20"/>
      <c r="TQ162" s="20"/>
      <c r="TR162" s="20"/>
      <c r="TS162" s="20"/>
      <c r="TT162" s="20"/>
      <c r="TU162" s="20"/>
      <c r="TV162" s="20"/>
      <c r="TW162" s="20"/>
      <c r="TX162" s="20"/>
      <c r="TY162" s="20"/>
      <c r="TZ162" s="20"/>
      <c r="UA162" s="20"/>
      <c r="UB162" s="20"/>
      <c r="UC162" s="20"/>
      <c r="UD162" s="20"/>
      <c r="UE162" s="20"/>
      <c r="UF162" s="20"/>
      <c r="UG162" s="20"/>
      <c r="UH162" s="20"/>
      <c r="UI162" s="20"/>
      <c r="UJ162" s="20"/>
      <c r="UK162" s="20"/>
      <c r="UL162" s="20"/>
      <c r="UM162" s="20"/>
      <c r="UN162" s="20"/>
      <c r="UO162" s="20"/>
      <c r="UP162" s="20"/>
      <c r="UQ162" s="20"/>
      <c r="UR162" s="20"/>
      <c r="US162" s="20"/>
      <c r="UT162" s="20"/>
      <c r="UU162" s="20"/>
      <c r="UV162" s="20"/>
      <c r="UW162" s="20"/>
      <c r="UX162" s="20"/>
      <c r="UY162" s="20"/>
      <c r="UZ162" s="20"/>
      <c r="VA162" s="20"/>
      <c r="VB162" s="20"/>
      <c r="VC162" s="20"/>
      <c r="VD162" s="20"/>
      <c r="VE162" s="20"/>
      <c r="VF162" s="20"/>
      <c r="VG162" s="20"/>
      <c r="VH162" s="20"/>
      <c r="VI162" s="20"/>
      <c r="VJ162" s="20"/>
      <c r="VK162" s="20"/>
      <c r="VL162" s="20"/>
      <c r="VM162" s="20"/>
      <c r="VN162" s="20"/>
      <c r="VO162" s="20"/>
      <c r="VP162" s="20"/>
      <c r="VQ162" s="20"/>
      <c r="VR162" s="20"/>
      <c r="VS162" s="20"/>
      <c r="VT162" s="20"/>
      <c r="VU162" s="20"/>
      <c r="VV162" s="20"/>
      <c r="VW162" s="20"/>
      <c r="VX162" s="20"/>
      <c r="VY162" s="20"/>
      <c r="VZ162" s="20"/>
      <c r="WA162" s="20"/>
      <c r="WB162" s="20"/>
      <c r="WC162" s="20"/>
      <c r="WD162" s="20"/>
      <c r="WE162" s="20"/>
      <c r="WF162" s="20"/>
      <c r="WG162" s="20"/>
      <c r="WH162" s="20"/>
      <c r="WI162" s="20"/>
      <c r="WJ162" s="20"/>
      <c r="WK162" s="20"/>
      <c r="WL162" s="20"/>
      <c r="WM162" s="20"/>
      <c r="WN162" s="20"/>
      <c r="WO162" s="20"/>
      <c r="WP162" s="20"/>
      <c r="WQ162" s="20"/>
      <c r="WR162" s="20"/>
      <c r="WS162" s="20"/>
      <c r="WT162" s="20"/>
      <c r="WU162" s="20"/>
      <c r="WV162" s="20"/>
      <c r="WW162" s="20"/>
      <c r="WX162" s="20"/>
      <c r="WY162" s="20"/>
      <c r="WZ162" s="20"/>
      <c r="XA162" s="20"/>
      <c r="XB162" s="20"/>
      <c r="XC162" s="20"/>
      <c r="XD162" s="20"/>
      <c r="XE162" s="20"/>
      <c r="XF162" s="20"/>
      <c r="XG162" s="20"/>
      <c r="XH162" s="20"/>
      <c r="XI162" s="20"/>
      <c r="XJ162" s="20"/>
      <c r="XK162" s="20"/>
      <c r="XL162" s="20"/>
      <c r="XM162" s="20"/>
      <c r="XN162" s="20"/>
      <c r="XO162" s="20"/>
      <c r="XP162" s="20"/>
      <c r="XQ162" s="20"/>
      <c r="XR162" s="20"/>
      <c r="XS162" s="20"/>
      <c r="XT162" s="20"/>
      <c r="XU162" s="20"/>
      <c r="XV162" s="20"/>
      <c r="XW162" s="20"/>
      <c r="XX162" s="20"/>
      <c r="XY162" s="20"/>
      <c r="XZ162" s="20"/>
      <c r="YA162" s="20"/>
      <c r="YB162" s="20"/>
      <c r="YC162" s="20"/>
      <c r="YD162" s="20"/>
      <c r="YE162" s="20"/>
      <c r="YF162" s="20"/>
      <c r="YG162" s="20"/>
      <c r="YH162" s="20"/>
      <c r="YI162" s="20"/>
      <c r="YJ162" s="20"/>
      <c r="YK162" s="20"/>
      <c r="YL162" s="20"/>
      <c r="YM162" s="20"/>
      <c r="YN162" s="20"/>
      <c r="YO162" s="20"/>
      <c r="YP162" s="20"/>
      <c r="YQ162" s="20"/>
      <c r="YR162" s="20"/>
      <c r="YS162" s="20"/>
      <c r="YT162" s="20"/>
      <c r="YU162" s="20"/>
      <c r="YV162" s="20"/>
      <c r="YW162" s="20"/>
      <c r="YX162" s="20"/>
      <c r="YY162" s="20"/>
      <c r="YZ162" s="20"/>
      <c r="ZA162" s="20"/>
      <c r="ZB162" s="20"/>
      <c r="ZC162" s="20"/>
      <c r="ZD162" s="20"/>
      <c r="ZE162" s="20"/>
      <c r="ZF162" s="20"/>
      <c r="ZG162" s="20"/>
      <c r="ZH162" s="20"/>
      <c r="ZI162" s="20"/>
      <c r="ZJ162" s="20"/>
      <c r="ZK162" s="20"/>
      <c r="ZL162" s="20"/>
      <c r="ZM162" s="20"/>
      <c r="ZN162" s="20"/>
      <c r="ZO162" s="20"/>
      <c r="ZP162" s="20"/>
      <c r="ZQ162" s="20"/>
      <c r="ZR162" s="20"/>
      <c r="ZS162" s="20"/>
      <c r="ZT162" s="20"/>
      <c r="ZU162" s="20"/>
      <c r="ZV162" s="20"/>
      <c r="ZW162" s="20"/>
      <c r="ZX162" s="20"/>
      <c r="ZY162" s="20"/>
      <c r="ZZ162" s="20"/>
      <c r="AAA162" s="20"/>
      <c r="AAB162" s="20"/>
      <c r="AAC162" s="20"/>
      <c r="AAD162" s="20"/>
      <c r="AAE162" s="20"/>
      <c r="AAF162" s="20"/>
      <c r="AAG162" s="20"/>
      <c r="AAH162" s="20"/>
      <c r="AAI162" s="20"/>
      <c r="AAJ162" s="20"/>
      <c r="AAK162" s="20"/>
      <c r="AAL162" s="20"/>
      <c r="AAM162" s="20"/>
      <c r="AAN162" s="20"/>
      <c r="AAO162" s="20"/>
      <c r="AAP162" s="20"/>
      <c r="AAQ162" s="20"/>
      <c r="AAR162" s="20"/>
      <c r="AAS162" s="20"/>
      <c r="AAT162" s="20"/>
      <c r="AAU162" s="20"/>
      <c r="AAV162" s="20"/>
      <c r="AAW162" s="20"/>
      <c r="AAX162" s="20"/>
      <c r="AAY162" s="20"/>
      <c r="AAZ162" s="20"/>
      <c r="ABA162" s="20"/>
      <c r="ABB162" s="20"/>
      <c r="ABC162" s="20"/>
      <c r="ABD162" s="20"/>
      <c r="ABE162" s="20"/>
      <c r="ABF162" s="20"/>
      <c r="ABG162" s="20"/>
      <c r="ABH162" s="20"/>
      <c r="ABI162" s="20"/>
      <c r="ABJ162" s="20"/>
      <c r="ABK162" s="20"/>
      <c r="ABL162" s="20"/>
      <c r="ABM162" s="20"/>
      <c r="ABN162" s="20"/>
      <c r="ABO162" s="20"/>
      <c r="ABP162" s="20"/>
      <c r="ABQ162" s="20"/>
      <c r="ABR162" s="20"/>
      <c r="ABS162" s="20"/>
      <c r="ABT162" s="20"/>
      <c r="ABU162" s="20"/>
      <c r="ABV162" s="20"/>
      <c r="ABW162" s="20"/>
      <c r="ABX162" s="20"/>
      <c r="ABY162" s="20"/>
      <c r="ABZ162" s="20"/>
      <c r="ACA162" s="20"/>
      <c r="ACB162" s="20"/>
      <c r="ACC162" s="20"/>
      <c r="ACD162" s="20"/>
      <c r="ACE162" s="20"/>
      <c r="ACF162" s="20"/>
      <c r="ACG162" s="20"/>
      <c r="ACH162" s="20"/>
      <c r="ACI162" s="20"/>
      <c r="ACJ162" s="20"/>
      <c r="ACK162" s="20"/>
      <c r="ACL162" s="20"/>
      <c r="ACM162" s="20"/>
      <c r="ACN162" s="20"/>
      <c r="ACO162" s="20"/>
      <c r="ACP162" s="20"/>
      <c r="ACQ162" s="20"/>
      <c r="ACR162" s="20"/>
      <c r="ACS162" s="20"/>
      <c r="ACT162" s="20"/>
      <c r="ACU162" s="20"/>
      <c r="ACV162" s="20"/>
      <c r="ACW162" s="20"/>
      <c r="ACX162" s="20"/>
      <c r="ACY162" s="20"/>
      <c r="ACZ162" s="20"/>
      <c r="ADA162" s="20"/>
      <c r="ADB162" s="20"/>
      <c r="ADC162" s="20"/>
      <c r="ADD162" s="20"/>
      <c r="ADE162" s="20"/>
      <c r="ADF162" s="20"/>
      <c r="ADG162" s="20"/>
      <c r="ADH162" s="20"/>
      <c r="ADI162" s="20"/>
      <c r="ADJ162" s="20"/>
      <c r="ADK162" s="20"/>
      <c r="ADL162" s="20"/>
      <c r="ADM162" s="20"/>
      <c r="ADN162" s="20"/>
      <c r="ADO162" s="20"/>
      <c r="ADP162" s="20"/>
      <c r="ADQ162" s="20"/>
      <c r="ADR162" s="20"/>
      <c r="ADS162" s="20"/>
      <c r="ADT162" s="20"/>
      <c r="ADU162" s="20"/>
      <c r="ADV162" s="20"/>
      <c r="ADW162" s="20"/>
      <c r="ADX162" s="20"/>
      <c r="ADY162" s="20"/>
      <c r="ADZ162" s="20"/>
      <c r="AEA162" s="20"/>
      <c r="AEB162" s="20"/>
      <c r="AEC162" s="20"/>
      <c r="AED162" s="20"/>
      <c r="AEE162" s="20"/>
      <c r="AEF162" s="20"/>
      <c r="AEG162" s="20"/>
      <c r="AEH162" s="20"/>
      <c r="AEI162" s="20"/>
      <c r="AEJ162" s="20"/>
      <c r="AEK162" s="20"/>
      <c r="AEL162" s="20"/>
      <c r="AEM162" s="20"/>
      <c r="AEN162" s="20"/>
      <c r="AEO162" s="20"/>
      <c r="AEP162" s="20"/>
      <c r="AEQ162" s="20"/>
      <c r="AER162" s="20"/>
      <c r="AES162" s="20"/>
      <c r="AET162" s="20"/>
      <c r="AEU162" s="20"/>
      <c r="AEV162" s="20"/>
      <c r="AEW162" s="20"/>
      <c r="AEX162" s="20"/>
      <c r="AEY162" s="20"/>
      <c r="AEZ162" s="20"/>
      <c r="AFA162" s="20"/>
      <c r="AFB162" s="20"/>
      <c r="AFC162" s="20"/>
      <c r="AFD162" s="20"/>
      <c r="AFE162" s="20"/>
      <c r="AFF162" s="20"/>
      <c r="AFG162" s="20"/>
      <c r="AFH162" s="20"/>
      <c r="AFI162" s="20"/>
      <c r="AFJ162" s="20"/>
      <c r="AFK162" s="20"/>
      <c r="AFL162" s="20"/>
      <c r="AFM162" s="20"/>
      <c r="AFN162" s="20"/>
      <c r="AFO162" s="20"/>
      <c r="AFP162" s="20"/>
      <c r="AFQ162" s="20"/>
      <c r="AFR162" s="20"/>
      <c r="AFS162" s="20"/>
      <c r="AFT162" s="20"/>
      <c r="AFU162" s="20"/>
      <c r="AFV162" s="20"/>
      <c r="AFW162" s="20"/>
      <c r="AFX162" s="20"/>
      <c r="AFY162" s="20"/>
      <c r="AFZ162" s="20"/>
      <c r="AGA162" s="20"/>
      <c r="AGB162" s="20"/>
      <c r="AGC162" s="20"/>
      <c r="AGD162" s="20"/>
      <c r="AGE162" s="20"/>
      <c r="AGF162" s="20"/>
      <c r="AGG162" s="20"/>
      <c r="AGH162" s="20"/>
      <c r="AGI162" s="20"/>
      <c r="AGJ162" s="20"/>
      <c r="AGK162" s="20"/>
      <c r="AGL162" s="20"/>
      <c r="AGM162" s="20"/>
      <c r="AGN162" s="20"/>
      <c r="AGO162" s="20"/>
      <c r="AGP162" s="20"/>
      <c r="AGQ162" s="20"/>
      <c r="AGR162" s="20"/>
      <c r="AGS162" s="20"/>
      <c r="AGT162" s="20"/>
      <c r="AGU162" s="20"/>
      <c r="AGV162" s="20"/>
      <c r="AGW162" s="20"/>
      <c r="AGX162" s="20"/>
      <c r="AGY162" s="20"/>
      <c r="AGZ162" s="20"/>
      <c r="AHA162" s="20"/>
      <c r="AHB162" s="20"/>
      <c r="AHC162" s="20"/>
      <c r="AHD162" s="20"/>
      <c r="AHE162" s="20"/>
      <c r="AHF162" s="20"/>
      <c r="AHG162" s="20"/>
      <c r="AHH162" s="20"/>
      <c r="AHI162" s="20"/>
      <c r="AHJ162" s="20"/>
      <c r="AHK162" s="20"/>
      <c r="AHL162" s="20"/>
      <c r="AHM162" s="20"/>
      <c r="AHN162" s="20"/>
      <c r="AHO162" s="20"/>
      <c r="AHP162" s="20"/>
      <c r="AHQ162" s="20"/>
      <c r="AHR162" s="20"/>
      <c r="AHS162" s="20"/>
      <c r="AHT162" s="20"/>
      <c r="AHU162" s="20"/>
      <c r="AHV162" s="20"/>
      <c r="AHW162" s="20"/>
      <c r="AHX162" s="20"/>
      <c r="AHY162" s="20"/>
      <c r="AHZ162" s="20"/>
      <c r="AIA162" s="20"/>
      <c r="AIB162" s="20"/>
      <c r="AIC162" s="20"/>
      <c r="AID162" s="20"/>
      <c r="AIE162" s="20"/>
      <c r="AIF162" s="20"/>
      <c r="AIG162" s="20"/>
      <c r="AIH162" s="20"/>
      <c r="AII162" s="20"/>
      <c r="AIJ162" s="20"/>
      <c r="AIK162" s="20"/>
      <c r="AIL162" s="20"/>
      <c r="AIM162" s="20"/>
      <c r="AIN162" s="20"/>
      <c r="AIO162" s="20"/>
      <c r="AIP162" s="20"/>
      <c r="AIQ162" s="20"/>
      <c r="AIR162" s="20"/>
      <c r="AIS162" s="20"/>
      <c r="AIT162" s="20"/>
      <c r="AIU162" s="20"/>
      <c r="AIV162" s="20"/>
      <c r="AIW162" s="20"/>
      <c r="AIX162" s="20"/>
      <c r="AIY162" s="20"/>
      <c r="AIZ162" s="20"/>
      <c r="AJA162" s="20"/>
      <c r="AJB162" s="20"/>
      <c r="AJC162" s="20"/>
      <c r="AJD162" s="20"/>
      <c r="AJE162" s="20"/>
      <c r="AJF162" s="20"/>
      <c r="AJG162" s="20"/>
      <c r="AJH162" s="20"/>
      <c r="AJI162" s="20"/>
      <c r="AJJ162" s="20"/>
      <c r="AJK162" s="20"/>
      <c r="AJL162" s="20"/>
      <c r="AJM162" s="20"/>
      <c r="AJN162" s="20"/>
      <c r="AJO162" s="20"/>
      <c r="AJP162" s="20"/>
      <c r="AJQ162" s="20"/>
      <c r="AJR162" s="20"/>
      <c r="AJS162" s="20"/>
      <c r="AJT162" s="20"/>
      <c r="AJU162" s="20"/>
      <c r="AJV162" s="20"/>
      <c r="AJW162" s="20"/>
      <c r="AJX162" s="20"/>
      <c r="AJY162" s="20"/>
      <c r="AJZ162" s="20"/>
      <c r="AKA162" s="20"/>
      <c r="AKB162" s="20"/>
      <c r="AKC162" s="20"/>
      <c r="AKD162" s="20"/>
      <c r="AKE162" s="20"/>
      <c r="AKF162" s="20"/>
      <c r="AKG162" s="20"/>
      <c r="AKH162" s="20"/>
      <c r="AKI162" s="20"/>
      <c r="AKJ162" s="20"/>
      <c r="AKK162" s="20"/>
      <c r="AKL162" s="20"/>
      <c r="AKM162" s="20"/>
      <c r="AKN162" s="20"/>
      <c r="AKO162" s="20"/>
      <c r="AKP162" s="20"/>
      <c r="AKQ162" s="20"/>
      <c r="AKR162" s="20"/>
      <c r="AKS162" s="20"/>
      <c r="AKT162" s="20"/>
      <c r="AKU162" s="20"/>
      <c r="AKV162" s="20"/>
      <c r="AKW162" s="20"/>
      <c r="AKX162" s="20"/>
      <c r="AKY162" s="20"/>
      <c r="AKZ162" s="20"/>
      <c r="ALA162" s="20"/>
      <c r="ALB162" s="20"/>
      <c r="ALC162" s="20"/>
      <c r="ALD162" s="20"/>
      <c r="ALE162" s="20"/>
      <c r="ALF162" s="20"/>
      <c r="ALG162" s="20"/>
      <c r="ALH162" s="20"/>
      <c r="ALI162" s="20"/>
      <c r="ALJ162" s="20"/>
      <c r="ALK162" s="20"/>
      <c r="ALL162" s="20"/>
      <c r="ALM162" s="20"/>
      <c r="ALN162" s="20"/>
      <c r="ALO162" s="20"/>
      <c r="ALP162" s="20"/>
      <c r="ALQ162" s="20"/>
      <c r="ALR162" s="20"/>
      <c r="ALS162" s="20"/>
      <c r="ALT162" s="20"/>
      <c r="ALU162" s="20"/>
      <c r="ALV162" s="20"/>
      <c r="ALW162" s="20"/>
      <c r="ALX162" s="20"/>
      <c r="ALY162" s="20"/>
      <c r="ALZ162" s="20"/>
      <c r="AMA162" s="20"/>
      <c r="AMB162" s="20"/>
      <c r="AMC162" s="20"/>
      <c r="AMD162" s="20"/>
      <c r="AME162" s="20"/>
      <c r="AMF162" s="20"/>
      <c r="AMG162" s="20"/>
      <c r="AMH162" s="20"/>
      <c r="AMI162" s="20"/>
      <c r="AMJ162" s="20"/>
      <c r="AMK162" s="20"/>
      <c r="AML162" s="20"/>
      <c r="AMM162" s="20"/>
      <c r="AMN162" s="20"/>
      <c r="AMO162" s="20"/>
      <c r="AMP162" s="20"/>
      <c r="AMQ162" s="20"/>
      <c r="AMR162" s="20"/>
      <c r="AMS162" s="20"/>
      <c r="AMT162" s="20"/>
      <c r="AMU162" s="20"/>
      <c r="AMV162" s="20"/>
      <c r="AMW162" s="20"/>
      <c r="AMX162" s="20"/>
      <c r="AMY162" s="20"/>
      <c r="AMZ162" s="20"/>
      <c r="ANA162" s="20"/>
      <c r="ANB162" s="20"/>
      <c r="ANC162" s="20"/>
      <c r="AND162" s="20"/>
      <c r="ANE162" s="20"/>
      <c r="ANF162" s="20"/>
      <c r="ANG162" s="20"/>
      <c r="ANH162" s="20"/>
      <c r="ANI162" s="20"/>
      <c r="ANJ162" s="20"/>
      <c r="ANK162" s="20"/>
      <c r="ANL162" s="20"/>
      <c r="ANM162" s="20"/>
      <c r="ANN162" s="20"/>
      <c r="ANO162" s="20"/>
      <c r="ANP162" s="20"/>
      <c r="ANQ162" s="20"/>
      <c r="ANR162" s="20"/>
      <c r="ANS162" s="20"/>
      <c r="ANT162" s="20"/>
      <c r="ANU162" s="20"/>
      <c r="ANV162" s="20"/>
      <c r="ANW162" s="20"/>
      <c r="ANX162" s="20"/>
      <c r="ANY162" s="20"/>
      <c r="ANZ162" s="20"/>
      <c r="AOA162" s="20"/>
      <c r="AOB162" s="20"/>
      <c r="AOC162" s="20"/>
      <c r="AOD162" s="20"/>
      <c r="AOE162" s="20"/>
      <c r="AOF162" s="20"/>
      <c r="AOG162" s="20"/>
      <c r="AOH162" s="20"/>
      <c r="AOI162" s="20"/>
      <c r="AOJ162" s="20"/>
      <c r="AOK162" s="20"/>
      <c r="AOL162" s="20"/>
      <c r="AOM162" s="20"/>
      <c r="AON162" s="20"/>
      <c r="AOO162" s="20"/>
      <c r="AOP162" s="20"/>
      <c r="AOQ162" s="20"/>
      <c r="AOR162" s="20"/>
      <c r="AOS162" s="20"/>
      <c r="AOT162" s="20"/>
      <c r="AOU162" s="20"/>
      <c r="AOV162" s="20"/>
      <c r="AOW162" s="20"/>
      <c r="AOX162" s="20"/>
      <c r="AOY162" s="20"/>
      <c r="AOZ162" s="20"/>
      <c r="APA162" s="20"/>
      <c r="APB162" s="20"/>
      <c r="APC162" s="20"/>
      <c r="APD162" s="20"/>
      <c r="APE162" s="20"/>
      <c r="APF162" s="20"/>
      <c r="APG162" s="20"/>
      <c r="APH162" s="20"/>
      <c r="API162" s="20"/>
      <c r="APJ162" s="20"/>
      <c r="APK162" s="20"/>
      <c r="APL162" s="20"/>
      <c r="APM162" s="20"/>
      <c r="APN162" s="20"/>
      <c r="APO162" s="20"/>
      <c r="APP162" s="20"/>
      <c r="APQ162" s="20"/>
      <c r="APR162" s="20"/>
      <c r="APS162" s="20"/>
      <c r="APT162" s="20"/>
      <c r="APU162" s="20"/>
      <c r="APV162" s="20"/>
      <c r="APW162" s="20"/>
      <c r="APX162" s="20"/>
      <c r="APY162" s="20"/>
      <c r="APZ162" s="20"/>
      <c r="AQA162" s="20"/>
      <c r="AQB162" s="20"/>
      <c r="AQC162" s="20"/>
      <c r="AQD162" s="20"/>
      <c r="AQE162" s="20"/>
      <c r="AQF162" s="20"/>
      <c r="AQG162" s="20"/>
      <c r="AQH162" s="20"/>
      <c r="AQI162" s="20"/>
      <c r="AQJ162" s="20"/>
      <c r="AQK162" s="20"/>
      <c r="AQL162" s="20"/>
      <c r="AQM162" s="20"/>
      <c r="AQN162" s="20"/>
      <c r="AQO162" s="20"/>
      <c r="AQP162" s="20"/>
      <c r="AQQ162" s="20"/>
      <c r="AQR162" s="20"/>
      <c r="AQS162" s="20"/>
      <c r="AQT162" s="20"/>
      <c r="AQU162" s="20"/>
      <c r="AQV162" s="20"/>
      <c r="AQW162" s="20"/>
      <c r="AQX162" s="20"/>
      <c r="AQY162" s="20"/>
      <c r="AQZ162" s="20"/>
      <c r="ARA162" s="20"/>
      <c r="ARB162" s="20"/>
      <c r="ARC162" s="20"/>
      <c r="ARD162" s="20"/>
      <c r="ARE162" s="20"/>
      <c r="ARF162" s="20"/>
      <c r="ARG162" s="20"/>
      <c r="ARH162" s="20"/>
      <c r="ARI162" s="20"/>
      <c r="ARJ162" s="20"/>
      <c r="ARK162" s="20"/>
      <c r="ARL162" s="20"/>
      <c r="ARM162" s="20"/>
      <c r="ARN162" s="20"/>
      <c r="ARO162" s="20"/>
      <c r="ARP162" s="20"/>
      <c r="ARQ162" s="20"/>
      <c r="ARR162" s="20"/>
      <c r="ARS162" s="20"/>
      <c r="ART162" s="20"/>
      <c r="ARU162" s="20"/>
      <c r="ARV162" s="20"/>
      <c r="ARW162" s="20"/>
      <c r="ARX162" s="20"/>
      <c r="ARY162" s="20"/>
      <c r="ARZ162" s="20"/>
      <c r="ASA162" s="20"/>
      <c r="ASB162" s="20"/>
      <c r="ASC162" s="20"/>
      <c r="ASD162" s="20"/>
      <c r="ASE162" s="20"/>
      <c r="ASF162" s="20"/>
      <c r="ASG162" s="20"/>
      <c r="ASH162" s="20"/>
      <c r="ASI162" s="20"/>
      <c r="ASJ162" s="20"/>
      <c r="ASK162" s="20"/>
      <c r="ASL162" s="20"/>
      <c r="ASM162" s="20"/>
      <c r="ASN162" s="20"/>
      <c r="ASO162" s="20"/>
      <c r="ASP162" s="20"/>
      <c r="ASQ162" s="20"/>
      <c r="ASR162" s="20"/>
      <c r="ASS162" s="20"/>
      <c r="AST162" s="20"/>
      <c r="ASU162" s="20"/>
      <c r="ASV162" s="20"/>
      <c r="ASW162" s="20"/>
      <c r="ASX162" s="20"/>
      <c r="ASY162" s="20"/>
      <c r="ASZ162" s="20"/>
      <c r="ATA162" s="20"/>
      <c r="ATB162" s="20"/>
      <c r="ATC162" s="20"/>
      <c r="ATD162" s="20"/>
      <c r="ATE162" s="20"/>
      <c r="ATF162" s="20"/>
      <c r="ATG162" s="20"/>
      <c r="ATH162" s="20"/>
      <c r="ATI162" s="20"/>
      <c r="ATJ162" s="20"/>
      <c r="ATK162" s="20"/>
      <c r="ATL162" s="20"/>
      <c r="ATM162" s="20"/>
      <c r="ATN162" s="20"/>
      <c r="ATO162" s="20"/>
      <c r="ATP162" s="20"/>
      <c r="ATQ162" s="20"/>
      <c r="ATR162" s="20"/>
      <c r="ATS162" s="20"/>
      <c r="ATT162" s="20"/>
      <c r="ATU162" s="20"/>
      <c r="ATV162" s="20"/>
      <c r="ATW162" s="20"/>
      <c r="ATX162" s="20"/>
      <c r="ATY162" s="20"/>
      <c r="ATZ162" s="20"/>
      <c r="AUA162" s="20"/>
      <c r="AUB162" s="20"/>
      <c r="AUC162" s="20"/>
      <c r="AUD162" s="20"/>
      <c r="AUE162" s="20"/>
      <c r="AUF162" s="20"/>
      <c r="AUG162" s="20"/>
      <c r="AUH162" s="20"/>
      <c r="AUI162" s="20"/>
      <c r="AUJ162" s="20"/>
      <c r="AUK162" s="20"/>
      <c r="AUL162" s="20"/>
      <c r="AUM162" s="20"/>
      <c r="AUN162" s="20"/>
      <c r="AUO162" s="20"/>
      <c r="AUP162" s="20"/>
      <c r="AUQ162" s="20"/>
      <c r="AUR162" s="20"/>
      <c r="AUS162" s="20"/>
      <c r="AUT162" s="20"/>
      <c r="AUU162" s="20"/>
      <c r="AUV162" s="20"/>
      <c r="AUW162" s="20"/>
      <c r="AUX162" s="20"/>
      <c r="AUY162" s="20"/>
      <c r="AUZ162" s="20"/>
      <c r="AVA162" s="20"/>
      <c r="AVB162" s="20"/>
      <c r="AVC162" s="20"/>
      <c r="AVD162" s="20"/>
      <c r="AVE162" s="20"/>
      <c r="AVF162" s="20"/>
      <c r="AVG162" s="20"/>
      <c r="AVH162" s="20"/>
      <c r="AVI162" s="20"/>
      <c r="AVJ162" s="20"/>
      <c r="AVK162" s="20"/>
      <c r="AVL162" s="20"/>
      <c r="AVM162" s="20"/>
      <c r="AVN162" s="20"/>
      <c r="AVO162" s="20"/>
      <c r="AVP162" s="20"/>
      <c r="AVQ162" s="20"/>
      <c r="AVR162" s="20"/>
      <c r="AVS162" s="20"/>
      <c r="AVT162" s="20"/>
      <c r="AVU162" s="20"/>
      <c r="AVV162" s="20"/>
      <c r="AVW162" s="20"/>
      <c r="AVX162" s="20"/>
      <c r="AVY162" s="20"/>
      <c r="AVZ162" s="20"/>
      <c r="AWA162" s="20"/>
      <c r="AWB162" s="20"/>
      <c r="AWC162" s="20"/>
      <c r="AWD162" s="20"/>
      <c r="AWE162" s="20"/>
      <c r="AWF162" s="20"/>
      <c r="AWG162" s="20"/>
      <c r="AWH162" s="20"/>
      <c r="AWI162" s="20"/>
      <c r="AWJ162" s="20"/>
      <c r="AWK162" s="20"/>
      <c r="AWL162" s="20"/>
      <c r="AWM162" s="20"/>
      <c r="AWN162" s="20"/>
      <c r="AWO162" s="20"/>
      <c r="AWP162" s="20"/>
      <c r="AWQ162" s="20"/>
      <c r="AWR162" s="20"/>
      <c r="AWS162" s="20"/>
      <c r="AWT162" s="20"/>
      <c r="AWU162" s="20"/>
      <c r="AWV162" s="20"/>
      <c r="AWW162" s="20"/>
      <c r="AWX162" s="20"/>
      <c r="AWY162" s="20"/>
      <c r="AWZ162" s="20"/>
      <c r="AXA162" s="20"/>
      <c r="AXB162" s="20"/>
      <c r="AXC162" s="20"/>
      <c r="AXD162" s="20"/>
      <c r="AXE162" s="20"/>
      <c r="AXF162" s="20"/>
      <c r="AXG162" s="20"/>
      <c r="AXH162" s="20"/>
      <c r="AXI162" s="20"/>
      <c r="AXJ162" s="20"/>
      <c r="AXK162" s="20"/>
      <c r="AXL162" s="20"/>
      <c r="AXM162" s="20"/>
      <c r="AXN162" s="20"/>
      <c r="AXO162" s="20"/>
      <c r="AXP162" s="20"/>
      <c r="AXQ162" s="20"/>
      <c r="AXR162" s="20"/>
      <c r="AXS162" s="20"/>
      <c r="AXT162" s="20"/>
      <c r="AXU162" s="20"/>
      <c r="AXV162" s="20"/>
      <c r="AXW162" s="20"/>
      <c r="AXX162" s="20"/>
      <c r="AXY162" s="20"/>
      <c r="AXZ162" s="20"/>
      <c r="AYA162" s="20"/>
      <c r="AYB162" s="20"/>
      <c r="AYC162" s="20"/>
      <c r="AYD162" s="20"/>
      <c r="AYE162" s="20"/>
      <c r="AYF162" s="20"/>
      <c r="AYG162" s="20"/>
      <c r="AYH162" s="20"/>
      <c r="AYI162" s="20"/>
      <c r="AYJ162" s="20"/>
      <c r="AYK162" s="20"/>
      <c r="AYL162" s="20"/>
      <c r="AYM162" s="20"/>
      <c r="AYN162" s="20"/>
      <c r="AYO162" s="20"/>
      <c r="AYP162" s="20"/>
      <c r="AYQ162" s="20"/>
      <c r="AYR162" s="20"/>
      <c r="AYS162" s="20"/>
      <c r="AYT162" s="20"/>
      <c r="AYU162" s="20"/>
      <c r="AYV162" s="20"/>
      <c r="AYW162" s="20"/>
      <c r="AYX162" s="20"/>
      <c r="AYY162" s="20"/>
      <c r="AYZ162" s="20"/>
      <c r="AZA162" s="20"/>
      <c r="AZB162" s="20"/>
      <c r="AZC162" s="20"/>
      <c r="AZD162" s="20"/>
      <c r="AZE162" s="20"/>
      <c r="AZF162" s="20"/>
      <c r="AZG162" s="20"/>
      <c r="AZH162" s="20"/>
      <c r="AZI162" s="20"/>
      <c r="AZJ162" s="20"/>
      <c r="AZK162" s="20"/>
      <c r="AZL162" s="20"/>
      <c r="AZM162" s="20"/>
      <c r="AZN162" s="20"/>
      <c r="AZO162" s="20"/>
      <c r="AZP162" s="20"/>
      <c r="AZQ162" s="20"/>
      <c r="AZR162" s="20"/>
      <c r="AZS162" s="20"/>
      <c r="AZT162" s="20"/>
      <c r="AZU162" s="20"/>
      <c r="AZV162" s="20"/>
      <c r="AZW162" s="20"/>
      <c r="AZX162" s="20"/>
      <c r="AZY162" s="20"/>
      <c r="AZZ162" s="20"/>
      <c r="BAA162" s="20"/>
      <c r="BAB162" s="20"/>
      <c r="BAC162" s="20"/>
      <c r="BAD162" s="20"/>
      <c r="BAE162" s="20"/>
      <c r="BAF162" s="20"/>
      <c r="BAG162" s="20"/>
      <c r="BAH162" s="20"/>
      <c r="BAI162" s="20"/>
      <c r="BAJ162" s="20"/>
      <c r="BAK162" s="20"/>
      <c r="BAL162" s="20"/>
      <c r="BAM162" s="20"/>
      <c r="BAN162" s="20"/>
      <c r="BAO162" s="20"/>
      <c r="BAP162" s="20"/>
      <c r="BAQ162" s="20"/>
      <c r="BAR162" s="20"/>
      <c r="BAS162" s="20"/>
      <c r="BAT162" s="20"/>
      <c r="BAU162" s="20"/>
      <c r="BAV162" s="20"/>
      <c r="BAW162" s="20"/>
      <c r="BAX162" s="20"/>
      <c r="BAY162" s="20"/>
      <c r="BAZ162" s="20"/>
      <c r="BBA162" s="20"/>
      <c r="BBB162" s="20"/>
      <c r="BBC162" s="20"/>
      <c r="BBD162" s="20"/>
      <c r="BBE162" s="20"/>
      <c r="BBF162" s="20"/>
      <c r="BBG162" s="20"/>
      <c r="BBH162" s="20"/>
      <c r="BBI162" s="20"/>
      <c r="BBJ162" s="20"/>
      <c r="BBK162" s="20"/>
      <c r="BBL162" s="20"/>
      <c r="BBM162" s="20"/>
      <c r="BBN162" s="20"/>
      <c r="BBO162" s="20"/>
      <c r="BBP162" s="20"/>
      <c r="BBQ162" s="20"/>
      <c r="BBR162" s="20"/>
      <c r="BBS162" s="20"/>
      <c r="BBT162" s="20"/>
      <c r="BBU162" s="20"/>
      <c r="BBV162" s="20"/>
      <c r="BBW162" s="20"/>
      <c r="BBX162" s="20"/>
      <c r="BBY162" s="20"/>
      <c r="BBZ162" s="20"/>
      <c r="BCA162" s="20"/>
      <c r="BCB162" s="20"/>
      <c r="BCC162" s="20"/>
      <c r="BCD162" s="20"/>
      <c r="BCE162" s="20"/>
      <c r="BCF162" s="20"/>
      <c r="BCG162" s="20"/>
      <c r="BCH162" s="20"/>
      <c r="BCI162" s="20"/>
      <c r="BCJ162" s="20"/>
      <c r="BCK162" s="20"/>
      <c r="BCL162" s="20"/>
      <c r="BCM162" s="20"/>
      <c r="BCN162" s="20"/>
      <c r="BCO162" s="20"/>
      <c r="BCP162" s="20"/>
      <c r="BCQ162" s="20"/>
      <c r="BCR162" s="20"/>
      <c r="BCS162" s="20"/>
      <c r="BCT162" s="20"/>
      <c r="BCU162" s="20"/>
      <c r="BCV162" s="20"/>
      <c r="BCW162" s="20"/>
      <c r="BCX162" s="20"/>
      <c r="BCY162" s="20"/>
      <c r="BCZ162" s="20"/>
      <c r="BDA162" s="20"/>
      <c r="BDB162" s="20"/>
      <c r="BDC162" s="20"/>
      <c r="BDD162" s="20"/>
      <c r="BDE162" s="20"/>
      <c r="BDF162" s="20"/>
      <c r="BDG162" s="20"/>
      <c r="BDH162" s="20"/>
      <c r="BDI162" s="20"/>
      <c r="BDJ162" s="20"/>
      <c r="BDK162" s="20"/>
      <c r="BDL162" s="20"/>
      <c r="BDM162" s="20"/>
      <c r="BDN162" s="20"/>
      <c r="BDO162" s="20"/>
      <c r="BDP162" s="20"/>
      <c r="BDQ162" s="20"/>
      <c r="BDR162" s="20"/>
      <c r="BDS162" s="20"/>
      <c r="BDT162" s="20"/>
      <c r="BDU162" s="20"/>
      <c r="BDV162" s="20"/>
      <c r="BDW162" s="20"/>
      <c r="BDX162" s="20"/>
      <c r="BDY162" s="20"/>
      <c r="BDZ162" s="20"/>
      <c r="BEA162" s="20"/>
      <c r="BEB162" s="20"/>
      <c r="BEC162" s="20"/>
      <c r="BED162" s="20"/>
      <c r="BEE162" s="20"/>
      <c r="BEF162" s="20"/>
      <c r="BEG162" s="20"/>
      <c r="BEH162" s="20"/>
      <c r="BEI162" s="20"/>
      <c r="BEJ162" s="20"/>
      <c r="BEK162" s="20"/>
      <c r="BEL162" s="20"/>
      <c r="BEM162" s="20"/>
      <c r="BEN162" s="20"/>
      <c r="BEO162" s="20"/>
      <c r="BEP162" s="20"/>
      <c r="BEQ162" s="20"/>
      <c r="BER162" s="20"/>
      <c r="BES162" s="20"/>
      <c r="BET162" s="20"/>
      <c r="BEU162" s="20"/>
      <c r="BEV162" s="20"/>
      <c r="BEW162" s="20"/>
      <c r="BEX162" s="20"/>
      <c r="BEY162" s="20"/>
      <c r="BEZ162" s="20"/>
      <c r="BFA162" s="20"/>
      <c r="BFB162" s="20"/>
      <c r="BFC162" s="20"/>
      <c r="BFD162" s="20"/>
      <c r="BFE162" s="20"/>
      <c r="BFF162" s="20"/>
      <c r="BFG162" s="20"/>
      <c r="BFH162" s="20"/>
      <c r="BFI162" s="20"/>
      <c r="BFJ162" s="20"/>
      <c r="BFK162" s="20"/>
      <c r="BFL162" s="20"/>
      <c r="BFM162" s="20"/>
      <c r="BFN162" s="20"/>
      <c r="BFO162" s="20"/>
      <c r="BFP162" s="20"/>
      <c r="BFQ162" s="20"/>
      <c r="BFR162" s="20"/>
      <c r="BFS162" s="20"/>
      <c r="BFT162" s="20"/>
      <c r="BFU162" s="20"/>
      <c r="BFV162" s="20"/>
      <c r="BFW162" s="20"/>
      <c r="BFX162" s="20"/>
      <c r="BFY162" s="20"/>
      <c r="BFZ162" s="20"/>
      <c r="BGA162" s="20"/>
      <c r="BGB162" s="20"/>
      <c r="BGC162" s="20"/>
      <c r="BGD162" s="20"/>
      <c r="BGE162" s="20"/>
      <c r="BGF162" s="20"/>
      <c r="BGG162" s="20"/>
      <c r="BGH162" s="20"/>
      <c r="BGI162" s="20"/>
      <c r="BGJ162" s="20"/>
      <c r="BGK162" s="20"/>
      <c r="BGL162" s="20"/>
      <c r="BGM162" s="20"/>
      <c r="BGN162" s="20"/>
      <c r="BGO162" s="20"/>
      <c r="BGP162" s="20"/>
      <c r="BGQ162" s="20"/>
      <c r="BGR162" s="20"/>
      <c r="BGS162" s="20"/>
      <c r="BGT162" s="20"/>
      <c r="BGU162" s="20"/>
      <c r="BGV162" s="20"/>
      <c r="BGW162" s="20"/>
      <c r="BGX162" s="20"/>
      <c r="BGY162" s="20"/>
      <c r="BGZ162" s="20"/>
      <c r="BHA162" s="20"/>
      <c r="BHB162" s="20"/>
      <c r="BHC162" s="20"/>
      <c r="BHD162" s="20"/>
      <c r="BHE162" s="20"/>
      <c r="BHF162" s="20"/>
      <c r="BHG162" s="20"/>
      <c r="BHH162" s="20"/>
      <c r="BHI162" s="20"/>
      <c r="BHJ162" s="20"/>
      <c r="BHK162" s="20"/>
      <c r="BHL162" s="20"/>
      <c r="BHM162" s="20"/>
      <c r="BHN162" s="20"/>
      <c r="BHO162" s="20"/>
      <c r="BHP162" s="20"/>
      <c r="BHQ162" s="20"/>
      <c r="BHR162" s="20"/>
      <c r="BHS162" s="20"/>
      <c r="BHT162" s="20"/>
      <c r="BHU162" s="20"/>
      <c r="BHV162" s="20"/>
      <c r="BHW162" s="20"/>
      <c r="BHX162" s="20"/>
      <c r="BHY162" s="20"/>
      <c r="BHZ162" s="20"/>
      <c r="BIA162" s="20"/>
      <c r="BIB162" s="20"/>
      <c r="BIC162" s="20"/>
      <c r="BID162" s="20"/>
      <c r="BIE162" s="20"/>
      <c r="BIF162" s="20"/>
      <c r="BIG162" s="20"/>
      <c r="BIH162" s="20"/>
      <c r="BII162" s="20"/>
      <c r="BIJ162" s="20"/>
      <c r="BIK162" s="20"/>
      <c r="BIL162" s="20"/>
      <c r="BIM162" s="20"/>
      <c r="BIN162" s="20"/>
      <c r="BIO162" s="20"/>
      <c r="BIP162" s="20"/>
      <c r="BIQ162" s="20"/>
      <c r="BIR162" s="20"/>
      <c r="BIS162" s="20"/>
      <c r="BIT162" s="20"/>
      <c r="BIU162" s="20"/>
      <c r="BIV162" s="20"/>
      <c r="BIW162" s="20"/>
      <c r="BIX162" s="20"/>
      <c r="BIY162" s="20"/>
      <c r="BIZ162" s="20"/>
      <c r="BJA162" s="20"/>
      <c r="BJB162" s="20"/>
      <c r="BJC162" s="20"/>
      <c r="BJD162" s="20"/>
      <c r="BJE162" s="20"/>
      <c r="BJF162" s="20"/>
      <c r="BJG162" s="20"/>
      <c r="BJH162" s="20"/>
      <c r="BJI162" s="20"/>
      <c r="BJJ162" s="20"/>
      <c r="BJK162" s="20"/>
      <c r="BJL162" s="20"/>
      <c r="BJM162" s="20"/>
      <c r="BJN162" s="20"/>
      <c r="BJO162" s="20"/>
      <c r="BJP162" s="20"/>
      <c r="BJQ162" s="20"/>
      <c r="BJR162" s="20"/>
      <c r="BJS162" s="20"/>
      <c r="BJT162" s="20"/>
      <c r="BJU162" s="20"/>
      <c r="BJV162" s="20"/>
      <c r="BJW162" s="20"/>
      <c r="BJX162" s="20"/>
      <c r="BJY162" s="20"/>
      <c r="BJZ162" s="20"/>
      <c r="BKA162" s="20"/>
      <c r="BKB162" s="20"/>
      <c r="BKC162" s="20"/>
      <c r="BKD162" s="20"/>
      <c r="BKE162" s="20"/>
      <c r="BKF162" s="20"/>
      <c r="BKG162" s="20"/>
      <c r="BKH162" s="20"/>
      <c r="BKI162" s="20"/>
      <c r="BKJ162" s="20"/>
      <c r="BKK162" s="20"/>
      <c r="BKL162" s="20"/>
      <c r="BKM162" s="20"/>
      <c r="BKN162" s="20"/>
      <c r="BKO162" s="20"/>
      <c r="BKP162" s="20"/>
      <c r="BKQ162" s="20"/>
      <c r="BKR162" s="20"/>
      <c r="BKS162" s="20"/>
      <c r="BKT162" s="20"/>
      <c r="BKU162" s="20"/>
      <c r="BKV162" s="20"/>
      <c r="BKW162" s="20"/>
      <c r="BKX162" s="20"/>
      <c r="BKY162" s="20"/>
      <c r="BKZ162" s="20"/>
      <c r="BLA162" s="20"/>
      <c r="BLB162" s="20"/>
      <c r="BLC162" s="20"/>
      <c r="BLD162" s="20"/>
      <c r="BLE162" s="20"/>
      <c r="BLF162" s="20"/>
      <c r="BLG162" s="20"/>
      <c r="BLH162" s="20"/>
      <c r="BLI162" s="20"/>
      <c r="BLJ162" s="20"/>
      <c r="BLK162" s="20"/>
      <c r="BLL162" s="20"/>
      <c r="BLM162" s="20"/>
      <c r="BLN162" s="20"/>
      <c r="BLO162" s="20"/>
      <c r="BLP162" s="20"/>
      <c r="BLQ162" s="20"/>
      <c r="BLR162" s="20"/>
      <c r="BLS162" s="20"/>
      <c r="BLT162" s="20"/>
      <c r="BLU162" s="20"/>
      <c r="BLV162" s="20"/>
      <c r="BLW162" s="20"/>
      <c r="BLX162" s="20"/>
      <c r="BLY162" s="20"/>
      <c r="BLZ162" s="20"/>
      <c r="BMA162" s="20"/>
      <c r="BMB162" s="20"/>
      <c r="BMC162" s="20"/>
      <c r="BMD162" s="20"/>
      <c r="BME162" s="20"/>
      <c r="BMF162" s="20"/>
      <c r="BMG162" s="20"/>
      <c r="BMH162" s="20"/>
      <c r="BMI162" s="20"/>
      <c r="BMJ162" s="20"/>
      <c r="BMK162" s="20"/>
      <c r="BML162" s="20"/>
      <c r="BMM162" s="20"/>
      <c r="BMN162" s="20"/>
      <c r="BMO162" s="20"/>
      <c r="BMP162" s="20"/>
      <c r="BMQ162" s="20"/>
      <c r="BMR162" s="20"/>
      <c r="BMS162" s="20"/>
      <c r="BMT162" s="20"/>
      <c r="BMU162" s="20"/>
      <c r="BMV162" s="20"/>
      <c r="BMW162" s="20"/>
      <c r="BMX162" s="20"/>
      <c r="BMY162" s="20"/>
      <c r="BMZ162" s="20"/>
      <c r="BNA162" s="20"/>
      <c r="BNB162" s="20"/>
      <c r="BNC162" s="20"/>
      <c r="BND162" s="20"/>
      <c r="BNE162" s="20"/>
      <c r="BNF162" s="20"/>
      <c r="BNG162" s="20"/>
      <c r="BNH162" s="20"/>
      <c r="BNI162" s="20"/>
      <c r="BNJ162" s="20"/>
      <c r="BNK162" s="20"/>
      <c r="BNL162" s="20"/>
      <c r="BNM162" s="20"/>
      <c r="BNN162" s="20"/>
      <c r="BNO162" s="20"/>
      <c r="BNP162" s="20"/>
      <c r="BNQ162" s="20"/>
      <c r="BNR162" s="20"/>
      <c r="BNS162" s="20"/>
      <c r="BNT162" s="20"/>
      <c r="BNU162" s="20"/>
      <c r="BNV162" s="20"/>
      <c r="BNW162" s="20"/>
      <c r="BNX162" s="20"/>
      <c r="BNY162" s="20"/>
      <c r="BNZ162" s="20"/>
      <c r="BOA162" s="20"/>
      <c r="BOB162" s="20"/>
      <c r="BOC162" s="20"/>
      <c r="BOD162" s="20"/>
      <c r="BOE162" s="20"/>
      <c r="BOF162" s="20"/>
      <c r="BOG162" s="20"/>
      <c r="BOH162" s="20"/>
      <c r="BOI162" s="20"/>
      <c r="BOJ162" s="20"/>
      <c r="BOK162" s="20"/>
      <c r="BOL162" s="20"/>
      <c r="BOM162" s="20"/>
      <c r="BON162" s="20"/>
      <c r="BOO162" s="20"/>
      <c r="BOP162" s="20"/>
      <c r="BOQ162" s="20"/>
      <c r="BOR162" s="20"/>
      <c r="BOS162" s="20"/>
      <c r="BOT162" s="20"/>
      <c r="BOU162" s="20"/>
      <c r="BOV162" s="20"/>
      <c r="BOW162" s="20"/>
      <c r="BOX162" s="20"/>
      <c r="BOY162" s="20"/>
      <c r="BOZ162" s="20"/>
      <c r="BPA162" s="20"/>
      <c r="BPB162" s="20"/>
      <c r="BPC162" s="20"/>
      <c r="BPD162" s="20"/>
      <c r="BPE162" s="20"/>
      <c r="BPF162" s="20"/>
      <c r="BPG162" s="20"/>
      <c r="BPH162" s="20"/>
      <c r="BPI162" s="20"/>
      <c r="BPJ162" s="20"/>
      <c r="BPK162" s="20"/>
      <c r="BPL162" s="20"/>
      <c r="BPM162" s="20"/>
      <c r="BPN162" s="20"/>
      <c r="BPO162" s="20"/>
      <c r="BPP162" s="20"/>
      <c r="BPQ162" s="20"/>
      <c r="BPR162" s="20"/>
      <c r="BPS162" s="20"/>
      <c r="BPT162" s="20"/>
      <c r="BPU162" s="20"/>
      <c r="BPV162" s="20"/>
      <c r="BPW162" s="20"/>
      <c r="BPX162" s="20"/>
      <c r="BPY162" s="20"/>
      <c r="BPZ162" s="20"/>
      <c r="BQA162" s="20"/>
      <c r="BQB162" s="20"/>
      <c r="BQC162" s="20"/>
      <c r="BQD162" s="20"/>
      <c r="BQE162" s="20"/>
      <c r="BQF162" s="20"/>
      <c r="BQG162" s="20"/>
      <c r="BQH162" s="20"/>
      <c r="BQI162" s="20"/>
      <c r="BQJ162" s="20"/>
      <c r="BQK162" s="20"/>
      <c r="BQL162" s="20"/>
      <c r="BQM162" s="20"/>
      <c r="BQN162" s="20"/>
      <c r="BQO162" s="20"/>
      <c r="BQP162" s="20"/>
      <c r="BQQ162" s="20"/>
      <c r="BQR162" s="20"/>
      <c r="BQS162" s="20"/>
      <c r="BQT162" s="20"/>
      <c r="BQU162" s="20"/>
      <c r="BQV162" s="20"/>
      <c r="BQW162" s="20"/>
      <c r="BQX162" s="20"/>
      <c r="BQY162" s="20"/>
      <c r="BQZ162" s="20"/>
      <c r="BRA162" s="20"/>
      <c r="BRB162" s="20"/>
      <c r="BRC162" s="20"/>
      <c r="BRD162" s="20"/>
      <c r="BRE162" s="20"/>
      <c r="BRF162" s="20"/>
      <c r="BRG162" s="20"/>
      <c r="BRH162" s="20"/>
      <c r="BRI162" s="20"/>
      <c r="BRJ162" s="20"/>
      <c r="BRK162" s="20"/>
      <c r="BRL162" s="20"/>
      <c r="BRM162" s="20"/>
      <c r="BRN162" s="20"/>
      <c r="BRO162" s="20"/>
      <c r="BRP162" s="20"/>
      <c r="BRQ162" s="20"/>
      <c r="BRR162" s="20"/>
      <c r="BRS162" s="20"/>
      <c r="BRT162" s="20"/>
      <c r="BRU162" s="20"/>
      <c r="BRV162" s="20"/>
      <c r="BRW162" s="20"/>
      <c r="BRX162" s="20"/>
      <c r="BRY162" s="20"/>
      <c r="BRZ162" s="20"/>
      <c r="BSA162" s="20"/>
      <c r="BSB162" s="20"/>
      <c r="BSC162" s="20"/>
      <c r="BSD162" s="20"/>
      <c r="BSE162" s="20"/>
      <c r="BSF162" s="20"/>
      <c r="BSG162" s="20"/>
      <c r="BSH162" s="20"/>
      <c r="BSI162" s="20"/>
      <c r="BSJ162" s="20"/>
      <c r="BSK162" s="20"/>
      <c r="BSL162" s="20"/>
      <c r="BSM162" s="20"/>
      <c r="BSN162" s="20"/>
      <c r="BSO162" s="20"/>
      <c r="BSP162" s="20"/>
      <c r="BSQ162" s="20"/>
      <c r="BSR162" s="20"/>
      <c r="BSS162" s="20"/>
      <c r="BST162" s="20"/>
      <c r="BSU162" s="20"/>
      <c r="BSV162" s="20"/>
      <c r="BSW162" s="20"/>
      <c r="BSX162" s="20"/>
      <c r="BSY162" s="20"/>
      <c r="BSZ162" s="20"/>
      <c r="BTA162" s="20"/>
      <c r="BTB162" s="20"/>
      <c r="BTC162" s="20"/>
      <c r="BTD162" s="20"/>
      <c r="BTE162" s="20"/>
      <c r="BTF162" s="20"/>
      <c r="BTG162" s="20"/>
      <c r="BTH162" s="20"/>
      <c r="BTI162" s="20"/>
      <c r="BTJ162" s="20"/>
      <c r="BTK162" s="20"/>
      <c r="BTL162" s="20"/>
      <c r="BTM162" s="20"/>
      <c r="BTN162" s="20"/>
      <c r="BTO162" s="20"/>
      <c r="BTP162" s="20"/>
      <c r="BTQ162" s="20"/>
      <c r="BTR162" s="20"/>
      <c r="BTS162" s="20"/>
      <c r="BTT162" s="20"/>
      <c r="BTU162" s="20"/>
      <c r="BTV162" s="20"/>
      <c r="BTW162" s="20"/>
      <c r="BTX162" s="20"/>
      <c r="BTY162" s="20"/>
      <c r="BTZ162" s="20"/>
      <c r="BUA162" s="20"/>
      <c r="BUB162" s="20"/>
      <c r="BUC162" s="20"/>
      <c r="BUD162" s="20"/>
      <c r="BUE162" s="20"/>
      <c r="BUF162" s="20"/>
      <c r="BUG162" s="20"/>
      <c r="BUH162" s="20"/>
      <c r="BUI162" s="20"/>
      <c r="BUJ162" s="20"/>
      <c r="BUK162" s="20"/>
      <c r="BUL162" s="20"/>
      <c r="BUM162" s="20"/>
      <c r="BUN162" s="20"/>
      <c r="BUO162" s="20"/>
      <c r="BUP162" s="20"/>
      <c r="BUQ162" s="20"/>
      <c r="BUR162" s="20"/>
      <c r="BUS162" s="20"/>
      <c r="BUT162" s="20"/>
      <c r="BUU162" s="20"/>
      <c r="BUV162" s="20"/>
      <c r="BUW162" s="20"/>
      <c r="BUX162" s="20"/>
      <c r="BUY162" s="20"/>
      <c r="BUZ162" s="20"/>
      <c r="BVA162" s="20"/>
      <c r="BVB162" s="20"/>
      <c r="BVC162" s="20"/>
      <c r="BVD162" s="20"/>
      <c r="BVE162" s="20"/>
      <c r="BVF162" s="20"/>
      <c r="BVG162" s="20"/>
      <c r="BVH162" s="20"/>
      <c r="BVI162" s="20"/>
      <c r="BVJ162" s="20"/>
      <c r="BVK162" s="20"/>
      <c r="BVL162" s="20"/>
      <c r="BVM162" s="20"/>
      <c r="BVN162" s="20"/>
      <c r="BVO162" s="20"/>
      <c r="BVP162" s="20"/>
      <c r="BVQ162" s="20"/>
      <c r="BVR162" s="20"/>
      <c r="BVS162" s="20"/>
      <c r="BVT162" s="20"/>
      <c r="BVU162" s="20"/>
      <c r="BVV162" s="20"/>
      <c r="BVW162" s="20"/>
      <c r="BVX162" s="20"/>
      <c r="BVY162" s="20"/>
      <c r="BVZ162" s="20"/>
      <c r="BWA162" s="20"/>
      <c r="BWB162" s="20"/>
      <c r="BWC162" s="20"/>
      <c r="BWD162" s="20"/>
      <c r="BWE162" s="20"/>
      <c r="BWF162" s="20"/>
      <c r="BWG162" s="20"/>
      <c r="BWH162" s="20"/>
      <c r="BWI162" s="20"/>
      <c r="BWJ162" s="20"/>
      <c r="BWK162" s="20"/>
      <c r="BWL162" s="20"/>
      <c r="BWM162" s="20"/>
      <c r="BWN162" s="20"/>
      <c r="BWO162" s="20"/>
      <c r="BWP162" s="20"/>
      <c r="BWQ162" s="20"/>
      <c r="BWR162" s="20"/>
      <c r="BWS162" s="20"/>
      <c r="BWT162" s="20"/>
      <c r="BWU162" s="20"/>
      <c r="BWV162" s="20"/>
      <c r="BWW162" s="20"/>
      <c r="BWX162" s="20"/>
      <c r="BWY162" s="20"/>
      <c r="BWZ162" s="20"/>
      <c r="BXA162" s="20"/>
      <c r="BXB162" s="20"/>
      <c r="BXC162" s="20"/>
      <c r="BXD162" s="20"/>
      <c r="BXE162" s="20"/>
      <c r="BXF162" s="20"/>
      <c r="BXG162" s="20"/>
      <c r="BXH162" s="20"/>
      <c r="BXI162" s="20"/>
      <c r="BXJ162" s="20"/>
      <c r="BXK162" s="20"/>
      <c r="BXL162" s="20"/>
      <c r="BXM162" s="20"/>
      <c r="BXN162" s="20"/>
      <c r="BXO162" s="20"/>
      <c r="BXP162" s="20"/>
      <c r="BXQ162" s="20"/>
      <c r="BXR162" s="20"/>
      <c r="BXS162" s="20"/>
      <c r="BXT162" s="20"/>
      <c r="BXU162" s="20"/>
      <c r="BXV162" s="20"/>
      <c r="BXW162" s="20"/>
      <c r="BXX162" s="20"/>
      <c r="BXY162" s="20"/>
      <c r="BXZ162" s="20"/>
      <c r="BYA162" s="20"/>
      <c r="BYB162" s="20"/>
      <c r="BYC162" s="20"/>
      <c r="BYD162" s="20"/>
      <c r="BYE162" s="20"/>
      <c r="BYF162" s="20"/>
      <c r="BYG162" s="20"/>
      <c r="BYH162" s="20"/>
      <c r="BYI162" s="20"/>
      <c r="BYJ162" s="20"/>
      <c r="BYK162" s="20"/>
      <c r="BYL162" s="20"/>
      <c r="BYM162" s="20"/>
      <c r="BYN162" s="20"/>
      <c r="BYO162" s="20"/>
      <c r="BYP162" s="20"/>
      <c r="BYQ162" s="20"/>
      <c r="BYR162" s="20"/>
      <c r="BYS162" s="20"/>
      <c r="BYT162" s="20"/>
      <c r="BYU162" s="20"/>
      <c r="BYV162" s="20"/>
      <c r="BYW162" s="20"/>
      <c r="BYX162" s="20"/>
      <c r="BYY162" s="20"/>
      <c r="BYZ162" s="20"/>
      <c r="BZA162" s="20"/>
      <c r="BZB162" s="20"/>
      <c r="BZC162" s="20"/>
      <c r="BZD162" s="20"/>
      <c r="BZE162" s="20"/>
      <c r="BZF162" s="20"/>
      <c r="BZG162" s="20"/>
      <c r="BZH162" s="20"/>
      <c r="BZI162" s="20"/>
      <c r="BZJ162" s="20"/>
      <c r="BZK162" s="20"/>
      <c r="BZL162" s="20"/>
      <c r="BZM162" s="20"/>
      <c r="BZN162" s="20"/>
      <c r="BZO162" s="20"/>
      <c r="BZP162" s="20"/>
      <c r="BZQ162" s="20"/>
      <c r="BZR162" s="20"/>
      <c r="BZS162" s="20"/>
      <c r="BZT162" s="20"/>
      <c r="BZU162" s="20"/>
      <c r="BZV162" s="20"/>
      <c r="BZW162" s="20"/>
      <c r="BZX162" s="20"/>
      <c r="BZY162" s="20"/>
      <c r="BZZ162" s="20"/>
      <c r="CAA162" s="20"/>
      <c r="CAB162" s="20"/>
      <c r="CAC162" s="20"/>
      <c r="CAD162" s="20"/>
      <c r="CAE162" s="20"/>
      <c r="CAF162" s="20"/>
      <c r="CAG162" s="20"/>
      <c r="CAH162" s="20"/>
      <c r="CAI162" s="20"/>
      <c r="CAJ162" s="20"/>
      <c r="CAK162" s="20"/>
      <c r="CAL162" s="20"/>
      <c r="CAM162" s="20"/>
      <c r="CAN162" s="20"/>
      <c r="CAO162" s="20"/>
      <c r="CAP162" s="20"/>
      <c r="CAQ162" s="20"/>
      <c r="CAR162" s="20"/>
      <c r="CAS162" s="20"/>
      <c r="CAT162" s="20"/>
      <c r="CAU162" s="20"/>
      <c r="CAV162" s="20"/>
      <c r="CAW162" s="20"/>
      <c r="CAX162" s="20"/>
      <c r="CAY162" s="20"/>
      <c r="CAZ162" s="20"/>
      <c r="CBA162" s="20"/>
      <c r="CBB162" s="20"/>
      <c r="CBC162" s="20"/>
      <c r="CBD162" s="20"/>
      <c r="CBE162" s="20"/>
      <c r="CBF162" s="20"/>
      <c r="CBG162" s="20"/>
      <c r="CBH162" s="20"/>
      <c r="CBI162" s="20"/>
      <c r="CBJ162" s="20"/>
      <c r="CBK162" s="20"/>
      <c r="CBL162" s="20"/>
      <c r="CBM162" s="20"/>
      <c r="CBN162" s="20"/>
      <c r="CBO162" s="20"/>
      <c r="CBP162" s="20"/>
      <c r="CBQ162" s="20"/>
      <c r="CBR162" s="20"/>
      <c r="CBS162" s="20"/>
      <c r="CBT162" s="20"/>
      <c r="CBU162" s="20"/>
      <c r="CBV162" s="20"/>
      <c r="CBW162" s="20"/>
      <c r="CBX162" s="20"/>
      <c r="CBY162" s="20"/>
      <c r="CBZ162" s="20"/>
      <c r="CCA162" s="20"/>
      <c r="CCB162" s="20"/>
      <c r="CCC162" s="20"/>
      <c r="CCD162" s="20"/>
      <c r="CCE162" s="20"/>
      <c r="CCF162" s="20"/>
      <c r="CCG162" s="20"/>
      <c r="CCH162" s="20"/>
      <c r="CCI162" s="20"/>
      <c r="CCJ162" s="20"/>
      <c r="CCK162" s="20"/>
      <c r="CCL162" s="20"/>
      <c r="CCM162" s="20"/>
      <c r="CCN162" s="20"/>
      <c r="CCO162" s="20"/>
      <c r="CCP162" s="20"/>
      <c r="CCQ162" s="20"/>
      <c r="CCR162" s="20"/>
      <c r="CCS162" s="20"/>
      <c r="CCT162" s="20"/>
      <c r="CCU162" s="20"/>
      <c r="CCV162" s="20"/>
      <c r="CCW162" s="20"/>
      <c r="CCX162" s="20"/>
      <c r="CCY162" s="20"/>
      <c r="CCZ162" s="20"/>
      <c r="CDA162" s="20"/>
      <c r="CDB162" s="20"/>
      <c r="CDC162" s="20"/>
      <c r="CDD162" s="20"/>
      <c r="CDE162" s="20"/>
      <c r="CDF162" s="20"/>
      <c r="CDG162" s="20"/>
      <c r="CDH162" s="20"/>
      <c r="CDI162" s="20"/>
      <c r="CDJ162" s="20"/>
      <c r="CDK162" s="20"/>
      <c r="CDL162" s="20"/>
      <c r="CDM162" s="20"/>
      <c r="CDN162" s="20"/>
      <c r="CDO162" s="20"/>
      <c r="CDP162" s="20"/>
      <c r="CDQ162" s="20"/>
      <c r="CDR162" s="20"/>
      <c r="CDS162" s="20"/>
      <c r="CDT162" s="20"/>
      <c r="CDU162" s="20"/>
      <c r="CDV162" s="20"/>
      <c r="CDW162" s="20"/>
      <c r="CDX162" s="20"/>
      <c r="CDY162" s="20"/>
      <c r="CDZ162" s="20"/>
      <c r="CEA162" s="20"/>
      <c r="CEB162" s="20"/>
      <c r="CEC162" s="20"/>
      <c r="CED162" s="20"/>
      <c r="CEE162" s="20"/>
      <c r="CEF162" s="20"/>
      <c r="CEG162" s="20"/>
      <c r="CEH162" s="20"/>
      <c r="CEI162" s="20"/>
      <c r="CEJ162" s="20"/>
      <c r="CEK162" s="20"/>
      <c r="CEL162" s="20"/>
      <c r="CEM162" s="20"/>
      <c r="CEN162" s="20"/>
      <c r="CEO162" s="20"/>
      <c r="CEP162" s="20"/>
      <c r="CEQ162" s="20"/>
      <c r="CER162" s="20"/>
      <c r="CES162" s="20"/>
      <c r="CET162" s="20"/>
      <c r="CEU162" s="20"/>
      <c r="CEV162" s="20"/>
      <c r="CEW162" s="20"/>
      <c r="CEX162" s="20"/>
      <c r="CEY162" s="20"/>
      <c r="CEZ162" s="20"/>
      <c r="CFA162" s="20"/>
      <c r="CFB162" s="20"/>
      <c r="CFC162" s="20"/>
      <c r="CFD162" s="20"/>
      <c r="CFE162" s="20"/>
      <c r="CFF162" s="20"/>
      <c r="CFG162" s="20"/>
      <c r="CFH162" s="20"/>
      <c r="CFI162" s="20"/>
      <c r="CFJ162" s="20"/>
      <c r="CFK162" s="20"/>
      <c r="CFL162" s="20"/>
      <c r="CFM162" s="20"/>
      <c r="CFN162" s="20"/>
      <c r="CFO162" s="20"/>
      <c r="CFP162" s="20"/>
      <c r="CFQ162" s="20"/>
      <c r="CFR162" s="20"/>
      <c r="CFS162" s="20"/>
      <c r="CFT162" s="20"/>
      <c r="CFU162" s="20"/>
      <c r="CFV162" s="20"/>
      <c r="CFW162" s="20"/>
      <c r="CFX162" s="20"/>
      <c r="CFY162" s="20"/>
      <c r="CFZ162" s="20"/>
      <c r="CGA162" s="20"/>
      <c r="CGB162" s="20"/>
      <c r="CGC162" s="20"/>
      <c r="CGD162" s="20"/>
      <c r="CGE162" s="20"/>
      <c r="CGF162" s="20"/>
      <c r="CGG162" s="20"/>
      <c r="CGH162" s="20"/>
      <c r="CGI162" s="20"/>
      <c r="CGJ162" s="20"/>
      <c r="CGK162" s="20"/>
      <c r="CGL162" s="20"/>
      <c r="CGM162" s="20"/>
      <c r="CGN162" s="20"/>
      <c r="CGO162" s="20"/>
      <c r="CGP162" s="20"/>
      <c r="CGQ162" s="20"/>
      <c r="CGR162" s="20"/>
      <c r="CGS162" s="20"/>
      <c r="CGT162" s="20"/>
      <c r="CGU162" s="20"/>
      <c r="CGV162" s="20"/>
      <c r="CGW162" s="20"/>
      <c r="CGX162" s="20"/>
      <c r="CGY162" s="20"/>
      <c r="CGZ162" s="20"/>
      <c r="CHA162" s="20"/>
      <c r="CHB162" s="20"/>
      <c r="CHC162" s="20"/>
      <c r="CHD162" s="20"/>
      <c r="CHE162" s="20"/>
      <c r="CHF162" s="20"/>
      <c r="CHG162" s="20"/>
      <c r="CHH162" s="20"/>
      <c r="CHI162" s="20"/>
      <c r="CHJ162" s="20"/>
      <c r="CHK162" s="20"/>
      <c r="CHL162" s="20"/>
      <c r="CHM162" s="20"/>
      <c r="CHN162" s="20"/>
      <c r="CHO162" s="20"/>
      <c r="CHP162" s="20"/>
      <c r="CHQ162" s="20"/>
      <c r="CHR162" s="20"/>
      <c r="CHS162" s="20"/>
      <c r="CHT162" s="20"/>
      <c r="CHU162" s="20"/>
      <c r="CHV162" s="20"/>
      <c r="CHW162" s="20"/>
      <c r="CHX162" s="20"/>
      <c r="CHY162" s="20"/>
      <c r="CHZ162" s="20"/>
      <c r="CIA162" s="20"/>
      <c r="CIB162" s="20"/>
      <c r="CIC162" s="20"/>
      <c r="CID162" s="20"/>
      <c r="CIE162" s="20"/>
      <c r="CIF162" s="20"/>
      <c r="CIG162" s="20"/>
      <c r="CIH162" s="20"/>
      <c r="CII162" s="20"/>
      <c r="CIJ162" s="20"/>
      <c r="CIK162" s="20"/>
      <c r="CIL162" s="20"/>
      <c r="CIM162" s="20"/>
      <c r="CIN162" s="20"/>
      <c r="CIO162" s="20"/>
      <c r="CIP162" s="20"/>
      <c r="CIQ162" s="20"/>
      <c r="CIR162" s="20"/>
      <c r="CIS162" s="20"/>
      <c r="CIT162" s="20"/>
      <c r="CIU162" s="20"/>
      <c r="CIV162" s="20"/>
      <c r="CIW162" s="20"/>
      <c r="CIX162" s="20"/>
      <c r="CIY162" s="20"/>
      <c r="CIZ162" s="20"/>
      <c r="CJA162" s="20"/>
      <c r="CJB162" s="20"/>
      <c r="CJC162" s="20"/>
      <c r="CJD162" s="20"/>
      <c r="CJE162" s="20"/>
      <c r="CJF162" s="20"/>
      <c r="CJG162" s="20"/>
      <c r="CJH162" s="20"/>
      <c r="CJI162" s="20"/>
      <c r="CJJ162" s="20"/>
      <c r="CJK162" s="20"/>
      <c r="CJL162" s="20"/>
      <c r="CJM162" s="20"/>
      <c r="CJN162" s="20"/>
      <c r="CJO162" s="20"/>
      <c r="CJP162" s="20"/>
      <c r="CJQ162" s="20"/>
      <c r="CJR162" s="20"/>
      <c r="CJS162" s="20"/>
      <c r="CJT162" s="20"/>
      <c r="CJU162" s="20"/>
      <c r="CJV162" s="20"/>
      <c r="CJW162" s="20"/>
      <c r="CJX162" s="20"/>
      <c r="CJY162" s="20"/>
      <c r="CJZ162" s="20"/>
      <c r="CKA162" s="20"/>
      <c r="CKB162" s="20"/>
      <c r="CKC162" s="20"/>
      <c r="CKD162" s="20"/>
      <c r="CKE162" s="20"/>
      <c r="CKF162" s="20"/>
      <c r="CKG162" s="20"/>
      <c r="CKH162" s="20"/>
      <c r="CKI162" s="20"/>
      <c r="CKJ162" s="20"/>
      <c r="CKK162" s="20"/>
      <c r="CKL162" s="20"/>
      <c r="CKM162" s="20"/>
      <c r="CKN162" s="20"/>
      <c r="CKO162" s="20"/>
      <c r="CKP162" s="20"/>
      <c r="CKQ162" s="20"/>
      <c r="CKR162" s="20"/>
      <c r="CKS162" s="20"/>
      <c r="CKT162" s="20"/>
      <c r="CKU162" s="20"/>
      <c r="CKV162" s="20"/>
      <c r="CKW162" s="20"/>
      <c r="CKX162" s="20"/>
      <c r="CKY162" s="20"/>
      <c r="CKZ162" s="20"/>
      <c r="CLA162" s="20"/>
      <c r="CLB162" s="20"/>
      <c r="CLC162" s="20"/>
      <c r="CLD162" s="20"/>
      <c r="CLE162" s="20"/>
      <c r="CLF162" s="20"/>
      <c r="CLG162" s="20"/>
      <c r="CLH162" s="20"/>
      <c r="CLI162" s="20"/>
      <c r="CLJ162" s="20"/>
      <c r="CLK162" s="20"/>
      <c r="CLL162" s="20"/>
      <c r="CLM162" s="20"/>
      <c r="CLN162" s="20"/>
      <c r="CLO162" s="20"/>
      <c r="CLP162" s="20"/>
      <c r="CLQ162" s="20"/>
      <c r="CLR162" s="20"/>
      <c r="CLS162" s="20"/>
      <c r="CLT162" s="20"/>
      <c r="CLU162" s="20"/>
      <c r="CLV162" s="20"/>
      <c r="CLW162" s="20"/>
      <c r="CLX162" s="20"/>
      <c r="CLY162" s="20"/>
      <c r="CLZ162" s="20"/>
      <c r="CMA162" s="20"/>
      <c r="CMB162" s="20"/>
      <c r="CMC162" s="20"/>
      <c r="CMD162" s="20"/>
      <c r="CME162" s="20"/>
      <c r="CMF162" s="20"/>
      <c r="CMG162" s="20"/>
      <c r="CMH162" s="20"/>
      <c r="CMI162" s="20"/>
      <c r="CMJ162" s="20"/>
      <c r="CMK162" s="20"/>
      <c r="CML162" s="20"/>
      <c r="CMM162" s="20"/>
      <c r="CMN162" s="20"/>
      <c r="CMO162" s="20"/>
      <c r="CMP162" s="20"/>
      <c r="CMQ162" s="20"/>
      <c r="CMR162" s="20"/>
      <c r="CMS162" s="20"/>
      <c r="CMT162" s="20"/>
      <c r="CMU162" s="20"/>
      <c r="CMV162" s="20"/>
      <c r="CMW162" s="20"/>
      <c r="CMX162" s="20"/>
      <c r="CMY162" s="20"/>
      <c r="CMZ162" s="20"/>
      <c r="CNA162" s="20"/>
      <c r="CNB162" s="20"/>
      <c r="CNC162" s="20"/>
      <c r="CND162" s="20"/>
      <c r="CNE162" s="20"/>
      <c r="CNF162" s="20"/>
      <c r="CNG162" s="20"/>
      <c r="CNH162" s="20"/>
      <c r="CNI162" s="20"/>
      <c r="CNJ162" s="20"/>
      <c r="CNK162" s="20"/>
      <c r="CNL162" s="20"/>
      <c r="CNM162" s="20"/>
      <c r="CNN162" s="20"/>
      <c r="CNO162" s="20"/>
      <c r="CNP162" s="20"/>
      <c r="CNQ162" s="20"/>
      <c r="CNR162" s="20"/>
      <c r="CNS162" s="20"/>
      <c r="CNT162" s="20"/>
      <c r="CNU162" s="20"/>
      <c r="CNV162" s="20"/>
      <c r="CNW162" s="20"/>
      <c r="CNX162" s="20"/>
      <c r="CNY162" s="20"/>
      <c r="CNZ162" s="20"/>
      <c r="COA162" s="20"/>
      <c r="COB162" s="20"/>
      <c r="COC162" s="20"/>
      <c r="COD162" s="20"/>
      <c r="COE162" s="20"/>
      <c r="COF162" s="20"/>
      <c r="COG162" s="20"/>
      <c r="COH162" s="20"/>
      <c r="COI162" s="20"/>
      <c r="COJ162" s="20"/>
      <c r="COK162" s="20"/>
      <c r="COL162" s="20"/>
      <c r="COM162" s="20"/>
      <c r="CON162" s="20"/>
      <c r="COO162" s="20"/>
      <c r="COP162" s="20"/>
      <c r="COQ162" s="20"/>
      <c r="COR162" s="20"/>
      <c r="COS162" s="20"/>
      <c r="COT162" s="20"/>
      <c r="COU162" s="20"/>
      <c r="COV162" s="20"/>
      <c r="COW162" s="20"/>
      <c r="COX162" s="20"/>
      <c r="COY162" s="20"/>
      <c r="COZ162" s="20"/>
      <c r="CPA162" s="20"/>
      <c r="CPB162" s="20"/>
      <c r="CPC162" s="20"/>
      <c r="CPD162" s="20"/>
      <c r="CPE162" s="20"/>
      <c r="CPF162" s="20"/>
      <c r="CPG162" s="20"/>
      <c r="CPH162" s="20"/>
      <c r="CPI162" s="20"/>
      <c r="CPJ162" s="20"/>
      <c r="CPK162" s="20"/>
      <c r="CPL162" s="20"/>
      <c r="CPM162" s="20"/>
      <c r="CPN162" s="20"/>
      <c r="CPO162" s="20"/>
      <c r="CPP162" s="20"/>
      <c r="CPQ162" s="20"/>
      <c r="CPR162" s="20"/>
      <c r="CPS162" s="20"/>
      <c r="CPT162" s="20"/>
      <c r="CPU162" s="20"/>
      <c r="CPV162" s="20"/>
      <c r="CPW162" s="20"/>
      <c r="CPX162" s="20"/>
      <c r="CPY162" s="20"/>
      <c r="CPZ162" s="20"/>
      <c r="CQA162" s="20"/>
      <c r="CQB162" s="20"/>
      <c r="CQC162" s="20"/>
      <c r="CQD162" s="20"/>
      <c r="CQE162" s="20"/>
      <c r="CQF162" s="20"/>
      <c r="CQG162" s="20"/>
      <c r="CQH162" s="20"/>
      <c r="CQI162" s="20"/>
      <c r="CQJ162" s="20"/>
      <c r="CQK162" s="20"/>
      <c r="CQL162" s="20"/>
      <c r="CQM162" s="20"/>
      <c r="CQN162" s="20"/>
      <c r="CQO162" s="20"/>
      <c r="CQP162" s="20"/>
      <c r="CQQ162" s="20"/>
      <c r="CQR162" s="20"/>
      <c r="CQS162" s="20"/>
      <c r="CQT162" s="20"/>
      <c r="CQU162" s="20"/>
      <c r="CQV162" s="20"/>
      <c r="CQW162" s="20"/>
      <c r="CQX162" s="20"/>
      <c r="CQY162" s="20"/>
      <c r="CQZ162" s="20"/>
      <c r="CRA162" s="20"/>
      <c r="CRB162" s="20"/>
      <c r="CRC162" s="20"/>
      <c r="CRD162" s="20"/>
      <c r="CRE162" s="20"/>
      <c r="CRF162" s="20"/>
      <c r="CRG162" s="20"/>
      <c r="CRH162" s="20"/>
      <c r="CRI162" s="20"/>
      <c r="CRJ162" s="20"/>
      <c r="CRK162" s="20"/>
      <c r="CRL162" s="20"/>
      <c r="CRM162" s="20"/>
      <c r="CRN162" s="20"/>
      <c r="CRO162" s="20"/>
      <c r="CRP162" s="20"/>
      <c r="CRQ162" s="20"/>
      <c r="CRR162" s="20"/>
      <c r="CRS162" s="20"/>
      <c r="CRT162" s="20"/>
      <c r="CRU162" s="20"/>
      <c r="CRV162" s="20"/>
      <c r="CRW162" s="20"/>
      <c r="CRX162" s="20"/>
      <c r="CRY162" s="20"/>
      <c r="CRZ162" s="20"/>
      <c r="CSA162" s="20"/>
      <c r="CSB162" s="20"/>
      <c r="CSC162" s="20"/>
      <c r="CSD162" s="20"/>
      <c r="CSE162" s="20"/>
      <c r="CSF162" s="20"/>
      <c r="CSG162" s="20"/>
      <c r="CSH162" s="20"/>
      <c r="CSI162" s="20"/>
      <c r="CSJ162" s="20"/>
      <c r="CSK162" s="20"/>
      <c r="CSL162" s="20"/>
      <c r="CSM162" s="20"/>
      <c r="CSN162" s="20"/>
      <c r="CSO162" s="20"/>
      <c r="CSP162" s="20"/>
      <c r="CSQ162" s="20"/>
      <c r="CSR162" s="20"/>
      <c r="CSS162" s="20"/>
      <c r="CST162" s="20"/>
      <c r="CSU162" s="20"/>
      <c r="CSV162" s="20"/>
      <c r="CSW162" s="20"/>
      <c r="CSX162" s="20"/>
      <c r="CSY162" s="20"/>
      <c r="CSZ162" s="20"/>
      <c r="CTA162" s="20"/>
      <c r="CTB162" s="20"/>
      <c r="CTC162" s="20"/>
      <c r="CTD162" s="20"/>
      <c r="CTE162" s="20"/>
      <c r="CTF162" s="20"/>
      <c r="CTG162" s="20"/>
      <c r="CTH162" s="20"/>
      <c r="CTI162" s="20"/>
      <c r="CTJ162" s="20"/>
      <c r="CTK162" s="20"/>
      <c r="CTL162" s="20"/>
      <c r="CTM162" s="20"/>
      <c r="CTN162" s="20"/>
      <c r="CTO162" s="20"/>
      <c r="CTP162" s="20"/>
      <c r="CTQ162" s="20"/>
      <c r="CTR162" s="20"/>
      <c r="CTS162" s="20"/>
      <c r="CTT162" s="20"/>
      <c r="CTU162" s="20"/>
      <c r="CTV162" s="20"/>
      <c r="CTW162" s="20"/>
      <c r="CTX162" s="20"/>
      <c r="CTY162" s="20"/>
      <c r="CTZ162" s="20"/>
      <c r="CUA162" s="20"/>
      <c r="CUB162" s="20"/>
      <c r="CUC162" s="20"/>
      <c r="CUD162" s="20"/>
      <c r="CUE162" s="20"/>
      <c r="CUF162" s="20"/>
      <c r="CUG162" s="20"/>
      <c r="CUH162" s="20"/>
      <c r="CUI162" s="20"/>
      <c r="CUJ162" s="20"/>
      <c r="CUK162" s="20"/>
      <c r="CUL162" s="20"/>
      <c r="CUM162" s="20"/>
      <c r="CUN162" s="20"/>
      <c r="CUO162" s="20"/>
      <c r="CUP162" s="20"/>
      <c r="CUQ162" s="20"/>
      <c r="CUR162" s="20"/>
      <c r="CUS162" s="20"/>
      <c r="CUT162" s="20"/>
      <c r="CUU162" s="20"/>
      <c r="CUV162" s="20"/>
      <c r="CUW162" s="20"/>
      <c r="CUX162" s="20"/>
      <c r="CUY162" s="20"/>
      <c r="CUZ162" s="20"/>
      <c r="CVA162" s="20"/>
      <c r="CVB162" s="20"/>
      <c r="CVC162" s="20"/>
      <c r="CVD162" s="20"/>
      <c r="CVE162" s="20"/>
      <c r="CVF162" s="20"/>
      <c r="CVG162" s="20"/>
      <c r="CVH162" s="20"/>
      <c r="CVI162" s="20"/>
      <c r="CVJ162" s="20"/>
      <c r="CVK162" s="20"/>
      <c r="CVL162" s="20"/>
      <c r="CVM162" s="20"/>
      <c r="CVN162" s="20"/>
      <c r="CVO162" s="20"/>
      <c r="CVP162" s="20"/>
      <c r="CVQ162" s="20"/>
      <c r="CVR162" s="20"/>
      <c r="CVS162" s="20"/>
      <c r="CVT162" s="20"/>
      <c r="CVU162" s="20"/>
      <c r="CVV162" s="20"/>
      <c r="CVW162" s="20"/>
      <c r="CVX162" s="20"/>
      <c r="CVY162" s="20"/>
      <c r="CVZ162" s="20"/>
      <c r="CWA162" s="20"/>
      <c r="CWB162" s="20"/>
      <c r="CWC162" s="20"/>
      <c r="CWD162" s="20"/>
      <c r="CWE162" s="20"/>
      <c r="CWF162" s="20"/>
      <c r="CWG162" s="20"/>
      <c r="CWH162" s="20"/>
      <c r="CWI162" s="20"/>
      <c r="CWJ162" s="20"/>
      <c r="CWK162" s="20"/>
      <c r="CWL162" s="20"/>
      <c r="CWM162" s="20"/>
      <c r="CWN162" s="20"/>
      <c r="CWO162" s="20"/>
      <c r="CWP162" s="20"/>
      <c r="CWQ162" s="20"/>
      <c r="CWR162" s="20"/>
      <c r="CWS162" s="20"/>
      <c r="CWT162" s="20"/>
      <c r="CWU162" s="20"/>
      <c r="CWV162" s="20"/>
      <c r="CWW162" s="20"/>
      <c r="CWX162" s="20"/>
      <c r="CWY162" s="20"/>
      <c r="CWZ162" s="20"/>
      <c r="CXA162" s="20"/>
      <c r="CXB162" s="20"/>
      <c r="CXC162" s="20"/>
      <c r="CXD162" s="20"/>
      <c r="CXE162" s="20"/>
      <c r="CXF162" s="20"/>
      <c r="CXG162" s="20"/>
      <c r="CXH162" s="20"/>
      <c r="CXI162" s="20"/>
      <c r="CXJ162" s="20"/>
      <c r="CXK162" s="20"/>
      <c r="CXL162" s="20"/>
      <c r="CXM162" s="20"/>
      <c r="CXN162" s="20"/>
      <c r="CXO162" s="20"/>
      <c r="CXP162" s="20"/>
      <c r="CXQ162" s="20"/>
      <c r="CXR162" s="20"/>
      <c r="CXS162" s="20"/>
      <c r="CXT162" s="20"/>
      <c r="CXU162" s="20"/>
      <c r="CXV162" s="20"/>
      <c r="CXW162" s="20"/>
      <c r="CXX162" s="20"/>
      <c r="CXY162" s="20"/>
      <c r="CXZ162" s="20"/>
      <c r="CYA162" s="20"/>
      <c r="CYB162" s="20"/>
      <c r="CYC162" s="20"/>
      <c r="CYD162" s="20"/>
      <c r="CYE162" s="20"/>
      <c r="CYF162" s="20"/>
      <c r="CYG162" s="20"/>
      <c r="CYH162" s="20"/>
      <c r="CYI162" s="20"/>
      <c r="CYJ162" s="20"/>
      <c r="CYK162" s="20"/>
      <c r="CYL162" s="20"/>
      <c r="CYM162" s="20"/>
      <c r="CYN162" s="20"/>
      <c r="CYO162" s="20"/>
      <c r="CYP162" s="20"/>
      <c r="CYQ162" s="20"/>
      <c r="CYR162" s="20"/>
      <c r="CYS162" s="20"/>
      <c r="CYT162" s="20"/>
      <c r="CYU162" s="20"/>
      <c r="CYV162" s="20"/>
      <c r="CYW162" s="20"/>
      <c r="CYX162" s="20"/>
      <c r="CYY162" s="20"/>
      <c r="CYZ162" s="20"/>
      <c r="CZA162" s="20"/>
      <c r="CZB162" s="20"/>
      <c r="CZC162" s="20"/>
      <c r="CZD162" s="20"/>
      <c r="CZE162" s="20"/>
      <c r="CZF162" s="20"/>
      <c r="CZG162" s="20"/>
      <c r="CZH162" s="20"/>
      <c r="CZI162" s="20"/>
      <c r="CZJ162" s="20"/>
      <c r="CZK162" s="20"/>
      <c r="CZL162" s="20"/>
      <c r="CZM162" s="20"/>
      <c r="CZN162" s="20"/>
      <c r="CZO162" s="20"/>
      <c r="CZP162" s="20"/>
      <c r="CZQ162" s="20"/>
      <c r="CZR162" s="20"/>
      <c r="CZS162" s="20"/>
      <c r="CZT162" s="20"/>
      <c r="CZU162" s="20"/>
      <c r="CZV162" s="20"/>
      <c r="CZW162" s="20"/>
      <c r="CZX162" s="20"/>
      <c r="CZY162" s="20"/>
      <c r="CZZ162" s="20"/>
      <c r="DAA162" s="20"/>
      <c r="DAB162" s="20"/>
      <c r="DAC162" s="20"/>
      <c r="DAD162" s="20"/>
      <c r="DAE162" s="20"/>
      <c r="DAF162" s="20"/>
      <c r="DAG162" s="20"/>
      <c r="DAH162" s="20"/>
      <c r="DAI162" s="20"/>
      <c r="DAJ162" s="20"/>
      <c r="DAK162" s="20"/>
      <c r="DAL162" s="20"/>
      <c r="DAM162" s="20"/>
      <c r="DAN162" s="20"/>
      <c r="DAO162" s="20"/>
      <c r="DAP162" s="20"/>
      <c r="DAQ162" s="20"/>
      <c r="DAR162" s="20"/>
      <c r="DAS162" s="20"/>
      <c r="DAT162" s="20"/>
      <c r="DAU162" s="20"/>
      <c r="DAV162" s="20"/>
      <c r="DAW162" s="20"/>
      <c r="DAX162" s="20"/>
      <c r="DAY162" s="20"/>
      <c r="DAZ162" s="20"/>
      <c r="DBA162" s="20"/>
      <c r="DBB162" s="20"/>
      <c r="DBC162" s="20"/>
      <c r="DBD162" s="20"/>
      <c r="DBE162" s="20"/>
      <c r="DBF162" s="20"/>
      <c r="DBG162" s="20"/>
      <c r="DBH162" s="20"/>
      <c r="DBI162" s="20"/>
      <c r="DBJ162" s="20"/>
      <c r="DBK162" s="20"/>
      <c r="DBL162" s="20"/>
      <c r="DBM162" s="20"/>
      <c r="DBN162" s="20"/>
      <c r="DBO162" s="20"/>
      <c r="DBP162" s="20"/>
      <c r="DBQ162" s="20"/>
      <c r="DBR162" s="20"/>
      <c r="DBS162" s="20"/>
      <c r="DBT162" s="20"/>
      <c r="DBU162" s="20"/>
      <c r="DBV162" s="20"/>
      <c r="DBW162" s="20"/>
      <c r="DBX162" s="20"/>
      <c r="DBY162" s="20"/>
      <c r="DBZ162" s="20"/>
      <c r="DCA162" s="20"/>
      <c r="DCB162" s="20"/>
      <c r="DCC162" s="20"/>
      <c r="DCD162" s="20"/>
      <c r="DCE162" s="20"/>
      <c r="DCF162" s="20"/>
      <c r="DCG162" s="20"/>
      <c r="DCH162" s="20"/>
      <c r="DCI162" s="20"/>
      <c r="DCJ162" s="20"/>
      <c r="DCK162" s="20"/>
      <c r="DCL162" s="20"/>
      <c r="DCM162" s="20"/>
      <c r="DCN162" s="20"/>
      <c r="DCO162" s="20"/>
      <c r="DCP162" s="20"/>
      <c r="DCQ162" s="20"/>
      <c r="DCR162" s="20"/>
      <c r="DCS162" s="20"/>
      <c r="DCT162" s="20"/>
      <c r="DCU162" s="20"/>
      <c r="DCV162" s="20"/>
      <c r="DCW162" s="20"/>
      <c r="DCX162" s="20"/>
      <c r="DCY162" s="20"/>
      <c r="DCZ162" s="20"/>
      <c r="DDA162" s="20"/>
      <c r="DDB162" s="20"/>
      <c r="DDC162" s="20"/>
      <c r="DDD162" s="20"/>
      <c r="DDE162" s="20"/>
      <c r="DDF162" s="20"/>
      <c r="DDG162" s="20"/>
      <c r="DDH162" s="20"/>
      <c r="DDI162" s="20"/>
      <c r="DDJ162" s="20"/>
      <c r="DDK162" s="20"/>
      <c r="DDL162" s="20"/>
      <c r="DDM162" s="20"/>
      <c r="DDN162" s="20"/>
      <c r="DDO162" s="20"/>
      <c r="DDP162" s="20"/>
      <c r="DDQ162" s="20"/>
      <c r="DDR162" s="20"/>
      <c r="DDS162" s="20"/>
      <c r="DDT162" s="20"/>
      <c r="DDU162" s="20"/>
      <c r="DDV162" s="20"/>
      <c r="DDW162" s="20"/>
      <c r="DDX162" s="20"/>
      <c r="DDY162" s="20"/>
      <c r="DDZ162" s="20"/>
      <c r="DEA162" s="20"/>
      <c r="DEB162" s="20"/>
      <c r="DEC162" s="20"/>
      <c r="DED162" s="20"/>
      <c r="DEE162" s="20"/>
      <c r="DEF162" s="20"/>
      <c r="DEG162" s="20"/>
      <c r="DEH162" s="20"/>
      <c r="DEI162" s="20"/>
      <c r="DEJ162" s="20"/>
      <c r="DEK162" s="20"/>
      <c r="DEL162" s="20"/>
      <c r="DEM162" s="20"/>
      <c r="DEN162" s="20"/>
      <c r="DEO162" s="20"/>
      <c r="DEP162" s="20"/>
      <c r="DEQ162" s="20"/>
      <c r="DER162" s="20"/>
      <c r="DES162" s="20"/>
      <c r="DET162" s="20"/>
      <c r="DEU162" s="20"/>
      <c r="DEV162" s="20"/>
      <c r="DEW162" s="20"/>
      <c r="DEX162" s="20"/>
      <c r="DEY162" s="20"/>
      <c r="DEZ162" s="20"/>
      <c r="DFA162" s="20"/>
      <c r="DFB162" s="20"/>
      <c r="DFC162" s="20"/>
      <c r="DFD162" s="20"/>
      <c r="DFE162" s="20"/>
      <c r="DFF162" s="20"/>
      <c r="DFG162" s="20"/>
      <c r="DFH162" s="20"/>
      <c r="DFI162" s="20"/>
      <c r="DFJ162" s="20"/>
      <c r="DFK162" s="20"/>
      <c r="DFL162" s="20"/>
      <c r="DFM162" s="20"/>
      <c r="DFN162" s="20"/>
      <c r="DFO162" s="20"/>
      <c r="DFP162" s="20"/>
      <c r="DFQ162" s="20"/>
      <c r="DFR162" s="20"/>
      <c r="DFS162" s="20"/>
      <c r="DFT162" s="20"/>
      <c r="DFU162" s="20"/>
      <c r="DFV162" s="20"/>
      <c r="DFW162" s="20"/>
      <c r="DFX162" s="20"/>
      <c r="DFY162" s="20"/>
      <c r="DFZ162" s="20"/>
      <c r="DGA162" s="20"/>
      <c r="DGB162" s="20"/>
      <c r="DGC162" s="20"/>
      <c r="DGD162" s="20"/>
      <c r="DGE162" s="20"/>
      <c r="DGF162" s="20"/>
      <c r="DGG162" s="20"/>
      <c r="DGH162" s="20"/>
      <c r="DGI162" s="20"/>
      <c r="DGJ162" s="20"/>
      <c r="DGK162" s="20"/>
      <c r="DGL162" s="20"/>
      <c r="DGM162" s="20"/>
      <c r="DGN162" s="20"/>
      <c r="DGO162" s="20"/>
      <c r="DGP162" s="20"/>
      <c r="DGQ162" s="20"/>
      <c r="DGR162" s="20"/>
      <c r="DGS162" s="20"/>
      <c r="DGT162" s="20"/>
      <c r="DGU162" s="20"/>
      <c r="DGV162" s="20"/>
      <c r="DGW162" s="20"/>
      <c r="DGX162" s="20"/>
      <c r="DGY162" s="20"/>
      <c r="DGZ162" s="20"/>
      <c r="DHA162" s="20"/>
      <c r="DHB162" s="20"/>
      <c r="DHC162" s="20"/>
      <c r="DHD162" s="20"/>
      <c r="DHE162" s="20"/>
      <c r="DHF162" s="20"/>
      <c r="DHG162" s="20"/>
      <c r="DHH162" s="20"/>
      <c r="DHI162" s="20"/>
      <c r="DHJ162" s="20"/>
      <c r="DHK162" s="20"/>
      <c r="DHL162" s="20"/>
      <c r="DHM162" s="20"/>
      <c r="DHN162" s="20"/>
      <c r="DHO162" s="20"/>
      <c r="DHP162" s="20"/>
      <c r="DHQ162" s="20"/>
      <c r="DHR162" s="20"/>
      <c r="DHS162" s="20"/>
      <c r="DHT162" s="20"/>
      <c r="DHU162" s="20"/>
      <c r="DHV162" s="20"/>
      <c r="DHW162" s="20"/>
      <c r="DHX162" s="20"/>
      <c r="DHY162" s="20"/>
      <c r="DHZ162" s="20"/>
      <c r="DIA162" s="20"/>
      <c r="DIB162" s="20"/>
      <c r="DIC162" s="20"/>
      <c r="DID162" s="20"/>
      <c r="DIE162" s="20"/>
      <c r="DIF162" s="20"/>
      <c r="DIG162" s="20"/>
      <c r="DIH162" s="20"/>
      <c r="DII162" s="20"/>
      <c r="DIJ162" s="20"/>
      <c r="DIK162" s="20"/>
      <c r="DIL162" s="20"/>
      <c r="DIM162" s="20"/>
      <c r="DIN162" s="20"/>
      <c r="DIO162" s="20"/>
      <c r="DIP162" s="20"/>
      <c r="DIQ162" s="20"/>
      <c r="DIR162" s="20"/>
      <c r="DIS162" s="20"/>
      <c r="DIT162" s="20"/>
      <c r="DIU162" s="20"/>
      <c r="DIV162" s="20"/>
      <c r="DIW162" s="20"/>
      <c r="DIX162" s="20"/>
      <c r="DIY162" s="20"/>
      <c r="DIZ162" s="20"/>
      <c r="DJA162" s="20"/>
      <c r="DJB162" s="20"/>
      <c r="DJC162" s="20"/>
      <c r="DJD162" s="20"/>
      <c r="DJE162" s="20"/>
      <c r="DJF162" s="20"/>
      <c r="DJG162" s="20"/>
      <c r="DJH162" s="20"/>
      <c r="DJI162" s="20"/>
      <c r="DJJ162" s="20"/>
      <c r="DJK162" s="20"/>
      <c r="DJL162" s="20"/>
      <c r="DJM162" s="20"/>
      <c r="DJN162" s="20"/>
      <c r="DJO162" s="20"/>
      <c r="DJP162" s="20"/>
      <c r="DJQ162" s="20"/>
      <c r="DJR162" s="20"/>
      <c r="DJS162" s="20"/>
      <c r="DJT162" s="20"/>
      <c r="DJU162" s="20"/>
      <c r="DJV162" s="20"/>
      <c r="DJW162" s="20"/>
      <c r="DJX162" s="20"/>
      <c r="DJY162" s="20"/>
      <c r="DJZ162" s="20"/>
      <c r="DKA162" s="20"/>
      <c r="DKB162" s="20"/>
      <c r="DKC162" s="20"/>
      <c r="DKD162" s="20"/>
      <c r="DKE162" s="20"/>
      <c r="DKF162" s="20"/>
      <c r="DKG162" s="20"/>
      <c r="DKH162" s="20"/>
      <c r="DKI162" s="20"/>
      <c r="DKJ162" s="20"/>
      <c r="DKK162" s="20"/>
      <c r="DKL162" s="20"/>
      <c r="DKM162" s="20"/>
      <c r="DKN162" s="20"/>
      <c r="DKO162" s="20"/>
      <c r="DKP162" s="20"/>
      <c r="DKQ162" s="20"/>
      <c r="DKR162" s="20"/>
      <c r="DKS162" s="20"/>
      <c r="DKT162" s="20"/>
      <c r="DKU162" s="20"/>
      <c r="DKV162" s="20"/>
      <c r="DKW162" s="20"/>
      <c r="DKX162" s="20"/>
      <c r="DKY162" s="20"/>
      <c r="DKZ162" s="20"/>
      <c r="DLA162" s="20"/>
      <c r="DLB162" s="20"/>
      <c r="DLC162" s="20"/>
      <c r="DLD162" s="20"/>
      <c r="DLE162" s="20"/>
      <c r="DLF162" s="20"/>
      <c r="DLG162" s="20"/>
      <c r="DLH162" s="20"/>
      <c r="DLI162" s="20"/>
      <c r="DLJ162" s="20"/>
      <c r="DLK162" s="20"/>
      <c r="DLL162" s="20"/>
      <c r="DLM162" s="20"/>
      <c r="DLN162" s="20"/>
      <c r="DLO162" s="20"/>
      <c r="DLP162" s="20"/>
      <c r="DLQ162" s="20"/>
      <c r="DLR162" s="20"/>
      <c r="DLS162" s="20"/>
      <c r="DLT162" s="20"/>
      <c r="DLU162" s="20"/>
      <c r="DLV162" s="20"/>
      <c r="DLW162" s="20"/>
      <c r="DLX162" s="20"/>
      <c r="DLY162" s="20"/>
      <c r="DLZ162" s="20"/>
      <c r="DMA162" s="20"/>
      <c r="DMB162" s="20"/>
      <c r="DMC162" s="20"/>
      <c r="DMD162" s="20"/>
      <c r="DME162" s="20"/>
      <c r="DMF162" s="20"/>
      <c r="DMG162" s="20"/>
      <c r="DMH162" s="20"/>
      <c r="DMI162" s="20"/>
      <c r="DMJ162" s="20"/>
      <c r="DMK162" s="20"/>
      <c r="DML162" s="20"/>
      <c r="DMM162" s="20"/>
      <c r="DMN162" s="20"/>
      <c r="DMO162" s="20"/>
      <c r="DMP162" s="20"/>
      <c r="DMQ162" s="20"/>
      <c r="DMR162" s="20"/>
      <c r="DMS162" s="20"/>
      <c r="DMT162" s="20"/>
      <c r="DMU162" s="20"/>
      <c r="DMV162" s="20"/>
      <c r="DMW162" s="20"/>
      <c r="DMX162" s="20"/>
      <c r="DMY162" s="20"/>
      <c r="DMZ162" s="20"/>
      <c r="DNA162" s="20"/>
      <c r="DNB162" s="20"/>
      <c r="DNC162" s="20"/>
      <c r="DND162" s="20"/>
      <c r="DNE162" s="20"/>
      <c r="DNF162" s="20"/>
      <c r="DNG162" s="20"/>
      <c r="DNH162" s="20"/>
      <c r="DNI162" s="20"/>
      <c r="DNJ162" s="20"/>
      <c r="DNK162" s="20"/>
      <c r="DNL162" s="20"/>
      <c r="DNM162" s="20"/>
      <c r="DNN162" s="20"/>
      <c r="DNO162" s="20"/>
      <c r="DNP162" s="20"/>
      <c r="DNQ162" s="20"/>
      <c r="DNR162" s="20"/>
      <c r="DNS162" s="20"/>
      <c r="DNT162" s="20"/>
      <c r="DNU162" s="20"/>
      <c r="DNV162" s="20"/>
      <c r="DNW162" s="20"/>
      <c r="DNX162" s="20"/>
      <c r="DNY162" s="20"/>
      <c r="DNZ162" s="20"/>
      <c r="DOA162" s="20"/>
      <c r="DOB162" s="20"/>
      <c r="DOC162" s="20"/>
      <c r="DOD162" s="20"/>
      <c r="DOE162" s="20"/>
      <c r="DOF162" s="20"/>
      <c r="DOG162" s="20"/>
      <c r="DOH162" s="20"/>
      <c r="DOI162" s="20"/>
      <c r="DOJ162" s="20"/>
      <c r="DOK162" s="20"/>
      <c r="DOL162" s="20"/>
      <c r="DOM162" s="20"/>
      <c r="DON162" s="20"/>
      <c r="DOO162" s="20"/>
      <c r="DOP162" s="20"/>
      <c r="DOQ162" s="20"/>
      <c r="DOR162" s="20"/>
      <c r="DOS162" s="20"/>
      <c r="DOT162" s="20"/>
      <c r="DOU162" s="20"/>
      <c r="DOV162" s="20"/>
      <c r="DOW162" s="20"/>
      <c r="DOX162" s="20"/>
      <c r="DOY162" s="20"/>
      <c r="DOZ162" s="20"/>
      <c r="DPA162" s="20"/>
      <c r="DPB162" s="20"/>
      <c r="DPC162" s="20"/>
      <c r="DPD162" s="20"/>
      <c r="DPE162" s="20"/>
      <c r="DPF162" s="20"/>
      <c r="DPG162" s="20"/>
      <c r="DPH162" s="20"/>
      <c r="DPI162" s="20"/>
      <c r="DPJ162" s="20"/>
      <c r="DPK162" s="20"/>
      <c r="DPL162" s="20"/>
      <c r="DPM162" s="20"/>
      <c r="DPN162" s="20"/>
      <c r="DPO162" s="20"/>
      <c r="DPP162" s="20"/>
      <c r="DPQ162" s="20"/>
      <c r="DPR162" s="20"/>
      <c r="DPS162" s="20"/>
      <c r="DPT162" s="20"/>
      <c r="DPU162" s="20"/>
      <c r="DPV162" s="20"/>
      <c r="DPW162" s="20"/>
      <c r="DPX162" s="20"/>
      <c r="DPY162" s="20"/>
      <c r="DPZ162" s="20"/>
      <c r="DQA162" s="20"/>
      <c r="DQB162" s="20"/>
      <c r="DQC162" s="20"/>
      <c r="DQD162" s="20"/>
      <c r="DQE162" s="20"/>
      <c r="DQF162" s="20"/>
      <c r="DQG162" s="20"/>
      <c r="DQH162" s="20"/>
      <c r="DQI162" s="20"/>
      <c r="DQJ162" s="20"/>
      <c r="DQK162" s="20"/>
      <c r="DQL162" s="20"/>
      <c r="DQM162" s="20"/>
      <c r="DQN162" s="20"/>
      <c r="DQO162" s="20"/>
      <c r="DQP162" s="20"/>
      <c r="DQQ162" s="20"/>
      <c r="DQR162" s="20"/>
      <c r="DQS162" s="20"/>
      <c r="DQT162" s="20"/>
      <c r="DQU162" s="20"/>
      <c r="DQV162" s="20"/>
      <c r="DQW162" s="20"/>
      <c r="DQX162" s="20"/>
      <c r="DQY162" s="20"/>
      <c r="DQZ162" s="20"/>
      <c r="DRA162" s="20"/>
      <c r="DRB162" s="20"/>
      <c r="DRC162" s="20"/>
      <c r="DRD162" s="20"/>
      <c r="DRE162" s="20"/>
      <c r="DRF162" s="20"/>
      <c r="DRG162" s="20"/>
      <c r="DRH162" s="20"/>
      <c r="DRI162" s="20"/>
      <c r="DRJ162" s="20"/>
      <c r="DRK162" s="20"/>
      <c r="DRL162" s="20"/>
      <c r="DRM162" s="20"/>
      <c r="DRN162" s="20"/>
      <c r="DRO162" s="20"/>
      <c r="DRP162" s="20"/>
      <c r="DRQ162" s="20"/>
      <c r="DRR162" s="20"/>
      <c r="DRS162" s="20"/>
      <c r="DRT162" s="20"/>
      <c r="DRU162" s="20"/>
      <c r="DRV162" s="20"/>
      <c r="DRW162" s="20"/>
      <c r="DRX162" s="20"/>
      <c r="DRY162" s="20"/>
      <c r="DRZ162" s="20"/>
      <c r="DSA162" s="20"/>
      <c r="DSB162" s="20"/>
      <c r="DSC162" s="20"/>
      <c r="DSD162" s="20"/>
      <c r="DSE162" s="20"/>
      <c r="DSF162" s="20"/>
      <c r="DSG162" s="20"/>
      <c r="DSH162" s="20"/>
      <c r="DSI162" s="20"/>
      <c r="DSJ162" s="20"/>
      <c r="DSK162" s="20"/>
      <c r="DSL162" s="20"/>
      <c r="DSM162" s="20"/>
      <c r="DSN162" s="20"/>
      <c r="DSO162" s="20"/>
      <c r="DSP162" s="20"/>
      <c r="DSQ162" s="20"/>
      <c r="DSR162" s="20"/>
      <c r="DSS162" s="20"/>
      <c r="DST162" s="20"/>
      <c r="DSU162" s="20"/>
      <c r="DSV162" s="20"/>
      <c r="DSW162" s="20"/>
      <c r="DSX162" s="20"/>
      <c r="DSY162" s="20"/>
      <c r="DSZ162" s="20"/>
      <c r="DTA162" s="20"/>
      <c r="DTB162" s="20"/>
      <c r="DTC162" s="20"/>
      <c r="DTD162" s="20"/>
      <c r="DTE162" s="20"/>
      <c r="DTF162" s="20"/>
      <c r="DTG162" s="20"/>
      <c r="DTH162" s="20"/>
      <c r="DTI162" s="20"/>
      <c r="DTJ162" s="20"/>
      <c r="DTK162" s="20"/>
      <c r="DTL162" s="20"/>
      <c r="DTM162" s="20"/>
      <c r="DTN162" s="20"/>
      <c r="DTO162" s="20"/>
      <c r="DTP162" s="20"/>
      <c r="DTQ162" s="20"/>
      <c r="DTR162" s="20"/>
      <c r="DTS162" s="20"/>
      <c r="DTT162" s="20"/>
      <c r="DTU162" s="20"/>
      <c r="DTV162" s="20"/>
      <c r="DTW162" s="20"/>
      <c r="DTX162" s="20"/>
      <c r="DTY162" s="20"/>
      <c r="DTZ162" s="20"/>
      <c r="DUA162" s="20"/>
      <c r="DUB162" s="20"/>
      <c r="DUC162" s="20"/>
      <c r="DUD162" s="20"/>
      <c r="DUE162" s="20"/>
      <c r="DUF162" s="20"/>
      <c r="DUG162" s="20"/>
      <c r="DUH162" s="20"/>
      <c r="DUI162" s="20"/>
      <c r="DUJ162" s="20"/>
      <c r="DUK162" s="20"/>
      <c r="DUL162" s="20"/>
      <c r="DUM162" s="20"/>
      <c r="DUN162" s="20"/>
      <c r="DUO162" s="20"/>
      <c r="DUP162" s="20"/>
      <c r="DUQ162" s="20"/>
      <c r="DUR162" s="20"/>
      <c r="DUS162" s="20"/>
      <c r="DUT162" s="20"/>
      <c r="DUU162" s="20"/>
      <c r="DUV162" s="20"/>
      <c r="DUW162" s="20"/>
      <c r="DUX162" s="20"/>
      <c r="DUY162" s="20"/>
      <c r="DUZ162" s="20"/>
      <c r="DVA162" s="20"/>
      <c r="DVB162" s="20"/>
      <c r="DVC162" s="20"/>
      <c r="DVD162" s="20"/>
      <c r="DVE162" s="20"/>
      <c r="DVF162" s="20"/>
      <c r="DVG162" s="20"/>
      <c r="DVH162" s="20"/>
      <c r="DVI162" s="20"/>
      <c r="DVJ162" s="20"/>
      <c r="DVK162" s="20"/>
      <c r="DVL162" s="20"/>
      <c r="DVM162" s="20"/>
      <c r="DVN162" s="20"/>
      <c r="DVO162" s="20"/>
      <c r="DVP162" s="20"/>
      <c r="DVQ162" s="20"/>
      <c r="DVR162" s="20"/>
      <c r="DVS162" s="20"/>
      <c r="DVT162" s="20"/>
      <c r="DVU162" s="20"/>
      <c r="DVV162" s="20"/>
      <c r="DVW162" s="20"/>
      <c r="DVX162" s="20"/>
      <c r="DVY162" s="20"/>
      <c r="DVZ162" s="20"/>
      <c r="DWA162" s="20"/>
      <c r="DWB162" s="20"/>
      <c r="DWC162" s="20"/>
      <c r="DWD162" s="20"/>
      <c r="DWE162" s="20"/>
      <c r="DWF162" s="20"/>
      <c r="DWG162" s="20"/>
      <c r="DWH162" s="20"/>
      <c r="DWI162" s="20"/>
      <c r="DWJ162" s="20"/>
      <c r="DWK162" s="20"/>
      <c r="DWL162" s="20"/>
      <c r="DWM162" s="20"/>
      <c r="DWN162" s="20"/>
      <c r="DWO162" s="20"/>
      <c r="DWP162" s="20"/>
      <c r="DWQ162" s="20"/>
      <c r="DWR162" s="20"/>
      <c r="DWS162" s="20"/>
      <c r="DWT162" s="20"/>
      <c r="DWU162" s="20"/>
      <c r="DWV162" s="20"/>
      <c r="DWW162" s="20"/>
      <c r="DWX162" s="20"/>
      <c r="DWY162" s="20"/>
      <c r="DWZ162" s="20"/>
      <c r="DXA162" s="20"/>
      <c r="DXB162" s="20"/>
      <c r="DXC162" s="20"/>
      <c r="DXD162" s="20"/>
      <c r="DXE162" s="20"/>
      <c r="DXF162" s="20"/>
      <c r="DXG162" s="20"/>
      <c r="DXH162" s="20"/>
      <c r="DXI162" s="20"/>
      <c r="DXJ162" s="20"/>
      <c r="DXK162" s="20"/>
      <c r="DXL162" s="20"/>
      <c r="DXM162" s="20"/>
      <c r="DXN162" s="20"/>
      <c r="DXO162" s="20"/>
      <c r="DXP162" s="20"/>
      <c r="DXQ162" s="20"/>
      <c r="DXR162" s="20"/>
      <c r="DXS162" s="20"/>
      <c r="DXT162" s="20"/>
      <c r="DXU162" s="20"/>
      <c r="DXV162" s="20"/>
      <c r="DXW162" s="20"/>
      <c r="DXX162" s="20"/>
      <c r="DXY162" s="20"/>
      <c r="DXZ162" s="20"/>
      <c r="DYA162" s="20"/>
      <c r="DYB162" s="20"/>
      <c r="DYC162" s="20"/>
      <c r="DYD162" s="20"/>
      <c r="DYE162" s="20"/>
      <c r="DYF162" s="20"/>
      <c r="DYG162" s="20"/>
      <c r="DYH162" s="20"/>
      <c r="DYI162" s="20"/>
      <c r="DYJ162" s="20"/>
      <c r="DYK162" s="20"/>
      <c r="DYL162" s="20"/>
      <c r="DYM162" s="20"/>
      <c r="DYN162" s="20"/>
      <c r="DYO162" s="20"/>
      <c r="DYP162" s="20"/>
      <c r="DYQ162" s="20"/>
      <c r="DYR162" s="20"/>
      <c r="DYS162" s="20"/>
      <c r="DYT162" s="20"/>
      <c r="DYU162" s="20"/>
      <c r="DYV162" s="20"/>
      <c r="DYW162" s="20"/>
      <c r="DYX162" s="20"/>
      <c r="DYY162" s="20"/>
      <c r="DYZ162" s="20"/>
      <c r="DZA162" s="20"/>
      <c r="DZB162" s="20"/>
      <c r="DZC162" s="20"/>
      <c r="DZD162" s="20"/>
      <c r="DZE162" s="20"/>
      <c r="DZF162" s="20"/>
      <c r="DZG162" s="20"/>
      <c r="DZH162" s="20"/>
      <c r="DZI162" s="20"/>
      <c r="DZJ162" s="20"/>
      <c r="DZK162" s="20"/>
      <c r="DZL162" s="20"/>
      <c r="DZM162" s="20"/>
      <c r="DZN162" s="20"/>
      <c r="DZO162" s="20"/>
      <c r="DZP162" s="20"/>
      <c r="DZQ162" s="20"/>
      <c r="DZR162" s="20"/>
      <c r="DZS162" s="20"/>
      <c r="DZT162" s="20"/>
      <c r="DZU162" s="20"/>
      <c r="DZV162" s="20"/>
      <c r="DZW162" s="20"/>
      <c r="DZX162" s="20"/>
      <c r="DZY162" s="20"/>
      <c r="DZZ162" s="20"/>
      <c r="EAA162" s="20"/>
      <c r="EAB162" s="20"/>
      <c r="EAC162" s="20"/>
      <c r="EAD162" s="20"/>
      <c r="EAE162" s="20"/>
      <c r="EAF162" s="20"/>
      <c r="EAG162" s="20"/>
      <c r="EAH162" s="20"/>
      <c r="EAI162" s="20"/>
      <c r="EAJ162" s="20"/>
      <c r="EAK162" s="20"/>
      <c r="EAL162" s="20"/>
      <c r="EAM162" s="20"/>
      <c r="EAN162" s="20"/>
      <c r="EAO162" s="20"/>
      <c r="EAP162" s="20"/>
      <c r="EAQ162" s="20"/>
      <c r="EAR162" s="20"/>
      <c r="EAS162" s="20"/>
      <c r="EAT162" s="20"/>
      <c r="EAU162" s="20"/>
      <c r="EAV162" s="20"/>
      <c r="EAW162" s="20"/>
      <c r="EAX162" s="20"/>
      <c r="EAY162" s="20"/>
      <c r="EAZ162" s="20"/>
      <c r="EBA162" s="20"/>
      <c r="EBB162" s="20"/>
      <c r="EBC162" s="20"/>
      <c r="EBD162" s="20"/>
      <c r="EBE162" s="20"/>
      <c r="EBF162" s="20"/>
      <c r="EBG162" s="20"/>
      <c r="EBH162" s="20"/>
      <c r="EBI162" s="20"/>
      <c r="EBJ162" s="20"/>
      <c r="EBK162" s="20"/>
      <c r="EBL162" s="20"/>
      <c r="EBM162" s="20"/>
      <c r="EBN162" s="20"/>
      <c r="EBO162" s="20"/>
      <c r="EBP162" s="20"/>
      <c r="EBQ162" s="20"/>
      <c r="EBR162" s="20"/>
      <c r="EBS162" s="20"/>
      <c r="EBT162" s="20"/>
      <c r="EBU162" s="20"/>
      <c r="EBV162" s="20"/>
      <c r="EBW162" s="20"/>
      <c r="EBX162" s="20"/>
      <c r="EBY162" s="20"/>
      <c r="EBZ162" s="20"/>
      <c r="ECA162" s="20"/>
      <c r="ECB162" s="20"/>
      <c r="ECC162" s="20"/>
      <c r="ECD162" s="20"/>
      <c r="ECE162" s="20"/>
      <c r="ECF162" s="20"/>
      <c r="ECG162" s="20"/>
      <c r="ECH162" s="20"/>
      <c r="ECI162" s="20"/>
      <c r="ECJ162" s="20"/>
      <c r="ECK162" s="20"/>
      <c r="ECL162" s="20"/>
      <c r="ECM162" s="20"/>
      <c r="ECN162" s="20"/>
      <c r="ECO162" s="20"/>
      <c r="ECP162" s="20"/>
      <c r="ECQ162" s="20"/>
      <c r="ECR162" s="20"/>
      <c r="ECS162" s="20"/>
      <c r="ECT162" s="20"/>
      <c r="ECU162" s="20"/>
      <c r="ECV162" s="20"/>
      <c r="ECW162" s="20"/>
      <c r="ECX162" s="20"/>
      <c r="ECY162" s="20"/>
      <c r="ECZ162" s="20"/>
      <c r="EDA162" s="20"/>
      <c r="EDB162" s="20"/>
      <c r="EDC162" s="20"/>
      <c r="EDD162" s="20"/>
      <c r="EDE162" s="20"/>
      <c r="EDF162" s="20"/>
      <c r="EDG162" s="20"/>
      <c r="EDH162" s="20"/>
      <c r="EDI162" s="20"/>
      <c r="EDJ162" s="20"/>
      <c r="EDK162" s="20"/>
      <c r="EDL162" s="20"/>
      <c r="EDM162" s="20"/>
      <c r="EDN162" s="20"/>
      <c r="EDO162" s="20"/>
      <c r="EDP162" s="20"/>
      <c r="EDQ162" s="20"/>
      <c r="EDR162" s="20"/>
      <c r="EDS162" s="20"/>
      <c r="EDT162" s="20"/>
      <c r="EDU162" s="20"/>
      <c r="EDV162" s="20"/>
      <c r="EDW162" s="20"/>
      <c r="EDX162" s="20"/>
      <c r="EDY162" s="20"/>
      <c r="EDZ162" s="20"/>
      <c r="EEA162" s="20"/>
      <c r="EEB162" s="20"/>
      <c r="EEC162" s="20"/>
      <c r="EED162" s="20"/>
      <c r="EEE162" s="20"/>
      <c r="EEF162" s="20"/>
      <c r="EEG162" s="20"/>
      <c r="EEH162" s="20"/>
      <c r="EEI162" s="20"/>
      <c r="EEJ162" s="20"/>
      <c r="EEK162" s="20"/>
      <c r="EEL162" s="20"/>
      <c r="EEM162" s="20"/>
      <c r="EEN162" s="20"/>
      <c r="EEO162" s="20"/>
      <c r="EEP162" s="20"/>
      <c r="EEQ162" s="20"/>
      <c r="EER162" s="20"/>
      <c r="EES162" s="20"/>
      <c r="EET162" s="20"/>
      <c r="EEU162" s="20"/>
      <c r="EEV162" s="20"/>
      <c r="EEW162" s="20"/>
      <c r="EEX162" s="20"/>
      <c r="EEY162" s="20"/>
      <c r="EEZ162" s="20"/>
      <c r="EFA162" s="20"/>
      <c r="EFB162" s="20"/>
      <c r="EFC162" s="20"/>
      <c r="EFD162" s="20"/>
      <c r="EFE162" s="20"/>
      <c r="EFF162" s="20"/>
      <c r="EFG162" s="20"/>
      <c r="EFH162" s="20"/>
      <c r="EFI162" s="20"/>
      <c r="EFJ162" s="20"/>
      <c r="EFK162" s="20"/>
      <c r="EFL162" s="20"/>
      <c r="EFM162" s="20"/>
      <c r="EFN162" s="20"/>
      <c r="EFO162" s="20"/>
      <c r="EFP162" s="20"/>
      <c r="EFQ162" s="20"/>
      <c r="EFR162" s="20"/>
      <c r="EFS162" s="20"/>
      <c r="EFT162" s="20"/>
      <c r="EFU162" s="20"/>
      <c r="EFV162" s="20"/>
      <c r="EFW162" s="20"/>
      <c r="EFX162" s="20"/>
      <c r="EFY162" s="20"/>
      <c r="EFZ162" s="20"/>
      <c r="EGA162" s="20"/>
      <c r="EGB162" s="20"/>
      <c r="EGC162" s="20"/>
      <c r="EGD162" s="20"/>
      <c r="EGE162" s="20"/>
      <c r="EGF162" s="20"/>
      <c r="EGG162" s="20"/>
      <c r="EGH162" s="20"/>
      <c r="EGI162" s="20"/>
      <c r="EGJ162" s="20"/>
      <c r="EGK162" s="20"/>
      <c r="EGL162" s="20"/>
      <c r="EGM162" s="20"/>
      <c r="EGN162" s="20"/>
      <c r="EGO162" s="20"/>
      <c r="EGP162" s="20"/>
      <c r="EGQ162" s="20"/>
      <c r="EGR162" s="20"/>
      <c r="EGS162" s="20"/>
      <c r="EGT162" s="20"/>
      <c r="EGU162" s="20"/>
      <c r="EGV162" s="20"/>
      <c r="EGW162" s="20"/>
      <c r="EGX162" s="20"/>
      <c r="EGY162" s="20"/>
      <c r="EGZ162" s="20"/>
      <c r="EHA162" s="20"/>
      <c r="EHB162" s="20"/>
      <c r="EHC162" s="20"/>
      <c r="EHD162" s="20"/>
      <c r="EHE162" s="20"/>
      <c r="EHF162" s="20"/>
      <c r="EHG162" s="20"/>
      <c r="EHH162" s="20"/>
      <c r="EHI162" s="20"/>
      <c r="EHJ162" s="20"/>
      <c r="EHK162" s="20"/>
      <c r="EHL162" s="20"/>
      <c r="EHM162" s="20"/>
      <c r="EHN162" s="20"/>
      <c r="EHO162" s="20"/>
      <c r="EHP162" s="20"/>
      <c r="EHQ162" s="20"/>
      <c r="EHR162" s="20"/>
      <c r="EHS162" s="20"/>
      <c r="EHT162" s="20"/>
      <c r="EHU162" s="20"/>
      <c r="EHV162" s="20"/>
      <c r="EHW162" s="20"/>
      <c r="EHX162" s="20"/>
      <c r="EHY162" s="20"/>
      <c r="EHZ162" s="20"/>
      <c r="EIA162" s="20"/>
      <c r="EIB162" s="20"/>
      <c r="EIC162" s="20"/>
      <c r="EID162" s="20"/>
      <c r="EIE162" s="20"/>
      <c r="EIF162" s="20"/>
      <c r="EIG162" s="20"/>
      <c r="EIH162" s="20"/>
      <c r="EII162" s="20"/>
      <c r="EIJ162" s="20"/>
      <c r="EIK162" s="20"/>
      <c r="EIL162" s="20"/>
      <c r="EIM162" s="20"/>
      <c r="EIN162" s="20"/>
      <c r="EIO162" s="20"/>
      <c r="EIP162" s="20"/>
      <c r="EIQ162" s="20"/>
      <c r="EIR162" s="20"/>
      <c r="EIS162" s="20"/>
      <c r="EIT162" s="20"/>
      <c r="EIU162" s="20"/>
      <c r="EIV162" s="20"/>
      <c r="EIW162" s="20"/>
      <c r="EIX162" s="20"/>
      <c r="EIY162" s="20"/>
      <c r="EIZ162" s="20"/>
      <c r="EJA162" s="20"/>
      <c r="EJB162" s="20"/>
      <c r="EJC162" s="20"/>
      <c r="EJD162" s="20"/>
      <c r="EJE162" s="20"/>
      <c r="EJF162" s="20"/>
      <c r="EJG162" s="20"/>
      <c r="EJH162" s="20"/>
      <c r="EJI162" s="20"/>
      <c r="EJJ162" s="20"/>
      <c r="EJK162" s="20"/>
      <c r="EJL162" s="20"/>
      <c r="EJM162" s="20"/>
      <c r="EJN162" s="20"/>
      <c r="EJO162" s="20"/>
      <c r="EJP162" s="20"/>
      <c r="EJQ162" s="20"/>
      <c r="EJR162" s="20"/>
      <c r="EJS162" s="20"/>
      <c r="EJT162" s="20"/>
      <c r="EJU162" s="20"/>
      <c r="EJV162" s="20"/>
      <c r="EJW162" s="20"/>
      <c r="EJX162" s="20"/>
      <c r="EJY162" s="20"/>
      <c r="EJZ162" s="20"/>
      <c r="EKA162" s="20"/>
      <c r="EKB162" s="20"/>
      <c r="EKC162" s="20"/>
      <c r="EKD162" s="20"/>
      <c r="EKE162" s="20"/>
      <c r="EKF162" s="20"/>
      <c r="EKG162" s="20"/>
      <c r="EKH162" s="20"/>
      <c r="EKI162" s="20"/>
      <c r="EKJ162" s="20"/>
      <c r="EKK162" s="20"/>
      <c r="EKL162" s="20"/>
      <c r="EKM162" s="20"/>
      <c r="EKN162" s="20"/>
      <c r="EKO162" s="20"/>
      <c r="EKP162" s="20"/>
      <c r="EKQ162" s="20"/>
      <c r="EKR162" s="20"/>
      <c r="EKS162" s="20"/>
      <c r="EKT162" s="20"/>
      <c r="EKU162" s="20"/>
      <c r="EKV162" s="20"/>
      <c r="EKW162" s="20"/>
      <c r="EKX162" s="20"/>
      <c r="EKY162" s="20"/>
      <c r="EKZ162" s="20"/>
      <c r="ELA162" s="20"/>
      <c r="ELB162" s="20"/>
      <c r="ELC162" s="20"/>
      <c r="ELD162" s="20"/>
      <c r="ELE162" s="20"/>
      <c r="ELF162" s="20"/>
      <c r="ELG162" s="20"/>
      <c r="ELH162" s="20"/>
      <c r="ELI162" s="20"/>
      <c r="ELJ162" s="20"/>
      <c r="ELK162" s="20"/>
      <c r="ELL162" s="20"/>
      <c r="ELM162" s="20"/>
      <c r="ELN162" s="20"/>
      <c r="ELO162" s="20"/>
      <c r="ELP162" s="20"/>
      <c r="ELQ162" s="20"/>
      <c r="ELR162" s="20"/>
      <c r="ELS162" s="20"/>
      <c r="ELT162" s="20"/>
      <c r="ELU162" s="20"/>
      <c r="ELV162" s="20"/>
      <c r="ELW162" s="20"/>
      <c r="ELX162" s="20"/>
      <c r="ELY162" s="20"/>
      <c r="ELZ162" s="20"/>
      <c r="EMA162" s="20"/>
      <c r="EMB162" s="20"/>
      <c r="EMC162" s="20"/>
      <c r="EMD162" s="20"/>
      <c r="EME162" s="20"/>
      <c r="EMF162" s="20"/>
      <c r="EMG162" s="20"/>
      <c r="EMH162" s="20"/>
      <c r="EMI162" s="20"/>
      <c r="EMJ162" s="20"/>
      <c r="EMK162" s="20"/>
      <c r="EML162" s="20"/>
      <c r="EMM162" s="20"/>
      <c r="EMN162" s="20"/>
      <c r="EMO162" s="20"/>
      <c r="EMP162" s="20"/>
      <c r="EMQ162" s="20"/>
      <c r="EMR162" s="20"/>
      <c r="EMS162" s="20"/>
      <c r="EMT162" s="20"/>
      <c r="EMU162" s="20"/>
      <c r="EMV162" s="20"/>
      <c r="EMW162" s="20"/>
      <c r="EMX162" s="20"/>
      <c r="EMY162" s="20"/>
      <c r="EMZ162" s="20"/>
      <c r="ENA162" s="20"/>
      <c r="ENB162" s="20"/>
      <c r="ENC162" s="20"/>
      <c r="END162" s="20"/>
      <c r="ENE162" s="20"/>
      <c r="ENF162" s="20"/>
      <c r="ENG162" s="20"/>
      <c r="ENH162" s="20"/>
      <c r="ENI162" s="20"/>
      <c r="ENJ162" s="20"/>
      <c r="ENK162" s="20"/>
      <c r="ENL162" s="20"/>
      <c r="ENM162" s="20"/>
      <c r="ENN162" s="20"/>
      <c r="ENO162" s="20"/>
      <c r="ENP162" s="20"/>
      <c r="ENQ162" s="20"/>
      <c r="ENR162" s="20"/>
      <c r="ENS162" s="20"/>
      <c r="ENT162" s="20"/>
      <c r="ENU162" s="20"/>
      <c r="ENV162" s="20"/>
      <c r="ENW162" s="20"/>
      <c r="ENX162" s="20"/>
      <c r="ENY162" s="20"/>
      <c r="ENZ162" s="20"/>
      <c r="EOA162" s="20"/>
      <c r="EOB162" s="20"/>
      <c r="EOC162" s="20"/>
      <c r="EOD162" s="20"/>
      <c r="EOE162" s="20"/>
      <c r="EOF162" s="20"/>
      <c r="EOG162" s="20"/>
      <c r="EOH162" s="20"/>
      <c r="EOI162" s="20"/>
      <c r="EOJ162" s="20"/>
      <c r="EOK162" s="20"/>
      <c r="EOL162" s="20"/>
      <c r="EOM162" s="20"/>
      <c r="EON162" s="20"/>
      <c r="EOO162" s="20"/>
      <c r="EOP162" s="20"/>
      <c r="EOQ162" s="20"/>
      <c r="EOR162" s="20"/>
      <c r="EOS162" s="20"/>
      <c r="EOT162" s="20"/>
      <c r="EOU162" s="20"/>
      <c r="EOV162" s="20"/>
      <c r="EOW162" s="20"/>
      <c r="EOX162" s="20"/>
      <c r="EOY162" s="20"/>
      <c r="EOZ162" s="20"/>
      <c r="EPA162" s="20"/>
      <c r="EPB162" s="20"/>
      <c r="EPC162" s="20"/>
      <c r="EPD162" s="20"/>
      <c r="EPE162" s="20"/>
      <c r="EPF162" s="20"/>
      <c r="EPG162" s="20"/>
      <c r="EPH162" s="20"/>
      <c r="EPI162" s="20"/>
      <c r="EPJ162" s="20"/>
      <c r="EPK162" s="20"/>
      <c r="EPL162" s="20"/>
      <c r="EPM162" s="20"/>
      <c r="EPN162" s="20"/>
      <c r="EPO162" s="20"/>
      <c r="EPP162" s="20"/>
      <c r="EPQ162" s="20"/>
      <c r="EPR162" s="20"/>
      <c r="EPS162" s="20"/>
      <c r="EPT162" s="20"/>
      <c r="EPU162" s="20"/>
      <c r="EPV162" s="20"/>
      <c r="EPW162" s="20"/>
      <c r="EPX162" s="20"/>
      <c r="EPY162" s="20"/>
      <c r="EPZ162" s="20"/>
      <c r="EQA162" s="20"/>
      <c r="EQB162" s="20"/>
      <c r="EQC162" s="20"/>
      <c r="EQD162" s="20"/>
      <c r="EQE162" s="20"/>
      <c r="EQF162" s="20"/>
      <c r="EQG162" s="20"/>
      <c r="EQH162" s="20"/>
      <c r="EQI162" s="20"/>
      <c r="EQJ162" s="20"/>
      <c r="EQK162" s="20"/>
      <c r="EQL162" s="20"/>
      <c r="EQM162" s="20"/>
      <c r="EQN162" s="20"/>
      <c r="EQO162" s="20"/>
      <c r="EQP162" s="20"/>
      <c r="EQQ162" s="20"/>
      <c r="EQR162" s="20"/>
      <c r="EQS162" s="20"/>
      <c r="EQT162" s="20"/>
      <c r="EQU162" s="20"/>
      <c r="EQV162" s="20"/>
      <c r="EQW162" s="20"/>
      <c r="EQX162" s="20"/>
      <c r="EQY162" s="20"/>
      <c r="EQZ162" s="20"/>
      <c r="ERA162" s="20"/>
      <c r="ERB162" s="20"/>
      <c r="ERC162" s="20"/>
      <c r="ERD162" s="20"/>
      <c r="ERE162" s="20"/>
      <c r="ERF162" s="20"/>
      <c r="ERG162" s="20"/>
      <c r="ERH162" s="20"/>
      <c r="ERI162" s="20"/>
      <c r="ERJ162" s="20"/>
      <c r="ERK162" s="20"/>
      <c r="ERL162" s="20"/>
      <c r="ERM162" s="20"/>
      <c r="ERN162" s="20"/>
      <c r="ERO162" s="20"/>
      <c r="ERP162" s="20"/>
      <c r="ERQ162" s="20"/>
      <c r="ERR162" s="20"/>
      <c r="ERS162" s="20"/>
      <c r="ERT162" s="20"/>
      <c r="ERU162" s="20"/>
      <c r="ERV162" s="20"/>
      <c r="ERW162" s="20"/>
      <c r="ERX162" s="20"/>
      <c r="ERY162" s="20"/>
      <c r="ERZ162" s="20"/>
      <c r="ESA162" s="20"/>
      <c r="ESB162" s="20"/>
      <c r="ESC162" s="20"/>
      <c r="ESD162" s="20"/>
      <c r="ESE162" s="20"/>
      <c r="ESF162" s="20"/>
      <c r="ESG162" s="20"/>
      <c r="ESH162" s="20"/>
      <c r="ESI162" s="20"/>
      <c r="ESJ162" s="20"/>
      <c r="ESK162" s="20"/>
      <c r="ESL162" s="20"/>
      <c r="ESM162" s="20"/>
      <c r="ESN162" s="20"/>
      <c r="ESO162" s="20"/>
      <c r="ESP162" s="20"/>
      <c r="ESQ162" s="20"/>
      <c r="ESR162" s="20"/>
      <c r="ESS162" s="20"/>
      <c r="EST162" s="20"/>
      <c r="ESU162" s="20"/>
      <c r="ESV162" s="20"/>
      <c r="ESW162" s="20"/>
      <c r="ESX162" s="20"/>
      <c r="ESY162" s="20"/>
      <c r="ESZ162" s="20"/>
      <c r="ETA162" s="20"/>
      <c r="ETB162" s="20"/>
      <c r="ETC162" s="20"/>
      <c r="ETD162" s="20"/>
      <c r="ETE162" s="20"/>
      <c r="ETF162" s="20"/>
      <c r="ETG162" s="20"/>
      <c r="ETH162" s="20"/>
      <c r="ETI162" s="20"/>
      <c r="ETJ162" s="20"/>
      <c r="ETK162" s="20"/>
      <c r="ETL162" s="20"/>
      <c r="ETM162" s="20"/>
      <c r="ETN162" s="20"/>
      <c r="ETO162" s="20"/>
      <c r="ETP162" s="20"/>
      <c r="ETQ162" s="20"/>
      <c r="ETR162" s="20"/>
      <c r="ETS162" s="20"/>
      <c r="ETT162" s="20"/>
      <c r="ETU162" s="20"/>
      <c r="ETV162" s="20"/>
      <c r="ETW162" s="20"/>
      <c r="ETX162" s="20"/>
      <c r="ETY162" s="20"/>
      <c r="ETZ162" s="20"/>
      <c r="EUA162" s="20"/>
      <c r="EUB162" s="20"/>
      <c r="EUC162" s="20"/>
      <c r="EUD162" s="20"/>
      <c r="EUE162" s="20"/>
      <c r="EUF162" s="20"/>
      <c r="EUG162" s="20"/>
      <c r="EUH162" s="20"/>
      <c r="EUI162" s="20"/>
      <c r="EUJ162" s="20"/>
      <c r="EUK162" s="20"/>
      <c r="EUL162" s="20"/>
      <c r="EUM162" s="20"/>
      <c r="EUN162" s="20"/>
      <c r="EUO162" s="20"/>
      <c r="EUP162" s="20"/>
      <c r="EUQ162" s="20"/>
      <c r="EUR162" s="20"/>
      <c r="EUS162" s="20"/>
      <c r="EUT162" s="20"/>
      <c r="EUU162" s="20"/>
      <c r="EUV162" s="20"/>
      <c r="EUW162" s="20"/>
      <c r="EUX162" s="20"/>
      <c r="EUY162" s="20"/>
      <c r="EUZ162" s="20"/>
      <c r="EVA162" s="20"/>
      <c r="EVB162" s="20"/>
      <c r="EVC162" s="20"/>
      <c r="EVD162" s="20"/>
      <c r="EVE162" s="20"/>
      <c r="EVF162" s="20"/>
      <c r="EVG162" s="20"/>
      <c r="EVH162" s="20"/>
      <c r="EVI162" s="20"/>
      <c r="EVJ162" s="20"/>
      <c r="EVK162" s="20"/>
      <c r="EVL162" s="20"/>
      <c r="EVM162" s="20"/>
      <c r="EVN162" s="20"/>
      <c r="EVO162" s="20"/>
      <c r="EVP162" s="20"/>
      <c r="EVQ162" s="20"/>
      <c r="EVR162" s="20"/>
      <c r="EVS162" s="20"/>
      <c r="EVT162" s="20"/>
      <c r="EVU162" s="20"/>
      <c r="EVV162" s="20"/>
      <c r="EVW162" s="20"/>
      <c r="EVX162" s="20"/>
      <c r="EVY162" s="20"/>
      <c r="EVZ162" s="20"/>
      <c r="EWA162" s="20"/>
      <c r="EWB162" s="20"/>
      <c r="EWC162" s="20"/>
      <c r="EWD162" s="20"/>
      <c r="EWE162" s="20"/>
      <c r="EWF162" s="20"/>
      <c r="EWG162" s="20"/>
      <c r="EWH162" s="20"/>
      <c r="EWI162" s="20"/>
      <c r="EWJ162" s="20"/>
      <c r="EWK162" s="20"/>
      <c r="EWL162" s="20"/>
      <c r="EWM162" s="20"/>
      <c r="EWN162" s="20"/>
      <c r="EWO162" s="20"/>
      <c r="EWP162" s="20"/>
      <c r="EWQ162" s="20"/>
      <c r="EWR162" s="20"/>
      <c r="EWS162" s="20"/>
      <c r="EWT162" s="20"/>
      <c r="EWU162" s="20"/>
      <c r="EWV162" s="20"/>
      <c r="EWW162" s="20"/>
      <c r="EWX162" s="20"/>
      <c r="EWY162" s="20"/>
      <c r="EWZ162" s="20"/>
      <c r="EXA162" s="20"/>
      <c r="EXB162" s="20"/>
      <c r="EXC162" s="20"/>
      <c r="EXD162" s="20"/>
      <c r="EXE162" s="20"/>
      <c r="EXF162" s="20"/>
      <c r="EXG162" s="20"/>
      <c r="EXH162" s="20"/>
      <c r="EXI162" s="20"/>
      <c r="EXJ162" s="20"/>
      <c r="EXK162" s="20"/>
      <c r="EXL162" s="20"/>
      <c r="EXM162" s="20"/>
      <c r="EXN162" s="20"/>
      <c r="EXO162" s="20"/>
      <c r="EXP162" s="20"/>
      <c r="EXQ162" s="20"/>
      <c r="EXR162" s="20"/>
      <c r="EXS162" s="20"/>
      <c r="EXT162" s="20"/>
      <c r="EXU162" s="20"/>
      <c r="EXV162" s="20"/>
      <c r="EXW162" s="20"/>
      <c r="EXX162" s="20"/>
      <c r="EXY162" s="20"/>
      <c r="EXZ162" s="20"/>
      <c r="EYA162" s="20"/>
      <c r="EYB162" s="20"/>
      <c r="EYC162" s="20"/>
      <c r="EYD162" s="20"/>
      <c r="EYE162" s="20"/>
      <c r="EYF162" s="20"/>
      <c r="EYG162" s="20"/>
      <c r="EYH162" s="20"/>
      <c r="EYI162" s="20"/>
      <c r="EYJ162" s="20"/>
      <c r="EYK162" s="20"/>
      <c r="EYL162" s="20"/>
      <c r="EYM162" s="20"/>
      <c r="EYN162" s="20"/>
      <c r="EYO162" s="20"/>
      <c r="EYP162" s="20"/>
      <c r="EYQ162" s="20"/>
      <c r="EYR162" s="20"/>
      <c r="EYS162" s="20"/>
      <c r="EYT162" s="20"/>
      <c r="EYU162" s="20"/>
      <c r="EYV162" s="20"/>
      <c r="EYW162" s="20"/>
      <c r="EYX162" s="20"/>
      <c r="EYY162" s="20"/>
      <c r="EYZ162" s="20"/>
      <c r="EZA162" s="20"/>
      <c r="EZB162" s="20"/>
      <c r="EZC162" s="20"/>
      <c r="EZD162" s="20"/>
      <c r="EZE162" s="20"/>
      <c r="EZF162" s="20"/>
      <c r="EZG162" s="20"/>
      <c r="EZH162" s="20"/>
      <c r="EZI162" s="20"/>
      <c r="EZJ162" s="20"/>
      <c r="EZK162" s="20"/>
      <c r="EZL162" s="20"/>
      <c r="EZM162" s="20"/>
      <c r="EZN162" s="20"/>
      <c r="EZO162" s="20"/>
      <c r="EZP162" s="20"/>
      <c r="EZQ162" s="20"/>
      <c r="EZR162" s="20"/>
      <c r="EZS162" s="20"/>
      <c r="EZT162" s="20"/>
      <c r="EZU162" s="20"/>
      <c r="EZV162" s="20"/>
      <c r="EZW162" s="20"/>
      <c r="EZX162" s="20"/>
      <c r="EZY162" s="20"/>
      <c r="EZZ162" s="20"/>
      <c r="FAA162" s="20"/>
      <c r="FAB162" s="20"/>
      <c r="FAC162" s="20"/>
      <c r="FAD162" s="20"/>
      <c r="FAE162" s="20"/>
      <c r="FAF162" s="20"/>
      <c r="FAG162" s="20"/>
      <c r="FAH162" s="20"/>
      <c r="FAI162" s="20"/>
      <c r="FAJ162" s="20"/>
      <c r="FAK162" s="20"/>
      <c r="FAL162" s="20"/>
      <c r="FAM162" s="20"/>
      <c r="FAN162" s="20"/>
      <c r="FAO162" s="20"/>
      <c r="FAP162" s="20"/>
      <c r="FAQ162" s="20"/>
      <c r="FAR162" s="20"/>
      <c r="FAS162" s="20"/>
      <c r="FAT162" s="20"/>
      <c r="FAU162" s="20"/>
      <c r="FAV162" s="20"/>
      <c r="FAW162" s="20"/>
      <c r="FAX162" s="20"/>
      <c r="FAY162" s="20"/>
      <c r="FAZ162" s="20"/>
      <c r="FBA162" s="20"/>
      <c r="FBB162" s="20"/>
      <c r="FBC162" s="20"/>
      <c r="FBD162" s="20"/>
      <c r="FBE162" s="20"/>
      <c r="FBF162" s="20"/>
      <c r="FBG162" s="20"/>
      <c r="FBH162" s="20"/>
      <c r="FBI162" s="20"/>
      <c r="FBJ162" s="20"/>
      <c r="FBK162" s="20"/>
      <c r="FBL162" s="20"/>
      <c r="FBM162" s="20"/>
      <c r="FBN162" s="20"/>
      <c r="FBO162" s="20"/>
      <c r="FBP162" s="20"/>
      <c r="FBQ162" s="20"/>
      <c r="FBR162" s="20"/>
      <c r="FBS162" s="20"/>
      <c r="FBT162" s="20"/>
      <c r="FBU162" s="20"/>
      <c r="FBV162" s="20"/>
      <c r="FBW162" s="20"/>
      <c r="FBX162" s="20"/>
      <c r="FBY162" s="20"/>
      <c r="FBZ162" s="20"/>
      <c r="FCA162" s="20"/>
      <c r="FCB162" s="20"/>
      <c r="FCC162" s="20"/>
      <c r="FCD162" s="20"/>
      <c r="FCE162" s="20"/>
      <c r="FCF162" s="20"/>
      <c r="FCG162" s="20"/>
      <c r="FCH162" s="20"/>
      <c r="FCI162" s="20"/>
      <c r="FCJ162" s="20"/>
      <c r="FCK162" s="20"/>
      <c r="FCL162" s="20"/>
      <c r="FCM162" s="20"/>
      <c r="FCN162" s="20"/>
      <c r="FCO162" s="20"/>
      <c r="FCP162" s="20"/>
      <c r="FCQ162" s="20"/>
      <c r="FCR162" s="20"/>
      <c r="FCS162" s="20"/>
      <c r="FCT162" s="20"/>
      <c r="FCU162" s="20"/>
      <c r="FCV162" s="20"/>
      <c r="FCW162" s="20"/>
      <c r="FCX162" s="20"/>
      <c r="FCY162" s="20"/>
      <c r="FCZ162" s="20"/>
      <c r="FDA162" s="20"/>
      <c r="FDB162" s="20"/>
      <c r="FDC162" s="20"/>
      <c r="FDD162" s="20"/>
      <c r="FDE162" s="20"/>
      <c r="FDF162" s="20"/>
      <c r="FDG162" s="20"/>
      <c r="FDH162" s="20"/>
      <c r="FDI162" s="20"/>
      <c r="FDJ162" s="20"/>
      <c r="FDK162" s="20"/>
      <c r="FDL162" s="20"/>
      <c r="FDM162" s="20"/>
      <c r="FDN162" s="20"/>
      <c r="FDO162" s="20"/>
      <c r="FDP162" s="20"/>
      <c r="FDQ162" s="20"/>
      <c r="FDR162" s="20"/>
      <c r="FDS162" s="20"/>
      <c r="FDT162" s="20"/>
      <c r="FDU162" s="20"/>
      <c r="FDV162" s="20"/>
      <c r="FDW162" s="20"/>
      <c r="FDX162" s="20"/>
      <c r="FDY162" s="20"/>
      <c r="FDZ162" s="20"/>
      <c r="FEA162" s="20"/>
      <c r="FEB162" s="20"/>
      <c r="FEC162" s="20"/>
      <c r="FED162" s="20"/>
      <c r="FEE162" s="20"/>
      <c r="FEF162" s="20"/>
      <c r="FEG162" s="20"/>
      <c r="FEH162" s="20"/>
      <c r="FEI162" s="20"/>
      <c r="FEJ162" s="20"/>
      <c r="FEK162" s="20"/>
      <c r="FEL162" s="20"/>
      <c r="FEM162" s="20"/>
      <c r="FEN162" s="20"/>
      <c r="FEO162" s="20"/>
      <c r="FEP162" s="20"/>
      <c r="FEQ162" s="20"/>
      <c r="FER162" s="20"/>
      <c r="FES162" s="20"/>
      <c r="FET162" s="20"/>
      <c r="FEU162" s="20"/>
      <c r="FEV162" s="20"/>
      <c r="FEW162" s="20"/>
      <c r="FEX162" s="20"/>
      <c r="FEY162" s="20"/>
      <c r="FEZ162" s="20"/>
      <c r="FFA162" s="20"/>
      <c r="FFB162" s="20"/>
      <c r="FFC162" s="20"/>
      <c r="FFD162" s="20"/>
      <c r="FFE162" s="20"/>
      <c r="FFF162" s="20"/>
      <c r="FFG162" s="20"/>
      <c r="FFH162" s="20"/>
      <c r="FFI162" s="20"/>
      <c r="FFJ162" s="20"/>
      <c r="FFK162" s="20"/>
      <c r="FFL162" s="20"/>
      <c r="FFM162" s="20"/>
      <c r="FFN162" s="20"/>
      <c r="FFO162" s="20"/>
      <c r="FFP162" s="20"/>
      <c r="FFQ162" s="20"/>
      <c r="FFR162" s="20"/>
      <c r="FFS162" s="20"/>
      <c r="FFT162" s="20"/>
      <c r="FFU162" s="20"/>
      <c r="FFV162" s="20"/>
      <c r="FFW162" s="20"/>
      <c r="FFX162" s="20"/>
      <c r="FFY162" s="20"/>
      <c r="FFZ162" s="20"/>
      <c r="FGA162" s="20"/>
      <c r="FGB162" s="20"/>
      <c r="FGC162" s="20"/>
      <c r="FGD162" s="20"/>
      <c r="FGE162" s="20"/>
      <c r="FGF162" s="20"/>
      <c r="FGG162" s="20"/>
      <c r="FGH162" s="20"/>
      <c r="FGI162" s="20"/>
      <c r="FGJ162" s="20"/>
      <c r="FGK162" s="20"/>
      <c r="FGL162" s="20"/>
      <c r="FGM162" s="20"/>
      <c r="FGN162" s="20"/>
      <c r="FGO162" s="20"/>
      <c r="FGP162" s="20"/>
      <c r="FGQ162" s="20"/>
      <c r="FGR162" s="20"/>
      <c r="FGS162" s="20"/>
      <c r="FGT162" s="20"/>
      <c r="FGU162" s="20"/>
      <c r="FGV162" s="20"/>
      <c r="FGW162" s="20"/>
      <c r="FGX162" s="20"/>
      <c r="FGY162" s="20"/>
      <c r="FGZ162" s="20"/>
      <c r="FHA162" s="20"/>
      <c r="FHB162" s="20"/>
      <c r="FHC162" s="20"/>
      <c r="FHD162" s="20"/>
      <c r="FHE162" s="20"/>
      <c r="FHF162" s="20"/>
      <c r="FHG162" s="20"/>
      <c r="FHH162" s="20"/>
      <c r="FHI162" s="20"/>
      <c r="FHJ162" s="20"/>
      <c r="FHK162" s="20"/>
      <c r="FHL162" s="20"/>
      <c r="FHM162" s="20"/>
      <c r="FHN162" s="20"/>
      <c r="FHO162" s="20"/>
      <c r="FHP162" s="20"/>
      <c r="FHQ162" s="20"/>
      <c r="FHR162" s="20"/>
      <c r="FHS162" s="20"/>
      <c r="FHT162" s="20"/>
      <c r="FHU162" s="20"/>
      <c r="FHV162" s="20"/>
      <c r="FHW162" s="20"/>
      <c r="FHX162" s="20"/>
      <c r="FHY162" s="20"/>
      <c r="FHZ162" s="20"/>
      <c r="FIA162" s="20"/>
      <c r="FIB162" s="20"/>
      <c r="FIC162" s="20"/>
      <c r="FID162" s="20"/>
      <c r="FIE162" s="20"/>
      <c r="FIF162" s="20"/>
      <c r="FIG162" s="20"/>
      <c r="FIH162" s="20"/>
      <c r="FII162" s="20"/>
      <c r="FIJ162" s="20"/>
      <c r="FIK162" s="20"/>
      <c r="FIL162" s="20"/>
      <c r="FIM162" s="20"/>
      <c r="FIN162" s="20"/>
      <c r="FIO162" s="20"/>
      <c r="FIP162" s="20"/>
      <c r="FIQ162" s="20"/>
      <c r="FIR162" s="20"/>
      <c r="FIS162" s="20"/>
      <c r="FIT162" s="20"/>
      <c r="FIU162" s="20"/>
      <c r="FIV162" s="20"/>
      <c r="FIW162" s="20"/>
      <c r="FIX162" s="20"/>
      <c r="FIY162" s="20"/>
      <c r="FIZ162" s="20"/>
      <c r="FJA162" s="20"/>
      <c r="FJB162" s="20"/>
      <c r="FJC162" s="20"/>
      <c r="FJD162" s="20"/>
      <c r="FJE162" s="20"/>
      <c r="FJF162" s="20"/>
      <c r="FJG162" s="20"/>
      <c r="FJH162" s="20"/>
      <c r="FJI162" s="20"/>
      <c r="FJJ162" s="20"/>
      <c r="FJK162" s="20"/>
      <c r="FJL162" s="20"/>
      <c r="FJM162" s="20"/>
      <c r="FJN162" s="20"/>
      <c r="FJO162" s="20"/>
      <c r="FJP162" s="20"/>
      <c r="FJQ162" s="20"/>
      <c r="FJR162" s="20"/>
      <c r="FJS162" s="20"/>
      <c r="FJT162" s="20"/>
      <c r="FJU162" s="20"/>
      <c r="FJV162" s="20"/>
      <c r="FJW162" s="20"/>
      <c r="FJX162" s="20"/>
      <c r="FJY162" s="20"/>
      <c r="FJZ162" s="20"/>
      <c r="FKA162" s="20"/>
      <c r="FKB162" s="20"/>
      <c r="FKC162" s="20"/>
      <c r="FKD162" s="20"/>
      <c r="FKE162" s="20"/>
      <c r="FKF162" s="20"/>
      <c r="FKG162" s="20"/>
      <c r="FKH162" s="20"/>
      <c r="FKI162" s="20"/>
      <c r="FKJ162" s="20"/>
      <c r="FKK162" s="20"/>
      <c r="FKL162" s="20"/>
      <c r="FKM162" s="20"/>
      <c r="FKN162" s="20"/>
      <c r="FKO162" s="20"/>
      <c r="FKP162" s="20"/>
      <c r="FKQ162" s="20"/>
      <c r="FKR162" s="20"/>
      <c r="FKS162" s="20"/>
      <c r="FKT162" s="20"/>
      <c r="FKU162" s="20"/>
      <c r="FKV162" s="20"/>
      <c r="FKW162" s="20"/>
      <c r="FKX162" s="20"/>
      <c r="FKY162" s="20"/>
      <c r="FKZ162" s="20"/>
      <c r="FLA162" s="20"/>
      <c r="FLB162" s="20"/>
      <c r="FLC162" s="20"/>
      <c r="FLD162" s="20"/>
      <c r="FLE162" s="20"/>
      <c r="FLF162" s="20"/>
      <c r="FLG162" s="20"/>
      <c r="FLH162" s="20"/>
      <c r="FLI162" s="20"/>
      <c r="FLJ162" s="20"/>
      <c r="FLK162" s="20"/>
      <c r="FLL162" s="20"/>
      <c r="FLM162" s="20"/>
      <c r="FLN162" s="20"/>
      <c r="FLO162" s="20"/>
      <c r="FLP162" s="20"/>
      <c r="FLQ162" s="20"/>
      <c r="FLR162" s="20"/>
      <c r="FLS162" s="20"/>
      <c r="FLT162" s="20"/>
      <c r="FLU162" s="20"/>
      <c r="FLV162" s="20"/>
      <c r="FLW162" s="20"/>
      <c r="FLX162" s="20"/>
      <c r="FLY162" s="20"/>
      <c r="FLZ162" s="20"/>
      <c r="FMA162" s="20"/>
      <c r="FMB162" s="20"/>
      <c r="FMC162" s="20"/>
      <c r="FMD162" s="20"/>
      <c r="FME162" s="20"/>
      <c r="FMF162" s="20"/>
      <c r="FMG162" s="20"/>
      <c r="FMH162" s="20"/>
      <c r="FMI162" s="20"/>
      <c r="FMJ162" s="20"/>
      <c r="FMK162" s="20"/>
      <c r="FML162" s="20"/>
      <c r="FMM162" s="20"/>
      <c r="FMN162" s="20"/>
      <c r="FMO162" s="20"/>
      <c r="FMP162" s="20"/>
      <c r="FMQ162" s="20"/>
      <c r="FMR162" s="20"/>
      <c r="FMS162" s="20"/>
      <c r="FMT162" s="20"/>
      <c r="FMU162" s="20"/>
      <c r="FMV162" s="20"/>
      <c r="FMW162" s="20"/>
      <c r="FMX162" s="20"/>
      <c r="FMY162" s="20"/>
      <c r="FMZ162" s="20"/>
      <c r="FNA162" s="20"/>
      <c r="FNB162" s="20"/>
      <c r="FNC162" s="20"/>
      <c r="FND162" s="20"/>
      <c r="FNE162" s="20"/>
      <c r="FNF162" s="20"/>
      <c r="FNG162" s="20"/>
      <c r="FNH162" s="20"/>
      <c r="FNI162" s="20"/>
      <c r="FNJ162" s="20"/>
      <c r="FNK162" s="20"/>
      <c r="FNL162" s="20"/>
      <c r="FNM162" s="20"/>
      <c r="FNN162" s="20"/>
      <c r="FNO162" s="20"/>
      <c r="FNP162" s="20"/>
      <c r="FNQ162" s="20"/>
      <c r="FNR162" s="20"/>
      <c r="FNS162" s="20"/>
      <c r="FNT162" s="20"/>
      <c r="FNU162" s="20"/>
      <c r="FNV162" s="20"/>
      <c r="FNW162" s="20"/>
      <c r="FNX162" s="20"/>
      <c r="FNY162" s="20"/>
      <c r="FNZ162" s="20"/>
      <c r="FOA162" s="20"/>
      <c r="FOB162" s="20"/>
      <c r="FOC162" s="20"/>
      <c r="FOD162" s="20"/>
      <c r="FOE162" s="20"/>
      <c r="FOF162" s="20"/>
      <c r="FOG162" s="20"/>
      <c r="FOH162" s="20"/>
      <c r="FOI162" s="20"/>
      <c r="FOJ162" s="20"/>
      <c r="FOK162" s="20"/>
      <c r="FOL162" s="20"/>
      <c r="FOM162" s="20"/>
      <c r="FON162" s="20"/>
      <c r="FOO162" s="20"/>
      <c r="FOP162" s="20"/>
      <c r="FOQ162" s="20"/>
      <c r="FOR162" s="20"/>
      <c r="FOS162" s="20"/>
      <c r="FOT162" s="20"/>
      <c r="FOU162" s="20"/>
      <c r="FOV162" s="20"/>
      <c r="FOW162" s="20"/>
      <c r="FOX162" s="20"/>
      <c r="FOY162" s="20"/>
      <c r="FOZ162" s="20"/>
      <c r="FPA162" s="20"/>
      <c r="FPB162" s="20"/>
      <c r="FPC162" s="20"/>
      <c r="FPD162" s="20"/>
      <c r="FPE162" s="20"/>
      <c r="FPF162" s="20"/>
      <c r="FPG162" s="20"/>
      <c r="FPH162" s="20"/>
      <c r="FPI162" s="20"/>
      <c r="FPJ162" s="20"/>
      <c r="FPK162" s="20"/>
      <c r="FPL162" s="20"/>
      <c r="FPM162" s="20"/>
      <c r="FPN162" s="20"/>
      <c r="FPO162" s="20"/>
      <c r="FPP162" s="20"/>
      <c r="FPQ162" s="20"/>
      <c r="FPR162" s="20"/>
      <c r="FPS162" s="20"/>
      <c r="FPT162" s="20"/>
      <c r="FPU162" s="20"/>
      <c r="FPV162" s="20"/>
      <c r="FPW162" s="20"/>
      <c r="FPX162" s="20"/>
      <c r="FPY162" s="20"/>
      <c r="FPZ162" s="20"/>
      <c r="FQA162" s="20"/>
      <c r="FQB162" s="20"/>
      <c r="FQC162" s="20"/>
      <c r="FQD162" s="20"/>
      <c r="FQE162" s="20"/>
      <c r="FQF162" s="20"/>
      <c r="FQG162" s="20"/>
      <c r="FQH162" s="20"/>
      <c r="FQI162" s="20"/>
      <c r="FQJ162" s="20"/>
      <c r="FQK162" s="20"/>
      <c r="FQL162" s="20"/>
      <c r="FQM162" s="20"/>
      <c r="FQN162" s="20"/>
      <c r="FQO162" s="20"/>
      <c r="FQP162" s="20"/>
      <c r="FQQ162" s="20"/>
      <c r="FQR162" s="20"/>
      <c r="FQS162" s="20"/>
      <c r="FQT162" s="20"/>
      <c r="FQU162" s="20"/>
      <c r="FQV162" s="20"/>
      <c r="FQW162" s="20"/>
      <c r="FQX162" s="20"/>
      <c r="FQY162" s="20"/>
      <c r="FQZ162" s="20"/>
      <c r="FRA162" s="20"/>
      <c r="FRB162" s="20"/>
      <c r="FRC162" s="20"/>
      <c r="FRD162" s="20"/>
      <c r="FRE162" s="20"/>
      <c r="FRF162" s="20"/>
      <c r="FRG162" s="20"/>
      <c r="FRH162" s="20"/>
      <c r="FRI162" s="20"/>
      <c r="FRJ162" s="20"/>
      <c r="FRK162" s="20"/>
      <c r="FRL162" s="20"/>
      <c r="FRM162" s="20"/>
      <c r="FRN162" s="20"/>
      <c r="FRO162" s="20"/>
      <c r="FRP162" s="20"/>
      <c r="FRQ162" s="20"/>
      <c r="FRR162" s="20"/>
      <c r="FRS162" s="20"/>
      <c r="FRT162" s="20"/>
      <c r="FRU162" s="20"/>
      <c r="FRV162" s="20"/>
      <c r="FRW162" s="20"/>
      <c r="FRX162" s="20"/>
      <c r="FRY162" s="20"/>
      <c r="FRZ162" s="20"/>
      <c r="FSA162" s="20"/>
      <c r="FSB162" s="20"/>
      <c r="FSC162" s="20"/>
      <c r="FSD162" s="20"/>
      <c r="FSE162" s="20"/>
      <c r="FSF162" s="20"/>
      <c r="FSG162" s="20"/>
      <c r="FSH162" s="20"/>
      <c r="FSI162" s="20"/>
      <c r="FSJ162" s="20"/>
      <c r="FSK162" s="20"/>
      <c r="FSL162" s="20"/>
      <c r="FSM162" s="20"/>
      <c r="FSN162" s="20"/>
      <c r="FSO162" s="20"/>
      <c r="FSP162" s="20"/>
      <c r="FSQ162" s="20"/>
      <c r="FSR162" s="20"/>
      <c r="FSS162" s="20"/>
      <c r="FST162" s="20"/>
      <c r="FSU162" s="20"/>
      <c r="FSV162" s="20"/>
      <c r="FSW162" s="20"/>
      <c r="FSX162" s="20"/>
      <c r="FSY162" s="20"/>
      <c r="FSZ162" s="20"/>
      <c r="FTA162" s="20"/>
      <c r="FTB162" s="20"/>
      <c r="FTC162" s="20"/>
      <c r="FTD162" s="20"/>
      <c r="FTE162" s="20"/>
      <c r="FTF162" s="20"/>
      <c r="FTG162" s="20"/>
      <c r="FTH162" s="20"/>
      <c r="FTI162" s="20"/>
      <c r="FTJ162" s="20"/>
      <c r="FTK162" s="20"/>
      <c r="FTL162" s="20"/>
      <c r="FTM162" s="20"/>
      <c r="FTN162" s="20"/>
      <c r="FTO162" s="20"/>
      <c r="FTP162" s="20"/>
      <c r="FTQ162" s="20"/>
      <c r="FTR162" s="20"/>
      <c r="FTS162" s="20"/>
      <c r="FTT162" s="20"/>
      <c r="FTU162" s="20"/>
      <c r="FTV162" s="20"/>
      <c r="FTW162" s="20"/>
      <c r="FTX162" s="20"/>
      <c r="FTY162" s="20"/>
      <c r="FTZ162" s="20"/>
      <c r="FUA162" s="20"/>
      <c r="FUB162" s="20"/>
      <c r="FUC162" s="20"/>
      <c r="FUD162" s="20"/>
      <c r="FUE162" s="20"/>
      <c r="FUF162" s="20"/>
      <c r="FUG162" s="20"/>
      <c r="FUH162" s="20"/>
      <c r="FUI162" s="20"/>
      <c r="FUJ162" s="20"/>
      <c r="FUK162" s="20"/>
      <c r="FUL162" s="20"/>
      <c r="FUM162" s="20"/>
      <c r="FUN162" s="20"/>
      <c r="FUO162" s="20"/>
      <c r="FUP162" s="20"/>
      <c r="FUQ162" s="20"/>
      <c r="FUR162" s="20"/>
      <c r="FUS162" s="20"/>
      <c r="FUT162" s="20"/>
      <c r="FUU162" s="20"/>
      <c r="FUV162" s="20"/>
      <c r="FUW162" s="20"/>
      <c r="FUX162" s="20"/>
      <c r="FUY162" s="20"/>
      <c r="FUZ162" s="20"/>
      <c r="FVA162" s="20"/>
      <c r="FVB162" s="20"/>
      <c r="FVC162" s="20"/>
      <c r="FVD162" s="20"/>
      <c r="FVE162" s="20"/>
      <c r="FVF162" s="20"/>
      <c r="FVG162" s="20"/>
      <c r="FVH162" s="20"/>
      <c r="FVI162" s="20"/>
      <c r="FVJ162" s="20"/>
      <c r="FVK162" s="20"/>
      <c r="FVL162" s="20"/>
      <c r="FVM162" s="20"/>
      <c r="FVN162" s="20"/>
      <c r="FVO162" s="20"/>
      <c r="FVP162" s="20"/>
      <c r="FVQ162" s="20"/>
      <c r="FVR162" s="20"/>
      <c r="FVS162" s="20"/>
      <c r="FVT162" s="20"/>
      <c r="FVU162" s="20"/>
      <c r="FVV162" s="20"/>
      <c r="FVW162" s="20"/>
      <c r="FVX162" s="20"/>
      <c r="FVY162" s="20"/>
      <c r="FVZ162" s="20"/>
      <c r="FWA162" s="20"/>
      <c r="FWB162" s="20"/>
      <c r="FWC162" s="20"/>
      <c r="FWD162" s="20"/>
      <c r="FWE162" s="20"/>
      <c r="FWF162" s="20"/>
      <c r="FWG162" s="20"/>
      <c r="FWH162" s="20"/>
      <c r="FWI162" s="20"/>
      <c r="FWJ162" s="20"/>
      <c r="FWK162" s="20"/>
      <c r="FWL162" s="20"/>
      <c r="FWM162" s="20"/>
      <c r="FWN162" s="20"/>
      <c r="FWO162" s="20"/>
      <c r="FWP162" s="20"/>
      <c r="FWQ162" s="20"/>
      <c r="FWR162" s="20"/>
      <c r="FWS162" s="20"/>
      <c r="FWT162" s="20"/>
      <c r="FWU162" s="20"/>
      <c r="FWV162" s="20"/>
      <c r="FWW162" s="20"/>
      <c r="FWX162" s="20"/>
      <c r="FWY162" s="20"/>
      <c r="FWZ162" s="20"/>
      <c r="FXA162" s="20"/>
      <c r="FXB162" s="20"/>
      <c r="FXC162" s="20"/>
      <c r="FXD162" s="20"/>
      <c r="FXE162" s="20"/>
      <c r="FXF162" s="20"/>
      <c r="FXG162" s="20"/>
      <c r="FXH162" s="20"/>
      <c r="FXI162" s="20"/>
      <c r="FXJ162" s="20"/>
      <c r="FXK162" s="20"/>
      <c r="FXL162" s="20"/>
      <c r="FXM162" s="20"/>
      <c r="FXN162" s="20"/>
      <c r="FXO162" s="20"/>
      <c r="FXP162" s="20"/>
      <c r="FXQ162" s="20"/>
      <c r="FXR162" s="20"/>
      <c r="FXS162" s="20"/>
      <c r="FXT162" s="20"/>
      <c r="FXU162" s="20"/>
      <c r="FXV162" s="20"/>
      <c r="FXW162" s="20"/>
      <c r="FXX162" s="20"/>
      <c r="FXY162" s="20"/>
      <c r="FXZ162" s="20"/>
      <c r="FYA162" s="20"/>
      <c r="FYB162" s="20"/>
      <c r="FYC162" s="20"/>
      <c r="FYD162" s="20"/>
      <c r="FYE162" s="20"/>
      <c r="FYF162" s="20"/>
      <c r="FYG162" s="20"/>
      <c r="FYH162" s="20"/>
      <c r="FYI162" s="20"/>
      <c r="FYJ162" s="20"/>
      <c r="FYK162" s="20"/>
      <c r="FYL162" s="20"/>
      <c r="FYM162" s="20"/>
      <c r="FYN162" s="20"/>
      <c r="FYO162" s="20"/>
      <c r="FYP162" s="20"/>
      <c r="FYQ162" s="20"/>
      <c r="FYR162" s="20"/>
      <c r="FYS162" s="20"/>
      <c r="FYT162" s="20"/>
      <c r="FYU162" s="20"/>
      <c r="FYV162" s="20"/>
      <c r="FYW162" s="20"/>
      <c r="FYX162" s="20"/>
      <c r="FYY162" s="20"/>
      <c r="FYZ162" s="20"/>
      <c r="FZA162" s="20"/>
      <c r="FZB162" s="20"/>
      <c r="FZC162" s="20"/>
      <c r="FZD162" s="20"/>
      <c r="FZE162" s="20"/>
      <c r="FZF162" s="20"/>
      <c r="FZG162" s="20"/>
      <c r="FZH162" s="20"/>
      <c r="FZI162" s="20"/>
      <c r="FZJ162" s="20"/>
      <c r="FZK162" s="20"/>
      <c r="FZL162" s="20"/>
      <c r="FZM162" s="20"/>
      <c r="FZN162" s="20"/>
      <c r="FZO162" s="20"/>
      <c r="FZP162" s="20"/>
      <c r="FZQ162" s="20"/>
      <c r="FZR162" s="20"/>
      <c r="FZS162" s="20"/>
      <c r="FZT162" s="20"/>
      <c r="FZU162" s="20"/>
      <c r="FZV162" s="20"/>
      <c r="FZW162" s="20"/>
      <c r="FZX162" s="20"/>
      <c r="FZY162" s="20"/>
      <c r="FZZ162" s="20"/>
      <c r="GAA162" s="20"/>
      <c r="GAB162" s="20"/>
      <c r="GAC162" s="20"/>
      <c r="GAD162" s="20"/>
      <c r="GAE162" s="20"/>
      <c r="GAF162" s="20"/>
      <c r="GAG162" s="20"/>
      <c r="GAH162" s="20"/>
      <c r="GAI162" s="20"/>
      <c r="GAJ162" s="20"/>
      <c r="GAK162" s="20"/>
      <c r="GAL162" s="20"/>
      <c r="GAM162" s="20"/>
      <c r="GAN162" s="20"/>
      <c r="GAO162" s="20"/>
      <c r="GAP162" s="20"/>
      <c r="GAQ162" s="20"/>
      <c r="GAR162" s="20"/>
      <c r="GAS162" s="20"/>
      <c r="GAT162" s="20"/>
      <c r="GAU162" s="20"/>
      <c r="GAV162" s="20"/>
      <c r="GAW162" s="20"/>
      <c r="GAX162" s="20"/>
      <c r="GAY162" s="20"/>
      <c r="GAZ162" s="20"/>
      <c r="GBA162" s="20"/>
      <c r="GBB162" s="20"/>
      <c r="GBC162" s="20"/>
      <c r="GBD162" s="20"/>
      <c r="GBE162" s="20"/>
      <c r="GBF162" s="20"/>
      <c r="GBG162" s="20"/>
      <c r="GBH162" s="20"/>
      <c r="GBI162" s="20"/>
      <c r="GBJ162" s="20"/>
      <c r="GBK162" s="20"/>
      <c r="GBL162" s="20"/>
      <c r="GBM162" s="20"/>
      <c r="GBN162" s="20"/>
      <c r="GBO162" s="20"/>
      <c r="GBP162" s="20"/>
      <c r="GBQ162" s="20"/>
      <c r="GBR162" s="20"/>
      <c r="GBS162" s="20"/>
      <c r="GBT162" s="20"/>
      <c r="GBU162" s="20"/>
      <c r="GBV162" s="20"/>
      <c r="GBW162" s="20"/>
      <c r="GBX162" s="20"/>
      <c r="GBY162" s="20"/>
      <c r="GBZ162" s="20"/>
      <c r="GCA162" s="20"/>
      <c r="GCB162" s="20"/>
      <c r="GCC162" s="20"/>
      <c r="GCD162" s="20"/>
      <c r="GCE162" s="20"/>
      <c r="GCF162" s="20"/>
      <c r="GCG162" s="20"/>
      <c r="GCH162" s="20"/>
      <c r="GCI162" s="20"/>
      <c r="GCJ162" s="20"/>
      <c r="GCK162" s="20"/>
      <c r="GCL162" s="20"/>
      <c r="GCM162" s="20"/>
      <c r="GCN162" s="20"/>
      <c r="GCO162" s="20"/>
      <c r="GCP162" s="20"/>
      <c r="GCQ162" s="20"/>
      <c r="GCR162" s="20"/>
      <c r="GCS162" s="20"/>
      <c r="GCT162" s="20"/>
      <c r="GCU162" s="20"/>
      <c r="GCV162" s="20"/>
      <c r="GCW162" s="20"/>
      <c r="GCX162" s="20"/>
      <c r="GCY162" s="20"/>
      <c r="GCZ162" s="20"/>
      <c r="GDA162" s="20"/>
      <c r="GDB162" s="20"/>
      <c r="GDC162" s="20"/>
      <c r="GDD162" s="20"/>
      <c r="GDE162" s="20"/>
      <c r="GDF162" s="20"/>
      <c r="GDG162" s="20"/>
      <c r="GDH162" s="20"/>
      <c r="GDI162" s="20"/>
      <c r="GDJ162" s="20"/>
      <c r="GDK162" s="20"/>
      <c r="GDL162" s="20"/>
      <c r="GDM162" s="20"/>
      <c r="GDN162" s="20"/>
      <c r="GDO162" s="20"/>
      <c r="GDP162" s="20"/>
      <c r="GDQ162" s="20"/>
      <c r="GDR162" s="20"/>
      <c r="GDS162" s="20"/>
      <c r="GDT162" s="20"/>
      <c r="GDU162" s="20"/>
      <c r="GDV162" s="20"/>
      <c r="GDW162" s="20"/>
      <c r="GDX162" s="20"/>
      <c r="GDY162" s="20"/>
      <c r="GDZ162" s="20"/>
      <c r="GEA162" s="20"/>
      <c r="GEB162" s="20"/>
      <c r="GEC162" s="20"/>
      <c r="GED162" s="20"/>
      <c r="GEE162" s="20"/>
      <c r="GEF162" s="20"/>
      <c r="GEG162" s="20"/>
      <c r="GEH162" s="20"/>
      <c r="GEI162" s="20"/>
      <c r="GEJ162" s="20"/>
      <c r="GEK162" s="20"/>
      <c r="GEL162" s="20"/>
      <c r="GEM162" s="20"/>
      <c r="GEN162" s="20"/>
      <c r="GEO162" s="20"/>
      <c r="GEP162" s="20"/>
      <c r="GEQ162" s="20"/>
      <c r="GER162" s="20"/>
      <c r="GES162" s="20"/>
      <c r="GET162" s="20"/>
      <c r="GEU162" s="20"/>
      <c r="GEV162" s="20"/>
      <c r="GEW162" s="20"/>
      <c r="GEX162" s="20"/>
      <c r="GEY162" s="20"/>
      <c r="GEZ162" s="20"/>
      <c r="GFA162" s="20"/>
      <c r="GFB162" s="20"/>
      <c r="GFC162" s="20"/>
      <c r="GFD162" s="20"/>
      <c r="GFE162" s="20"/>
      <c r="GFF162" s="20"/>
      <c r="GFG162" s="20"/>
      <c r="GFH162" s="20"/>
      <c r="GFI162" s="20"/>
      <c r="GFJ162" s="20"/>
      <c r="GFK162" s="20"/>
      <c r="GFL162" s="20"/>
      <c r="GFM162" s="20"/>
      <c r="GFN162" s="20"/>
      <c r="GFO162" s="20"/>
      <c r="GFP162" s="20"/>
      <c r="GFQ162" s="20"/>
      <c r="GFR162" s="20"/>
      <c r="GFS162" s="20"/>
      <c r="GFT162" s="20"/>
      <c r="GFU162" s="20"/>
      <c r="GFV162" s="20"/>
      <c r="GFW162" s="20"/>
      <c r="GFX162" s="20"/>
      <c r="GFY162" s="20"/>
      <c r="GFZ162" s="20"/>
      <c r="GGA162" s="20"/>
      <c r="GGB162" s="20"/>
      <c r="GGC162" s="20"/>
      <c r="GGD162" s="20"/>
      <c r="GGE162" s="20"/>
      <c r="GGF162" s="20"/>
      <c r="GGG162" s="20"/>
      <c r="GGH162" s="20"/>
      <c r="GGI162" s="20"/>
      <c r="GGJ162" s="20"/>
      <c r="GGK162" s="20"/>
      <c r="GGL162" s="20"/>
      <c r="GGM162" s="20"/>
      <c r="GGN162" s="20"/>
      <c r="GGO162" s="20"/>
      <c r="GGP162" s="20"/>
      <c r="GGQ162" s="20"/>
      <c r="GGR162" s="20"/>
      <c r="GGS162" s="20"/>
      <c r="GGT162" s="20"/>
      <c r="GGU162" s="20"/>
      <c r="GGV162" s="20"/>
      <c r="GGW162" s="20"/>
      <c r="GGX162" s="20"/>
      <c r="GGY162" s="20"/>
      <c r="GGZ162" s="20"/>
      <c r="GHA162" s="20"/>
      <c r="GHB162" s="20"/>
      <c r="GHC162" s="20"/>
      <c r="GHD162" s="20"/>
      <c r="GHE162" s="20"/>
      <c r="GHF162" s="20"/>
      <c r="GHG162" s="20"/>
      <c r="GHH162" s="20"/>
      <c r="GHI162" s="20"/>
      <c r="GHJ162" s="20"/>
      <c r="GHK162" s="20"/>
      <c r="GHL162" s="20"/>
      <c r="GHM162" s="20"/>
      <c r="GHN162" s="20"/>
      <c r="GHO162" s="20"/>
      <c r="GHP162" s="20"/>
      <c r="GHQ162" s="20"/>
      <c r="GHR162" s="20"/>
      <c r="GHS162" s="20"/>
      <c r="GHT162" s="20"/>
      <c r="GHU162" s="20"/>
      <c r="GHV162" s="20"/>
      <c r="GHW162" s="20"/>
      <c r="GHX162" s="20"/>
      <c r="GHY162" s="20"/>
      <c r="GHZ162" s="20"/>
      <c r="GIA162" s="20"/>
      <c r="GIB162" s="20"/>
      <c r="GIC162" s="20"/>
      <c r="GID162" s="20"/>
      <c r="GIE162" s="20"/>
      <c r="GIF162" s="20"/>
      <c r="GIG162" s="20"/>
      <c r="GIH162" s="20"/>
      <c r="GII162" s="20"/>
      <c r="GIJ162" s="20"/>
      <c r="GIK162" s="20"/>
      <c r="GIL162" s="20"/>
      <c r="GIM162" s="20"/>
      <c r="GIN162" s="20"/>
      <c r="GIO162" s="20"/>
      <c r="GIP162" s="20"/>
      <c r="GIQ162" s="20"/>
      <c r="GIR162" s="20"/>
      <c r="GIS162" s="20"/>
      <c r="GIT162" s="20"/>
      <c r="GIU162" s="20"/>
      <c r="GIV162" s="20"/>
      <c r="GIW162" s="20"/>
      <c r="GIX162" s="20"/>
      <c r="GIY162" s="20"/>
      <c r="GIZ162" s="20"/>
      <c r="GJA162" s="20"/>
      <c r="GJB162" s="20"/>
      <c r="GJC162" s="20"/>
      <c r="GJD162" s="20"/>
      <c r="GJE162" s="20"/>
      <c r="GJF162" s="20"/>
      <c r="GJG162" s="20"/>
      <c r="GJH162" s="20"/>
      <c r="GJI162" s="20"/>
      <c r="GJJ162" s="20"/>
      <c r="GJK162" s="20"/>
      <c r="GJL162" s="20"/>
      <c r="GJM162" s="20"/>
      <c r="GJN162" s="20"/>
      <c r="GJO162" s="20"/>
      <c r="GJP162" s="20"/>
      <c r="GJQ162" s="20"/>
      <c r="GJR162" s="20"/>
      <c r="GJS162" s="20"/>
      <c r="GJT162" s="20"/>
      <c r="GJU162" s="20"/>
      <c r="GJV162" s="20"/>
      <c r="GJW162" s="20"/>
      <c r="GJX162" s="20"/>
      <c r="GJY162" s="20"/>
      <c r="GJZ162" s="20"/>
      <c r="GKA162" s="20"/>
      <c r="GKB162" s="20"/>
      <c r="GKC162" s="20"/>
      <c r="GKD162" s="20"/>
      <c r="GKE162" s="20"/>
      <c r="GKF162" s="20"/>
      <c r="GKG162" s="20"/>
      <c r="GKH162" s="20"/>
      <c r="GKI162" s="20"/>
      <c r="GKJ162" s="20"/>
      <c r="GKK162" s="20"/>
      <c r="GKL162" s="20"/>
      <c r="GKM162" s="20"/>
      <c r="GKN162" s="20"/>
      <c r="GKO162" s="20"/>
      <c r="GKP162" s="20"/>
      <c r="GKQ162" s="20"/>
      <c r="GKR162" s="20"/>
      <c r="GKS162" s="20"/>
      <c r="GKT162" s="20"/>
      <c r="GKU162" s="20"/>
      <c r="GKV162" s="20"/>
      <c r="GKW162" s="20"/>
      <c r="GKX162" s="20"/>
      <c r="GKY162" s="20"/>
      <c r="GKZ162" s="20"/>
      <c r="GLA162" s="20"/>
      <c r="GLB162" s="20"/>
      <c r="GLC162" s="20"/>
      <c r="GLD162" s="20"/>
      <c r="GLE162" s="20"/>
      <c r="GLF162" s="20"/>
      <c r="GLG162" s="20"/>
      <c r="GLH162" s="20"/>
      <c r="GLI162" s="20"/>
      <c r="GLJ162" s="20"/>
      <c r="GLK162" s="20"/>
      <c r="GLL162" s="20"/>
      <c r="GLM162" s="20"/>
      <c r="GLN162" s="20"/>
      <c r="GLO162" s="20"/>
      <c r="GLP162" s="20"/>
      <c r="GLQ162" s="20"/>
      <c r="GLR162" s="20"/>
      <c r="GLS162" s="20"/>
      <c r="GLT162" s="20"/>
      <c r="GLU162" s="20"/>
      <c r="GLV162" s="20"/>
      <c r="GLW162" s="20"/>
      <c r="GLX162" s="20"/>
      <c r="GLY162" s="20"/>
      <c r="GLZ162" s="20"/>
      <c r="GMA162" s="20"/>
      <c r="GMB162" s="20"/>
      <c r="GMC162" s="20"/>
      <c r="GMD162" s="20"/>
      <c r="GME162" s="20"/>
      <c r="GMF162" s="20"/>
      <c r="GMG162" s="20"/>
      <c r="GMH162" s="20"/>
      <c r="GMI162" s="20"/>
      <c r="GMJ162" s="20"/>
      <c r="GMK162" s="20"/>
      <c r="GML162" s="20"/>
      <c r="GMM162" s="20"/>
      <c r="GMN162" s="20"/>
      <c r="GMO162" s="20"/>
      <c r="GMP162" s="20"/>
      <c r="GMQ162" s="20"/>
      <c r="GMR162" s="20"/>
      <c r="GMS162" s="20"/>
      <c r="GMT162" s="20"/>
      <c r="GMU162" s="20"/>
      <c r="GMV162" s="20"/>
      <c r="GMW162" s="20"/>
      <c r="GMX162" s="20"/>
      <c r="GMY162" s="20"/>
      <c r="GMZ162" s="20"/>
      <c r="GNA162" s="20"/>
      <c r="GNB162" s="20"/>
      <c r="GNC162" s="20"/>
      <c r="GND162" s="20"/>
      <c r="GNE162" s="20"/>
      <c r="GNF162" s="20"/>
      <c r="GNG162" s="20"/>
      <c r="GNH162" s="20"/>
      <c r="GNI162" s="20"/>
      <c r="GNJ162" s="20"/>
      <c r="GNK162" s="20"/>
      <c r="GNL162" s="20"/>
      <c r="GNM162" s="20"/>
      <c r="GNN162" s="20"/>
      <c r="GNO162" s="20"/>
      <c r="GNP162" s="20"/>
      <c r="GNQ162" s="20"/>
      <c r="GNR162" s="20"/>
      <c r="GNS162" s="20"/>
      <c r="GNT162" s="20"/>
      <c r="GNU162" s="20"/>
      <c r="GNV162" s="20"/>
      <c r="GNW162" s="20"/>
      <c r="GNX162" s="20"/>
      <c r="GNY162" s="20"/>
      <c r="GNZ162" s="20"/>
      <c r="GOA162" s="20"/>
      <c r="GOB162" s="20"/>
      <c r="GOC162" s="20"/>
      <c r="GOD162" s="20"/>
      <c r="GOE162" s="20"/>
      <c r="GOF162" s="20"/>
      <c r="GOG162" s="20"/>
      <c r="GOH162" s="20"/>
      <c r="GOI162" s="20"/>
      <c r="GOJ162" s="20"/>
      <c r="GOK162" s="20"/>
      <c r="GOL162" s="20"/>
      <c r="GOM162" s="20"/>
      <c r="GON162" s="20"/>
      <c r="GOO162" s="20"/>
      <c r="GOP162" s="20"/>
      <c r="GOQ162" s="20"/>
      <c r="GOR162" s="20"/>
      <c r="GOS162" s="20"/>
      <c r="GOT162" s="20"/>
      <c r="GOU162" s="20"/>
      <c r="GOV162" s="20"/>
      <c r="GOW162" s="20"/>
      <c r="GOX162" s="20"/>
      <c r="GOY162" s="20"/>
      <c r="GOZ162" s="20"/>
      <c r="GPA162" s="20"/>
      <c r="GPB162" s="20"/>
      <c r="GPC162" s="20"/>
      <c r="GPD162" s="20"/>
      <c r="GPE162" s="20"/>
      <c r="GPF162" s="20"/>
      <c r="GPG162" s="20"/>
      <c r="GPH162" s="20"/>
      <c r="GPI162" s="20"/>
      <c r="GPJ162" s="20"/>
      <c r="GPK162" s="20"/>
      <c r="GPL162" s="20"/>
      <c r="GPM162" s="20"/>
      <c r="GPN162" s="20"/>
      <c r="GPO162" s="20"/>
      <c r="GPP162" s="20"/>
      <c r="GPQ162" s="20"/>
      <c r="GPR162" s="20"/>
      <c r="GPS162" s="20"/>
      <c r="GPT162" s="20"/>
      <c r="GPU162" s="20"/>
      <c r="GPV162" s="20"/>
      <c r="GPW162" s="20"/>
      <c r="GPX162" s="20"/>
      <c r="GPY162" s="20"/>
      <c r="GPZ162" s="20"/>
      <c r="GQA162" s="20"/>
      <c r="GQB162" s="20"/>
      <c r="GQC162" s="20"/>
      <c r="GQD162" s="20"/>
      <c r="GQE162" s="20"/>
      <c r="GQF162" s="20"/>
      <c r="GQG162" s="20"/>
      <c r="GQH162" s="20"/>
      <c r="GQI162" s="20"/>
      <c r="GQJ162" s="20"/>
      <c r="GQK162" s="20"/>
      <c r="GQL162" s="20"/>
      <c r="GQM162" s="20"/>
      <c r="GQN162" s="20"/>
      <c r="GQO162" s="20"/>
      <c r="GQP162" s="20"/>
      <c r="GQQ162" s="20"/>
      <c r="GQR162" s="20"/>
      <c r="GQS162" s="20"/>
      <c r="GQT162" s="20"/>
      <c r="GQU162" s="20"/>
      <c r="GQV162" s="20"/>
      <c r="GQW162" s="20"/>
      <c r="GQX162" s="20"/>
      <c r="GQY162" s="20"/>
      <c r="GQZ162" s="20"/>
      <c r="GRA162" s="20"/>
      <c r="GRB162" s="20"/>
      <c r="GRC162" s="20"/>
      <c r="GRD162" s="20"/>
      <c r="GRE162" s="20"/>
      <c r="GRF162" s="20"/>
      <c r="GRG162" s="20"/>
      <c r="GRH162" s="20"/>
      <c r="GRI162" s="20"/>
      <c r="GRJ162" s="20"/>
      <c r="GRK162" s="20"/>
      <c r="GRL162" s="20"/>
      <c r="GRM162" s="20"/>
      <c r="GRN162" s="20"/>
      <c r="GRO162" s="20"/>
      <c r="GRP162" s="20"/>
      <c r="GRQ162" s="20"/>
      <c r="GRR162" s="20"/>
      <c r="GRS162" s="20"/>
      <c r="GRT162" s="20"/>
      <c r="GRU162" s="20"/>
      <c r="GRV162" s="20"/>
      <c r="GRW162" s="20"/>
      <c r="GRX162" s="20"/>
      <c r="GRY162" s="20"/>
      <c r="GRZ162" s="20"/>
      <c r="GSA162" s="20"/>
      <c r="GSB162" s="20"/>
      <c r="GSC162" s="20"/>
      <c r="GSD162" s="20"/>
      <c r="GSE162" s="20"/>
      <c r="GSF162" s="20"/>
      <c r="GSG162" s="20"/>
      <c r="GSH162" s="20"/>
      <c r="GSI162" s="20"/>
      <c r="GSJ162" s="20"/>
      <c r="GSK162" s="20"/>
      <c r="GSL162" s="20"/>
      <c r="GSM162" s="20"/>
      <c r="GSN162" s="20"/>
      <c r="GSO162" s="20"/>
      <c r="GSP162" s="20"/>
      <c r="GSQ162" s="20"/>
      <c r="GSR162" s="20"/>
      <c r="GSS162" s="20"/>
      <c r="GST162" s="20"/>
      <c r="GSU162" s="20"/>
      <c r="GSV162" s="20"/>
      <c r="GSW162" s="20"/>
      <c r="GSX162" s="20"/>
      <c r="GSY162" s="20"/>
      <c r="GSZ162" s="20"/>
      <c r="GTA162" s="20"/>
      <c r="GTB162" s="20"/>
      <c r="GTC162" s="20"/>
      <c r="GTD162" s="20"/>
      <c r="GTE162" s="20"/>
      <c r="GTF162" s="20"/>
      <c r="GTG162" s="20"/>
      <c r="GTH162" s="20"/>
      <c r="GTI162" s="20"/>
      <c r="GTJ162" s="20"/>
      <c r="GTK162" s="20"/>
      <c r="GTL162" s="20"/>
      <c r="GTM162" s="20"/>
      <c r="GTN162" s="20"/>
      <c r="GTO162" s="20"/>
      <c r="GTP162" s="20"/>
      <c r="GTQ162" s="20"/>
      <c r="GTR162" s="20"/>
      <c r="GTS162" s="20"/>
      <c r="GTT162" s="20"/>
      <c r="GTU162" s="20"/>
      <c r="GTV162" s="20"/>
      <c r="GTW162" s="20"/>
      <c r="GTX162" s="20"/>
      <c r="GTY162" s="20"/>
      <c r="GTZ162" s="20"/>
      <c r="GUA162" s="20"/>
      <c r="GUB162" s="20"/>
      <c r="GUC162" s="20"/>
      <c r="GUD162" s="20"/>
      <c r="GUE162" s="20"/>
      <c r="GUF162" s="20"/>
      <c r="GUG162" s="20"/>
      <c r="GUH162" s="20"/>
      <c r="GUI162" s="20"/>
      <c r="GUJ162" s="20"/>
      <c r="GUK162" s="20"/>
      <c r="GUL162" s="20"/>
      <c r="GUM162" s="20"/>
      <c r="GUN162" s="20"/>
      <c r="GUO162" s="20"/>
      <c r="GUP162" s="20"/>
      <c r="GUQ162" s="20"/>
      <c r="GUR162" s="20"/>
      <c r="GUS162" s="20"/>
      <c r="GUT162" s="20"/>
      <c r="GUU162" s="20"/>
      <c r="GUV162" s="20"/>
      <c r="GUW162" s="20"/>
      <c r="GUX162" s="20"/>
      <c r="GUY162" s="20"/>
      <c r="GUZ162" s="20"/>
      <c r="GVA162" s="20"/>
      <c r="GVB162" s="20"/>
      <c r="GVC162" s="20"/>
      <c r="GVD162" s="20"/>
      <c r="GVE162" s="20"/>
      <c r="GVF162" s="20"/>
      <c r="GVG162" s="20"/>
      <c r="GVH162" s="20"/>
      <c r="GVI162" s="20"/>
      <c r="GVJ162" s="20"/>
      <c r="GVK162" s="20"/>
      <c r="GVL162" s="20"/>
      <c r="GVM162" s="20"/>
      <c r="GVN162" s="20"/>
      <c r="GVO162" s="20"/>
      <c r="GVP162" s="20"/>
      <c r="GVQ162" s="20"/>
      <c r="GVR162" s="20"/>
      <c r="GVS162" s="20"/>
      <c r="GVT162" s="20"/>
      <c r="GVU162" s="20"/>
      <c r="GVV162" s="20"/>
      <c r="GVW162" s="20"/>
      <c r="GVX162" s="20"/>
      <c r="GVY162" s="20"/>
      <c r="GVZ162" s="20"/>
      <c r="GWA162" s="20"/>
      <c r="GWB162" s="20"/>
      <c r="GWC162" s="20"/>
      <c r="GWD162" s="20"/>
      <c r="GWE162" s="20"/>
      <c r="GWF162" s="20"/>
      <c r="GWG162" s="20"/>
      <c r="GWH162" s="20"/>
      <c r="GWI162" s="20"/>
      <c r="GWJ162" s="20"/>
      <c r="GWK162" s="20"/>
      <c r="GWL162" s="20"/>
      <c r="GWM162" s="20"/>
      <c r="GWN162" s="20"/>
      <c r="GWO162" s="20"/>
      <c r="GWP162" s="20"/>
      <c r="GWQ162" s="20"/>
      <c r="GWR162" s="20"/>
      <c r="GWS162" s="20"/>
      <c r="GWT162" s="20"/>
      <c r="GWU162" s="20"/>
      <c r="GWV162" s="20"/>
      <c r="GWW162" s="20"/>
      <c r="GWX162" s="20"/>
      <c r="GWY162" s="20"/>
      <c r="GWZ162" s="20"/>
      <c r="GXA162" s="20"/>
      <c r="GXB162" s="20"/>
      <c r="GXC162" s="20"/>
      <c r="GXD162" s="20"/>
      <c r="GXE162" s="20"/>
      <c r="GXF162" s="20"/>
      <c r="GXG162" s="20"/>
      <c r="GXH162" s="20"/>
      <c r="GXI162" s="20"/>
      <c r="GXJ162" s="20"/>
      <c r="GXK162" s="20"/>
      <c r="GXL162" s="20"/>
      <c r="GXM162" s="20"/>
      <c r="GXN162" s="20"/>
      <c r="GXO162" s="20"/>
      <c r="GXP162" s="20"/>
      <c r="GXQ162" s="20"/>
      <c r="GXR162" s="20"/>
      <c r="GXS162" s="20"/>
      <c r="GXT162" s="20"/>
      <c r="GXU162" s="20"/>
      <c r="GXV162" s="20"/>
      <c r="GXW162" s="20"/>
      <c r="GXX162" s="20"/>
      <c r="GXY162" s="20"/>
      <c r="GXZ162" s="20"/>
      <c r="GYA162" s="20"/>
      <c r="GYB162" s="20"/>
      <c r="GYC162" s="20"/>
      <c r="GYD162" s="20"/>
      <c r="GYE162" s="20"/>
      <c r="GYF162" s="20"/>
      <c r="GYG162" s="20"/>
      <c r="GYH162" s="20"/>
      <c r="GYI162" s="20"/>
      <c r="GYJ162" s="20"/>
      <c r="GYK162" s="20"/>
      <c r="GYL162" s="20"/>
      <c r="GYM162" s="20"/>
      <c r="GYN162" s="20"/>
      <c r="GYO162" s="20"/>
      <c r="GYP162" s="20"/>
      <c r="GYQ162" s="20"/>
      <c r="GYR162" s="20"/>
      <c r="GYS162" s="20"/>
      <c r="GYT162" s="20"/>
      <c r="GYU162" s="20"/>
      <c r="GYV162" s="20"/>
      <c r="GYW162" s="20"/>
      <c r="GYX162" s="20"/>
      <c r="GYY162" s="20"/>
      <c r="GYZ162" s="20"/>
      <c r="GZA162" s="20"/>
      <c r="GZB162" s="20"/>
      <c r="GZC162" s="20"/>
      <c r="GZD162" s="20"/>
      <c r="GZE162" s="20"/>
      <c r="GZF162" s="20"/>
      <c r="GZG162" s="20"/>
      <c r="GZH162" s="20"/>
      <c r="GZI162" s="20"/>
      <c r="GZJ162" s="20"/>
      <c r="GZK162" s="20"/>
      <c r="GZL162" s="20"/>
      <c r="GZM162" s="20"/>
      <c r="GZN162" s="20"/>
      <c r="GZO162" s="20"/>
      <c r="GZP162" s="20"/>
      <c r="GZQ162" s="20"/>
      <c r="GZR162" s="20"/>
      <c r="GZS162" s="20"/>
      <c r="GZT162" s="20"/>
      <c r="GZU162" s="20"/>
      <c r="GZV162" s="20"/>
      <c r="GZW162" s="20"/>
      <c r="GZX162" s="20"/>
      <c r="GZY162" s="20"/>
      <c r="GZZ162" s="20"/>
      <c r="HAA162" s="20"/>
      <c r="HAB162" s="20"/>
      <c r="HAC162" s="20"/>
      <c r="HAD162" s="20"/>
      <c r="HAE162" s="20"/>
      <c r="HAF162" s="20"/>
      <c r="HAG162" s="20"/>
      <c r="HAH162" s="20"/>
      <c r="HAI162" s="20"/>
      <c r="HAJ162" s="20"/>
      <c r="HAK162" s="20"/>
      <c r="HAL162" s="20"/>
      <c r="HAM162" s="20"/>
      <c r="HAN162" s="20"/>
      <c r="HAO162" s="20"/>
      <c r="HAP162" s="20"/>
      <c r="HAQ162" s="20"/>
      <c r="HAR162" s="20"/>
      <c r="HAS162" s="20"/>
      <c r="HAT162" s="20"/>
      <c r="HAU162" s="20"/>
      <c r="HAV162" s="20"/>
      <c r="HAW162" s="20"/>
      <c r="HAX162" s="20"/>
      <c r="HAY162" s="20"/>
      <c r="HAZ162" s="20"/>
      <c r="HBA162" s="20"/>
      <c r="HBB162" s="20"/>
      <c r="HBC162" s="20"/>
      <c r="HBD162" s="20"/>
      <c r="HBE162" s="20"/>
      <c r="HBF162" s="20"/>
      <c r="HBG162" s="20"/>
      <c r="HBH162" s="20"/>
      <c r="HBI162" s="20"/>
      <c r="HBJ162" s="20"/>
      <c r="HBK162" s="20"/>
      <c r="HBL162" s="20"/>
      <c r="HBM162" s="20"/>
      <c r="HBN162" s="20"/>
      <c r="HBO162" s="20"/>
      <c r="HBP162" s="20"/>
      <c r="HBQ162" s="20"/>
      <c r="HBR162" s="20"/>
      <c r="HBS162" s="20"/>
      <c r="HBT162" s="20"/>
      <c r="HBU162" s="20"/>
      <c r="HBV162" s="20"/>
      <c r="HBW162" s="20"/>
      <c r="HBX162" s="20"/>
      <c r="HBY162" s="20"/>
      <c r="HBZ162" s="20"/>
      <c r="HCA162" s="20"/>
      <c r="HCB162" s="20"/>
      <c r="HCC162" s="20"/>
      <c r="HCD162" s="20"/>
      <c r="HCE162" s="20"/>
      <c r="HCF162" s="20"/>
      <c r="HCG162" s="20"/>
      <c r="HCH162" s="20"/>
      <c r="HCI162" s="20"/>
      <c r="HCJ162" s="20"/>
      <c r="HCK162" s="20"/>
      <c r="HCL162" s="20"/>
      <c r="HCM162" s="20"/>
      <c r="HCN162" s="20"/>
      <c r="HCO162" s="20"/>
      <c r="HCP162" s="20"/>
      <c r="HCQ162" s="20"/>
      <c r="HCR162" s="20"/>
      <c r="HCS162" s="20"/>
      <c r="HCT162" s="20"/>
      <c r="HCU162" s="20"/>
      <c r="HCV162" s="20"/>
      <c r="HCW162" s="20"/>
      <c r="HCX162" s="20"/>
      <c r="HCY162" s="20"/>
      <c r="HCZ162" s="20"/>
      <c r="HDA162" s="20"/>
      <c r="HDB162" s="20"/>
      <c r="HDC162" s="20"/>
      <c r="HDD162" s="20"/>
      <c r="HDE162" s="20"/>
      <c r="HDF162" s="20"/>
      <c r="HDG162" s="20"/>
      <c r="HDH162" s="20"/>
      <c r="HDI162" s="20"/>
      <c r="HDJ162" s="20"/>
      <c r="HDK162" s="20"/>
      <c r="HDL162" s="20"/>
      <c r="HDM162" s="20"/>
      <c r="HDN162" s="20"/>
      <c r="HDO162" s="20"/>
      <c r="HDP162" s="20"/>
      <c r="HDQ162" s="20"/>
      <c r="HDR162" s="20"/>
      <c r="HDS162" s="20"/>
      <c r="HDT162" s="20"/>
      <c r="HDU162" s="20"/>
      <c r="HDV162" s="20"/>
      <c r="HDW162" s="20"/>
      <c r="HDX162" s="20"/>
      <c r="HDY162" s="20"/>
      <c r="HDZ162" s="20"/>
      <c r="HEA162" s="20"/>
      <c r="HEB162" s="20"/>
      <c r="HEC162" s="20"/>
      <c r="HED162" s="20"/>
      <c r="HEE162" s="20"/>
      <c r="HEF162" s="20"/>
      <c r="HEG162" s="20"/>
      <c r="HEH162" s="20"/>
      <c r="HEI162" s="20"/>
      <c r="HEJ162" s="20"/>
      <c r="HEK162" s="20"/>
      <c r="HEL162" s="20"/>
      <c r="HEM162" s="20"/>
      <c r="HEN162" s="20"/>
      <c r="HEO162" s="20"/>
      <c r="HEP162" s="20"/>
      <c r="HEQ162" s="20"/>
      <c r="HER162" s="20"/>
      <c r="HES162" s="20"/>
      <c r="HET162" s="20"/>
      <c r="HEU162" s="20"/>
      <c r="HEV162" s="20"/>
      <c r="HEW162" s="20"/>
      <c r="HEX162" s="20"/>
      <c r="HEY162" s="20"/>
      <c r="HEZ162" s="20"/>
      <c r="HFA162" s="20"/>
      <c r="HFB162" s="20"/>
      <c r="HFC162" s="20"/>
      <c r="HFD162" s="20"/>
      <c r="HFE162" s="20"/>
      <c r="HFF162" s="20"/>
      <c r="HFG162" s="20"/>
      <c r="HFH162" s="20"/>
      <c r="HFI162" s="20"/>
      <c r="HFJ162" s="20"/>
      <c r="HFK162" s="20"/>
      <c r="HFL162" s="20"/>
      <c r="HFM162" s="20"/>
      <c r="HFN162" s="20"/>
      <c r="HFO162" s="20"/>
      <c r="HFP162" s="20"/>
      <c r="HFQ162" s="20"/>
      <c r="HFR162" s="20"/>
      <c r="HFS162" s="20"/>
      <c r="HFT162" s="20"/>
      <c r="HFU162" s="20"/>
      <c r="HFV162" s="20"/>
      <c r="HFW162" s="20"/>
      <c r="HFX162" s="20"/>
      <c r="HFY162" s="20"/>
      <c r="HFZ162" s="20"/>
      <c r="HGA162" s="20"/>
      <c r="HGB162" s="20"/>
      <c r="HGC162" s="20"/>
      <c r="HGD162" s="20"/>
      <c r="HGE162" s="20"/>
      <c r="HGF162" s="20"/>
      <c r="HGG162" s="20"/>
      <c r="HGH162" s="20"/>
      <c r="HGI162" s="20"/>
      <c r="HGJ162" s="20"/>
      <c r="HGK162" s="20"/>
      <c r="HGL162" s="20"/>
      <c r="HGM162" s="20"/>
      <c r="HGN162" s="20"/>
      <c r="HGO162" s="20"/>
      <c r="HGP162" s="20"/>
      <c r="HGQ162" s="20"/>
      <c r="HGR162" s="20"/>
      <c r="HGS162" s="20"/>
      <c r="HGT162" s="20"/>
      <c r="HGU162" s="20"/>
      <c r="HGV162" s="20"/>
      <c r="HGW162" s="20"/>
      <c r="HGX162" s="20"/>
      <c r="HGY162" s="20"/>
      <c r="HGZ162" s="20"/>
      <c r="HHA162" s="20"/>
      <c r="HHB162" s="20"/>
      <c r="HHC162" s="20"/>
      <c r="HHD162" s="20"/>
      <c r="HHE162" s="20"/>
      <c r="HHF162" s="20"/>
      <c r="HHG162" s="20"/>
      <c r="HHH162" s="20"/>
      <c r="HHI162" s="20"/>
      <c r="HHJ162" s="20"/>
      <c r="HHK162" s="20"/>
      <c r="HHL162" s="20"/>
      <c r="HHM162" s="20"/>
      <c r="HHN162" s="20"/>
      <c r="HHO162" s="20"/>
      <c r="HHP162" s="20"/>
      <c r="HHQ162" s="20"/>
      <c r="HHR162" s="20"/>
      <c r="HHS162" s="20"/>
      <c r="HHT162" s="20"/>
      <c r="HHU162" s="20"/>
      <c r="HHV162" s="20"/>
      <c r="HHW162" s="20"/>
      <c r="HHX162" s="20"/>
      <c r="HHY162" s="20"/>
      <c r="HHZ162" s="20"/>
      <c r="HIA162" s="20"/>
      <c r="HIB162" s="20"/>
      <c r="HIC162" s="20"/>
      <c r="HID162" s="20"/>
      <c r="HIE162" s="20"/>
      <c r="HIF162" s="20"/>
      <c r="HIG162" s="20"/>
      <c r="HIH162" s="20"/>
      <c r="HII162" s="20"/>
      <c r="HIJ162" s="20"/>
      <c r="HIK162" s="20"/>
      <c r="HIL162" s="20"/>
      <c r="HIM162" s="20"/>
      <c r="HIN162" s="20"/>
      <c r="HIO162" s="20"/>
      <c r="HIP162" s="20"/>
      <c r="HIQ162" s="20"/>
      <c r="HIR162" s="20"/>
      <c r="HIS162" s="20"/>
      <c r="HIT162" s="20"/>
      <c r="HIU162" s="20"/>
      <c r="HIV162" s="20"/>
      <c r="HIW162" s="20"/>
      <c r="HIX162" s="20"/>
      <c r="HIY162" s="20"/>
      <c r="HIZ162" s="20"/>
      <c r="HJA162" s="20"/>
      <c r="HJB162" s="20"/>
      <c r="HJC162" s="20"/>
      <c r="HJD162" s="20"/>
      <c r="HJE162" s="20"/>
      <c r="HJF162" s="20"/>
      <c r="HJG162" s="20"/>
      <c r="HJH162" s="20"/>
      <c r="HJI162" s="20"/>
      <c r="HJJ162" s="20"/>
      <c r="HJK162" s="20"/>
      <c r="HJL162" s="20"/>
      <c r="HJM162" s="20"/>
      <c r="HJN162" s="20"/>
      <c r="HJO162" s="20"/>
      <c r="HJP162" s="20"/>
      <c r="HJQ162" s="20"/>
      <c r="HJR162" s="20"/>
      <c r="HJS162" s="20"/>
      <c r="HJT162" s="20"/>
      <c r="HJU162" s="20"/>
      <c r="HJV162" s="20"/>
      <c r="HJW162" s="20"/>
      <c r="HJX162" s="20"/>
      <c r="HJY162" s="20"/>
      <c r="HJZ162" s="20"/>
      <c r="HKA162" s="20"/>
      <c r="HKB162" s="20"/>
      <c r="HKC162" s="20"/>
      <c r="HKD162" s="20"/>
      <c r="HKE162" s="20"/>
      <c r="HKF162" s="20"/>
      <c r="HKG162" s="20"/>
      <c r="HKH162" s="20"/>
      <c r="HKI162" s="20"/>
      <c r="HKJ162" s="20"/>
      <c r="HKK162" s="20"/>
      <c r="HKL162" s="20"/>
      <c r="HKM162" s="20"/>
      <c r="HKN162" s="20"/>
      <c r="HKO162" s="20"/>
      <c r="HKP162" s="20"/>
      <c r="HKQ162" s="20"/>
      <c r="HKR162" s="20"/>
      <c r="HKS162" s="20"/>
      <c r="HKT162" s="20"/>
      <c r="HKU162" s="20"/>
      <c r="HKV162" s="20"/>
      <c r="HKW162" s="20"/>
      <c r="HKX162" s="20"/>
      <c r="HKY162" s="20"/>
      <c r="HKZ162" s="20"/>
      <c r="HLA162" s="20"/>
      <c r="HLB162" s="20"/>
      <c r="HLC162" s="20"/>
      <c r="HLD162" s="20"/>
      <c r="HLE162" s="20"/>
      <c r="HLF162" s="20"/>
      <c r="HLG162" s="20"/>
      <c r="HLH162" s="20"/>
      <c r="HLI162" s="20"/>
      <c r="HLJ162" s="20"/>
      <c r="HLK162" s="20"/>
      <c r="HLL162" s="20"/>
      <c r="HLM162" s="20"/>
      <c r="HLN162" s="20"/>
      <c r="HLO162" s="20"/>
      <c r="HLP162" s="20"/>
      <c r="HLQ162" s="20"/>
      <c r="HLR162" s="20"/>
      <c r="HLS162" s="20"/>
      <c r="HLT162" s="20"/>
      <c r="HLU162" s="20"/>
      <c r="HLV162" s="20"/>
      <c r="HLW162" s="20"/>
      <c r="HLX162" s="20"/>
      <c r="HLY162" s="20"/>
      <c r="HLZ162" s="20"/>
      <c r="HMA162" s="20"/>
      <c r="HMB162" s="20"/>
      <c r="HMC162" s="20"/>
      <c r="HMD162" s="20"/>
      <c r="HME162" s="20"/>
      <c r="HMF162" s="20"/>
      <c r="HMG162" s="20"/>
      <c r="HMH162" s="20"/>
      <c r="HMI162" s="20"/>
      <c r="HMJ162" s="20"/>
      <c r="HMK162" s="20"/>
      <c r="HML162" s="20"/>
      <c r="HMM162" s="20"/>
      <c r="HMN162" s="20"/>
      <c r="HMO162" s="20"/>
      <c r="HMP162" s="20"/>
      <c r="HMQ162" s="20"/>
      <c r="HMR162" s="20"/>
      <c r="HMS162" s="20"/>
      <c r="HMT162" s="20"/>
      <c r="HMU162" s="20"/>
      <c r="HMV162" s="20"/>
      <c r="HMW162" s="20"/>
      <c r="HMX162" s="20"/>
      <c r="HMY162" s="20"/>
      <c r="HMZ162" s="20"/>
      <c r="HNA162" s="20"/>
      <c r="HNB162" s="20"/>
      <c r="HNC162" s="20"/>
      <c r="HND162" s="20"/>
      <c r="HNE162" s="20"/>
      <c r="HNF162" s="20"/>
      <c r="HNG162" s="20"/>
      <c r="HNH162" s="20"/>
      <c r="HNI162" s="20"/>
      <c r="HNJ162" s="20"/>
      <c r="HNK162" s="20"/>
      <c r="HNL162" s="20"/>
      <c r="HNM162" s="20"/>
      <c r="HNN162" s="20"/>
      <c r="HNO162" s="20"/>
      <c r="HNP162" s="20"/>
      <c r="HNQ162" s="20"/>
      <c r="HNR162" s="20"/>
      <c r="HNS162" s="20"/>
      <c r="HNT162" s="20"/>
      <c r="HNU162" s="20"/>
      <c r="HNV162" s="20"/>
      <c r="HNW162" s="20"/>
      <c r="HNX162" s="20"/>
      <c r="HNY162" s="20"/>
      <c r="HNZ162" s="20"/>
      <c r="HOA162" s="20"/>
      <c r="HOB162" s="20"/>
      <c r="HOC162" s="20"/>
      <c r="HOD162" s="20"/>
      <c r="HOE162" s="20"/>
      <c r="HOF162" s="20"/>
      <c r="HOG162" s="20"/>
      <c r="HOH162" s="20"/>
      <c r="HOI162" s="20"/>
      <c r="HOJ162" s="20"/>
      <c r="HOK162" s="20"/>
      <c r="HOL162" s="20"/>
      <c r="HOM162" s="20"/>
      <c r="HON162" s="20"/>
      <c r="HOO162" s="20"/>
      <c r="HOP162" s="20"/>
      <c r="HOQ162" s="20"/>
      <c r="HOR162" s="20"/>
      <c r="HOS162" s="20"/>
      <c r="HOT162" s="20"/>
      <c r="HOU162" s="20"/>
      <c r="HOV162" s="20"/>
      <c r="HOW162" s="20"/>
      <c r="HOX162" s="20"/>
      <c r="HOY162" s="20"/>
      <c r="HOZ162" s="20"/>
      <c r="HPA162" s="20"/>
      <c r="HPB162" s="20"/>
      <c r="HPC162" s="20"/>
      <c r="HPD162" s="20"/>
      <c r="HPE162" s="20"/>
      <c r="HPF162" s="20"/>
      <c r="HPG162" s="20"/>
      <c r="HPH162" s="20"/>
      <c r="HPI162" s="20"/>
      <c r="HPJ162" s="20"/>
      <c r="HPK162" s="20"/>
      <c r="HPL162" s="20"/>
      <c r="HPM162" s="20"/>
      <c r="HPN162" s="20"/>
      <c r="HPO162" s="20"/>
      <c r="HPP162" s="20"/>
      <c r="HPQ162" s="20"/>
      <c r="HPR162" s="20"/>
      <c r="HPS162" s="20"/>
      <c r="HPT162" s="20"/>
      <c r="HPU162" s="20"/>
      <c r="HPV162" s="20"/>
      <c r="HPW162" s="20"/>
      <c r="HPX162" s="20"/>
      <c r="HPY162" s="20"/>
      <c r="HPZ162" s="20"/>
      <c r="HQA162" s="20"/>
      <c r="HQB162" s="20"/>
      <c r="HQC162" s="20"/>
      <c r="HQD162" s="20"/>
      <c r="HQE162" s="20"/>
      <c r="HQF162" s="20"/>
      <c r="HQG162" s="20"/>
      <c r="HQH162" s="20"/>
      <c r="HQI162" s="20"/>
      <c r="HQJ162" s="20"/>
      <c r="HQK162" s="20"/>
      <c r="HQL162" s="20"/>
      <c r="HQM162" s="20"/>
      <c r="HQN162" s="20"/>
      <c r="HQO162" s="20"/>
      <c r="HQP162" s="20"/>
      <c r="HQQ162" s="20"/>
      <c r="HQR162" s="20"/>
      <c r="HQS162" s="20"/>
      <c r="HQT162" s="20"/>
      <c r="HQU162" s="20"/>
      <c r="HQV162" s="20"/>
      <c r="HQW162" s="20"/>
      <c r="HQX162" s="20"/>
      <c r="HQY162" s="20"/>
      <c r="HQZ162" s="20"/>
      <c r="HRA162" s="20"/>
      <c r="HRB162" s="20"/>
      <c r="HRC162" s="20"/>
      <c r="HRD162" s="20"/>
      <c r="HRE162" s="20"/>
      <c r="HRF162" s="20"/>
      <c r="HRG162" s="20"/>
      <c r="HRH162" s="20"/>
      <c r="HRI162" s="20"/>
      <c r="HRJ162" s="20"/>
      <c r="HRK162" s="20"/>
      <c r="HRL162" s="20"/>
      <c r="HRM162" s="20"/>
      <c r="HRN162" s="20"/>
      <c r="HRO162" s="20"/>
      <c r="HRP162" s="20"/>
      <c r="HRQ162" s="20"/>
      <c r="HRR162" s="20"/>
      <c r="HRS162" s="20"/>
      <c r="HRT162" s="20"/>
      <c r="HRU162" s="20"/>
      <c r="HRV162" s="20"/>
      <c r="HRW162" s="20"/>
      <c r="HRX162" s="20"/>
      <c r="HRY162" s="20"/>
      <c r="HRZ162" s="20"/>
      <c r="HSA162" s="20"/>
      <c r="HSB162" s="20"/>
      <c r="HSC162" s="20"/>
      <c r="HSD162" s="20"/>
      <c r="HSE162" s="20"/>
      <c r="HSF162" s="20"/>
      <c r="HSG162" s="20"/>
      <c r="HSH162" s="20"/>
      <c r="HSI162" s="20"/>
      <c r="HSJ162" s="20"/>
      <c r="HSK162" s="20"/>
      <c r="HSL162" s="20"/>
      <c r="HSM162" s="20"/>
      <c r="HSN162" s="20"/>
      <c r="HSO162" s="20"/>
      <c r="HSP162" s="20"/>
      <c r="HSQ162" s="20"/>
      <c r="HSR162" s="20"/>
      <c r="HSS162" s="20"/>
      <c r="HST162" s="20"/>
      <c r="HSU162" s="20"/>
      <c r="HSV162" s="20"/>
      <c r="HSW162" s="20"/>
      <c r="HSX162" s="20"/>
      <c r="HSY162" s="20"/>
      <c r="HSZ162" s="20"/>
      <c r="HTA162" s="20"/>
      <c r="HTB162" s="20"/>
      <c r="HTC162" s="20"/>
      <c r="HTD162" s="20"/>
      <c r="HTE162" s="20"/>
      <c r="HTF162" s="20"/>
      <c r="HTG162" s="20"/>
      <c r="HTH162" s="20"/>
      <c r="HTI162" s="20"/>
      <c r="HTJ162" s="20"/>
      <c r="HTK162" s="20"/>
      <c r="HTL162" s="20"/>
      <c r="HTM162" s="20"/>
      <c r="HTN162" s="20"/>
      <c r="HTO162" s="20"/>
      <c r="HTP162" s="20"/>
      <c r="HTQ162" s="20"/>
      <c r="HTR162" s="20"/>
      <c r="HTS162" s="20"/>
      <c r="HTT162" s="20"/>
      <c r="HTU162" s="20"/>
      <c r="HTV162" s="20"/>
      <c r="HTW162" s="20"/>
      <c r="HTX162" s="20"/>
      <c r="HTY162" s="20"/>
      <c r="HTZ162" s="20"/>
      <c r="HUA162" s="20"/>
      <c r="HUB162" s="20"/>
      <c r="HUC162" s="20"/>
      <c r="HUD162" s="20"/>
      <c r="HUE162" s="20"/>
      <c r="HUF162" s="20"/>
      <c r="HUG162" s="20"/>
      <c r="HUH162" s="20"/>
      <c r="HUI162" s="20"/>
      <c r="HUJ162" s="20"/>
      <c r="HUK162" s="20"/>
      <c r="HUL162" s="20"/>
      <c r="HUM162" s="20"/>
      <c r="HUN162" s="20"/>
      <c r="HUO162" s="20"/>
      <c r="HUP162" s="20"/>
      <c r="HUQ162" s="20"/>
      <c r="HUR162" s="20"/>
      <c r="HUS162" s="20"/>
      <c r="HUT162" s="20"/>
      <c r="HUU162" s="20"/>
      <c r="HUV162" s="20"/>
      <c r="HUW162" s="20"/>
      <c r="HUX162" s="20"/>
      <c r="HUY162" s="20"/>
      <c r="HUZ162" s="20"/>
      <c r="HVA162" s="20"/>
      <c r="HVB162" s="20"/>
      <c r="HVC162" s="20"/>
      <c r="HVD162" s="20"/>
      <c r="HVE162" s="20"/>
      <c r="HVF162" s="20"/>
      <c r="HVG162" s="20"/>
      <c r="HVH162" s="20"/>
      <c r="HVI162" s="20"/>
      <c r="HVJ162" s="20"/>
      <c r="HVK162" s="20"/>
      <c r="HVL162" s="20"/>
      <c r="HVM162" s="20"/>
      <c r="HVN162" s="20"/>
      <c r="HVO162" s="20"/>
      <c r="HVP162" s="20"/>
      <c r="HVQ162" s="20"/>
      <c r="HVR162" s="20"/>
      <c r="HVS162" s="20"/>
      <c r="HVT162" s="20"/>
      <c r="HVU162" s="20"/>
      <c r="HVV162" s="20"/>
      <c r="HVW162" s="20"/>
      <c r="HVX162" s="20"/>
      <c r="HVY162" s="20"/>
      <c r="HVZ162" s="20"/>
      <c r="HWA162" s="20"/>
      <c r="HWB162" s="20"/>
      <c r="HWC162" s="20"/>
      <c r="HWD162" s="20"/>
      <c r="HWE162" s="20"/>
      <c r="HWF162" s="20"/>
      <c r="HWG162" s="20"/>
      <c r="HWH162" s="20"/>
      <c r="HWI162" s="20"/>
      <c r="HWJ162" s="20"/>
      <c r="HWK162" s="20"/>
      <c r="HWL162" s="20"/>
      <c r="HWM162" s="20"/>
      <c r="HWN162" s="20"/>
      <c r="HWO162" s="20"/>
      <c r="HWP162" s="20"/>
      <c r="HWQ162" s="20"/>
      <c r="HWR162" s="20"/>
      <c r="HWS162" s="20"/>
      <c r="HWT162" s="20"/>
      <c r="HWU162" s="20"/>
      <c r="HWV162" s="20"/>
      <c r="HWW162" s="20"/>
      <c r="HWX162" s="20"/>
      <c r="HWY162" s="20"/>
      <c r="HWZ162" s="20"/>
      <c r="HXA162" s="20"/>
      <c r="HXB162" s="20"/>
      <c r="HXC162" s="20"/>
      <c r="HXD162" s="20"/>
      <c r="HXE162" s="20"/>
      <c r="HXF162" s="20"/>
      <c r="HXG162" s="20"/>
      <c r="HXH162" s="20"/>
      <c r="HXI162" s="20"/>
      <c r="HXJ162" s="20"/>
      <c r="HXK162" s="20"/>
      <c r="HXL162" s="20"/>
      <c r="HXM162" s="20"/>
      <c r="HXN162" s="20"/>
      <c r="HXO162" s="20"/>
      <c r="HXP162" s="20"/>
      <c r="HXQ162" s="20"/>
      <c r="HXR162" s="20"/>
      <c r="HXS162" s="20"/>
      <c r="HXT162" s="20"/>
      <c r="HXU162" s="20"/>
      <c r="HXV162" s="20"/>
      <c r="HXW162" s="20"/>
      <c r="HXX162" s="20"/>
      <c r="HXY162" s="20"/>
      <c r="HXZ162" s="20"/>
      <c r="HYA162" s="20"/>
      <c r="HYB162" s="20"/>
      <c r="HYC162" s="20"/>
      <c r="HYD162" s="20"/>
      <c r="HYE162" s="20"/>
      <c r="HYF162" s="20"/>
      <c r="HYG162" s="20"/>
      <c r="HYH162" s="20"/>
      <c r="HYI162" s="20"/>
      <c r="HYJ162" s="20"/>
      <c r="HYK162" s="20"/>
      <c r="HYL162" s="20"/>
      <c r="HYM162" s="20"/>
      <c r="HYN162" s="20"/>
      <c r="HYO162" s="20"/>
      <c r="HYP162" s="20"/>
      <c r="HYQ162" s="20"/>
      <c r="HYR162" s="20"/>
      <c r="HYS162" s="20"/>
      <c r="HYT162" s="20"/>
      <c r="HYU162" s="20"/>
      <c r="HYV162" s="20"/>
      <c r="HYW162" s="20"/>
      <c r="HYX162" s="20"/>
      <c r="HYY162" s="20"/>
      <c r="HYZ162" s="20"/>
      <c r="HZA162" s="20"/>
      <c r="HZB162" s="20"/>
      <c r="HZC162" s="20"/>
      <c r="HZD162" s="20"/>
      <c r="HZE162" s="20"/>
      <c r="HZF162" s="20"/>
      <c r="HZG162" s="20"/>
      <c r="HZH162" s="20"/>
      <c r="HZI162" s="20"/>
      <c r="HZJ162" s="20"/>
      <c r="HZK162" s="20"/>
      <c r="HZL162" s="20"/>
      <c r="HZM162" s="20"/>
      <c r="HZN162" s="20"/>
      <c r="HZO162" s="20"/>
      <c r="HZP162" s="20"/>
      <c r="HZQ162" s="20"/>
      <c r="HZR162" s="20"/>
      <c r="HZS162" s="20"/>
      <c r="HZT162" s="20"/>
      <c r="HZU162" s="20"/>
      <c r="HZV162" s="20"/>
      <c r="HZW162" s="20"/>
      <c r="HZX162" s="20"/>
      <c r="HZY162" s="20"/>
      <c r="HZZ162" s="20"/>
      <c r="IAA162" s="20"/>
      <c r="IAB162" s="20"/>
      <c r="IAC162" s="20"/>
      <c r="IAD162" s="20"/>
      <c r="IAE162" s="20"/>
      <c r="IAF162" s="20"/>
      <c r="IAG162" s="20"/>
      <c r="IAH162" s="20"/>
      <c r="IAI162" s="20"/>
      <c r="IAJ162" s="20"/>
      <c r="IAK162" s="20"/>
      <c r="IAL162" s="20"/>
      <c r="IAM162" s="20"/>
      <c r="IAN162" s="20"/>
      <c r="IAO162" s="20"/>
      <c r="IAP162" s="20"/>
      <c r="IAQ162" s="20"/>
      <c r="IAR162" s="20"/>
      <c r="IAS162" s="20"/>
      <c r="IAT162" s="20"/>
      <c r="IAU162" s="20"/>
      <c r="IAV162" s="20"/>
      <c r="IAW162" s="20"/>
      <c r="IAX162" s="20"/>
      <c r="IAY162" s="20"/>
      <c r="IAZ162" s="20"/>
      <c r="IBA162" s="20"/>
      <c r="IBB162" s="20"/>
      <c r="IBC162" s="20"/>
      <c r="IBD162" s="20"/>
      <c r="IBE162" s="20"/>
      <c r="IBF162" s="20"/>
      <c r="IBG162" s="20"/>
      <c r="IBH162" s="20"/>
      <c r="IBI162" s="20"/>
      <c r="IBJ162" s="20"/>
      <c r="IBK162" s="20"/>
      <c r="IBL162" s="20"/>
      <c r="IBM162" s="20"/>
      <c r="IBN162" s="20"/>
      <c r="IBO162" s="20"/>
      <c r="IBP162" s="20"/>
      <c r="IBQ162" s="20"/>
      <c r="IBR162" s="20"/>
      <c r="IBS162" s="20"/>
      <c r="IBT162" s="20"/>
      <c r="IBU162" s="20"/>
      <c r="IBV162" s="20"/>
      <c r="IBW162" s="20"/>
      <c r="IBX162" s="20"/>
      <c r="IBY162" s="20"/>
      <c r="IBZ162" s="20"/>
      <c r="ICA162" s="20"/>
      <c r="ICB162" s="20"/>
      <c r="ICC162" s="20"/>
      <c r="ICD162" s="20"/>
      <c r="ICE162" s="20"/>
      <c r="ICF162" s="20"/>
      <c r="ICG162" s="20"/>
      <c r="ICH162" s="20"/>
      <c r="ICI162" s="20"/>
      <c r="ICJ162" s="20"/>
      <c r="ICK162" s="20"/>
      <c r="ICL162" s="20"/>
      <c r="ICM162" s="20"/>
      <c r="ICN162" s="20"/>
      <c r="ICO162" s="20"/>
      <c r="ICP162" s="20"/>
      <c r="ICQ162" s="20"/>
      <c r="ICR162" s="20"/>
      <c r="ICS162" s="20"/>
      <c r="ICT162" s="20"/>
      <c r="ICU162" s="20"/>
      <c r="ICV162" s="20"/>
      <c r="ICW162" s="20"/>
      <c r="ICX162" s="20"/>
      <c r="ICY162" s="20"/>
      <c r="ICZ162" s="20"/>
      <c r="IDA162" s="20"/>
      <c r="IDB162" s="20"/>
      <c r="IDC162" s="20"/>
      <c r="IDD162" s="20"/>
      <c r="IDE162" s="20"/>
      <c r="IDF162" s="20"/>
      <c r="IDG162" s="20"/>
      <c r="IDH162" s="20"/>
      <c r="IDI162" s="20"/>
      <c r="IDJ162" s="20"/>
      <c r="IDK162" s="20"/>
      <c r="IDL162" s="20"/>
      <c r="IDM162" s="20"/>
      <c r="IDN162" s="20"/>
      <c r="IDO162" s="20"/>
      <c r="IDP162" s="20"/>
      <c r="IDQ162" s="20"/>
      <c r="IDR162" s="20"/>
      <c r="IDS162" s="20"/>
      <c r="IDT162" s="20"/>
      <c r="IDU162" s="20"/>
      <c r="IDV162" s="20"/>
      <c r="IDW162" s="20"/>
      <c r="IDX162" s="20"/>
      <c r="IDY162" s="20"/>
      <c r="IDZ162" s="20"/>
      <c r="IEA162" s="20"/>
      <c r="IEB162" s="20"/>
      <c r="IEC162" s="20"/>
      <c r="IED162" s="20"/>
      <c r="IEE162" s="20"/>
      <c r="IEF162" s="20"/>
      <c r="IEG162" s="20"/>
      <c r="IEH162" s="20"/>
      <c r="IEI162" s="20"/>
      <c r="IEJ162" s="20"/>
      <c r="IEK162" s="20"/>
      <c r="IEL162" s="20"/>
      <c r="IEM162" s="20"/>
      <c r="IEN162" s="20"/>
      <c r="IEO162" s="20"/>
      <c r="IEP162" s="20"/>
      <c r="IEQ162" s="20"/>
      <c r="IER162" s="20"/>
      <c r="IES162" s="20"/>
      <c r="IET162" s="20"/>
      <c r="IEU162" s="20"/>
      <c r="IEV162" s="20"/>
      <c r="IEW162" s="20"/>
      <c r="IEX162" s="20"/>
      <c r="IEY162" s="20"/>
      <c r="IEZ162" s="20"/>
      <c r="IFA162" s="20"/>
      <c r="IFB162" s="20"/>
      <c r="IFC162" s="20"/>
      <c r="IFD162" s="20"/>
      <c r="IFE162" s="20"/>
      <c r="IFF162" s="20"/>
      <c r="IFG162" s="20"/>
      <c r="IFH162" s="20"/>
      <c r="IFI162" s="20"/>
      <c r="IFJ162" s="20"/>
      <c r="IFK162" s="20"/>
      <c r="IFL162" s="20"/>
      <c r="IFM162" s="20"/>
      <c r="IFN162" s="20"/>
      <c r="IFO162" s="20"/>
      <c r="IFP162" s="20"/>
      <c r="IFQ162" s="20"/>
      <c r="IFR162" s="20"/>
      <c r="IFS162" s="20"/>
      <c r="IFT162" s="20"/>
      <c r="IFU162" s="20"/>
      <c r="IFV162" s="20"/>
      <c r="IFW162" s="20"/>
      <c r="IFX162" s="20"/>
      <c r="IFY162" s="20"/>
      <c r="IFZ162" s="20"/>
      <c r="IGA162" s="20"/>
      <c r="IGB162" s="20"/>
      <c r="IGC162" s="20"/>
      <c r="IGD162" s="20"/>
      <c r="IGE162" s="20"/>
      <c r="IGF162" s="20"/>
      <c r="IGG162" s="20"/>
      <c r="IGH162" s="20"/>
      <c r="IGI162" s="20"/>
      <c r="IGJ162" s="20"/>
      <c r="IGK162" s="20"/>
      <c r="IGL162" s="20"/>
      <c r="IGM162" s="20"/>
      <c r="IGN162" s="20"/>
      <c r="IGO162" s="20"/>
      <c r="IGP162" s="20"/>
      <c r="IGQ162" s="20"/>
      <c r="IGR162" s="20"/>
      <c r="IGS162" s="20"/>
      <c r="IGT162" s="20"/>
      <c r="IGU162" s="20"/>
      <c r="IGV162" s="20"/>
      <c r="IGW162" s="20"/>
      <c r="IGX162" s="20"/>
      <c r="IGY162" s="20"/>
      <c r="IGZ162" s="20"/>
      <c r="IHA162" s="20"/>
      <c r="IHB162" s="20"/>
      <c r="IHC162" s="20"/>
      <c r="IHD162" s="20"/>
      <c r="IHE162" s="20"/>
      <c r="IHF162" s="20"/>
      <c r="IHG162" s="20"/>
      <c r="IHH162" s="20"/>
      <c r="IHI162" s="20"/>
      <c r="IHJ162" s="20"/>
      <c r="IHK162" s="20"/>
      <c r="IHL162" s="20"/>
      <c r="IHM162" s="20"/>
      <c r="IHN162" s="20"/>
      <c r="IHO162" s="20"/>
      <c r="IHP162" s="20"/>
      <c r="IHQ162" s="20"/>
      <c r="IHR162" s="20"/>
      <c r="IHS162" s="20"/>
      <c r="IHT162" s="20"/>
      <c r="IHU162" s="20"/>
      <c r="IHV162" s="20"/>
      <c r="IHW162" s="20"/>
      <c r="IHX162" s="20"/>
      <c r="IHY162" s="20"/>
      <c r="IHZ162" s="20"/>
      <c r="IIA162" s="20"/>
      <c r="IIB162" s="20"/>
      <c r="IIC162" s="20"/>
      <c r="IID162" s="20"/>
      <c r="IIE162" s="20"/>
      <c r="IIF162" s="20"/>
      <c r="IIG162" s="20"/>
      <c r="IIH162" s="20"/>
      <c r="III162" s="20"/>
      <c r="IIJ162" s="20"/>
      <c r="IIK162" s="20"/>
      <c r="IIL162" s="20"/>
      <c r="IIM162" s="20"/>
      <c r="IIN162" s="20"/>
      <c r="IIO162" s="20"/>
      <c r="IIP162" s="20"/>
      <c r="IIQ162" s="20"/>
      <c r="IIR162" s="20"/>
      <c r="IIS162" s="20"/>
      <c r="IIT162" s="20"/>
      <c r="IIU162" s="20"/>
      <c r="IIV162" s="20"/>
      <c r="IIW162" s="20"/>
      <c r="IIX162" s="20"/>
      <c r="IIY162" s="20"/>
      <c r="IIZ162" s="20"/>
      <c r="IJA162" s="20"/>
      <c r="IJB162" s="20"/>
      <c r="IJC162" s="20"/>
      <c r="IJD162" s="20"/>
      <c r="IJE162" s="20"/>
      <c r="IJF162" s="20"/>
      <c r="IJG162" s="20"/>
      <c r="IJH162" s="20"/>
      <c r="IJI162" s="20"/>
      <c r="IJJ162" s="20"/>
      <c r="IJK162" s="20"/>
      <c r="IJL162" s="20"/>
      <c r="IJM162" s="20"/>
      <c r="IJN162" s="20"/>
      <c r="IJO162" s="20"/>
      <c r="IJP162" s="20"/>
      <c r="IJQ162" s="20"/>
      <c r="IJR162" s="20"/>
      <c r="IJS162" s="20"/>
      <c r="IJT162" s="20"/>
      <c r="IJU162" s="20"/>
      <c r="IJV162" s="20"/>
      <c r="IJW162" s="20"/>
      <c r="IJX162" s="20"/>
      <c r="IJY162" s="20"/>
      <c r="IJZ162" s="20"/>
      <c r="IKA162" s="20"/>
      <c r="IKB162" s="20"/>
      <c r="IKC162" s="20"/>
      <c r="IKD162" s="20"/>
      <c r="IKE162" s="20"/>
      <c r="IKF162" s="20"/>
      <c r="IKG162" s="20"/>
      <c r="IKH162" s="20"/>
      <c r="IKI162" s="20"/>
      <c r="IKJ162" s="20"/>
      <c r="IKK162" s="20"/>
      <c r="IKL162" s="20"/>
      <c r="IKM162" s="20"/>
      <c r="IKN162" s="20"/>
      <c r="IKO162" s="20"/>
      <c r="IKP162" s="20"/>
      <c r="IKQ162" s="20"/>
      <c r="IKR162" s="20"/>
      <c r="IKS162" s="20"/>
      <c r="IKT162" s="20"/>
      <c r="IKU162" s="20"/>
      <c r="IKV162" s="20"/>
      <c r="IKW162" s="20"/>
      <c r="IKX162" s="20"/>
      <c r="IKY162" s="20"/>
      <c r="IKZ162" s="20"/>
      <c r="ILA162" s="20"/>
      <c r="ILB162" s="20"/>
      <c r="ILC162" s="20"/>
      <c r="ILD162" s="20"/>
      <c r="ILE162" s="20"/>
      <c r="ILF162" s="20"/>
      <c r="ILG162" s="20"/>
      <c r="ILH162" s="20"/>
      <c r="ILI162" s="20"/>
      <c r="ILJ162" s="20"/>
      <c r="ILK162" s="20"/>
      <c r="ILL162" s="20"/>
      <c r="ILM162" s="20"/>
      <c r="ILN162" s="20"/>
      <c r="ILO162" s="20"/>
      <c r="ILP162" s="20"/>
      <c r="ILQ162" s="20"/>
      <c r="ILR162" s="20"/>
      <c r="ILS162" s="20"/>
      <c r="ILT162" s="20"/>
      <c r="ILU162" s="20"/>
      <c r="ILV162" s="20"/>
      <c r="ILW162" s="20"/>
      <c r="ILX162" s="20"/>
      <c r="ILY162" s="20"/>
      <c r="ILZ162" s="20"/>
      <c r="IMA162" s="20"/>
      <c r="IMB162" s="20"/>
      <c r="IMC162" s="20"/>
      <c r="IMD162" s="20"/>
      <c r="IME162" s="20"/>
      <c r="IMF162" s="20"/>
      <c r="IMG162" s="20"/>
      <c r="IMH162" s="20"/>
      <c r="IMI162" s="20"/>
      <c r="IMJ162" s="20"/>
      <c r="IMK162" s="20"/>
      <c r="IML162" s="20"/>
      <c r="IMM162" s="20"/>
      <c r="IMN162" s="20"/>
      <c r="IMO162" s="20"/>
      <c r="IMP162" s="20"/>
      <c r="IMQ162" s="20"/>
      <c r="IMR162" s="20"/>
      <c r="IMS162" s="20"/>
      <c r="IMT162" s="20"/>
      <c r="IMU162" s="20"/>
      <c r="IMV162" s="20"/>
      <c r="IMW162" s="20"/>
      <c r="IMX162" s="20"/>
      <c r="IMY162" s="20"/>
      <c r="IMZ162" s="20"/>
      <c r="INA162" s="20"/>
      <c r="INB162" s="20"/>
      <c r="INC162" s="20"/>
      <c r="IND162" s="20"/>
      <c r="INE162" s="20"/>
      <c r="INF162" s="20"/>
      <c r="ING162" s="20"/>
      <c r="INH162" s="20"/>
      <c r="INI162" s="20"/>
      <c r="INJ162" s="20"/>
      <c r="INK162" s="20"/>
      <c r="INL162" s="20"/>
      <c r="INM162" s="20"/>
      <c r="INN162" s="20"/>
      <c r="INO162" s="20"/>
      <c r="INP162" s="20"/>
      <c r="INQ162" s="20"/>
      <c r="INR162" s="20"/>
      <c r="INS162" s="20"/>
      <c r="INT162" s="20"/>
      <c r="INU162" s="20"/>
      <c r="INV162" s="20"/>
      <c r="INW162" s="20"/>
      <c r="INX162" s="20"/>
      <c r="INY162" s="20"/>
      <c r="INZ162" s="20"/>
      <c r="IOA162" s="20"/>
      <c r="IOB162" s="20"/>
      <c r="IOC162" s="20"/>
      <c r="IOD162" s="20"/>
      <c r="IOE162" s="20"/>
      <c r="IOF162" s="20"/>
      <c r="IOG162" s="20"/>
      <c r="IOH162" s="20"/>
      <c r="IOI162" s="20"/>
      <c r="IOJ162" s="20"/>
      <c r="IOK162" s="20"/>
      <c r="IOL162" s="20"/>
      <c r="IOM162" s="20"/>
      <c r="ION162" s="20"/>
      <c r="IOO162" s="20"/>
      <c r="IOP162" s="20"/>
      <c r="IOQ162" s="20"/>
      <c r="IOR162" s="20"/>
      <c r="IOS162" s="20"/>
      <c r="IOT162" s="20"/>
      <c r="IOU162" s="20"/>
      <c r="IOV162" s="20"/>
      <c r="IOW162" s="20"/>
      <c r="IOX162" s="20"/>
      <c r="IOY162" s="20"/>
      <c r="IOZ162" s="20"/>
      <c r="IPA162" s="20"/>
      <c r="IPB162" s="20"/>
      <c r="IPC162" s="20"/>
      <c r="IPD162" s="20"/>
      <c r="IPE162" s="20"/>
      <c r="IPF162" s="20"/>
      <c r="IPG162" s="20"/>
      <c r="IPH162" s="20"/>
      <c r="IPI162" s="20"/>
      <c r="IPJ162" s="20"/>
      <c r="IPK162" s="20"/>
      <c r="IPL162" s="20"/>
      <c r="IPM162" s="20"/>
      <c r="IPN162" s="20"/>
      <c r="IPO162" s="20"/>
      <c r="IPP162" s="20"/>
      <c r="IPQ162" s="20"/>
      <c r="IPR162" s="20"/>
      <c r="IPS162" s="20"/>
      <c r="IPT162" s="20"/>
      <c r="IPU162" s="20"/>
      <c r="IPV162" s="20"/>
      <c r="IPW162" s="20"/>
      <c r="IPX162" s="20"/>
      <c r="IPY162" s="20"/>
      <c r="IPZ162" s="20"/>
      <c r="IQA162" s="20"/>
      <c r="IQB162" s="20"/>
      <c r="IQC162" s="20"/>
      <c r="IQD162" s="20"/>
      <c r="IQE162" s="20"/>
      <c r="IQF162" s="20"/>
      <c r="IQG162" s="20"/>
      <c r="IQH162" s="20"/>
      <c r="IQI162" s="20"/>
      <c r="IQJ162" s="20"/>
      <c r="IQK162" s="20"/>
      <c r="IQL162" s="20"/>
      <c r="IQM162" s="20"/>
      <c r="IQN162" s="20"/>
      <c r="IQO162" s="20"/>
      <c r="IQP162" s="20"/>
      <c r="IQQ162" s="20"/>
      <c r="IQR162" s="20"/>
      <c r="IQS162" s="20"/>
      <c r="IQT162" s="20"/>
      <c r="IQU162" s="20"/>
      <c r="IQV162" s="20"/>
      <c r="IQW162" s="20"/>
      <c r="IQX162" s="20"/>
      <c r="IQY162" s="20"/>
      <c r="IQZ162" s="20"/>
      <c r="IRA162" s="20"/>
      <c r="IRB162" s="20"/>
      <c r="IRC162" s="20"/>
      <c r="IRD162" s="20"/>
      <c r="IRE162" s="20"/>
      <c r="IRF162" s="20"/>
      <c r="IRG162" s="20"/>
      <c r="IRH162" s="20"/>
      <c r="IRI162" s="20"/>
      <c r="IRJ162" s="20"/>
      <c r="IRK162" s="20"/>
      <c r="IRL162" s="20"/>
      <c r="IRM162" s="20"/>
      <c r="IRN162" s="20"/>
      <c r="IRO162" s="20"/>
      <c r="IRP162" s="20"/>
      <c r="IRQ162" s="20"/>
      <c r="IRR162" s="20"/>
      <c r="IRS162" s="20"/>
      <c r="IRT162" s="20"/>
      <c r="IRU162" s="20"/>
      <c r="IRV162" s="20"/>
      <c r="IRW162" s="20"/>
      <c r="IRX162" s="20"/>
      <c r="IRY162" s="20"/>
      <c r="IRZ162" s="20"/>
      <c r="ISA162" s="20"/>
      <c r="ISB162" s="20"/>
      <c r="ISC162" s="20"/>
      <c r="ISD162" s="20"/>
      <c r="ISE162" s="20"/>
      <c r="ISF162" s="20"/>
      <c r="ISG162" s="20"/>
      <c r="ISH162" s="20"/>
      <c r="ISI162" s="20"/>
      <c r="ISJ162" s="20"/>
      <c r="ISK162" s="20"/>
      <c r="ISL162" s="20"/>
      <c r="ISM162" s="20"/>
      <c r="ISN162" s="20"/>
      <c r="ISO162" s="20"/>
      <c r="ISP162" s="20"/>
      <c r="ISQ162" s="20"/>
      <c r="ISR162" s="20"/>
      <c r="ISS162" s="20"/>
      <c r="IST162" s="20"/>
      <c r="ISU162" s="20"/>
      <c r="ISV162" s="20"/>
      <c r="ISW162" s="20"/>
      <c r="ISX162" s="20"/>
      <c r="ISY162" s="20"/>
      <c r="ISZ162" s="20"/>
      <c r="ITA162" s="20"/>
      <c r="ITB162" s="20"/>
      <c r="ITC162" s="20"/>
      <c r="ITD162" s="20"/>
      <c r="ITE162" s="20"/>
      <c r="ITF162" s="20"/>
      <c r="ITG162" s="20"/>
      <c r="ITH162" s="20"/>
      <c r="ITI162" s="20"/>
      <c r="ITJ162" s="20"/>
      <c r="ITK162" s="20"/>
      <c r="ITL162" s="20"/>
      <c r="ITM162" s="20"/>
      <c r="ITN162" s="20"/>
      <c r="ITO162" s="20"/>
      <c r="ITP162" s="20"/>
      <c r="ITQ162" s="20"/>
      <c r="ITR162" s="20"/>
      <c r="ITS162" s="20"/>
      <c r="ITT162" s="20"/>
      <c r="ITU162" s="20"/>
      <c r="ITV162" s="20"/>
      <c r="ITW162" s="20"/>
      <c r="ITX162" s="20"/>
      <c r="ITY162" s="20"/>
      <c r="ITZ162" s="20"/>
      <c r="IUA162" s="20"/>
      <c r="IUB162" s="20"/>
      <c r="IUC162" s="20"/>
      <c r="IUD162" s="20"/>
      <c r="IUE162" s="20"/>
      <c r="IUF162" s="20"/>
      <c r="IUG162" s="20"/>
      <c r="IUH162" s="20"/>
      <c r="IUI162" s="20"/>
      <c r="IUJ162" s="20"/>
      <c r="IUK162" s="20"/>
      <c r="IUL162" s="20"/>
      <c r="IUM162" s="20"/>
      <c r="IUN162" s="20"/>
      <c r="IUO162" s="20"/>
      <c r="IUP162" s="20"/>
      <c r="IUQ162" s="20"/>
      <c r="IUR162" s="20"/>
      <c r="IUS162" s="20"/>
      <c r="IUT162" s="20"/>
      <c r="IUU162" s="20"/>
      <c r="IUV162" s="20"/>
      <c r="IUW162" s="20"/>
      <c r="IUX162" s="20"/>
      <c r="IUY162" s="20"/>
      <c r="IUZ162" s="20"/>
      <c r="IVA162" s="20"/>
      <c r="IVB162" s="20"/>
      <c r="IVC162" s="20"/>
      <c r="IVD162" s="20"/>
      <c r="IVE162" s="20"/>
      <c r="IVF162" s="20"/>
      <c r="IVG162" s="20"/>
      <c r="IVH162" s="20"/>
      <c r="IVI162" s="20"/>
      <c r="IVJ162" s="20"/>
      <c r="IVK162" s="20"/>
      <c r="IVL162" s="20"/>
      <c r="IVM162" s="20"/>
      <c r="IVN162" s="20"/>
      <c r="IVO162" s="20"/>
      <c r="IVP162" s="20"/>
      <c r="IVQ162" s="20"/>
      <c r="IVR162" s="20"/>
      <c r="IVS162" s="20"/>
      <c r="IVT162" s="20"/>
      <c r="IVU162" s="20"/>
      <c r="IVV162" s="20"/>
      <c r="IVW162" s="20"/>
      <c r="IVX162" s="20"/>
      <c r="IVY162" s="20"/>
      <c r="IVZ162" s="20"/>
      <c r="IWA162" s="20"/>
      <c r="IWB162" s="20"/>
      <c r="IWC162" s="20"/>
      <c r="IWD162" s="20"/>
      <c r="IWE162" s="20"/>
      <c r="IWF162" s="20"/>
      <c r="IWG162" s="20"/>
      <c r="IWH162" s="20"/>
      <c r="IWI162" s="20"/>
      <c r="IWJ162" s="20"/>
      <c r="IWK162" s="20"/>
      <c r="IWL162" s="20"/>
      <c r="IWM162" s="20"/>
      <c r="IWN162" s="20"/>
      <c r="IWO162" s="20"/>
      <c r="IWP162" s="20"/>
      <c r="IWQ162" s="20"/>
      <c r="IWR162" s="20"/>
      <c r="IWS162" s="20"/>
      <c r="IWT162" s="20"/>
      <c r="IWU162" s="20"/>
      <c r="IWV162" s="20"/>
      <c r="IWW162" s="20"/>
      <c r="IWX162" s="20"/>
      <c r="IWY162" s="20"/>
      <c r="IWZ162" s="20"/>
      <c r="IXA162" s="20"/>
      <c r="IXB162" s="20"/>
      <c r="IXC162" s="20"/>
      <c r="IXD162" s="20"/>
      <c r="IXE162" s="20"/>
      <c r="IXF162" s="20"/>
      <c r="IXG162" s="20"/>
      <c r="IXH162" s="20"/>
      <c r="IXI162" s="20"/>
      <c r="IXJ162" s="20"/>
      <c r="IXK162" s="20"/>
      <c r="IXL162" s="20"/>
      <c r="IXM162" s="20"/>
      <c r="IXN162" s="20"/>
      <c r="IXO162" s="20"/>
      <c r="IXP162" s="20"/>
      <c r="IXQ162" s="20"/>
      <c r="IXR162" s="20"/>
      <c r="IXS162" s="20"/>
      <c r="IXT162" s="20"/>
      <c r="IXU162" s="20"/>
      <c r="IXV162" s="20"/>
      <c r="IXW162" s="20"/>
      <c r="IXX162" s="20"/>
      <c r="IXY162" s="20"/>
      <c r="IXZ162" s="20"/>
      <c r="IYA162" s="20"/>
      <c r="IYB162" s="20"/>
      <c r="IYC162" s="20"/>
      <c r="IYD162" s="20"/>
      <c r="IYE162" s="20"/>
      <c r="IYF162" s="20"/>
      <c r="IYG162" s="20"/>
      <c r="IYH162" s="20"/>
      <c r="IYI162" s="20"/>
      <c r="IYJ162" s="20"/>
      <c r="IYK162" s="20"/>
      <c r="IYL162" s="20"/>
      <c r="IYM162" s="20"/>
      <c r="IYN162" s="20"/>
      <c r="IYO162" s="20"/>
      <c r="IYP162" s="20"/>
      <c r="IYQ162" s="20"/>
      <c r="IYR162" s="20"/>
      <c r="IYS162" s="20"/>
      <c r="IYT162" s="20"/>
      <c r="IYU162" s="20"/>
      <c r="IYV162" s="20"/>
      <c r="IYW162" s="20"/>
      <c r="IYX162" s="20"/>
      <c r="IYY162" s="20"/>
      <c r="IYZ162" s="20"/>
      <c r="IZA162" s="20"/>
      <c r="IZB162" s="20"/>
      <c r="IZC162" s="20"/>
      <c r="IZD162" s="20"/>
      <c r="IZE162" s="20"/>
      <c r="IZF162" s="20"/>
      <c r="IZG162" s="20"/>
      <c r="IZH162" s="20"/>
      <c r="IZI162" s="20"/>
      <c r="IZJ162" s="20"/>
      <c r="IZK162" s="20"/>
      <c r="IZL162" s="20"/>
      <c r="IZM162" s="20"/>
      <c r="IZN162" s="20"/>
      <c r="IZO162" s="20"/>
      <c r="IZP162" s="20"/>
      <c r="IZQ162" s="20"/>
      <c r="IZR162" s="20"/>
      <c r="IZS162" s="20"/>
      <c r="IZT162" s="20"/>
      <c r="IZU162" s="20"/>
      <c r="IZV162" s="20"/>
      <c r="IZW162" s="20"/>
      <c r="IZX162" s="20"/>
      <c r="IZY162" s="20"/>
      <c r="IZZ162" s="20"/>
      <c r="JAA162" s="20"/>
      <c r="JAB162" s="20"/>
      <c r="JAC162" s="20"/>
      <c r="JAD162" s="20"/>
      <c r="JAE162" s="20"/>
      <c r="JAF162" s="20"/>
      <c r="JAG162" s="20"/>
      <c r="JAH162" s="20"/>
      <c r="JAI162" s="20"/>
      <c r="JAJ162" s="20"/>
      <c r="JAK162" s="20"/>
      <c r="JAL162" s="20"/>
      <c r="JAM162" s="20"/>
      <c r="JAN162" s="20"/>
      <c r="JAO162" s="20"/>
      <c r="JAP162" s="20"/>
      <c r="JAQ162" s="20"/>
      <c r="JAR162" s="20"/>
      <c r="JAS162" s="20"/>
      <c r="JAT162" s="20"/>
      <c r="JAU162" s="20"/>
      <c r="JAV162" s="20"/>
      <c r="JAW162" s="20"/>
      <c r="JAX162" s="20"/>
      <c r="JAY162" s="20"/>
      <c r="JAZ162" s="20"/>
      <c r="JBA162" s="20"/>
      <c r="JBB162" s="20"/>
      <c r="JBC162" s="20"/>
      <c r="JBD162" s="20"/>
      <c r="JBE162" s="20"/>
      <c r="JBF162" s="20"/>
      <c r="JBG162" s="20"/>
      <c r="JBH162" s="20"/>
      <c r="JBI162" s="20"/>
      <c r="JBJ162" s="20"/>
      <c r="JBK162" s="20"/>
      <c r="JBL162" s="20"/>
      <c r="JBM162" s="20"/>
      <c r="JBN162" s="20"/>
      <c r="JBO162" s="20"/>
      <c r="JBP162" s="20"/>
      <c r="JBQ162" s="20"/>
      <c r="JBR162" s="20"/>
      <c r="JBS162" s="20"/>
      <c r="JBT162" s="20"/>
      <c r="JBU162" s="20"/>
      <c r="JBV162" s="20"/>
      <c r="JBW162" s="20"/>
      <c r="JBX162" s="20"/>
      <c r="JBY162" s="20"/>
      <c r="JBZ162" s="20"/>
      <c r="JCA162" s="20"/>
      <c r="JCB162" s="20"/>
      <c r="JCC162" s="20"/>
      <c r="JCD162" s="20"/>
      <c r="JCE162" s="20"/>
      <c r="JCF162" s="20"/>
      <c r="JCG162" s="20"/>
      <c r="JCH162" s="20"/>
      <c r="JCI162" s="20"/>
      <c r="JCJ162" s="20"/>
      <c r="JCK162" s="20"/>
      <c r="JCL162" s="20"/>
      <c r="JCM162" s="20"/>
      <c r="JCN162" s="20"/>
      <c r="JCO162" s="20"/>
      <c r="JCP162" s="20"/>
      <c r="JCQ162" s="20"/>
      <c r="JCR162" s="20"/>
      <c r="JCS162" s="20"/>
      <c r="JCT162" s="20"/>
      <c r="JCU162" s="20"/>
      <c r="JCV162" s="20"/>
      <c r="JCW162" s="20"/>
      <c r="JCX162" s="20"/>
      <c r="JCY162" s="20"/>
      <c r="JCZ162" s="20"/>
      <c r="JDA162" s="20"/>
      <c r="JDB162" s="20"/>
      <c r="JDC162" s="20"/>
      <c r="JDD162" s="20"/>
      <c r="JDE162" s="20"/>
      <c r="JDF162" s="20"/>
      <c r="JDG162" s="20"/>
      <c r="JDH162" s="20"/>
      <c r="JDI162" s="20"/>
      <c r="JDJ162" s="20"/>
      <c r="JDK162" s="20"/>
      <c r="JDL162" s="20"/>
      <c r="JDM162" s="20"/>
      <c r="JDN162" s="20"/>
      <c r="JDO162" s="20"/>
      <c r="JDP162" s="20"/>
      <c r="JDQ162" s="20"/>
      <c r="JDR162" s="20"/>
      <c r="JDS162" s="20"/>
      <c r="JDT162" s="20"/>
      <c r="JDU162" s="20"/>
      <c r="JDV162" s="20"/>
      <c r="JDW162" s="20"/>
      <c r="JDX162" s="20"/>
      <c r="JDY162" s="20"/>
      <c r="JDZ162" s="20"/>
      <c r="JEA162" s="20"/>
      <c r="JEB162" s="20"/>
      <c r="JEC162" s="20"/>
      <c r="JED162" s="20"/>
      <c r="JEE162" s="20"/>
      <c r="JEF162" s="20"/>
      <c r="JEG162" s="20"/>
      <c r="JEH162" s="20"/>
      <c r="JEI162" s="20"/>
      <c r="JEJ162" s="20"/>
      <c r="JEK162" s="20"/>
      <c r="JEL162" s="20"/>
      <c r="JEM162" s="20"/>
      <c r="JEN162" s="20"/>
      <c r="JEO162" s="20"/>
      <c r="JEP162" s="20"/>
      <c r="JEQ162" s="20"/>
      <c r="JER162" s="20"/>
      <c r="JES162" s="20"/>
      <c r="JET162" s="20"/>
      <c r="JEU162" s="20"/>
      <c r="JEV162" s="20"/>
      <c r="JEW162" s="20"/>
      <c r="JEX162" s="20"/>
      <c r="JEY162" s="20"/>
      <c r="JEZ162" s="20"/>
      <c r="JFA162" s="20"/>
      <c r="JFB162" s="20"/>
      <c r="JFC162" s="20"/>
      <c r="JFD162" s="20"/>
      <c r="JFE162" s="20"/>
      <c r="JFF162" s="20"/>
      <c r="JFG162" s="20"/>
      <c r="JFH162" s="20"/>
      <c r="JFI162" s="20"/>
      <c r="JFJ162" s="20"/>
      <c r="JFK162" s="20"/>
      <c r="JFL162" s="20"/>
      <c r="JFM162" s="20"/>
      <c r="JFN162" s="20"/>
      <c r="JFO162" s="20"/>
      <c r="JFP162" s="20"/>
      <c r="JFQ162" s="20"/>
      <c r="JFR162" s="20"/>
      <c r="JFS162" s="20"/>
      <c r="JFT162" s="20"/>
      <c r="JFU162" s="20"/>
      <c r="JFV162" s="20"/>
      <c r="JFW162" s="20"/>
      <c r="JFX162" s="20"/>
      <c r="JFY162" s="20"/>
      <c r="JFZ162" s="20"/>
      <c r="JGA162" s="20"/>
      <c r="JGB162" s="20"/>
      <c r="JGC162" s="20"/>
      <c r="JGD162" s="20"/>
      <c r="JGE162" s="20"/>
      <c r="JGF162" s="20"/>
      <c r="JGG162" s="20"/>
      <c r="JGH162" s="20"/>
      <c r="JGI162" s="20"/>
      <c r="JGJ162" s="20"/>
      <c r="JGK162" s="20"/>
      <c r="JGL162" s="20"/>
      <c r="JGM162" s="20"/>
      <c r="JGN162" s="20"/>
      <c r="JGO162" s="20"/>
      <c r="JGP162" s="20"/>
      <c r="JGQ162" s="20"/>
      <c r="JGR162" s="20"/>
      <c r="JGS162" s="20"/>
      <c r="JGT162" s="20"/>
      <c r="JGU162" s="20"/>
      <c r="JGV162" s="20"/>
      <c r="JGW162" s="20"/>
      <c r="JGX162" s="20"/>
      <c r="JGY162" s="20"/>
      <c r="JGZ162" s="20"/>
      <c r="JHA162" s="20"/>
      <c r="JHB162" s="20"/>
      <c r="JHC162" s="20"/>
      <c r="JHD162" s="20"/>
      <c r="JHE162" s="20"/>
      <c r="JHF162" s="20"/>
      <c r="JHG162" s="20"/>
      <c r="JHH162" s="20"/>
      <c r="JHI162" s="20"/>
      <c r="JHJ162" s="20"/>
      <c r="JHK162" s="20"/>
      <c r="JHL162" s="20"/>
      <c r="JHM162" s="20"/>
      <c r="JHN162" s="20"/>
      <c r="JHO162" s="20"/>
      <c r="JHP162" s="20"/>
      <c r="JHQ162" s="20"/>
      <c r="JHR162" s="20"/>
      <c r="JHS162" s="20"/>
      <c r="JHT162" s="20"/>
      <c r="JHU162" s="20"/>
      <c r="JHV162" s="20"/>
      <c r="JHW162" s="20"/>
      <c r="JHX162" s="20"/>
      <c r="JHY162" s="20"/>
      <c r="JHZ162" s="20"/>
      <c r="JIA162" s="20"/>
      <c r="JIB162" s="20"/>
      <c r="JIC162" s="20"/>
      <c r="JID162" s="20"/>
      <c r="JIE162" s="20"/>
      <c r="JIF162" s="20"/>
      <c r="JIG162" s="20"/>
      <c r="JIH162" s="20"/>
      <c r="JII162" s="20"/>
      <c r="JIJ162" s="20"/>
      <c r="JIK162" s="20"/>
      <c r="JIL162" s="20"/>
      <c r="JIM162" s="20"/>
      <c r="JIN162" s="20"/>
      <c r="JIO162" s="20"/>
      <c r="JIP162" s="20"/>
      <c r="JIQ162" s="20"/>
      <c r="JIR162" s="20"/>
      <c r="JIS162" s="20"/>
      <c r="JIT162" s="20"/>
      <c r="JIU162" s="20"/>
      <c r="JIV162" s="20"/>
      <c r="JIW162" s="20"/>
      <c r="JIX162" s="20"/>
      <c r="JIY162" s="20"/>
      <c r="JIZ162" s="20"/>
      <c r="JJA162" s="20"/>
      <c r="JJB162" s="20"/>
      <c r="JJC162" s="20"/>
      <c r="JJD162" s="20"/>
      <c r="JJE162" s="20"/>
      <c r="JJF162" s="20"/>
      <c r="JJG162" s="20"/>
      <c r="JJH162" s="20"/>
      <c r="JJI162" s="20"/>
      <c r="JJJ162" s="20"/>
      <c r="JJK162" s="20"/>
      <c r="JJL162" s="20"/>
      <c r="JJM162" s="20"/>
      <c r="JJN162" s="20"/>
      <c r="JJO162" s="20"/>
      <c r="JJP162" s="20"/>
      <c r="JJQ162" s="20"/>
      <c r="JJR162" s="20"/>
      <c r="JJS162" s="20"/>
      <c r="JJT162" s="20"/>
      <c r="JJU162" s="20"/>
      <c r="JJV162" s="20"/>
      <c r="JJW162" s="20"/>
      <c r="JJX162" s="20"/>
      <c r="JJY162" s="20"/>
      <c r="JJZ162" s="20"/>
      <c r="JKA162" s="20"/>
      <c r="JKB162" s="20"/>
      <c r="JKC162" s="20"/>
      <c r="JKD162" s="20"/>
      <c r="JKE162" s="20"/>
      <c r="JKF162" s="20"/>
      <c r="JKG162" s="20"/>
      <c r="JKH162" s="20"/>
      <c r="JKI162" s="20"/>
      <c r="JKJ162" s="20"/>
      <c r="JKK162" s="20"/>
      <c r="JKL162" s="20"/>
      <c r="JKM162" s="20"/>
      <c r="JKN162" s="20"/>
      <c r="JKO162" s="20"/>
      <c r="JKP162" s="20"/>
      <c r="JKQ162" s="20"/>
      <c r="JKR162" s="20"/>
      <c r="JKS162" s="20"/>
      <c r="JKT162" s="20"/>
      <c r="JKU162" s="20"/>
      <c r="JKV162" s="20"/>
      <c r="JKW162" s="20"/>
      <c r="JKX162" s="20"/>
      <c r="JKY162" s="20"/>
      <c r="JKZ162" s="20"/>
      <c r="JLA162" s="20"/>
      <c r="JLB162" s="20"/>
      <c r="JLC162" s="20"/>
      <c r="JLD162" s="20"/>
      <c r="JLE162" s="20"/>
      <c r="JLF162" s="20"/>
      <c r="JLG162" s="20"/>
      <c r="JLH162" s="20"/>
      <c r="JLI162" s="20"/>
      <c r="JLJ162" s="20"/>
      <c r="JLK162" s="20"/>
      <c r="JLL162" s="20"/>
      <c r="JLM162" s="20"/>
      <c r="JLN162" s="20"/>
      <c r="JLO162" s="20"/>
      <c r="JLP162" s="20"/>
      <c r="JLQ162" s="20"/>
      <c r="JLR162" s="20"/>
      <c r="JLS162" s="20"/>
      <c r="JLT162" s="20"/>
      <c r="JLU162" s="20"/>
      <c r="JLV162" s="20"/>
      <c r="JLW162" s="20"/>
      <c r="JLX162" s="20"/>
      <c r="JLY162" s="20"/>
      <c r="JLZ162" s="20"/>
      <c r="JMA162" s="20"/>
      <c r="JMB162" s="20"/>
      <c r="JMC162" s="20"/>
      <c r="JMD162" s="20"/>
      <c r="JME162" s="20"/>
      <c r="JMF162" s="20"/>
      <c r="JMG162" s="20"/>
      <c r="JMH162" s="20"/>
      <c r="JMI162" s="20"/>
      <c r="JMJ162" s="20"/>
      <c r="JMK162" s="20"/>
      <c r="JML162" s="20"/>
      <c r="JMM162" s="20"/>
      <c r="JMN162" s="20"/>
      <c r="JMO162" s="20"/>
      <c r="JMP162" s="20"/>
      <c r="JMQ162" s="20"/>
      <c r="JMR162" s="20"/>
      <c r="JMS162" s="20"/>
      <c r="JMT162" s="20"/>
      <c r="JMU162" s="20"/>
      <c r="JMV162" s="20"/>
      <c r="JMW162" s="20"/>
      <c r="JMX162" s="20"/>
      <c r="JMY162" s="20"/>
      <c r="JMZ162" s="20"/>
      <c r="JNA162" s="20"/>
      <c r="JNB162" s="20"/>
      <c r="JNC162" s="20"/>
      <c r="JND162" s="20"/>
      <c r="JNE162" s="20"/>
      <c r="JNF162" s="20"/>
      <c r="JNG162" s="20"/>
      <c r="JNH162" s="20"/>
      <c r="JNI162" s="20"/>
      <c r="JNJ162" s="20"/>
      <c r="JNK162" s="20"/>
      <c r="JNL162" s="20"/>
      <c r="JNM162" s="20"/>
      <c r="JNN162" s="20"/>
      <c r="JNO162" s="20"/>
      <c r="JNP162" s="20"/>
      <c r="JNQ162" s="20"/>
      <c r="JNR162" s="20"/>
      <c r="JNS162" s="20"/>
      <c r="JNT162" s="20"/>
      <c r="JNU162" s="20"/>
      <c r="JNV162" s="20"/>
      <c r="JNW162" s="20"/>
      <c r="JNX162" s="20"/>
      <c r="JNY162" s="20"/>
      <c r="JNZ162" s="20"/>
      <c r="JOA162" s="20"/>
      <c r="JOB162" s="20"/>
      <c r="JOC162" s="20"/>
      <c r="JOD162" s="20"/>
      <c r="JOE162" s="20"/>
      <c r="JOF162" s="20"/>
      <c r="JOG162" s="20"/>
      <c r="JOH162" s="20"/>
      <c r="JOI162" s="20"/>
      <c r="JOJ162" s="20"/>
      <c r="JOK162" s="20"/>
      <c r="JOL162" s="20"/>
      <c r="JOM162" s="20"/>
      <c r="JON162" s="20"/>
      <c r="JOO162" s="20"/>
      <c r="JOP162" s="20"/>
      <c r="JOQ162" s="20"/>
      <c r="JOR162" s="20"/>
      <c r="JOS162" s="20"/>
      <c r="JOT162" s="20"/>
      <c r="JOU162" s="20"/>
      <c r="JOV162" s="20"/>
      <c r="JOW162" s="20"/>
      <c r="JOX162" s="20"/>
      <c r="JOY162" s="20"/>
      <c r="JOZ162" s="20"/>
      <c r="JPA162" s="20"/>
      <c r="JPB162" s="20"/>
      <c r="JPC162" s="20"/>
      <c r="JPD162" s="20"/>
      <c r="JPE162" s="20"/>
      <c r="JPF162" s="20"/>
      <c r="JPG162" s="20"/>
      <c r="JPH162" s="20"/>
      <c r="JPI162" s="20"/>
      <c r="JPJ162" s="20"/>
      <c r="JPK162" s="20"/>
      <c r="JPL162" s="20"/>
      <c r="JPM162" s="20"/>
      <c r="JPN162" s="20"/>
      <c r="JPO162" s="20"/>
      <c r="JPP162" s="20"/>
      <c r="JPQ162" s="20"/>
      <c r="JPR162" s="20"/>
      <c r="JPS162" s="20"/>
      <c r="JPT162" s="20"/>
      <c r="JPU162" s="20"/>
      <c r="JPV162" s="20"/>
      <c r="JPW162" s="20"/>
      <c r="JPX162" s="20"/>
      <c r="JPY162" s="20"/>
      <c r="JPZ162" s="20"/>
      <c r="JQA162" s="20"/>
      <c r="JQB162" s="20"/>
      <c r="JQC162" s="20"/>
      <c r="JQD162" s="20"/>
      <c r="JQE162" s="20"/>
      <c r="JQF162" s="20"/>
      <c r="JQG162" s="20"/>
      <c r="JQH162" s="20"/>
      <c r="JQI162" s="20"/>
      <c r="JQJ162" s="20"/>
      <c r="JQK162" s="20"/>
      <c r="JQL162" s="20"/>
      <c r="JQM162" s="20"/>
      <c r="JQN162" s="20"/>
      <c r="JQO162" s="20"/>
      <c r="JQP162" s="20"/>
      <c r="JQQ162" s="20"/>
      <c r="JQR162" s="20"/>
      <c r="JQS162" s="20"/>
      <c r="JQT162" s="20"/>
      <c r="JQU162" s="20"/>
      <c r="JQV162" s="20"/>
      <c r="JQW162" s="20"/>
      <c r="JQX162" s="20"/>
      <c r="JQY162" s="20"/>
      <c r="JQZ162" s="20"/>
      <c r="JRA162" s="20"/>
      <c r="JRB162" s="20"/>
      <c r="JRC162" s="20"/>
      <c r="JRD162" s="20"/>
      <c r="JRE162" s="20"/>
      <c r="JRF162" s="20"/>
      <c r="JRG162" s="20"/>
      <c r="JRH162" s="20"/>
      <c r="JRI162" s="20"/>
      <c r="JRJ162" s="20"/>
      <c r="JRK162" s="20"/>
      <c r="JRL162" s="20"/>
      <c r="JRM162" s="20"/>
      <c r="JRN162" s="20"/>
      <c r="JRO162" s="20"/>
      <c r="JRP162" s="20"/>
      <c r="JRQ162" s="20"/>
      <c r="JRR162" s="20"/>
      <c r="JRS162" s="20"/>
      <c r="JRT162" s="20"/>
      <c r="JRU162" s="20"/>
      <c r="JRV162" s="20"/>
      <c r="JRW162" s="20"/>
      <c r="JRX162" s="20"/>
      <c r="JRY162" s="20"/>
      <c r="JRZ162" s="20"/>
      <c r="JSA162" s="20"/>
      <c r="JSB162" s="20"/>
      <c r="JSC162" s="20"/>
      <c r="JSD162" s="20"/>
      <c r="JSE162" s="20"/>
      <c r="JSF162" s="20"/>
      <c r="JSG162" s="20"/>
      <c r="JSH162" s="20"/>
      <c r="JSI162" s="20"/>
      <c r="JSJ162" s="20"/>
      <c r="JSK162" s="20"/>
      <c r="JSL162" s="20"/>
      <c r="JSM162" s="20"/>
      <c r="JSN162" s="20"/>
      <c r="JSO162" s="20"/>
      <c r="JSP162" s="20"/>
      <c r="JSQ162" s="20"/>
      <c r="JSR162" s="20"/>
      <c r="JSS162" s="20"/>
      <c r="JST162" s="20"/>
      <c r="JSU162" s="20"/>
      <c r="JSV162" s="20"/>
      <c r="JSW162" s="20"/>
      <c r="JSX162" s="20"/>
      <c r="JSY162" s="20"/>
      <c r="JSZ162" s="20"/>
      <c r="JTA162" s="20"/>
      <c r="JTB162" s="20"/>
      <c r="JTC162" s="20"/>
      <c r="JTD162" s="20"/>
      <c r="JTE162" s="20"/>
      <c r="JTF162" s="20"/>
      <c r="JTG162" s="20"/>
      <c r="JTH162" s="20"/>
      <c r="JTI162" s="20"/>
      <c r="JTJ162" s="20"/>
      <c r="JTK162" s="20"/>
      <c r="JTL162" s="20"/>
      <c r="JTM162" s="20"/>
      <c r="JTN162" s="20"/>
      <c r="JTO162" s="20"/>
      <c r="JTP162" s="20"/>
      <c r="JTQ162" s="20"/>
      <c r="JTR162" s="20"/>
      <c r="JTS162" s="20"/>
      <c r="JTT162" s="20"/>
      <c r="JTU162" s="20"/>
      <c r="JTV162" s="20"/>
      <c r="JTW162" s="20"/>
      <c r="JTX162" s="20"/>
      <c r="JTY162" s="20"/>
      <c r="JTZ162" s="20"/>
      <c r="JUA162" s="20"/>
      <c r="JUB162" s="20"/>
      <c r="JUC162" s="20"/>
      <c r="JUD162" s="20"/>
      <c r="JUE162" s="20"/>
      <c r="JUF162" s="20"/>
      <c r="JUG162" s="20"/>
      <c r="JUH162" s="20"/>
      <c r="JUI162" s="20"/>
      <c r="JUJ162" s="20"/>
      <c r="JUK162" s="20"/>
      <c r="JUL162" s="20"/>
      <c r="JUM162" s="20"/>
      <c r="JUN162" s="20"/>
      <c r="JUO162" s="20"/>
      <c r="JUP162" s="20"/>
      <c r="JUQ162" s="20"/>
      <c r="JUR162" s="20"/>
      <c r="JUS162" s="20"/>
      <c r="JUT162" s="20"/>
      <c r="JUU162" s="20"/>
      <c r="JUV162" s="20"/>
      <c r="JUW162" s="20"/>
      <c r="JUX162" s="20"/>
      <c r="JUY162" s="20"/>
      <c r="JUZ162" s="20"/>
      <c r="JVA162" s="20"/>
      <c r="JVB162" s="20"/>
      <c r="JVC162" s="20"/>
      <c r="JVD162" s="20"/>
      <c r="JVE162" s="20"/>
      <c r="JVF162" s="20"/>
      <c r="JVG162" s="20"/>
      <c r="JVH162" s="20"/>
      <c r="JVI162" s="20"/>
      <c r="JVJ162" s="20"/>
      <c r="JVK162" s="20"/>
      <c r="JVL162" s="20"/>
      <c r="JVM162" s="20"/>
      <c r="JVN162" s="20"/>
      <c r="JVO162" s="20"/>
      <c r="JVP162" s="20"/>
      <c r="JVQ162" s="20"/>
      <c r="JVR162" s="20"/>
      <c r="JVS162" s="20"/>
      <c r="JVT162" s="20"/>
      <c r="JVU162" s="20"/>
      <c r="JVV162" s="20"/>
      <c r="JVW162" s="20"/>
      <c r="JVX162" s="20"/>
      <c r="JVY162" s="20"/>
      <c r="JVZ162" s="20"/>
      <c r="JWA162" s="20"/>
      <c r="JWB162" s="20"/>
      <c r="JWC162" s="20"/>
      <c r="JWD162" s="20"/>
      <c r="JWE162" s="20"/>
      <c r="JWF162" s="20"/>
      <c r="JWG162" s="20"/>
      <c r="JWH162" s="20"/>
      <c r="JWI162" s="20"/>
      <c r="JWJ162" s="20"/>
      <c r="JWK162" s="20"/>
      <c r="JWL162" s="20"/>
      <c r="JWM162" s="20"/>
      <c r="JWN162" s="20"/>
      <c r="JWO162" s="20"/>
      <c r="JWP162" s="20"/>
      <c r="JWQ162" s="20"/>
      <c r="JWR162" s="20"/>
      <c r="JWS162" s="20"/>
      <c r="JWT162" s="20"/>
      <c r="JWU162" s="20"/>
      <c r="JWV162" s="20"/>
      <c r="JWW162" s="20"/>
      <c r="JWX162" s="20"/>
      <c r="JWY162" s="20"/>
      <c r="JWZ162" s="20"/>
      <c r="JXA162" s="20"/>
      <c r="JXB162" s="20"/>
      <c r="JXC162" s="20"/>
      <c r="JXD162" s="20"/>
      <c r="JXE162" s="20"/>
      <c r="JXF162" s="20"/>
      <c r="JXG162" s="20"/>
      <c r="JXH162" s="20"/>
      <c r="JXI162" s="20"/>
      <c r="JXJ162" s="20"/>
      <c r="JXK162" s="20"/>
      <c r="JXL162" s="20"/>
      <c r="JXM162" s="20"/>
      <c r="JXN162" s="20"/>
      <c r="JXO162" s="20"/>
      <c r="JXP162" s="20"/>
      <c r="JXQ162" s="20"/>
      <c r="JXR162" s="20"/>
      <c r="JXS162" s="20"/>
      <c r="JXT162" s="20"/>
      <c r="JXU162" s="20"/>
      <c r="JXV162" s="20"/>
      <c r="JXW162" s="20"/>
      <c r="JXX162" s="20"/>
      <c r="JXY162" s="20"/>
      <c r="JXZ162" s="20"/>
      <c r="JYA162" s="20"/>
      <c r="JYB162" s="20"/>
      <c r="JYC162" s="20"/>
      <c r="JYD162" s="20"/>
      <c r="JYE162" s="20"/>
      <c r="JYF162" s="20"/>
      <c r="JYG162" s="20"/>
      <c r="JYH162" s="20"/>
      <c r="JYI162" s="20"/>
      <c r="JYJ162" s="20"/>
      <c r="JYK162" s="20"/>
      <c r="JYL162" s="20"/>
      <c r="JYM162" s="20"/>
      <c r="JYN162" s="20"/>
      <c r="JYO162" s="20"/>
      <c r="JYP162" s="20"/>
      <c r="JYQ162" s="20"/>
      <c r="JYR162" s="20"/>
      <c r="JYS162" s="20"/>
      <c r="JYT162" s="20"/>
      <c r="JYU162" s="20"/>
      <c r="JYV162" s="20"/>
      <c r="JYW162" s="20"/>
      <c r="JYX162" s="20"/>
      <c r="JYY162" s="20"/>
      <c r="JYZ162" s="20"/>
      <c r="JZA162" s="20"/>
      <c r="JZB162" s="20"/>
      <c r="JZC162" s="20"/>
      <c r="JZD162" s="20"/>
      <c r="JZE162" s="20"/>
      <c r="JZF162" s="20"/>
      <c r="JZG162" s="20"/>
      <c r="JZH162" s="20"/>
      <c r="JZI162" s="20"/>
      <c r="JZJ162" s="20"/>
      <c r="JZK162" s="20"/>
      <c r="JZL162" s="20"/>
      <c r="JZM162" s="20"/>
      <c r="JZN162" s="20"/>
      <c r="JZO162" s="20"/>
      <c r="JZP162" s="20"/>
      <c r="JZQ162" s="20"/>
      <c r="JZR162" s="20"/>
      <c r="JZS162" s="20"/>
      <c r="JZT162" s="20"/>
      <c r="JZU162" s="20"/>
      <c r="JZV162" s="20"/>
      <c r="JZW162" s="20"/>
      <c r="JZX162" s="20"/>
      <c r="JZY162" s="20"/>
      <c r="JZZ162" s="20"/>
      <c r="KAA162" s="20"/>
      <c r="KAB162" s="20"/>
      <c r="KAC162" s="20"/>
      <c r="KAD162" s="20"/>
      <c r="KAE162" s="20"/>
      <c r="KAF162" s="20"/>
      <c r="KAG162" s="20"/>
      <c r="KAH162" s="20"/>
      <c r="KAI162" s="20"/>
      <c r="KAJ162" s="20"/>
      <c r="KAK162" s="20"/>
      <c r="KAL162" s="20"/>
      <c r="KAM162" s="20"/>
      <c r="KAN162" s="20"/>
      <c r="KAO162" s="20"/>
      <c r="KAP162" s="20"/>
      <c r="KAQ162" s="20"/>
      <c r="KAR162" s="20"/>
      <c r="KAS162" s="20"/>
      <c r="KAT162" s="20"/>
      <c r="KAU162" s="20"/>
      <c r="KAV162" s="20"/>
      <c r="KAW162" s="20"/>
      <c r="KAX162" s="20"/>
      <c r="KAY162" s="20"/>
      <c r="KAZ162" s="20"/>
      <c r="KBA162" s="20"/>
      <c r="KBB162" s="20"/>
      <c r="KBC162" s="20"/>
      <c r="KBD162" s="20"/>
      <c r="KBE162" s="20"/>
      <c r="KBF162" s="20"/>
      <c r="KBG162" s="20"/>
      <c r="KBH162" s="20"/>
      <c r="KBI162" s="20"/>
      <c r="KBJ162" s="20"/>
      <c r="KBK162" s="20"/>
      <c r="KBL162" s="20"/>
      <c r="KBM162" s="20"/>
      <c r="KBN162" s="20"/>
      <c r="KBO162" s="20"/>
      <c r="KBP162" s="20"/>
      <c r="KBQ162" s="20"/>
      <c r="KBR162" s="20"/>
      <c r="KBS162" s="20"/>
      <c r="KBT162" s="20"/>
      <c r="KBU162" s="20"/>
      <c r="KBV162" s="20"/>
      <c r="KBW162" s="20"/>
      <c r="KBX162" s="20"/>
      <c r="KBY162" s="20"/>
      <c r="KBZ162" s="20"/>
      <c r="KCA162" s="20"/>
      <c r="KCB162" s="20"/>
      <c r="KCC162" s="20"/>
      <c r="KCD162" s="20"/>
      <c r="KCE162" s="20"/>
      <c r="KCF162" s="20"/>
      <c r="KCG162" s="20"/>
      <c r="KCH162" s="20"/>
      <c r="KCI162" s="20"/>
      <c r="KCJ162" s="20"/>
      <c r="KCK162" s="20"/>
      <c r="KCL162" s="20"/>
      <c r="KCM162" s="20"/>
      <c r="KCN162" s="20"/>
      <c r="KCO162" s="20"/>
      <c r="KCP162" s="20"/>
      <c r="KCQ162" s="20"/>
      <c r="KCR162" s="20"/>
      <c r="KCS162" s="20"/>
      <c r="KCT162" s="20"/>
      <c r="KCU162" s="20"/>
      <c r="KCV162" s="20"/>
      <c r="KCW162" s="20"/>
      <c r="KCX162" s="20"/>
      <c r="KCY162" s="20"/>
      <c r="KCZ162" s="20"/>
      <c r="KDA162" s="20"/>
      <c r="KDB162" s="20"/>
      <c r="KDC162" s="20"/>
      <c r="KDD162" s="20"/>
      <c r="KDE162" s="20"/>
      <c r="KDF162" s="20"/>
      <c r="KDG162" s="20"/>
      <c r="KDH162" s="20"/>
      <c r="KDI162" s="20"/>
      <c r="KDJ162" s="20"/>
      <c r="KDK162" s="20"/>
      <c r="KDL162" s="20"/>
      <c r="KDM162" s="20"/>
      <c r="KDN162" s="20"/>
      <c r="KDO162" s="20"/>
      <c r="KDP162" s="20"/>
      <c r="KDQ162" s="20"/>
      <c r="KDR162" s="20"/>
      <c r="KDS162" s="20"/>
      <c r="KDT162" s="20"/>
      <c r="KDU162" s="20"/>
      <c r="KDV162" s="20"/>
      <c r="KDW162" s="20"/>
      <c r="KDX162" s="20"/>
      <c r="KDY162" s="20"/>
      <c r="KDZ162" s="20"/>
      <c r="KEA162" s="20"/>
      <c r="KEB162" s="20"/>
      <c r="KEC162" s="20"/>
      <c r="KED162" s="20"/>
      <c r="KEE162" s="20"/>
      <c r="KEF162" s="20"/>
      <c r="KEG162" s="20"/>
      <c r="KEH162" s="20"/>
      <c r="KEI162" s="20"/>
      <c r="KEJ162" s="20"/>
      <c r="KEK162" s="20"/>
      <c r="KEL162" s="20"/>
      <c r="KEM162" s="20"/>
      <c r="KEN162" s="20"/>
      <c r="KEO162" s="20"/>
      <c r="KEP162" s="20"/>
      <c r="KEQ162" s="20"/>
      <c r="KER162" s="20"/>
      <c r="KES162" s="20"/>
      <c r="KET162" s="20"/>
      <c r="KEU162" s="20"/>
      <c r="KEV162" s="20"/>
      <c r="KEW162" s="20"/>
      <c r="KEX162" s="20"/>
      <c r="KEY162" s="20"/>
      <c r="KEZ162" s="20"/>
      <c r="KFA162" s="20"/>
      <c r="KFB162" s="20"/>
      <c r="KFC162" s="20"/>
      <c r="KFD162" s="20"/>
      <c r="KFE162" s="20"/>
      <c r="KFF162" s="20"/>
      <c r="KFG162" s="20"/>
      <c r="KFH162" s="20"/>
      <c r="KFI162" s="20"/>
      <c r="KFJ162" s="20"/>
      <c r="KFK162" s="20"/>
      <c r="KFL162" s="20"/>
      <c r="KFM162" s="20"/>
      <c r="KFN162" s="20"/>
      <c r="KFO162" s="20"/>
      <c r="KFP162" s="20"/>
      <c r="KFQ162" s="20"/>
      <c r="KFR162" s="20"/>
      <c r="KFS162" s="20"/>
      <c r="KFT162" s="20"/>
      <c r="KFU162" s="20"/>
      <c r="KFV162" s="20"/>
      <c r="KFW162" s="20"/>
      <c r="KFX162" s="20"/>
      <c r="KFY162" s="20"/>
      <c r="KFZ162" s="20"/>
      <c r="KGA162" s="20"/>
      <c r="KGB162" s="20"/>
      <c r="KGC162" s="20"/>
      <c r="KGD162" s="20"/>
      <c r="KGE162" s="20"/>
      <c r="KGF162" s="20"/>
      <c r="KGG162" s="20"/>
      <c r="KGH162" s="20"/>
      <c r="KGI162" s="20"/>
      <c r="KGJ162" s="20"/>
      <c r="KGK162" s="20"/>
      <c r="KGL162" s="20"/>
      <c r="KGM162" s="20"/>
      <c r="KGN162" s="20"/>
      <c r="KGO162" s="20"/>
      <c r="KGP162" s="20"/>
      <c r="KGQ162" s="20"/>
      <c r="KGR162" s="20"/>
      <c r="KGS162" s="20"/>
      <c r="KGT162" s="20"/>
      <c r="KGU162" s="20"/>
      <c r="KGV162" s="20"/>
      <c r="KGW162" s="20"/>
      <c r="KGX162" s="20"/>
      <c r="KGY162" s="20"/>
      <c r="KGZ162" s="20"/>
      <c r="KHA162" s="20"/>
      <c r="KHB162" s="20"/>
      <c r="KHC162" s="20"/>
      <c r="KHD162" s="20"/>
      <c r="KHE162" s="20"/>
      <c r="KHF162" s="20"/>
      <c r="KHG162" s="20"/>
      <c r="KHH162" s="20"/>
      <c r="KHI162" s="20"/>
      <c r="KHJ162" s="20"/>
      <c r="KHK162" s="20"/>
      <c r="KHL162" s="20"/>
      <c r="KHM162" s="20"/>
      <c r="KHN162" s="20"/>
      <c r="KHO162" s="20"/>
      <c r="KHP162" s="20"/>
      <c r="KHQ162" s="20"/>
      <c r="KHR162" s="20"/>
      <c r="KHS162" s="20"/>
      <c r="KHT162" s="20"/>
      <c r="KHU162" s="20"/>
      <c r="KHV162" s="20"/>
      <c r="KHW162" s="20"/>
      <c r="KHX162" s="20"/>
      <c r="KHY162" s="20"/>
      <c r="KHZ162" s="20"/>
      <c r="KIA162" s="20"/>
      <c r="KIB162" s="20"/>
      <c r="KIC162" s="20"/>
      <c r="KID162" s="20"/>
      <c r="KIE162" s="20"/>
      <c r="KIF162" s="20"/>
      <c r="KIG162" s="20"/>
      <c r="KIH162" s="20"/>
      <c r="KII162" s="20"/>
      <c r="KIJ162" s="20"/>
      <c r="KIK162" s="20"/>
      <c r="KIL162" s="20"/>
      <c r="KIM162" s="20"/>
      <c r="KIN162" s="20"/>
      <c r="KIO162" s="20"/>
      <c r="KIP162" s="20"/>
      <c r="KIQ162" s="20"/>
      <c r="KIR162" s="20"/>
      <c r="KIS162" s="20"/>
      <c r="KIT162" s="20"/>
      <c r="KIU162" s="20"/>
      <c r="KIV162" s="20"/>
      <c r="KIW162" s="20"/>
      <c r="KIX162" s="20"/>
      <c r="KIY162" s="20"/>
      <c r="KIZ162" s="20"/>
      <c r="KJA162" s="20"/>
      <c r="KJB162" s="20"/>
      <c r="KJC162" s="20"/>
      <c r="KJD162" s="20"/>
      <c r="KJE162" s="20"/>
      <c r="KJF162" s="20"/>
      <c r="KJG162" s="20"/>
      <c r="KJH162" s="20"/>
      <c r="KJI162" s="20"/>
      <c r="KJJ162" s="20"/>
      <c r="KJK162" s="20"/>
      <c r="KJL162" s="20"/>
      <c r="KJM162" s="20"/>
      <c r="KJN162" s="20"/>
      <c r="KJO162" s="20"/>
      <c r="KJP162" s="20"/>
      <c r="KJQ162" s="20"/>
      <c r="KJR162" s="20"/>
      <c r="KJS162" s="20"/>
      <c r="KJT162" s="20"/>
      <c r="KJU162" s="20"/>
      <c r="KJV162" s="20"/>
      <c r="KJW162" s="20"/>
      <c r="KJX162" s="20"/>
      <c r="KJY162" s="20"/>
      <c r="KJZ162" s="20"/>
      <c r="KKA162" s="20"/>
      <c r="KKB162" s="20"/>
      <c r="KKC162" s="20"/>
      <c r="KKD162" s="20"/>
      <c r="KKE162" s="20"/>
      <c r="KKF162" s="20"/>
      <c r="KKG162" s="20"/>
      <c r="KKH162" s="20"/>
      <c r="KKI162" s="20"/>
      <c r="KKJ162" s="20"/>
      <c r="KKK162" s="20"/>
      <c r="KKL162" s="20"/>
      <c r="KKM162" s="20"/>
      <c r="KKN162" s="20"/>
      <c r="KKO162" s="20"/>
      <c r="KKP162" s="20"/>
      <c r="KKQ162" s="20"/>
      <c r="KKR162" s="20"/>
      <c r="KKS162" s="20"/>
      <c r="KKT162" s="20"/>
      <c r="KKU162" s="20"/>
      <c r="KKV162" s="20"/>
      <c r="KKW162" s="20"/>
      <c r="KKX162" s="20"/>
      <c r="KKY162" s="20"/>
      <c r="KKZ162" s="20"/>
      <c r="KLA162" s="20"/>
      <c r="KLB162" s="20"/>
      <c r="KLC162" s="20"/>
      <c r="KLD162" s="20"/>
      <c r="KLE162" s="20"/>
      <c r="KLF162" s="20"/>
      <c r="KLG162" s="20"/>
      <c r="KLH162" s="20"/>
      <c r="KLI162" s="20"/>
      <c r="KLJ162" s="20"/>
      <c r="KLK162" s="20"/>
      <c r="KLL162" s="20"/>
      <c r="KLM162" s="20"/>
      <c r="KLN162" s="20"/>
      <c r="KLO162" s="20"/>
      <c r="KLP162" s="20"/>
      <c r="KLQ162" s="20"/>
      <c r="KLR162" s="20"/>
      <c r="KLS162" s="20"/>
      <c r="KLT162" s="20"/>
      <c r="KLU162" s="20"/>
      <c r="KLV162" s="20"/>
      <c r="KLW162" s="20"/>
      <c r="KLX162" s="20"/>
      <c r="KLY162" s="20"/>
      <c r="KLZ162" s="20"/>
      <c r="KMA162" s="20"/>
      <c r="KMB162" s="20"/>
      <c r="KMC162" s="20"/>
      <c r="KMD162" s="20"/>
      <c r="KME162" s="20"/>
      <c r="KMF162" s="20"/>
      <c r="KMG162" s="20"/>
      <c r="KMH162" s="20"/>
      <c r="KMI162" s="20"/>
      <c r="KMJ162" s="20"/>
      <c r="KMK162" s="20"/>
      <c r="KML162" s="20"/>
      <c r="KMM162" s="20"/>
      <c r="KMN162" s="20"/>
      <c r="KMO162" s="20"/>
      <c r="KMP162" s="20"/>
      <c r="KMQ162" s="20"/>
      <c r="KMR162" s="20"/>
      <c r="KMS162" s="20"/>
      <c r="KMT162" s="20"/>
      <c r="KMU162" s="20"/>
      <c r="KMV162" s="20"/>
      <c r="KMW162" s="20"/>
      <c r="KMX162" s="20"/>
      <c r="KMY162" s="20"/>
      <c r="KMZ162" s="20"/>
      <c r="KNA162" s="20"/>
      <c r="KNB162" s="20"/>
      <c r="KNC162" s="20"/>
      <c r="KND162" s="20"/>
      <c r="KNE162" s="20"/>
      <c r="KNF162" s="20"/>
      <c r="KNG162" s="20"/>
      <c r="KNH162" s="20"/>
      <c r="KNI162" s="20"/>
      <c r="KNJ162" s="20"/>
      <c r="KNK162" s="20"/>
      <c r="KNL162" s="20"/>
      <c r="KNM162" s="20"/>
      <c r="KNN162" s="20"/>
      <c r="KNO162" s="20"/>
      <c r="KNP162" s="20"/>
      <c r="KNQ162" s="20"/>
      <c r="KNR162" s="20"/>
      <c r="KNS162" s="20"/>
      <c r="KNT162" s="20"/>
      <c r="KNU162" s="20"/>
      <c r="KNV162" s="20"/>
      <c r="KNW162" s="20"/>
      <c r="KNX162" s="20"/>
      <c r="KNY162" s="20"/>
      <c r="KNZ162" s="20"/>
      <c r="KOA162" s="20"/>
      <c r="KOB162" s="20"/>
      <c r="KOC162" s="20"/>
      <c r="KOD162" s="20"/>
      <c r="KOE162" s="20"/>
      <c r="KOF162" s="20"/>
      <c r="KOG162" s="20"/>
      <c r="KOH162" s="20"/>
      <c r="KOI162" s="20"/>
      <c r="KOJ162" s="20"/>
      <c r="KOK162" s="20"/>
      <c r="KOL162" s="20"/>
      <c r="KOM162" s="20"/>
      <c r="KON162" s="20"/>
      <c r="KOO162" s="20"/>
      <c r="KOP162" s="20"/>
      <c r="KOQ162" s="20"/>
      <c r="KOR162" s="20"/>
      <c r="KOS162" s="20"/>
      <c r="KOT162" s="20"/>
      <c r="KOU162" s="20"/>
      <c r="KOV162" s="20"/>
      <c r="KOW162" s="20"/>
      <c r="KOX162" s="20"/>
      <c r="KOY162" s="20"/>
      <c r="KOZ162" s="20"/>
      <c r="KPA162" s="20"/>
      <c r="KPB162" s="20"/>
      <c r="KPC162" s="20"/>
      <c r="KPD162" s="20"/>
      <c r="KPE162" s="20"/>
      <c r="KPF162" s="20"/>
      <c r="KPG162" s="20"/>
      <c r="KPH162" s="20"/>
      <c r="KPI162" s="20"/>
      <c r="KPJ162" s="20"/>
      <c r="KPK162" s="20"/>
      <c r="KPL162" s="20"/>
      <c r="KPM162" s="20"/>
      <c r="KPN162" s="20"/>
      <c r="KPO162" s="20"/>
      <c r="KPP162" s="20"/>
      <c r="KPQ162" s="20"/>
      <c r="KPR162" s="20"/>
      <c r="KPS162" s="20"/>
      <c r="KPT162" s="20"/>
      <c r="KPU162" s="20"/>
      <c r="KPV162" s="20"/>
      <c r="KPW162" s="20"/>
      <c r="KPX162" s="20"/>
      <c r="KPY162" s="20"/>
      <c r="KPZ162" s="20"/>
      <c r="KQA162" s="20"/>
      <c r="KQB162" s="20"/>
      <c r="KQC162" s="20"/>
      <c r="KQD162" s="20"/>
      <c r="KQE162" s="20"/>
      <c r="KQF162" s="20"/>
      <c r="KQG162" s="20"/>
      <c r="KQH162" s="20"/>
      <c r="KQI162" s="20"/>
      <c r="KQJ162" s="20"/>
      <c r="KQK162" s="20"/>
      <c r="KQL162" s="20"/>
      <c r="KQM162" s="20"/>
      <c r="KQN162" s="20"/>
      <c r="KQO162" s="20"/>
      <c r="KQP162" s="20"/>
      <c r="KQQ162" s="20"/>
      <c r="KQR162" s="20"/>
      <c r="KQS162" s="20"/>
      <c r="KQT162" s="20"/>
      <c r="KQU162" s="20"/>
      <c r="KQV162" s="20"/>
      <c r="KQW162" s="20"/>
      <c r="KQX162" s="20"/>
      <c r="KQY162" s="20"/>
      <c r="KQZ162" s="20"/>
      <c r="KRA162" s="20"/>
      <c r="KRB162" s="20"/>
      <c r="KRC162" s="20"/>
      <c r="KRD162" s="20"/>
      <c r="KRE162" s="20"/>
      <c r="KRF162" s="20"/>
      <c r="KRG162" s="20"/>
      <c r="KRH162" s="20"/>
      <c r="KRI162" s="20"/>
      <c r="KRJ162" s="20"/>
      <c r="KRK162" s="20"/>
      <c r="KRL162" s="20"/>
      <c r="KRM162" s="20"/>
      <c r="KRN162" s="20"/>
      <c r="KRO162" s="20"/>
      <c r="KRP162" s="20"/>
      <c r="KRQ162" s="20"/>
      <c r="KRR162" s="20"/>
      <c r="KRS162" s="20"/>
      <c r="KRT162" s="20"/>
      <c r="KRU162" s="20"/>
      <c r="KRV162" s="20"/>
      <c r="KRW162" s="20"/>
      <c r="KRX162" s="20"/>
      <c r="KRY162" s="20"/>
      <c r="KRZ162" s="20"/>
      <c r="KSA162" s="20"/>
      <c r="KSB162" s="20"/>
      <c r="KSC162" s="20"/>
      <c r="KSD162" s="20"/>
      <c r="KSE162" s="20"/>
      <c r="KSF162" s="20"/>
      <c r="KSG162" s="20"/>
      <c r="KSH162" s="20"/>
      <c r="KSI162" s="20"/>
      <c r="KSJ162" s="20"/>
      <c r="KSK162" s="20"/>
      <c r="KSL162" s="20"/>
      <c r="KSM162" s="20"/>
      <c r="KSN162" s="20"/>
      <c r="KSO162" s="20"/>
      <c r="KSP162" s="20"/>
      <c r="KSQ162" s="20"/>
      <c r="KSR162" s="20"/>
      <c r="KSS162" s="20"/>
      <c r="KST162" s="20"/>
      <c r="KSU162" s="20"/>
      <c r="KSV162" s="20"/>
      <c r="KSW162" s="20"/>
      <c r="KSX162" s="20"/>
      <c r="KSY162" s="20"/>
      <c r="KSZ162" s="20"/>
      <c r="KTA162" s="20"/>
      <c r="KTB162" s="20"/>
      <c r="KTC162" s="20"/>
      <c r="KTD162" s="20"/>
      <c r="KTE162" s="20"/>
      <c r="KTF162" s="20"/>
      <c r="KTG162" s="20"/>
      <c r="KTH162" s="20"/>
      <c r="KTI162" s="20"/>
      <c r="KTJ162" s="20"/>
      <c r="KTK162" s="20"/>
      <c r="KTL162" s="20"/>
      <c r="KTM162" s="20"/>
      <c r="KTN162" s="20"/>
      <c r="KTO162" s="20"/>
      <c r="KTP162" s="20"/>
      <c r="KTQ162" s="20"/>
      <c r="KTR162" s="20"/>
      <c r="KTS162" s="20"/>
      <c r="KTT162" s="20"/>
      <c r="KTU162" s="20"/>
      <c r="KTV162" s="20"/>
      <c r="KTW162" s="20"/>
      <c r="KTX162" s="20"/>
      <c r="KTY162" s="20"/>
      <c r="KTZ162" s="20"/>
      <c r="KUA162" s="20"/>
      <c r="KUB162" s="20"/>
      <c r="KUC162" s="20"/>
      <c r="KUD162" s="20"/>
      <c r="KUE162" s="20"/>
      <c r="KUF162" s="20"/>
      <c r="KUG162" s="20"/>
      <c r="KUH162" s="20"/>
      <c r="KUI162" s="20"/>
      <c r="KUJ162" s="20"/>
      <c r="KUK162" s="20"/>
      <c r="KUL162" s="20"/>
      <c r="KUM162" s="20"/>
      <c r="KUN162" s="20"/>
      <c r="KUO162" s="20"/>
      <c r="KUP162" s="20"/>
      <c r="KUQ162" s="20"/>
      <c r="KUR162" s="20"/>
      <c r="KUS162" s="20"/>
      <c r="KUT162" s="20"/>
      <c r="KUU162" s="20"/>
      <c r="KUV162" s="20"/>
      <c r="KUW162" s="20"/>
      <c r="KUX162" s="20"/>
      <c r="KUY162" s="20"/>
      <c r="KUZ162" s="20"/>
      <c r="KVA162" s="20"/>
      <c r="KVB162" s="20"/>
      <c r="KVC162" s="20"/>
      <c r="KVD162" s="20"/>
      <c r="KVE162" s="20"/>
      <c r="KVF162" s="20"/>
      <c r="KVG162" s="20"/>
      <c r="KVH162" s="20"/>
      <c r="KVI162" s="20"/>
      <c r="KVJ162" s="20"/>
      <c r="KVK162" s="20"/>
      <c r="KVL162" s="20"/>
      <c r="KVM162" s="20"/>
      <c r="KVN162" s="20"/>
      <c r="KVO162" s="20"/>
      <c r="KVP162" s="20"/>
      <c r="KVQ162" s="20"/>
      <c r="KVR162" s="20"/>
      <c r="KVS162" s="20"/>
      <c r="KVT162" s="20"/>
      <c r="KVU162" s="20"/>
      <c r="KVV162" s="20"/>
      <c r="KVW162" s="20"/>
      <c r="KVX162" s="20"/>
      <c r="KVY162" s="20"/>
      <c r="KVZ162" s="20"/>
      <c r="KWA162" s="20"/>
      <c r="KWB162" s="20"/>
      <c r="KWC162" s="20"/>
      <c r="KWD162" s="20"/>
      <c r="KWE162" s="20"/>
      <c r="KWF162" s="20"/>
      <c r="KWG162" s="20"/>
      <c r="KWH162" s="20"/>
      <c r="KWI162" s="20"/>
      <c r="KWJ162" s="20"/>
      <c r="KWK162" s="20"/>
      <c r="KWL162" s="20"/>
      <c r="KWM162" s="20"/>
      <c r="KWN162" s="20"/>
      <c r="KWO162" s="20"/>
      <c r="KWP162" s="20"/>
      <c r="KWQ162" s="20"/>
      <c r="KWR162" s="20"/>
      <c r="KWS162" s="20"/>
      <c r="KWT162" s="20"/>
      <c r="KWU162" s="20"/>
      <c r="KWV162" s="20"/>
      <c r="KWW162" s="20"/>
      <c r="KWX162" s="20"/>
      <c r="KWY162" s="20"/>
      <c r="KWZ162" s="20"/>
      <c r="KXA162" s="20"/>
      <c r="KXB162" s="20"/>
      <c r="KXC162" s="20"/>
      <c r="KXD162" s="20"/>
      <c r="KXE162" s="20"/>
      <c r="KXF162" s="20"/>
      <c r="KXG162" s="20"/>
      <c r="KXH162" s="20"/>
      <c r="KXI162" s="20"/>
      <c r="KXJ162" s="20"/>
      <c r="KXK162" s="20"/>
      <c r="KXL162" s="20"/>
      <c r="KXM162" s="20"/>
      <c r="KXN162" s="20"/>
      <c r="KXO162" s="20"/>
      <c r="KXP162" s="20"/>
      <c r="KXQ162" s="20"/>
      <c r="KXR162" s="20"/>
      <c r="KXS162" s="20"/>
      <c r="KXT162" s="20"/>
      <c r="KXU162" s="20"/>
      <c r="KXV162" s="20"/>
      <c r="KXW162" s="20"/>
      <c r="KXX162" s="20"/>
      <c r="KXY162" s="20"/>
      <c r="KXZ162" s="20"/>
      <c r="KYA162" s="20"/>
      <c r="KYB162" s="20"/>
      <c r="KYC162" s="20"/>
      <c r="KYD162" s="20"/>
      <c r="KYE162" s="20"/>
      <c r="KYF162" s="20"/>
      <c r="KYG162" s="20"/>
      <c r="KYH162" s="20"/>
      <c r="KYI162" s="20"/>
      <c r="KYJ162" s="20"/>
      <c r="KYK162" s="20"/>
      <c r="KYL162" s="20"/>
      <c r="KYM162" s="20"/>
      <c r="KYN162" s="20"/>
      <c r="KYO162" s="20"/>
      <c r="KYP162" s="20"/>
      <c r="KYQ162" s="20"/>
      <c r="KYR162" s="20"/>
      <c r="KYS162" s="20"/>
      <c r="KYT162" s="20"/>
      <c r="KYU162" s="20"/>
      <c r="KYV162" s="20"/>
      <c r="KYW162" s="20"/>
      <c r="KYX162" s="20"/>
      <c r="KYY162" s="20"/>
      <c r="KYZ162" s="20"/>
      <c r="KZA162" s="20"/>
      <c r="KZB162" s="20"/>
      <c r="KZC162" s="20"/>
      <c r="KZD162" s="20"/>
      <c r="KZE162" s="20"/>
      <c r="KZF162" s="20"/>
      <c r="KZG162" s="20"/>
      <c r="KZH162" s="20"/>
      <c r="KZI162" s="20"/>
      <c r="KZJ162" s="20"/>
      <c r="KZK162" s="20"/>
      <c r="KZL162" s="20"/>
      <c r="KZM162" s="20"/>
      <c r="KZN162" s="20"/>
      <c r="KZO162" s="20"/>
      <c r="KZP162" s="20"/>
      <c r="KZQ162" s="20"/>
      <c r="KZR162" s="20"/>
      <c r="KZS162" s="20"/>
      <c r="KZT162" s="20"/>
      <c r="KZU162" s="20"/>
      <c r="KZV162" s="20"/>
      <c r="KZW162" s="20"/>
      <c r="KZX162" s="20"/>
      <c r="KZY162" s="20"/>
      <c r="KZZ162" s="20"/>
      <c r="LAA162" s="20"/>
      <c r="LAB162" s="20"/>
      <c r="LAC162" s="20"/>
      <c r="LAD162" s="20"/>
      <c r="LAE162" s="20"/>
      <c r="LAF162" s="20"/>
      <c r="LAG162" s="20"/>
      <c r="LAH162" s="20"/>
      <c r="LAI162" s="20"/>
      <c r="LAJ162" s="20"/>
      <c r="LAK162" s="20"/>
      <c r="LAL162" s="20"/>
      <c r="LAM162" s="20"/>
      <c r="LAN162" s="20"/>
      <c r="LAO162" s="20"/>
      <c r="LAP162" s="20"/>
      <c r="LAQ162" s="20"/>
      <c r="LAR162" s="20"/>
      <c r="LAS162" s="20"/>
      <c r="LAT162" s="20"/>
      <c r="LAU162" s="20"/>
      <c r="LAV162" s="20"/>
      <c r="LAW162" s="20"/>
      <c r="LAX162" s="20"/>
      <c r="LAY162" s="20"/>
      <c r="LAZ162" s="20"/>
      <c r="LBA162" s="20"/>
      <c r="LBB162" s="20"/>
      <c r="LBC162" s="20"/>
      <c r="LBD162" s="20"/>
      <c r="LBE162" s="20"/>
      <c r="LBF162" s="20"/>
      <c r="LBG162" s="20"/>
      <c r="LBH162" s="20"/>
      <c r="LBI162" s="20"/>
      <c r="LBJ162" s="20"/>
      <c r="LBK162" s="20"/>
      <c r="LBL162" s="20"/>
      <c r="LBM162" s="20"/>
      <c r="LBN162" s="20"/>
      <c r="LBO162" s="20"/>
      <c r="LBP162" s="20"/>
      <c r="LBQ162" s="20"/>
      <c r="LBR162" s="20"/>
      <c r="LBS162" s="20"/>
      <c r="LBT162" s="20"/>
      <c r="LBU162" s="20"/>
      <c r="LBV162" s="20"/>
      <c r="LBW162" s="20"/>
      <c r="LBX162" s="20"/>
      <c r="LBY162" s="20"/>
      <c r="LBZ162" s="20"/>
      <c r="LCA162" s="20"/>
      <c r="LCB162" s="20"/>
      <c r="LCC162" s="20"/>
      <c r="LCD162" s="20"/>
      <c r="LCE162" s="20"/>
      <c r="LCF162" s="20"/>
      <c r="LCG162" s="20"/>
      <c r="LCH162" s="20"/>
      <c r="LCI162" s="20"/>
      <c r="LCJ162" s="20"/>
      <c r="LCK162" s="20"/>
      <c r="LCL162" s="20"/>
      <c r="LCM162" s="20"/>
      <c r="LCN162" s="20"/>
      <c r="LCO162" s="20"/>
      <c r="LCP162" s="20"/>
      <c r="LCQ162" s="20"/>
      <c r="LCR162" s="20"/>
      <c r="LCS162" s="20"/>
      <c r="LCT162" s="20"/>
      <c r="LCU162" s="20"/>
      <c r="LCV162" s="20"/>
      <c r="LCW162" s="20"/>
      <c r="LCX162" s="20"/>
      <c r="LCY162" s="20"/>
      <c r="LCZ162" s="20"/>
      <c r="LDA162" s="20"/>
      <c r="LDB162" s="20"/>
      <c r="LDC162" s="20"/>
      <c r="LDD162" s="20"/>
      <c r="LDE162" s="20"/>
      <c r="LDF162" s="20"/>
      <c r="LDG162" s="20"/>
      <c r="LDH162" s="20"/>
      <c r="LDI162" s="20"/>
      <c r="LDJ162" s="20"/>
      <c r="LDK162" s="20"/>
      <c r="LDL162" s="20"/>
      <c r="LDM162" s="20"/>
      <c r="LDN162" s="20"/>
      <c r="LDO162" s="20"/>
      <c r="LDP162" s="20"/>
      <c r="LDQ162" s="20"/>
      <c r="LDR162" s="20"/>
      <c r="LDS162" s="20"/>
      <c r="LDT162" s="20"/>
      <c r="LDU162" s="20"/>
      <c r="LDV162" s="20"/>
      <c r="LDW162" s="20"/>
      <c r="LDX162" s="20"/>
      <c r="LDY162" s="20"/>
      <c r="LDZ162" s="20"/>
      <c r="LEA162" s="20"/>
      <c r="LEB162" s="20"/>
      <c r="LEC162" s="20"/>
      <c r="LED162" s="20"/>
      <c r="LEE162" s="20"/>
      <c r="LEF162" s="20"/>
      <c r="LEG162" s="20"/>
      <c r="LEH162" s="20"/>
      <c r="LEI162" s="20"/>
      <c r="LEJ162" s="20"/>
      <c r="LEK162" s="20"/>
      <c r="LEL162" s="20"/>
      <c r="LEM162" s="20"/>
      <c r="LEN162" s="20"/>
      <c r="LEO162" s="20"/>
      <c r="LEP162" s="20"/>
      <c r="LEQ162" s="20"/>
      <c r="LER162" s="20"/>
      <c r="LES162" s="20"/>
      <c r="LET162" s="20"/>
      <c r="LEU162" s="20"/>
      <c r="LEV162" s="20"/>
      <c r="LEW162" s="20"/>
      <c r="LEX162" s="20"/>
      <c r="LEY162" s="20"/>
      <c r="LEZ162" s="20"/>
      <c r="LFA162" s="20"/>
      <c r="LFB162" s="20"/>
      <c r="LFC162" s="20"/>
      <c r="LFD162" s="20"/>
      <c r="LFE162" s="20"/>
      <c r="LFF162" s="20"/>
      <c r="LFG162" s="20"/>
      <c r="LFH162" s="20"/>
      <c r="LFI162" s="20"/>
      <c r="LFJ162" s="20"/>
      <c r="LFK162" s="20"/>
      <c r="LFL162" s="20"/>
      <c r="LFM162" s="20"/>
      <c r="LFN162" s="20"/>
      <c r="LFO162" s="20"/>
      <c r="LFP162" s="20"/>
      <c r="LFQ162" s="20"/>
      <c r="LFR162" s="20"/>
      <c r="LFS162" s="20"/>
      <c r="LFT162" s="20"/>
      <c r="LFU162" s="20"/>
      <c r="LFV162" s="20"/>
      <c r="LFW162" s="20"/>
      <c r="LFX162" s="20"/>
      <c r="LFY162" s="20"/>
      <c r="LFZ162" s="20"/>
      <c r="LGA162" s="20"/>
      <c r="LGB162" s="20"/>
      <c r="LGC162" s="20"/>
      <c r="LGD162" s="20"/>
      <c r="LGE162" s="20"/>
      <c r="LGF162" s="20"/>
      <c r="LGG162" s="20"/>
      <c r="LGH162" s="20"/>
      <c r="LGI162" s="20"/>
      <c r="LGJ162" s="20"/>
      <c r="LGK162" s="20"/>
      <c r="LGL162" s="20"/>
      <c r="LGM162" s="20"/>
      <c r="LGN162" s="20"/>
      <c r="LGO162" s="20"/>
      <c r="LGP162" s="20"/>
      <c r="LGQ162" s="20"/>
      <c r="LGR162" s="20"/>
      <c r="LGS162" s="20"/>
      <c r="LGT162" s="20"/>
      <c r="LGU162" s="20"/>
      <c r="LGV162" s="20"/>
      <c r="LGW162" s="20"/>
      <c r="LGX162" s="20"/>
      <c r="LGY162" s="20"/>
      <c r="LGZ162" s="20"/>
      <c r="LHA162" s="20"/>
      <c r="LHB162" s="20"/>
      <c r="LHC162" s="20"/>
      <c r="LHD162" s="20"/>
      <c r="LHE162" s="20"/>
      <c r="LHF162" s="20"/>
      <c r="LHG162" s="20"/>
      <c r="LHH162" s="20"/>
      <c r="LHI162" s="20"/>
      <c r="LHJ162" s="20"/>
      <c r="LHK162" s="20"/>
      <c r="LHL162" s="20"/>
      <c r="LHM162" s="20"/>
      <c r="LHN162" s="20"/>
      <c r="LHO162" s="20"/>
      <c r="LHP162" s="20"/>
      <c r="LHQ162" s="20"/>
      <c r="LHR162" s="20"/>
      <c r="LHS162" s="20"/>
      <c r="LHT162" s="20"/>
      <c r="LHU162" s="20"/>
      <c r="LHV162" s="20"/>
      <c r="LHW162" s="20"/>
      <c r="LHX162" s="20"/>
      <c r="LHY162" s="20"/>
      <c r="LHZ162" s="20"/>
      <c r="LIA162" s="20"/>
      <c r="LIB162" s="20"/>
      <c r="LIC162" s="20"/>
      <c r="LID162" s="20"/>
      <c r="LIE162" s="20"/>
      <c r="LIF162" s="20"/>
      <c r="LIG162" s="20"/>
      <c r="LIH162" s="20"/>
      <c r="LII162" s="20"/>
      <c r="LIJ162" s="20"/>
      <c r="LIK162" s="20"/>
      <c r="LIL162" s="20"/>
      <c r="LIM162" s="20"/>
      <c r="LIN162" s="20"/>
      <c r="LIO162" s="20"/>
      <c r="LIP162" s="20"/>
      <c r="LIQ162" s="20"/>
      <c r="LIR162" s="20"/>
      <c r="LIS162" s="20"/>
      <c r="LIT162" s="20"/>
      <c r="LIU162" s="20"/>
      <c r="LIV162" s="20"/>
      <c r="LIW162" s="20"/>
      <c r="LIX162" s="20"/>
      <c r="LIY162" s="20"/>
      <c r="LIZ162" s="20"/>
      <c r="LJA162" s="20"/>
      <c r="LJB162" s="20"/>
      <c r="LJC162" s="20"/>
      <c r="LJD162" s="20"/>
      <c r="LJE162" s="20"/>
      <c r="LJF162" s="20"/>
      <c r="LJG162" s="20"/>
      <c r="LJH162" s="20"/>
      <c r="LJI162" s="20"/>
      <c r="LJJ162" s="20"/>
      <c r="LJK162" s="20"/>
      <c r="LJL162" s="20"/>
      <c r="LJM162" s="20"/>
      <c r="LJN162" s="20"/>
      <c r="LJO162" s="20"/>
      <c r="LJP162" s="20"/>
      <c r="LJQ162" s="20"/>
      <c r="LJR162" s="20"/>
      <c r="LJS162" s="20"/>
      <c r="LJT162" s="20"/>
      <c r="LJU162" s="20"/>
      <c r="LJV162" s="20"/>
      <c r="LJW162" s="20"/>
      <c r="LJX162" s="20"/>
      <c r="LJY162" s="20"/>
      <c r="LJZ162" s="20"/>
      <c r="LKA162" s="20"/>
      <c r="LKB162" s="20"/>
      <c r="LKC162" s="20"/>
      <c r="LKD162" s="20"/>
      <c r="LKE162" s="20"/>
      <c r="LKF162" s="20"/>
      <c r="LKG162" s="20"/>
      <c r="LKH162" s="20"/>
      <c r="LKI162" s="20"/>
      <c r="LKJ162" s="20"/>
      <c r="LKK162" s="20"/>
      <c r="LKL162" s="20"/>
      <c r="LKM162" s="20"/>
      <c r="LKN162" s="20"/>
      <c r="LKO162" s="20"/>
      <c r="LKP162" s="20"/>
      <c r="LKQ162" s="20"/>
      <c r="LKR162" s="20"/>
      <c r="LKS162" s="20"/>
      <c r="LKT162" s="20"/>
      <c r="LKU162" s="20"/>
      <c r="LKV162" s="20"/>
      <c r="LKW162" s="20"/>
      <c r="LKX162" s="20"/>
      <c r="LKY162" s="20"/>
      <c r="LKZ162" s="20"/>
      <c r="LLA162" s="20"/>
      <c r="LLB162" s="20"/>
      <c r="LLC162" s="20"/>
      <c r="LLD162" s="20"/>
      <c r="LLE162" s="20"/>
      <c r="LLF162" s="20"/>
      <c r="LLG162" s="20"/>
      <c r="LLH162" s="20"/>
      <c r="LLI162" s="20"/>
      <c r="LLJ162" s="20"/>
      <c r="LLK162" s="20"/>
      <c r="LLL162" s="20"/>
      <c r="LLM162" s="20"/>
      <c r="LLN162" s="20"/>
      <c r="LLO162" s="20"/>
      <c r="LLP162" s="20"/>
      <c r="LLQ162" s="20"/>
      <c r="LLR162" s="20"/>
      <c r="LLS162" s="20"/>
      <c r="LLT162" s="20"/>
      <c r="LLU162" s="20"/>
      <c r="LLV162" s="20"/>
      <c r="LLW162" s="20"/>
      <c r="LLX162" s="20"/>
      <c r="LLY162" s="20"/>
      <c r="LLZ162" s="20"/>
      <c r="LMA162" s="20"/>
      <c r="LMB162" s="20"/>
      <c r="LMC162" s="20"/>
      <c r="LMD162" s="20"/>
      <c r="LME162" s="20"/>
      <c r="LMF162" s="20"/>
      <c r="LMG162" s="20"/>
      <c r="LMH162" s="20"/>
      <c r="LMI162" s="20"/>
      <c r="LMJ162" s="20"/>
      <c r="LMK162" s="20"/>
      <c r="LML162" s="20"/>
      <c r="LMM162" s="20"/>
      <c r="LMN162" s="20"/>
      <c r="LMO162" s="20"/>
      <c r="LMP162" s="20"/>
      <c r="LMQ162" s="20"/>
      <c r="LMR162" s="20"/>
      <c r="LMS162" s="20"/>
      <c r="LMT162" s="20"/>
      <c r="LMU162" s="20"/>
      <c r="LMV162" s="20"/>
      <c r="LMW162" s="20"/>
      <c r="LMX162" s="20"/>
      <c r="LMY162" s="20"/>
      <c r="LMZ162" s="20"/>
      <c r="LNA162" s="20"/>
      <c r="LNB162" s="20"/>
      <c r="LNC162" s="20"/>
      <c r="LND162" s="20"/>
      <c r="LNE162" s="20"/>
      <c r="LNF162" s="20"/>
      <c r="LNG162" s="20"/>
      <c r="LNH162" s="20"/>
      <c r="LNI162" s="20"/>
      <c r="LNJ162" s="20"/>
      <c r="LNK162" s="20"/>
      <c r="LNL162" s="20"/>
      <c r="LNM162" s="20"/>
      <c r="LNN162" s="20"/>
      <c r="LNO162" s="20"/>
      <c r="LNP162" s="20"/>
      <c r="LNQ162" s="20"/>
      <c r="LNR162" s="20"/>
      <c r="LNS162" s="20"/>
      <c r="LNT162" s="20"/>
      <c r="LNU162" s="20"/>
      <c r="LNV162" s="20"/>
      <c r="LNW162" s="20"/>
      <c r="LNX162" s="20"/>
      <c r="LNY162" s="20"/>
      <c r="LNZ162" s="20"/>
      <c r="LOA162" s="20"/>
      <c r="LOB162" s="20"/>
      <c r="LOC162" s="20"/>
      <c r="LOD162" s="20"/>
      <c r="LOE162" s="20"/>
      <c r="LOF162" s="20"/>
      <c r="LOG162" s="20"/>
      <c r="LOH162" s="20"/>
      <c r="LOI162" s="20"/>
      <c r="LOJ162" s="20"/>
      <c r="LOK162" s="20"/>
      <c r="LOL162" s="20"/>
      <c r="LOM162" s="20"/>
      <c r="LON162" s="20"/>
      <c r="LOO162" s="20"/>
      <c r="LOP162" s="20"/>
      <c r="LOQ162" s="20"/>
      <c r="LOR162" s="20"/>
      <c r="LOS162" s="20"/>
      <c r="LOT162" s="20"/>
      <c r="LOU162" s="20"/>
      <c r="LOV162" s="20"/>
      <c r="LOW162" s="20"/>
      <c r="LOX162" s="20"/>
      <c r="LOY162" s="20"/>
      <c r="LOZ162" s="20"/>
      <c r="LPA162" s="20"/>
      <c r="LPB162" s="20"/>
      <c r="LPC162" s="20"/>
      <c r="LPD162" s="20"/>
      <c r="LPE162" s="20"/>
      <c r="LPF162" s="20"/>
      <c r="LPG162" s="20"/>
      <c r="LPH162" s="20"/>
      <c r="LPI162" s="20"/>
      <c r="LPJ162" s="20"/>
      <c r="LPK162" s="20"/>
      <c r="LPL162" s="20"/>
      <c r="LPM162" s="20"/>
      <c r="LPN162" s="20"/>
      <c r="LPO162" s="20"/>
      <c r="LPP162" s="20"/>
      <c r="LPQ162" s="20"/>
      <c r="LPR162" s="20"/>
      <c r="LPS162" s="20"/>
      <c r="LPT162" s="20"/>
      <c r="LPU162" s="20"/>
      <c r="LPV162" s="20"/>
      <c r="LPW162" s="20"/>
      <c r="LPX162" s="20"/>
      <c r="LPY162" s="20"/>
      <c r="LPZ162" s="20"/>
      <c r="LQA162" s="20"/>
      <c r="LQB162" s="20"/>
      <c r="LQC162" s="20"/>
      <c r="LQD162" s="20"/>
      <c r="LQE162" s="20"/>
      <c r="LQF162" s="20"/>
      <c r="LQG162" s="20"/>
      <c r="LQH162" s="20"/>
      <c r="LQI162" s="20"/>
      <c r="LQJ162" s="20"/>
      <c r="LQK162" s="20"/>
      <c r="LQL162" s="20"/>
      <c r="LQM162" s="20"/>
      <c r="LQN162" s="20"/>
      <c r="LQO162" s="20"/>
      <c r="LQP162" s="20"/>
      <c r="LQQ162" s="20"/>
      <c r="LQR162" s="20"/>
      <c r="LQS162" s="20"/>
      <c r="LQT162" s="20"/>
      <c r="LQU162" s="20"/>
      <c r="LQV162" s="20"/>
      <c r="LQW162" s="20"/>
      <c r="LQX162" s="20"/>
      <c r="LQY162" s="20"/>
      <c r="LQZ162" s="20"/>
      <c r="LRA162" s="20"/>
      <c r="LRB162" s="20"/>
      <c r="LRC162" s="20"/>
      <c r="LRD162" s="20"/>
      <c r="LRE162" s="20"/>
      <c r="LRF162" s="20"/>
      <c r="LRG162" s="20"/>
      <c r="LRH162" s="20"/>
      <c r="LRI162" s="20"/>
      <c r="LRJ162" s="20"/>
      <c r="LRK162" s="20"/>
      <c r="LRL162" s="20"/>
      <c r="LRM162" s="20"/>
      <c r="LRN162" s="20"/>
      <c r="LRO162" s="20"/>
      <c r="LRP162" s="20"/>
      <c r="LRQ162" s="20"/>
      <c r="LRR162" s="20"/>
      <c r="LRS162" s="20"/>
      <c r="LRT162" s="20"/>
      <c r="LRU162" s="20"/>
      <c r="LRV162" s="20"/>
      <c r="LRW162" s="20"/>
      <c r="LRX162" s="20"/>
      <c r="LRY162" s="20"/>
      <c r="LRZ162" s="20"/>
      <c r="LSA162" s="20"/>
      <c r="LSB162" s="20"/>
      <c r="LSC162" s="20"/>
      <c r="LSD162" s="20"/>
      <c r="LSE162" s="20"/>
      <c r="LSF162" s="20"/>
      <c r="LSG162" s="20"/>
      <c r="LSH162" s="20"/>
      <c r="LSI162" s="20"/>
      <c r="LSJ162" s="20"/>
      <c r="LSK162" s="20"/>
      <c r="LSL162" s="20"/>
      <c r="LSM162" s="20"/>
      <c r="LSN162" s="20"/>
      <c r="LSO162" s="20"/>
      <c r="LSP162" s="20"/>
      <c r="LSQ162" s="20"/>
      <c r="LSR162" s="20"/>
      <c r="LSS162" s="20"/>
      <c r="LST162" s="20"/>
      <c r="LSU162" s="20"/>
      <c r="LSV162" s="20"/>
      <c r="LSW162" s="20"/>
      <c r="LSX162" s="20"/>
      <c r="LSY162" s="20"/>
      <c r="LSZ162" s="20"/>
      <c r="LTA162" s="20"/>
      <c r="LTB162" s="20"/>
      <c r="LTC162" s="20"/>
      <c r="LTD162" s="20"/>
      <c r="LTE162" s="20"/>
      <c r="LTF162" s="20"/>
      <c r="LTG162" s="20"/>
      <c r="LTH162" s="20"/>
      <c r="LTI162" s="20"/>
      <c r="LTJ162" s="20"/>
      <c r="LTK162" s="20"/>
      <c r="LTL162" s="20"/>
      <c r="LTM162" s="20"/>
      <c r="LTN162" s="20"/>
      <c r="LTO162" s="20"/>
      <c r="LTP162" s="20"/>
      <c r="LTQ162" s="20"/>
      <c r="LTR162" s="20"/>
      <c r="LTS162" s="20"/>
      <c r="LTT162" s="20"/>
      <c r="LTU162" s="20"/>
      <c r="LTV162" s="20"/>
      <c r="LTW162" s="20"/>
      <c r="LTX162" s="20"/>
      <c r="LTY162" s="20"/>
      <c r="LTZ162" s="20"/>
      <c r="LUA162" s="20"/>
      <c r="LUB162" s="20"/>
      <c r="LUC162" s="20"/>
      <c r="LUD162" s="20"/>
      <c r="LUE162" s="20"/>
      <c r="LUF162" s="20"/>
      <c r="LUG162" s="20"/>
      <c r="LUH162" s="20"/>
      <c r="LUI162" s="20"/>
      <c r="LUJ162" s="20"/>
      <c r="LUK162" s="20"/>
      <c r="LUL162" s="20"/>
      <c r="LUM162" s="20"/>
      <c r="LUN162" s="20"/>
      <c r="LUO162" s="20"/>
      <c r="LUP162" s="20"/>
      <c r="LUQ162" s="20"/>
      <c r="LUR162" s="20"/>
      <c r="LUS162" s="20"/>
      <c r="LUT162" s="20"/>
      <c r="LUU162" s="20"/>
      <c r="LUV162" s="20"/>
      <c r="LUW162" s="20"/>
      <c r="LUX162" s="20"/>
      <c r="LUY162" s="20"/>
      <c r="LUZ162" s="20"/>
      <c r="LVA162" s="20"/>
      <c r="LVB162" s="20"/>
      <c r="LVC162" s="20"/>
      <c r="LVD162" s="20"/>
      <c r="LVE162" s="20"/>
      <c r="LVF162" s="20"/>
      <c r="LVG162" s="20"/>
      <c r="LVH162" s="20"/>
      <c r="LVI162" s="20"/>
      <c r="LVJ162" s="20"/>
      <c r="LVK162" s="20"/>
      <c r="LVL162" s="20"/>
      <c r="LVM162" s="20"/>
      <c r="LVN162" s="20"/>
      <c r="LVO162" s="20"/>
      <c r="LVP162" s="20"/>
      <c r="LVQ162" s="20"/>
      <c r="LVR162" s="20"/>
      <c r="LVS162" s="20"/>
      <c r="LVT162" s="20"/>
      <c r="LVU162" s="20"/>
      <c r="LVV162" s="20"/>
      <c r="LVW162" s="20"/>
      <c r="LVX162" s="20"/>
      <c r="LVY162" s="20"/>
      <c r="LVZ162" s="20"/>
      <c r="LWA162" s="20"/>
      <c r="LWB162" s="20"/>
      <c r="LWC162" s="20"/>
      <c r="LWD162" s="20"/>
      <c r="LWE162" s="20"/>
      <c r="LWF162" s="20"/>
      <c r="LWG162" s="20"/>
      <c r="LWH162" s="20"/>
      <c r="LWI162" s="20"/>
      <c r="LWJ162" s="20"/>
      <c r="LWK162" s="20"/>
      <c r="LWL162" s="20"/>
      <c r="LWM162" s="20"/>
      <c r="LWN162" s="20"/>
      <c r="LWO162" s="20"/>
      <c r="LWP162" s="20"/>
      <c r="LWQ162" s="20"/>
      <c r="LWR162" s="20"/>
      <c r="LWS162" s="20"/>
      <c r="LWT162" s="20"/>
      <c r="LWU162" s="20"/>
      <c r="LWV162" s="20"/>
      <c r="LWW162" s="20"/>
      <c r="LWX162" s="20"/>
      <c r="LWY162" s="20"/>
      <c r="LWZ162" s="20"/>
      <c r="LXA162" s="20"/>
      <c r="LXB162" s="20"/>
      <c r="LXC162" s="20"/>
      <c r="LXD162" s="20"/>
      <c r="LXE162" s="20"/>
      <c r="LXF162" s="20"/>
      <c r="LXG162" s="20"/>
      <c r="LXH162" s="20"/>
      <c r="LXI162" s="20"/>
      <c r="LXJ162" s="20"/>
      <c r="LXK162" s="20"/>
      <c r="LXL162" s="20"/>
      <c r="LXM162" s="20"/>
      <c r="LXN162" s="20"/>
      <c r="LXO162" s="20"/>
      <c r="LXP162" s="20"/>
      <c r="LXQ162" s="20"/>
      <c r="LXR162" s="20"/>
      <c r="LXS162" s="20"/>
      <c r="LXT162" s="20"/>
      <c r="LXU162" s="20"/>
      <c r="LXV162" s="20"/>
      <c r="LXW162" s="20"/>
      <c r="LXX162" s="20"/>
      <c r="LXY162" s="20"/>
      <c r="LXZ162" s="20"/>
      <c r="LYA162" s="20"/>
      <c r="LYB162" s="20"/>
      <c r="LYC162" s="20"/>
      <c r="LYD162" s="20"/>
      <c r="LYE162" s="20"/>
      <c r="LYF162" s="20"/>
      <c r="LYG162" s="20"/>
      <c r="LYH162" s="20"/>
      <c r="LYI162" s="20"/>
      <c r="LYJ162" s="20"/>
      <c r="LYK162" s="20"/>
      <c r="LYL162" s="20"/>
      <c r="LYM162" s="20"/>
      <c r="LYN162" s="20"/>
      <c r="LYO162" s="20"/>
      <c r="LYP162" s="20"/>
      <c r="LYQ162" s="20"/>
      <c r="LYR162" s="20"/>
      <c r="LYS162" s="20"/>
      <c r="LYT162" s="20"/>
      <c r="LYU162" s="20"/>
      <c r="LYV162" s="20"/>
      <c r="LYW162" s="20"/>
      <c r="LYX162" s="20"/>
      <c r="LYY162" s="20"/>
      <c r="LYZ162" s="20"/>
      <c r="LZA162" s="20"/>
      <c r="LZB162" s="20"/>
      <c r="LZC162" s="20"/>
      <c r="LZD162" s="20"/>
      <c r="LZE162" s="20"/>
      <c r="LZF162" s="20"/>
      <c r="LZG162" s="20"/>
      <c r="LZH162" s="20"/>
      <c r="LZI162" s="20"/>
      <c r="LZJ162" s="20"/>
      <c r="LZK162" s="20"/>
      <c r="LZL162" s="20"/>
      <c r="LZM162" s="20"/>
      <c r="LZN162" s="20"/>
      <c r="LZO162" s="20"/>
      <c r="LZP162" s="20"/>
      <c r="LZQ162" s="20"/>
      <c r="LZR162" s="20"/>
      <c r="LZS162" s="20"/>
      <c r="LZT162" s="20"/>
      <c r="LZU162" s="20"/>
      <c r="LZV162" s="20"/>
      <c r="LZW162" s="20"/>
      <c r="LZX162" s="20"/>
      <c r="LZY162" s="20"/>
      <c r="LZZ162" s="20"/>
      <c r="MAA162" s="20"/>
      <c r="MAB162" s="20"/>
      <c r="MAC162" s="20"/>
      <c r="MAD162" s="20"/>
      <c r="MAE162" s="20"/>
      <c r="MAF162" s="20"/>
      <c r="MAG162" s="20"/>
      <c r="MAH162" s="20"/>
      <c r="MAI162" s="20"/>
      <c r="MAJ162" s="20"/>
      <c r="MAK162" s="20"/>
      <c r="MAL162" s="20"/>
      <c r="MAM162" s="20"/>
      <c r="MAN162" s="20"/>
      <c r="MAO162" s="20"/>
      <c r="MAP162" s="20"/>
      <c r="MAQ162" s="20"/>
      <c r="MAR162" s="20"/>
      <c r="MAS162" s="20"/>
      <c r="MAT162" s="20"/>
      <c r="MAU162" s="20"/>
      <c r="MAV162" s="20"/>
      <c r="MAW162" s="20"/>
      <c r="MAX162" s="20"/>
      <c r="MAY162" s="20"/>
      <c r="MAZ162" s="20"/>
      <c r="MBA162" s="20"/>
      <c r="MBB162" s="20"/>
      <c r="MBC162" s="20"/>
      <c r="MBD162" s="20"/>
      <c r="MBE162" s="20"/>
      <c r="MBF162" s="20"/>
      <c r="MBG162" s="20"/>
      <c r="MBH162" s="20"/>
      <c r="MBI162" s="20"/>
      <c r="MBJ162" s="20"/>
      <c r="MBK162" s="20"/>
      <c r="MBL162" s="20"/>
      <c r="MBM162" s="20"/>
      <c r="MBN162" s="20"/>
      <c r="MBO162" s="20"/>
      <c r="MBP162" s="20"/>
      <c r="MBQ162" s="20"/>
      <c r="MBR162" s="20"/>
      <c r="MBS162" s="20"/>
      <c r="MBT162" s="20"/>
      <c r="MBU162" s="20"/>
      <c r="MBV162" s="20"/>
      <c r="MBW162" s="20"/>
      <c r="MBX162" s="20"/>
      <c r="MBY162" s="20"/>
      <c r="MBZ162" s="20"/>
      <c r="MCA162" s="20"/>
      <c r="MCB162" s="20"/>
      <c r="MCC162" s="20"/>
      <c r="MCD162" s="20"/>
      <c r="MCE162" s="20"/>
      <c r="MCF162" s="20"/>
      <c r="MCG162" s="20"/>
      <c r="MCH162" s="20"/>
      <c r="MCI162" s="20"/>
      <c r="MCJ162" s="20"/>
      <c r="MCK162" s="20"/>
      <c r="MCL162" s="20"/>
      <c r="MCM162" s="20"/>
      <c r="MCN162" s="20"/>
      <c r="MCO162" s="20"/>
      <c r="MCP162" s="20"/>
      <c r="MCQ162" s="20"/>
      <c r="MCR162" s="20"/>
      <c r="MCS162" s="20"/>
      <c r="MCT162" s="20"/>
      <c r="MCU162" s="20"/>
      <c r="MCV162" s="20"/>
      <c r="MCW162" s="20"/>
      <c r="MCX162" s="20"/>
      <c r="MCY162" s="20"/>
      <c r="MCZ162" s="20"/>
      <c r="MDA162" s="20"/>
      <c r="MDB162" s="20"/>
      <c r="MDC162" s="20"/>
      <c r="MDD162" s="20"/>
      <c r="MDE162" s="20"/>
      <c r="MDF162" s="20"/>
      <c r="MDG162" s="20"/>
      <c r="MDH162" s="20"/>
      <c r="MDI162" s="20"/>
      <c r="MDJ162" s="20"/>
      <c r="MDK162" s="20"/>
      <c r="MDL162" s="20"/>
      <c r="MDM162" s="20"/>
      <c r="MDN162" s="20"/>
      <c r="MDO162" s="20"/>
      <c r="MDP162" s="20"/>
      <c r="MDQ162" s="20"/>
      <c r="MDR162" s="20"/>
      <c r="MDS162" s="20"/>
      <c r="MDT162" s="20"/>
      <c r="MDU162" s="20"/>
      <c r="MDV162" s="20"/>
      <c r="MDW162" s="20"/>
      <c r="MDX162" s="20"/>
      <c r="MDY162" s="20"/>
      <c r="MDZ162" s="20"/>
      <c r="MEA162" s="20"/>
      <c r="MEB162" s="20"/>
      <c r="MEC162" s="20"/>
      <c r="MED162" s="20"/>
      <c r="MEE162" s="20"/>
      <c r="MEF162" s="20"/>
      <c r="MEG162" s="20"/>
      <c r="MEH162" s="20"/>
      <c r="MEI162" s="20"/>
      <c r="MEJ162" s="20"/>
      <c r="MEK162" s="20"/>
      <c r="MEL162" s="20"/>
      <c r="MEM162" s="20"/>
      <c r="MEN162" s="20"/>
      <c r="MEO162" s="20"/>
      <c r="MEP162" s="20"/>
      <c r="MEQ162" s="20"/>
      <c r="MER162" s="20"/>
      <c r="MES162" s="20"/>
      <c r="MET162" s="20"/>
      <c r="MEU162" s="20"/>
      <c r="MEV162" s="20"/>
      <c r="MEW162" s="20"/>
      <c r="MEX162" s="20"/>
      <c r="MEY162" s="20"/>
      <c r="MEZ162" s="20"/>
      <c r="MFA162" s="20"/>
      <c r="MFB162" s="20"/>
      <c r="MFC162" s="20"/>
      <c r="MFD162" s="20"/>
      <c r="MFE162" s="20"/>
      <c r="MFF162" s="20"/>
      <c r="MFG162" s="20"/>
      <c r="MFH162" s="20"/>
      <c r="MFI162" s="20"/>
      <c r="MFJ162" s="20"/>
      <c r="MFK162" s="20"/>
      <c r="MFL162" s="20"/>
      <c r="MFM162" s="20"/>
      <c r="MFN162" s="20"/>
      <c r="MFO162" s="20"/>
      <c r="MFP162" s="20"/>
      <c r="MFQ162" s="20"/>
      <c r="MFR162" s="20"/>
      <c r="MFS162" s="20"/>
      <c r="MFT162" s="20"/>
      <c r="MFU162" s="20"/>
      <c r="MFV162" s="20"/>
      <c r="MFW162" s="20"/>
      <c r="MFX162" s="20"/>
      <c r="MFY162" s="20"/>
      <c r="MFZ162" s="20"/>
      <c r="MGA162" s="20"/>
      <c r="MGB162" s="20"/>
      <c r="MGC162" s="20"/>
      <c r="MGD162" s="20"/>
      <c r="MGE162" s="20"/>
      <c r="MGF162" s="20"/>
      <c r="MGG162" s="20"/>
      <c r="MGH162" s="20"/>
      <c r="MGI162" s="20"/>
      <c r="MGJ162" s="20"/>
      <c r="MGK162" s="20"/>
      <c r="MGL162" s="20"/>
      <c r="MGM162" s="20"/>
      <c r="MGN162" s="20"/>
      <c r="MGO162" s="20"/>
      <c r="MGP162" s="20"/>
      <c r="MGQ162" s="20"/>
      <c r="MGR162" s="20"/>
      <c r="MGS162" s="20"/>
      <c r="MGT162" s="20"/>
      <c r="MGU162" s="20"/>
      <c r="MGV162" s="20"/>
      <c r="MGW162" s="20"/>
      <c r="MGX162" s="20"/>
      <c r="MGY162" s="20"/>
      <c r="MGZ162" s="20"/>
      <c r="MHA162" s="20"/>
      <c r="MHB162" s="20"/>
      <c r="MHC162" s="20"/>
      <c r="MHD162" s="20"/>
      <c r="MHE162" s="20"/>
      <c r="MHF162" s="20"/>
      <c r="MHG162" s="20"/>
      <c r="MHH162" s="20"/>
      <c r="MHI162" s="20"/>
      <c r="MHJ162" s="20"/>
      <c r="MHK162" s="20"/>
      <c r="MHL162" s="20"/>
      <c r="MHM162" s="20"/>
      <c r="MHN162" s="20"/>
      <c r="MHO162" s="20"/>
      <c r="MHP162" s="20"/>
      <c r="MHQ162" s="20"/>
      <c r="MHR162" s="20"/>
      <c r="MHS162" s="20"/>
      <c r="MHT162" s="20"/>
      <c r="MHU162" s="20"/>
      <c r="MHV162" s="20"/>
      <c r="MHW162" s="20"/>
      <c r="MHX162" s="20"/>
      <c r="MHY162" s="20"/>
      <c r="MHZ162" s="20"/>
      <c r="MIA162" s="20"/>
      <c r="MIB162" s="20"/>
      <c r="MIC162" s="20"/>
      <c r="MID162" s="20"/>
      <c r="MIE162" s="20"/>
      <c r="MIF162" s="20"/>
      <c r="MIG162" s="20"/>
      <c r="MIH162" s="20"/>
      <c r="MII162" s="20"/>
      <c r="MIJ162" s="20"/>
      <c r="MIK162" s="20"/>
      <c r="MIL162" s="20"/>
      <c r="MIM162" s="20"/>
      <c r="MIN162" s="20"/>
      <c r="MIO162" s="20"/>
      <c r="MIP162" s="20"/>
      <c r="MIQ162" s="20"/>
      <c r="MIR162" s="20"/>
      <c r="MIS162" s="20"/>
      <c r="MIT162" s="20"/>
      <c r="MIU162" s="20"/>
      <c r="MIV162" s="20"/>
      <c r="MIW162" s="20"/>
      <c r="MIX162" s="20"/>
      <c r="MIY162" s="20"/>
      <c r="MIZ162" s="20"/>
      <c r="MJA162" s="20"/>
      <c r="MJB162" s="20"/>
      <c r="MJC162" s="20"/>
      <c r="MJD162" s="20"/>
      <c r="MJE162" s="20"/>
      <c r="MJF162" s="20"/>
      <c r="MJG162" s="20"/>
      <c r="MJH162" s="20"/>
      <c r="MJI162" s="20"/>
      <c r="MJJ162" s="20"/>
      <c r="MJK162" s="20"/>
      <c r="MJL162" s="20"/>
      <c r="MJM162" s="20"/>
      <c r="MJN162" s="20"/>
      <c r="MJO162" s="20"/>
      <c r="MJP162" s="20"/>
      <c r="MJQ162" s="20"/>
      <c r="MJR162" s="20"/>
      <c r="MJS162" s="20"/>
      <c r="MJT162" s="20"/>
      <c r="MJU162" s="20"/>
      <c r="MJV162" s="20"/>
      <c r="MJW162" s="20"/>
      <c r="MJX162" s="20"/>
      <c r="MJY162" s="20"/>
      <c r="MJZ162" s="20"/>
      <c r="MKA162" s="20"/>
      <c r="MKB162" s="20"/>
      <c r="MKC162" s="20"/>
      <c r="MKD162" s="20"/>
      <c r="MKE162" s="20"/>
      <c r="MKF162" s="20"/>
      <c r="MKG162" s="20"/>
      <c r="MKH162" s="20"/>
      <c r="MKI162" s="20"/>
      <c r="MKJ162" s="20"/>
      <c r="MKK162" s="20"/>
      <c r="MKL162" s="20"/>
      <c r="MKM162" s="20"/>
      <c r="MKN162" s="20"/>
      <c r="MKO162" s="20"/>
      <c r="MKP162" s="20"/>
      <c r="MKQ162" s="20"/>
      <c r="MKR162" s="20"/>
      <c r="MKS162" s="20"/>
      <c r="MKT162" s="20"/>
      <c r="MKU162" s="20"/>
      <c r="MKV162" s="20"/>
      <c r="MKW162" s="20"/>
      <c r="MKX162" s="20"/>
      <c r="MKY162" s="20"/>
      <c r="MKZ162" s="20"/>
      <c r="MLA162" s="20"/>
      <c r="MLB162" s="20"/>
      <c r="MLC162" s="20"/>
      <c r="MLD162" s="20"/>
      <c r="MLE162" s="20"/>
      <c r="MLF162" s="20"/>
      <c r="MLG162" s="20"/>
      <c r="MLH162" s="20"/>
      <c r="MLI162" s="20"/>
      <c r="MLJ162" s="20"/>
      <c r="MLK162" s="20"/>
      <c r="MLL162" s="20"/>
      <c r="MLM162" s="20"/>
      <c r="MLN162" s="20"/>
      <c r="MLO162" s="20"/>
      <c r="MLP162" s="20"/>
      <c r="MLQ162" s="20"/>
      <c r="MLR162" s="20"/>
      <c r="MLS162" s="20"/>
      <c r="MLT162" s="20"/>
      <c r="MLU162" s="20"/>
      <c r="MLV162" s="20"/>
      <c r="MLW162" s="20"/>
      <c r="MLX162" s="20"/>
      <c r="MLY162" s="20"/>
      <c r="MLZ162" s="20"/>
      <c r="MMA162" s="20"/>
      <c r="MMB162" s="20"/>
      <c r="MMC162" s="20"/>
      <c r="MMD162" s="20"/>
      <c r="MME162" s="20"/>
      <c r="MMF162" s="20"/>
      <c r="MMG162" s="20"/>
      <c r="MMH162" s="20"/>
      <c r="MMI162" s="20"/>
      <c r="MMJ162" s="20"/>
      <c r="MMK162" s="20"/>
      <c r="MML162" s="20"/>
      <c r="MMM162" s="20"/>
      <c r="MMN162" s="20"/>
      <c r="MMO162" s="20"/>
      <c r="MMP162" s="20"/>
      <c r="MMQ162" s="20"/>
      <c r="MMR162" s="20"/>
      <c r="MMS162" s="20"/>
      <c r="MMT162" s="20"/>
      <c r="MMU162" s="20"/>
      <c r="MMV162" s="20"/>
      <c r="MMW162" s="20"/>
      <c r="MMX162" s="20"/>
      <c r="MMY162" s="20"/>
      <c r="MMZ162" s="20"/>
      <c r="MNA162" s="20"/>
      <c r="MNB162" s="20"/>
      <c r="MNC162" s="20"/>
      <c r="MND162" s="20"/>
      <c r="MNE162" s="20"/>
      <c r="MNF162" s="20"/>
      <c r="MNG162" s="20"/>
      <c r="MNH162" s="20"/>
      <c r="MNI162" s="20"/>
      <c r="MNJ162" s="20"/>
      <c r="MNK162" s="20"/>
      <c r="MNL162" s="20"/>
      <c r="MNM162" s="20"/>
      <c r="MNN162" s="20"/>
      <c r="MNO162" s="20"/>
      <c r="MNP162" s="20"/>
      <c r="MNQ162" s="20"/>
      <c r="MNR162" s="20"/>
      <c r="MNS162" s="20"/>
      <c r="MNT162" s="20"/>
      <c r="MNU162" s="20"/>
      <c r="MNV162" s="20"/>
      <c r="MNW162" s="20"/>
      <c r="MNX162" s="20"/>
      <c r="MNY162" s="20"/>
      <c r="MNZ162" s="20"/>
      <c r="MOA162" s="20"/>
      <c r="MOB162" s="20"/>
      <c r="MOC162" s="20"/>
      <c r="MOD162" s="20"/>
      <c r="MOE162" s="20"/>
      <c r="MOF162" s="20"/>
      <c r="MOG162" s="20"/>
      <c r="MOH162" s="20"/>
      <c r="MOI162" s="20"/>
      <c r="MOJ162" s="20"/>
      <c r="MOK162" s="20"/>
      <c r="MOL162" s="20"/>
      <c r="MOM162" s="20"/>
      <c r="MON162" s="20"/>
      <c r="MOO162" s="20"/>
      <c r="MOP162" s="20"/>
      <c r="MOQ162" s="20"/>
      <c r="MOR162" s="20"/>
      <c r="MOS162" s="20"/>
      <c r="MOT162" s="20"/>
      <c r="MOU162" s="20"/>
      <c r="MOV162" s="20"/>
      <c r="MOW162" s="20"/>
      <c r="MOX162" s="20"/>
      <c r="MOY162" s="20"/>
      <c r="MOZ162" s="20"/>
      <c r="MPA162" s="20"/>
      <c r="MPB162" s="20"/>
      <c r="MPC162" s="20"/>
      <c r="MPD162" s="20"/>
      <c r="MPE162" s="20"/>
      <c r="MPF162" s="20"/>
      <c r="MPG162" s="20"/>
      <c r="MPH162" s="20"/>
      <c r="MPI162" s="20"/>
      <c r="MPJ162" s="20"/>
      <c r="MPK162" s="20"/>
      <c r="MPL162" s="20"/>
      <c r="MPM162" s="20"/>
      <c r="MPN162" s="20"/>
      <c r="MPO162" s="20"/>
      <c r="MPP162" s="20"/>
      <c r="MPQ162" s="20"/>
      <c r="MPR162" s="20"/>
      <c r="MPS162" s="20"/>
      <c r="MPT162" s="20"/>
      <c r="MPU162" s="20"/>
      <c r="MPV162" s="20"/>
      <c r="MPW162" s="20"/>
      <c r="MPX162" s="20"/>
      <c r="MPY162" s="20"/>
      <c r="MPZ162" s="20"/>
      <c r="MQA162" s="20"/>
      <c r="MQB162" s="20"/>
      <c r="MQC162" s="20"/>
      <c r="MQD162" s="20"/>
      <c r="MQE162" s="20"/>
      <c r="MQF162" s="20"/>
      <c r="MQG162" s="20"/>
      <c r="MQH162" s="20"/>
      <c r="MQI162" s="20"/>
      <c r="MQJ162" s="20"/>
      <c r="MQK162" s="20"/>
      <c r="MQL162" s="20"/>
      <c r="MQM162" s="20"/>
      <c r="MQN162" s="20"/>
      <c r="MQO162" s="20"/>
      <c r="MQP162" s="20"/>
      <c r="MQQ162" s="20"/>
      <c r="MQR162" s="20"/>
      <c r="MQS162" s="20"/>
      <c r="MQT162" s="20"/>
      <c r="MQU162" s="20"/>
      <c r="MQV162" s="20"/>
      <c r="MQW162" s="20"/>
      <c r="MQX162" s="20"/>
      <c r="MQY162" s="20"/>
      <c r="MQZ162" s="20"/>
      <c r="MRA162" s="20"/>
      <c r="MRB162" s="20"/>
      <c r="MRC162" s="20"/>
      <c r="MRD162" s="20"/>
      <c r="MRE162" s="20"/>
      <c r="MRF162" s="20"/>
      <c r="MRG162" s="20"/>
      <c r="MRH162" s="20"/>
      <c r="MRI162" s="20"/>
      <c r="MRJ162" s="20"/>
      <c r="MRK162" s="20"/>
      <c r="MRL162" s="20"/>
      <c r="MRM162" s="20"/>
      <c r="MRN162" s="20"/>
      <c r="MRO162" s="20"/>
      <c r="MRP162" s="20"/>
      <c r="MRQ162" s="20"/>
      <c r="MRR162" s="20"/>
      <c r="MRS162" s="20"/>
      <c r="MRT162" s="20"/>
      <c r="MRU162" s="20"/>
      <c r="MRV162" s="20"/>
      <c r="MRW162" s="20"/>
      <c r="MRX162" s="20"/>
      <c r="MRY162" s="20"/>
      <c r="MRZ162" s="20"/>
      <c r="MSA162" s="20"/>
      <c r="MSB162" s="20"/>
      <c r="MSC162" s="20"/>
      <c r="MSD162" s="20"/>
      <c r="MSE162" s="20"/>
      <c r="MSF162" s="20"/>
      <c r="MSG162" s="20"/>
      <c r="MSH162" s="20"/>
      <c r="MSI162" s="20"/>
      <c r="MSJ162" s="20"/>
      <c r="MSK162" s="20"/>
      <c r="MSL162" s="20"/>
      <c r="MSM162" s="20"/>
      <c r="MSN162" s="20"/>
      <c r="MSO162" s="20"/>
      <c r="MSP162" s="20"/>
      <c r="MSQ162" s="20"/>
      <c r="MSR162" s="20"/>
      <c r="MSS162" s="20"/>
      <c r="MST162" s="20"/>
      <c r="MSU162" s="20"/>
      <c r="MSV162" s="20"/>
      <c r="MSW162" s="20"/>
      <c r="MSX162" s="20"/>
      <c r="MSY162" s="20"/>
      <c r="MSZ162" s="20"/>
      <c r="MTA162" s="20"/>
      <c r="MTB162" s="20"/>
      <c r="MTC162" s="20"/>
      <c r="MTD162" s="20"/>
      <c r="MTE162" s="20"/>
      <c r="MTF162" s="20"/>
      <c r="MTG162" s="20"/>
      <c r="MTH162" s="20"/>
      <c r="MTI162" s="20"/>
      <c r="MTJ162" s="20"/>
      <c r="MTK162" s="20"/>
      <c r="MTL162" s="20"/>
      <c r="MTM162" s="20"/>
      <c r="MTN162" s="20"/>
      <c r="MTO162" s="20"/>
      <c r="MTP162" s="20"/>
      <c r="MTQ162" s="20"/>
      <c r="MTR162" s="20"/>
      <c r="MTS162" s="20"/>
      <c r="MTT162" s="20"/>
      <c r="MTU162" s="20"/>
      <c r="MTV162" s="20"/>
      <c r="MTW162" s="20"/>
      <c r="MTX162" s="20"/>
      <c r="MTY162" s="20"/>
      <c r="MTZ162" s="20"/>
      <c r="MUA162" s="20"/>
      <c r="MUB162" s="20"/>
      <c r="MUC162" s="20"/>
      <c r="MUD162" s="20"/>
      <c r="MUE162" s="20"/>
      <c r="MUF162" s="20"/>
      <c r="MUG162" s="20"/>
      <c r="MUH162" s="20"/>
      <c r="MUI162" s="20"/>
      <c r="MUJ162" s="20"/>
      <c r="MUK162" s="20"/>
      <c r="MUL162" s="20"/>
      <c r="MUM162" s="20"/>
      <c r="MUN162" s="20"/>
      <c r="MUO162" s="20"/>
      <c r="MUP162" s="20"/>
      <c r="MUQ162" s="20"/>
      <c r="MUR162" s="20"/>
      <c r="MUS162" s="20"/>
      <c r="MUT162" s="20"/>
      <c r="MUU162" s="20"/>
      <c r="MUV162" s="20"/>
      <c r="MUW162" s="20"/>
      <c r="MUX162" s="20"/>
      <c r="MUY162" s="20"/>
      <c r="MUZ162" s="20"/>
      <c r="MVA162" s="20"/>
      <c r="MVB162" s="20"/>
      <c r="MVC162" s="20"/>
      <c r="MVD162" s="20"/>
      <c r="MVE162" s="20"/>
      <c r="MVF162" s="20"/>
      <c r="MVG162" s="20"/>
      <c r="MVH162" s="20"/>
      <c r="MVI162" s="20"/>
      <c r="MVJ162" s="20"/>
      <c r="MVK162" s="20"/>
      <c r="MVL162" s="20"/>
      <c r="MVM162" s="20"/>
      <c r="MVN162" s="20"/>
      <c r="MVO162" s="20"/>
      <c r="MVP162" s="20"/>
      <c r="MVQ162" s="20"/>
      <c r="MVR162" s="20"/>
      <c r="MVS162" s="20"/>
      <c r="MVT162" s="20"/>
      <c r="MVU162" s="20"/>
      <c r="MVV162" s="20"/>
      <c r="MVW162" s="20"/>
      <c r="MVX162" s="20"/>
      <c r="MVY162" s="20"/>
      <c r="MVZ162" s="20"/>
      <c r="MWA162" s="20"/>
      <c r="MWB162" s="20"/>
      <c r="MWC162" s="20"/>
      <c r="MWD162" s="20"/>
      <c r="MWE162" s="20"/>
      <c r="MWF162" s="20"/>
      <c r="MWG162" s="20"/>
      <c r="MWH162" s="20"/>
      <c r="MWI162" s="20"/>
      <c r="MWJ162" s="20"/>
      <c r="MWK162" s="20"/>
      <c r="MWL162" s="20"/>
      <c r="MWM162" s="20"/>
      <c r="MWN162" s="20"/>
      <c r="MWO162" s="20"/>
      <c r="MWP162" s="20"/>
      <c r="MWQ162" s="20"/>
      <c r="MWR162" s="20"/>
      <c r="MWS162" s="20"/>
      <c r="MWT162" s="20"/>
      <c r="MWU162" s="20"/>
      <c r="MWV162" s="20"/>
      <c r="MWW162" s="20"/>
      <c r="MWX162" s="20"/>
      <c r="MWY162" s="20"/>
      <c r="MWZ162" s="20"/>
      <c r="MXA162" s="20"/>
      <c r="MXB162" s="20"/>
      <c r="MXC162" s="20"/>
      <c r="MXD162" s="20"/>
      <c r="MXE162" s="20"/>
      <c r="MXF162" s="20"/>
      <c r="MXG162" s="20"/>
      <c r="MXH162" s="20"/>
      <c r="MXI162" s="20"/>
      <c r="MXJ162" s="20"/>
      <c r="MXK162" s="20"/>
      <c r="MXL162" s="20"/>
      <c r="MXM162" s="20"/>
      <c r="MXN162" s="20"/>
      <c r="MXO162" s="20"/>
      <c r="MXP162" s="20"/>
      <c r="MXQ162" s="20"/>
      <c r="MXR162" s="20"/>
      <c r="MXS162" s="20"/>
      <c r="MXT162" s="20"/>
      <c r="MXU162" s="20"/>
      <c r="MXV162" s="20"/>
      <c r="MXW162" s="20"/>
      <c r="MXX162" s="20"/>
      <c r="MXY162" s="20"/>
      <c r="MXZ162" s="20"/>
      <c r="MYA162" s="20"/>
      <c r="MYB162" s="20"/>
      <c r="MYC162" s="20"/>
      <c r="MYD162" s="20"/>
      <c r="MYE162" s="20"/>
      <c r="MYF162" s="20"/>
      <c r="MYG162" s="20"/>
      <c r="MYH162" s="20"/>
      <c r="MYI162" s="20"/>
      <c r="MYJ162" s="20"/>
      <c r="MYK162" s="20"/>
      <c r="MYL162" s="20"/>
      <c r="MYM162" s="20"/>
      <c r="MYN162" s="20"/>
      <c r="MYO162" s="20"/>
      <c r="MYP162" s="20"/>
      <c r="MYQ162" s="20"/>
      <c r="MYR162" s="20"/>
      <c r="MYS162" s="20"/>
      <c r="MYT162" s="20"/>
      <c r="MYU162" s="20"/>
      <c r="MYV162" s="20"/>
      <c r="MYW162" s="20"/>
      <c r="MYX162" s="20"/>
      <c r="MYY162" s="20"/>
      <c r="MYZ162" s="20"/>
      <c r="MZA162" s="20"/>
      <c r="MZB162" s="20"/>
      <c r="MZC162" s="20"/>
      <c r="MZD162" s="20"/>
      <c r="MZE162" s="20"/>
      <c r="MZF162" s="20"/>
      <c r="MZG162" s="20"/>
      <c r="MZH162" s="20"/>
      <c r="MZI162" s="20"/>
      <c r="MZJ162" s="20"/>
      <c r="MZK162" s="20"/>
      <c r="MZL162" s="20"/>
      <c r="MZM162" s="20"/>
      <c r="MZN162" s="20"/>
      <c r="MZO162" s="20"/>
      <c r="MZP162" s="20"/>
      <c r="MZQ162" s="20"/>
      <c r="MZR162" s="20"/>
      <c r="MZS162" s="20"/>
      <c r="MZT162" s="20"/>
      <c r="MZU162" s="20"/>
      <c r="MZV162" s="20"/>
      <c r="MZW162" s="20"/>
      <c r="MZX162" s="20"/>
      <c r="MZY162" s="20"/>
      <c r="MZZ162" s="20"/>
      <c r="NAA162" s="20"/>
      <c r="NAB162" s="20"/>
      <c r="NAC162" s="20"/>
      <c r="NAD162" s="20"/>
      <c r="NAE162" s="20"/>
      <c r="NAF162" s="20"/>
      <c r="NAG162" s="20"/>
      <c r="NAH162" s="20"/>
      <c r="NAI162" s="20"/>
      <c r="NAJ162" s="20"/>
      <c r="NAK162" s="20"/>
      <c r="NAL162" s="20"/>
      <c r="NAM162" s="20"/>
      <c r="NAN162" s="20"/>
      <c r="NAO162" s="20"/>
      <c r="NAP162" s="20"/>
      <c r="NAQ162" s="20"/>
      <c r="NAR162" s="20"/>
      <c r="NAS162" s="20"/>
      <c r="NAT162" s="20"/>
      <c r="NAU162" s="20"/>
      <c r="NAV162" s="20"/>
      <c r="NAW162" s="20"/>
      <c r="NAX162" s="20"/>
      <c r="NAY162" s="20"/>
      <c r="NAZ162" s="20"/>
      <c r="NBA162" s="20"/>
      <c r="NBB162" s="20"/>
      <c r="NBC162" s="20"/>
      <c r="NBD162" s="20"/>
      <c r="NBE162" s="20"/>
      <c r="NBF162" s="20"/>
      <c r="NBG162" s="20"/>
      <c r="NBH162" s="20"/>
      <c r="NBI162" s="20"/>
      <c r="NBJ162" s="20"/>
      <c r="NBK162" s="20"/>
      <c r="NBL162" s="20"/>
      <c r="NBM162" s="20"/>
      <c r="NBN162" s="20"/>
      <c r="NBO162" s="20"/>
      <c r="NBP162" s="20"/>
      <c r="NBQ162" s="20"/>
      <c r="NBR162" s="20"/>
      <c r="NBS162" s="20"/>
      <c r="NBT162" s="20"/>
      <c r="NBU162" s="20"/>
      <c r="NBV162" s="20"/>
      <c r="NBW162" s="20"/>
      <c r="NBX162" s="20"/>
      <c r="NBY162" s="20"/>
      <c r="NBZ162" s="20"/>
      <c r="NCA162" s="20"/>
      <c r="NCB162" s="20"/>
      <c r="NCC162" s="20"/>
      <c r="NCD162" s="20"/>
      <c r="NCE162" s="20"/>
      <c r="NCF162" s="20"/>
      <c r="NCG162" s="20"/>
      <c r="NCH162" s="20"/>
      <c r="NCI162" s="20"/>
      <c r="NCJ162" s="20"/>
      <c r="NCK162" s="20"/>
      <c r="NCL162" s="20"/>
      <c r="NCM162" s="20"/>
      <c r="NCN162" s="20"/>
      <c r="NCO162" s="20"/>
      <c r="NCP162" s="20"/>
      <c r="NCQ162" s="20"/>
      <c r="NCR162" s="20"/>
      <c r="NCS162" s="20"/>
      <c r="NCT162" s="20"/>
      <c r="NCU162" s="20"/>
      <c r="NCV162" s="20"/>
      <c r="NCW162" s="20"/>
      <c r="NCX162" s="20"/>
      <c r="NCY162" s="20"/>
      <c r="NCZ162" s="20"/>
      <c r="NDA162" s="20"/>
      <c r="NDB162" s="20"/>
      <c r="NDC162" s="20"/>
      <c r="NDD162" s="20"/>
      <c r="NDE162" s="20"/>
      <c r="NDF162" s="20"/>
      <c r="NDG162" s="20"/>
      <c r="NDH162" s="20"/>
      <c r="NDI162" s="20"/>
      <c r="NDJ162" s="20"/>
      <c r="NDK162" s="20"/>
      <c r="NDL162" s="20"/>
      <c r="NDM162" s="20"/>
      <c r="NDN162" s="20"/>
      <c r="NDO162" s="20"/>
      <c r="NDP162" s="20"/>
      <c r="NDQ162" s="20"/>
      <c r="NDR162" s="20"/>
      <c r="NDS162" s="20"/>
      <c r="NDT162" s="20"/>
      <c r="NDU162" s="20"/>
      <c r="NDV162" s="20"/>
      <c r="NDW162" s="20"/>
      <c r="NDX162" s="20"/>
      <c r="NDY162" s="20"/>
      <c r="NDZ162" s="20"/>
      <c r="NEA162" s="20"/>
      <c r="NEB162" s="20"/>
      <c r="NEC162" s="20"/>
      <c r="NED162" s="20"/>
      <c r="NEE162" s="20"/>
      <c r="NEF162" s="20"/>
      <c r="NEG162" s="20"/>
      <c r="NEH162" s="20"/>
      <c r="NEI162" s="20"/>
      <c r="NEJ162" s="20"/>
      <c r="NEK162" s="20"/>
      <c r="NEL162" s="20"/>
      <c r="NEM162" s="20"/>
      <c r="NEN162" s="20"/>
      <c r="NEO162" s="20"/>
      <c r="NEP162" s="20"/>
      <c r="NEQ162" s="20"/>
      <c r="NER162" s="20"/>
      <c r="NES162" s="20"/>
      <c r="NET162" s="20"/>
      <c r="NEU162" s="20"/>
      <c r="NEV162" s="20"/>
      <c r="NEW162" s="20"/>
      <c r="NEX162" s="20"/>
      <c r="NEY162" s="20"/>
      <c r="NEZ162" s="20"/>
      <c r="NFA162" s="20"/>
      <c r="NFB162" s="20"/>
      <c r="NFC162" s="20"/>
      <c r="NFD162" s="20"/>
      <c r="NFE162" s="20"/>
      <c r="NFF162" s="20"/>
      <c r="NFG162" s="20"/>
      <c r="NFH162" s="20"/>
      <c r="NFI162" s="20"/>
      <c r="NFJ162" s="20"/>
      <c r="NFK162" s="20"/>
      <c r="NFL162" s="20"/>
      <c r="NFM162" s="20"/>
      <c r="NFN162" s="20"/>
      <c r="NFO162" s="20"/>
      <c r="NFP162" s="20"/>
      <c r="NFQ162" s="20"/>
      <c r="NFR162" s="20"/>
      <c r="NFS162" s="20"/>
      <c r="NFT162" s="20"/>
      <c r="NFU162" s="20"/>
      <c r="NFV162" s="20"/>
      <c r="NFW162" s="20"/>
      <c r="NFX162" s="20"/>
      <c r="NFY162" s="20"/>
      <c r="NFZ162" s="20"/>
      <c r="NGA162" s="20"/>
      <c r="NGB162" s="20"/>
      <c r="NGC162" s="20"/>
      <c r="NGD162" s="20"/>
      <c r="NGE162" s="20"/>
      <c r="NGF162" s="20"/>
      <c r="NGG162" s="20"/>
      <c r="NGH162" s="20"/>
      <c r="NGI162" s="20"/>
      <c r="NGJ162" s="20"/>
      <c r="NGK162" s="20"/>
      <c r="NGL162" s="20"/>
      <c r="NGM162" s="20"/>
      <c r="NGN162" s="20"/>
      <c r="NGO162" s="20"/>
      <c r="NGP162" s="20"/>
      <c r="NGQ162" s="20"/>
      <c r="NGR162" s="20"/>
      <c r="NGS162" s="20"/>
      <c r="NGT162" s="20"/>
      <c r="NGU162" s="20"/>
      <c r="NGV162" s="20"/>
      <c r="NGW162" s="20"/>
      <c r="NGX162" s="20"/>
      <c r="NGY162" s="20"/>
      <c r="NGZ162" s="20"/>
      <c r="NHA162" s="20"/>
      <c r="NHB162" s="20"/>
      <c r="NHC162" s="20"/>
      <c r="NHD162" s="20"/>
      <c r="NHE162" s="20"/>
      <c r="NHF162" s="20"/>
      <c r="NHG162" s="20"/>
      <c r="NHH162" s="20"/>
      <c r="NHI162" s="20"/>
      <c r="NHJ162" s="20"/>
      <c r="NHK162" s="20"/>
      <c r="NHL162" s="20"/>
      <c r="NHM162" s="20"/>
      <c r="NHN162" s="20"/>
      <c r="NHO162" s="20"/>
      <c r="NHP162" s="20"/>
      <c r="NHQ162" s="20"/>
      <c r="NHR162" s="20"/>
      <c r="NHS162" s="20"/>
      <c r="NHT162" s="20"/>
      <c r="NHU162" s="20"/>
      <c r="NHV162" s="20"/>
      <c r="NHW162" s="20"/>
      <c r="NHX162" s="20"/>
      <c r="NHY162" s="20"/>
      <c r="NHZ162" s="20"/>
      <c r="NIA162" s="20"/>
      <c r="NIB162" s="20"/>
      <c r="NIC162" s="20"/>
      <c r="NID162" s="20"/>
      <c r="NIE162" s="20"/>
      <c r="NIF162" s="20"/>
      <c r="NIG162" s="20"/>
      <c r="NIH162" s="20"/>
      <c r="NII162" s="20"/>
      <c r="NIJ162" s="20"/>
      <c r="NIK162" s="20"/>
      <c r="NIL162" s="20"/>
      <c r="NIM162" s="20"/>
      <c r="NIN162" s="20"/>
      <c r="NIO162" s="20"/>
      <c r="NIP162" s="20"/>
      <c r="NIQ162" s="20"/>
      <c r="NIR162" s="20"/>
      <c r="NIS162" s="20"/>
      <c r="NIT162" s="20"/>
      <c r="NIU162" s="20"/>
      <c r="NIV162" s="20"/>
      <c r="NIW162" s="20"/>
      <c r="NIX162" s="20"/>
      <c r="NIY162" s="20"/>
      <c r="NIZ162" s="20"/>
      <c r="NJA162" s="20"/>
      <c r="NJB162" s="20"/>
      <c r="NJC162" s="20"/>
      <c r="NJD162" s="20"/>
      <c r="NJE162" s="20"/>
      <c r="NJF162" s="20"/>
      <c r="NJG162" s="20"/>
      <c r="NJH162" s="20"/>
      <c r="NJI162" s="20"/>
      <c r="NJJ162" s="20"/>
      <c r="NJK162" s="20"/>
      <c r="NJL162" s="20"/>
      <c r="NJM162" s="20"/>
      <c r="NJN162" s="20"/>
      <c r="NJO162" s="20"/>
      <c r="NJP162" s="20"/>
      <c r="NJQ162" s="20"/>
      <c r="NJR162" s="20"/>
      <c r="NJS162" s="20"/>
      <c r="NJT162" s="20"/>
      <c r="NJU162" s="20"/>
      <c r="NJV162" s="20"/>
      <c r="NJW162" s="20"/>
      <c r="NJX162" s="20"/>
      <c r="NJY162" s="20"/>
      <c r="NJZ162" s="20"/>
      <c r="NKA162" s="20"/>
      <c r="NKB162" s="20"/>
      <c r="NKC162" s="20"/>
      <c r="NKD162" s="20"/>
      <c r="NKE162" s="20"/>
      <c r="NKF162" s="20"/>
      <c r="NKG162" s="20"/>
      <c r="NKH162" s="20"/>
      <c r="NKI162" s="20"/>
      <c r="NKJ162" s="20"/>
      <c r="NKK162" s="20"/>
      <c r="NKL162" s="20"/>
      <c r="NKM162" s="20"/>
      <c r="NKN162" s="20"/>
      <c r="NKO162" s="20"/>
      <c r="NKP162" s="20"/>
      <c r="NKQ162" s="20"/>
      <c r="NKR162" s="20"/>
      <c r="NKS162" s="20"/>
      <c r="NKT162" s="20"/>
      <c r="NKU162" s="20"/>
      <c r="NKV162" s="20"/>
      <c r="NKW162" s="20"/>
      <c r="NKX162" s="20"/>
      <c r="NKY162" s="20"/>
      <c r="NKZ162" s="20"/>
      <c r="NLA162" s="20"/>
      <c r="NLB162" s="20"/>
      <c r="NLC162" s="20"/>
      <c r="NLD162" s="20"/>
      <c r="NLE162" s="20"/>
      <c r="NLF162" s="20"/>
      <c r="NLG162" s="20"/>
      <c r="NLH162" s="20"/>
      <c r="NLI162" s="20"/>
      <c r="NLJ162" s="20"/>
      <c r="NLK162" s="20"/>
      <c r="NLL162" s="20"/>
      <c r="NLM162" s="20"/>
      <c r="NLN162" s="20"/>
      <c r="NLO162" s="20"/>
      <c r="NLP162" s="20"/>
      <c r="NLQ162" s="20"/>
      <c r="NLR162" s="20"/>
      <c r="NLS162" s="20"/>
      <c r="NLT162" s="20"/>
      <c r="NLU162" s="20"/>
      <c r="NLV162" s="20"/>
      <c r="NLW162" s="20"/>
      <c r="NLX162" s="20"/>
      <c r="NLY162" s="20"/>
      <c r="NLZ162" s="20"/>
      <c r="NMA162" s="20"/>
      <c r="NMB162" s="20"/>
      <c r="NMC162" s="20"/>
      <c r="NMD162" s="20"/>
      <c r="NME162" s="20"/>
      <c r="NMF162" s="20"/>
      <c r="NMG162" s="20"/>
      <c r="NMH162" s="20"/>
      <c r="NMI162" s="20"/>
      <c r="NMJ162" s="20"/>
      <c r="NMK162" s="20"/>
      <c r="NML162" s="20"/>
      <c r="NMM162" s="20"/>
      <c r="NMN162" s="20"/>
      <c r="NMO162" s="20"/>
      <c r="NMP162" s="20"/>
      <c r="NMQ162" s="20"/>
      <c r="NMR162" s="20"/>
      <c r="NMS162" s="20"/>
      <c r="NMT162" s="20"/>
      <c r="NMU162" s="20"/>
      <c r="NMV162" s="20"/>
      <c r="NMW162" s="20"/>
      <c r="NMX162" s="20"/>
      <c r="NMY162" s="20"/>
      <c r="NMZ162" s="20"/>
      <c r="NNA162" s="20"/>
      <c r="NNB162" s="20"/>
      <c r="NNC162" s="20"/>
      <c r="NND162" s="20"/>
      <c r="NNE162" s="20"/>
      <c r="NNF162" s="20"/>
      <c r="NNG162" s="20"/>
      <c r="NNH162" s="20"/>
      <c r="NNI162" s="20"/>
      <c r="NNJ162" s="20"/>
      <c r="NNK162" s="20"/>
      <c r="NNL162" s="20"/>
      <c r="NNM162" s="20"/>
      <c r="NNN162" s="20"/>
      <c r="NNO162" s="20"/>
      <c r="NNP162" s="20"/>
      <c r="NNQ162" s="20"/>
      <c r="NNR162" s="20"/>
      <c r="NNS162" s="20"/>
      <c r="NNT162" s="20"/>
      <c r="NNU162" s="20"/>
      <c r="NNV162" s="20"/>
      <c r="NNW162" s="20"/>
      <c r="NNX162" s="20"/>
      <c r="NNY162" s="20"/>
      <c r="NNZ162" s="20"/>
      <c r="NOA162" s="20"/>
      <c r="NOB162" s="20"/>
      <c r="NOC162" s="20"/>
      <c r="NOD162" s="20"/>
      <c r="NOE162" s="20"/>
      <c r="NOF162" s="20"/>
      <c r="NOG162" s="20"/>
      <c r="NOH162" s="20"/>
      <c r="NOI162" s="20"/>
      <c r="NOJ162" s="20"/>
      <c r="NOK162" s="20"/>
      <c r="NOL162" s="20"/>
      <c r="NOM162" s="20"/>
      <c r="NON162" s="20"/>
      <c r="NOO162" s="20"/>
      <c r="NOP162" s="20"/>
      <c r="NOQ162" s="20"/>
      <c r="NOR162" s="20"/>
      <c r="NOS162" s="20"/>
      <c r="NOT162" s="20"/>
      <c r="NOU162" s="20"/>
      <c r="NOV162" s="20"/>
      <c r="NOW162" s="20"/>
      <c r="NOX162" s="20"/>
      <c r="NOY162" s="20"/>
      <c r="NOZ162" s="20"/>
      <c r="NPA162" s="20"/>
      <c r="NPB162" s="20"/>
      <c r="NPC162" s="20"/>
      <c r="NPD162" s="20"/>
      <c r="NPE162" s="20"/>
      <c r="NPF162" s="20"/>
      <c r="NPG162" s="20"/>
      <c r="NPH162" s="20"/>
      <c r="NPI162" s="20"/>
      <c r="NPJ162" s="20"/>
      <c r="NPK162" s="20"/>
      <c r="NPL162" s="20"/>
      <c r="NPM162" s="20"/>
      <c r="NPN162" s="20"/>
      <c r="NPO162" s="20"/>
      <c r="NPP162" s="20"/>
      <c r="NPQ162" s="20"/>
      <c r="NPR162" s="20"/>
      <c r="NPS162" s="20"/>
      <c r="NPT162" s="20"/>
      <c r="NPU162" s="20"/>
      <c r="NPV162" s="20"/>
      <c r="NPW162" s="20"/>
      <c r="NPX162" s="20"/>
      <c r="NPY162" s="20"/>
      <c r="NPZ162" s="20"/>
      <c r="NQA162" s="20"/>
      <c r="NQB162" s="20"/>
      <c r="NQC162" s="20"/>
      <c r="NQD162" s="20"/>
      <c r="NQE162" s="20"/>
      <c r="NQF162" s="20"/>
      <c r="NQG162" s="20"/>
      <c r="NQH162" s="20"/>
      <c r="NQI162" s="20"/>
      <c r="NQJ162" s="20"/>
      <c r="NQK162" s="20"/>
      <c r="NQL162" s="20"/>
      <c r="NQM162" s="20"/>
      <c r="NQN162" s="20"/>
      <c r="NQO162" s="20"/>
      <c r="NQP162" s="20"/>
      <c r="NQQ162" s="20"/>
      <c r="NQR162" s="20"/>
      <c r="NQS162" s="20"/>
      <c r="NQT162" s="20"/>
      <c r="NQU162" s="20"/>
      <c r="NQV162" s="20"/>
      <c r="NQW162" s="20"/>
      <c r="NQX162" s="20"/>
      <c r="NQY162" s="20"/>
      <c r="NQZ162" s="20"/>
      <c r="NRA162" s="20"/>
      <c r="NRB162" s="20"/>
      <c r="NRC162" s="20"/>
      <c r="NRD162" s="20"/>
      <c r="NRE162" s="20"/>
      <c r="NRF162" s="20"/>
      <c r="NRG162" s="20"/>
      <c r="NRH162" s="20"/>
      <c r="NRI162" s="20"/>
      <c r="NRJ162" s="20"/>
      <c r="NRK162" s="20"/>
      <c r="NRL162" s="20"/>
      <c r="NRM162" s="20"/>
      <c r="NRN162" s="20"/>
      <c r="NRO162" s="20"/>
      <c r="NRP162" s="20"/>
      <c r="NRQ162" s="20"/>
      <c r="NRR162" s="20"/>
      <c r="NRS162" s="20"/>
      <c r="NRT162" s="20"/>
      <c r="NRU162" s="20"/>
      <c r="NRV162" s="20"/>
      <c r="NRW162" s="20"/>
      <c r="NRX162" s="20"/>
      <c r="NRY162" s="20"/>
      <c r="NRZ162" s="20"/>
      <c r="NSA162" s="20"/>
      <c r="NSB162" s="20"/>
      <c r="NSC162" s="20"/>
      <c r="NSD162" s="20"/>
      <c r="NSE162" s="20"/>
      <c r="NSF162" s="20"/>
      <c r="NSG162" s="20"/>
      <c r="NSH162" s="20"/>
      <c r="NSI162" s="20"/>
      <c r="NSJ162" s="20"/>
      <c r="NSK162" s="20"/>
      <c r="NSL162" s="20"/>
      <c r="NSM162" s="20"/>
      <c r="NSN162" s="20"/>
      <c r="NSO162" s="20"/>
      <c r="NSP162" s="20"/>
      <c r="NSQ162" s="20"/>
      <c r="NSR162" s="20"/>
      <c r="NSS162" s="20"/>
      <c r="NST162" s="20"/>
      <c r="NSU162" s="20"/>
      <c r="NSV162" s="20"/>
      <c r="NSW162" s="20"/>
      <c r="NSX162" s="20"/>
      <c r="NSY162" s="20"/>
      <c r="NSZ162" s="20"/>
      <c r="NTA162" s="20"/>
      <c r="NTB162" s="20"/>
      <c r="NTC162" s="20"/>
      <c r="NTD162" s="20"/>
      <c r="NTE162" s="20"/>
      <c r="NTF162" s="20"/>
      <c r="NTG162" s="20"/>
      <c r="NTH162" s="20"/>
      <c r="NTI162" s="20"/>
      <c r="NTJ162" s="20"/>
      <c r="NTK162" s="20"/>
      <c r="NTL162" s="20"/>
      <c r="NTM162" s="20"/>
      <c r="NTN162" s="20"/>
      <c r="NTO162" s="20"/>
      <c r="NTP162" s="20"/>
      <c r="NTQ162" s="20"/>
      <c r="NTR162" s="20"/>
      <c r="NTS162" s="20"/>
      <c r="NTT162" s="20"/>
      <c r="NTU162" s="20"/>
      <c r="NTV162" s="20"/>
      <c r="NTW162" s="20"/>
      <c r="NTX162" s="20"/>
      <c r="NTY162" s="20"/>
      <c r="NTZ162" s="20"/>
      <c r="NUA162" s="20"/>
      <c r="NUB162" s="20"/>
      <c r="NUC162" s="20"/>
      <c r="NUD162" s="20"/>
      <c r="NUE162" s="20"/>
      <c r="NUF162" s="20"/>
      <c r="NUG162" s="20"/>
      <c r="NUH162" s="20"/>
      <c r="NUI162" s="20"/>
      <c r="NUJ162" s="20"/>
      <c r="NUK162" s="20"/>
      <c r="NUL162" s="20"/>
      <c r="NUM162" s="20"/>
      <c r="NUN162" s="20"/>
      <c r="NUO162" s="20"/>
      <c r="NUP162" s="20"/>
      <c r="NUQ162" s="20"/>
      <c r="NUR162" s="20"/>
      <c r="NUS162" s="20"/>
      <c r="NUT162" s="20"/>
      <c r="NUU162" s="20"/>
      <c r="NUV162" s="20"/>
      <c r="NUW162" s="20"/>
      <c r="NUX162" s="20"/>
      <c r="NUY162" s="20"/>
      <c r="NUZ162" s="20"/>
      <c r="NVA162" s="20"/>
      <c r="NVB162" s="20"/>
      <c r="NVC162" s="20"/>
      <c r="NVD162" s="20"/>
      <c r="NVE162" s="20"/>
      <c r="NVF162" s="20"/>
      <c r="NVG162" s="20"/>
      <c r="NVH162" s="20"/>
      <c r="NVI162" s="20"/>
      <c r="NVJ162" s="20"/>
      <c r="NVK162" s="20"/>
      <c r="NVL162" s="20"/>
      <c r="NVM162" s="20"/>
      <c r="NVN162" s="20"/>
      <c r="NVO162" s="20"/>
      <c r="NVP162" s="20"/>
      <c r="NVQ162" s="20"/>
      <c r="NVR162" s="20"/>
      <c r="NVS162" s="20"/>
      <c r="NVT162" s="20"/>
      <c r="NVU162" s="20"/>
      <c r="NVV162" s="20"/>
      <c r="NVW162" s="20"/>
      <c r="NVX162" s="20"/>
      <c r="NVY162" s="20"/>
      <c r="NVZ162" s="20"/>
      <c r="NWA162" s="20"/>
      <c r="NWB162" s="20"/>
      <c r="NWC162" s="20"/>
      <c r="NWD162" s="20"/>
      <c r="NWE162" s="20"/>
      <c r="NWF162" s="20"/>
      <c r="NWG162" s="20"/>
      <c r="NWH162" s="20"/>
      <c r="NWI162" s="20"/>
      <c r="NWJ162" s="20"/>
      <c r="NWK162" s="20"/>
      <c r="NWL162" s="20"/>
      <c r="NWM162" s="20"/>
      <c r="NWN162" s="20"/>
      <c r="NWO162" s="20"/>
      <c r="NWP162" s="20"/>
      <c r="NWQ162" s="20"/>
      <c r="NWR162" s="20"/>
      <c r="NWS162" s="20"/>
      <c r="NWT162" s="20"/>
      <c r="NWU162" s="20"/>
      <c r="NWV162" s="20"/>
      <c r="NWW162" s="20"/>
      <c r="NWX162" s="20"/>
      <c r="NWY162" s="20"/>
      <c r="NWZ162" s="20"/>
      <c r="NXA162" s="20"/>
      <c r="NXB162" s="20"/>
      <c r="NXC162" s="20"/>
      <c r="NXD162" s="20"/>
      <c r="NXE162" s="20"/>
      <c r="NXF162" s="20"/>
      <c r="NXG162" s="20"/>
      <c r="NXH162" s="20"/>
      <c r="NXI162" s="20"/>
      <c r="NXJ162" s="20"/>
      <c r="NXK162" s="20"/>
      <c r="NXL162" s="20"/>
      <c r="NXM162" s="20"/>
      <c r="NXN162" s="20"/>
      <c r="NXO162" s="20"/>
      <c r="NXP162" s="20"/>
      <c r="NXQ162" s="20"/>
      <c r="NXR162" s="20"/>
      <c r="NXS162" s="20"/>
      <c r="NXT162" s="20"/>
      <c r="NXU162" s="20"/>
      <c r="NXV162" s="20"/>
      <c r="NXW162" s="20"/>
      <c r="NXX162" s="20"/>
      <c r="NXY162" s="20"/>
      <c r="NXZ162" s="20"/>
      <c r="NYA162" s="20"/>
      <c r="NYB162" s="20"/>
      <c r="NYC162" s="20"/>
      <c r="NYD162" s="20"/>
      <c r="NYE162" s="20"/>
      <c r="NYF162" s="20"/>
      <c r="NYG162" s="20"/>
      <c r="NYH162" s="20"/>
      <c r="NYI162" s="20"/>
      <c r="NYJ162" s="20"/>
      <c r="NYK162" s="20"/>
      <c r="NYL162" s="20"/>
      <c r="NYM162" s="20"/>
      <c r="NYN162" s="20"/>
      <c r="NYO162" s="20"/>
      <c r="NYP162" s="20"/>
      <c r="NYQ162" s="20"/>
      <c r="NYR162" s="20"/>
      <c r="NYS162" s="20"/>
      <c r="NYT162" s="20"/>
      <c r="NYU162" s="20"/>
      <c r="NYV162" s="20"/>
      <c r="NYW162" s="20"/>
      <c r="NYX162" s="20"/>
      <c r="NYY162" s="20"/>
      <c r="NYZ162" s="20"/>
      <c r="NZA162" s="20"/>
      <c r="NZB162" s="20"/>
      <c r="NZC162" s="20"/>
      <c r="NZD162" s="20"/>
      <c r="NZE162" s="20"/>
      <c r="NZF162" s="20"/>
      <c r="NZG162" s="20"/>
      <c r="NZH162" s="20"/>
      <c r="NZI162" s="20"/>
      <c r="NZJ162" s="20"/>
      <c r="NZK162" s="20"/>
      <c r="NZL162" s="20"/>
      <c r="NZM162" s="20"/>
      <c r="NZN162" s="20"/>
      <c r="NZO162" s="20"/>
      <c r="NZP162" s="20"/>
      <c r="NZQ162" s="20"/>
      <c r="NZR162" s="20"/>
      <c r="NZS162" s="20"/>
      <c r="NZT162" s="20"/>
      <c r="NZU162" s="20"/>
      <c r="NZV162" s="20"/>
      <c r="NZW162" s="20"/>
      <c r="NZX162" s="20"/>
      <c r="NZY162" s="20"/>
      <c r="NZZ162" s="20"/>
      <c r="OAA162" s="20"/>
      <c r="OAB162" s="20"/>
      <c r="OAC162" s="20"/>
      <c r="OAD162" s="20"/>
      <c r="OAE162" s="20"/>
      <c r="OAF162" s="20"/>
      <c r="OAG162" s="20"/>
      <c r="OAH162" s="20"/>
      <c r="OAI162" s="20"/>
      <c r="OAJ162" s="20"/>
      <c r="OAK162" s="20"/>
      <c r="OAL162" s="20"/>
      <c r="OAM162" s="20"/>
      <c r="OAN162" s="20"/>
      <c r="OAO162" s="20"/>
      <c r="OAP162" s="20"/>
      <c r="OAQ162" s="20"/>
      <c r="OAR162" s="20"/>
      <c r="OAS162" s="20"/>
      <c r="OAT162" s="20"/>
      <c r="OAU162" s="20"/>
      <c r="OAV162" s="20"/>
      <c r="OAW162" s="20"/>
      <c r="OAX162" s="20"/>
      <c r="OAY162" s="20"/>
      <c r="OAZ162" s="20"/>
      <c r="OBA162" s="20"/>
      <c r="OBB162" s="20"/>
      <c r="OBC162" s="20"/>
      <c r="OBD162" s="20"/>
      <c r="OBE162" s="20"/>
      <c r="OBF162" s="20"/>
      <c r="OBG162" s="20"/>
      <c r="OBH162" s="20"/>
      <c r="OBI162" s="20"/>
      <c r="OBJ162" s="20"/>
      <c r="OBK162" s="20"/>
      <c r="OBL162" s="20"/>
      <c r="OBM162" s="20"/>
      <c r="OBN162" s="20"/>
      <c r="OBO162" s="20"/>
      <c r="OBP162" s="20"/>
      <c r="OBQ162" s="20"/>
      <c r="OBR162" s="20"/>
      <c r="OBS162" s="20"/>
      <c r="OBT162" s="20"/>
      <c r="OBU162" s="20"/>
      <c r="OBV162" s="20"/>
      <c r="OBW162" s="20"/>
      <c r="OBX162" s="20"/>
      <c r="OBY162" s="20"/>
      <c r="OBZ162" s="20"/>
      <c r="OCA162" s="20"/>
      <c r="OCB162" s="20"/>
      <c r="OCC162" s="20"/>
      <c r="OCD162" s="20"/>
      <c r="OCE162" s="20"/>
      <c r="OCF162" s="20"/>
      <c r="OCG162" s="20"/>
      <c r="OCH162" s="20"/>
      <c r="OCI162" s="20"/>
      <c r="OCJ162" s="20"/>
      <c r="OCK162" s="20"/>
      <c r="OCL162" s="20"/>
      <c r="OCM162" s="20"/>
      <c r="OCN162" s="20"/>
      <c r="OCO162" s="20"/>
      <c r="OCP162" s="20"/>
      <c r="OCQ162" s="20"/>
      <c r="OCR162" s="20"/>
      <c r="OCS162" s="20"/>
      <c r="OCT162" s="20"/>
      <c r="OCU162" s="20"/>
      <c r="OCV162" s="20"/>
      <c r="OCW162" s="20"/>
      <c r="OCX162" s="20"/>
      <c r="OCY162" s="20"/>
      <c r="OCZ162" s="20"/>
      <c r="ODA162" s="20"/>
      <c r="ODB162" s="20"/>
      <c r="ODC162" s="20"/>
      <c r="ODD162" s="20"/>
      <c r="ODE162" s="20"/>
      <c r="ODF162" s="20"/>
      <c r="ODG162" s="20"/>
      <c r="ODH162" s="20"/>
      <c r="ODI162" s="20"/>
      <c r="ODJ162" s="20"/>
      <c r="ODK162" s="20"/>
      <c r="ODL162" s="20"/>
      <c r="ODM162" s="20"/>
      <c r="ODN162" s="20"/>
      <c r="ODO162" s="20"/>
      <c r="ODP162" s="20"/>
      <c r="ODQ162" s="20"/>
      <c r="ODR162" s="20"/>
      <c r="ODS162" s="20"/>
      <c r="ODT162" s="20"/>
      <c r="ODU162" s="20"/>
      <c r="ODV162" s="20"/>
      <c r="ODW162" s="20"/>
      <c r="ODX162" s="20"/>
      <c r="ODY162" s="20"/>
      <c r="ODZ162" s="20"/>
      <c r="OEA162" s="20"/>
      <c r="OEB162" s="20"/>
      <c r="OEC162" s="20"/>
      <c r="OED162" s="20"/>
      <c r="OEE162" s="20"/>
      <c r="OEF162" s="20"/>
      <c r="OEG162" s="20"/>
      <c r="OEH162" s="20"/>
      <c r="OEI162" s="20"/>
      <c r="OEJ162" s="20"/>
      <c r="OEK162" s="20"/>
      <c r="OEL162" s="20"/>
      <c r="OEM162" s="20"/>
      <c r="OEN162" s="20"/>
      <c r="OEO162" s="20"/>
      <c r="OEP162" s="20"/>
      <c r="OEQ162" s="20"/>
      <c r="OER162" s="20"/>
      <c r="OES162" s="20"/>
      <c r="OET162" s="20"/>
      <c r="OEU162" s="20"/>
      <c r="OEV162" s="20"/>
      <c r="OEW162" s="20"/>
      <c r="OEX162" s="20"/>
      <c r="OEY162" s="20"/>
      <c r="OEZ162" s="20"/>
      <c r="OFA162" s="20"/>
      <c r="OFB162" s="20"/>
      <c r="OFC162" s="20"/>
      <c r="OFD162" s="20"/>
      <c r="OFE162" s="20"/>
      <c r="OFF162" s="20"/>
      <c r="OFG162" s="20"/>
      <c r="OFH162" s="20"/>
      <c r="OFI162" s="20"/>
      <c r="OFJ162" s="20"/>
      <c r="OFK162" s="20"/>
      <c r="OFL162" s="20"/>
      <c r="OFM162" s="20"/>
      <c r="OFN162" s="20"/>
      <c r="OFO162" s="20"/>
      <c r="OFP162" s="20"/>
      <c r="OFQ162" s="20"/>
      <c r="OFR162" s="20"/>
      <c r="OFS162" s="20"/>
      <c r="OFT162" s="20"/>
      <c r="OFU162" s="20"/>
      <c r="OFV162" s="20"/>
      <c r="OFW162" s="20"/>
      <c r="OFX162" s="20"/>
      <c r="OFY162" s="20"/>
      <c r="OFZ162" s="20"/>
      <c r="OGA162" s="20"/>
      <c r="OGB162" s="20"/>
      <c r="OGC162" s="20"/>
      <c r="OGD162" s="20"/>
      <c r="OGE162" s="20"/>
      <c r="OGF162" s="20"/>
      <c r="OGG162" s="20"/>
      <c r="OGH162" s="20"/>
      <c r="OGI162" s="20"/>
      <c r="OGJ162" s="20"/>
      <c r="OGK162" s="20"/>
      <c r="OGL162" s="20"/>
      <c r="OGM162" s="20"/>
      <c r="OGN162" s="20"/>
      <c r="OGO162" s="20"/>
      <c r="OGP162" s="20"/>
      <c r="OGQ162" s="20"/>
      <c r="OGR162" s="20"/>
      <c r="OGS162" s="20"/>
      <c r="OGT162" s="20"/>
      <c r="OGU162" s="20"/>
      <c r="OGV162" s="20"/>
      <c r="OGW162" s="20"/>
      <c r="OGX162" s="20"/>
      <c r="OGY162" s="20"/>
      <c r="OGZ162" s="20"/>
      <c r="OHA162" s="20"/>
      <c r="OHB162" s="20"/>
      <c r="OHC162" s="20"/>
      <c r="OHD162" s="20"/>
      <c r="OHE162" s="20"/>
      <c r="OHF162" s="20"/>
      <c r="OHG162" s="20"/>
      <c r="OHH162" s="20"/>
      <c r="OHI162" s="20"/>
      <c r="OHJ162" s="20"/>
      <c r="OHK162" s="20"/>
      <c r="OHL162" s="20"/>
      <c r="OHM162" s="20"/>
      <c r="OHN162" s="20"/>
      <c r="OHO162" s="20"/>
      <c r="OHP162" s="20"/>
      <c r="OHQ162" s="20"/>
      <c r="OHR162" s="20"/>
      <c r="OHS162" s="20"/>
      <c r="OHT162" s="20"/>
      <c r="OHU162" s="20"/>
      <c r="OHV162" s="20"/>
      <c r="OHW162" s="20"/>
      <c r="OHX162" s="20"/>
      <c r="OHY162" s="20"/>
      <c r="OHZ162" s="20"/>
      <c r="OIA162" s="20"/>
      <c r="OIB162" s="20"/>
      <c r="OIC162" s="20"/>
      <c r="OID162" s="20"/>
      <c r="OIE162" s="20"/>
      <c r="OIF162" s="20"/>
      <c r="OIG162" s="20"/>
      <c r="OIH162" s="20"/>
      <c r="OII162" s="20"/>
      <c r="OIJ162" s="20"/>
      <c r="OIK162" s="20"/>
      <c r="OIL162" s="20"/>
      <c r="OIM162" s="20"/>
      <c r="OIN162" s="20"/>
      <c r="OIO162" s="20"/>
      <c r="OIP162" s="20"/>
      <c r="OIQ162" s="20"/>
      <c r="OIR162" s="20"/>
      <c r="OIS162" s="20"/>
      <c r="OIT162" s="20"/>
      <c r="OIU162" s="20"/>
      <c r="OIV162" s="20"/>
      <c r="OIW162" s="20"/>
      <c r="OIX162" s="20"/>
      <c r="OIY162" s="20"/>
      <c r="OIZ162" s="20"/>
      <c r="OJA162" s="20"/>
      <c r="OJB162" s="20"/>
      <c r="OJC162" s="20"/>
      <c r="OJD162" s="20"/>
      <c r="OJE162" s="20"/>
      <c r="OJF162" s="20"/>
      <c r="OJG162" s="20"/>
      <c r="OJH162" s="20"/>
      <c r="OJI162" s="20"/>
      <c r="OJJ162" s="20"/>
      <c r="OJK162" s="20"/>
      <c r="OJL162" s="20"/>
      <c r="OJM162" s="20"/>
      <c r="OJN162" s="20"/>
      <c r="OJO162" s="20"/>
      <c r="OJP162" s="20"/>
      <c r="OJQ162" s="20"/>
      <c r="OJR162" s="20"/>
      <c r="OJS162" s="20"/>
      <c r="OJT162" s="20"/>
      <c r="OJU162" s="20"/>
      <c r="OJV162" s="20"/>
      <c r="OJW162" s="20"/>
      <c r="OJX162" s="20"/>
      <c r="OJY162" s="20"/>
      <c r="OJZ162" s="20"/>
      <c r="OKA162" s="20"/>
      <c r="OKB162" s="20"/>
      <c r="OKC162" s="20"/>
      <c r="OKD162" s="20"/>
      <c r="OKE162" s="20"/>
      <c r="OKF162" s="20"/>
      <c r="OKG162" s="20"/>
      <c r="OKH162" s="20"/>
      <c r="OKI162" s="20"/>
      <c r="OKJ162" s="20"/>
      <c r="OKK162" s="20"/>
      <c r="OKL162" s="20"/>
      <c r="OKM162" s="20"/>
      <c r="OKN162" s="20"/>
      <c r="OKO162" s="20"/>
      <c r="OKP162" s="20"/>
      <c r="OKQ162" s="20"/>
      <c r="OKR162" s="20"/>
      <c r="OKS162" s="20"/>
      <c r="OKT162" s="20"/>
      <c r="OKU162" s="20"/>
      <c r="OKV162" s="20"/>
      <c r="OKW162" s="20"/>
      <c r="OKX162" s="20"/>
      <c r="OKY162" s="20"/>
      <c r="OKZ162" s="20"/>
      <c r="OLA162" s="20"/>
      <c r="OLB162" s="20"/>
      <c r="OLC162" s="20"/>
      <c r="OLD162" s="20"/>
      <c r="OLE162" s="20"/>
      <c r="OLF162" s="20"/>
      <c r="OLG162" s="20"/>
      <c r="OLH162" s="20"/>
      <c r="OLI162" s="20"/>
      <c r="OLJ162" s="20"/>
      <c r="OLK162" s="20"/>
      <c r="OLL162" s="20"/>
      <c r="OLM162" s="20"/>
      <c r="OLN162" s="20"/>
      <c r="OLO162" s="20"/>
      <c r="OLP162" s="20"/>
      <c r="OLQ162" s="20"/>
      <c r="OLR162" s="20"/>
      <c r="OLS162" s="20"/>
      <c r="OLT162" s="20"/>
      <c r="OLU162" s="20"/>
      <c r="OLV162" s="20"/>
      <c r="OLW162" s="20"/>
      <c r="OLX162" s="20"/>
      <c r="OLY162" s="20"/>
      <c r="OLZ162" s="20"/>
      <c r="OMA162" s="20"/>
      <c r="OMB162" s="20"/>
      <c r="OMC162" s="20"/>
      <c r="OMD162" s="20"/>
      <c r="OME162" s="20"/>
      <c r="OMF162" s="20"/>
      <c r="OMG162" s="20"/>
      <c r="OMH162" s="20"/>
      <c r="OMI162" s="20"/>
      <c r="OMJ162" s="20"/>
      <c r="OMK162" s="20"/>
      <c r="OML162" s="20"/>
      <c r="OMM162" s="20"/>
      <c r="OMN162" s="20"/>
      <c r="OMO162" s="20"/>
      <c r="OMP162" s="20"/>
      <c r="OMQ162" s="20"/>
      <c r="OMR162" s="20"/>
      <c r="OMS162" s="20"/>
      <c r="OMT162" s="20"/>
      <c r="OMU162" s="20"/>
      <c r="OMV162" s="20"/>
      <c r="OMW162" s="20"/>
      <c r="OMX162" s="20"/>
      <c r="OMY162" s="20"/>
      <c r="OMZ162" s="20"/>
      <c r="ONA162" s="20"/>
      <c r="ONB162" s="20"/>
      <c r="ONC162" s="20"/>
      <c r="OND162" s="20"/>
      <c r="ONE162" s="20"/>
      <c r="ONF162" s="20"/>
      <c r="ONG162" s="20"/>
      <c r="ONH162" s="20"/>
      <c r="ONI162" s="20"/>
      <c r="ONJ162" s="20"/>
      <c r="ONK162" s="20"/>
      <c r="ONL162" s="20"/>
      <c r="ONM162" s="20"/>
      <c r="ONN162" s="20"/>
      <c r="ONO162" s="20"/>
      <c r="ONP162" s="20"/>
      <c r="ONQ162" s="20"/>
      <c r="ONR162" s="20"/>
      <c r="ONS162" s="20"/>
      <c r="ONT162" s="20"/>
      <c r="ONU162" s="20"/>
      <c r="ONV162" s="20"/>
      <c r="ONW162" s="20"/>
      <c r="ONX162" s="20"/>
      <c r="ONY162" s="20"/>
      <c r="ONZ162" s="20"/>
      <c r="OOA162" s="20"/>
      <c r="OOB162" s="20"/>
      <c r="OOC162" s="20"/>
      <c r="OOD162" s="20"/>
      <c r="OOE162" s="20"/>
      <c r="OOF162" s="20"/>
      <c r="OOG162" s="20"/>
      <c r="OOH162" s="20"/>
      <c r="OOI162" s="20"/>
      <c r="OOJ162" s="20"/>
      <c r="OOK162" s="20"/>
      <c r="OOL162" s="20"/>
      <c r="OOM162" s="20"/>
      <c r="OON162" s="20"/>
      <c r="OOO162" s="20"/>
      <c r="OOP162" s="20"/>
      <c r="OOQ162" s="20"/>
      <c r="OOR162" s="20"/>
      <c r="OOS162" s="20"/>
      <c r="OOT162" s="20"/>
      <c r="OOU162" s="20"/>
      <c r="OOV162" s="20"/>
      <c r="OOW162" s="20"/>
      <c r="OOX162" s="20"/>
      <c r="OOY162" s="20"/>
      <c r="OOZ162" s="20"/>
      <c r="OPA162" s="20"/>
      <c r="OPB162" s="20"/>
      <c r="OPC162" s="20"/>
      <c r="OPD162" s="20"/>
      <c r="OPE162" s="20"/>
      <c r="OPF162" s="20"/>
      <c r="OPG162" s="20"/>
      <c r="OPH162" s="20"/>
      <c r="OPI162" s="20"/>
      <c r="OPJ162" s="20"/>
      <c r="OPK162" s="20"/>
      <c r="OPL162" s="20"/>
      <c r="OPM162" s="20"/>
      <c r="OPN162" s="20"/>
      <c r="OPO162" s="20"/>
      <c r="OPP162" s="20"/>
      <c r="OPQ162" s="20"/>
      <c r="OPR162" s="20"/>
      <c r="OPS162" s="20"/>
      <c r="OPT162" s="20"/>
      <c r="OPU162" s="20"/>
      <c r="OPV162" s="20"/>
      <c r="OPW162" s="20"/>
      <c r="OPX162" s="20"/>
      <c r="OPY162" s="20"/>
      <c r="OPZ162" s="20"/>
      <c r="OQA162" s="20"/>
      <c r="OQB162" s="20"/>
      <c r="OQC162" s="20"/>
      <c r="OQD162" s="20"/>
      <c r="OQE162" s="20"/>
      <c r="OQF162" s="20"/>
      <c r="OQG162" s="20"/>
      <c r="OQH162" s="20"/>
      <c r="OQI162" s="20"/>
      <c r="OQJ162" s="20"/>
      <c r="OQK162" s="20"/>
      <c r="OQL162" s="20"/>
      <c r="OQM162" s="20"/>
      <c r="OQN162" s="20"/>
      <c r="OQO162" s="20"/>
      <c r="OQP162" s="20"/>
      <c r="OQQ162" s="20"/>
      <c r="OQR162" s="20"/>
      <c r="OQS162" s="20"/>
      <c r="OQT162" s="20"/>
      <c r="OQU162" s="20"/>
      <c r="OQV162" s="20"/>
      <c r="OQW162" s="20"/>
      <c r="OQX162" s="20"/>
      <c r="OQY162" s="20"/>
      <c r="OQZ162" s="20"/>
      <c r="ORA162" s="20"/>
      <c r="ORB162" s="20"/>
      <c r="ORC162" s="20"/>
      <c r="ORD162" s="20"/>
      <c r="ORE162" s="20"/>
      <c r="ORF162" s="20"/>
      <c r="ORG162" s="20"/>
      <c r="ORH162" s="20"/>
      <c r="ORI162" s="20"/>
      <c r="ORJ162" s="20"/>
      <c r="ORK162" s="20"/>
      <c r="ORL162" s="20"/>
      <c r="ORM162" s="20"/>
      <c r="ORN162" s="20"/>
      <c r="ORO162" s="20"/>
      <c r="ORP162" s="20"/>
      <c r="ORQ162" s="20"/>
      <c r="ORR162" s="20"/>
      <c r="ORS162" s="20"/>
      <c r="ORT162" s="20"/>
      <c r="ORU162" s="20"/>
      <c r="ORV162" s="20"/>
      <c r="ORW162" s="20"/>
      <c r="ORX162" s="20"/>
      <c r="ORY162" s="20"/>
      <c r="ORZ162" s="20"/>
      <c r="OSA162" s="20"/>
      <c r="OSB162" s="20"/>
      <c r="OSC162" s="20"/>
      <c r="OSD162" s="20"/>
      <c r="OSE162" s="20"/>
      <c r="OSF162" s="20"/>
      <c r="OSG162" s="20"/>
      <c r="OSH162" s="20"/>
      <c r="OSI162" s="20"/>
      <c r="OSJ162" s="20"/>
      <c r="OSK162" s="20"/>
      <c r="OSL162" s="20"/>
      <c r="OSM162" s="20"/>
      <c r="OSN162" s="20"/>
      <c r="OSO162" s="20"/>
      <c r="OSP162" s="20"/>
      <c r="OSQ162" s="20"/>
      <c r="OSR162" s="20"/>
      <c r="OSS162" s="20"/>
      <c r="OST162" s="20"/>
      <c r="OSU162" s="20"/>
      <c r="OSV162" s="20"/>
      <c r="OSW162" s="20"/>
      <c r="OSX162" s="20"/>
      <c r="OSY162" s="20"/>
      <c r="OSZ162" s="20"/>
      <c r="OTA162" s="20"/>
      <c r="OTB162" s="20"/>
      <c r="OTC162" s="20"/>
      <c r="OTD162" s="20"/>
      <c r="OTE162" s="20"/>
      <c r="OTF162" s="20"/>
      <c r="OTG162" s="20"/>
      <c r="OTH162" s="20"/>
      <c r="OTI162" s="20"/>
      <c r="OTJ162" s="20"/>
      <c r="OTK162" s="20"/>
      <c r="OTL162" s="20"/>
      <c r="OTM162" s="20"/>
      <c r="OTN162" s="20"/>
      <c r="OTO162" s="20"/>
      <c r="OTP162" s="20"/>
      <c r="OTQ162" s="20"/>
      <c r="OTR162" s="20"/>
      <c r="OTS162" s="20"/>
      <c r="OTT162" s="20"/>
      <c r="OTU162" s="20"/>
      <c r="OTV162" s="20"/>
      <c r="OTW162" s="20"/>
      <c r="OTX162" s="20"/>
      <c r="OTY162" s="20"/>
      <c r="OTZ162" s="20"/>
      <c r="OUA162" s="20"/>
      <c r="OUB162" s="20"/>
      <c r="OUC162" s="20"/>
      <c r="OUD162" s="20"/>
      <c r="OUE162" s="20"/>
      <c r="OUF162" s="20"/>
      <c r="OUG162" s="20"/>
      <c r="OUH162" s="20"/>
      <c r="OUI162" s="20"/>
      <c r="OUJ162" s="20"/>
      <c r="OUK162" s="20"/>
      <c r="OUL162" s="20"/>
      <c r="OUM162" s="20"/>
      <c r="OUN162" s="20"/>
      <c r="OUO162" s="20"/>
      <c r="OUP162" s="20"/>
      <c r="OUQ162" s="20"/>
      <c r="OUR162" s="20"/>
      <c r="OUS162" s="20"/>
      <c r="OUT162" s="20"/>
      <c r="OUU162" s="20"/>
      <c r="OUV162" s="20"/>
      <c r="OUW162" s="20"/>
      <c r="OUX162" s="20"/>
      <c r="OUY162" s="20"/>
      <c r="OUZ162" s="20"/>
      <c r="OVA162" s="20"/>
      <c r="OVB162" s="20"/>
      <c r="OVC162" s="20"/>
      <c r="OVD162" s="20"/>
      <c r="OVE162" s="20"/>
      <c r="OVF162" s="20"/>
      <c r="OVG162" s="20"/>
      <c r="OVH162" s="20"/>
      <c r="OVI162" s="20"/>
      <c r="OVJ162" s="20"/>
      <c r="OVK162" s="20"/>
      <c r="OVL162" s="20"/>
      <c r="OVM162" s="20"/>
      <c r="OVN162" s="20"/>
      <c r="OVO162" s="20"/>
      <c r="OVP162" s="20"/>
      <c r="OVQ162" s="20"/>
      <c r="OVR162" s="20"/>
      <c r="OVS162" s="20"/>
      <c r="OVT162" s="20"/>
      <c r="OVU162" s="20"/>
      <c r="OVV162" s="20"/>
      <c r="OVW162" s="20"/>
      <c r="OVX162" s="20"/>
      <c r="OVY162" s="20"/>
      <c r="OVZ162" s="20"/>
      <c r="OWA162" s="20"/>
      <c r="OWB162" s="20"/>
      <c r="OWC162" s="20"/>
      <c r="OWD162" s="20"/>
      <c r="OWE162" s="20"/>
      <c r="OWF162" s="20"/>
      <c r="OWG162" s="20"/>
      <c r="OWH162" s="20"/>
      <c r="OWI162" s="20"/>
      <c r="OWJ162" s="20"/>
      <c r="OWK162" s="20"/>
      <c r="OWL162" s="20"/>
      <c r="OWM162" s="20"/>
      <c r="OWN162" s="20"/>
      <c r="OWO162" s="20"/>
      <c r="OWP162" s="20"/>
      <c r="OWQ162" s="20"/>
      <c r="OWR162" s="20"/>
      <c r="OWS162" s="20"/>
      <c r="OWT162" s="20"/>
      <c r="OWU162" s="20"/>
      <c r="OWV162" s="20"/>
      <c r="OWW162" s="20"/>
      <c r="OWX162" s="20"/>
      <c r="OWY162" s="20"/>
      <c r="OWZ162" s="20"/>
      <c r="OXA162" s="20"/>
      <c r="OXB162" s="20"/>
      <c r="OXC162" s="20"/>
      <c r="OXD162" s="20"/>
      <c r="OXE162" s="20"/>
      <c r="OXF162" s="20"/>
      <c r="OXG162" s="20"/>
      <c r="OXH162" s="20"/>
      <c r="OXI162" s="20"/>
      <c r="OXJ162" s="20"/>
      <c r="OXK162" s="20"/>
      <c r="OXL162" s="20"/>
      <c r="OXM162" s="20"/>
      <c r="OXN162" s="20"/>
      <c r="OXO162" s="20"/>
      <c r="OXP162" s="20"/>
      <c r="OXQ162" s="20"/>
      <c r="OXR162" s="20"/>
      <c r="OXS162" s="20"/>
      <c r="OXT162" s="20"/>
      <c r="OXU162" s="20"/>
      <c r="OXV162" s="20"/>
      <c r="OXW162" s="20"/>
      <c r="OXX162" s="20"/>
      <c r="OXY162" s="20"/>
      <c r="OXZ162" s="20"/>
      <c r="OYA162" s="20"/>
      <c r="OYB162" s="20"/>
      <c r="OYC162" s="20"/>
      <c r="OYD162" s="20"/>
      <c r="OYE162" s="20"/>
      <c r="OYF162" s="20"/>
      <c r="OYG162" s="20"/>
      <c r="OYH162" s="20"/>
      <c r="OYI162" s="20"/>
      <c r="OYJ162" s="20"/>
      <c r="OYK162" s="20"/>
      <c r="OYL162" s="20"/>
      <c r="OYM162" s="20"/>
      <c r="OYN162" s="20"/>
      <c r="OYO162" s="20"/>
      <c r="OYP162" s="20"/>
      <c r="OYQ162" s="20"/>
      <c r="OYR162" s="20"/>
      <c r="OYS162" s="20"/>
      <c r="OYT162" s="20"/>
      <c r="OYU162" s="20"/>
      <c r="OYV162" s="20"/>
      <c r="OYW162" s="20"/>
      <c r="OYX162" s="20"/>
      <c r="OYY162" s="20"/>
      <c r="OYZ162" s="20"/>
      <c r="OZA162" s="20"/>
      <c r="OZB162" s="20"/>
      <c r="OZC162" s="20"/>
      <c r="OZD162" s="20"/>
      <c r="OZE162" s="20"/>
      <c r="OZF162" s="20"/>
      <c r="OZG162" s="20"/>
      <c r="OZH162" s="20"/>
      <c r="OZI162" s="20"/>
      <c r="OZJ162" s="20"/>
      <c r="OZK162" s="20"/>
      <c r="OZL162" s="20"/>
      <c r="OZM162" s="20"/>
      <c r="OZN162" s="20"/>
      <c r="OZO162" s="20"/>
      <c r="OZP162" s="20"/>
      <c r="OZQ162" s="20"/>
      <c r="OZR162" s="20"/>
      <c r="OZS162" s="20"/>
      <c r="OZT162" s="20"/>
      <c r="OZU162" s="20"/>
      <c r="OZV162" s="20"/>
      <c r="OZW162" s="20"/>
      <c r="OZX162" s="20"/>
      <c r="OZY162" s="20"/>
      <c r="OZZ162" s="20"/>
      <c r="PAA162" s="20"/>
      <c r="PAB162" s="20"/>
      <c r="PAC162" s="20"/>
      <c r="PAD162" s="20"/>
      <c r="PAE162" s="20"/>
      <c r="PAF162" s="20"/>
      <c r="PAG162" s="20"/>
      <c r="PAH162" s="20"/>
      <c r="PAI162" s="20"/>
      <c r="PAJ162" s="20"/>
      <c r="PAK162" s="20"/>
      <c r="PAL162" s="20"/>
      <c r="PAM162" s="20"/>
      <c r="PAN162" s="20"/>
      <c r="PAO162" s="20"/>
      <c r="PAP162" s="20"/>
      <c r="PAQ162" s="20"/>
      <c r="PAR162" s="20"/>
      <c r="PAS162" s="20"/>
      <c r="PAT162" s="20"/>
      <c r="PAU162" s="20"/>
      <c r="PAV162" s="20"/>
      <c r="PAW162" s="20"/>
      <c r="PAX162" s="20"/>
      <c r="PAY162" s="20"/>
      <c r="PAZ162" s="20"/>
      <c r="PBA162" s="20"/>
      <c r="PBB162" s="20"/>
      <c r="PBC162" s="20"/>
      <c r="PBD162" s="20"/>
      <c r="PBE162" s="20"/>
      <c r="PBF162" s="20"/>
      <c r="PBG162" s="20"/>
      <c r="PBH162" s="20"/>
      <c r="PBI162" s="20"/>
      <c r="PBJ162" s="20"/>
      <c r="PBK162" s="20"/>
      <c r="PBL162" s="20"/>
      <c r="PBM162" s="20"/>
      <c r="PBN162" s="20"/>
      <c r="PBO162" s="20"/>
      <c r="PBP162" s="20"/>
      <c r="PBQ162" s="20"/>
      <c r="PBR162" s="20"/>
      <c r="PBS162" s="20"/>
      <c r="PBT162" s="20"/>
      <c r="PBU162" s="20"/>
      <c r="PBV162" s="20"/>
      <c r="PBW162" s="20"/>
      <c r="PBX162" s="20"/>
      <c r="PBY162" s="20"/>
      <c r="PBZ162" s="20"/>
      <c r="PCA162" s="20"/>
      <c r="PCB162" s="20"/>
      <c r="PCC162" s="20"/>
      <c r="PCD162" s="20"/>
      <c r="PCE162" s="20"/>
      <c r="PCF162" s="20"/>
      <c r="PCG162" s="20"/>
      <c r="PCH162" s="20"/>
      <c r="PCI162" s="20"/>
      <c r="PCJ162" s="20"/>
      <c r="PCK162" s="20"/>
      <c r="PCL162" s="20"/>
      <c r="PCM162" s="20"/>
      <c r="PCN162" s="20"/>
      <c r="PCO162" s="20"/>
      <c r="PCP162" s="20"/>
      <c r="PCQ162" s="20"/>
      <c r="PCR162" s="20"/>
      <c r="PCS162" s="20"/>
      <c r="PCT162" s="20"/>
      <c r="PCU162" s="20"/>
      <c r="PCV162" s="20"/>
      <c r="PCW162" s="20"/>
      <c r="PCX162" s="20"/>
      <c r="PCY162" s="20"/>
      <c r="PCZ162" s="20"/>
      <c r="PDA162" s="20"/>
      <c r="PDB162" s="20"/>
      <c r="PDC162" s="20"/>
      <c r="PDD162" s="20"/>
      <c r="PDE162" s="20"/>
      <c r="PDF162" s="20"/>
      <c r="PDG162" s="20"/>
      <c r="PDH162" s="20"/>
      <c r="PDI162" s="20"/>
      <c r="PDJ162" s="20"/>
      <c r="PDK162" s="20"/>
      <c r="PDL162" s="20"/>
      <c r="PDM162" s="20"/>
      <c r="PDN162" s="20"/>
      <c r="PDO162" s="20"/>
      <c r="PDP162" s="20"/>
      <c r="PDQ162" s="20"/>
      <c r="PDR162" s="20"/>
      <c r="PDS162" s="20"/>
      <c r="PDT162" s="20"/>
      <c r="PDU162" s="20"/>
      <c r="PDV162" s="20"/>
      <c r="PDW162" s="20"/>
      <c r="PDX162" s="20"/>
      <c r="PDY162" s="20"/>
      <c r="PDZ162" s="20"/>
      <c r="PEA162" s="20"/>
      <c r="PEB162" s="20"/>
      <c r="PEC162" s="20"/>
      <c r="PED162" s="20"/>
      <c r="PEE162" s="20"/>
      <c r="PEF162" s="20"/>
      <c r="PEG162" s="20"/>
      <c r="PEH162" s="20"/>
      <c r="PEI162" s="20"/>
      <c r="PEJ162" s="20"/>
      <c r="PEK162" s="20"/>
      <c r="PEL162" s="20"/>
      <c r="PEM162" s="20"/>
      <c r="PEN162" s="20"/>
      <c r="PEO162" s="20"/>
      <c r="PEP162" s="20"/>
      <c r="PEQ162" s="20"/>
      <c r="PER162" s="20"/>
      <c r="PES162" s="20"/>
      <c r="PET162" s="20"/>
      <c r="PEU162" s="20"/>
      <c r="PEV162" s="20"/>
      <c r="PEW162" s="20"/>
      <c r="PEX162" s="20"/>
      <c r="PEY162" s="20"/>
      <c r="PEZ162" s="20"/>
      <c r="PFA162" s="20"/>
      <c r="PFB162" s="20"/>
      <c r="PFC162" s="20"/>
      <c r="PFD162" s="20"/>
      <c r="PFE162" s="20"/>
      <c r="PFF162" s="20"/>
      <c r="PFG162" s="20"/>
      <c r="PFH162" s="20"/>
      <c r="PFI162" s="20"/>
      <c r="PFJ162" s="20"/>
      <c r="PFK162" s="20"/>
      <c r="PFL162" s="20"/>
      <c r="PFM162" s="20"/>
      <c r="PFN162" s="20"/>
      <c r="PFO162" s="20"/>
      <c r="PFP162" s="20"/>
      <c r="PFQ162" s="20"/>
      <c r="PFR162" s="20"/>
      <c r="PFS162" s="20"/>
      <c r="PFT162" s="20"/>
      <c r="PFU162" s="20"/>
      <c r="PFV162" s="20"/>
      <c r="PFW162" s="20"/>
      <c r="PFX162" s="20"/>
      <c r="PFY162" s="20"/>
      <c r="PFZ162" s="20"/>
      <c r="PGA162" s="20"/>
      <c r="PGB162" s="20"/>
      <c r="PGC162" s="20"/>
      <c r="PGD162" s="20"/>
      <c r="PGE162" s="20"/>
      <c r="PGF162" s="20"/>
      <c r="PGG162" s="20"/>
      <c r="PGH162" s="20"/>
      <c r="PGI162" s="20"/>
      <c r="PGJ162" s="20"/>
      <c r="PGK162" s="20"/>
      <c r="PGL162" s="20"/>
      <c r="PGM162" s="20"/>
      <c r="PGN162" s="20"/>
      <c r="PGO162" s="20"/>
      <c r="PGP162" s="20"/>
      <c r="PGQ162" s="20"/>
      <c r="PGR162" s="20"/>
      <c r="PGS162" s="20"/>
      <c r="PGT162" s="20"/>
      <c r="PGU162" s="20"/>
      <c r="PGV162" s="20"/>
      <c r="PGW162" s="20"/>
      <c r="PGX162" s="20"/>
      <c r="PGY162" s="20"/>
      <c r="PGZ162" s="20"/>
      <c r="PHA162" s="20"/>
      <c r="PHB162" s="20"/>
      <c r="PHC162" s="20"/>
      <c r="PHD162" s="20"/>
      <c r="PHE162" s="20"/>
      <c r="PHF162" s="20"/>
      <c r="PHG162" s="20"/>
      <c r="PHH162" s="20"/>
      <c r="PHI162" s="20"/>
      <c r="PHJ162" s="20"/>
      <c r="PHK162" s="20"/>
      <c r="PHL162" s="20"/>
      <c r="PHM162" s="20"/>
      <c r="PHN162" s="20"/>
      <c r="PHO162" s="20"/>
      <c r="PHP162" s="20"/>
      <c r="PHQ162" s="20"/>
      <c r="PHR162" s="20"/>
      <c r="PHS162" s="20"/>
      <c r="PHT162" s="20"/>
      <c r="PHU162" s="20"/>
      <c r="PHV162" s="20"/>
      <c r="PHW162" s="20"/>
      <c r="PHX162" s="20"/>
      <c r="PHY162" s="20"/>
      <c r="PHZ162" s="20"/>
      <c r="PIA162" s="20"/>
      <c r="PIB162" s="20"/>
      <c r="PIC162" s="20"/>
      <c r="PID162" s="20"/>
      <c r="PIE162" s="20"/>
      <c r="PIF162" s="20"/>
      <c r="PIG162" s="20"/>
      <c r="PIH162" s="20"/>
      <c r="PII162" s="20"/>
      <c r="PIJ162" s="20"/>
      <c r="PIK162" s="20"/>
      <c r="PIL162" s="20"/>
      <c r="PIM162" s="20"/>
      <c r="PIN162" s="20"/>
      <c r="PIO162" s="20"/>
      <c r="PIP162" s="20"/>
      <c r="PIQ162" s="20"/>
      <c r="PIR162" s="20"/>
      <c r="PIS162" s="20"/>
      <c r="PIT162" s="20"/>
      <c r="PIU162" s="20"/>
      <c r="PIV162" s="20"/>
      <c r="PIW162" s="20"/>
      <c r="PIX162" s="20"/>
      <c r="PIY162" s="20"/>
      <c r="PIZ162" s="20"/>
      <c r="PJA162" s="20"/>
      <c r="PJB162" s="20"/>
      <c r="PJC162" s="20"/>
      <c r="PJD162" s="20"/>
      <c r="PJE162" s="20"/>
      <c r="PJF162" s="20"/>
      <c r="PJG162" s="20"/>
      <c r="PJH162" s="20"/>
      <c r="PJI162" s="20"/>
      <c r="PJJ162" s="20"/>
      <c r="PJK162" s="20"/>
      <c r="PJL162" s="20"/>
      <c r="PJM162" s="20"/>
      <c r="PJN162" s="20"/>
      <c r="PJO162" s="20"/>
      <c r="PJP162" s="20"/>
      <c r="PJQ162" s="20"/>
      <c r="PJR162" s="20"/>
      <c r="PJS162" s="20"/>
      <c r="PJT162" s="20"/>
      <c r="PJU162" s="20"/>
      <c r="PJV162" s="20"/>
      <c r="PJW162" s="20"/>
      <c r="PJX162" s="20"/>
      <c r="PJY162" s="20"/>
      <c r="PJZ162" s="20"/>
      <c r="PKA162" s="20"/>
      <c r="PKB162" s="20"/>
      <c r="PKC162" s="20"/>
      <c r="PKD162" s="20"/>
      <c r="PKE162" s="20"/>
      <c r="PKF162" s="20"/>
      <c r="PKG162" s="20"/>
      <c r="PKH162" s="20"/>
      <c r="PKI162" s="20"/>
      <c r="PKJ162" s="20"/>
      <c r="PKK162" s="20"/>
      <c r="PKL162" s="20"/>
      <c r="PKM162" s="20"/>
      <c r="PKN162" s="20"/>
      <c r="PKO162" s="20"/>
      <c r="PKP162" s="20"/>
      <c r="PKQ162" s="20"/>
      <c r="PKR162" s="20"/>
      <c r="PKS162" s="20"/>
      <c r="PKT162" s="20"/>
      <c r="PKU162" s="20"/>
      <c r="PKV162" s="20"/>
      <c r="PKW162" s="20"/>
      <c r="PKX162" s="20"/>
      <c r="PKY162" s="20"/>
      <c r="PKZ162" s="20"/>
      <c r="PLA162" s="20"/>
      <c r="PLB162" s="20"/>
      <c r="PLC162" s="20"/>
      <c r="PLD162" s="20"/>
      <c r="PLE162" s="20"/>
      <c r="PLF162" s="20"/>
      <c r="PLG162" s="20"/>
      <c r="PLH162" s="20"/>
      <c r="PLI162" s="20"/>
      <c r="PLJ162" s="20"/>
      <c r="PLK162" s="20"/>
      <c r="PLL162" s="20"/>
      <c r="PLM162" s="20"/>
      <c r="PLN162" s="20"/>
      <c r="PLO162" s="20"/>
      <c r="PLP162" s="20"/>
      <c r="PLQ162" s="20"/>
      <c r="PLR162" s="20"/>
      <c r="PLS162" s="20"/>
      <c r="PLT162" s="20"/>
      <c r="PLU162" s="20"/>
      <c r="PLV162" s="20"/>
      <c r="PLW162" s="20"/>
      <c r="PLX162" s="20"/>
      <c r="PLY162" s="20"/>
      <c r="PLZ162" s="20"/>
      <c r="PMA162" s="20"/>
      <c r="PMB162" s="20"/>
      <c r="PMC162" s="20"/>
      <c r="PMD162" s="20"/>
      <c r="PME162" s="20"/>
      <c r="PMF162" s="20"/>
      <c r="PMG162" s="20"/>
      <c r="PMH162" s="20"/>
      <c r="PMI162" s="20"/>
      <c r="PMJ162" s="20"/>
      <c r="PMK162" s="20"/>
      <c r="PML162" s="20"/>
      <c r="PMM162" s="20"/>
      <c r="PMN162" s="20"/>
      <c r="PMO162" s="20"/>
      <c r="PMP162" s="20"/>
      <c r="PMQ162" s="20"/>
      <c r="PMR162" s="20"/>
      <c r="PMS162" s="20"/>
      <c r="PMT162" s="20"/>
      <c r="PMU162" s="20"/>
      <c r="PMV162" s="20"/>
      <c r="PMW162" s="20"/>
      <c r="PMX162" s="20"/>
      <c r="PMY162" s="20"/>
      <c r="PMZ162" s="20"/>
      <c r="PNA162" s="20"/>
      <c r="PNB162" s="20"/>
      <c r="PNC162" s="20"/>
      <c r="PND162" s="20"/>
      <c r="PNE162" s="20"/>
      <c r="PNF162" s="20"/>
      <c r="PNG162" s="20"/>
      <c r="PNH162" s="20"/>
      <c r="PNI162" s="20"/>
      <c r="PNJ162" s="20"/>
      <c r="PNK162" s="20"/>
      <c r="PNL162" s="20"/>
      <c r="PNM162" s="20"/>
      <c r="PNN162" s="20"/>
      <c r="PNO162" s="20"/>
      <c r="PNP162" s="20"/>
      <c r="PNQ162" s="20"/>
      <c r="PNR162" s="20"/>
      <c r="PNS162" s="20"/>
      <c r="PNT162" s="20"/>
      <c r="PNU162" s="20"/>
      <c r="PNV162" s="20"/>
      <c r="PNW162" s="20"/>
      <c r="PNX162" s="20"/>
      <c r="PNY162" s="20"/>
      <c r="PNZ162" s="20"/>
      <c r="POA162" s="20"/>
      <c r="POB162" s="20"/>
      <c r="POC162" s="20"/>
      <c r="POD162" s="20"/>
      <c r="POE162" s="20"/>
      <c r="POF162" s="20"/>
      <c r="POG162" s="20"/>
      <c r="POH162" s="20"/>
      <c r="POI162" s="20"/>
      <c r="POJ162" s="20"/>
      <c r="POK162" s="20"/>
      <c r="POL162" s="20"/>
      <c r="POM162" s="20"/>
      <c r="PON162" s="20"/>
      <c r="POO162" s="20"/>
      <c r="POP162" s="20"/>
      <c r="POQ162" s="20"/>
      <c r="POR162" s="20"/>
      <c r="POS162" s="20"/>
      <c r="POT162" s="20"/>
      <c r="POU162" s="20"/>
      <c r="POV162" s="20"/>
      <c r="POW162" s="20"/>
      <c r="POX162" s="20"/>
      <c r="POY162" s="20"/>
      <c r="POZ162" s="20"/>
      <c r="PPA162" s="20"/>
      <c r="PPB162" s="20"/>
      <c r="PPC162" s="20"/>
      <c r="PPD162" s="20"/>
      <c r="PPE162" s="20"/>
      <c r="PPF162" s="20"/>
      <c r="PPG162" s="20"/>
      <c r="PPH162" s="20"/>
      <c r="PPI162" s="20"/>
      <c r="PPJ162" s="20"/>
      <c r="PPK162" s="20"/>
      <c r="PPL162" s="20"/>
      <c r="PPM162" s="20"/>
      <c r="PPN162" s="20"/>
      <c r="PPO162" s="20"/>
      <c r="PPP162" s="20"/>
      <c r="PPQ162" s="20"/>
      <c r="PPR162" s="20"/>
      <c r="PPS162" s="20"/>
      <c r="PPT162" s="20"/>
      <c r="PPU162" s="20"/>
      <c r="PPV162" s="20"/>
      <c r="PPW162" s="20"/>
      <c r="PPX162" s="20"/>
      <c r="PPY162" s="20"/>
      <c r="PPZ162" s="20"/>
      <c r="PQA162" s="20"/>
      <c r="PQB162" s="20"/>
      <c r="PQC162" s="20"/>
      <c r="PQD162" s="20"/>
      <c r="PQE162" s="20"/>
      <c r="PQF162" s="20"/>
      <c r="PQG162" s="20"/>
      <c r="PQH162" s="20"/>
      <c r="PQI162" s="20"/>
      <c r="PQJ162" s="20"/>
      <c r="PQK162" s="20"/>
      <c r="PQL162" s="20"/>
      <c r="PQM162" s="20"/>
      <c r="PQN162" s="20"/>
      <c r="PQO162" s="20"/>
      <c r="PQP162" s="20"/>
      <c r="PQQ162" s="20"/>
      <c r="PQR162" s="20"/>
      <c r="PQS162" s="20"/>
      <c r="PQT162" s="20"/>
      <c r="PQU162" s="20"/>
      <c r="PQV162" s="20"/>
      <c r="PQW162" s="20"/>
      <c r="PQX162" s="20"/>
      <c r="PQY162" s="20"/>
      <c r="PQZ162" s="20"/>
      <c r="PRA162" s="20"/>
      <c r="PRB162" s="20"/>
      <c r="PRC162" s="20"/>
      <c r="PRD162" s="20"/>
      <c r="PRE162" s="20"/>
      <c r="PRF162" s="20"/>
      <c r="PRG162" s="20"/>
      <c r="PRH162" s="20"/>
      <c r="PRI162" s="20"/>
      <c r="PRJ162" s="20"/>
      <c r="PRK162" s="20"/>
      <c r="PRL162" s="20"/>
      <c r="PRM162" s="20"/>
      <c r="PRN162" s="20"/>
      <c r="PRO162" s="20"/>
      <c r="PRP162" s="20"/>
      <c r="PRQ162" s="20"/>
      <c r="PRR162" s="20"/>
      <c r="PRS162" s="20"/>
      <c r="PRT162" s="20"/>
      <c r="PRU162" s="20"/>
      <c r="PRV162" s="20"/>
      <c r="PRW162" s="20"/>
      <c r="PRX162" s="20"/>
      <c r="PRY162" s="20"/>
      <c r="PRZ162" s="20"/>
      <c r="PSA162" s="20"/>
      <c r="PSB162" s="20"/>
      <c r="PSC162" s="20"/>
      <c r="PSD162" s="20"/>
      <c r="PSE162" s="20"/>
      <c r="PSF162" s="20"/>
      <c r="PSG162" s="20"/>
      <c r="PSH162" s="20"/>
      <c r="PSI162" s="20"/>
      <c r="PSJ162" s="20"/>
      <c r="PSK162" s="20"/>
      <c r="PSL162" s="20"/>
      <c r="PSM162" s="20"/>
      <c r="PSN162" s="20"/>
      <c r="PSO162" s="20"/>
      <c r="PSP162" s="20"/>
      <c r="PSQ162" s="20"/>
      <c r="PSR162" s="20"/>
      <c r="PSS162" s="20"/>
      <c r="PST162" s="20"/>
      <c r="PSU162" s="20"/>
      <c r="PSV162" s="20"/>
      <c r="PSW162" s="20"/>
      <c r="PSX162" s="20"/>
      <c r="PSY162" s="20"/>
      <c r="PSZ162" s="20"/>
      <c r="PTA162" s="20"/>
      <c r="PTB162" s="20"/>
      <c r="PTC162" s="20"/>
      <c r="PTD162" s="20"/>
      <c r="PTE162" s="20"/>
      <c r="PTF162" s="20"/>
      <c r="PTG162" s="20"/>
      <c r="PTH162" s="20"/>
      <c r="PTI162" s="20"/>
      <c r="PTJ162" s="20"/>
      <c r="PTK162" s="20"/>
      <c r="PTL162" s="20"/>
      <c r="PTM162" s="20"/>
      <c r="PTN162" s="20"/>
      <c r="PTO162" s="20"/>
      <c r="PTP162" s="20"/>
      <c r="PTQ162" s="20"/>
      <c r="PTR162" s="20"/>
      <c r="PTS162" s="20"/>
      <c r="PTT162" s="20"/>
      <c r="PTU162" s="20"/>
      <c r="PTV162" s="20"/>
      <c r="PTW162" s="20"/>
      <c r="PTX162" s="20"/>
      <c r="PTY162" s="20"/>
      <c r="PTZ162" s="20"/>
      <c r="PUA162" s="20"/>
      <c r="PUB162" s="20"/>
      <c r="PUC162" s="20"/>
      <c r="PUD162" s="20"/>
      <c r="PUE162" s="20"/>
      <c r="PUF162" s="20"/>
      <c r="PUG162" s="20"/>
      <c r="PUH162" s="20"/>
      <c r="PUI162" s="20"/>
      <c r="PUJ162" s="20"/>
      <c r="PUK162" s="20"/>
      <c r="PUL162" s="20"/>
      <c r="PUM162" s="20"/>
      <c r="PUN162" s="20"/>
      <c r="PUO162" s="20"/>
      <c r="PUP162" s="20"/>
      <c r="PUQ162" s="20"/>
      <c r="PUR162" s="20"/>
      <c r="PUS162" s="20"/>
      <c r="PUT162" s="20"/>
      <c r="PUU162" s="20"/>
      <c r="PUV162" s="20"/>
      <c r="PUW162" s="20"/>
      <c r="PUX162" s="20"/>
      <c r="PUY162" s="20"/>
      <c r="PUZ162" s="20"/>
      <c r="PVA162" s="20"/>
      <c r="PVB162" s="20"/>
      <c r="PVC162" s="20"/>
      <c r="PVD162" s="20"/>
      <c r="PVE162" s="20"/>
      <c r="PVF162" s="20"/>
      <c r="PVG162" s="20"/>
      <c r="PVH162" s="20"/>
      <c r="PVI162" s="20"/>
      <c r="PVJ162" s="20"/>
      <c r="PVK162" s="20"/>
      <c r="PVL162" s="20"/>
      <c r="PVM162" s="20"/>
      <c r="PVN162" s="20"/>
      <c r="PVO162" s="20"/>
      <c r="PVP162" s="20"/>
      <c r="PVQ162" s="20"/>
      <c r="PVR162" s="20"/>
      <c r="PVS162" s="20"/>
      <c r="PVT162" s="20"/>
      <c r="PVU162" s="20"/>
      <c r="PVV162" s="20"/>
      <c r="PVW162" s="20"/>
      <c r="PVX162" s="20"/>
      <c r="PVY162" s="20"/>
      <c r="PVZ162" s="20"/>
      <c r="PWA162" s="20"/>
      <c r="PWB162" s="20"/>
      <c r="PWC162" s="20"/>
      <c r="PWD162" s="20"/>
      <c r="PWE162" s="20"/>
      <c r="PWF162" s="20"/>
      <c r="PWG162" s="20"/>
      <c r="PWH162" s="20"/>
      <c r="PWI162" s="20"/>
      <c r="PWJ162" s="20"/>
      <c r="PWK162" s="20"/>
      <c r="PWL162" s="20"/>
      <c r="PWM162" s="20"/>
      <c r="PWN162" s="20"/>
      <c r="PWO162" s="20"/>
      <c r="PWP162" s="20"/>
      <c r="PWQ162" s="20"/>
      <c r="PWR162" s="20"/>
      <c r="PWS162" s="20"/>
      <c r="PWT162" s="20"/>
      <c r="PWU162" s="20"/>
      <c r="PWV162" s="20"/>
      <c r="PWW162" s="20"/>
      <c r="PWX162" s="20"/>
      <c r="PWY162" s="20"/>
      <c r="PWZ162" s="20"/>
      <c r="PXA162" s="20"/>
      <c r="PXB162" s="20"/>
      <c r="PXC162" s="20"/>
      <c r="PXD162" s="20"/>
      <c r="PXE162" s="20"/>
      <c r="PXF162" s="20"/>
      <c r="PXG162" s="20"/>
      <c r="PXH162" s="20"/>
      <c r="PXI162" s="20"/>
      <c r="PXJ162" s="20"/>
      <c r="PXK162" s="20"/>
      <c r="PXL162" s="20"/>
      <c r="PXM162" s="20"/>
      <c r="PXN162" s="20"/>
      <c r="PXO162" s="20"/>
      <c r="PXP162" s="20"/>
      <c r="PXQ162" s="20"/>
      <c r="PXR162" s="20"/>
      <c r="PXS162" s="20"/>
      <c r="PXT162" s="20"/>
      <c r="PXU162" s="20"/>
      <c r="PXV162" s="20"/>
      <c r="PXW162" s="20"/>
      <c r="PXX162" s="20"/>
      <c r="PXY162" s="20"/>
      <c r="PXZ162" s="20"/>
      <c r="PYA162" s="20"/>
      <c r="PYB162" s="20"/>
      <c r="PYC162" s="20"/>
      <c r="PYD162" s="20"/>
      <c r="PYE162" s="20"/>
      <c r="PYF162" s="20"/>
      <c r="PYG162" s="20"/>
      <c r="PYH162" s="20"/>
      <c r="PYI162" s="20"/>
      <c r="PYJ162" s="20"/>
      <c r="PYK162" s="20"/>
      <c r="PYL162" s="20"/>
      <c r="PYM162" s="20"/>
      <c r="PYN162" s="20"/>
      <c r="PYO162" s="20"/>
      <c r="PYP162" s="20"/>
      <c r="PYQ162" s="20"/>
      <c r="PYR162" s="20"/>
      <c r="PYS162" s="20"/>
      <c r="PYT162" s="20"/>
      <c r="PYU162" s="20"/>
      <c r="PYV162" s="20"/>
      <c r="PYW162" s="20"/>
      <c r="PYX162" s="20"/>
      <c r="PYY162" s="20"/>
      <c r="PYZ162" s="20"/>
      <c r="PZA162" s="20"/>
      <c r="PZB162" s="20"/>
      <c r="PZC162" s="20"/>
      <c r="PZD162" s="20"/>
      <c r="PZE162" s="20"/>
      <c r="PZF162" s="20"/>
      <c r="PZG162" s="20"/>
      <c r="PZH162" s="20"/>
      <c r="PZI162" s="20"/>
      <c r="PZJ162" s="20"/>
      <c r="PZK162" s="20"/>
      <c r="PZL162" s="20"/>
      <c r="PZM162" s="20"/>
      <c r="PZN162" s="20"/>
      <c r="PZO162" s="20"/>
      <c r="PZP162" s="20"/>
      <c r="PZQ162" s="20"/>
      <c r="PZR162" s="20"/>
      <c r="PZS162" s="20"/>
      <c r="PZT162" s="20"/>
      <c r="PZU162" s="20"/>
      <c r="PZV162" s="20"/>
      <c r="PZW162" s="20"/>
      <c r="PZX162" s="20"/>
      <c r="PZY162" s="20"/>
      <c r="PZZ162" s="20"/>
      <c r="QAA162" s="20"/>
      <c r="QAB162" s="20"/>
      <c r="QAC162" s="20"/>
      <c r="QAD162" s="20"/>
      <c r="QAE162" s="20"/>
      <c r="QAF162" s="20"/>
      <c r="QAG162" s="20"/>
      <c r="QAH162" s="20"/>
      <c r="QAI162" s="20"/>
      <c r="QAJ162" s="20"/>
      <c r="QAK162" s="20"/>
      <c r="QAL162" s="20"/>
      <c r="QAM162" s="20"/>
      <c r="QAN162" s="20"/>
      <c r="QAO162" s="20"/>
      <c r="QAP162" s="20"/>
      <c r="QAQ162" s="20"/>
      <c r="QAR162" s="20"/>
      <c r="QAS162" s="20"/>
      <c r="QAT162" s="20"/>
      <c r="QAU162" s="20"/>
      <c r="QAV162" s="20"/>
      <c r="QAW162" s="20"/>
      <c r="QAX162" s="20"/>
      <c r="QAY162" s="20"/>
      <c r="QAZ162" s="20"/>
      <c r="QBA162" s="20"/>
      <c r="QBB162" s="20"/>
      <c r="QBC162" s="20"/>
      <c r="QBD162" s="20"/>
      <c r="QBE162" s="20"/>
      <c r="QBF162" s="20"/>
      <c r="QBG162" s="20"/>
      <c r="QBH162" s="20"/>
      <c r="QBI162" s="20"/>
      <c r="QBJ162" s="20"/>
      <c r="QBK162" s="20"/>
      <c r="QBL162" s="20"/>
      <c r="QBM162" s="20"/>
      <c r="QBN162" s="20"/>
      <c r="QBO162" s="20"/>
      <c r="QBP162" s="20"/>
      <c r="QBQ162" s="20"/>
      <c r="QBR162" s="20"/>
      <c r="QBS162" s="20"/>
      <c r="QBT162" s="20"/>
      <c r="QBU162" s="20"/>
      <c r="QBV162" s="20"/>
      <c r="QBW162" s="20"/>
      <c r="QBX162" s="20"/>
      <c r="QBY162" s="20"/>
      <c r="QBZ162" s="20"/>
      <c r="QCA162" s="20"/>
      <c r="QCB162" s="20"/>
      <c r="QCC162" s="20"/>
      <c r="QCD162" s="20"/>
      <c r="QCE162" s="20"/>
      <c r="QCF162" s="20"/>
      <c r="QCG162" s="20"/>
      <c r="QCH162" s="20"/>
      <c r="QCI162" s="20"/>
      <c r="QCJ162" s="20"/>
      <c r="QCK162" s="20"/>
      <c r="QCL162" s="20"/>
      <c r="QCM162" s="20"/>
      <c r="QCN162" s="20"/>
      <c r="QCO162" s="20"/>
      <c r="QCP162" s="20"/>
      <c r="QCQ162" s="20"/>
      <c r="QCR162" s="20"/>
      <c r="QCS162" s="20"/>
      <c r="QCT162" s="20"/>
      <c r="QCU162" s="20"/>
      <c r="QCV162" s="20"/>
      <c r="QCW162" s="20"/>
      <c r="QCX162" s="20"/>
      <c r="QCY162" s="20"/>
      <c r="QCZ162" s="20"/>
      <c r="QDA162" s="20"/>
      <c r="QDB162" s="20"/>
      <c r="QDC162" s="20"/>
      <c r="QDD162" s="20"/>
      <c r="QDE162" s="20"/>
      <c r="QDF162" s="20"/>
      <c r="QDG162" s="20"/>
      <c r="QDH162" s="20"/>
      <c r="QDI162" s="20"/>
      <c r="QDJ162" s="20"/>
      <c r="QDK162" s="20"/>
      <c r="QDL162" s="20"/>
      <c r="QDM162" s="20"/>
      <c r="QDN162" s="20"/>
      <c r="QDO162" s="20"/>
      <c r="QDP162" s="20"/>
      <c r="QDQ162" s="20"/>
      <c r="QDR162" s="20"/>
      <c r="QDS162" s="20"/>
      <c r="QDT162" s="20"/>
      <c r="QDU162" s="20"/>
      <c r="QDV162" s="20"/>
      <c r="QDW162" s="20"/>
      <c r="QDX162" s="20"/>
      <c r="QDY162" s="20"/>
      <c r="QDZ162" s="20"/>
      <c r="QEA162" s="20"/>
      <c r="QEB162" s="20"/>
      <c r="QEC162" s="20"/>
      <c r="QED162" s="20"/>
      <c r="QEE162" s="20"/>
      <c r="QEF162" s="20"/>
      <c r="QEG162" s="20"/>
      <c r="QEH162" s="20"/>
      <c r="QEI162" s="20"/>
      <c r="QEJ162" s="20"/>
      <c r="QEK162" s="20"/>
      <c r="QEL162" s="20"/>
      <c r="QEM162" s="20"/>
      <c r="QEN162" s="20"/>
      <c r="QEO162" s="20"/>
      <c r="QEP162" s="20"/>
      <c r="QEQ162" s="20"/>
      <c r="QER162" s="20"/>
      <c r="QES162" s="20"/>
      <c r="QET162" s="20"/>
      <c r="QEU162" s="20"/>
      <c r="QEV162" s="20"/>
      <c r="QEW162" s="20"/>
      <c r="QEX162" s="20"/>
      <c r="QEY162" s="20"/>
      <c r="QEZ162" s="20"/>
      <c r="QFA162" s="20"/>
      <c r="QFB162" s="20"/>
      <c r="QFC162" s="20"/>
      <c r="QFD162" s="20"/>
      <c r="QFE162" s="20"/>
      <c r="QFF162" s="20"/>
      <c r="QFG162" s="20"/>
      <c r="QFH162" s="20"/>
      <c r="QFI162" s="20"/>
      <c r="QFJ162" s="20"/>
      <c r="QFK162" s="20"/>
      <c r="QFL162" s="20"/>
      <c r="QFM162" s="20"/>
      <c r="QFN162" s="20"/>
      <c r="QFO162" s="20"/>
      <c r="QFP162" s="20"/>
      <c r="QFQ162" s="20"/>
      <c r="QFR162" s="20"/>
      <c r="QFS162" s="20"/>
      <c r="QFT162" s="20"/>
      <c r="QFU162" s="20"/>
      <c r="QFV162" s="20"/>
      <c r="QFW162" s="20"/>
      <c r="QFX162" s="20"/>
      <c r="QFY162" s="20"/>
      <c r="QFZ162" s="20"/>
      <c r="QGA162" s="20"/>
      <c r="QGB162" s="20"/>
      <c r="QGC162" s="20"/>
      <c r="QGD162" s="20"/>
      <c r="QGE162" s="20"/>
      <c r="QGF162" s="20"/>
      <c r="QGG162" s="20"/>
      <c r="QGH162" s="20"/>
      <c r="QGI162" s="20"/>
      <c r="QGJ162" s="20"/>
      <c r="QGK162" s="20"/>
      <c r="QGL162" s="20"/>
      <c r="QGM162" s="20"/>
      <c r="QGN162" s="20"/>
      <c r="QGO162" s="20"/>
      <c r="QGP162" s="20"/>
      <c r="QGQ162" s="20"/>
      <c r="QGR162" s="20"/>
      <c r="QGS162" s="20"/>
      <c r="QGT162" s="20"/>
      <c r="QGU162" s="20"/>
      <c r="QGV162" s="20"/>
      <c r="QGW162" s="20"/>
      <c r="QGX162" s="20"/>
      <c r="QGY162" s="20"/>
      <c r="QGZ162" s="20"/>
      <c r="QHA162" s="20"/>
      <c r="QHB162" s="20"/>
      <c r="QHC162" s="20"/>
      <c r="QHD162" s="20"/>
      <c r="QHE162" s="20"/>
      <c r="QHF162" s="20"/>
      <c r="QHG162" s="20"/>
      <c r="QHH162" s="20"/>
      <c r="QHI162" s="20"/>
      <c r="QHJ162" s="20"/>
      <c r="QHK162" s="20"/>
      <c r="QHL162" s="20"/>
      <c r="QHM162" s="20"/>
      <c r="QHN162" s="20"/>
      <c r="QHO162" s="20"/>
      <c r="QHP162" s="20"/>
      <c r="QHQ162" s="20"/>
      <c r="QHR162" s="20"/>
      <c r="QHS162" s="20"/>
      <c r="QHT162" s="20"/>
      <c r="QHU162" s="20"/>
      <c r="QHV162" s="20"/>
      <c r="QHW162" s="20"/>
      <c r="QHX162" s="20"/>
      <c r="QHY162" s="20"/>
      <c r="QHZ162" s="20"/>
      <c r="QIA162" s="20"/>
      <c r="QIB162" s="20"/>
      <c r="QIC162" s="20"/>
      <c r="QID162" s="20"/>
      <c r="QIE162" s="20"/>
      <c r="QIF162" s="20"/>
      <c r="QIG162" s="20"/>
      <c r="QIH162" s="20"/>
      <c r="QII162" s="20"/>
      <c r="QIJ162" s="20"/>
      <c r="QIK162" s="20"/>
      <c r="QIL162" s="20"/>
      <c r="QIM162" s="20"/>
      <c r="QIN162" s="20"/>
      <c r="QIO162" s="20"/>
      <c r="QIP162" s="20"/>
      <c r="QIQ162" s="20"/>
      <c r="QIR162" s="20"/>
      <c r="QIS162" s="20"/>
      <c r="QIT162" s="20"/>
      <c r="QIU162" s="20"/>
      <c r="QIV162" s="20"/>
      <c r="QIW162" s="20"/>
      <c r="QIX162" s="20"/>
      <c r="QIY162" s="20"/>
      <c r="QIZ162" s="20"/>
      <c r="QJA162" s="20"/>
      <c r="QJB162" s="20"/>
      <c r="QJC162" s="20"/>
      <c r="QJD162" s="20"/>
      <c r="QJE162" s="20"/>
      <c r="QJF162" s="20"/>
      <c r="QJG162" s="20"/>
      <c r="QJH162" s="20"/>
      <c r="QJI162" s="20"/>
      <c r="QJJ162" s="20"/>
      <c r="QJK162" s="20"/>
      <c r="QJL162" s="20"/>
      <c r="QJM162" s="20"/>
      <c r="QJN162" s="20"/>
      <c r="QJO162" s="20"/>
      <c r="QJP162" s="20"/>
      <c r="QJQ162" s="20"/>
      <c r="QJR162" s="20"/>
      <c r="QJS162" s="20"/>
      <c r="QJT162" s="20"/>
      <c r="QJU162" s="20"/>
      <c r="QJV162" s="20"/>
      <c r="QJW162" s="20"/>
      <c r="QJX162" s="20"/>
      <c r="QJY162" s="20"/>
      <c r="QJZ162" s="20"/>
      <c r="QKA162" s="20"/>
      <c r="QKB162" s="20"/>
      <c r="QKC162" s="20"/>
      <c r="QKD162" s="20"/>
      <c r="QKE162" s="20"/>
      <c r="QKF162" s="20"/>
      <c r="QKG162" s="20"/>
      <c r="QKH162" s="20"/>
      <c r="QKI162" s="20"/>
      <c r="QKJ162" s="20"/>
      <c r="QKK162" s="20"/>
      <c r="QKL162" s="20"/>
      <c r="QKM162" s="20"/>
      <c r="QKN162" s="20"/>
      <c r="QKO162" s="20"/>
      <c r="QKP162" s="20"/>
      <c r="QKQ162" s="20"/>
      <c r="QKR162" s="20"/>
      <c r="QKS162" s="20"/>
      <c r="QKT162" s="20"/>
      <c r="QKU162" s="20"/>
      <c r="QKV162" s="20"/>
      <c r="QKW162" s="20"/>
      <c r="QKX162" s="20"/>
      <c r="QKY162" s="20"/>
      <c r="QKZ162" s="20"/>
      <c r="QLA162" s="20"/>
      <c r="QLB162" s="20"/>
      <c r="QLC162" s="20"/>
      <c r="QLD162" s="20"/>
      <c r="QLE162" s="20"/>
      <c r="QLF162" s="20"/>
      <c r="QLG162" s="20"/>
      <c r="QLH162" s="20"/>
      <c r="QLI162" s="20"/>
      <c r="QLJ162" s="20"/>
      <c r="QLK162" s="20"/>
      <c r="QLL162" s="20"/>
      <c r="QLM162" s="20"/>
      <c r="QLN162" s="20"/>
      <c r="QLO162" s="20"/>
      <c r="QLP162" s="20"/>
      <c r="QLQ162" s="20"/>
      <c r="QLR162" s="20"/>
      <c r="QLS162" s="20"/>
      <c r="QLT162" s="20"/>
      <c r="QLU162" s="20"/>
      <c r="QLV162" s="20"/>
      <c r="QLW162" s="20"/>
      <c r="QLX162" s="20"/>
      <c r="QLY162" s="20"/>
      <c r="QLZ162" s="20"/>
      <c r="QMA162" s="20"/>
      <c r="QMB162" s="20"/>
      <c r="QMC162" s="20"/>
      <c r="QMD162" s="20"/>
      <c r="QME162" s="20"/>
      <c r="QMF162" s="20"/>
      <c r="QMG162" s="20"/>
      <c r="QMH162" s="20"/>
      <c r="QMI162" s="20"/>
      <c r="QMJ162" s="20"/>
      <c r="QMK162" s="20"/>
      <c r="QML162" s="20"/>
      <c r="QMM162" s="20"/>
      <c r="QMN162" s="20"/>
      <c r="QMO162" s="20"/>
      <c r="QMP162" s="20"/>
      <c r="QMQ162" s="20"/>
      <c r="QMR162" s="20"/>
      <c r="QMS162" s="20"/>
      <c r="QMT162" s="20"/>
      <c r="QMU162" s="20"/>
      <c r="QMV162" s="20"/>
      <c r="QMW162" s="20"/>
      <c r="QMX162" s="20"/>
      <c r="QMY162" s="20"/>
      <c r="QMZ162" s="20"/>
      <c r="QNA162" s="20"/>
      <c r="QNB162" s="20"/>
      <c r="QNC162" s="20"/>
      <c r="QND162" s="20"/>
      <c r="QNE162" s="20"/>
      <c r="QNF162" s="20"/>
      <c r="QNG162" s="20"/>
      <c r="QNH162" s="20"/>
      <c r="QNI162" s="20"/>
      <c r="QNJ162" s="20"/>
      <c r="QNK162" s="20"/>
      <c r="QNL162" s="20"/>
      <c r="QNM162" s="20"/>
      <c r="QNN162" s="20"/>
      <c r="QNO162" s="20"/>
      <c r="QNP162" s="20"/>
      <c r="QNQ162" s="20"/>
      <c r="QNR162" s="20"/>
      <c r="QNS162" s="20"/>
      <c r="QNT162" s="20"/>
      <c r="QNU162" s="20"/>
      <c r="QNV162" s="20"/>
      <c r="QNW162" s="20"/>
      <c r="QNX162" s="20"/>
      <c r="QNY162" s="20"/>
      <c r="QNZ162" s="20"/>
      <c r="QOA162" s="20"/>
      <c r="QOB162" s="20"/>
      <c r="QOC162" s="20"/>
      <c r="QOD162" s="20"/>
      <c r="QOE162" s="20"/>
      <c r="QOF162" s="20"/>
      <c r="QOG162" s="20"/>
      <c r="QOH162" s="20"/>
      <c r="QOI162" s="20"/>
      <c r="QOJ162" s="20"/>
      <c r="QOK162" s="20"/>
      <c r="QOL162" s="20"/>
      <c r="QOM162" s="20"/>
      <c r="QON162" s="20"/>
      <c r="QOO162" s="20"/>
      <c r="QOP162" s="20"/>
      <c r="QOQ162" s="20"/>
      <c r="QOR162" s="20"/>
      <c r="QOS162" s="20"/>
      <c r="QOT162" s="20"/>
      <c r="QOU162" s="20"/>
      <c r="QOV162" s="20"/>
      <c r="QOW162" s="20"/>
      <c r="QOX162" s="20"/>
      <c r="QOY162" s="20"/>
      <c r="QOZ162" s="20"/>
      <c r="QPA162" s="20"/>
      <c r="QPB162" s="20"/>
      <c r="QPC162" s="20"/>
      <c r="QPD162" s="20"/>
      <c r="QPE162" s="20"/>
      <c r="QPF162" s="20"/>
      <c r="QPG162" s="20"/>
      <c r="QPH162" s="20"/>
      <c r="QPI162" s="20"/>
      <c r="QPJ162" s="20"/>
      <c r="QPK162" s="20"/>
      <c r="QPL162" s="20"/>
      <c r="QPM162" s="20"/>
      <c r="QPN162" s="20"/>
      <c r="QPO162" s="20"/>
      <c r="QPP162" s="20"/>
      <c r="QPQ162" s="20"/>
      <c r="QPR162" s="20"/>
      <c r="QPS162" s="20"/>
      <c r="QPT162" s="20"/>
      <c r="QPU162" s="20"/>
      <c r="QPV162" s="20"/>
      <c r="QPW162" s="20"/>
      <c r="QPX162" s="20"/>
      <c r="QPY162" s="20"/>
      <c r="QPZ162" s="20"/>
      <c r="QQA162" s="20"/>
      <c r="QQB162" s="20"/>
      <c r="QQC162" s="20"/>
      <c r="QQD162" s="20"/>
      <c r="QQE162" s="20"/>
      <c r="QQF162" s="20"/>
      <c r="QQG162" s="20"/>
      <c r="QQH162" s="20"/>
      <c r="QQI162" s="20"/>
      <c r="QQJ162" s="20"/>
      <c r="QQK162" s="20"/>
      <c r="QQL162" s="20"/>
      <c r="QQM162" s="20"/>
      <c r="QQN162" s="20"/>
      <c r="QQO162" s="20"/>
      <c r="QQP162" s="20"/>
      <c r="QQQ162" s="20"/>
      <c r="QQR162" s="20"/>
      <c r="QQS162" s="20"/>
      <c r="QQT162" s="20"/>
      <c r="QQU162" s="20"/>
      <c r="QQV162" s="20"/>
      <c r="QQW162" s="20"/>
      <c r="QQX162" s="20"/>
      <c r="QQY162" s="20"/>
      <c r="QQZ162" s="20"/>
      <c r="QRA162" s="20"/>
      <c r="QRB162" s="20"/>
      <c r="QRC162" s="20"/>
      <c r="QRD162" s="20"/>
      <c r="QRE162" s="20"/>
      <c r="QRF162" s="20"/>
      <c r="QRG162" s="20"/>
      <c r="QRH162" s="20"/>
      <c r="QRI162" s="20"/>
      <c r="QRJ162" s="20"/>
      <c r="QRK162" s="20"/>
      <c r="QRL162" s="20"/>
      <c r="QRM162" s="20"/>
      <c r="QRN162" s="20"/>
      <c r="QRO162" s="20"/>
      <c r="QRP162" s="20"/>
      <c r="QRQ162" s="20"/>
      <c r="QRR162" s="20"/>
      <c r="QRS162" s="20"/>
      <c r="QRT162" s="20"/>
      <c r="QRU162" s="20"/>
      <c r="QRV162" s="20"/>
      <c r="QRW162" s="20"/>
      <c r="QRX162" s="20"/>
      <c r="QRY162" s="20"/>
      <c r="QRZ162" s="20"/>
      <c r="QSA162" s="20"/>
      <c r="QSB162" s="20"/>
      <c r="QSC162" s="20"/>
      <c r="QSD162" s="20"/>
      <c r="QSE162" s="20"/>
      <c r="QSF162" s="20"/>
      <c r="QSG162" s="20"/>
      <c r="QSH162" s="20"/>
      <c r="QSI162" s="20"/>
      <c r="QSJ162" s="20"/>
      <c r="QSK162" s="20"/>
      <c r="QSL162" s="20"/>
      <c r="QSM162" s="20"/>
      <c r="QSN162" s="20"/>
      <c r="QSO162" s="20"/>
      <c r="QSP162" s="20"/>
      <c r="QSQ162" s="20"/>
      <c r="QSR162" s="20"/>
      <c r="QSS162" s="20"/>
      <c r="QST162" s="20"/>
      <c r="QSU162" s="20"/>
      <c r="QSV162" s="20"/>
      <c r="QSW162" s="20"/>
      <c r="QSX162" s="20"/>
      <c r="QSY162" s="20"/>
      <c r="QSZ162" s="20"/>
      <c r="QTA162" s="20"/>
      <c r="QTB162" s="20"/>
      <c r="QTC162" s="20"/>
      <c r="QTD162" s="20"/>
      <c r="QTE162" s="20"/>
      <c r="QTF162" s="20"/>
      <c r="QTG162" s="20"/>
      <c r="QTH162" s="20"/>
      <c r="QTI162" s="20"/>
      <c r="QTJ162" s="20"/>
      <c r="QTK162" s="20"/>
      <c r="QTL162" s="20"/>
      <c r="QTM162" s="20"/>
      <c r="QTN162" s="20"/>
      <c r="QTO162" s="20"/>
      <c r="QTP162" s="20"/>
      <c r="QTQ162" s="20"/>
      <c r="QTR162" s="20"/>
      <c r="QTS162" s="20"/>
      <c r="QTT162" s="20"/>
      <c r="QTU162" s="20"/>
      <c r="QTV162" s="20"/>
      <c r="QTW162" s="20"/>
      <c r="QTX162" s="20"/>
      <c r="QTY162" s="20"/>
      <c r="QTZ162" s="20"/>
      <c r="QUA162" s="20"/>
      <c r="QUB162" s="20"/>
      <c r="QUC162" s="20"/>
      <c r="QUD162" s="20"/>
      <c r="QUE162" s="20"/>
      <c r="QUF162" s="20"/>
      <c r="QUG162" s="20"/>
      <c r="QUH162" s="20"/>
      <c r="QUI162" s="20"/>
      <c r="QUJ162" s="20"/>
      <c r="QUK162" s="20"/>
      <c r="QUL162" s="20"/>
      <c r="QUM162" s="20"/>
      <c r="QUN162" s="20"/>
      <c r="QUO162" s="20"/>
      <c r="QUP162" s="20"/>
      <c r="QUQ162" s="20"/>
      <c r="QUR162" s="20"/>
      <c r="QUS162" s="20"/>
      <c r="QUT162" s="20"/>
      <c r="QUU162" s="20"/>
      <c r="QUV162" s="20"/>
      <c r="QUW162" s="20"/>
      <c r="QUX162" s="20"/>
      <c r="QUY162" s="20"/>
      <c r="QUZ162" s="20"/>
      <c r="QVA162" s="20"/>
      <c r="QVB162" s="20"/>
      <c r="QVC162" s="20"/>
      <c r="QVD162" s="20"/>
      <c r="QVE162" s="20"/>
      <c r="QVF162" s="20"/>
      <c r="QVG162" s="20"/>
      <c r="QVH162" s="20"/>
      <c r="QVI162" s="20"/>
      <c r="QVJ162" s="20"/>
      <c r="QVK162" s="20"/>
      <c r="QVL162" s="20"/>
      <c r="QVM162" s="20"/>
      <c r="QVN162" s="20"/>
      <c r="QVO162" s="20"/>
      <c r="QVP162" s="20"/>
      <c r="QVQ162" s="20"/>
      <c r="QVR162" s="20"/>
      <c r="QVS162" s="20"/>
      <c r="QVT162" s="20"/>
      <c r="QVU162" s="20"/>
      <c r="QVV162" s="20"/>
      <c r="QVW162" s="20"/>
      <c r="QVX162" s="20"/>
      <c r="QVY162" s="20"/>
      <c r="QVZ162" s="20"/>
      <c r="QWA162" s="20"/>
      <c r="QWB162" s="20"/>
      <c r="QWC162" s="20"/>
      <c r="QWD162" s="20"/>
      <c r="QWE162" s="20"/>
      <c r="QWF162" s="20"/>
      <c r="QWG162" s="20"/>
      <c r="QWH162" s="20"/>
      <c r="QWI162" s="20"/>
      <c r="QWJ162" s="20"/>
      <c r="QWK162" s="20"/>
      <c r="QWL162" s="20"/>
      <c r="QWM162" s="20"/>
      <c r="QWN162" s="20"/>
      <c r="QWO162" s="20"/>
      <c r="QWP162" s="20"/>
      <c r="QWQ162" s="20"/>
      <c r="QWR162" s="20"/>
      <c r="QWS162" s="20"/>
      <c r="QWT162" s="20"/>
      <c r="QWU162" s="20"/>
      <c r="QWV162" s="20"/>
      <c r="QWW162" s="20"/>
      <c r="QWX162" s="20"/>
      <c r="QWY162" s="20"/>
      <c r="QWZ162" s="20"/>
      <c r="QXA162" s="20"/>
      <c r="QXB162" s="20"/>
      <c r="QXC162" s="20"/>
      <c r="QXD162" s="20"/>
      <c r="QXE162" s="20"/>
      <c r="QXF162" s="20"/>
      <c r="QXG162" s="20"/>
      <c r="QXH162" s="20"/>
      <c r="QXI162" s="20"/>
      <c r="QXJ162" s="20"/>
      <c r="QXK162" s="20"/>
      <c r="QXL162" s="20"/>
      <c r="QXM162" s="20"/>
      <c r="QXN162" s="20"/>
      <c r="QXO162" s="20"/>
      <c r="QXP162" s="20"/>
      <c r="QXQ162" s="20"/>
      <c r="QXR162" s="20"/>
      <c r="QXS162" s="20"/>
      <c r="QXT162" s="20"/>
      <c r="QXU162" s="20"/>
      <c r="QXV162" s="20"/>
      <c r="QXW162" s="20"/>
      <c r="QXX162" s="20"/>
      <c r="QXY162" s="20"/>
      <c r="QXZ162" s="20"/>
      <c r="QYA162" s="20"/>
      <c r="QYB162" s="20"/>
      <c r="QYC162" s="20"/>
      <c r="QYD162" s="20"/>
      <c r="QYE162" s="20"/>
      <c r="QYF162" s="20"/>
      <c r="QYG162" s="20"/>
      <c r="QYH162" s="20"/>
      <c r="QYI162" s="20"/>
      <c r="QYJ162" s="20"/>
      <c r="QYK162" s="20"/>
      <c r="QYL162" s="20"/>
      <c r="QYM162" s="20"/>
      <c r="QYN162" s="20"/>
      <c r="QYO162" s="20"/>
      <c r="QYP162" s="20"/>
      <c r="QYQ162" s="20"/>
      <c r="QYR162" s="20"/>
      <c r="QYS162" s="20"/>
      <c r="QYT162" s="20"/>
      <c r="QYU162" s="20"/>
      <c r="QYV162" s="20"/>
      <c r="QYW162" s="20"/>
      <c r="QYX162" s="20"/>
      <c r="QYY162" s="20"/>
      <c r="QYZ162" s="20"/>
      <c r="QZA162" s="20"/>
      <c r="QZB162" s="20"/>
      <c r="QZC162" s="20"/>
      <c r="QZD162" s="20"/>
      <c r="QZE162" s="20"/>
      <c r="QZF162" s="20"/>
      <c r="QZG162" s="20"/>
      <c r="QZH162" s="20"/>
      <c r="QZI162" s="20"/>
      <c r="QZJ162" s="20"/>
      <c r="QZK162" s="20"/>
      <c r="QZL162" s="20"/>
      <c r="QZM162" s="20"/>
      <c r="QZN162" s="20"/>
      <c r="QZO162" s="20"/>
      <c r="QZP162" s="20"/>
      <c r="QZQ162" s="20"/>
      <c r="QZR162" s="20"/>
      <c r="QZS162" s="20"/>
      <c r="QZT162" s="20"/>
      <c r="QZU162" s="20"/>
      <c r="QZV162" s="20"/>
      <c r="QZW162" s="20"/>
      <c r="QZX162" s="20"/>
      <c r="QZY162" s="20"/>
      <c r="QZZ162" s="20"/>
      <c r="RAA162" s="20"/>
      <c r="RAB162" s="20"/>
      <c r="RAC162" s="20"/>
      <c r="RAD162" s="20"/>
      <c r="RAE162" s="20"/>
      <c r="RAF162" s="20"/>
      <c r="RAG162" s="20"/>
      <c r="RAH162" s="20"/>
      <c r="RAI162" s="20"/>
      <c r="RAJ162" s="20"/>
      <c r="RAK162" s="20"/>
      <c r="RAL162" s="20"/>
      <c r="RAM162" s="20"/>
      <c r="RAN162" s="20"/>
      <c r="RAO162" s="20"/>
      <c r="RAP162" s="20"/>
      <c r="RAQ162" s="20"/>
      <c r="RAR162" s="20"/>
      <c r="RAS162" s="20"/>
      <c r="RAT162" s="20"/>
      <c r="RAU162" s="20"/>
      <c r="RAV162" s="20"/>
      <c r="RAW162" s="20"/>
      <c r="RAX162" s="20"/>
      <c r="RAY162" s="20"/>
      <c r="RAZ162" s="20"/>
      <c r="RBA162" s="20"/>
      <c r="RBB162" s="20"/>
      <c r="RBC162" s="20"/>
      <c r="RBD162" s="20"/>
      <c r="RBE162" s="20"/>
      <c r="RBF162" s="20"/>
      <c r="RBG162" s="20"/>
      <c r="RBH162" s="20"/>
      <c r="RBI162" s="20"/>
      <c r="RBJ162" s="20"/>
      <c r="RBK162" s="20"/>
      <c r="RBL162" s="20"/>
      <c r="RBM162" s="20"/>
      <c r="RBN162" s="20"/>
      <c r="RBO162" s="20"/>
      <c r="RBP162" s="20"/>
      <c r="RBQ162" s="20"/>
      <c r="RBR162" s="20"/>
      <c r="RBS162" s="20"/>
      <c r="RBT162" s="20"/>
      <c r="RBU162" s="20"/>
      <c r="RBV162" s="20"/>
      <c r="RBW162" s="20"/>
      <c r="RBX162" s="20"/>
      <c r="RBY162" s="20"/>
      <c r="RBZ162" s="20"/>
      <c r="RCA162" s="20"/>
      <c r="RCB162" s="20"/>
      <c r="RCC162" s="20"/>
      <c r="RCD162" s="20"/>
      <c r="RCE162" s="20"/>
      <c r="RCF162" s="20"/>
      <c r="RCG162" s="20"/>
      <c r="RCH162" s="20"/>
      <c r="RCI162" s="20"/>
      <c r="RCJ162" s="20"/>
      <c r="RCK162" s="20"/>
      <c r="RCL162" s="20"/>
      <c r="RCM162" s="20"/>
      <c r="RCN162" s="20"/>
      <c r="RCO162" s="20"/>
      <c r="RCP162" s="20"/>
      <c r="RCQ162" s="20"/>
      <c r="RCR162" s="20"/>
      <c r="RCS162" s="20"/>
      <c r="RCT162" s="20"/>
      <c r="RCU162" s="20"/>
      <c r="RCV162" s="20"/>
      <c r="RCW162" s="20"/>
      <c r="RCX162" s="20"/>
      <c r="RCY162" s="20"/>
      <c r="RCZ162" s="20"/>
      <c r="RDA162" s="20"/>
      <c r="RDB162" s="20"/>
      <c r="RDC162" s="20"/>
      <c r="RDD162" s="20"/>
      <c r="RDE162" s="20"/>
      <c r="RDF162" s="20"/>
      <c r="RDG162" s="20"/>
      <c r="RDH162" s="20"/>
      <c r="RDI162" s="20"/>
      <c r="RDJ162" s="20"/>
      <c r="RDK162" s="20"/>
      <c r="RDL162" s="20"/>
      <c r="RDM162" s="20"/>
      <c r="RDN162" s="20"/>
      <c r="RDO162" s="20"/>
      <c r="RDP162" s="20"/>
      <c r="RDQ162" s="20"/>
      <c r="RDR162" s="20"/>
      <c r="RDS162" s="20"/>
      <c r="RDT162" s="20"/>
      <c r="RDU162" s="20"/>
      <c r="RDV162" s="20"/>
      <c r="RDW162" s="20"/>
      <c r="RDX162" s="20"/>
      <c r="RDY162" s="20"/>
      <c r="RDZ162" s="20"/>
      <c r="REA162" s="20"/>
      <c r="REB162" s="20"/>
      <c r="REC162" s="20"/>
      <c r="RED162" s="20"/>
      <c r="REE162" s="20"/>
      <c r="REF162" s="20"/>
      <c r="REG162" s="20"/>
      <c r="REH162" s="20"/>
      <c r="REI162" s="20"/>
      <c r="REJ162" s="20"/>
      <c r="REK162" s="20"/>
      <c r="REL162" s="20"/>
      <c r="REM162" s="20"/>
      <c r="REN162" s="20"/>
      <c r="REO162" s="20"/>
      <c r="REP162" s="20"/>
      <c r="REQ162" s="20"/>
      <c r="RER162" s="20"/>
      <c r="RES162" s="20"/>
      <c r="RET162" s="20"/>
      <c r="REU162" s="20"/>
      <c r="REV162" s="20"/>
      <c r="REW162" s="20"/>
      <c r="REX162" s="20"/>
      <c r="REY162" s="20"/>
      <c r="REZ162" s="20"/>
      <c r="RFA162" s="20"/>
      <c r="RFB162" s="20"/>
      <c r="RFC162" s="20"/>
      <c r="RFD162" s="20"/>
      <c r="RFE162" s="20"/>
      <c r="RFF162" s="20"/>
      <c r="RFG162" s="20"/>
      <c r="RFH162" s="20"/>
      <c r="RFI162" s="20"/>
      <c r="RFJ162" s="20"/>
      <c r="RFK162" s="20"/>
      <c r="RFL162" s="20"/>
      <c r="RFM162" s="20"/>
      <c r="RFN162" s="20"/>
      <c r="RFO162" s="20"/>
      <c r="RFP162" s="20"/>
      <c r="RFQ162" s="20"/>
      <c r="RFR162" s="20"/>
      <c r="RFS162" s="20"/>
      <c r="RFT162" s="20"/>
      <c r="RFU162" s="20"/>
      <c r="RFV162" s="20"/>
      <c r="RFW162" s="20"/>
      <c r="RFX162" s="20"/>
      <c r="RFY162" s="20"/>
      <c r="RFZ162" s="20"/>
      <c r="RGA162" s="20"/>
      <c r="RGB162" s="20"/>
      <c r="RGC162" s="20"/>
      <c r="RGD162" s="20"/>
      <c r="RGE162" s="20"/>
      <c r="RGF162" s="20"/>
      <c r="RGG162" s="20"/>
      <c r="RGH162" s="20"/>
      <c r="RGI162" s="20"/>
      <c r="RGJ162" s="20"/>
      <c r="RGK162" s="20"/>
      <c r="RGL162" s="20"/>
      <c r="RGM162" s="20"/>
      <c r="RGN162" s="20"/>
      <c r="RGO162" s="20"/>
      <c r="RGP162" s="20"/>
      <c r="RGQ162" s="20"/>
      <c r="RGR162" s="20"/>
      <c r="RGS162" s="20"/>
      <c r="RGT162" s="20"/>
      <c r="RGU162" s="20"/>
      <c r="RGV162" s="20"/>
      <c r="RGW162" s="20"/>
      <c r="RGX162" s="20"/>
      <c r="RGY162" s="20"/>
      <c r="RGZ162" s="20"/>
      <c r="RHA162" s="20"/>
      <c r="RHB162" s="20"/>
      <c r="RHC162" s="20"/>
      <c r="RHD162" s="20"/>
      <c r="RHE162" s="20"/>
      <c r="RHF162" s="20"/>
      <c r="RHG162" s="20"/>
      <c r="RHH162" s="20"/>
      <c r="RHI162" s="20"/>
      <c r="RHJ162" s="20"/>
      <c r="RHK162" s="20"/>
      <c r="RHL162" s="20"/>
      <c r="RHM162" s="20"/>
      <c r="RHN162" s="20"/>
      <c r="RHO162" s="20"/>
      <c r="RHP162" s="20"/>
      <c r="RHQ162" s="20"/>
      <c r="RHR162" s="20"/>
      <c r="RHS162" s="20"/>
      <c r="RHT162" s="20"/>
      <c r="RHU162" s="20"/>
      <c r="RHV162" s="20"/>
      <c r="RHW162" s="20"/>
      <c r="RHX162" s="20"/>
      <c r="RHY162" s="20"/>
      <c r="RHZ162" s="20"/>
      <c r="RIA162" s="20"/>
      <c r="RIB162" s="20"/>
      <c r="RIC162" s="20"/>
      <c r="RID162" s="20"/>
      <c r="RIE162" s="20"/>
      <c r="RIF162" s="20"/>
      <c r="RIG162" s="20"/>
      <c r="RIH162" s="20"/>
      <c r="RII162" s="20"/>
      <c r="RIJ162" s="20"/>
      <c r="RIK162" s="20"/>
      <c r="RIL162" s="20"/>
      <c r="RIM162" s="20"/>
      <c r="RIN162" s="20"/>
      <c r="RIO162" s="20"/>
      <c r="RIP162" s="20"/>
      <c r="RIQ162" s="20"/>
      <c r="RIR162" s="20"/>
      <c r="RIS162" s="20"/>
      <c r="RIT162" s="20"/>
      <c r="RIU162" s="20"/>
      <c r="RIV162" s="20"/>
      <c r="RIW162" s="20"/>
      <c r="RIX162" s="20"/>
      <c r="RIY162" s="20"/>
      <c r="RIZ162" s="20"/>
      <c r="RJA162" s="20"/>
      <c r="RJB162" s="20"/>
      <c r="RJC162" s="20"/>
      <c r="RJD162" s="20"/>
      <c r="RJE162" s="20"/>
      <c r="RJF162" s="20"/>
      <c r="RJG162" s="20"/>
      <c r="RJH162" s="20"/>
      <c r="RJI162" s="20"/>
      <c r="RJJ162" s="20"/>
      <c r="RJK162" s="20"/>
      <c r="RJL162" s="20"/>
      <c r="RJM162" s="20"/>
      <c r="RJN162" s="20"/>
      <c r="RJO162" s="20"/>
      <c r="RJP162" s="20"/>
      <c r="RJQ162" s="20"/>
      <c r="RJR162" s="20"/>
      <c r="RJS162" s="20"/>
      <c r="RJT162" s="20"/>
      <c r="RJU162" s="20"/>
      <c r="RJV162" s="20"/>
      <c r="RJW162" s="20"/>
      <c r="RJX162" s="20"/>
      <c r="RJY162" s="20"/>
      <c r="RJZ162" s="20"/>
      <c r="RKA162" s="20"/>
      <c r="RKB162" s="20"/>
      <c r="RKC162" s="20"/>
      <c r="RKD162" s="20"/>
      <c r="RKE162" s="20"/>
      <c r="RKF162" s="20"/>
      <c r="RKG162" s="20"/>
      <c r="RKH162" s="20"/>
      <c r="RKI162" s="20"/>
      <c r="RKJ162" s="20"/>
      <c r="RKK162" s="20"/>
      <c r="RKL162" s="20"/>
      <c r="RKM162" s="20"/>
      <c r="RKN162" s="20"/>
      <c r="RKO162" s="20"/>
      <c r="RKP162" s="20"/>
      <c r="RKQ162" s="20"/>
      <c r="RKR162" s="20"/>
      <c r="RKS162" s="20"/>
      <c r="RKT162" s="20"/>
      <c r="RKU162" s="20"/>
      <c r="RKV162" s="20"/>
      <c r="RKW162" s="20"/>
      <c r="RKX162" s="20"/>
      <c r="RKY162" s="20"/>
      <c r="RKZ162" s="20"/>
      <c r="RLA162" s="20"/>
      <c r="RLB162" s="20"/>
      <c r="RLC162" s="20"/>
      <c r="RLD162" s="20"/>
      <c r="RLE162" s="20"/>
      <c r="RLF162" s="20"/>
      <c r="RLG162" s="20"/>
      <c r="RLH162" s="20"/>
      <c r="RLI162" s="20"/>
      <c r="RLJ162" s="20"/>
      <c r="RLK162" s="20"/>
      <c r="RLL162" s="20"/>
      <c r="RLM162" s="20"/>
      <c r="RLN162" s="20"/>
      <c r="RLO162" s="20"/>
      <c r="RLP162" s="20"/>
      <c r="RLQ162" s="20"/>
      <c r="RLR162" s="20"/>
      <c r="RLS162" s="20"/>
      <c r="RLT162" s="20"/>
      <c r="RLU162" s="20"/>
      <c r="RLV162" s="20"/>
      <c r="RLW162" s="20"/>
      <c r="RLX162" s="20"/>
      <c r="RLY162" s="20"/>
      <c r="RLZ162" s="20"/>
      <c r="RMA162" s="20"/>
      <c r="RMB162" s="20"/>
      <c r="RMC162" s="20"/>
      <c r="RMD162" s="20"/>
      <c r="RME162" s="20"/>
      <c r="RMF162" s="20"/>
      <c r="RMG162" s="20"/>
      <c r="RMH162" s="20"/>
      <c r="RMI162" s="20"/>
      <c r="RMJ162" s="20"/>
      <c r="RMK162" s="20"/>
      <c r="RML162" s="20"/>
      <c r="RMM162" s="20"/>
      <c r="RMN162" s="20"/>
      <c r="RMO162" s="20"/>
      <c r="RMP162" s="20"/>
      <c r="RMQ162" s="20"/>
      <c r="RMR162" s="20"/>
      <c r="RMS162" s="20"/>
      <c r="RMT162" s="20"/>
      <c r="RMU162" s="20"/>
      <c r="RMV162" s="20"/>
      <c r="RMW162" s="20"/>
      <c r="RMX162" s="20"/>
      <c r="RMY162" s="20"/>
      <c r="RMZ162" s="20"/>
      <c r="RNA162" s="20"/>
      <c r="RNB162" s="20"/>
      <c r="RNC162" s="20"/>
      <c r="RND162" s="20"/>
      <c r="RNE162" s="20"/>
      <c r="RNF162" s="20"/>
      <c r="RNG162" s="20"/>
      <c r="RNH162" s="20"/>
      <c r="RNI162" s="20"/>
      <c r="RNJ162" s="20"/>
      <c r="RNK162" s="20"/>
      <c r="RNL162" s="20"/>
      <c r="RNM162" s="20"/>
      <c r="RNN162" s="20"/>
      <c r="RNO162" s="20"/>
      <c r="RNP162" s="20"/>
      <c r="RNQ162" s="20"/>
      <c r="RNR162" s="20"/>
      <c r="RNS162" s="20"/>
      <c r="RNT162" s="20"/>
      <c r="RNU162" s="20"/>
      <c r="RNV162" s="20"/>
      <c r="RNW162" s="20"/>
      <c r="RNX162" s="20"/>
      <c r="RNY162" s="20"/>
      <c r="RNZ162" s="20"/>
      <c r="ROA162" s="20"/>
      <c r="ROB162" s="20"/>
      <c r="ROC162" s="20"/>
      <c r="ROD162" s="20"/>
      <c r="ROE162" s="20"/>
      <c r="ROF162" s="20"/>
      <c r="ROG162" s="20"/>
      <c r="ROH162" s="20"/>
      <c r="ROI162" s="20"/>
      <c r="ROJ162" s="20"/>
      <c r="ROK162" s="20"/>
      <c r="ROL162" s="20"/>
      <c r="ROM162" s="20"/>
      <c r="RON162" s="20"/>
      <c r="ROO162" s="20"/>
      <c r="ROP162" s="20"/>
      <c r="ROQ162" s="20"/>
      <c r="ROR162" s="20"/>
      <c r="ROS162" s="20"/>
      <c r="ROT162" s="20"/>
      <c r="ROU162" s="20"/>
      <c r="ROV162" s="20"/>
      <c r="ROW162" s="20"/>
      <c r="ROX162" s="20"/>
      <c r="ROY162" s="20"/>
      <c r="ROZ162" s="20"/>
      <c r="RPA162" s="20"/>
      <c r="RPB162" s="20"/>
      <c r="RPC162" s="20"/>
      <c r="RPD162" s="20"/>
      <c r="RPE162" s="20"/>
      <c r="RPF162" s="20"/>
      <c r="RPG162" s="20"/>
      <c r="RPH162" s="20"/>
      <c r="RPI162" s="20"/>
      <c r="RPJ162" s="20"/>
      <c r="RPK162" s="20"/>
      <c r="RPL162" s="20"/>
      <c r="RPM162" s="20"/>
      <c r="RPN162" s="20"/>
      <c r="RPO162" s="20"/>
      <c r="RPP162" s="20"/>
      <c r="RPQ162" s="20"/>
      <c r="RPR162" s="20"/>
      <c r="RPS162" s="20"/>
      <c r="RPT162" s="20"/>
      <c r="RPU162" s="20"/>
      <c r="RPV162" s="20"/>
      <c r="RPW162" s="20"/>
      <c r="RPX162" s="20"/>
      <c r="RPY162" s="20"/>
      <c r="RPZ162" s="20"/>
      <c r="RQA162" s="20"/>
      <c r="RQB162" s="20"/>
      <c r="RQC162" s="20"/>
      <c r="RQD162" s="20"/>
      <c r="RQE162" s="20"/>
      <c r="RQF162" s="20"/>
      <c r="RQG162" s="20"/>
      <c r="RQH162" s="20"/>
      <c r="RQI162" s="20"/>
      <c r="RQJ162" s="20"/>
      <c r="RQK162" s="20"/>
      <c r="RQL162" s="20"/>
      <c r="RQM162" s="20"/>
      <c r="RQN162" s="20"/>
      <c r="RQO162" s="20"/>
      <c r="RQP162" s="20"/>
      <c r="RQQ162" s="20"/>
      <c r="RQR162" s="20"/>
      <c r="RQS162" s="20"/>
      <c r="RQT162" s="20"/>
      <c r="RQU162" s="20"/>
      <c r="RQV162" s="20"/>
      <c r="RQW162" s="20"/>
      <c r="RQX162" s="20"/>
      <c r="RQY162" s="20"/>
      <c r="RQZ162" s="20"/>
      <c r="RRA162" s="20"/>
      <c r="RRB162" s="20"/>
      <c r="RRC162" s="20"/>
      <c r="RRD162" s="20"/>
      <c r="RRE162" s="20"/>
      <c r="RRF162" s="20"/>
      <c r="RRG162" s="20"/>
      <c r="RRH162" s="20"/>
      <c r="RRI162" s="20"/>
      <c r="RRJ162" s="20"/>
      <c r="RRK162" s="20"/>
      <c r="RRL162" s="20"/>
      <c r="RRM162" s="20"/>
      <c r="RRN162" s="20"/>
      <c r="RRO162" s="20"/>
      <c r="RRP162" s="20"/>
      <c r="RRQ162" s="20"/>
      <c r="RRR162" s="20"/>
      <c r="RRS162" s="20"/>
      <c r="RRT162" s="20"/>
      <c r="RRU162" s="20"/>
      <c r="RRV162" s="20"/>
      <c r="RRW162" s="20"/>
      <c r="RRX162" s="20"/>
      <c r="RRY162" s="20"/>
      <c r="RRZ162" s="20"/>
      <c r="RSA162" s="20"/>
      <c r="RSB162" s="20"/>
      <c r="RSC162" s="20"/>
      <c r="RSD162" s="20"/>
      <c r="RSE162" s="20"/>
      <c r="RSF162" s="20"/>
      <c r="RSG162" s="20"/>
      <c r="RSH162" s="20"/>
      <c r="RSI162" s="20"/>
      <c r="RSJ162" s="20"/>
      <c r="RSK162" s="20"/>
      <c r="RSL162" s="20"/>
      <c r="RSM162" s="20"/>
      <c r="RSN162" s="20"/>
      <c r="RSO162" s="20"/>
      <c r="RSP162" s="20"/>
      <c r="RSQ162" s="20"/>
      <c r="RSR162" s="20"/>
      <c r="RSS162" s="20"/>
      <c r="RST162" s="20"/>
      <c r="RSU162" s="20"/>
      <c r="RSV162" s="20"/>
      <c r="RSW162" s="20"/>
      <c r="RSX162" s="20"/>
      <c r="RSY162" s="20"/>
      <c r="RSZ162" s="20"/>
      <c r="RTA162" s="20"/>
      <c r="RTB162" s="20"/>
      <c r="RTC162" s="20"/>
      <c r="RTD162" s="20"/>
      <c r="RTE162" s="20"/>
      <c r="RTF162" s="20"/>
      <c r="RTG162" s="20"/>
      <c r="RTH162" s="20"/>
      <c r="RTI162" s="20"/>
      <c r="RTJ162" s="20"/>
      <c r="RTK162" s="20"/>
      <c r="RTL162" s="20"/>
      <c r="RTM162" s="20"/>
      <c r="RTN162" s="20"/>
      <c r="RTO162" s="20"/>
      <c r="RTP162" s="20"/>
      <c r="RTQ162" s="20"/>
      <c r="RTR162" s="20"/>
      <c r="RTS162" s="20"/>
      <c r="RTT162" s="20"/>
      <c r="RTU162" s="20"/>
      <c r="RTV162" s="20"/>
      <c r="RTW162" s="20"/>
      <c r="RTX162" s="20"/>
      <c r="RTY162" s="20"/>
      <c r="RTZ162" s="20"/>
      <c r="RUA162" s="20"/>
      <c r="RUB162" s="20"/>
      <c r="RUC162" s="20"/>
      <c r="RUD162" s="20"/>
      <c r="RUE162" s="20"/>
      <c r="RUF162" s="20"/>
      <c r="RUG162" s="20"/>
      <c r="RUH162" s="20"/>
      <c r="RUI162" s="20"/>
      <c r="RUJ162" s="20"/>
      <c r="RUK162" s="20"/>
      <c r="RUL162" s="20"/>
      <c r="RUM162" s="20"/>
      <c r="RUN162" s="20"/>
      <c r="RUO162" s="20"/>
      <c r="RUP162" s="20"/>
      <c r="RUQ162" s="20"/>
      <c r="RUR162" s="20"/>
      <c r="RUS162" s="20"/>
      <c r="RUT162" s="20"/>
      <c r="RUU162" s="20"/>
      <c r="RUV162" s="20"/>
      <c r="RUW162" s="20"/>
      <c r="RUX162" s="20"/>
      <c r="RUY162" s="20"/>
      <c r="RUZ162" s="20"/>
      <c r="RVA162" s="20"/>
      <c r="RVB162" s="20"/>
      <c r="RVC162" s="20"/>
      <c r="RVD162" s="20"/>
      <c r="RVE162" s="20"/>
      <c r="RVF162" s="20"/>
      <c r="RVG162" s="20"/>
      <c r="RVH162" s="20"/>
      <c r="RVI162" s="20"/>
      <c r="RVJ162" s="20"/>
      <c r="RVK162" s="20"/>
      <c r="RVL162" s="20"/>
      <c r="RVM162" s="20"/>
      <c r="RVN162" s="20"/>
      <c r="RVO162" s="20"/>
      <c r="RVP162" s="20"/>
      <c r="RVQ162" s="20"/>
      <c r="RVR162" s="20"/>
      <c r="RVS162" s="20"/>
      <c r="RVT162" s="20"/>
      <c r="RVU162" s="20"/>
      <c r="RVV162" s="20"/>
      <c r="RVW162" s="20"/>
      <c r="RVX162" s="20"/>
      <c r="RVY162" s="20"/>
      <c r="RVZ162" s="20"/>
      <c r="RWA162" s="20"/>
      <c r="RWB162" s="20"/>
      <c r="RWC162" s="20"/>
      <c r="RWD162" s="20"/>
      <c r="RWE162" s="20"/>
      <c r="RWF162" s="20"/>
      <c r="RWG162" s="20"/>
      <c r="RWH162" s="20"/>
      <c r="RWI162" s="20"/>
      <c r="RWJ162" s="20"/>
      <c r="RWK162" s="20"/>
      <c r="RWL162" s="20"/>
      <c r="RWM162" s="20"/>
      <c r="RWN162" s="20"/>
      <c r="RWO162" s="20"/>
      <c r="RWP162" s="20"/>
      <c r="RWQ162" s="20"/>
      <c r="RWR162" s="20"/>
      <c r="RWS162" s="20"/>
      <c r="RWT162" s="20"/>
      <c r="RWU162" s="20"/>
      <c r="RWV162" s="20"/>
      <c r="RWW162" s="20"/>
      <c r="RWX162" s="20"/>
      <c r="RWY162" s="20"/>
      <c r="RWZ162" s="20"/>
      <c r="RXA162" s="20"/>
      <c r="RXB162" s="20"/>
      <c r="RXC162" s="20"/>
      <c r="RXD162" s="20"/>
      <c r="RXE162" s="20"/>
      <c r="RXF162" s="20"/>
      <c r="RXG162" s="20"/>
      <c r="RXH162" s="20"/>
      <c r="RXI162" s="20"/>
      <c r="RXJ162" s="20"/>
      <c r="RXK162" s="20"/>
      <c r="RXL162" s="20"/>
      <c r="RXM162" s="20"/>
      <c r="RXN162" s="20"/>
      <c r="RXO162" s="20"/>
      <c r="RXP162" s="20"/>
      <c r="RXQ162" s="20"/>
      <c r="RXR162" s="20"/>
      <c r="RXS162" s="20"/>
      <c r="RXT162" s="20"/>
      <c r="RXU162" s="20"/>
      <c r="RXV162" s="20"/>
      <c r="RXW162" s="20"/>
      <c r="RXX162" s="20"/>
      <c r="RXY162" s="20"/>
      <c r="RXZ162" s="20"/>
      <c r="RYA162" s="20"/>
      <c r="RYB162" s="20"/>
      <c r="RYC162" s="20"/>
      <c r="RYD162" s="20"/>
      <c r="RYE162" s="20"/>
      <c r="RYF162" s="20"/>
      <c r="RYG162" s="20"/>
      <c r="RYH162" s="20"/>
      <c r="RYI162" s="20"/>
      <c r="RYJ162" s="20"/>
      <c r="RYK162" s="20"/>
      <c r="RYL162" s="20"/>
      <c r="RYM162" s="20"/>
      <c r="RYN162" s="20"/>
      <c r="RYO162" s="20"/>
      <c r="RYP162" s="20"/>
      <c r="RYQ162" s="20"/>
      <c r="RYR162" s="20"/>
      <c r="RYS162" s="20"/>
      <c r="RYT162" s="20"/>
      <c r="RYU162" s="20"/>
      <c r="RYV162" s="20"/>
      <c r="RYW162" s="20"/>
      <c r="RYX162" s="20"/>
      <c r="RYY162" s="20"/>
      <c r="RYZ162" s="20"/>
      <c r="RZA162" s="20"/>
      <c r="RZB162" s="20"/>
      <c r="RZC162" s="20"/>
      <c r="RZD162" s="20"/>
      <c r="RZE162" s="20"/>
      <c r="RZF162" s="20"/>
      <c r="RZG162" s="20"/>
      <c r="RZH162" s="20"/>
      <c r="RZI162" s="20"/>
      <c r="RZJ162" s="20"/>
      <c r="RZK162" s="20"/>
      <c r="RZL162" s="20"/>
      <c r="RZM162" s="20"/>
      <c r="RZN162" s="20"/>
      <c r="RZO162" s="20"/>
      <c r="RZP162" s="20"/>
      <c r="RZQ162" s="20"/>
      <c r="RZR162" s="20"/>
      <c r="RZS162" s="20"/>
      <c r="RZT162" s="20"/>
      <c r="RZU162" s="20"/>
      <c r="RZV162" s="20"/>
      <c r="RZW162" s="20"/>
      <c r="RZX162" s="20"/>
      <c r="RZY162" s="20"/>
      <c r="RZZ162" s="20"/>
      <c r="SAA162" s="20"/>
      <c r="SAB162" s="20"/>
      <c r="SAC162" s="20"/>
      <c r="SAD162" s="20"/>
      <c r="SAE162" s="20"/>
      <c r="SAF162" s="20"/>
      <c r="SAG162" s="20"/>
      <c r="SAH162" s="20"/>
      <c r="SAI162" s="20"/>
      <c r="SAJ162" s="20"/>
      <c r="SAK162" s="20"/>
      <c r="SAL162" s="20"/>
      <c r="SAM162" s="20"/>
      <c r="SAN162" s="20"/>
      <c r="SAO162" s="20"/>
      <c r="SAP162" s="20"/>
      <c r="SAQ162" s="20"/>
      <c r="SAR162" s="20"/>
      <c r="SAS162" s="20"/>
      <c r="SAT162" s="20"/>
      <c r="SAU162" s="20"/>
      <c r="SAV162" s="20"/>
      <c r="SAW162" s="20"/>
      <c r="SAX162" s="20"/>
      <c r="SAY162" s="20"/>
      <c r="SAZ162" s="20"/>
      <c r="SBA162" s="20"/>
      <c r="SBB162" s="20"/>
      <c r="SBC162" s="20"/>
      <c r="SBD162" s="20"/>
      <c r="SBE162" s="20"/>
      <c r="SBF162" s="20"/>
      <c r="SBG162" s="20"/>
      <c r="SBH162" s="20"/>
      <c r="SBI162" s="20"/>
      <c r="SBJ162" s="20"/>
      <c r="SBK162" s="20"/>
      <c r="SBL162" s="20"/>
      <c r="SBM162" s="20"/>
      <c r="SBN162" s="20"/>
      <c r="SBO162" s="20"/>
      <c r="SBP162" s="20"/>
      <c r="SBQ162" s="20"/>
      <c r="SBR162" s="20"/>
      <c r="SBS162" s="20"/>
      <c r="SBT162" s="20"/>
      <c r="SBU162" s="20"/>
      <c r="SBV162" s="20"/>
      <c r="SBW162" s="20"/>
      <c r="SBX162" s="20"/>
      <c r="SBY162" s="20"/>
      <c r="SBZ162" s="20"/>
      <c r="SCA162" s="20"/>
      <c r="SCB162" s="20"/>
      <c r="SCC162" s="20"/>
      <c r="SCD162" s="20"/>
      <c r="SCE162" s="20"/>
      <c r="SCF162" s="20"/>
      <c r="SCG162" s="20"/>
      <c r="SCH162" s="20"/>
      <c r="SCI162" s="20"/>
      <c r="SCJ162" s="20"/>
      <c r="SCK162" s="20"/>
      <c r="SCL162" s="20"/>
      <c r="SCM162" s="20"/>
      <c r="SCN162" s="20"/>
      <c r="SCO162" s="20"/>
      <c r="SCP162" s="20"/>
      <c r="SCQ162" s="20"/>
      <c r="SCR162" s="20"/>
      <c r="SCS162" s="20"/>
      <c r="SCT162" s="20"/>
      <c r="SCU162" s="20"/>
      <c r="SCV162" s="20"/>
      <c r="SCW162" s="20"/>
      <c r="SCX162" s="20"/>
      <c r="SCY162" s="20"/>
      <c r="SCZ162" s="20"/>
      <c r="SDA162" s="20"/>
      <c r="SDB162" s="20"/>
      <c r="SDC162" s="20"/>
      <c r="SDD162" s="20"/>
      <c r="SDE162" s="20"/>
      <c r="SDF162" s="20"/>
      <c r="SDG162" s="20"/>
      <c r="SDH162" s="20"/>
      <c r="SDI162" s="20"/>
      <c r="SDJ162" s="20"/>
      <c r="SDK162" s="20"/>
      <c r="SDL162" s="20"/>
      <c r="SDM162" s="20"/>
      <c r="SDN162" s="20"/>
      <c r="SDO162" s="20"/>
      <c r="SDP162" s="20"/>
      <c r="SDQ162" s="20"/>
      <c r="SDR162" s="20"/>
      <c r="SDS162" s="20"/>
      <c r="SDT162" s="20"/>
      <c r="SDU162" s="20"/>
      <c r="SDV162" s="20"/>
      <c r="SDW162" s="20"/>
      <c r="SDX162" s="20"/>
      <c r="SDY162" s="20"/>
      <c r="SDZ162" s="20"/>
      <c r="SEA162" s="20"/>
      <c r="SEB162" s="20"/>
      <c r="SEC162" s="20"/>
      <c r="SED162" s="20"/>
      <c r="SEE162" s="20"/>
      <c r="SEF162" s="20"/>
      <c r="SEG162" s="20"/>
      <c r="SEH162" s="20"/>
      <c r="SEI162" s="20"/>
      <c r="SEJ162" s="20"/>
      <c r="SEK162" s="20"/>
      <c r="SEL162" s="20"/>
      <c r="SEM162" s="20"/>
      <c r="SEN162" s="20"/>
      <c r="SEO162" s="20"/>
      <c r="SEP162" s="20"/>
      <c r="SEQ162" s="20"/>
      <c r="SER162" s="20"/>
      <c r="SES162" s="20"/>
      <c r="SET162" s="20"/>
      <c r="SEU162" s="20"/>
      <c r="SEV162" s="20"/>
      <c r="SEW162" s="20"/>
      <c r="SEX162" s="20"/>
      <c r="SEY162" s="20"/>
      <c r="SEZ162" s="20"/>
      <c r="SFA162" s="20"/>
      <c r="SFB162" s="20"/>
      <c r="SFC162" s="20"/>
      <c r="SFD162" s="20"/>
      <c r="SFE162" s="20"/>
      <c r="SFF162" s="20"/>
      <c r="SFG162" s="20"/>
      <c r="SFH162" s="20"/>
      <c r="SFI162" s="20"/>
      <c r="SFJ162" s="20"/>
      <c r="SFK162" s="20"/>
      <c r="SFL162" s="20"/>
      <c r="SFM162" s="20"/>
      <c r="SFN162" s="20"/>
      <c r="SFO162" s="20"/>
      <c r="SFP162" s="20"/>
      <c r="SFQ162" s="20"/>
      <c r="SFR162" s="20"/>
      <c r="SFS162" s="20"/>
      <c r="SFT162" s="20"/>
      <c r="SFU162" s="20"/>
      <c r="SFV162" s="20"/>
      <c r="SFW162" s="20"/>
      <c r="SFX162" s="20"/>
      <c r="SFY162" s="20"/>
      <c r="SFZ162" s="20"/>
      <c r="SGA162" s="20"/>
      <c r="SGB162" s="20"/>
      <c r="SGC162" s="20"/>
      <c r="SGD162" s="20"/>
      <c r="SGE162" s="20"/>
      <c r="SGF162" s="20"/>
      <c r="SGG162" s="20"/>
      <c r="SGH162" s="20"/>
      <c r="SGI162" s="20"/>
      <c r="SGJ162" s="20"/>
      <c r="SGK162" s="20"/>
      <c r="SGL162" s="20"/>
      <c r="SGM162" s="20"/>
      <c r="SGN162" s="20"/>
      <c r="SGO162" s="20"/>
      <c r="SGP162" s="20"/>
      <c r="SGQ162" s="20"/>
      <c r="SGR162" s="20"/>
      <c r="SGS162" s="20"/>
      <c r="SGT162" s="20"/>
      <c r="SGU162" s="20"/>
      <c r="SGV162" s="20"/>
      <c r="SGW162" s="20"/>
      <c r="SGX162" s="20"/>
      <c r="SGY162" s="20"/>
      <c r="SGZ162" s="20"/>
      <c r="SHA162" s="20"/>
      <c r="SHB162" s="20"/>
      <c r="SHC162" s="20"/>
      <c r="SHD162" s="20"/>
      <c r="SHE162" s="20"/>
      <c r="SHF162" s="20"/>
      <c r="SHG162" s="20"/>
      <c r="SHH162" s="20"/>
      <c r="SHI162" s="20"/>
      <c r="SHJ162" s="20"/>
      <c r="SHK162" s="20"/>
      <c r="SHL162" s="20"/>
      <c r="SHM162" s="20"/>
      <c r="SHN162" s="20"/>
      <c r="SHO162" s="20"/>
      <c r="SHP162" s="20"/>
      <c r="SHQ162" s="20"/>
      <c r="SHR162" s="20"/>
      <c r="SHS162" s="20"/>
      <c r="SHT162" s="20"/>
      <c r="SHU162" s="20"/>
      <c r="SHV162" s="20"/>
      <c r="SHW162" s="20"/>
      <c r="SHX162" s="20"/>
      <c r="SHY162" s="20"/>
      <c r="SHZ162" s="20"/>
      <c r="SIA162" s="20"/>
      <c r="SIB162" s="20"/>
      <c r="SIC162" s="20"/>
      <c r="SID162" s="20"/>
      <c r="SIE162" s="20"/>
      <c r="SIF162" s="20"/>
      <c r="SIG162" s="20"/>
      <c r="SIH162" s="20"/>
      <c r="SII162" s="20"/>
      <c r="SIJ162" s="20"/>
      <c r="SIK162" s="20"/>
      <c r="SIL162" s="20"/>
      <c r="SIM162" s="20"/>
      <c r="SIN162" s="20"/>
      <c r="SIO162" s="20"/>
      <c r="SIP162" s="20"/>
      <c r="SIQ162" s="20"/>
      <c r="SIR162" s="20"/>
      <c r="SIS162" s="20"/>
      <c r="SIT162" s="20"/>
      <c r="SIU162" s="20"/>
      <c r="SIV162" s="20"/>
      <c r="SIW162" s="20"/>
      <c r="SIX162" s="20"/>
      <c r="SIY162" s="20"/>
      <c r="SIZ162" s="20"/>
      <c r="SJA162" s="20"/>
      <c r="SJB162" s="20"/>
      <c r="SJC162" s="20"/>
      <c r="SJD162" s="20"/>
      <c r="SJE162" s="20"/>
      <c r="SJF162" s="20"/>
      <c r="SJG162" s="20"/>
      <c r="SJH162" s="20"/>
      <c r="SJI162" s="20"/>
      <c r="SJJ162" s="20"/>
      <c r="SJK162" s="20"/>
      <c r="SJL162" s="20"/>
      <c r="SJM162" s="20"/>
      <c r="SJN162" s="20"/>
      <c r="SJO162" s="20"/>
      <c r="SJP162" s="20"/>
      <c r="SJQ162" s="20"/>
      <c r="SJR162" s="20"/>
      <c r="SJS162" s="20"/>
      <c r="SJT162" s="20"/>
      <c r="SJU162" s="20"/>
      <c r="SJV162" s="20"/>
      <c r="SJW162" s="20"/>
      <c r="SJX162" s="20"/>
      <c r="SJY162" s="20"/>
      <c r="SJZ162" s="20"/>
      <c r="SKA162" s="20"/>
      <c r="SKB162" s="20"/>
      <c r="SKC162" s="20"/>
      <c r="SKD162" s="20"/>
      <c r="SKE162" s="20"/>
      <c r="SKF162" s="20"/>
      <c r="SKG162" s="20"/>
      <c r="SKH162" s="20"/>
      <c r="SKI162" s="20"/>
      <c r="SKJ162" s="20"/>
      <c r="SKK162" s="20"/>
      <c r="SKL162" s="20"/>
      <c r="SKM162" s="20"/>
      <c r="SKN162" s="20"/>
      <c r="SKO162" s="20"/>
      <c r="SKP162" s="20"/>
      <c r="SKQ162" s="20"/>
      <c r="SKR162" s="20"/>
      <c r="SKS162" s="20"/>
      <c r="SKT162" s="20"/>
      <c r="SKU162" s="20"/>
      <c r="SKV162" s="20"/>
      <c r="SKW162" s="20"/>
      <c r="SKX162" s="20"/>
      <c r="SKY162" s="20"/>
      <c r="SKZ162" s="20"/>
      <c r="SLA162" s="20"/>
      <c r="SLB162" s="20"/>
      <c r="SLC162" s="20"/>
      <c r="SLD162" s="20"/>
      <c r="SLE162" s="20"/>
      <c r="SLF162" s="20"/>
      <c r="SLG162" s="20"/>
      <c r="SLH162" s="20"/>
      <c r="SLI162" s="20"/>
      <c r="SLJ162" s="20"/>
      <c r="SLK162" s="20"/>
      <c r="SLL162" s="20"/>
      <c r="SLM162" s="20"/>
      <c r="SLN162" s="20"/>
      <c r="SLO162" s="20"/>
      <c r="SLP162" s="20"/>
      <c r="SLQ162" s="20"/>
      <c r="SLR162" s="20"/>
      <c r="SLS162" s="20"/>
      <c r="SLT162" s="20"/>
      <c r="SLU162" s="20"/>
      <c r="SLV162" s="20"/>
      <c r="SLW162" s="20"/>
      <c r="SLX162" s="20"/>
      <c r="SLY162" s="20"/>
      <c r="SLZ162" s="20"/>
      <c r="SMA162" s="20"/>
      <c r="SMB162" s="20"/>
      <c r="SMC162" s="20"/>
      <c r="SMD162" s="20"/>
      <c r="SME162" s="20"/>
      <c r="SMF162" s="20"/>
      <c r="SMG162" s="20"/>
      <c r="SMH162" s="20"/>
      <c r="SMI162" s="20"/>
      <c r="SMJ162" s="20"/>
      <c r="SMK162" s="20"/>
      <c r="SML162" s="20"/>
      <c r="SMM162" s="20"/>
      <c r="SMN162" s="20"/>
      <c r="SMO162" s="20"/>
      <c r="SMP162" s="20"/>
      <c r="SMQ162" s="20"/>
      <c r="SMR162" s="20"/>
      <c r="SMS162" s="20"/>
      <c r="SMT162" s="20"/>
      <c r="SMU162" s="20"/>
      <c r="SMV162" s="20"/>
      <c r="SMW162" s="20"/>
      <c r="SMX162" s="20"/>
      <c r="SMY162" s="20"/>
      <c r="SMZ162" s="20"/>
      <c r="SNA162" s="20"/>
      <c r="SNB162" s="20"/>
      <c r="SNC162" s="20"/>
      <c r="SND162" s="20"/>
      <c r="SNE162" s="20"/>
      <c r="SNF162" s="20"/>
      <c r="SNG162" s="20"/>
      <c r="SNH162" s="20"/>
      <c r="SNI162" s="20"/>
      <c r="SNJ162" s="20"/>
      <c r="SNK162" s="20"/>
      <c r="SNL162" s="20"/>
      <c r="SNM162" s="20"/>
      <c r="SNN162" s="20"/>
      <c r="SNO162" s="20"/>
      <c r="SNP162" s="20"/>
      <c r="SNQ162" s="20"/>
      <c r="SNR162" s="20"/>
      <c r="SNS162" s="20"/>
      <c r="SNT162" s="20"/>
      <c r="SNU162" s="20"/>
      <c r="SNV162" s="20"/>
      <c r="SNW162" s="20"/>
      <c r="SNX162" s="20"/>
      <c r="SNY162" s="20"/>
      <c r="SNZ162" s="20"/>
      <c r="SOA162" s="20"/>
      <c r="SOB162" s="20"/>
      <c r="SOC162" s="20"/>
      <c r="SOD162" s="20"/>
      <c r="SOE162" s="20"/>
      <c r="SOF162" s="20"/>
      <c r="SOG162" s="20"/>
      <c r="SOH162" s="20"/>
      <c r="SOI162" s="20"/>
      <c r="SOJ162" s="20"/>
      <c r="SOK162" s="20"/>
      <c r="SOL162" s="20"/>
      <c r="SOM162" s="20"/>
      <c r="SON162" s="20"/>
      <c r="SOO162" s="20"/>
      <c r="SOP162" s="20"/>
      <c r="SOQ162" s="20"/>
      <c r="SOR162" s="20"/>
      <c r="SOS162" s="20"/>
      <c r="SOT162" s="20"/>
      <c r="SOU162" s="20"/>
      <c r="SOV162" s="20"/>
      <c r="SOW162" s="20"/>
      <c r="SOX162" s="20"/>
      <c r="SOY162" s="20"/>
      <c r="SOZ162" s="20"/>
      <c r="SPA162" s="20"/>
      <c r="SPB162" s="20"/>
      <c r="SPC162" s="20"/>
      <c r="SPD162" s="20"/>
      <c r="SPE162" s="20"/>
      <c r="SPF162" s="20"/>
      <c r="SPG162" s="20"/>
      <c r="SPH162" s="20"/>
      <c r="SPI162" s="20"/>
      <c r="SPJ162" s="20"/>
      <c r="SPK162" s="20"/>
      <c r="SPL162" s="20"/>
      <c r="SPM162" s="20"/>
      <c r="SPN162" s="20"/>
      <c r="SPO162" s="20"/>
      <c r="SPP162" s="20"/>
      <c r="SPQ162" s="20"/>
      <c r="SPR162" s="20"/>
      <c r="SPS162" s="20"/>
      <c r="SPT162" s="20"/>
      <c r="SPU162" s="20"/>
      <c r="SPV162" s="20"/>
      <c r="SPW162" s="20"/>
      <c r="SPX162" s="20"/>
      <c r="SPY162" s="20"/>
      <c r="SPZ162" s="20"/>
      <c r="SQA162" s="20"/>
      <c r="SQB162" s="20"/>
      <c r="SQC162" s="20"/>
      <c r="SQD162" s="20"/>
      <c r="SQE162" s="20"/>
      <c r="SQF162" s="20"/>
      <c r="SQG162" s="20"/>
      <c r="SQH162" s="20"/>
      <c r="SQI162" s="20"/>
      <c r="SQJ162" s="20"/>
      <c r="SQK162" s="20"/>
      <c r="SQL162" s="20"/>
      <c r="SQM162" s="20"/>
      <c r="SQN162" s="20"/>
      <c r="SQO162" s="20"/>
      <c r="SQP162" s="20"/>
      <c r="SQQ162" s="20"/>
      <c r="SQR162" s="20"/>
      <c r="SQS162" s="20"/>
      <c r="SQT162" s="20"/>
      <c r="SQU162" s="20"/>
      <c r="SQV162" s="20"/>
      <c r="SQW162" s="20"/>
      <c r="SQX162" s="20"/>
      <c r="SQY162" s="20"/>
      <c r="SQZ162" s="20"/>
      <c r="SRA162" s="20"/>
      <c r="SRB162" s="20"/>
      <c r="SRC162" s="20"/>
      <c r="SRD162" s="20"/>
      <c r="SRE162" s="20"/>
      <c r="SRF162" s="20"/>
      <c r="SRG162" s="20"/>
      <c r="SRH162" s="20"/>
      <c r="SRI162" s="20"/>
      <c r="SRJ162" s="20"/>
      <c r="SRK162" s="20"/>
      <c r="SRL162" s="20"/>
      <c r="SRM162" s="20"/>
      <c r="SRN162" s="20"/>
      <c r="SRO162" s="20"/>
      <c r="SRP162" s="20"/>
      <c r="SRQ162" s="20"/>
      <c r="SRR162" s="20"/>
      <c r="SRS162" s="20"/>
      <c r="SRT162" s="20"/>
      <c r="SRU162" s="20"/>
      <c r="SRV162" s="20"/>
      <c r="SRW162" s="20"/>
      <c r="SRX162" s="20"/>
      <c r="SRY162" s="20"/>
      <c r="SRZ162" s="20"/>
      <c r="SSA162" s="20"/>
      <c r="SSB162" s="20"/>
      <c r="SSC162" s="20"/>
      <c r="SSD162" s="20"/>
      <c r="SSE162" s="20"/>
      <c r="SSF162" s="20"/>
      <c r="SSG162" s="20"/>
      <c r="SSH162" s="20"/>
      <c r="SSI162" s="20"/>
      <c r="SSJ162" s="20"/>
      <c r="SSK162" s="20"/>
      <c r="SSL162" s="20"/>
      <c r="SSM162" s="20"/>
      <c r="SSN162" s="20"/>
      <c r="SSO162" s="20"/>
      <c r="SSP162" s="20"/>
      <c r="SSQ162" s="20"/>
      <c r="SSR162" s="20"/>
      <c r="SSS162" s="20"/>
      <c r="SST162" s="20"/>
      <c r="SSU162" s="20"/>
      <c r="SSV162" s="20"/>
      <c r="SSW162" s="20"/>
      <c r="SSX162" s="20"/>
      <c r="SSY162" s="20"/>
      <c r="SSZ162" s="20"/>
      <c r="STA162" s="20"/>
      <c r="STB162" s="20"/>
      <c r="STC162" s="20"/>
      <c r="STD162" s="20"/>
      <c r="STE162" s="20"/>
      <c r="STF162" s="20"/>
      <c r="STG162" s="20"/>
      <c r="STH162" s="20"/>
      <c r="STI162" s="20"/>
      <c r="STJ162" s="20"/>
      <c r="STK162" s="20"/>
      <c r="STL162" s="20"/>
      <c r="STM162" s="20"/>
      <c r="STN162" s="20"/>
      <c r="STO162" s="20"/>
      <c r="STP162" s="20"/>
      <c r="STQ162" s="20"/>
      <c r="STR162" s="20"/>
      <c r="STS162" s="20"/>
      <c r="STT162" s="20"/>
      <c r="STU162" s="20"/>
      <c r="STV162" s="20"/>
      <c r="STW162" s="20"/>
      <c r="STX162" s="20"/>
      <c r="STY162" s="20"/>
      <c r="STZ162" s="20"/>
      <c r="SUA162" s="20"/>
      <c r="SUB162" s="20"/>
      <c r="SUC162" s="20"/>
      <c r="SUD162" s="20"/>
      <c r="SUE162" s="20"/>
      <c r="SUF162" s="20"/>
      <c r="SUG162" s="20"/>
      <c r="SUH162" s="20"/>
      <c r="SUI162" s="20"/>
      <c r="SUJ162" s="20"/>
      <c r="SUK162" s="20"/>
      <c r="SUL162" s="20"/>
      <c r="SUM162" s="20"/>
      <c r="SUN162" s="20"/>
      <c r="SUO162" s="20"/>
      <c r="SUP162" s="20"/>
      <c r="SUQ162" s="20"/>
      <c r="SUR162" s="20"/>
      <c r="SUS162" s="20"/>
      <c r="SUT162" s="20"/>
      <c r="SUU162" s="20"/>
      <c r="SUV162" s="20"/>
      <c r="SUW162" s="20"/>
      <c r="SUX162" s="20"/>
      <c r="SUY162" s="20"/>
      <c r="SUZ162" s="20"/>
      <c r="SVA162" s="20"/>
      <c r="SVB162" s="20"/>
      <c r="SVC162" s="20"/>
      <c r="SVD162" s="20"/>
      <c r="SVE162" s="20"/>
      <c r="SVF162" s="20"/>
      <c r="SVG162" s="20"/>
      <c r="SVH162" s="20"/>
      <c r="SVI162" s="20"/>
      <c r="SVJ162" s="20"/>
      <c r="SVK162" s="20"/>
      <c r="SVL162" s="20"/>
      <c r="SVM162" s="20"/>
      <c r="SVN162" s="20"/>
      <c r="SVO162" s="20"/>
      <c r="SVP162" s="20"/>
      <c r="SVQ162" s="20"/>
      <c r="SVR162" s="20"/>
      <c r="SVS162" s="20"/>
      <c r="SVT162" s="20"/>
      <c r="SVU162" s="20"/>
      <c r="SVV162" s="20"/>
      <c r="SVW162" s="20"/>
      <c r="SVX162" s="20"/>
      <c r="SVY162" s="20"/>
      <c r="SVZ162" s="20"/>
      <c r="SWA162" s="20"/>
      <c r="SWB162" s="20"/>
      <c r="SWC162" s="20"/>
      <c r="SWD162" s="20"/>
      <c r="SWE162" s="20"/>
      <c r="SWF162" s="20"/>
      <c r="SWG162" s="20"/>
      <c r="SWH162" s="20"/>
      <c r="SWI162" s="20"/>
      <c r="SWJ162" s="20"/>
      <c r="SWK162" s="20"/>
      <c r="SWL162" s="20"/>
      <c r="SWM162" s="20"/>
      <c r="SWN162" s="20"/>
      <c r="SWO162" s="20"/>
      <c r="SWP162" s="20"/>
      <c r="SWQ162" s="20"/>
      <c r="SWR162" s="20"/>
      <c r="SWS162" s="20"/>
      <c r="SWT162" s="20"/>
      <c r="SWU162" s="20"/>
      <c r="SWV162" s="20"/>
      <c r="SWW162" s="20"/>
      <c r="SWX162" s="20"/>
      <c r="SWY162" s="20"/>
      <c r="SWZ162" s="20"/>
      <c r="SXA162" s="20"/>
      <c r="SXB162" s="20"/>
      <c r="SXC162" s="20"/>
      <c r="SXD162" s="20"/>
      <c r="SXE162" s="20"/>
      <c r="SXF162" s="20"/>
      <c r="SXG162" s="20"/>
      <c r="SXH162" s="20"/>
      <c r="SXI162" s="20"/>
      <c r="SXJ162" s="20"/>
      <c r="SXK162" s="20"/>
      <c r="SXL162" s="20"/>
      <c r="SXM162" s="20"/>
      <c r="SXN162" s="20"/>
      <c r="SXO162" s="20"/>
      <c r="SXP162" s="20"/>
      <c r="SXQ162" s="20"/>
      <c r="SXR162" s="20"/>
      <c r="SXS162" s="20"/>
      <c r="SXT162" s="20"/>
      <c r="SXU162" s="20"/>
      <c r="SXV162" s="20"/>
      <c r="SXW162" s="20"/>
      <c r="SXX162" s="20"/>
      <c r="SXY162" s="20"/>
      <c r="SXZ162" s="20"/>
      <c r="SYA162" s="20"/>
      <c r="SYB162" s="20"/>
      <c r="SYC162" s="20"/>
      <c r="SYD162" s="20"/>
      <c r="SYE162" s="20"/>
      <c r="SYF162" s="20"/>
      <c r="SYG162" s="20"/>
      <c r="SYH162" s="20"/>
      <c r="SYI162" s="20"/>
      <c r="SYJ162" s="20"/>
      <c r="SYK162" s="20"/>
      <c r="SYL162" s="20"/>
      <c r="SYM162" s="20"/>
      <c r="SYN162" s="20"/>
      <c r="SYO162" s="20"/>
      <c r="SYP162" s="20"/>
      <c r="SYQ162" s="20"/>
      <c r="SYR162" s="20"/>
      <c r="SYS162" s="20"/>
      <c r="SYT162" s="20"/>
      <c r="SYU162" s="20"/>
      <c r="SYV162" s="20"/>
      <c r="SYW162" s="20"/>
      <c r="SYX162" s="20"/>
      <c r="SYY162" s="20"/>
      <c r="SYZ162" s="20"/>
      <c r="SZA162" s="20"/>
      <c r="SZB162" s="20"/>
      <c r="SZC162" s="20"/>
      <c r="SZD162" s="20"/>
      <c r="SZE162" s="20"/>
      <c r="SZF162" s="20"/>
      <c r="SZG162" s="20"/>
      <c r="SZH162" s="20"/>
      <c r="SZI162" s="20"/>
      <c r="SZJ162" s="20"/>
      <c r="SZK162" s="20"/>
      <c r="SZL162" s="20"/>
      <c r="SZM162" s="20"/>
      <c r="SZN162" s="20"/>
      <c r="SZO162" s="20"/>
      <c r="SZP162" s="20"/>
      <c r="SZQ162" s="20"/>
      <c r="SZR162" s="20"/>
      <c r="SZS162" s="20"/>
      <c r="SZT162" s="20"/>
      <c r="SZU162" s="20"/>
      <c r="SZV162" s="20"/>
      <c r="SZW162" s="20"/>
      <c r="SZX162" s="20"/>
      <c r="SZY162" s="20"/>
      <c r="SZZ162" s="20"/>
      <c r="TAA162" s="20"/>
      <c r="TAB162" s="20"/>
      <c r="TAC162" s="20"/>
      <c r="TAD162" s="20"/>
      <c r="TAE162" s="20"/>
      <c r="TAF162" s="20"/>
      <c r="TAG162" s="20"/>
      <c r="TAH162" s="20"/>
      <c r="TAI162" s="20"/>
      <c r="TAJ162" s="20"/>
      <c r="TAK162" s="20"/>
      <c r="TAL162" s="20"/>
      <c r="TAM162" s="20"/>
      <c r="TAN162" s="20"/>
      <c r="TAO162" s="20"/>
      <c r="TAP162" s="20"/>
      <c r="TAQ162" s="20"/>
      <c r="TAR162" s="20"/>
      <c r="TAS162" s="20"/>
      <c r="TAT162" s="20"/>
      <c r="TAU162" s="20"/>
      <c r="TAV162" s="20"/>
      <c r="TAW162" s="20"/>
      <c r="TAX162" s="20"/>
      <c r="TAY162" s="20"/>
      <c r="TAZ162" s="20"/>
      <c r="TBA162" s="20"/>
      <c r="TBB162" s="20"/>
      <c r="TBC162" s="20"/>
      <c r="TBD162" s="20"/>
      <c r="TBE162" s="20"/>
      <c r="TBF162" s="20"/>
      <c r="TBG162" s="20"/>
      <c r="TBH162" s="20"/>
      <c r="TBI162" s="20"/>
      <c r="TBJ162" s="20"/>
      <c r="TBK162" s="20"/>
      <c r="TBL162" s="20"/>
      <c r="TBM162" s="20"/>
      <c r="TBN162" s="20"/>
      <c r="TBO162" s="20"/>
      <c r="TBP162" s="20"/>
      <c r="TBQ162" s="20"/>
      <c r="TBR162" s="20"/>
      <c r="TBS162" s="20"/>
      <c r="TBT162" s="20"/>
      <c r="TBU162" s="20"/>
      <c r="TBV162" s="20"/>
      <c r="TBW162" s="20"/>
      <c r="TBX162" s="20"/>
      <c r="TBY162" s="20"/>
      <c r="TBZ162" s="20"/>
      <c r="TCA162" s="20"/>
      <c r="TCB162" s="20"/>
      <c r="TCC162" s="20"/>
      <c r="TCD162" s="20"/>
      <c r="TCE162" s="20"/>
      <c r="TCF162" s="20"/>
      <c r="TCG162" s="20"/>
      <c r="TCH162" s="20"/>
      <c r="TCI162" s="20"/>
      <c r="TCJ162" s="20"/>
      <c r="TCK162" s="20"/>
      <c r="TCL162" s="20"/>
      <c r="TCM162" s="20"/>
      <c r="TCN162" s="20"/>
      <c r="TCO162" s="20"/>
      <c r="TCP162" s="20"/>
      <c r="TCQ162" s="20"/>
      <c r="TCR162" s="20"/>
      <c r="TCS162" s="20"/>
      <c r="TCT162" s="20"/>
      <c r="TCU162" s="20"/>
      <c r="TCV162" s="20"/>
      <c r="TCW162" s="20"/>
      <c r="TCX162" s="20"/>
      <c r="TCY162" s="20"/>
      <c r="TCZ162" s="20"/>
      <c r="TDA162" s="20"/>
      <c r="TDB162" s="20"/>
      <c r="TDC162" s="20"/>
      <c r="TDD162" s="20"/>
      <c r="TDE162" s="20"/>
      <c r="TDF162" s="20"/>
      <c r="TDG162" s="20"/>
      <c r="TDH162" s="20"/>
      <c r="TDI162" s="20"/>
      <c r="TDJ162" s="20"/>
      <c r="TDK162" s="20"/>
      <c r="TDL162" s="20"/>
      <c r="TDM162" s="20"/>
      <c r="TDN162" s="20"/>
      <c r="TDO162" s="20"/>
      <c r="TDP162" s="20"/>
      <c r="TDQ162" s="20"/>
      <c r="TDR162" s="20"/>
      <c r="TDS162" s="20"/>
      <c r="TDT162" s="20"/>
      <c r="TDU162" s="20"/>
      <c r="TDV162" s="20"/>
      <c r="TDW162" s="20"/>
      <c r="TDX162" s="20"/>
      <c r="TDY162" s="20"/>
      <c r="TDZ162" s="20"/>
      <c r="TEA162" s="20"/>
      <c r="TEB162" s="20"/>
      <c r="TEC162" s="20"/>
      <c r="TED162" s="20"/>
      <c r="TEE162" s="20"/>
      <c r="TEF162" s="20"/>
      <c r="TEG162" s="20"/>
      <c r="TEH162" s="20"/>
      <c r="TEI162" s="20"/>
      <c r="TEJ162" s="20"/>
      <c r="TEK162" s="20"/>
      <c r="TEL162" s="20"/>
      <c r="TEM162" s="20"/>
      <c r="TEN162" s="20"/>
      <c r="TEO162" s="20"/>
      <c r="TEP162" s="20"/>
      <c r="TEQ162" s="20"/>
      <c r="TER162" s="20"/>
      <c r="TES162" s="20"/>
      <c r="TET162" s="20"/>
      <c r="TEU162" s="20"/>
      <c r="TEV162" s="20"/>
      <c r="TEW162" s="20"/>
      <c r="TEX162" s="20"/>
      <c r="TEY162" s="20"/>
      <c r="TEZ162" s="20"/>
      <c r="TFA162" s="20"/>
      <c r="TFB162" s="20"/>
      <c r="TFC162" s="20"/>
      <c r="TFD162" s="20"/>
      <c r="TFE162" s="20"/>
      <c r="TFF162" s="20"/>
      <c r="TFG162" s="20"/>
      <c r="TFH162" s="20"/>
      <c r="TFI162" s="20"/>
      <c r="TFJ162" s="20"/>
      <c r="TFK162" s="20"/>
      <c r="TFL162" s="20"/>
      <c r="TFM162" s="20"/>
      <c r="TFN162" s="20"/>
      <c r="TFO162" s="20"/>
      <c r="TFP162" s="20"/>
      <c r="TFQ162" s="20"/>
      <c r="TFR162" s="20"/>
      <c r="TFS162" s="20"/>
      <c r="TFT162" s="20"/>
      <c r="TFU162" s="20"/>
      <c r="TFV162" s="20"/>
      <c r="TFW162" s="20"/>
      <c r="TFX162" s="20"/>
      <c r="TFY162" s="20"/>
      <c r="TFZ162" s="20"/>
      <c r="TGA162" s="20"/>
      <c r="TGB162" s="20"/>
      <c r="TGC162" s="20"/>
      <c r="TGD162" s="20"/>
      <c r="TGE162" s="20"/>
      <c r="TGF162" s="20"/>
      <c r="TGG162" s="20"/>
      <c r="TGH162" s="20"/>
      <c r="TGI162" s="20"/>
      <c r="TGJ162" s="20"/>
      <c r="TGK162" s="20"/>
      <c r="TGL162" s="20"/>
      <c r="TGM162" s="20"/>
      <c r="TGN162" s="20"/>
      <c r="TGO162" s="20"/>
      <c r="TGP162" s="20"/>
      <c r="TGQ162" s="20"/>
      <c r="TGR162" s="20"/>
      <c r="TGS162" s="20"/>
      <c r="TGT162" s="20"/>
      <c r="TGU162" s="20"/>
      <c r="TGV162" s="20"/>
      <c r="TGW162" s="20"/>
      <c r="TGX162" s="20"/>
      <c r="TGY162" s="20"/>
      <c r="TGZ162" s="20"/>
      <c r="THA162" s="20"/>
      <c r="THB162" s="20"/>
      <c r="THC162" s="20"/>
      <c r="THD162" s="20"/>
      <c r="THE162" s="20"/>
      <c r="THF162" s="20"/>
      <c r="THG162" s="20"/>
      <c r="THH162" s="20"/>
      <c r="THI162" s="20"/>
      <c r="THJ162" s="20"/>
      <c r="THK162" s="20"/>
      <c r="THL162" s="20"/>
      <c r="THM162" s="20"/>
      <c r="THN162" s="20"/>
      <c r="THO162" s="20"/>
      <c r="THP162" s="20"/>
      <c r="THQ162" s="20"/>
      <c r="THR162" s="20"/>
      <c r="THS162" s="20"/>
      <c r="THT162" s="20"/>
      <c r="THU162" s="20"/>
      <c r="THV162" s="20"/>
      <c r="THW162" s="20"/>
      <c r="THX162" s="20"/>
      <c r="THY162" s="20"/>
      <c r="THZ162" s="20"/>
      <c r="TIA162" s="20"/>
      <c r="TIB162" s="20"/>
      <c r="TIC162" s="20"/>
      <c r="TID162" s="20"/>
      <c r="TIE162" s="20"/>
      <c r="TIF162" s="20"/>
      <c r="TIG162" s="20"/>
      <c r="TIH162" s="20"/>
      <c r="TII162" s="20"/>
      <c r="TIJ162" s="20"/>
      <c r="TIK162" s="20"/>
      <c r="TIL162" s="20"/>
      <c r="TIM162" s="20"/>
      <c r="TIN162" s="20"/>
      <c r="TIO162" s="20"/>
      <c r="TIP162" s="20"/>
      <c r="TIQ162" s="20"/>
      <c r="TIR162" s="20"/>
      <c r="TIS162" s="20"/>
      <c r="TIT162" s="20"/>
      <c r="TIU162" s="20"/>
      <c r="TIV162" s="20"/>
      <c r="TIW162" s="20"/>
      <c r="TIX162" s="20"/>
      <c r="TIY162" s="20"/>
      <c r="TIZ162" s="20"/>
      <c r="TJA162" s="20"/>
      <c r="TJB162" s="20"/>
      <c r="TJC162" s="20"/>
      <c r="TJD162" s="20"/>
      <c r="TJE162" s="20"/>
      <c r="TJF162" s="20"/>
      <c r="TJG162" s="20"/>
      <c r="TJH162" s="20"/>
      <c r="TJI162" s="20"/>
      <c r="TJJ162" s="20"/>
      <c r="TJK162" s="20"/>
      <c r="TJL162" s="20"/>
      <c r="TJM162" s="20"/>
      <c r="TJN162" s="20"/>
      <c r="TJO162" s="20"/>
      <c r="TJP162" s="20"/>
      <c r="TJQ162" s="20"/>
      <c r="TJR162" s="20"/>
      <c r="TJS162" s="20"/>
      <c r="TJT162" s="20"/>
      <c r="TJU162" s="20"/>
      <c r="TJV162" s="20"/>
      <c r="TJW162" s="20"/>
      <c r="TJX162" s="20"/>
      <c r="TJY162" s="20"/>
      <c r="TJZ162" s="20"/>
      <c r="TKA162" s="20"/>
      <c r="TKB162" s="20"/>
      <c r="TKC162" s="20"/>
      <c r="TKD162" s="20"/>
      <c r="TKE162" s="20"/>
      <c r="TKF162" s="20"/>
      <c r="TKG162" s="20"/>
      <c r="TKH162" s="20"/>
      <c r="TKI162" s="20"/>
      <c r="TKJ162" s="20"/>
      <c r="TKK162" s="20"/>
      <c r="TKL162" s="20"/>
      <c r="TKM162" s="20"/>
      <c r="TKN162" s="20"/>
      <c r="TKO162" s="20"/>
      <c r="TKP162" s="20"/>
      <c r="TKQ162" s="20"/>
      <c r="TKR162" s="20"/>
      <c r="TKS162" s="20"/>
      <c r="TKT162" s="20"/>
      <c r="TKU162" s="20"/>
      <c r="TKV162" s="20"/>
      <c r="TKW162" s="20"/>
      <c r="TKX162" s="20"/>
      <c r="TKY162" s="20"/>
      <c r="TKZ162" s="20"/>
      <c r="TLA162" s="20"/>
      <c r="TLB162" s="20"/>
      <c r="TLC162" s="20"/>
      <c r="TLD162" s="20"/>
      <c r="TLE162" s="20"/>
      <c r="TLF162" s="20"/>
      <c r="TLG162" s="20"/>
      <c r="TLH162" s="20"/>
      <c r="TLI162" s="20"/>
      <c r="TLJ162" s="20"/>
      <c r="TLK162" s="20"/>
      <c r="TLL162" s="20"/>
      <c r="TLM162" s="20"/>
      <c r="TLN162" s="20"/>
      <c r="TLO162" s="20"/>
      <c r="TLP162" s="20"/>
      <c r="TLQ162" s="20"/>
      <c r="TLR162" s="20"/>
      <c r="TLS162" s="20"/>
      <c r="TLT162" s="20"/>
      <c r="TLU162" s="20"/>
      <c r="TLV162" s="20"/>
      <c r="TLW162" s="20"/>
      <c r="TLX162" s="20"/>
      <c r="TLY162" s="20"/>
      <c r="TLZ162" s="20"/>
      <c r="TMA162" s="20"/>
      <c r="TMB162" s="20"/>
      <c r="TMC162" s="20"/>
      <c r="TMD162" s="20"/>
      <c r="TME162" s="20"/>
      <c r="TMF162" s="20"/>
      <c r="TMG162" s="20"/>
      <c r="TMH162" s="20"/>
      <c r="TMI162" s="20"/>
      <c r="TMJ162" s="20"/>
      <c r="TMK162" s="20"/>
      <c r="TML162" s="20"/>
      <c r="TMM162" s="20"/>
      <c r="TMN162" s="20"/>
      <c r="TMO162" s="20"/>
      <c r="TMP162" s="20"/>
      <c r="TMQ162" s="20"/>
      <c r="TMR162" s="20"/>
      <c r="TMS162" s="20"/>
      <c r="TMT162" s="20"/>
      <c r="TMU162" s="20"/>
      <c r="TMV162" s="20"/>
      <c r="TMW162" s="20"/>
      <c r="TMX162" s="20"/>
      <c r="TMY162" s="20"/>
      <c r="TMZ162" s="20"/>
      <c r="TNA162" s="20"/>
      <c r="TNB162" s="20"/>
      <c r="TNC162" s="20"/>
      <c r="TND162" s="20"/>
      <c r="TNE162" s="20"/>
      <c r="TNF162" s="20"/>
      <c r="TNG162" s="20"/>
      <c r="TNH162" s="20"/>
      <c r="TNI162" s="20"/>
      <c r="TNJ162" s="20"/>
      <c r="TNK162" s="20"/>
      <c r="TNL162" s="20"/>
      <c r="TNM162" s="20"/>
      <c r="TNN162" s="20"/>
      <c r="TNO162" s="20"/>
      <c r="TNP162" s="20"/>
      <c r="TNQ162" s="20"/>
      <c r="TNR162" s="20"/>
      <c r="TNS162" s="20"/>
      <c r="TNT162" s="20"/>
      <c r="TNU162" s="20"/>
      <c r="TNV162" s="20"/>
      <c r="TNW162" s="20"/>
      <c r="TNX162" s="20"/>
      <c r="TNY162" s="20"/>
      <c r="TNZ162" s="20"/>
      <c r="TOA162" s="20"/>
      <c r="TOB162" s="20"/>
      <c r="TOC162" s="20"/>
      <c r="TOD162" s="20"/>
      <c r="TOE162" s="20"/>
      <c r="TOF162" s="20"/>
      <c r="TOG162" s="20"/>
      <c r="TOH162" s="20"/>
      <c r="TOI162" s="20"/>
      <c r="TOJ162" s="20"/>
      <c r="TOK162" s="20"/>
      <c r="TOL162" s="20"/>
      <c r="TOM162" s="20"/>
      <c r="TON162" s="20"/>
      <c r="TOO162" s="20"/>
      <c r="TOP162" s="20"/>
      <c r="TOQ162" s="20"/>
      <c r="TOR162" s="20"/>
      <c r="TOS162" s="20"/>
      <c r="TOT162" s="20"/>
      <c r="TOU162" s="20"/>
      <c r="TOV162" s="20"/>
      <c r="TOW162" s="20"/>
      <c r="TOX162" s="20"/>
      <c r="TOY162" s="20"/>
      <c r="TOZ162" s="20"/>
      <c r="TPA162" s="20"/>
      <c r="TPB162" s="20"/>
      <c r="TPC162" s="20"/>
      <c r="TPD162" s="20"/>
      <c r="TPE162" s="20"/>
      <c r="TPF162" s="20"/>
      <c r="TPG162" s="20"/>
      <c r="TPH162" s="20"/>
      <c r="TPI162" s="20"/>
      <c r="TPJ162" s="20"/>
      <c r="TPK162" s="20"/>
      <c r="TPL162" s="20"/>
      <c r="TPM162" s="20"/>
      <c r="TPN162" s="20"/>
      <c r="TPO162" s="20"/>
      <c r="TPP162" s="20"/>
      <c r="TPQ162" s="20"/>
      <c r="TPR162" s="20"/>
      <c r="TPS162" s="20"/>
      <c r="TPT162" s="20"/>
      <c r="TPU162" s="20"/>
      <c r="TPV162" s="20"/>
      <c r="TPW162" s="20"/>
      <c r="TPX162" s="20"/>
      <c r="TPY162" s="20"/>
      <c r="TPZ162" s="20"/>
      <c r="TQA162" s="20"/>
      <c r="TQB162" s="20"/>
      <c r="TQC162" s="20"/>
      <c r="TQD162" s="20"/>
      <c r="TQE162" s="20"/>
      <c r="TQF162" s="20"/>
      <c r="TQG162" s="20"/>
      <c r="TQH162" s="20"/>
      <c r="TQI162" s="20"/>
      <c r="TQJ162" s="20"/>
      <c r="TQK162" s="20"/>
      <c r="TQL162" s="20"/>
      <c r="TQM162" s="20"/>
      <c r="TQN162" s="20"/>
      <c r="TQO162" s="20"/>
      <c r="TQP162" s="20"/>
      <c r="TQQ162" s="20"/>
      <c r="TQR162" s="20"/>
      <c r="TQS162" s="20"/>
      <c r="TQT162" s="20"/>
      <c r="TQU162" s="20"/>
      <c r="TQV162" s="20"/>
      <c r="TQW162" s="20"/>
      <c r="TQX162" s="20"/>
      <c r="TQY162" s="20"/>
      <c r="TQZ162" s="20"/>
      <c r="TRA162" s="20"/>
      <c r="TRB162" s="20"/>
      <c r="TRC162" s="20"/>
      <c r="TRD162" s="20"/>
      <c r="TRE162" s="20"/>
      <c r="TRF162" s="20"/>
      <c r="TRG162" s="20"/>
      <c r="TRH162" s="20"/>
      <c r="TRI162" s="20"/>
      <c r="TRJ162" s="20"/>
      <c r="TRK162" s="20"/>
      <c r="TRL162" s="20"/>
      <c r="TRM162" s="20"/>
      <c r="TRN162" s="20"/>
      <c r="TRO162" s="20"/>
      <c r="TRP162" s="20"/>
      <c r="TRQ162" s="20"/>
      <c r="TRR162" s="20"/>
      <c r="TRS162" s="20"/>
      <c r="TRT162" s="20"/>
      <c r="TRU162" s="20"/>
      <c r="TRV162" s="20"/>
      <c r="TRW162" s="20"/>
      <c r="TRX162" s="20"/>
      <c r="TRY162" s="20"/>
      <c r="TRZ162" s="20"/>
      <c r="TSA162" s="20"/>
      <c r="TSB162" s="20"/>
      <c r="TSC162" s="20"/>
      <c r="TSD162" s="20"/>
      <c r="TSE162" s="20"/>
      <c r="TSF162" s="20"/>
      <c r="TSG162" s="20"/>
      <c r="TSH162" s="20"/>
      <c r="TSI162" s="20"/>
      <c r="TSJ162" s="20"/>
      <c r="TSK162" s="20"/>
      <c r="TSL162" s="20"/>
      <c r="TSM162" s="20"/>
      <c r="TSN162" s="20"/>
      <c r="TSO162" s="20"/>
      <c r="TSP162" s="20"/>
      <c r="TSQ162" s="20"/>
      <c r="TSR162" s="20"/>
      <c r="TSS162" s="20"/>
      <c r="TST162" s="20"/>
      <c r="TSU162" s="20"/>
      <c r="TSV162" s="20"/>
      <c r="TSW162" s="20"/>
      <c r="TSX162" s="20"/>
      <c r="TSY162" s="20"/>
      <c r="TSZ162" s="20"/>
      <c r="TTA162" s="20"/>
      <c r="TTB162" s="20"/>
      <c r="TTC162" s="20"/>
      <c r="TTD162" s="20"/>
      <c r="TTE162" s="20"/>
      <c r="TTF162" s="20"/>
      <c r="TTG162" s="20"/>
      <c r="TTH162" s="20"/>
      <c r="TTI162" s="20"/>
      <c r="TTJ162" s="20"/>
      <c r="TTK162" s="20"/>
      <c r="TTL162" s="20"/>
      <c r="TTM162" s="20"/>
      <c r="TTN162" s="20"/>
      <c r="TTO162" s="20"/>
      <c r="TTP162" s="20"/>
      <c r="TTQ162" s="20"/>
      <c r="TTR162" s="20"/>
      <c r="TTS162" s="20"/>
      <c r="TTT162" s="20"/>
      <c r="TTU162" s="20"/>
      <c r="TTV162" s="20"/>
      <c r="TTW162" s="20"/>
      <c r="TTX162" s="20"/>
      <c r="TTY162" s="20"/>
      <c r="TTZ162" s="20"/>
      <c r="TUA162" s="20"/>
      <c r="TUB162" s="20"/>
      <c r="TUC162" s="20"/>
      <c r="TUD162" s="20"/>
      <c r="TUE162" s="20"/>
      <c r="TUF162" s="20"/>
      <c r="TUG162" s="20"/>
      <c r="TUH162" s="20"/>
      <c r="TUI162" s="20"/>
      <c r="TUJ162" s="20"/>
      <c r="TUK162" s="20"/>
      <c r="TUL162" s="20"/>
      <c r="TUM162" s="20"/>
      <c r="TUN162" s="20"/>
      <c r="TUO162" s="20"/>
      <c r="TUP162" s="20"/>
      <c r="TUQ162" s="20"/>
      <c r="TUR162" s="20"/>
      <c r="TUS162" s="20"/>
      <c r="TUT162" s="20"/>
      <c r="TUU162" s="20"/>
      <c r="TUV162" s="20"/>
      <c r="TUW162" s="20"/>
      <c r="TUX162" s="20"/>
      <c r="TUY162" s="20"/>
      <c r="TUZ162" s="20"/>
      <c r="TVA162" s="20"/>
      <c r="TVB162" s="20"/>
      <c r="TVC162" s="20"/>
      <c r="TVD162" s="20"/>
      <c r="TVE162" s="20"/>
      <c r="TVF162" s="20"/>
      <c r="TVG162" s="20"/>
      <c r="TVH162" s="20"/>
      <c r="TVI162" s="20"/>
      <c r="TVJ162" s="20"/>
      <c r="TVK162" s="20"/>
      <c r="TVL162" s="20"/>
      <c r="TVM162" s="20"/>
      <c r="TVN162" s="20"/>
      <c r="TVO162" s="20"/>
      <c r="TVP162" s="20"/>
      <c r="TVQ162" s="20"/>
      <c r="TVR162" s="20"/>
      <c r="TVS162" s="20"/>
      <c r="TVT162" s="20"/>
      <c r="TVU162" s="20"/>
      <c r="TVV162" s="20"/>
      <c r="TVW162" s="20"/>
      <c r="TVX162" s="20"/>
      <c r="TVY162" s="20"/>
      <c r="TVZ162" s="20"/>
      <c r="TWA162" s="20"/>
      <c r="TWB162" s="20"/>
      <c r="TWC162" s="20"/>
      <c r="TWD162" s="20"/>
      <c r="TWE162" s="20"/>
      <c r="TWF162" s="20"/>
      <c r="TWG162" s="20"/>
      <c r="TWH162" s="20"/>
      <c r="TWI162" s="20"/>
      <c r="TWJ162" s="20"/>
      <c r="TWK162" s="20"/>
      <c r="TWL162" s="20"/>
      <c r="TWM162" s="20"/>
      <c r="TWN162" s="20"/>
      <c r="TWO162" s="20"/>
      <c r="TWP162" s="20"/>
      <c r="TWQ162" s="20"/>
      <c r="TWR162" s="20"/>
      <c r="TWS162" s="20"/>
      <c r="TWT162" s="20"/>
      <c r="TWU162" s="20"/>
      <c r="TWV162" s="20"/>
      <c r="TWW162" s="20"/>
      <c r="TWX162" s="20"/>
      <c r="TWY162" s="20"/>
      <c r="TWZ162" s="20"/>
      <c r="TXA162" s="20"/>
      <c r="TXB162" s="20"/>
      <c r="TXC162" s="20"/>
      <c r="TXD162" s="20"/>
      <c r="TXE162" s="20"/>
      <c r="TXF162" s="20"/>
      <c r="TXG162" s="20"/>
      <c r="TXH162" s="20"/>
      <c r="TXI162" s="20"/>
      <c r="TXJ162" s="20"/>
      <c r="TXK162" s="20"/>
      <c r="TXL162" s="20"/>
      <c r="TXM162" s="20"/>
      <c r="TXN162" s="20"/>
      <c r="TXO162" s="20"/>
      <c r="TXP162" s="20"/>
      <c r="TXQ162" s="20"/>
      <c r="TXR162" s="20"/>
      <c r="TXS162" s="20"/>
      <c r="TXT162" s="20"/>
      <c r="TXU162" s="20"/>
      <c r="TXV162" s="20"/>
      <c r="TXW162" s="20"/>
      <c r="TXX162" s="20"/>
      <c r="TXY162" s="20"/>
      <c r="TXZ162" s="20"/>
      <c r="TYA162" s="20"/>
      <c r="TYB162" s="20"/>
      <c r="TYC162" s="20"/>
      <c r="TYD162" s="20"/>
      <c r="TYE162" s="20"/>
      <c r="TYF162" s="20"/>
      <c r="TYG162" s="20"/>
      <c r="TYH162" s="20"/>
      <c r="TYI162" s="20"/>
      <c r="TYJ162" s="20"/>
      <c r="TYK162" s="20"/>
      <c r="TYL162" s="20"/>
      <c r="TYM162" s="20"/>
      <c r="TYN162" s="20"/>
      <c r="TYO162" s="20"/>
      <c r="TYP162" s="20"/>
      <c r="TYQ162" s="20"/>
      <c r="TYR162" s="20"/>
      <c r="TYS162" s="20"/>
      <c r="TYT162" s="20"/>
      <c r="TYU162" s="20"/>
      <c r="TYV162" s="20"/>
      <c r="TYW162" s="20"/>
      <c r="TYX162" s="20"/>
      <c r="TYY162" s="20"/>
      <c r="TYZ162" s="20"/>
      <c r="TZA162" s="20"/>
      <c r="TZB162" s="20"/>
      <c r="TZC162" s="20"/>
      <c r="TZD162" s="20"/>
      <c r="TZE162" s="20"/>
      <c r="TZF162" s="20"/>
      <c r="TZG162" s="20"/>
      <c r="TZH162" s="20"/>
      <c r="TZI162" s="20"/>
      <c r="TZJ162" s="20"/>
      <c r="TZK162" s="20"/>
      <c r="TZL162" s="20"/>
      <c r="TZM162" s="20"/>
      <c r="TZN162" s="20"/>
      <c r="TZO162" s="20"/>
      <c r="TZP162" s="20"/>
      <c r="TZQ162" s="20"/>
      <c r="TZR162" s="20"/>
      <c r="TZS162" s="20"/>
      <c r="TZT162" s="20"/>
      <c r="TZU162" s="20"/>
      <c r="TZV162" s="20"/>
      <c r="TZW162" s="20"/>
      <c r="TZX162" s="20"/>
      <c r="TZY162" s="20"/>
      <c r="TZZ162" s="20"/>
      <c r="UAA162" s="20"/>
      <c r="UAB162" s="20"/>
      <c r="UAC162" s="20"/>
      <c r="UAD162" s="20"/>
      <c r="UAE162" s="20"/>
      <c r="UAF162" s="20"/>
      <c r="UAG162" s="20"/>
      <c r="UAH162" s="20"/>
      <c r="UAI162" s="20"/>
      <c r="UAJ162" s="20"/>
      <c r="UAK162" s="20"/>
      <c r="UAL162" s="20"/>
      <c r="UAM162" s="20"/>
      <c r="UAN162" s="20"/>
      <c r="UAO162" s="20"/>
      <c r="UAP162" s="20"/>
      <c r="UAQ162" s="20"/>
      <c r="UAR162" s="20"/>
      <c r="UAS162" s="20"/>
      <c r="UAT162" s="20"/>
      <c r="UAU162" s="20"/>
      <c r="UAV162" s="20"/>
      <c r="UAW162" s="20"/>
      <c r="UAX162" s="20"/>
      <c r="UAY162" s="20"/>
      <c r="UAZ162" s="20"/>
      <c r="UBA162" s="20"/>
      <c r="UBB162" s="20"/>
      <c r="UBC162" s="20"/>
      <c r="UBD162" s="20"/>
      <c r="UBE162" s="20"/>
      <c r="UBF162" s="20"/>
      <c r="UBG162" s="20"/>
      <c r="UBH162" s="20"/>
      <c r="UBI162" s="20"/>
      <c r="UBJ162" s="20"/>
      <c r="UBK162" s="20"/>
      <c r="UBL162" s="20"/>
      <c r="UBM162" s="20"/>
      <c r="UBN162" s="20"/>
      <c r="UBO162" s="20"/>
      <c r="UBP162" s="20"/>
      <c r="UBQ162" s="20"/>
      <c r="UBR162" s="20"/>
      <c r="UBS162" s="20"/>
      <c r="UBT162" s="20"/>
      <c r="UBU162" s="20"/>
      <c r="UBV162" s="20"/>
      <c r="UBW162" s="20"/>
      <c r="UBX162" s="20"/>
      <c r="UBY162" s="20"/>
      <c r="UBZ162" s="20"/>
      <c r="UCA162" s="20"/>
      <c r="UCB162" s="20"/>
      <c r="UCC162" s="20"/>
      <c r="UCD162" s="20"/>
      <c r="UCE162" s="20"/>
      <c r="UCF162" s="20"/>
      <c r="UCG162" s="20"/>
      <c r="UCH162" s="20"/>
      <c r="UCI162" s="20"/>
      <c r="UCJ162" s="20"/>
      <c r="UCK162" s="20"/>
      <c r="UCL162" s="20"/>
      <c r="UCM162" s="20"/>
      <c r="UCN162" s="20"/>
      <c r="UCO162" s="20"/>
      <c r="UCP162" s="20"/>
      <c r="UCQ162" s="20"/>
      <c r="UCR162" s="20"/>
      <c r="UCS162" s="20"/>
      <c r="UCT162" s="20"/>
      <c r="UCU162" s="20"/>
      <c r="UCV162" s="20"/>
      <c r="UCW162" s="20"/>
      <c r="UCX162" s="20"/>
      <c r="UCY162" s="20"/>
      <c r="UCZ162" s="20"/>
      <c r="UDA162" s="20"/>
      <c r="UDB162" s="20"/>
      <c r="UDC162" s="20"/>
      <c r="UDD162" s="20"/>
      <c r="UDE162" s="20"/>
      <c r="UDF162" s="20"/>
      <c r="UDG162" s="20"/>
      <c r="UDH162" s="20"/>
      <c r="UDI162" s="20"/>
      <c r="UDJ162" s="20"/>
      <c r="UDK162" s="20"/>
      <c r="UDL162" s="20"/>
      <c r="UDM162" s="20"/>
      <c r="UDN162" s="20"/>
      <c r="UDO162" s="20"/>
      <c r="UDP162" s="20"/>
      <c r="UDQ162" s="20"/>
      <c r="UDR162" s="20"/>
      <c r="UDS162" s="20"/>
      <c r="UDT162" s="20"/>
      <c r="UDU162" s="20"/>
      <c r="UDV162" s="20"/>
      <c r="UDW162" s="20"/>
      <c r="UDX162" s="20"/>
      <c r="UDY162" s="20"/>
      <c r="UDZ162" s="20"/>
      <c r="UEA162" s="20"/>
      <c r="UEB162" s="20"/>
      <c r="UEC162" s="20"/>
      <c r="UED162" s="20"/>
      <c r="UEE162" s="20"/>
      <c r="UEF162" s="20"/>
      <c r="UEG162" s="20"/>
      <c r="UEH162" s="20"/>
      <c r="UEI162" s="20"/>
      <c r="UEJ162" s="20"/>
      <c r="UEK162" s="20"/>
      <c r="UEL162" s="20"/>
      <c r="UEM162" s="20"/>
      <c r="UEN162" s="20"/>
      <c r="UEO162" s="20"/>
      <c r="UEP162" s="20"/>
      <c r="UEQ162" s="20"/>
      <c r="UER162" s="20"/>
      <c r="UES162" s="20"/>
      <c r="UET162" s="20"/>
      <c r="UEU162" s="20"/>
      <c r="UEV162" s="20"/>
      <c r="UEW162" s="20"/>
      <c r="UEX162" s="20"/>
      <c r="UEY162" s="20"/>
      <c r="UEZ162" s="20"/>
      <c r="UFA162" s="20"/>
      <c r="UFB162" s="20"/>
      <c r="UFC162" s="20"/>
      <c r="UFD162" s="20"/>
      <c r="UFE162" s="20"/>
      <c r="UFF162" s="20"/>
      <c r="UFG162" s="20"/>
      <c r="UFH162" s="20"/>
      <c r="UFI162" s="20"/>
      <c r="UFJ162" s="20"/>
      <c r="UFK162" s="20"/>
      <c r="UFL162" s="20"/>
      <c r="UFM162" s="20"/>
      <c r="UFN162" s="20"/>
      <c r="UFO162" s="20"/>
      <c r="UFP162" s="20"/>
      <c r="UFQ162" s="20"/>
      <c r="UFR162" s="20"/>
      <c r="UFS162" s="20"/>
      <c r="UFT162" s="20"/>
      <c r="UFU162" s="20"/>
      <c r="UFV162" s="20"/>
      <c r="UFW162" s="20"/>
      <c r="UFX162" s="20"/>
      <c r="UFY162" s="20"/>
      <c r="UFZ162" s="20"/>
      <c r="UGA162" s="20"/>
      <c r="UGB162" s="20"/>
      <c r="UGC162" s="20"/>
      <c r="UGD162" s="20"/>
      <c r="UGE162" s="20"/>
      <c r="UGF162" s="20"/>
      <c r="UGG162" s="20"/>
      <c r="UGH162" s="20"/>
      <c r="UGI162" s="20"/>
      <c r="UGJ162" s="20"/>
      <c r="UGK162" s="20"/>
      <c r="UGL162" s="20"/>
      <c r="UGM162" s="20"/>
      <c r="UGN162" s="20"/>
      <c r="UGO162" s="20"/>
      <c r="UGP162" s="20"/>
      <c r="UGQ162" s="20"/>
      <c r="UGR162" s="20"/>
      <c r="UGS162" s="20"/>
      <c r="UGT162" s="20"/>
      <c r="UGU162" s="20"/>
      <c r="UGV162" s="20"/>
      <c r="UGW162" s="20"/>
      <c r="UGX162" s="20"/>
      <c r="UGY162" s="20"/>
      <c r="UGZ162" s="20"/>
      <c r="UHA162" s="20"/>
      <c r="UHB162" s="20"/>
      <c r="UHC162" s="20"/>
      <c r="UHD162" s="20"/>
      <c r="UHE162" s="20"/>
      <c r="UHF162" s="20"/>
      <c r="UHG162" s="20"/>
      <c r="UHH162" s="20"/>
      <c r="UHI162" s="20"/>
      <c r="UHJ162" s="20"/>
      <c r="UHK162" s="20"/>
      <c r="UHL162" s="20"/>
      <c r="UHM162" s="20"/>
      <c r="UHN162" s="20"/>
      <c r="UHO162" s="20"/>
      <c r="UHP162" s="20"/>
      <c r="UHQ162" s="20"/>
      <c r="UHR162" s="20"/>
      <c r="UHS162" s="20"/>
      <c r="UHT162" s="20"/>
      <c r="UHU162" s="20"/>
      <c r="UHV162" s="20"/>
      <c r="UHW162" s="20"/>
      <c r="UHX162" s="20"/>
      <c r="UHY162" s="20"/>
      <c r="UHZ162" s="20"/>
      <c r="UIA162" s="20"/>
      <c r="UIB162" s="20"/>
      <c r="UIC162" s="20"/>
      <c r="UID162" s="20"/>
      <c r="UIE162" s="20"/>
      <c r="UIF162" s="20"/>
      <c r="UIG162" s="20"/>
      <c r="UIH162" s="20"/>
      <c r="UII162" s="20"/>
      <c r="UIJ162" s="20"/>
      <c r="UIK162" s="20"/>
      <c r="UIL162" s="20"/>
      <c r="UIM162" s="20"/>
      <c r="UIN162" s="20"/>
      <c r="UIO162" s="20"/>
      <c r="UIP162" s="20"/>
      <c r="UIQ162" s="20"/>
      <c r="UIR162" s="20"/>
      <c r="UIS162" s="20"/>
      <c r="UIT162" s="20"/>
      <c r="UIU162" s="20"/>
      <c r="UIV162" s="20"/>
      <c r="UIW162" s="20"/>
      <c r="UIX162" s="20"/>
      <c r="UIY162" s="20"/>
      <c r="UIZ162" s="20"/>
      <c r="UJA162" s="20"/>
      <c r="UJB162" s="20"/>
      <c r="UJC162" s="20"/>
      <c r="UJD162" s="20"/>
      <c r="UJE162" s="20"/>
      <c r="UJF162" s="20"/>
      <c r="UJG162" s="20"/>
      <c r="UJH162" s="20"/>
      <c r="UJI162" s="20"/>
      <c r="UJJ162" s="20"/>
      <c r="UJK162" s="20"/>
      <c r="UJL162" s="20"/>
      <c r="UJM162" s="20"/>
      <c r="UJN162" s="20"/>
      <c r="UJO162" s="20"/>
      <c r="UJP162" s="20"/>
      <c r="UJQ162" s="20"/>
      <c r="UJR162" s="20"/>
      <c r="UJS162" s="20"/>
      <c r="UJT162" s="20"/>
      <c r="UJU162" s="20"/>
      <c r="UJV162" s="20"/>
      <c r="UJW162" s="20"/>
      <c r="UJX162" s="20"/>
      <c r="UJY162" s="20"/>
      <c r="UJZ162" s="20"/>
      <c r="UKA162" s="20"/>
      <c r="UKB162" s="20"/>
      <c r="UKC162" s="20"/>
      <c r="UKD162" s="20"/>
      <c r="UKE162" s="20"/>
      <c r="UKF162" s="20"/>
      <c r="UKG162" s="20"/>
      <c r="UKH162" s="20"/>
      <c r="UKI162" s="20"/>
      <c r="UKJ162" s="20"/>
      <c r="UKK162" s="20"/>
      <c r="UKL162" s="20"/>
      <c r="UKM162" s="20"/>
      <c r="UKN162" s="20"/>
      <c r="UKO162" s="20"/>
      <c r="UKP162" s="20"/>
      <c r="UKQ162" s="20"/>
      <c r="UKR162" s="20"/>
      <c r="UKS162" s="20"/>
      <c r="UKT162" s="20"/>
      <c r="UKU162" s="20"/>
      <c r="UKV162" s="20"/>
      <c r="UKW162" s="20"/>
      <c r="UKX162" s="20"/>
      <c r="UKY162" s="20"/>
      <c r="UKZ162" s="20"/>
      <c r="ULA162" s="20"/>
      <c r="ULB162" s="20"/>
      <c r="ULC162" s="20"/>
      <c r="ULD162" s="20"/>
      <c r="ULE162" s="20"/>
      <c r="ULF162" s="20"/>
      <c r="ULG162" s="20"/>
      <c r="ULH162" s="20"/>
      <c r="ULI162" s="20"/>
      <c r="ULJ162" s="20"/>
      <c r="ULK162" s="20"/>
      <c r="ULL162" s="20"/>
      <c r="ULM162" s="20"/>
      <c r="ULN162" s="20"/>
      <c r="ULO162" s="20"/>
      <c r="ULP162" s="20"/>
      <c r="ULQ162" s="20"/>
      <c r="ULR162" s="20"/>
      <c r="ULS162" s="20"/>
      <c r="ULT162" s="20"/>
      <c r="ULU162" s="20"/>
      <c r="ULV162" s="20"/>
      <c r="ULW162" s="20"/>
      <c r="ULX162" s="20"/>
      <c r="ULY162" s="20"/>
      <c r="ULZ162" s="20"/>
      <c r="UMA162" s="20"/>
      <c r="UMB162" s="20"/>
      <c r="UMC162" s="20"/>
      <c r="UMD162" s="20"/>
      <c r="UME162" s="20"/>
      <c r="UMF162" s="20"/>
      <c r="UMG162" s="20"/>
      <c r="UMH162" s="20"/>
      <c r="UMI162" s="20"/>
      <c r="UMJ162" s="20"/>
      <c r="UMK162" s="20"/>
      <c r="UML162" s="20"/>
      <c r="UMM162" s="20"/>
      <c r="UMN162" s="20"/>
      <c r="UMO162" s="20"/>
      <c r="UMP162" s="20"/>
      <c r="UMQ162" s="20"/>
      <c r="UMR162" s="20"/>
      <c r="UMS162" s="20"/>
      <c r="UMT162" s="20"/>
      <c r="UMU162" s="20"/>
      <c r="UMV162" s="20"/>
      <c r="UMW162" s="20"/>
      <c r="UMX162" s="20"/>
      <c r="UMY162" s="20"/>
      <c r="UMZ162" s="20"/>
      <c r="UNA162" s="20"/>
      <c r="UNB162" s="20"/>
      <c r="UNC162" s="20"/>
      <c r="UND162" s="20"/>
      <c r="UNE162" s="20"/>
      <c r="UNF162" s="20"/>
      <c r="UNG162" s="20"/>
      <c r="UNH162" s="20"/>
      <c r="UNI162" s="20"/>
      <c r="UNJ162" s="20"/>
      <c r="UNK162" s="20"/>
      <c r="UNL162" s="20"/>
      <c r="UNM162" s="20"/>
      <c r="UNN162" s="20"/>
      <c r="UNO162" s="20"/>
      <c r="UNP162" s="20"/>
      <c r="UNQ162" s="20"/>
      <c r="UNR162" s="20"/>
      <c r="UNS162" s="20"/>
      <c r="UNT162" s="20"/>
      <c r="UNU162" s="20"/>
      <c r="UNV162" s="20"/>
      <c r="UNW162" s="20"/>
      <c r="UNX162" s="20"/>
      <c r="UNY162" s="20"/>
      <c r="UNZ162" s="20"/>
      <c r="UOA162" s="20"/>
      <c r="UOB162" s="20"/>
      <c r="UOC162" s="20"/>
      <c r="UOD162" s="20"/>
      <c r="UOE162" s="20"/>
      <c r="UOF162" s="20"/>
      <c r="UOG162" s="20"/>
      <c r="UOH162" s="20"/>
      <c r="UOI162" s="20"/>
      <c r="UOJ162" s="20"/>
      <c r="UOK162" s="20"/>
      <c r="UOL162" s="20"/>
      <c r="UOM162" s="20"/>
      <c r="UON162" s="20"/>
      <c r="UOO162" s="20"/>
      <c r="UOP162" s="20"/>
      <c r="UOQ162" s="20"/>
      <c r="UOR162" s="20"/>
      <c r="UOS162" s="20"/>
      <c r="UOT162" s="20"/>
      <c r="UOU162" s="20"/>
      <c r="UOV162" s="20"/>
      <c r="UOW162" s="20"/>
      <c r="UOX162" s="20"/>
      <c r="UOY162" s="20"/>
      <c r="UOZ162" s="20"/>
      <c r="UPA162" s="20"/>
      <c r="UPB162" s="20"/>
      <c r="UPC162" s="20"/>
      <c r="UPD162" s="20"/>
      <c r="UPE162" s="20"/>
      <c r="UPF162" s="20"/>
      <c r="UPG162" s="20"/>
      <c r="UPH162" s="20"/>
      <c r="UPI162" s="20"/>
      <c r="UPJ162" s="20"/>
      <c r="UPK162" s="20"/>
      <c r="UPL162" s="20"/>
      <c r="UPM162" s="20"/>
      <c r="UPN162" s="20"/>
      <c r="UPO162" s="20"/>
      <c r="UPP162" s="20"/>
      <c r="UPQ162" s="20"/>
      <c r="UPR162" s="20"/>
      <c r="UPS162" s="20"/>
      <c r="UPT162" s="20"/>
      <c r="UPU162" s="20"/>
      <c r="UPV162" s="20"/>
      <c r="UPW162" s="20"/>
      <c r="UPX162" s="20"/>
      <c r="UPY162" s="20"/>
      <c r="UPZ162" s="20"/>
      <c r="UQA162" s="20"/>
      <c r="UQB162" s="20"/>
      <c r="UQC162" s="20"/>
      <c r="UQD162" s="20"/>
      <c r="UQE162" s="20"/>
      <c r="UQF162" s="20"/>
      <c r="UQG162" s="20"/>
      <c r="UQH162" s="20"/>
      <c r="UQI162" s="20"/>
      <c r="UQJ162" s="20"/>
      <c r="UQK162" s="20"/>
      <c r="UQL162" s="20"/>
      <c r="UQM162" s="20"/>
      <c r="UQN162" s="20"/>
      <c r="UQO162" s="20"/>
      <c r="UQP162" s="20"/>
      <c r="UQQ162" s="20"/>
      <c r="UQR162" s="20"/>
      <c r="UQS162" s="20"/>
      <c r="UQT162" s="20"/>
      <c r="UQU162" s="20"/>
      <c r="UQV162" s="20"/>
      <c r="UQW162" s="20"/>
      <c r="UQX162" s="20"/>
      <c r="UQY162" s="20"/>
      <c r="UQZ162" s="20"/>
      <c r="URA162" s="20"/>
      <c r="URB162" s="20"/>
      <c r="URC162" s="20"/>
      <c r="URD162" s="20"/>
      <c r="URE162" s="20"/>
      <c r="URF162" s="20"/>
      <c r="URG162" s="20"/>
      <c r="URH162" s="20"/>
      <c r="URI162" s="20"/>
      <c r="URJ162" s="20"/>
      <c r="URK162" s="20"/>
      <c r="URL162" s="20"/>
      <c r="URM162" s="20"/>
      <c r="URN162" s="20"/>
      <c r="URO162" s="20"/>
      <c r="URP162" s="20"/>
      <c r="URQ162" s="20"/>
      <c r="URR162" s="20"/>
      <c r="URS162" s="20"/>
      <c r="URT162" s="20"/>
      <c r="URU162" s="20"/>
      <c r="URV162" s="20"/>
      <c r="URW162" s="20"/>
      <c r="URX162" s="20"/>
      <c r="URY162" s="20"/>
      <c r="URZ162" s="20"/>
      <c r="USA162" s="20"/>
      <c r="USB162" s="20"/>
      <c r="USC162" s="20"/>
      <c r="USD162" s="20"/>
      <c r="USE162" s="20"/>
      <c r="USF162" s="20"/>
      <c r="USG162" s="20"/>
      <c r="USH162" s="20"/>
      <c r="USI162" s="20"/>
      <c r="USJ162" s="20"/>
      <c r="USK162" s="20"/>
      <c r="USL162" s="20"/>
      <c r="USM162" s="20"/>
      <c r="USN162" s="20"/>
      <c r="USO162" s="20"/>
      <c r="USP162" s="20"/>
      <c r="USQ162" s="20"/>
      <c r="USR162" s="20"/>
      <c r="USS162" s="20"/>
      <c r="UST162" s="20"/>
      <c r="USU162" s="20"/>
      <c r="USV162" s="20"/>
      <c r="USW162" s="20"/>
      <c r="USX162" s="20"/>
      <c r="USY162" s="20"/>
      <c r="USZ162" s="20"/>
      <c r="UTA162" s="20"/>
      <c r="UTB162" s="20"/>
      <c r="UTC162" s="20"/>
      <c r="UTD162" s="20"/>
      <c r="UTE162" s="20"/>
      <c r="UTF162" s="20"/>
      <c r="UTG162" s="20"/>
      <c r="UTH162" s="20"/>
      <c r="UTI162" s="20"/>
      <c r="UTJ162" s="20"/>
      <c r="UTK162" s="20"/>
      <c r="UTL162" s="20"/>
      <c r="UTM162" s="20"/>
      <c r="UTN162" s="20"/>
      <c r="UTO162" s="20"/>
      <c r="UTP162" s="20"/>
      <c r="UTQ162" s="20"/>
      <c r="UTR162" s="20"/>
      <c r="UTS162" s="20"/>
      <c r="UTT162" s="20"/>
      <c r="UTU162" s="20"/>
      <c r="UTV162" s="20"/>
      <c r="UTW162" s="20"/>
      <c r="UTX162" s="20"/>
      <c r="UTY162" s="20"/>
      <c r="UTZ162" s="20"/>
      <c r="UUA162" s="20"/>
      <c r="UUB162" s="20"/>
      <c r="UUC162" s="20"/>
      <c r="UUD162" s="20"/>
      <c r="UUE162" s="20"/>
      <c r="UUF162" s="20"/>
      <c r="UUG162" s="20"/>
      <c r="UUH162" s="20"/>
      <c r="UUI162" s="20"/>
      <c r="UUJ162" s="20"/>
      <c r="UUK162" s="20"/>
      <c r="UUL162" s="20"/>
      <c r="UUM162" s="20"/>
      <c r="UUN162" s="20"/>
      <c r="UUO162" s="20"/>
      <c r="UUP162" s="20"/>
      <c r="UUQ162" s="20"/>
      <c r="UUR162" s="20"/>
      <c r="UUS162" s="20"/>
      <c r="UUT162" s="20"/>
      <c r="UUU162" s="20"/>
      <c r="UUV162" s="20"/>
      <c r="UUW162" s="20"/>
      <c r="UUX162" s="20"/>
      <c r="UUY162" s="20"/>
      <c r="UUZ162" s="20"/>
      <c r="UVA162" s="20"/>
      <c r="UVB162" s="20"/>
      <c r="UVC162" s="20"/>
      <c r="UVD162" s="20"/>
      <c r="UVE162" s="20"/>
      <c r="UVF162" s="20"/>
      <c r="UVG162" s="20"/>
      <c r="UVH162" s="20"/>
      <c r="UVI162" s="20"/>
      <c r="UVJ162" s="20"/>
      <c r="UVK162" s="20"/>
      <c r="UVL162" s="20"/>
      <c r="UVM162" s="20"/>
      <c r="UVN162" s="20"/>
      <c r="UVO162" s="20"/>
      <c r="UVP162" s="20"/>
      <c r="UVQ162" s="20"/>
      <c r="UVR162" s="20"/>
      <c r="UVS162" s="20"/>
      <c r="UVT162" s="20"/>
      <c r="UVU162" s="20"/>
      <c r="UVV162" s="20"/>
      <c r="UVW162" s="20"/>
      <c r="UVX162" s="20"/>
      <c r="UVY162" s="20"/>
      <c r="UVZ162" s="20"/>
      <c r="UWA162" s="20"/>
      <c r="UWB162" s="20"/>
      <c r="UWC162" s="20"/>
      <c r="UWD162" s="20"/>
      <c r="UWE162" s="20"/>
      <c r="UWF162" s="20"/>
      <c r="UWG162" s="20"/>
      <c r="UWH162" s="20"/>
      <c r="UWI162" s="20"/>
      <c r="UWJ162" s="20"/>
      <c r="UWK162" s="20"/>
      <c r="UWL162" s="20"/>
      <c r="UWM162" s="20"/>
      <c r="UWN162" s="20"/>
      <c r="UWO162" s="20"/>
      <c r="UWP162" s="20"/>
      <c r="UWQ162" s="20"/>
      <c r="UWR162" s="20"/>
      <c r="UWS162" s="20"/>
      <c r="UWT162" s="20"/>
      <c r="UWU162" s="20"/>
      <c r="UWV162" s="20"/>
      <c r="UWW162" s="20"/>
      <c r="UWX162" s="20"/>
      <c r="UWY162" s="20"/>
      <c r="UWZ162" s="20"/>
      <c r="UXA162" s="20"/>
      <c r="UXB162" s="20"/>
      <c r="UXC162" s="20"/>
      <c r="UXD162" s="20"/>
      <c r="UXE162" s="20"/>
      <c r="UXF162" s="20"/>
      <c r="UXG162" s="20"/>
      <c r="UXH162" s="20"/>
      <c r="UXI162" s="20"/>
      <c r="UXJ162" s="20"/>
      <c r="UXK162" s="20"/>
      <c r="UXL162" s="20"/>
      <c r="UXM162" s="20"/>
      <c r="UXN162" s="20"/>
      <c r="UXO162" s="20"/>
      <c r="UXP162" s="20"/>
      <c r="UXQ162" s="20"/>
      <c r="UXR162" s="20"/>
      <c r="UXS162" s="20"/>
      <c r="UXT162" s="20"/>
      <c r="UXU162" s="20"/>
      <c r="UXV162" s="20"/>
      <c r="UXW162" s="20"/>
      <c r="UXX162" s="20"/>
      <c r="UXY162" s="20"/>
      <c r="UXZ162" s="20"/>
      <c r="UYA162" s="20"/>
      <c r="UYB162" s="20"/>
      <c r="UYC162" s="20"/>
      <c r="UYD162" s="20"/>
      <c r="UYE162" s="20"/>
      <c r="UYF162" s="20"/>
      <c r="UYG162" s="20"/>
      <c r="UYH162" s="20"/>
      <c r="UYI162" s="20"/>
      <c r="UYJ162" s="20"/>
      <c r="UYK162" s="20"/>
      <c r="UYL162" s="20"/>
      <c r="UYM162" s="20"/>
      <c r="UYN162" s="20"/>
      <c r="UYO162" s="20"/>
      <c r="UYP162" s="20"/>
      <c r="UYQ162" s="20"/>
      <c r="UYR162" s="20"/>
      <c r="UYS162" s="20"/>
      <c r="UYT162" s="20"/>
      <c r="UYU162" s="20"/>
      <c r="UYV162" s="20"/>
      <c r="UYW162" s="20"/>
      <c r="UYX162" s="20"/>
      <c r="UYY162" s="20"/>
      <c r="UYZ162" s="20"/>
      <c r="UZA162" s="20"/>
      <c r="UZB162" s="20"/>
      <c r="UZC162" s="20"/>
      <c r="UZD162" s="20"/>
      <c r="UZE162" s="20"/>
      <c r="UZF162" s="20"/>
      <c r="UZG162" s="20"/>
      <c r="UZH162" s="20"/>
      <c r="UZI162" s="20"/>
      <c r="UZJ162" s="20"/>
      <c r="UZK162" s="20"/>
      <c r="UZL162" s="20"/>
      <c r="UZM162" s="20"/>
      <c r="UZN162" s="20"/>
      <c r="UZO162" s="20"/>
      <c r="UZP162" s="20"/>
      <c r="UZQ162" s="20"/>
      <c r="UZR162" s="20"/>
      <c r="UZS162" s="20"/>
      <c r="UZT162" s="20"/>
      <c r="UZU162" s="20"/>
      <c r="UZV162" s="20"/>
      <c r="UZW162" s="20"/>
      <c r="UZX162" s="20"/>
      <c r="UZY162" s="20"/>
      <c r="UZZ162" s="20"/>
      <c r="VAA162" s="20"/>
      <c r="VAB162" s="20"/>
      <c r="VAC162" s="20"/>
      <c r="VAD162" s="20"/>
      <c r="VAE162" s="20"/>
      <c r="VAF162" s="20"/>
      <c r="VAG162" s="20"/>
      <c r="VAH162" s="20"/>
      <c r="VAI162" s="20"/>
      <c r="VAJ162" s="20"/>
      <c r="VAK162" s="20"/>
      <c r="VAL162" s="20"/>
      <c r="VAM162" s="20"/>
      <c r="VAN162" s="20"/>
      <c r="VAO162" s="20"/>
      <c r="VAP162" s="20"/>
      <c r="VAQ162" s="20"/>
      <c r="VAR162" s="20"/>
      <c r="VAS162" s="20"/>
      <c r="VAT162" s="20"/>
      <c r="VAU162" s="20"/>
      <c r="VAV162" s="20"/>
      <c r="VAW162" s="20"/>
      <c r="VAX162" s="20"/>
      <c r="VAY162" s="20"/>
      <c r="VAZ162" s="20"/>
      <c r="VBA162" s="20"/>
      <c r="VBB162" s="20"/>
      <c r="VBC162" s="20"/>
      <c r="VBD162" s="20"/>
      <c r="VBE162" s="20"/>
      <c r="VBF162" s="20"/>
      <c r="VBG162" s="20"/>
      <c r="VBH162" s="20"/>
      <c r="VBI162" s="20"/>
      <c r="VBJ162" s="20"/>
      <c r="VBK162" s="20"/>
      <c r="VBL162" s="20"/>
      <c r="VBM162" s="20"/>
      <c r="VBN162" s="20"/>
      <c r="VBO162" s="20"/>
      <c r="VBP162" s="20"/>
      <c r="VBQ162" s="20"/>
      <c r="VBR162" s="20"/>
      <c r="VBS162" s="20"/>
      <c r="VBT162" s="20"/>
      <c r="VBU162" s="20"/>
      <c r="VBV162" s="20"/>
      <c r="VBW162" s="20"/>
      <c r="VBX162" s="20"/>
      <c r="VBY162" s="20"/>
      <c r="VBZ162" s="20"/>
      <c r="VCA162" s="20"/>
      <c r="VCB162" s="20"/>
      <c r="VCC162" s="20"/>
      <c r="VCD162" s="20"/>
      <c r="VCE162" s="20"/>
      <c r="VCF162" s="20"/>
      <c r="VCG162" s="20"/>
      <c r="VCH162" s="20"/>
      <c r="VCI162" s="20"/>
      <c r="VCJ162" s="20"/>
      <c r="VCK162" s="20"/>
      <c r="VCL162" s="20"/>
      <c r="VCM162" s="20"/>
      <c r="VCN162" s="20"/>
      <c r="VCO162" s="20"/>
      <c r="VCP162" s="20"/>
      <c r="VCQ162" s="20"/>
      <c r="VCR162" s="20"/>
      <c r="VCS162" s="20"/>
      <c r="VCT162" s="20"/>
      <c r="VCU162" s="20"/>
      <c r="VCV162" s="20"/>
      <c r="VCW162" s="20"/>
      <c r="VCX162" s="20"/>
      <c r="VCY162" s="20"/>
      <c r="VCZ162" s="20"/>
      <c r="VDA162" s="20"/>
      <c r="VDB162" s="20"/>
      <c r="VDC162" s="20"/>
      <c r="VDD162" s="20"/>
      <c r="VDE162" s="20"/>
      <c r="VDF162" s="20"/>
      <c r="VDG162" s="20"/>
      <c r="VDH162" s="20"/>
      <c r="VDI162" s="20"/>
      <c r="VDJ162" s="20"/>
      <c r="VDK162" s="20"/>
      <c r="VDL162" s="20"/>
      <c r="VDM162" s="20"/>
      <c r="VDN162" s="20"/>
      <c r="VDO162" s="20"/>
      <c r="VDP162" s="20"/>
      <c r="VDQ162" s="20"/>
      <c r="VDR162" s="20"/>
      <c r="VDS162" s="20"/>
      <c r="VDT162" s="20"/>
      <c r="VDU162" s="20"/>
      <c r="VDV162" s="20"/>
      <c r="VDW162" s="20"/>
      <c r="VDX162" s="20"/>
      <c r="VDY162" s="20"/>
      <c r="VDZ162" s="20"/>
      <c r="VEA162" s="20"/>
      <c r="VEB162" s="20"/>
      <c r="VEC162" s="20"/>
      <c r="VED162" s="20"/>
      <c r="VEE162" s="20"/>
      <c r="VEF162" s="20"/>
      <c r="VEG162" s="20"/>
      <c r="VEH162" s="20"/>
      <c r="VEI162" s="20"/>
      <c r="VEJ162" s="20"/>
      <c r="VEK162" s="20"/>
      <c r="VEL162" s="20"/>
      <c r="VEM162" s="20"/>
      <c r="VEN162" s="20"/>
      <c r="VEO162" s="20"/>
      <c r="VEP162" s="20"/>
      <c r="VEQ162" s="20"/>
      <c r="VER162" s="20"/>
      <c r="VES162" s="20"/>
      <c r="VET162" s="20"/>
      <c r="VEU162" s="20"/>
      <c r="VEV162" s="20"/>
      <c r="VEW162" s="20"/>
      <c r="VEX162" s="20"/>
      <c r="VEY162" s="20"/>
      <c r="VEZ162" s="20"/>
      <c r="VFA162" s="20"/>
      <c r="VFB162" s="20"/>
      <c r="VFC162" s="20"/>
      <c r="VFD162" s="20"/>
      <c r="VFE162" s="20"/>
      <c r="VFF162" s="20"/>
      <c r="VFG162" s="20"/>
      <c r="VFH162" s="20"/>
      <c r="VFI162" s="20"/>
      <c r="VFJ162" s="20"/>
      <c r="VFK162" s="20"/>
      <c r="VFL162" s="20"/>
      <c r="VFM162" s="20"/>
      <c r="VFN162" s="20"/>
      <c r="VFO162" s="20"/>
      <c r="VFP162" s="20"/>
      <c r="VFQ162" s="20"/>
      <c r="VFR162" s="20"/>
      <c r="VFS162" s="20"/>
      <c r="VFT162" s="20"/>
      <c r="VFU162" s="20"/>
      <c r="VFV162" s="20"/>
      <c r="VFW162" s="20"/>
      <c r="VFX162" s="20"/>
      <c r="VFY162" s="20"/>
      <c r="VFZ162" s="20"/>
      <c r="VGA162" s="20"/>
      <c r="VGB162" s="20"/>
      <c r="VGC162" s="20"/>
      <c r="VGD162" s="20"/>
      <c r="VGE162" s="20"/>
      <c r="VGF162" s="20"/>
      <c r="VGG162" s="20"/>
      <c r="VGH162" s="20"/>
      <c r="VGI162" s="20"/>
      <c r="VGJ162" s="20"/>
      <c r="VGK162" s="20"/>
      <c r="VGL162" s="20"/>
      <c r="VGM162" s="20"/>
      <c r="VGN162" s="20"/>
      <c r="VGO162" s="20"/>
      <c r="VGP162" s="20"/>
      <c r="VGQ162" s="20"/>
      <c r="VGR162" s="20"/>
      <c r="VGS162" s="20"/>
      <c r="VGT162" s="20"/>
      <c r="VGU162" s="20"/>
      <c r="VGV162" s="20"/>
      <c r="VGW162" s="20"/>
      <c r="VGX162" s="20"/>
      <c r="VGY162" s="20"/>
      <c r="VGZ162" s="20"/>
      <c r="VHA162" s="20"/>
      <c r="VHB162" s="20"/>
      <c r="VHC162" s="20"/>
      <c r="VHD162" s="20"/>
      <c r="VHE162" s="20"/>
      <c r="VHF162" s="20"/>
      <c r="VHG162" s="20"/>
      <c r="VHH162" s="20"/>
      <c r="VHI162" s="20"/>
      <c r="VHJ162" s="20"/>
      <c r="VHK162" s="20"/>
      <c r="VHL162" s="20"/>
      <c r="VHM162" s="20"/>
      <c r="VHN162" s="20"/>
      <c r="VHO162" s="20"/>
      <c r="VHP162" s="20"/>
      <c r="VHQ162" s="20"/>
      <c r="VHR162" s="20"/>
      <c r="VHS162" s="20"/>
      <c r="VHT162" s="20"/>
      <c r="VHU162" s="20"/>
      <c r="VHV162" s="20"/>
      <c r="VHW162" s="20"/>
      <c r="VHX162" s="20"/>
      <c r="VHY162" s="20"/>
      <c r="VHZ162" s="20"/>
      <c r="VIA162" s="20"/>
      <c r="VIB162" s="20"/>
      <c r="VIC162" s="20"/>
      <c r="VID162" s="20"/>
      <c r="VIE162" s="20"/>
      <c r="VIF162" s="20"/>
      <c r="VIG162" s="20"/>
      <c r="VIH162" s="20"/>
      <c r="VII162" s="20"/>
      <c r="VIJ162" s="20"/>
      <c r="VIK162" s="20"/>
      <c r="VIL162" s="20"/>
      <c r="VIM162" s="20"/>
      <c r="VIN162" s="20"/>
      <c r="VIO162" s="20"/>
      <c r="VIP162" s="20"/>
      <c r="VIQ162" s="20"/>
      <c r="VIR162" s="20"/>
      <c r="VIS162" s="20"/>
      <c r="VIT162" s="20"/>
      <c r="VIU162" s="20"/>
      <c r="VIV162" s="20"/>
      <c r="VIW162" s="20"/>
      <c r="VIX162" s="20"/>
      <c r="VIY162" s="20"/>
      <c r="VIZ162" s="20"/>
      <c r="VJA162" s="20"/>
      <c r="VJB162" s="20"/>
      <c r="VJC162" s="20"/>
      <c r="VJD162" s="20"/>
      <c r="VJE162" s="20"/>
      <c r="VJF162" s="20"/>
      <c r="VJG162" s="20"/>
      <c r="VJH162" s="20"/>
      <c r="VJI162" s="20"/>
      <c r="VJJ162" s="20"/>
      <c r="VJK162" s="20"/>
      <c r="VJL162" s="20"/>
      <c r="VJM162" s="20"/>
      <c r="VJN162" s="20"/>
      <c r="VJO162" s="20"/>
      <c r="VJP162" s="20"/>
      <c r="VJQ162" s="20"/>
      <c r="VJR162" s="20"/>
      <c r="VJS162" s="20"/>
      <c r="VJT162" s="20"/>
      <c r="VJU162" s="20"/>
      <c r="VJV162" s="20"/>
      <c r="VJW162" s="20"/>
      <c r="VJX162" s="20"/>
      <c r="VJY162" s="20"/>
      <c r="VJZ162" s="20"/>
      <c r="VKA162" s="20"/>
      <c r="VKB162" s="20"/>
      <c r="VKC162" s="20"/>
      <c r="VKD162" s="20"/>
      <c r="VKE162" s="20"/>
      <c r="VKF162" s="20"/>
      <c r="VKG162" s="20"/>
      <c r="VKH162" s="20"/>
      <c r="VKI162" s="20"/>
      <c r="VKJ162" s="20"/>
      <c r="VKK162" s="20"/>
      <c r="VKL162" s="20"/>
      <c r="VKM162" s="20"/>
      <c r="VKN162" s="20"/>
      <c r="VKO162" s="20"/>
      <c r="VKP162" s="20"/>
      <c r="VKQ162" s="20"/>
      <c r="VKR162" s="20"/>
      <c r="VKS162" s="20"/>
      <c r="VKT162" s="20"/>
      <c r="VKU162" s="20"/>
      <c r="VKV162" s="20"/>
      <c r="VKW162" s="20"/>
      <c r="VKX162" s="20"/>
      <c r="VKY162" s="20"/>
      <c r="VKZ162" s="20"/>
      <c r="VLA162" s="20"/>
      <c r="VLB162" s="20"/>
      <c r="VLC162" s="20"/>
      <c r="VLD162" s="20"/>
      <c r="VLE162" s="20"/>
      <c r="VLF162" s="20"/>
      <c r="VLG162" s="20"/>
      <c r="VLH162" s="20"/>
      <c r="VLI162" s="20"/>
      <c r="VLJ162" s="20"/>
      <c r="VLK162" s="20"/>
      <c r="VLL162" s="20"/>
      <c r="VLM162" s="20"/>
      <c r="VLN162" s="20"/>
      <c r="VLO162" s="20"/>
      <c r="VLP162" s="20"/>
      <c r="VLQ162" s="20"/>
      <c r="VLR162" s="20"/>
      <c r="VLS162" s="20"/>
      <c r="VLT162" s="20"/>
      <c r="VLU162" s="20"/>
      <c r="VLV162" s="20"/>
      <c r="VLW162" s="20"/>
      <c r="VLX162" s="20"/>
      <c r="VLY162" s="20"/>
      <c r="VLZ162" s="20"/>
      <c r="VMA162" s="20"/>
      <c r="VMB162" s="20"/>
      <c r="VMC162" s="20"/>
      <c r="VMD162" s="20"/>
      <c r="VME162" s="20"/>
      <c r="VMF162" s="20"/>
      <c r="VMG162" s="20"/>
      <c r="VMH162" s="20"/>
      <c r="VMI162" s="20"/>
      <c r="VMJ162" s="20"/>
      <c r="VMK162" s="20"/>
      <c r="VML162" s="20"/>
      <c r="VMM162" s="20"/>
      <c r="VMN162" s="20"/>
      <c r="VMO162" s="20"/>
      <c r="VMP162" s="20"/>
      <c r="VMQ162" s="20"/>
      <c r="VMR162" s="20"/>
      <c r="VMS162" s="20"/>
      <c r="VMT162" s="20"/>
      <c r="VMU162" s="20"/>
      <c r="VMV162" s="20"/>
      <c r="VMW162" s="20"/>
      <c r="VMX162" s="20"/>
      <c r="VMY162" s="20"/>
      <c r="VMZ162" s="20"/>
      <c r="VNA162" s="20"/>
      <c r="VNB162" s="20"/>
      <c r="VNC162" s="20"/>
      <c r="VND162" s="20"/>
      <c r="VNE162" s="20"/>
      <c r="VNF162" s="20"/>
      <c r="VNG162" s="20"/>
      <c r="VNH162" s="20"/>
      <c r="VNI162" s="20"/>
      <c r="VNJ162" s="20"/>
      <c r="VNK162" s="20"/>
      <c r="VNL162" s="20"/>
      <c r="VNM162" s="20"/>
      <c r="VNN162" s="20"/>
      <c r="VNO162" s="20"/>
      <c r="VNP162" s="20"/>
      <c r="VNQ162" s="20"/>
      <c r="VNR162" s="20"/>
      <c r="VNS162" s="20"/>
      <c r="VNT162" s="20"/>
      <c r="VNU162" s="20"/>
      <c r="VNV162" s="20"/>
      <c r="VNW162" s="20"/>
      <c r="VNX162" s="20"/>
      <c r="VNY162" s="20"/>
      <c r="VNZ162" s="20"/>
      <c r="VOA162" s="20"/>
      <c r="VOB162" s="20"/>
      <c r="VOC162" s="20"/>
      <c r="VOD162" s="20"/>
      <c r="VOE162" s="20"/>
      <c r="VOF162" s="20"/>
      <c r="VOG162" s="20"/>
      <c r="VOH162" s="20"/>
      <c r="VOI162" s="20"/>
      <c r="VOJ162" s="20"/>
      <c r="VOK162" s="20"/>
      <c r="VOL162" s="20"/>
      <c r="VOM162" s="20"/>
      <c r="VON162" s="20"/>
      <c r="VOO162" s="20"/>
      <c r="VOP162" s="20"/>
      <c r="VOQ162" s="20"/>
      <c r="VOR162" s="20"/>
      <c r="VOS162" s="20"/>
      <c r="VOT162" s="20"/>
      <c r="VOU162" s="20"/>
      <c r="VOV162" s="20"/>
      <c r="VOW162" s="20"/>
      <c r="VOX162" s="20"/>
      <c r="VOY162" s="20"/>
      <c r="VOZ162" s="20"/>
      <c r="VPA162" s="20"/>
      <c r="VPB162" s="20"/>
      <c r="VPC162" s="20"/>
      <c r="VPD162" s="20"/>
      <c r="VPE162" s="20"/>
      <c r="VPF162" s="20"/>
      <c r="VPG162" s="20"/>
      <c r="VPH162" s="20"/>
      <c r="VPI162" s="20"/>
      <c r="VPJ162" s="20"/>
      <c r="VPK162" s="20"/>
      <c r="VPL162" s="20"/>
      <c r="VPM162" s="20"/>
      <c r="VPN162" s="20"/>
      <c r="VPO162" s="20"/>
      <c r="VPP162" s="20"/>
      <c r="VPQ162" s="20"/>
      <c r="VPR162" s="20"/>
      <c r="VPS162" s="20"/>
      <c r="VPT162" s="20"/>
      <c r="VPU162" s="20"/>
      <c r="VPV162" s="20"/>
      <c r="VPW162" s="20"/>
      <c r="VPX162" s="20"/>
      <c r="VPY162" s="20"/>
      <c r="VPZ162" s="20"/>
      <c r="VQA162" s="20"/>
      <c r="VQB162" s="20"/>
      <c r="VQC162" s="20"/>
      <c r="VQD162" s="20"/>
      <c r="VQE162" s="20"/>
      <c r="VQF162" s="20"/>
      <c r="VQG162" s="20"/>
      <c r="VQH162" s="20"/>
      <c r="VQI162" s="20"/>
      <c r="VQJ162" s="20"/>
      <c r="VQK162" s="20"/>
      <c r="VQL162" s="20"/>
      <c r="VQM162" s="20"/>
      <c r="VQN162" s="20"/>
      <c r="VQO162" s="20"/>
      <c r="VQP162" s="20"/>
      <c r="VQQ162" s="20"/>
      <c r="VQR162" s="20"/>
      <c r="VQS162" s="20"/>
      <c r="VQT162" s="20"/>
      <c r="VQU162" s="20"/>
      <c r="VQV162" s="20"/>
      <c r="VQW162" s="20"/>
      <c r="VQX162" s="20"/>
      <c r="VQY162" s="20"/>
      <c r="VQZ162" s="20"/>
      <c r="VRA162" s="20"/>
      <c r="VRB162" s="20"/>
      <c r="VRC162" s="20"/>
      <c r="VRD162" s="20"/>
      <c r="VRE162" s="20"/>
      <c r="VRF162" s="20"/>
      <c r="VRG162" s="20"/>
      <c r="VRH162" s="20"/>
      <c r="VRI162" s="20"/>
      <c r="VRJ162" s="20"/>
      <c r="VRK162" s="20"/>
      <c r="VRL162" s="20"/>
      <c r="VRM162" s="20"/>
      <c r="VRN162" s="20"/>
      <c r="VRO162" s="20"/>
      <c r="VRP162" s="20"/>
      <c r="VRQ162" s="20"/>
      <c r="VRR162" s="20"/>
      <c r="VRS162" s="20"/>
      <c r="VRT162" s="20"/>
      <c r="VRU162" s="20"/>
      <c r="VRV162" s="20"/>
      <c r="VRW162" s="20"/>
      <c r="VRX162" s="20"/>
      <c r="VRY162" s="20"/>
      <c r="VRZ162" s="20"/>
      <c r="VSA162" s="20"/>
      <c r="VSB162" s="20"/>
      <c r="VSC162" s="20"/>
      <c r="VSD162" s="20"/>
      <c r="VSE162" s="20"/>
      <c r="VSF162" s="20"/>
      <c r="VSG162" s="20"/>
      <c r="VSH162" s="20"/>
      <c r="VSI162" s="20"/>
      <c r="VSJ162" s="20"/>
      <c r="VSK162" s="20"/>
      <c r="VSL162" s="20"/>
      <c r="VSM162" s="20"/>
      <c r="VSN162" s="20"/>
      <c r="VSO162" s="20"/>
      <c r="VSP162" s="20"/>
      <c r="VSQ162" s="20"/>
      <c r="VSR162" s="20"/>
      <c r="VSS162" s="20"/>
      <c r="VST162" s="20"/>
      <c r="VSU162" s="20"/>
      <c r="VSV162" s="20"/>
      <c r="VSW162" s="20"/>
      <c r="VSX162" s="20"/>
      <c r="VSY162" s="20"/>
      <c r="VSZ162" s="20"/>
      <c r="VTA162" s="20"/>
      <c r="VTB162" s="20"/>
      <c r="VTC162" s="20"/>
      <c r="VTD162" s="20"/>
      <c r="VTE162" s="20"/>
      <c r="VTF162" s="20"/>
      <c r="VTG162" s="20"/>
      <c r="VTH162" s="20"/>
      <c r="VTI162" s="20"/>
      <c r="VTJ162" s="20"/>
      <c r="VTK162" s="20"/>
      <c r="VTL162" s="20"/>
      <c r="VTM162" s="20"/>
      <c r="VTN162" s="20"/>
      <c r="VTO162" s="20"/>
      <c r="VTP162" s="20"/>
      <c r="VTQ162" s="20"/>
      <c r="VTR162" s="20"/>
      <c r="VTS162" s="20"/>
      <c r="VTT162" s="20"/>
      <c r="VTU162" s="20"/>
      <c r="VTV162" s="20"/>
      <c r="VTW162" s="20"/>
      <c r="VTX162" s="20"/>
      <c r="VTY162" s="20"/>
      <c r="VTZ162" s="20"/>
      <c r="VUA162" s="20"/>
      <c r="VUB162" s="20"/>
      <c r="VUC162" s="20"/>
      <c r="VUD162" s="20"/>
      <c r="VUE162" s="20"/>
      <c r="VUF162" s="20"/>
      <c r="VUG162" s="20"/>
      <c r="VUH162" s="20"/>
      <c r="VUI162" s="20"/>
      <c r="VUJ162" s="20"/>
      <c r="VUK162" s="20"/>
      <c r="VUL162" s="20"/>
      <c r="VUM162" s="20"/>
      <c r="VUN162" s="20"/>
      <c r="VUO162" s="20"/>
      <c r="VUP162" s="20"/>
      <c r="VUQ162" s="20"/>
      <c r="VUR162" s="20"/>
      <c r="VUS162" s="20"/>
      <c r="VUT162" s="20"/>
      <c r="VUU162" s="20"/>
      <c r="VUV162" s="20"/>
      <c r="VUW162" s="20"/>
      <c r="VUX162" s="20"/>
      <c r="VUY162" s="20"/>
      <c r="VUZ162" s="20"/>
      <c r="VVA162" s="20"/>
      <c r="VVB162" s="20"/>
      <c r="VVC162" s="20"/>
      <c r="VVD162" s="20"/>
      <c r="VVE162" s="20"/>
      <c r="VVF162" s="20"/>
      <c r="VVG162" s="20"/>
      <c r="VVH162" s="20"/>
      <c r="VVI162" s="20"/>
      <c r="VVJ162" s="20"/>
      <c r="VVK162" s="20"/>
      <c r="VVL162" s="20"/>
      <c r="VVM162" s="20"/>
      <c r="VVN162" s="20"/>
      <c r="VVO162" s="20"/>
      <c r="VVP162" s="20"/>
      <c r="VVQ162" s="20"/>
      <c r="VVR162" s="20"/>
      <c r="VVS162" s="20"/>
      <c r="VVT162" s="20"/>
      <c r="VVU162" s="20"/>
      <c r="VVV162" s="20"/>
      <c r="VVW162" s="20"/>
      <c r="VVX162" s="20"/>
      <c r="VVY162" s="20"/>
      <c r="VVZ162" s="20"/>
      <c r="VWA162" s="20"/>
      <c r="VWB162" s="20"/>
      <c r="VWC162" s="20"/>
      <c r="VWD162" s="20"/>
      <c r="VWE162" s="20"/>
      <c r="VWF162" s="20"/>
      <c r="VWG162" s="20"/>
      <c r="VWH162" s="20"/>
      <c r="VWI162" s="20"/>
      <c r="VWJ162" s="20"/>
      <c r="VWK162" s="20"/>
      <c r="VWL162" s="20"/>
      <c r="VWM162" s="20"/>
      <c r="VWN162" s="20"/>
      <c r="VWO162" s="20"/>
      <c r="VWP162" s="20"/>
      <c r="VWQ162" s="20"/>
      <c r="VWR162" s="20"/>
      <c r="VWS162" s="20"/>
      <c r="VWT162" s="20"/>
      <c r="VWU162" s="20"/>
      <c r="VWV162" s="20"/>
      <c r="VWW162" s="20"/>
      <c r="VWX162" s="20"/>
      <c r="VWY162" s="20"/>
      <c r="VWZ162" s="20"/>
      <c r="VXA162" s="20"/>
      <c r="VXB162" s="20"/>
      <c r="VXC162" s="20"/>
      <c r="VXD162" s="20"/>
      <c r="VXE162" s="20"/>
      <c r="VXF162" s="20"/>
      <c r="VXG162" s="20"/>
      <c r="VXH162" s="20"/>
      <c r="VXI162" s="20"/>
      <c r="VXJ162" s="20"/>
      <c r="VXK162" s="20"/>
      <c r="VXL162" s="20"/>
      <c r="VXM162" s="20"/>
      <c r="VXN162" s="20"/>
      <c r="VXO162" s="20"/>
      <c r="VXP162" s="20"/>
      <c r="VXQ162" s="20"/>
      <c r="VXR162" s="20"/>
      <c r="VXS162" s="20"/>
      <c r="VXT162" s="20"/>
      <c r="VXU162" s="20"/>
      <c r="VXV162" s="20"/>
      <c r="VXW162" s="20"/>
      <c r="VXX162" s="20"/>
      <c r="VXY162" s="20"/>
      <c r="VXZ162" s="20"/>
      <c r="VYA162" s="20"/>
      <c r="VYB162" s="20"/>
      <c r="VYC162" s="20"/>
      <c r="VYD162" s="20"/>
      <c r="VYE162" s="20"/>
      <c r="VYF162" s="20"/>
      <c r="VYG162" s="20"/>
      <c r="VYH162" s="20"/>
      <c r="VYI162" s="20"/>
      <c r="VYJ162" s="20"/>
      <c r="VYK162" s="20"/>
      <c r="VYL162" s="20"/>
      <c r="VYM162" s="20"/>
      <c r="VYN162" s="20"/>
      <c r="VYO162" s="20"/>
      <c r="VYP162" s="20"/>
      <c r="VYQ162" s="20"/>
      <c r="VYR162" s="20"/>
      <c r="VYS162" s="20"/>
      <c r="VYT162" s="20"/>
      <c r="VYU162" s="20"/>
      <c r="VYV162" s="20"/>
      <c r="VYW162" s="20"/>
      <c r="VYX162" s="20"/>
      <c r="VYY162" s="20"/>
      <c r="VYZ162" s="20"/>
      <c r="VZA162" s="20"/>
      <c r="VZB162" s="20"/>
      <c r="VZC162" s="20"/>
      <c r="VZD162" s="20"/>
      <c r="VZE162" s="20"/>
      <c r="VZF162" s="20"/>
      <c r="VZG162" s="20"/>
      <c r="VZH162" s="20"/>
      <c r="VZI162" s="20"/>
      <c r="VZJ162" s="20"/>
      <c r="VZK162" s="20"/>
      <c r="VZL162" s="20"/>
      <c r="VZM162" s="20"/>
      <c r="VZN162" s="20"/>
      <c r="VZO162" s="20"/>
      <c r="VZP162" s="20"/>
      <c r="VZQ162" s="20"/>
      <c r="VZR162" s="20"/>
      <c r="VZS162" s="20"/>
      <c r="VZT162" s="20"/>
      <c r="VZU162" s="20"/>
      <c r="VZV162" s="20"/>
      <c r="VZW162" s="20"/>
      <c r="VZX162" s="20"/>
      <c r="VZY162" s="20"/>
      <c r="VZZ162" s="20"/>
      <c r="WAA162" s="20"/>
      <c r="WAB162" s="20"/>
      <c r="WAC162" s="20"/>
      <c r="WAD162" s="20"/>
      <c r="WAE162" s="20"/>
      <c r="WAF162" s="20"/>
      <c r="WAG162" s="20"/>
      <c r="WAH162" s="20"/>
      <c r="WAI162" s="20"/>
      <c r="WAJ162" s="20"/>
      <c r="WAK162" s="20"/>
      <c r="WAL162" s="20"/>
      <c r="WAM162" s="20"/>
      <c r="WAN162" s="20"/>
      <c r="WAO162" s="20"/>
      <c r="WAP162" s="20"/>
      <c r="WAQ162" s="20"/>
      <c r="WAR162" s="20"/>
      <c r="WAS162" s="20"/>
      <c r="WAT162" s="20"/>
      <c r="WAU162" s="20"/>
      <c r="WAV162" s="20"/>
      <c r="WAW162" s="20"/>
      <c r="WAX162" s="20"/>
      <c r="WAY162" s="20"/>
      <c r="WAZ162" s="20"/>
      <c r="WBA162" s="20"/>
      <c r="WBB162" s="20"/>
      <c r="WBC162" s="20"/>
      <c r="WBD162" s="20"/>
      <c r="WBE162" s="20"/>
      <c r="WBF162" s="20"/>
      <c r="WBG162" s="20"/>
      <c r="WBH162" s="20"/>
      <c r="WBI162" s="20"/>
      <c r="WBJ162" s="20"/>
      <c r="WBK162" s="20"/>
      <c r="WBL162" s="20"/>
      <c r="WBM162" s="20"/>
      <c r="WBN162" s="20"/>
      <c r="WBO162" s="20"/>
      <c r="WBP162" s="20"/>
      <c r="WBQ162" s="20"/>
      <c r="WBR162" s="20"/>
      <c r="WBS162" s="20"/>
      <c r="WBT162" s="20"/>
      <c r="WBU162" s="20"/>
      <c r="WBV162" s="20"/>
      <c r="WBW162" s="20"/>
      <c r="WBX162" s="20"/>
      <c r="WBY162" s="20"/>
      <c r="WBZ162" s="20"/>
      <c r="WCA162" s="20"/>
      <c r="WCB162" s="20"/>
      <c r="WCC162" s="20"/>
      <c r="WCD162" s="20"/>
      <c r="WCE162" s="20"/>
      <c r="WCF162" s="20"/>
      <c r="WCG162" s="20"/>
      <c r="WCH162" s="20"/>
      <c r="WCI162" s="20"/>
      <c r="WCJ162" s="20"/>
      <c r="WCK162" s="20"/>
      <c r="WCL162" s="20"/>
      <c r="WCM162" s="20"/>
      <c r="WCN162" s="20"/>
      <c r="WCO162" s="20"/>
      <c r="WCP162" s="20"/>
      <c r="WCQ162" s="20"/>
      <c r="WCR162" s="20"/>
      <c r="WCS162" s="20"/>
      <c r="WCT162" s="20"/>
      <c r="WCU162" s="20"/>
      <c r="WCV162" s="20"/>
      <c r="WCW162" s="20"/>
      <c r="WCX162" s="20"/>
      <c r="WCY162" s="20"/>
      <c r="WCZ162" s="20"/>
      <c r="WDA162" s="20"/>
      <c r="WDB162" s="20"/>
      <c r="WDC162" s="20"/>
      <c r="WDD162" s="20"/>
      <c r="WDE162" s="20"/>
      <c r="WDF162" s="20"/>
      <c r="WDG162" s="20"/>
      <c r="WDH162" s="20"/>
      <c r="WDI162" s="20"/>
      <c r="WDJ162" s="20"/>
      <c r="WDK162" s="20"/>
      <c r="WDL162" s="20"/>
      <c r="WDM162" s="20"/>
      <c r="WDN162" s="20"/>
      <c r="WDO162" s="20"/>
      <c r="WDP162" s="20"/>
      <c r="WDQ162" s="20"/>
      <c r="WDR162" s="20"/>
      <c r="WDS162" s="20"/>
      <c r="WDT162" s="20"/>
      <c r="WDU162" s="20"/>
      <c r="WDV162" s="20"/>
      <c r="WDW162" s="20"/>
      <c r="WDX162" s="20"/>
      <c r="WDY162" s="20"/>
      <c r="WDZ162" s="20"/>
      <c r="WEA162" s="20"/>
      <c r="WEB162" s="20"/>
      <c r="WEC162" s="20"/>
      <c r="WED162" s="20"/>
      <c r="WEE162" s="20"/>
      <c r="WEF162" s="20"/>
      <c r="WEG162" s="20"/>
      <c r="WEH162" s="20"/>
      <c r="WEI162" s="20"/>
      <c r="WEJ162" s="20"/>
      <c r="WEK162" s="20"/>
      <c r="WEL162" s="20"/>
      <c r="WEM162" s="20"/>
      <c r="WEN162" s="20"/>
      <c r="WEO162" s="20"/>
      <c r="WEP162" s="20"/>
      <c r="WEQ162" s="20"/>
      <c r="WER162" s="20"/>
      <c r="WES162" s="20"/>
      <c r="WET162" s="20"/>
      <c r="WEU162" s="20"/>
      <c r="WEV162" s="20"/>
      <c r="WEW162" s="20"/>
      <c r="WEX162" s="20"/>
      <c r="WEY162" s="20"/>
      <c r="WEZ162" s="20"/>
      <c r="WFA162" s="20"/>
      <c r="WFB162" s="20"/>
      <c r="WFC162" s="20"/>
      <c r="WFD162" s="20"/>
      <c r="WFE162" s="20"/>
      <c r="WFF162" s="20"/>
      <c r="WFG162" s="20"/>
      <c r="WFH162" s="20"/>
      <c r="WFI162" s="20"/>
      <c r="WFJ162" s="20"/>
      <c r="WFK162" s="20"/>
      <c r="WFL162" s="20"/>
      <c r="WFM162" s="20"/>
      <c r="WFN162" s="20"/>
      <c r="WFO162" s="20"/>
      <c r="WFP162" s="20"/>
      <c r="WFQ162" s="20"/>
      <c r="WFR162" s="20"/>
      <c r="WFS162" s="20"/>
      <c r="WFT162" s="20"/>
      <c r="WFU162" s="20"/>
      <c r="WFV162" s="20"/>
      <c r="WFW162" s="20"/>
      <c r="WFX162" s="20"/>
      <c r="WFY162" s="20"/>
      <c r="WFZ162" s="20"/>
      <c r="WGA162" s="20"/>
      <c r="WGB162" s="20"/>
      <c r="WGC162" s="20"/>
      <c r="WGD162" s="20"/>
      <c r="WGE162" s="20"/>
      <c r="WGF162" s="20"/>
      <c r="WGG162" s="20"/>
      <c r="WGH162" s="20"/>
      <c r="WGI162" s="20"/>
      <c r="WGJ162" s="20"/>
      <c r="WGK162" s="20"/>
      <c r="WGL162" s="20"/>
      <c r="WGM162" s="20"/>
      <c r="WGN162" s="20"/>
      <c r="WGO162" s="20"/>
      <c r="WGP162" s="20"/>
      <c r="WGQ162" s="20"/>
      <c r="WGR162" s="20"/>
      <c r="WGS162" s="20"/>
      <c r="WGT162" s="20"/>
      <c r="WGU162" s="20"/>
      <c r="WGV162" s="20"/>
      <c r="WGW162" s="20"/>
      <c r="WGX162" s="20"/>
      <c r="WGY162" s="20"/>
      <c r="WGZ162" s="20"/>
      <c r="WHA162" s="20"/>
      <c r="WHB162" s="20"/>
      <c r="WHC162" s="20"/>
      <c r="WHD162" s="20"/>
      <c r="WHE162" s="20"/>
      <c r="WHF162" s="20"/>
      <c r="WHG162" s="20"/>
      <c r="WHH162" s="20"/>
      <c r="WHI162" s="20"/>
      <c r="WHJ162" s="20"/>
      <c r="WHK162" s="20"/>
      <c r="WHL162" s="20"/>
      <c r="WHM162" s="20"/>
      <c r="WHN162" s="20"/>
      <c r="WHO162" s="20"/>
      <c r="WHP162" s="20"/>
      <c r="WHQ162" s="20"/>
      <c r="WHR162" s="20"/>
      <c r="WHS162" s="20"/>
      <c r="WHT162" s="20"/>
      <c r="WHU162" s="20"/>
      <c r="WHV162" s="20"/>
      <c r="WHW162" s="20"/>
      <c r="WHX162" s="20"/>
      <c r="WHY162" s="20"/>
      <c r="WHZ162" s="20"/>
      <c r="WIA162" s="20"/>
      <c r="WIB162" s="20"/>
      <c r="WIC162" s="20"/>
      <c r="WID162" s="20"/>
      <c r="WIE162" s="20"/>
      <c r="WIF162" s="20"/>
      <c r="WIG162" s="20"/>
      <c r="WIH162" s="20"/>
      <c r="WII162" s="20"/>
      <c r="WIJ162" s="20"/>
      <c r="WIK162" s="20"/>
      <c r="WIL162" s="20"/>
      <c r="WIM162" s="20"/>
      <c r="WIN162" s="20"/>
      <c r="WIO162" s="20"/>
      <c r="WIP162" s="20"/>
      <c r="WIQ162" s="20"/>
      <c r="WIR162" s="20"/>
      <c r="WIS162" s="20"/>
      <c r="WIT162" s="20"/>
      <c r="WIU162" s="20"/>
      <c r="WIV162" s="20"/>
      <c r="WIW162" s="20"/>
      <c r="WIX162" s="20"/>
      <c r="WIY162" s="20"/>
      <c r="WIZ162" s="20"/>
      <c r="WJA162" s="20"/>
      <c r="WJB162" s="20"/>
      <c r="WJC162" s="20"/>
      <c r="WJD162" s="20"/>
      <c r="WJE162" s="20"/>
      <c r="WJF162" s="20"/>
      <c r="WJG162" s="20"/>
      <c r="WJH162" s="20"/>
      <c r="WJI162" s="20"/>
      <c r="WJJ162" s="20"/>
      <c r="WJK162" s="20"/>
      <c r="WJL162" s="20"/>
      <c r="WJM162" s="20"/>
      <c r="WJN162" s="20"/>
      <c r="WJO162" s="20"/>
      <c r="WJP162" s="20"/>
      <c r="WJQ162" s="20"/>
      <c r="WJR162" s="20"/>
      <c r="WJS162" s="20"/>
      <c r="WJT162" s="20"/>
      <c r="WJU162" s="20"/>
      <c r="WJV162" s="20"/>
      <c r="WJW162" s="20"/>
      <c r="WJX162" s="20"/>
      <c r="WJY162" s="20"/>
      <c r="WJZ162" s="20"/>
      <c r="WKA162" s="20"/>
      <c r="WKB162" s="20"/>
      <c r="WKC162" s="20"/>
      <c r="WKD162" s="20"/>
      <c r="WKE162" s="20"/>
      <c r="WKF162" s="20"/>
      <c r="WKG162" s="20"/>
      <c r="WKH162" s="20"/>
      <c r="WKI162" s="20"/>
      <c r="WKJ162" s="20"/>
      <c r="WKK162" s="20"/>
      <c r="WKL162" s="20"/>
      <c r="WKM162" s="20"/>
      <c r="WKN162" s="20"/>
      <c r="WKO162" s="20"/>
      <c r="WKP162" s="20"/>
      <c r="WKQ162" s="20"/>
      <c r="WKR162" s="20"/>
      <c r="WKS162" s="20"/>
      <c r="WKT162" s="20"/>
      <c r="WKU162" s="20"/>
      <c r="WKV162" s="20"/>
      <c r="WKW162" s="20"/>
      <c r="WKX162" s="20"/>
      <c r="WKY162" s="20"/>
      <c r="WKZ162" s="20"/>
      <c r="WLA162" s="20"/>
      <c r="WLB162" s="20"/>
      <c r="WLC162" s="20"/>
      <c r="WLD162" s="20"/>
      <c r="WLE162" s="20"/>
      <c r="WLF162" s="20"/>
      <c r="WLG162" s="20"/>
      <c r="WLH162" s="20"/>
      <c r="WLI162" s="20"/>
      <c r="WLJ162" s="20"/>
      <c r="WLK162" s="20"/>
      <c r="WLL162" s="20"/>
      <c r="WLM162" s="20"/>
      <c r="WLN162" s="20"/>
      <c r="WLO162" s="20"/>
      <c r="WLP162" s="20"/>
      <c r="WLQ162" s="20"/>
      <c r="WLR162" s="20"/>
      <c r="WLS162" s="20"/>
      <c r="WLT162" s="20"/>
      <c r="WLU162" s="20"/>
      <c r="WLV162" s="20"/>
      <c r="WLW162" s="20"/>
      <c r="WLX162" s="20"/>
      <c r="WLY162" s="20"/>
      <c r="WLZ162" s="20"/>
      <c r="WMA162" s="20"/>
      <c r="WMB162" s="20"/>
      <c r="WMC162" s="20"/>
      <c r="WMD162" s="20"/>
      <c r="WME162" s="20"/>
      <c r="WMF162" s="20"/>
      <c r="WMG162" s="20"/>
      <c r="WMH162" s="20"/>
      <c r="WMI162" s="20"/>
      <c r="WMJ162" s="20"/>
      <c r="WMK162" s="20"/>
      <c r="WML162" s="20"/>
      <c r="WMM162" s="20"/>
      <c r="WMN162" s="20"/>
      <c r="WMO162" s="20"/>
      <c r="WMP162" s="20"/>
      <c r="WMQ162" s="20"/>
      <c r="WMR162" s="20"/>
      <c r="WMS162" s="20"/>
      <c r="WMT162" s="20"/>
      <c r="WMU162" s="20"/>
      <c r="WMV162" s="20"/>
      <c r="WMW162" s="20"/>
      <c r="WMX162" s="20"/>
      <c r="WMY162" s="20"/>
      <c r="WMZ162" s="20"/>
      <c r="WNA162" s="20"/>
      <c r="WNB162" s="20"/>
      <c r="WNC162" s="20"/>
      <c r="WND162" s="20"/>
      <c r="WNE162" s="20"/>
      <c r="WNF162" s="20"/>
      <c r="WNG162" s="20"/>
      <c r="WNH162" s="20"/>
      <c r="WNI162" s="20"/>
      <c r="WNJ162" s="20"/>
      <c r="WNK162" s="20"/>
      <c r="WNL162" s="20"/>
      <c r="WNM162" s="20"/>
      <c r="WNN162" s="20"/>
      <c r="WNO162" s="20"/>
      <c r="WNP162" s="20"/>
      <c r="WNQ162" s="20"/>
      <c r="WNR162" s="20"/>
      <c r="WNS162" s="20"/>
      <c r="WNT162" s="20"/>
      <c r="WNU162" s="20"/>
      <c r="WNV162" s="20"/>
      <c r="WNW162" s="20"/>
      <c r="WNX162" s="20"/>
      <c r="WNY162" s="20"/>
      <c r="WNZ162" s="20"/>
      <c r="WOA162" s="20"/>
      <c r="WOB162" s="20"/>
      <c r="WOC162" s="20"/>
      <c r="WOD162" s="20"/>
      <c r="WOE162" s="20"/>
      <c r="WOF162" s="20"/>
      <c r="WOG162" s="20"/>
      <c r="WOH162" s="20"/>
      <c r="WOI162" s="20"/>
      <c r="WOJ162" s="20"/>
      <c r="WOK162" s="20"/>
      <c r="WOL162" s="20"/>
      <c r="WOM162" s="20"/>
      <c r="WON162" s="20"/>
      <c r="WOO162" s="20"/>
      <c r="WOP162" s="20"/>
      <c r="WOQ162" s="20"/>
      <c r="WOR162" s="20"/>
      <c r="WOS162" s="20"/>
      <c r="WOT162" s="20"/>
      <c r="WOU162" s="20"/>
      <c r="WOV162" s="20"/>
      <c r="WOW162" s="20"/>
      <c r="WOX162" s="20"/>
      <c r="WOY162" s="20"/>
      <c r="WOZ162" s="20"/>
      <c r="WPA162" s="20"/>
      <c r="WPB162" s="20"/>
      <c r="WPC162" s="20"/>
      <c r="WPD162" s="20"/>
      <c r="WPE162" s="20"/>
      <c r="WPF162" s="20"/>
      <c r="WPG162" s="20"/>
      <c r="WPH162" s="20"/>
      <c r="WPI162" s="20"/>
      <c r="WPJ162" s="20"/>
      <c r="WPK162" s="20"/>
      <c r="WPL162" s="20"/>
      <c r="WPM162" s="20"/>
      <c r="WPN162" s="20"/>
      <c r="WPO162" s="20"/>
      <c r="WPP162" s="20"/>
      <c r="WPQ162" s="20"/>
      <c r="WPR162" s="20"/>
      <c r="WPS162" s="20"/>
      <c r="WPT162" s="20"/>
      <c r="WPU162" s="20"/>
      <c r="WPV162" s="20"/>
      <c r="WPW162" s="20"/>
      <c r="WPX162" s="20"/>
      <c r="WPY162" s="20"/>
      <c r="WPZ162" s="20"/>
      <c r="WQA162" s="20"/>
      <c r="WQB162" s="20"/>
      <c r="WQC162" s="20"/>
      <c r="WQD162" s="20"/>
      <c r="WQE162" s="20"/>
      <c r="WQF162" s="20"/>
      <c r="WQG162" s="20"/>
      <c r="WQH162" s="20"/>
      <c r="WQI162" s="20"/>
      <c r="WQJ162" s="20"/>
      <c r="WQK162" s="20"/>
      <c r="WQL162" s="20"/>
      <c r="WQM162" s="20"/>
      <c r="WQN162" s="20"/>
      <c r="WQO162" s="20"/>
      <c r="WQP162" s="20"/>
      <c r="WQQ162" s="20"/>
      <c r="WQR162" s="20"/>
      <c r="WQS162" s="20"/>
      <c r="WQT162" s="20"/>
      <c r="WQU162" s="20"/>
      <c r="WQV162" s="20"/>
      <c r="WQW162" s="20"/>
      <c r="WQX162" s="20"/>
      <c r="WQY162" s="20"/>
      <c r="WQZ162" s="20"/>
      <c r="WRA162" s="20"/>
      <c r="WRB162" s="20"/>
      <c r="WRC162" s="20"/>
      <c r="WRD162" s="20"/>
      <c r="WRE162" s="20"/>
      <c r="WRF162" s="20"/>
      <c r="WRG162" s="20"/>
      <c r="WRH162" s="20"/>
      <c r="WRI162" s="20"/>
      <c r="WRJ162" s="20"/>
      <c r="WRK162" s="20"/>
      <c r="WRL162" s="20"/>
      <c r="WRM162" s="20"/>
      <c r="WRN162" s="20"/>
      <c r="WRO162" s="20"/>
      <c r="WRP162" s="20"/>
      <c r="WRQ162" s="20"/>
      <c r="WRR162" s="20"/>
      <c r="WRS162" s="20"/>
      <c r="WRT162" s="20"/>
      <c r="WRU162" s="20"/>
      <c r="WRV162" s="20"/>
      <c r="WRW162" s="20"/>
      <c r="WRX162" s="20"/>
      <c r="WRY162" s="20"/>
      <c r="WRZ162" s="20"/>
      <c r="WSA162" s="20"/>
      <c r="WSB162" s="20"/>
      <c r="WSC162" s="20"/>
      <c r="WSD162" s="20"/>
      <c r="WSE162" s="20"/>
      <c r="WSF162" s="20"/>
      <c r="WSG162" s="20"/>
      <c r="WSH162" s="20"/>
      <c r="WSI162" s="20"/>
      <c r="WSJ162" s="20"/>
      <c r="WSK162" s="20"/>
      <c r="WSL162" s="20"/>
      <c r="WSM162" s="20"/>
      <c r="WSN162" s="20"/>
      <c r="WSO162" s="20"/>
      <c r="WSP162" s="20"/>
      <c r="WSQ162" s="20"/>
      <c r="WSR162" s="20"/>
      <c r="WSS162" s="20"/>
      <c r="WST162" s="20"/>
      <c r="WSU162" s="20"/>
      <c r="WSV162" s="20"/>
      <c r="WSW162" s="20"/>
      <c r="WSX162" s="20"/>
      <c r="WSY162" s="20"/>
      <c r="WSZ162" s="20"/>
      <c r="WTA162" s="20"/>
      <c r="WTB162" s="20"/>
      <c r="WTC162" s="20"/>
      <c r="WTD162" s="20"/>
      <c r="WTE162" s="20"/>
      <c r="WTF162" s="20"/>
      <c r="WTG162" s="20"/>
      <c r="WTH162" s="20"/>
      <c r="WTI162" s="20"/>
      <c r="WTJ162" s="20"/>
      <c r="WTK162" s="20"/>
      <c r="WTL162" s="20"/>
      <c r="WTM162" s="20"/>
      <c r="WTN162" s="20"/>
      <c r="WTO162" s="20"/>
      <c r="WTP162" s="20"/>
      <c r="WTQ162" s="20"/>
      <c r="WTR162" s="20"/>
      <c r="WTS162" s="20"/>
      <c r="WTT162" s="20"/>
      <c r="WTU162" s="20"/>
      <c r="WTV162" s="20"/>
      <c r="WTW162" s="20"/>
      <c r="WTX162" s="20"/>
      <c r="WTY162" s="20"/>
      <c r="WTZ162" s="20"/>
      <c r="WUA162" s="20"/>
      <c r="WUB162" s="20"/>
      <c r="WUC162" s="20"/>
      <c r="WUD162" s="20"/>
      <c r="WUE162" s="20"/>
      <c r="WUF162" s="20"/>
      <c r="WUG162" s="20"/>
      <c r="WUH162" s="20"/>
      <c r="WUI162" s="20"/>
      <c r="WUJ162" s="20"/>
      <c r="WUK162" s="20"/>
      <c r="WUL162" s="20"/>
      <c r="WUM162" s="20"/>
      <c r="WUN162" s="20"/>
      <c r="WUO162" s="20"/>
      <c r="WUP162" s="20"/>
      <c r="WUQ162" s="20"/>
      <c r="WUR162" s="20"/>
      <c r="WUS162" s="20"/>
      <c r="WUT162" s="20"/>
      <c r="WUU162" s="20"/>
      <c r="WUV162" s="20"/>
      <c r="WUW162" s="20"/>
      <c r="WUX162" s="20"/>
      <c r="WUY162" s="20"/>
      <c r="WUZ162" s="20"/>
      <c r="WVA162" s="20"/>
      <c r="WVB162" s="20"/>
      <c r="WVC162" s="20"/>
      <c r="WVD162" s="20"/>
      <c r="WVE162" s="20"/>
      <c r="WVF162" s="20"/>
      <c r="WVG162" s="20"/>
      <c r="WVH162" s="20"/>
      <c r="WVI162" s="20"/>
      <c r="WVJ162" s="20"/>
      <c r="WVK162" s="20"/>
      <c r="WVL162" s="20"/>
      <c r="WVM162" s="20"/>
      <c r="WVN162" s="20"/>
      <c r="WVO162" s="20"/>
      <c r="WVP162" s="20"/>
      <c r="WVQ162" s="20"/>
      <c r="WVR162" s="20"/>
      <c r="WVS162" s="20"/>
      <c r="WVT162" s="20"/>
      <c r="WVU162" s="20"/>
      <c r="WVV162" s="20"/>
      <c r="WVW162" s="20"/>
      <c r="WVX162" s="20"/>
      <c r="WVY162" s="20"/>
      <c r="WVZ162" s="20"/>
      <c r="WWA162" s="20"/>
      <c r="WWB162" s="20"/>
      <c r="WWC162" s="20"/>
      <c r="WWD162" s="20"/>
      <c r="WWE162" s="20"/>
      <c r="WWF162" s="20"/>
      <c r="WWG162" s="20"/>
      <c r="WWH162" s="20"/>
      <c r="WWI162" s="20"/>
      <c r="WWJ162" s="20"/>
      <c r="WWK162" s="20"/>
      <c r="WWL162" s="20"/>
      <c r="WWM162" s="20"/>
      <c r="WWN162" s="20"/>
      <c r="WWO162" s="20"/>
      <c r="WWP162" s="20"/>
      <c r="WWQ162" s="20"/>
      <c r="WWR162" s="20"/>
      <c r="WWS162" s="20"/>
      <c r="WWT162" s="20"/>
      <c r="WWU162" s="20"/>
      <c r="WWV162" s="20"/>
      <c r="WWW162" s="20"/>
      <c r="WWX162" s="20"/>
      <c r="WWY162" s="20"/>
      <c r="WWZ162" s="20"/>
      <c r="WXA162" s="20"/>
      <c r="WXB162" s="20"/>
      <c r="WXC162" s="20"/>
      <c r="WXD162" s="20"/>
      <c r="WXE162" s="20"/>
      <c r="WXF162" s="20"/>
      <c r="WXG162" s="20"/>
      <c r="WXH162" s="20"/>
      <c r="WXI162" s="20"/>
      <c r="WXJ162" s="20"/>
      <c r="WXK162" s="20"/>
      <c r="WXL162" s="20"/>
      <c r="WXM162" s="20"/>
      <c r="WXN162" s="20"/>
      <c r="WXO162" s="20"/>
      <c r="WXP162" s="20"/>
      <c r="WXQ162" s="20"/>
      <c r="WXR162" s="20"/>
      <c r="WXS162" s="20"/>
      <c r="WXT162" s="20"/>
      <c r="WXU162" s="20"/>
      <c r="WXV162" s="20"/>
      <c r="WXW162" s="20"/>
      <c r="WXX162" s="20"/>
      <c r="WXY162" s="20"/>
      <c r="WXZ162" s="20"/>
      <c r="WYA162" s="20"/>
      <c r="WYB162" s="20"/>
      <c r="WYC162" s="20"/>
      <c r="WYD162" s="20"/>
      <c r="WYE162" s="20"/>
      <c r="WYF162" s="20"/>
      <c r="WYG162" s="20"/>
      <c r="WYH162" s="20"/>
      <c r="WYI162" s="20"/>
      <c r="WYJ162" s="20"/>
      <c r="WYK162" s="20"/>
      <c r="WYL162" s="20"/>
      <c r="WYM162" s="20"/>
      <c r="WYN162" s="20"/>
      <c r="WYO162" s="20"/>
      <c r="WYP162" s="20"/>
      <c r="WYQ162" s="20"/>
      <c r="WYR162" s="20"/>
      <c r="WYS162" s="20"/>
      <c r="WYT162" s="20"/>
      <c r="WYU162" s="20"/>
      <c r="WYV162" s="20"/>
      <c r="WYW162" s="20"/>
      <c r="WYX162" s="20"/>
      <c r="WYY162" s="20"/>
      <c r="WYZ162" s="20"/>
      <c r="WZA162" s="20"/>
      <c r="WZB162" s="20"/>
      <c r="WZC162" s="20"/>
      <c r="WZD162" s="20"/>
      <c r="WZE162" s="20"/>
      <c r="WZF162" s="20"/>
      <c r="WZG162" s="20"/>
      <c r="WZH162" s="20"/>
      <c r="WZI162" s="20"/>
      <c r="WZJ162" s="20"/>
      <c r="WZK162" s="20"/>
      <c r="WZL162" s="20"/>
      <c r="WZM162" s="20"/>
      <c r="WZN162" s="20"/>
      <c r="WZO162" s="20"/>
      <c r="WZP162" s="20"/>
      <c r="WZQ162" s="20"/>
      <c r="WZR162" s="20"/>
      <c r="WZS162" s="20"/>
      <c r="WZT162" s="20"/>
      <c r="WZU162" s="20"/>
      <c r="WZV162" s="20"/>
      <c r="WZW162" s="20"/>
      <c r="WZX162" s="20"/>
      <c r="WZY162" s="20"/>
      <c r="WZZ162" s="20"/>
      <c r="XAA162" s="20"/>
      <c r="XAB162" s="20"/>
      <c r="XAC162" s="20"/>
      <c r="XAD162" s="20"/>
      <c r="XAE162" s="20"/>
      <c r="XAF162" s="20"/>
      <c r="XAG162" s="20"/>
      <c r="XAH162" s="20"/>
      <c r="XAI162" s="20"/>
      <c r="XAJ162" s="20"/>
      <c r="XAK162" s="20"/>
      <c r="XAL162" s="20"/>
      <c r="XAM162" s="20"/>
      <c r="XAN162" s="20"/>
      <c r="XAO162" s="20"/>
      <c r="XAP162" s="20"/>
      <c r="XAQ162" s="20"/>
      <c r="XAR162" s="20"/>
      <c r="XAS162" s="20"/>
      <c r="XAT162" s="20"/>
      <c r="XAU162" s="20"/>
      <c r="XAV162" s="20"/>
      <c r="XAW162" s="20"/>
      <c r="XAX162" s="20"/>
      <c r="XAY162" s="20"/>
      <c r="XAZ162" s="20"/>
      <c r="XBA162" s="20"/>
      <c r="XBB162" s="20"/>
      <c r="XBC162" s="20"/>
      <c r="XBD162" s="20"/>
      <c r="XBE162" s="20"/>
      <c r="XBF162" s="20"/>
      <c r="XBG162" s="20"/>
      <c r="XBH162" s="20"/>
      <c r="XBI162" s="20"/>
      <c r="XBJ162" s="20"/>
      <c r="XBK162" s="20"/>
      <c r="XBL162" s="20"/>
      <c r="XBM162" s="20"/>
      <c r="XBN162" s="20"/>
      <c r="XBO162" s="20"/>
      <c r="XBP162" s="20"/>
      <c r="XBQ162" s="20"/>
      <c r="XBR162" s="20"/>
      <c r="XBS162" s="20"/>
      <c r="XBT162" s="20"/>
      <c r="XBU162" s="20"/>
      <c r="XBV162" s="20"/>
      <c r="XBW162" s="20"/>
      <c r="XBX162" s="20"/>
      <c r="XBY162" s="20"/>
      <c r="XBZ162" s="20"/>
      <c r="XCA162" s="20"/>
      <c r="XCB162" s="20"/>
      <c r="XCC162" s="20"/>
      <c r="XCD162" s="20"/>
      <c r="XCE162" s="20"/>
      <c r="XCF162" s="20"/>
      <c r="XCG162" s="20"/>
      <c r="XCH162" s="20"/>
      <c r="XCI162" s="20"/>
      <c r="XCJ162" s="20"/>
      <c r="XCK162" s="20"/>
      <c r="XCL162" s="20"/>
      <c r="XCM162" s="20"/>
      <c r="XCN162" s="20"/>
      <c r="XCO162" s="20"/>
      <c r="XCP162" s="20"/>
      <c r="XCQ162" s="20"/>
      <c r="XCR162" s="20"/>
      <c r="XCS162" s="20"/>
      <c r="XCT162" s="20"/>
      <c r="XCU162" s="20"/>
      <c r="XCV162" s="20"/>
      <c r="XCW162" s="20"/>
      <c r="XCX162" s="20"/>
      <c r="XCY162" s="20"/>
      <c r="XCZ162" s="20"/>
      <c r="XDA162" s="20"/>
      <c r="XDB162" s="20"/>
      <c r="XDC162" s="20"/>
      <c r="XDD162" s="20"/>
      <c r="XDE162" s="20"/>
      <c r="XDF162" s="20"/>
      <c r="XDG162" s="20"/>
      <c r="XDH162" s="20"/>
      <c r="XDI162" s="20"/>
      <c r="XDJ162" s="20"/>
      <c r="XDK162" s="20"/>
      <c r="XDL162" s="20"/>
      <c r="XDM162" s="20"/>
      <c r="XDN162" s="20"/>
      <c r="XDO162" s="20"/>
      <c r="XDP162" s="20"/>
      <c r="XDQ162" s="20"/>
      <c r="XDR162" s="20"/>
      <c r="XDS162" s="20"/>
      <c r="XDT162" s="20"/>
      <c r="XDU162" s="20"/>
      <c r="XDV162" s="20"/>
      <c r="XDW162" s="20"/>
      <c r="XDX162" s="20"/>
      <c r="XDY162" s="20"/>
      <c r="XDZ162" s="20"/>
      <c r="XEA162" s="20"/>
      <c r="XEB162" s="20"/>
      <c r="XEC162" s="20"/>
      <c r="XED162" s="20"/>
      <c r="XEE162" s="20"/>
      <c r="XEF162" s="20"/>
      <c r="XEG162" s="20"/>
      <c r="XEH162" s="20"/>
      <c r="XEI162" s="20"/>
      <c r="XEJ162" s="20"/>
      <c r="XEK162" s="20"/>
      <c r="XEL162" s="20"/>
      <c r="XEM162" s="20"/>
      <c r="XEN162" s="20"/>
      <c r="XEO162" s="20"/>
      <c r="XEP162" s="20"/>
      <c r="XEQ162" s="20"/>
      <c r="XER162" s="20"/>
      <c r="XES162" s="20"/>
    </row>
    <row r="163" spans="1:16373" s="20" customFormat="1" ht="96" customHeight="1" x14ac:dyDescent="0.25">
      <c r="A163" s="86" t="s">
        <v>441</v>
      </c>
      <c r="B163" s="93"/>
      <c r="C163" s="104"/>
      <c r="D163" s="100" t="s">
        <v>230</v>
      </c>
      <c r="E163" s="13" t="s">
        <v>226</v>
      </c>
      <c r="F163" s="150">
        <v>1</v>
      </c>
      <c r="G163" s="12">
        <v>2018</v>
      </c>
      <c r="H163" s="13" t="s">
        <v>1280</v>
      </c>
      <c r="I163" s="155">
        <v>1</v>
      </c>
      <c r="J163" s="8">
        <v>41</v>
      </c>
      <c r="K163" s="8" t="s">
        <v>1200</v>
      </c>
      <c r="L163" s="42">
        <v>14</v>
      </c>
      <c r="M163" s="202" t="s">
        <v>1157</v>
      </c>
      <c r="N163" s="73"/>
      <c r="O163" s="232"/>
      <c r="P163" s="265"/>
      <c r="Q163" s="169" t="s">
        <v>1314</v>
      </c>
      <c r="R163" s="21">
        <v>4104015</v>
      </c>
      <c r="S163" s="13" t="s">
        <v>227</v>
      </c>
      <c r="T163" s="12" t="s">
        <v>1315</v>
      </c>
      <c r="U163" s="21">
        <v>410401500</v>
      </c>
      <c r="V163" s="13" t="s">
        <v>1316</v>
      </c>
      <c r="W163" s="92" t="s">
        <v>10</v>
      </c>
      <c r="X163" s="92">
        <v>7500</v>
      </c>
      <c r="Y163" s="92">
        <v>7500</v>
      </c>
      <c r="Z163" s="92">
        <v>7500</v>
      </c>
      <c r="AA163" s="92">
        <v>7500</v>
      </c>
      <c r="AB163" s="92">
        <v>7500</v>
      </c>
      <c r="AC163" s="15">
        <f t="shared" ref="AC163:AC172" si="113">AG163+AK163+AO163+AS163+AW163+BA163+BE163+BI163+BM163+BQ163</f>
        <v>25000000</v>
      </c>
      <c r="AD163" s="15">
        <f t="shared" ref="AD163:AD172" si="114">AH163+AL163+AP163+AT163+AX163+BB163+BF163+BJ163+BN163+BR163</f>
        <v>6048000</v>
      </c>
      <c r="AE163" s="15">
        <f t="shared" ref="AE163:AE172" si="115">AI163+AM163+AQ163+AU163+AY163+BC163+BG163+BK163+BO163+BS163</f>
        <v>6048000</v>
      </c>
      <c r="AF163" s="15">
        <f t="shared" ref="AF163:AF172" si="116">AJ163+AN163+AR163+AV163+AZ163+BD163+BH163+BL163+BP163+BT163</f>
        <v>0</v>
      </c>
      <c r="AG163" s="17">
        <v>25000000</v>
      </c>
      <c r="AH163" s="17">
        <v>6048000</v>
      </c>
      <c r="AI163" s="17">
        <v>6048000</v>
      </c>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f t="shared" ref="BU163:BU172" si="117">BV163+BW163+BX163+BY163+BZ163+CA163+CB163+CC163+CD163+CE163</f>
        <v>20000000</v>
      </c>
      <c r="BV163" s="17">
        <v>20000000</v>
      </c>
      <c r="BW163" s="17"/>
      <c r="BX163" s="17"/>
      <c r="BY163" s="17"/>
      <c r="BZ163" s="17"/>
      <c r="CA163" s="17"/>
      <c r="CB163" s="17"/>
      <c r="CC163" s="17"/>
      <c r="CD163" s="17"/>
      <c r="CE163" s="17"/>
      <c r="CF163" s="17">
        <f t="shared" si="88"/>
        <v>39008000</v>
      </c>
      <c r="CG163" s="17">
        <v>39008000</v>
      </c>
      <c r="CH163" s="17"/>
      <c r="CI163" s="17"/>
      <c r="CJ163" s="17"/>
      <c r="CK163" s="17"/>
      <c r="CL163" s="17"/>
      <c r="CM163" s="17"/>
      <c r="CN163" s="17"/>
      <c r="CO163" s="17"/>
      <c r="CP163" s="17"/>
      <c r="CQ163" s="17">
        <f t="shared" si="100"/>
        <v>75000000</v>
      </c>
      <c r="CR163" s="17">
        <v>75000000</v>
      </c>
      <c r="CS163" s="17"/>
      <c r="CT163" s="17"/>
      <c r="CU163" s="17"/>
      <c r="CV163" s="17"/>
      <c r="CW163" s="17"/>
      <c r="CX163" s="17"/>
      <c r="CY163" s="17"/>
      <c r="CZ163" s="17"/>
      <c r="DA163" s="361"/>
      <c r="DB163" s="371">
        <f t="shared" ref="DB163:DB172" si="118">AC163+BU163+CF163+CQ163</f>
        <v>159008000</v>
      </c>
      <c r="DC163" s="18"/>
      <c r="DD163" s="18"/>
      <c r="DE163" s="18"/>
      <c r="DF163" s="18"/>
      <c r="DG163" s="18"/>
      <c r="DH163" s="18"/>
      <c r="DI163" s="18"/>
      <c r="DJ163" s="18"/>
      <c r="DK163" s="18"/>
      <c r="DL163" s="18"/>
      <c r="DM163" s="18"/>
      <c r="DN163" s="18"/>
      <c r="DO163" s="18"/>
      <c r="DP163" s="18"/>
      <c r="DQ163" s="18"/>
      <c r="DR163" s="18"/>
      <c r="DS163" s="18"/>
      <c r="DT163" s="19"/>
    </row>
    <row r="164" spans="1:16373" s="20" customFormat="1" ht="75.75" customHeight="1" x14ac:dyDescent="0.25">
      <c r="A164" s="86" t="s">
        <v>441</v>
      </c>
      <c r="B164" s="93"/>
      <c r="C164" s="104"/>
      <c r="D164" s="100" t="s">
        <v>230</v>
      </c>
      <c r="E164" s="13" t="s">
        <v>38</v>
      </c>
      <c r="F164" s="151">
        <v>0.41666666666666669</v>
      </c>
      <c r="G164" s="12">
        <v>2019</v>
      </c>
      <c r="H164" s="13" t="s">
        <v>1295</v>
      </c>
      <c r="I164" s="146">
        <v>1</v>
      </c>
      <c r="J164" s="8">
        <v>41</v>
      </c>
      <c r="K164" s="12" t="s">
        <v>1346</v>
      </c>
      <c r="L164" s="42">
        <v>14</v>
      </c>
      <c r="M164" s="202" t="s">
        <v>1157</v>
      </c>
      <c r="N164" s="243"/>
      <c r="O164" s="228"/>
      <c r="P164" s="173"/>
      <c r="Q164" s="278" t="s">
        <v>1347</v>
      </c>
      <c r="R164" s="21" t="s">
        <v>220</v>
      </c>
      <c r="S164" s="10" t="s">
        <v>221</v>
      </c>
      <c r="T164" s="21" t="s">
        <v>1348</v>
      </c>
      <c r="U164" s="21" t="s">
        <v>84</v>
      </c>
      <c r="V164" s="10" t="s">
        <v>1349</v>
      </c>
      <c r="W164" s="92" t="s">
        <v>10</v>
      </c>
      <c r="X164" s="12">
        <v>12</v>
      </c>
      <c r="Y164" s="12">
        <v>12</v>
      </c>
      <c r="Z164" s="12">
        <v>12</v>
      </c>
      <c r="AA164" s="12">
        <v>12</v>
      </c>
      <c r="AB164" s="12">
        <v>12</v>
      </c>
      <c r="AC164" s="15">
        <f t="shared" si="113"/>
        <v>18000000</v>
      </c>
      <c r="AD164" s="15">
        <f t="shared" si="114"/>
        <v>0</v>
      </c>
      <c r="AE164" s="15">
        <f t="shared" si="115"/>
        <v>0</v>
      </c>
      <c r="AF164" s="15">
        <f t="shared" si="116"/>
        <v>0</v>
      </c>
      <c r="AG164" s="17">
        <v>18000000</v>
      </c>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f t="shared" si="117"/>
        <v>35000000</v>
      </c>
      <c r="BV164" s="17">
        <v>35000000</v>
      </c>
      <c r="BW164" s="17"/>
      <c r="BX164" s="17"/>
      <c r="BY164" s="17"/>
      <c r="BZ164" s="17"/>
      <c r="CA164" s="17"/>
      <c r="CB164" s="17"/>
      <c r="CC164" s="17"/>
      <c r="CD164" s="17"/>
      <c r="CE164" s="17"/>
      <c r="CF164" s="17">
        <f t="shared" si="88"/>
        <v>50000000</v>
      </c>
      <c r="CG164" s="17">
        <v>50000000</v>
      </c>
      <c r="CH164" s="17"/>
      <c r="CI164" s="17"/>
      <c r="CJ164" s="17"/>
      <c r="CK164" s="17"/>
      <c r="CL164" s="17"/>
      <c r="CM164" s="17"/>
      <c r="CN164" s="17"/>
      <c r="CO164" s="17"/>
      <c r="CP164" s="17"/>
      <c r="CQ164" s="17">
        <f t="shared" si="100"/>
        <v>60000000</v>
      </c>
      <c r="CR164" s="17">
        <v>60000000</v>
      </c>
      <c r="CS164" s="17"/>
      <c r="CT164" s="17"/>
      <c r="CU164" s="17"/>
      <c r="CV164" s="17"/>
      <c r="CW164" s="17"/>
      <c r="CX164" s="17"/>
      <c r="CY164" s="17"/>
      <c r="CZ164" s="17"/>
      <c r="DA164" s="361"/>
      <c r="DB164" s="371">
        <f t="shared" si="118"/>
        <v>163000000</v>
      </c>
      <c r="DC164" s="18"/>
      <c r="DD164" s="18"/>
      <c r="DE164" s="18"/>
      <c r="DF164" s="18"/>
      <c r="DG164" s="18"/>
      <c r="DH164" s="18"/>
      <c r="DI164" s="18"/>
      <c r="DJ164" s="18"/>
      <c r="DK164" s="18"/>
      <c r="DL164" s="18"/>
      <c r="DM164" s="18"/>
      <c r="DN164" s="18"/>
      <c r="DO164" s="18"/>
      <c r="DP164" s="18"/>
      <c r="DQ164" s="18"/>
      <c r="DR164" s="18"/>
      <c r="DS164" s="18"/>
      <c r="DT164" s="19"/>
    </row>
    <row r="165" spans="1:16373" s="20" customFormat="1" ht="91.5" customHeight="1" x14ac:dyDescent="0.25">
      <c r="A165" s="86" t="s">
        <v>441</v>
      </c>
      <c r="B165" s="93"/>
      <c r="C165" s="104"/>
      <c r="D165" s="100" t="s">
        <v>230</v>
      </c>
      <c r="E165" s="13" t="s">
        <v>1307</v>
      </c>
      <c r="F165" s="134" t="s">
        <v>1013</v>
      </c>
      <c r="G165" s="12">
        <v>2018</v>
      </c>
      <c r="H165" s="13" t="s">
        <v>1280</v>
      </c>
      <c r="I165" s="150">
        <v>1</v>
      </c>
      <c r="J165" s="8">
        <v>41</v>
      </c>
      <c r="K165" s="8" t="s">
        <v>1200</v>
      </c>
      <c r="L165" s="58">
        <v>14</v>
      </c>
      <c r="M165" s="254" t="s">
        <v>1157</v>
      </c>
      <c r="N165" s="243"/>
      <c r="O165" s="226"/>
      <c r="P165" s="173"/>
      <c r="Q165" s="169" t="s">
        <v>1304</v>
      </c>
      <c r="R165" s="21">
        <v>4104035</v>
      </c>
      <c r="S165" s="13" t="s">
        <v>219</v>
      </c>
      <c r="T165" s="12" t="s">
        <v>1308</v>
      </c>
      <c r="U165" s="21">
        <v>410403500</v>
      </c>
      <c r="V165" s="13" t="s">
        <v>1309</v>
      </c>
      <c r="W165" s="381" t="s">
        <v>11</v>
      </c>
      <c r="X165" s="12">
        <v>500</v>
      </c>
      <c r="Y165" s="12">
        <v>20</v>
      </c>
      <c r="Z165" s="12">
        <v>50</v>
      </c>
      <c r="AA165" s="12">
        <v>215</v>
      </c>
      <c r="AB165" s="12">
        <v>215</v>
      </c>
      <c r="AC165" s="15">
        <f t="shared" si="113"/>
        <v>14000000</v>
      </c>
      <c r="AD165" s="15">
        <f t="shared" si="114"/>
        <v>0</v>
      </c>
      <c r="AE165" s="15">
        <f t="shared" si="115"/>
        <v>0</v>
      </c>
      <c r="AF165" s="15">
        <f t="shared" si="116"/>
        <v>0</v>
      </c>
      <c r="AG165" s="17">
        <v>14000000</v>
      </c>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f t="shared" si="117"/>
        <v>10000000</v>
      </c>
      <c r="BV165" s="17">
        <v>10000000</v>
      </c>
      <c r="BW165" s="17"/>
      <c r="BX165" s="17"/>
      <c r="BY165" s="17"/>
      <c r="BZ165" s="17"/>
      <c r="CA165" s="17"/>
      <c r="CB165" s="17"/>
      <c r="CC165" s="17"/>
      <c r="CD165" s="17"/>
      <c r="CE165" s="17"/>
      <c r="CF165" s="17">
        <f t="shared" si="88"/>
        <v>20000000</v>
      </c>
      <c r="CG165" s="17">
        <v>20000000</v>
      </c>
      <c r="CH165" s="17"/>
      <c r="CI165" s="17"/>
      <c r="CJ165" s="17"/>
      <c r="CK165" s="17"/>
      <c r="CL165" s="17"/>
      <c r="CM165" s="17"/>
      <c r="CN165" s="17"/>
      <c r="CO165" s="17"/>
      <c r="CP165" s="17"/>
      <c r="CQ165" s="17">
        <f t="shared" si="100"/>
        <v>44000000</v>
      </c>
      <c r="CR165" s="17">
        <v>44000000</v>
      </c>
      <c r="CS165" s="17"/>
      <c r="CT165" s="17"/>
      <c r="CU165" s="17"/>
      <c r="CV165" s="17"/>
      <c r="CW165" s="17"/>
      <c r="CX165" s="17"/>
      <c r="CY165" s="17"/>
      <c r="CZ165" s="17"/>
      <c r="DA165" s="361"/>
      <c r="DB165" s="371">
        <f t="shared" si="118"/>
        <v>88000000</v>
      </c>
      <c r="DC165" s="18"/>
      <c r="DD165" s="18"/>
      <c r="DE165" s="18"/>
      <c r="DF165" s="18"/>
      <c r="DG165" s="18"/>
      <c r="DH165" s="18"/>
      <c r="DI165" s="18"/>
      <c r="DJ165" s="18"/>
      <c r="DK165" s="18"/>
      <c r="DL165" s="18"/>
      <c r="DM165" s="18"/>
      <c r="DN165" s="18"/>
      <c r="DO165" s="18"/>
      <c r="DP165" s="18"/>
      <c r="DQ165" s="18"/>
      <c r="DR165" s="18"/>
      <c r="DS165" s="18"/>
      <c r="DT165" s="19"/>
    </row>
    <row r="166" spans="1:16373" s="20" customFormat="1" ht="78" customHeight="1" x14ac:dyDescent="0.25">
      <c r="A166" s="86" t="s">
        <v>441</v>
      </c>
      <c r="B166" s="93"/>
      <c r="C166" s="104"/>
      <c r="D166" s="100" t="s">
        <v>230</v>
      </c>
      <c r="E166" s="13" t="s">
        <v>1303</v>
      </c>
      <c r="F166" s="150" t="s">
        <v>1013</v>
      </c>
      <c r="G166" s="12">
        <v>2018</v>
      </c>
      <c r="H166" s="13" t="s">
        <v>1280</v>
      </c>
      <c r="I166" s="151">
        <v>1</v>
      </c>
      <c r="J166" s="8">
        <v>41</v>
      </c>
      <c r="K166" s="8" t="s">
        <v>1200</v>
      </c>
      <c r="L166" s="58">
        <v>14</v>
      </c>
      <c r="M166" s="254" t="s">
        <v>1157</v>
      </c>
      <c r="N166" s="243"/>
      <c r="O166" s="226"/>
      <c r="P166" s="173"/>
      <c r="Q166" s="169" t="s">
        <v>1304</v>
      </c>
      <c r="R166" s="21" t="s">
        <v>218</v>
      </c>
      <c r="S166" s="13" t="s">
        <v>219</v>
      </c>
      <c r="T166" s="12" t="s">
        <v>1305</v>
      </c>
      <c r="U166" s="21" t="s">
        <v>84</v>
      </c>
      <c r="V166" s="60" t="s">
        <v>1306</v>
      </c>
      <c r="W166" s="381" t="s">
        <v>10</v>
      </c>
      <c r="X166" s="12">
        <v>12</v>
      </c>
      <c r="Y166" s="12">
        <v>12</v>
      </c>
      <c r="Z166" s="12">
        <v>12</v>
      </c>
      <c r="AA166" s="12">
        <v>12</v>
      </c>
      <c r="AB166" s="12">
        <v>12</v>
      </c>
      <c r="AC166" s="15">
        <f t="shared" si="113"/>
        <v>25000000</v>
      </c>
      <c r="AD166" s="15">
        <f t="shared" si="114"/>
        <v>0</v>
      </c>
      <c r="AE166" s="15">
        <f t="shared" si="115"/>
        <v>0</v>
      </c>
      <c r="AF166" s="15">
        <f t="shared" si="116"/>
        <v>0</v>
      </c>
      <c r="AG166" s="17">
        <v>25000000</v>
      </c>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f t="shared" si="117"/>
        <v>19000000</v>
      </c>
      <c r="BV166" s="17">
        <v>19000000</v>
      </c>
      <c r="BW166" s="17"/>
      <c r="BX166" s="17"/>
      <c r="BY166" s="17"/>
      <c r="BZ166" s="17"/>
      <c r="CA166" s="17"/>
      <c r="CB166" s="17"/>
      <c r="CC166" s="17"/>
      <c r="CD166" s="17"/>
      <c r="CE166" s="17"/>
      <c r="CF166" s="17">
        <f t="shared" si="88"/>
        <v>31000000</v>
      </c>
      <c r="CG166" s="17">
        <v>31000000</v>
      </c>
      <c r="CH166" s="17"/>
      <c r="CI166" s="17"/>
      <c r="CJ166" s="17"/>
      <c r="CK166" s="17"/>
      <c r="CL166" s="17"/>
      <c r="CM166" s="17"/>
      <c r="CN166" s="17"/>
      <c r="CO166" s="17"/>
      <c r="CP166" s="17"/>
      <c r="CQ166" s="17">
        <f t="shared" si="100"/>
        <v>50000000</v>
      </c>
      <c r="CR166" s="17">
        <v>50000000</v>
      </c>
      <c r="CS166" s="17"/>
      <c r="CT166" s="17"/>
      <c r="CU166" s="17"/>
      <c r="CV166" s="17"/>
      <c r="CW166" s="17"/>
      <c r="CX166" s="17"/>
      <c r="CY166" s="17"/>
      <c r="CZ166" s="17"/>
      <c r="DA166" s="361"/>
      <c r="DB166" s="371">
        <f t="shared" si="118"/>
        <v>125000000</v>
      </c>
      <c r="DC166" s="18"/>
      <c r="DD166" s="18"/>
      <c r="DE166" s="18"/>
      <c r="DF166" s="18"/>
      <c r="DG166" s="18"/>
      <c r="DH166" s="18"/>
      <c r="DI166" s="18"/>
      <c r="DJ166" s="18"/>
      <c r="DK166" s="18"/>
      <c r="DL166" s="18"/>
      <c r="DM166" s="18"/>
      <c r="DN166" s="18"/>
      <c r="DO166" s="18"/>
      <c r="DP166" s="18"/>
      <c r="DQ166" s="18"/>
      <c r="DR166" s="18"/>
      <c r="DS166" s="18"/>
      <c r="DT166" s="19"/>
    </row>
    <row r="167" spans="1:16373" s="20" customFormat="1" ht="72" customHeight="1" x14ac:dyDescent="0.25">
      <c r="A167" s="86" t="s">
        <v>376</v>
      </c>
      <c r="B167" s="93"/>
      <c r="C167" s="104"/>
      <c r="D167" s="100" t="s">
        <v>230</v>
      </c>
      <c r="E167" s="2" t="s">
        <v>1698</v>
      </c>
      <c r="F167" s="151" t="s">
        <v>1013</v>
      </c>
      <c r="G167" s="12">
        <v>2019</v>
      </c>
      <c r="H167" s="13" t="s">
        <v>1295</v>
      </c>
      <c r="I167" s="146">
        <v>1</v>
      </c>
      <c r="J167" s="12">
        <v>41</v>
      </c>
      <c r="K167" s="12" t="s">
        <v>1346</v>
      </c>
      <c r="L167" s="14">
        <v>14</v>
      </c>
      <c r="M167" s="252" t="s">
        <v>1157</v>
      </c>
      <c r="N167" s="243"/>
      <c r="O167" s="226"/>
      <c r="P167" s="173"/>
      <c r="Q167" s="278" t="s">
        <v>1350</v>
      </c>
      <c r="R167" s="21">
        <v>4104036</v>
      </c>
      <c r="S167" s="10" t="s">
        <v>39</v>
      </c>
      <c r="T167" s="21" t="s">
        <v>1351</v>
      </c>
      <c r="U167" s="8">
        <v>410403600</v>
      </c>
      <c r="V167" s="10" t="s">
        <v>1352</v>
      </c>
      <c r="W167" s="381" t="s">
        <v>11</v>
      </c>
      <c r="X167" s="12">
        <v>1</v>
      </c>
      <c r="Y167" s="12">
        <v>0.15</v>
      </c>
      <c r="Z167" s="12">
        <v>0.25</v>
      </c>
      <c r="AA167" s="12">
        <v>0.6</v>
      </c>
      <c r="AB167" s="12" t="s">
        <v>1674</v>
      </c>
      <c r="AC167" s="15">
        <f t="shared" si="113"/>
        <v>500000000</v>
      </c>
      <c r="AD167" s="15">
        <f t="shared" si="114"/>
        <v>0</v>
      </c>
      <c r="AE167" s="15">
        <f t="shared" si="115"/>
        <v>0</v>
      </c>
      <c r="AF167" s="15">
        <f t="shared" si="116"/>
        <v>0</v>
      </c>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v>500000000</v>
      </c>
      <c r="BF167" s="17"/>
      <c r="BG167" s="17"/>
      <c r="BH167" s="17"/>
      <c r="BI167" s="17"/>
      <c r="BJ167" s="17"/>
      <c r="BK167" s="17"/>
      <c r="BL167" s="17"/>
      <c r="BM167" s="17"/>
      <c r="BN167" s="17"/>
      <c r="BO167" s="17"/>
      <c r="BP167" s="17"/>
      <c r="BQ167" s="17"/>
      <c r="BR167" s="17"/>
      <c r="BS167" s="17"/>
      <c r="BT167" s="17"/>
      <c r="BU167" s="17">
        <f t="shared" si="117"/>
        <v>0</v>
      </c>
      <c r="BV167" s="17"/>
      <c r="BW167" s="17"/>
      <c r="BX167" s="17"/>
      <c r="BY167" s="17"/>
      <c r="BZ167" s="17"/>
      <c r="CA167" s="17"/>
      <c r="CB167" s="17"/>
      <c r="CC167" s="17"/>
      <c r="CD167" s="17"/>
      <c r="CE167" s="17"/>
      <c r="CF167" s="17">
        <f t="shared" si="88"/>
        <v>0</v>
      </c>
      <c r="CG167" s="17"/>
      <c r="CH167" s="17"/>
      <c r="CI167" s="17"/>
      <c r="CJ167" s="17"/>
      <c r="CK167" s="17"/>
      <c r="CL167" s="17"/>
      <c r="CM167" s="17"/>
      <c r="CN167" s="17"/>
      <c r="CO167" s="17"/>
      <c r="CP167" s="17"/>
      <c r="CQ167" s="17">
        <f t="shared" si="100"/>
        <v>0</v>
      </c>
      <c r="CR167" s="17"/>
      <c r="CS167" s="17"/>
      <c r="CT167" s="17"/>
      <c r="CU167" s="17"/>
      <c r="CV167" s="17"/>
      <c r="CW167" s="17"/>
      <c r="CX167" s="17"/>
      <c r="CY167" s="17"/>
      <c r="CZ167" s="17"/>
      <c r="DA167" s="361"/>
      <c r="DB167" s="371">
        <f t="shared" si="118"/>
        <v>500000000</v>
      </c>
      <c r="DC167" s="18"/>
      <c r="DD167" s="18"/>
      <c r="DE167" s="18"/>
      <c r="DF167" s="18"/>
      <c r="DG167" s="18"/>
      <c r="DH167" s="18"/>
      <c r="DI167" s="18"/>
      <c r="DJ167" s="18"/>
      <c r="DK167" s="18"/>
      <c r="DL167" s="18"/>
      <c r="DM167" s="18"/>
      <c r="DN167" s="18"/>
      <c r="DO167" s="18"/>
      <c r="DP167" s="18"/>
      <c r="DQ167" s="18"/>
      <c r="DR167" s="18"/>
      <c r="DS167" s="18"/>
      <c r="DT167" s="19"/>
    </row>
    <row r="168" spans="1:16373" s="20" customFormat="1" ht="98.25" customHeight="1" x14ac:dyDescent="0.25">
      <c r="A168" s="86" t="s">
        <v>441</v>
      </c>
      <c r="B168" s="93"/>
      <c r="C168" s="104"/>
      <c r="D168" s="100" t="s">
        <v>230</v>
      </c>
      <c r="E168" s="13" t="s">
        <v>228</v>
      </c>
      <c r="F168" s="150">
        <v>1</v>
      </c>
      <c r="G168" s="12">
        <v>2018</v>
      </c>
      <c r="H168" s="13" t="s">
        <v>1280</v>
      </c>
      <c r="I168" s="155">
        <v>1</v>
      </c>
      <c r="J168" s="8">
        <v>41</v>
      </c>
      <c r="K168" s="8" t="s">
        <v>1200</v>
      </c>
      <c r="L168" s="58">
        <v>14</v>
      </c>
      <c r="M168" s="202" t="s">
        <v>1157</v>
      </c>
      <c r="N168" s="243"/>
      <c r="O168" s="226"/>
      <c r="P168" s="173"/>
      <c r="Q168" s="169" t="s">
        <v>1310</v>
      </c>
      <c r="R168" s="21" t="s">
        <v>84</v>
      </c>
      <c r="S168" s="47" t="s">
        <v>1311</v>
      </c>
      <c r="T168" s="12" t="s">
        <v>1312</v>
      </c>
      <c r="U168" s="21" t="s">
        <v>84</v>
      </c>
      <c r="V168" s="60" t="s">
        <v>1313</v>
      </c>
      <c r="W168" s="381" t="s">
        <v>10</v>
      </c>
      <c r="X168" s="12">
        <v>12</v>
      </c>
      <c r="Y168" s="12">
        <v>12</v>
      </c>
      <c r="Z168" s="12">
        <v>12</v>
      </c>
      <c r="AA168" s="12">
        <v>12</v>
      </c>
      <c r="AB168" s="12">
        <v>12</v>
      </c>
      <c r="AC168" s="15">
        <f t="shared" si="113"/>
        <v>4262727592.3899999</v>
      </c>
      <c r="AD168" s="15">
        <f t="shared" si="114"/>
        <v>1070402240</v>
      </c>
      <c r="AE168" s="15">
        <f t="shared" si="115"/>
        <v>1070402240</v>
      </c>
      <c r="AF168" s="15">
        <f t="shared" si="116"/>
        <v>0</v>
      </c>
      <c r="AG168" s="17"/>
      <c r="AH168" s="17"/>
      <c r="AI168" s="17"/>
      <c r="AJ168" s="17"/>
      <c r="AK168" s="17">
        <v>4262727592.3899999</v>
      </c>
      <c r="AL168" s="17">
        <v>1070402240</v>
      </c>
      <c r="AM168" s="17">
        <v>1070402240</v>
      </c>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f t="shared" si="117"/>
        <v>2732323873</v>
      </c>
      <c r="BV168" s="17"/>
      <c r="BW168" s="17">
        <v>2732323873</v>
      </c>
      <c r="BX168" s="17"/>
      <c r="BY168" s="17"/>
      <c r="BZ168" s="17"/>
      <c r="CA168" s="17"/>
      <c r="CB168" s="17"/>
      <c r="CC168" s="17"/>
      <c r="CD168" s="17"/>
      <c r="CE168" s="17"/>
      <c r="CF168" s="17">
        <f t="shared" si="88"/>
        <v>3166080288</v>
      </c>
      <c r="CG168" s="17"/>
      <c r="CH168" s="17">
        <v>3166080288</v>
      </c>
      <c r="CI168" s="17"/>
      <c r="CJ168" s="17"/>
      <c r="CK168" s="17"/>
      <c r="CL168" s="17"/>
      <c r="CM168" s="17"/>
      <c r="CN168" s="17"/>
      <c r="CO168" s="17"/>
      <c r="CP168" s="17"/>
      <c r="CQ168" s="17">
        <f t="shared" si="100"/>
        <v>3623402997</v>
      </c>
      <c r="CR168" s="17"/>
      <c r="CS168" s="17">
        <v>3623402997</v>
      </c>
      <c r="CT168" s="17"/>
      <c r="CU168" s="17"/>
      <c r="CV168" s="17"/>
      <c r="CW168" s="17"/>
      <c r="CX168" s="17"/>
      <c r="CY168" s="17"/>
      <c r="CZ168" s="17"/>
      <c r="DA168" s="361"/>
      <c r="DB168" s="371">
        <f t="shared" si="118"/>
        <v>13784534750.389999</v>
      </c>
      <c r="DC168" s="18"/>
      <c r="DD168" s="18"/>
      <c r="DE168" s="18"/>
      <c r="DF168" s="18"/>
      <c r="DG168" s="18"/>
      <c r="DH168" s="18"/>
      <c r="DI168" s="18"/>
      <c r="DJ168" s="18"/>
      <c r="DK168" s="18"/>
      <c r="DL168" s="18"/>
      <c r="DM168" s="18"/>
      <c r="DN168" s="18"/>
      <c r="DO168" s="18"/>
      <c r="DP168" s="18"/>
      <c r="DQ168" s="18"/>
      <c r="DR168" s="18"/>
      <c r="DS168" s="18"/>
      <c r="DT168" s="19"/>
    </row>
    <row r="169" spans="1:16373" s="20" customFormat="1" ht="126.75" customHeight="1" x14ac:dyDescent="0.25">
      <c r="A169" s="86" t="s">
        <v>441</v>
      </c>
      <c r="B169" s="93"/>
      <c r="C169" s="104"/>
      <c r="D169" s="89" t="s">
        <v>230</v>
      </c>
      <c r="E169" s="13" t="s">
        <v>229</v>
      </c>
      <c r="F169" s="134" t="s">
        <v>1317</v>
      </c>
      <c r="G169" s="12" t="s">
        <v>1318</v>
      </c>
      <c r="H169" s="13" t="s">
        <v>1319</v>
      </c>
      <c r="I169" s="134" t="s">
        <v>1320</v>
      </c>
      <c r="J169" s="8">
        <v>41</v>
      </c>
      <c r="K169" s="8" t="s">
        <v>1200</v>
      </c>
      <c r="L169" s="42">
        <v>14</v>
      </c>
      <c r="M169" s="202" t="s">
        <v>1157</v>
      </c>
      <c r="N169" s="243"/>
      <c r="O169" s="226"/>
      <c r="P169" s="173"/>
      <c r="Q169" s="169" t="s">
        <v>1321</v>
      </c>
      <c r="R169" s="8" t="s">
        <v>84</v>
      </c>
      <c r="S169" s="10" t="s">
        <v>1322</v>
      </c>
      <c r="T169" s="12" t="s">
        <v>1323</v>
      </c>
      <c r="U169" s="8" t="s">
        <v>84</v>
      </c>
      <c r="V169" s="10" t="s">
        <v>1721</v>
      </c>
      <c r="W169" s="381" t="s">
        <v>10</v>
      </c>
      <c r="X169" s="12">
        <v>1</v>
      </c>
      <c r="Y169" s="12">
        <v>1</v>
      </c>
      <c r="Z169" s="12">
        <v>1</v>
      </c>
      <c r="AA169" s="12">
        <v>1</v>
      </c>
      <c r="AB169" s="12">
        <v>1</v>
      </c>
      <c r="AC169" s="15">
        <f t="shared" si="113"/>
        <v>188546842</v>
      </c>
      <c r="AD169" s="15">
        <f t="shared" si="114"/>
        <v>32053333</v>
      </c>
      <c r="AE169" s="15">
        <f t="shared" si="115"/>
        <v>32053333</v>
      </c>
      <c r="AF169" s="15">
        <f t="shared" si="116"/>
        <v>0</v>
      </c>
      <c r="AG169" s="17">
        <v>188546842</v>
      </c>
      <c r="AH169" s="17">
        <v>32053333</v>
      </c>
      <c r="AI169" s="17">
        <v>32053333</v>
      </c>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f t="shared" si="117"/>
        <v>90000000</v>
      </c>
      <c r="BV169" s="17">
        <v>90000000</v>
      </c>
      <c r="BW169" s="17"/>
      <c r="BX169" s="17"/>
      <c r="BY169" s="17"/>
      <c r="BZ169" s="17"/>
      <c r="CA169" s="17"/>
      <c r="CB169" s="17"/>
      <c r="CC169" s="17"/>
      <c r="CD169" s="17"/>
      <c r="CE169" s="17"/>
      <c r="CF169" s="17">
        <f t="shared" si="88"/>
        <v>211029257.21000001</v>
      </c>
      <c r="CG169" s="17">
        <v>211029257.21000001</v>
      </c>
      <c r="CH169" s="17"/>
      <c r="CI169" s="17"/>
      <c r="CJ169" s="17"/>
      <c r="CK169" s="17"/>
      <c r="CL169" s="17"/>
      <c r="CM169" s="17"/>
      <c r="CN169" s="17"/>
      <c r="CO169" s="17"/>
      <c r="CP169" s="17"/>
      <c r="CQ169" s="17">
        <f t="shared" si="100"/>
        <v>225000000</v>
      </c>
      <c r="CR169" s="17">
        <v>225000000</v>
      </c>
      <c r="CS169" s="17"/>
      <c r="CT169" s="17"/>
      <c r="CU169" s="17"/>
      <c r="CV169" s="17"/>
      <c r="CW169" s="17"/>
      <c r="CX169" s="17"/>
      <c r="CY169" s="17"/>
      <c r="CZ169" s="17"/>
      <c r="DA169" s="361"/>
      <c r="DB169" s="371">
        <f t="shared" si="118"/>
        <v>714576099.21000004</v>
      </c>
      <c r="DC169" s="18"/>
      <c r="DD169" s="18"/>
      <c r="DE169" s="18"/>
      <c r="DF169" s="18"/>
      <c r="DG169" s="18"/>
      <c r="DH169" s="18"/>
      <c r="DI169" s="18"/>
      <c r="DJ169" s="18"/>
      <c r="DK169" s="18"/>
      <c r="DL169" s="18"/>
      <c r="DM169" s="18"/>
      <c r="DN169" s="18"/>
      <c r="DO169" s="18"/>
      <c r="DP169" s="18"/>
      <c r="DQ169" s="18"/>
      <c r="DR169" s="18"/>
      <c r="DS169" s="18"/>
      <c r="DT169" s="19"/>
    </row>
    <row r="170" spans="1:16373" s="20" customFormat="1" ht="134.25" customHeight="1" x14ac:dyDescent="0.25">
      <c r="A170" s="86" t="s">
        <v>441</v>
      </c>
      <c r="B170" s="93"/>
      <c r="C170" s="104"/>
      <c r="D170" s="89" t="s">
        <v>230</v>
      </c>
      <c r="E170" s="13" t="s">
        <v>222</v>
      </c>
      <c r="F170" s="134" t="s">
        <v>1324</v>
      </c>
      <c r="G170" s="12" t="s">
        <v>1325</v>
      </c>
      <c r="H170" s="13" t="s">
        <v>1326</v>
      </c>
      <c r="I170" s="134" t="s">
        <v>1327</v>
      </c>
      <c r="J170" s="8">
        <v>41</v>
      </c>
      <c r="K170" s="8" t="s">
        <v>1200</v>
      </c>
      <c r="L170" s="42">
        <v>14</v>
      </c>
      <c r="M170" s="202" t="s">
        <v>1157</v>
      </c>
      <c r="N170" s="243"/>
      <c r="O170" s="226"/>
      <c r="P170" s="173"/>
      <c r="Q170" s="278" t="s">
        <v>1328</v>
      </c>
      <c r="R170" s="8" t="s">
        <v>84</v>
      </c>
      <c r="S170" s="10" t="s">
        <v>1329</v>
      </c>
      <c r="T170" s="21" t="s">
        <v>1330</v>
      </c>
      <c r="U170" s="8" t="s">
        <v>84</v>
      </c>
      <c r="V170" s="10" t="s">
        <v>1331</v>
      </c>
      <c r="W170" s="381" t="s">
        <v>10</v>
      </c>
      <c r="X170" s="12">
        <v>1</v>
      </c>
      <c r="Y170" s="12">
        <v>1</v>
      </c>
      <c r="Z170" s="12">
        <v>1</v>
      </c>
      <c r="AA170" s="12">
        <v>1</v>
      </c>
      <c r="AB170" s="12">
        <v>1</v>
      </c>
      <c r="AC170" s="15">
        <f>AG170+AK170+AO170+AS170+AW170+BA170+BE170+BI170+BM170+BQ170</f>
        <v>170000000</v>
      </c>
      <c r="AD170" s="15">
        <f t="shared" si="114"/>
        <v>38980000</v>
      </c>
      <c r="AE170" s="15">
        <f t="shared" si="115"/>
        <v>38980000</v>
      </c>
      <c r="AF170" s="15">
        <f t="shared" si="116"/>
        <v>0</v>
      </c>
      <c r="AG170" s="17">
        <v>170000000</v>
      </c>
      <c r="AH170" s="17">
        <v>38980000</v>
      </c>
      <c r="AI170" s="17">
        <v>38980000</v>
      </c>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f t="shared" si="117"/>
        <v>95000000</v>
      </c>
      <c r="BV170" s="17">
        <v>95000000</v>
      </c>
      <c r="BW170" s="17"/>
      <c r="BX170" s="17"/>
      <c r="BY170" s="17"/>
      <c r="BZ170" s="17"/>
      <c r="CA170" s="17"/>
      <c r="CB170" s="17"/>
      <c r="CC170" s="17"/>
      <c r="CD170" s="17"/>
      <c r="CE170" s="17"/>
      <c r="CF170" s="17">
        <f t="shared" si="88"/>
        <v>195000000</v>
      </c>
      <c r="CG170" s="17">
        <v>195000000</v>
      </c>
      <c r="CH170" s="17"/>
      <c r="CI170" s="17"/>
      <c r="CJ170" s="17"/>
      <c r="CK170" s="17"/>
      <c r="CL170" s="17"/>
      <c r="CM170" s="17"/>
      <c r="CN170" s="17"/>
      <c r="CO170" s="17"/>
      <c r="CP170" s="17"/>
      <c r="CQ170" s="17">
        <f t="shared" si="100"/>
        <v>215000000</v>
      </c>
      <c r="CR170" s="17">
        <v>215000000</v>
      </c>
      <c r="CS170" s="17"/>
      <c r="CT170" s="17"/>
      <c r="CU170" s="17"/>
      <c r="CV170" s="17"/>
      <c r="CW170" s="17"/>
      <c r="CX170" s="17"/>
      <c r="CY170" s="17"/>
      <c r="CZ170" s="17"/>
      <c r="DA170" s="361"/>
      <c r="DB170" s="371">
        <f t="shared" si="118"/>
        <v>675000000</v>
      </c>
      <c r="DC170" s="18"/>
      <c r="DD170" s="18"/>
      <c r="DE170" s="18"/>
      <c r="DF170" s="18"/>
      <c r="DG170" s="18"/>
      <c r="DH170" s="18"/>
      <c r="DI170" s="18"/>
      <c r="DJ170" s="18"/>
      <c r="DK170" s="18"/>
      <c r="DL170" s="18"/>
      <c r="DM170" s="18"/>
      <c r="DN170" s="18"/>
      <c r="DO170" s="18"/>
      <c r="DP170" s="18"/>
      <c r="DQ170" s="18"/>
      <c r="DR170" s="18"/>
      <c r="DS170" s="18"/>
      <c r="DT170" s="19"/>
    </row>
    <row r="171" spans="1:16373" s="20" customFormat="1" ht="158.25" customHeight="1" x14ac:dyDescent="0.25">
      <c r="A171" s="86" t="s">
        <v>441</v>
      </c>
      <c r="B171" s="93"/>
      <c r="C171" s="104"/>
      <c r="D171" s="89" t="s">
        <v>230</v>
      </c>
      <c r="E171" s="13" t="s">
        <v>223</v>
      </c>
      <c r="F171" s="154" t="s">
        <v>1332</v>
      </c>
      <c r="G171" s="12" t="s">
        <v>1333</v>
      </c>
      <c r="H171" s="13" t="s">
        <v>1334</v>
      </c>
      <c r="I171" s="154" t="s">
        <v>1335</v>
      </c>
      <c r="J171" s="8">
        <v>41</v>
      </c>
      <c r="K171" s="8" t="s">
        <v>1200</v>
      </c>
      <c r="L171" s="42">
        <v>16</v>
      </c>
      <c r="M171" s="202" t="s">
        <v>444</v>
      </c>
      <c r="N171" s="243"/>
      <c r="O171" s="214"/>
      <c r="P171" s="173"/>
      <c r="Q171" s="278" t="s">
        <v>1336</v>
      </c>
      <c r="R171" s="8" t="s">
        <v>84</v>
      </c>
      <c r="S171" s="10" t="s">
        <v>224</v>
      </c>
      <c r="T171" s="21" t="s">
        <v>1337</v>
      </c>
      <c r="U171" s="8" t="s">
        <v>84</v>
      </c>
      <c r="V171" s="10" t="s">
        <v>1338</v>
      </c>
      <c r="W171" s="381" t="s">
        <v>10</v>
      </c>
      <c r="X171" s="12">
        <v>1</v>
      </c>
      <c r="Y171" s="12">
        <v>1</v>
      </c>
      <c r="Z171" s="12">
        <v>1</v>
      </c>
      <c r="AA171" s="12">
        <v>1</v>
      </c>
      <c r="AB171" s="12">
        <v>1</v>
      </c>
      <c r="AC171" s="15">
        <f t="shared" si="113"/>
        <v>140000000</v>
      </c>
      <c r="AD171" s="15">
        <f t="shared" si="114"/>
        <v>34725000</v>
      </c>
      <c r="AE171" s="15">
        <f t="shared" si="115"/>
        <v>34725000</v>
      </c>
      <c r="AF171" s="15">
        <f t="shared" si="116"/>
        <v>0</v>
      </c>
      <c r="AG171" s="17">
        <v>140000000</v>
      </c>
      <c r="AH171" s="17">
        <v>34725000</v>
      </c>
      <c r="AI171" s="17">
        <v>34725000</v>
      </c>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f t="shared" si="117"/>
        <v>95000000</v>
      </c>
      <c r="BV171" s="17">
        <v>95000000</v>
      </c>
      <c r="BW171" s="17"/>
      <c r="BX171" s="17"/>
      <c r="BY171" s="17"/>
      <c r="BZ171" s="17"/>
      <c r="CA171" s="17"/>
      <c r="CB171" s="17"/>
      <c r="CC171" s="17"/>
      <c r="CD171" s="17"/>
      <c r="CE171" s="17"/>
      <c r="CF171" s="17">
        <f t="shared" si="88"/>
        <v>157000000</v>
      </c>
      <c r="CG171" s="17">
        <v>157000000</v>
      </c>
      <c r="CH171" s="17"/>
      <c r="CI171" s="17"/>
      <c r="CJ171" s="17"/>
      <c r="CK171" s="17"/>
      <c r="CL171" s="17"/>
      <c r="CM171" s="17"/>
      <c r="CN171" s="17"/>
      <c r="CO171" s="17"/>
      <c r="CP171" s="17"/>
      <c r="CQ171" s="17">
        <f t="shared" si="100"/>
        <v>195256200</v>
      </c>
      <c r="CR171" s="17">
        <v>195256200</v>
      </c>
      <c r="CS171" s="17"/>
      <c r="CT171" s="17"/>
      <c r="CU171" s="17"/>
      <c r="CV171" s="17"/>
      <c r="CW171" s="17"/>
      <c r="CX171" s="17"/>
      <c r="CY171" s="17"/>
      <c r="CZ171" s="17"/>
      <c r="DA171" s="361"/>
      <c r="DB171" s="371">
        <f t="shared" si="118"/>
        <v>587256200</v>
      </c>
      <c r="DC171" s="18"/>
      <c r="DD171" s="18"/>
      <c r="DE171" s="18"/>
      <c r="DF171" s="18"/>
      <c r="DG171" s="18"/>
      <c r="DH171" s="18"/>
      <c r="DI171" s="18"/>
      <c r="DJ171" s="18"/>
      <c r="DK171" s="18"/>
      <c r="DL171" s="18"/>
      <c r="DM171" s="18"/>
      <c r="DN171" s="18"/>
      <c r="DO171" s="18"/>
      <c r="DP171" s="18"/>
      <c r="DQ171" s="18"/>
      <c r="DR171" s="18"/>
      <c r="DS171" s="18"/>
      <c r="DT171" s="19"/>
    </row>
    <row r="172" spans="1:16373" s="20" customFormat="1" ht="195" customHeight="1" x14ac:dyDescent="0.25">
      <c r="A172" s="86" t="s">
        <v>441</v>
      </c>
      <c r="B172" s="93"/>
      <c r="C172" s="104"/>
      <c r="D172" s="89" t="s">
        <v>230</v>
      </c>
      <c r="E172" s="13" t="s">
        <v>225</v>
      </c>
      <c r="F172" s="134" t="s">
        <v>1339</v>
      </c>
      <c r="G172" s="12">
        <v>2018</v>
      </c>
      <c r="H172" s="13" t="s">
        <v>1340</v>
      </c>
      <c r="I172" s="134" t="s">
        <v>1341</v>
      </c>
      <c r="J172" s="8">
        <v>41</v>
      </c>
      <c r="K172" s="8" t="s">
        <v>1200</v>
      </c>
      <c r="L172" s="42">
        <v>14</v>
      </c>
      <c r="M172" s="202" t="s">
        <v>1157</v>
      </c>
      <c r="N172" s="73"/>
      <c r="O172" s="292"/>
      <c r="P172" s="265"/>
      <c r="Q172" s="278" t="s">
        <v>1342</v>
      </c>
      <c r="R172" s="8" t="s">
        <v>84</v>
      </c>
      <c r="S172" s="10" t="s">
        <v>1343</v>
      </c>
      <c r="T172" s="21" t="s">
        <v>1344</v>
      </c>
      <c r="U172" s="8" t="s">
        <v>84</v>
      </c>
      <c r="V172" s="10" t="s">
        <v>1345</v>
      </c>
      <c r="W172" s="381" t="s">
        <v>10</v>
      </c>
      <c r="X172" s="12">
        <v>1</v>
      </c>
      <c r="Y172" s="12">
        <v>1</v>
      </c>
      <c r="Z172" s="12">
        <v>1</v>
      </c>
      <c r="AA172" s="12">
        <v>1</v>
      </c>
      <c r="AB172" s="12">
        <v>1</v>
      </c>
      <c r="AC172" s="15">
        <f t="shared" si="113"/>
        <v>95000000</v>
      </c>
      <c r="AD172" s="15">
        <f t="shared" si="114"/>
        <v>49325333</v>
      </c>
      <c r="AE172" s="15">
        <f t="shared" si="115"/>
        <v>49325333</v>
      </c>
      <c r="AF172" s="15">
        <f t="shared" si="116"/>
        <v>0</v>
      </c>
      <c r="AG172" s="17">
        <v>95000000</v>
      </c>
      <c r="AH172" s="17">
        <v>49325333</v>
      </c>
      <c r="AI172" s="17">
        <v>49325333</v>
      </c>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f t="shared" si="117"/>
        <v>60000000</v>
      </c>
      <c r="BV172" s="17">
        <v>60000000</v>
      </c>
      <c r="BW172" s="17"/>
      <c r="BX172" s="17"/>
      <c r="BY172" s="17"/>
      <c r="BZ172" s="17"/>
      <c r="CA172" s="17"/>
      <c r="CB172" s="17"/>
      <c r="CC172" s="17"/>
      <c r="CD172" s="17"/>
      <c r="CE172" s="17"/>
      <c r="CF172" s="17">
        <f t="shared" si="88"/>
        <v>140000000</v>
      </c>
      <c r="CG172" s="17">
        <v>140000000</v>
      </c>
      <c r="CH172" s="17"/>
      <c r="CI172" s="17"/>
      <c r="CJ172" s="17"/>
      <c r="CK172" s="17"/>
      <c r="CL172" s="17"/>
      <c r="CM172" s="17"/>
      <c r="CN172" s="17"/>
      <c r="CO172" s="17"/>
      <c r="CP172" s="17"/>
      <c r="CQ172" s="17">
        <f t="shared" si="100"/>
        <v>240000000</v>
      </c>
      <c r="CR172" s="17">
        <v>240000000</v>
      </c>
      <c r="CS172" s="17"/>
      <c r="CT172" s="17"/>
      <c r="CU172" s="17"/>
      <c r="CV172" s="17"/>
      <c r="CW172" s="17"/>
      <c r="CX172" s="17"/>
      <c r="CY172" s="17"/>
      <c r="CZ172" s="17"/>
      <c r="DA172" s="361"/>
      <c r="DB172" s="371">
        <f t="shared" si="118"/>
        <v>535000000</v>
      </c>
      <c r="DC172" s="18"/>
      <c r="DD172" s="18"/>
      <c r="DE172" s="18"/>
      <c r="DF172" s="18"/>
      <c r="DG172" s="18"/>
      <c r="DH172" s="18"/>
      <c r="DI172" s="18"/>
      <c r="DJ172" s="18"/>
      <c r="DK172" s="18"/>
      <c r="DL172" s="18"/>
      <c r="DM172" s="18"/>
      <c r="DN172" s="18"/>
      <c r="DO172" s="18"/>
      <c r="DP172" s="18"/>
      <c r="DQ172" s="18"/>
      <c r="DR172" s="18"/>
      <c r="DS172" s="18"/>
      <c r="DT172" s="19"/>
    </row>
    <row r="173" spans="1:16373" s="4" customFormat="1" ht="34.5" customHeight="1" x14ac:dyDescent="0.25">
      <c r="A173" s="86"/>
      <c r="B173" s="93"/>
      <c r="C173" s="94"/>
      <c r="D173" s="95"/>
      <c r="E173" s="11"/>
      <c r="F173" s="142"/>
      <c r="G173" s="12"/>
      <c r="H173" s="13"/>
      <c r="I173" s="134"/>
      <c r="J173" s="12"/>
      <c r="K173" s="12"/>
      <c r="L173" s="14"/>
      <c r="M173" s="252"/>
      <c r="N173" s="179">
        <v>39</v>
      </c>
      <c r="O173" s="179">
        <v>4301</v>
      </c>
      <c r="P173" s="180" t="s">
        <v>33</v>
      </c>
      <c r="Q173" s="175"/>
      <c r="R173" s="419"/>
      <c r="S173" s="420"/>
      <c r="T173" s="420"/>
      <c r="U173" s="420"/>
      <c r="V173" s="420"/>
      <c r="W173" s="414"/>
      <c r="X173" s="414"/>
      <c r="Y173" s="414"/>
      <c r="Z173" s="414"/>
      <c r="AA173" s="414"/>
      <c r="AB173" s="109"/>
      <c r="AC173" s="101">
        <f t="shared" ref="AC173:DB173" si="119">SUBTOTAL(9,AC174:AC178)</f>
        <v>6066023251.5</v>
      </c>
      <c r="AD173" s="101">
        <f t="shared" si="119"/>
        <v>381738666.33000004</v>
      </c>
      <c r="AE173" s="101">
        <f t="shared" si="119"/>
        <v>296491666.33333302</v>
      </c>
      <c r="AF173" s="101">
        <f t="shared" si="119"/>
        <v>51182812</v>
      </c>
      <c r="AG173" s="101">
        <f t="shared" si="119"/>
        <v>139000000</v>
      </c>
      <c r="AH173" s="101">
        <f t="shared" si="119"/>
        <v>21960000</v>
      </c>
      <c r="AI173" s="101">
        <f t="shared" si="119"/>
        <v>13680000</v>
      </c>
      <c r="AJ173" s="101">
        <f t="shared" si="119"/>
        <v>0</v>
      </c>
      <c r="AK173" s="101">
        <f t="shared" si="119"/>
        <v>2427783324.5</v>
      </c>
      <c r="AL173" s="101">
        <f t="shared" si="119"/>
        <v>344278666.33000004</v>
      </c>
      <c r="AM173" s="101">
        <f t="shared" si="119"/>
        <v>270411666.33333302</v>
      </c>
      <c r="AN173" s="101">
        <f t="shared" si="119"/>
        <v>51182812</v>
      </c>
      <c r="AO173" s="101">
        <f t="shared" si="119"/>
        <v>0</v>
      </c>
      <c r="AP173" s="101">
        <f t="shared" si="119"/>
        <v>0</v>
      </c>
      <c r="AQ173" s="101">
        <f t="shared" si="119"/>
        <v>0</v>
      </c>
      <c r="AR173" s="101">
        <f t="shared" si="119"/>
        <v>0</v>
      </c>
      <c r="AS173" s="101">
        <f t="shared" si="119"/>
        <v>0</v>
      </c>
      <c r="AT173" s="101">
        <f t="shared" si="119"/>
        <v>0</v>
      </c>
      <c r="AU173" s="101">
        <f t="shared" si="119"/>
        <v>0</v>
      </c>
      <c r="AV173" s="101">
        <f t="shared" si="119"/>
        <v>0</v>
      </c>
      <c r="AW173" s="101">
        <f t="shared" si="119"/>
        <v>0</v>
      </c>
      <c r="AX173" s="101">
        <f t="shared" si="119"/>
        <v>0</v>
      </c>
      <c r="AY173" s="101">
        <f t="shared" si="119"/>
        <v>0</v>
      </c>
      <c r="AZ173" s="101">
        <f t="shared" si="119"/>
        <v>0</v>
      </c>
      <c r="BA173" s="101">
        <f t="shared" si="119"/>
        <v>0</v>
      </c>
      <c r="BB173" s="101">
        <f t="shared" si="119"/>
        <v>0</v>
      </c>
      <c r="BC173" s="101">
        <f t="shared" si="119"/>
        <v>0</v>
      </c>
      <c r="BD173" s="101">
        <f t="shared" si="119"/>
        <v>0</v>
      </c>
      <c r="BE173" s="101">
        <f t="shared" si="119"/>
        <v>3449239927</v>
      </c>
      <c r="BF173" s="101">
        <f t="shared" si="119"/>
        <v>0</v>
      </c>
      <c r="BG173" s="101">
        <f t="shared" si="119"/>
        <v>0</v>
      </c>
      <c r="BH173" s="101">
        <f t="shared" si="119"/>
        <v>0</v>
      </c>
      <c r="BI173" s="101">
        <f t="shared" si="119"/>
        <v>0</v>
      </c>
      <c r="BJ173" s="101">
        <f t="shared" si="119"/>
        <v>0</v>
      </c>
      <c r="BK173" s="101">
        <f t="shared" si="119"/>
        <v>0</v>
      </c>
      <c r="BL173" s="101">
        <f t="shared" si="119"/>
        <v>0</v>
      </c>
      <c r="BM173" s="101">
        <f t="shared" si="119"/>
        <v>0</v>
      </c>
      <c r="BN173" s="101">
        <f t="shared" si="119"/>
        <v>0</v>
      </c>
      <c r="BO173" s="101">
        <f t="shared" si="119"/>
        <v>0</v>
      </c>
      <c r="BP173" s="101">
        <f t="shared" si="119"/>
        <v>0</v>
      </c>
      <c r="BQ173" s="101">
        <f t="shared" si="119"/>
        <v>50000000</v>
      </c>
      <c r="BR173" s="101">
        <f t="shared" si="119"/>
        <v>15500000</v>
      </c>
      <c r="BS173" s="101">
        <f t="shared" si="119"/>
        <v>12400000</v>
      </c>
      <c r="BT173" s="101">
        <f t="shared" si="119"/>
        <v>0</v>
      </c>
      <c r="BU173" s="101">
        <f t="shared" si="119"/>
        <v>16763304251.327965</v>
      </c>
      <c r="BV173" s="101">
        <f t="shared" si="119"/>
        <v>94325228.900000006</v>
      </c>
      <c r="BW173" s="101">
        <f t="shared" si="119"/>
        <v>2468684236.4279652</v>
      </c>
      <c r="BX173" s="101">
        <f t="shared" si="119"/>
        <v>0</v>
      </c>
      <c r="BY173" s="101">
        <f t="shared" si="119"/>
        <v>0</v>
      </c>
      <c r="BZ173" s="101">
        <f t="shared" si="119"/>
        <v>0</v>
      </c>
      <c r="CA173" s="101">
        <f t="shared" si="119"/>
        <v>0</v>
      </c>
      <c r="CB173" s="101">
        <f t="shared" si="119"/>
        <v>14200294786</v>
      </c>
      <c r="CC173" s="101">
        <f t="shared" si="119"/>
        <v>0</v>
      </c>
      <c r="CD173" s="101">
        <f t="shared" si="119"/>
        <v>0</v>
      </c>
      <c r="CE173" s="101">
        <f t="shared" si="119"/>
        <v>0</v>
      </c>
      <c r="CF173" s="101">
        <f t="shared" si="119"/>
        <v>7435662198.71</v>
      </c>
      <c r="CG173" s="101">
        <f t="shared" si="119"/>
        <v>98238496.859999999</v>
      </c>
      <c r="CH173" s="101">
        <f t="shared" si="119"/>
        <v>2460053660.8499999</v>
      </c>
      <c r="CI173" s="101">
        <f t="shared" si="119"/>
        <v>0</v>
      </c>
      <c r="CJ173" s="101">
        <f t="shared" si="119"/>
        <v>0</v>
      </c>
      <c r="CK173" s="101">
        <f t="shared" si="119"/>
        <v>0</v>
      </c>
      <c r="CL173" s="101">
        <f t="shared" si="119"/>
        <v>0</v>
      </c>
      <c r="CM173" s="101">
        <f t="shared" si="119"/>
        <v>4877370041</v>
      </c>
      <c r="CN173" s="101">
        <f t="shared" si="119"/>
        <v>0</v>
      </c>
      <c r="CO173" s="101">
        <f t="shared" si="119"/>
        <v>0</v>
      </c>
      <c r="CP173" s="101">
        <f t="shared" si="119"/>
        <v>0</v>
      </c>
      <c r="CQ173" s="101">
        <f t="shared" si="119"/>
        <v>11482480812.970001</v>
      </c>
      <c r="CR173" s="101">
        <f t="shared" si="119"/>
        <v>83752734</v>
      </c>
      <c r="CS173" s="101">
        <f t="shared" si="119"/>
        <v>4398728078.9700003</v>
      </c>
      <c r="CT173" s="101">
        <f t="shared" si="119"/>
        <v>0</v>
      </c>
      <c r="CU173" s="101">
        <f t="shared" si="119"/>
        <v>0</v>
      </c>
      <c r="CV173" s="101">
        <f t="shared" si="119"/>
        <v>0</v>
      </c>
      <c r="CW173" s="101">
        <f t="shared" si="119"/>
        <v>0</v>
      </c>
      <c r="CX173" s="101">
        <f t="shared" si="119"/>
        <v>7000000000</v>
      </c>
      <c r="CY173" s="101">
        <f t="shared" si="119"/>
        <v>0</v>
      </c>
      <c r="CZ173" s="101">
        <f t="shared" si="119"/>
        <v>0</v>
      </c>
      <c r="DA173" s="362">
        <f t="shared" si="119"/>
        <v>0</v>
      </c>
      <c r="DB173" s="101">
        <f t="shared" si="119"/>
        <v>41747470514.507965</v>
      </c>
      <c r="DC173" s="18"/>
      <c r="DD173" s="18"/>
      <c r="DE173" s="18"/>
      <c r="DF173" s="18"/>
      <c r="DG173" s="18"/>
      <c r="DH173" s="18"/>
      <c r="DI173" s="18"/>
      <c r="DJ173" s="18"/>
      <c r="DK173" s="18"/>
      <c r="DL173" s="18"/>
      <c r="DM173" s="18"/>
      <c r="DN173" s="18"/>
      <c r="DO173" s="18"/>
      <c r="DP173" s="18"/>
      <c r="DQ173" s="18"/>
      <c r="DR173" s="18"/>
      <c r="DS173" s="18"/>
      <c r="DT173" s="19"/>
      <c r="DU173" s="20"/>
      <c r="DV173" s="20"/>
      <c r="DW173" s="20"/>
      <c r="DX173" s="20"/>
      <c r="DY173" s="20"/>
      <c r="DZ173" s="20"/>
      <c r="EA173" s="20"/>
      <c r="EB173" s="20"/>
      <c r="EC173" s="20"/>
      <c r="ED173" s="20"/>
      <c r="EE173" s="20"/>
      <c r="EF173" s="20"/>
      <c r="EG173" s="20"/>
      <c r="EH173" s="20"/>
      <c r="EI173" s="20"/>
      <c r="EJ173" s="20"/>
      <c r="EK173" s="20"/>
      <c r="EL173" s="20"/>
      <c r="EM173" s="20"/>
      <c r="EN173" s="20"/>
      <c r="EO173" s="20"/>
      <c r="EP173" s="20"/>
      <c r="EQ173" s="20"/>
      <c r="ER173" s="20"/>
      <c r="ES173" s="20"/>
      <c r="ET173" s="20"/>
      <c r="EU173" s="20"/>
      <c r="EV173" s="20"/>
      <c r="EW173" s="20"/>
      <c r="EX173" s="20"/>
      <c r="EY173" s="20"/>
      <c r="EZ173" s="20"/>
      <c r="FA173" s="20"/>
      <c r="FB173" s="20"/>
      <c r="FC173" s="20"/>
      <c r="FD173" s="20"/>
      <c r="FE173" s="20"/>
      <c r="FF173" s="20"/>
      <c r="FG173" s="20"/>
      <c r="FH173" s="20"/>
      <c r="FI173" s="20"/>
      <c r="FJ173" s="20"/>
      <c r="FK173" s="20"/>
      <c r="FL173" s="20"/>
      <c r="FM173" s="20"/>
      <c r="FN173" s="20"/>
      <c r="FO173" s="20"/>
      <c r="FP173" s="20"/>
      <c r="FQ173" s="20"/>
      <c r="FR173" s="20"/>
      <c r="FS173" s="20"/>
      <c r="FT173" s="20"/>
      <c r="FU173" s="20"/>
      <c r="FV173" s="20"/>
      <c r="FW173" s="20"/>
      <c r="FX173" s="20"/>
      <c r="FY173" s="20"/>
      <c r="FZ173" s="20"/>
      <c r="GA173" s="20"/>
      <c r="GB173" s="20"/>
      <c r="GC173" s="20"/>
      <c r="GD173" s="20"/>
      <c r="GE173" s="20"/>
      <c r="GF173" s="20"/>
      <c r="GG173" s="20"/>
      <c r="GH173" s="20"/>
      <c r="GI173" s="20"/>
      <c r="GJ173" s="20"/>
      <c r="GK173" s="20"/>
      <c r="GL173" s="20"/>
      <c r="GM173" s="20"/>
      <c r="GN173" s="20"/>
      <c r="GO173" s="20"/>
      <c r="GP173" s="20"/>
      <c r="GQ173" s="20"/>
      <c r="GR173" s="20"/>
      <c r="GS173" s="20"/>
      <c r="GT173" s="20"/>
      <c r="GU173" s="20"/>
      <c r="GV173" s="20"/>
      <c r="GW173" s="20"/>
      <c r="GX173" s="20"/>
      <c r="GY173" s="20"/>
      <c r="GZ173" s="20"/>
      <c r="HA173" s="20"/>
      <c r="HB173" s="20"/>
      <c r="HC173" s="20"/>
      <c r="HD173" s="20"/>
      <c r="HE173" s="20"/>
      <c r="HF173" s="20"/>
      <c r="HG173" s="20"/>
      <c r="HH173" s="20"/>
      <c r="HI173" s="20"/>
      <c r="HJ173" s="20"/>
      <c r="HK173" s="20"/>
      <c r="HL173" s="20"/>
      <c r="HM173" s="20"/>
      <c r="HN173" s="20"/>
      <c r="HO173" s="20"/>
      <c r="HP173" s="20"/>
      <c r="HQ173" s="20"/>
      <c r="HR173" s="20"/>
      <c r="HS173" s="20"/>
      <c r="HT173" s="20"/>
      <c r="HU173" s="20"/>
      <c r="HV173" s="20"/>
      <c r="HW173" s="20"/>
      <c r="HX173" s="20"/>
      <c r="HY173" s="20"/>
      <c r="HZ173" s="20"/>
      <c r="IA173" s="20"/>
      <c r="IB173" s="20"/>
      <c r="IC173" s="20"/>
      <c r="ID173" s="20"/>
      <c r="IE173" s="20"/>
      <c r="IF173" s="20"/>
      <c r="IG173" s="20"/>
      <c r="IH173" s="20"/>
      <c r="II173" s="20"/>
      <c r="IJ173" s="20"/>
      <c r="IK173" s="20"/>
      <c r="IL173" s="20"/>
      <c r="IM173" s="20"/>
      <c r="IN173" s="20"/>
      <c r="IO173" s="20"/>
      <c r="IP173" s="20"/>
      <c r="IQ173" s="20"/>
      <c r="IR173" s="20"/>
      <c r="IS173" s="20"/>
      <c r="IT173" s="20"/>
      <c r="IU173" s="20"/>
      <c r="IV173" s="20"/>
      <c r="IW173" s="20"/>
      <c r="IX173" s="20"/>
      <c r="IY173" s="20"/>
      <c r="IZ173" s="20"/>
      <c r="JA173" s="20"/>
      <c r="JB173" s="20"/>
      <c r="JC173" s="20"/>
      <c r="JD173" s="20"/>
      <c r="JE173" s="20"/>
      <c r="JF173" s="20"/>
      <c r="JG173" s="20"/>
      <c r="JH173" s="20"/>
      <c r="JI173" s="20"/>
      <c r="JJ173" s="20"/>
      <c r="JK173" s="20"/>
      <c r="JL173" s="20"/>
      <c r="JM173" s="20"/>
      <c r="JN173" s="20"/>
      <c r="JO173" s="20"/>
      <c r="JP173" s="20"/>
      <c r="JQ173" s="20"/>
      <c r="JR173" s="20"/>
      <c r="JS173" s="20"/>
      <c r="JT173" s="20"/>
      <c r="JU173" s="20"/>
      <c r="JV173" s="20"/>
      <c r="JW173" s="20"/>
      <c r="JX173" s="20"/>
      <c r="JY173" s="20"/>
      <c r="JZ173" s="20"/>
      <c r="KA173" s="20"/>
      <c r="KB173" s="20"/>
      <c r="KC173" s="20"/>
      <c r="KD173" s="20"/>
      <c r="KE173" s="20"/>
      <c r="KF173" s="20"/>
      <c r="KG173" s="20"/>
      <c r="KH173" s="20"/>
      <c r="KI173" s="20"/>
      <c r="KJ173" s="20"/>
      <c r="KK173" s="20"/>
      <c r="KL173" s="20"/>
      <c r="KM173" s="20"/>
      <c r="KN173" s="20"/>
      <c r="KO173" s="20"/>
      <c r="KP173" s="20"/>
      <c r="KQ173" s="20"/>
      <c r="KR173" s="20"/>
      <c r="KS173" s="20"/>
      <c r="KT173" s="20"/>
      <c r="KU173" s="20"/>
      <c r="KV173" s="20"/>
      <c r="KW173" s="20"/>
      <c r="KX173" s="20"/>
      <c r="KY173" s="20"/>
      <c r="KZ173" s="20"/>
      <c r="LA173" s="20"/>
      <c r="LB173" s="20"/>
      <c r="LC173" s="20"/>
      <c r="LD173" s="20"/>
      <c r="LE173" s="20"/>
      <c r="LF173" s="20"/>
      <c r="LG173" s="20"/>
      <c r="LH173" s="20"/>
      <c r="LI173" s="20"/>
      <c r="LJ173" s="20"/>
      <c r="LK173" s="20"/>
      <c r="LL173" s="20"/>
      <c r="LM173" s="20"/>
      <c r="LN173" s="20"/>
      <c r="LO173" s="20"/>
      <c r="LP173" s="20"/>
      <c r="LQ173" s="20"/>
      <c r="LR173" s="20"/>
      <c r="LS173" s="20"/>
      <c r="LT173" s="20"/>
      <c r="LU173" s="20"/>
      <c r="LV173" s="20"/>
      <c r="LW173" s="20"/>
      <c r="LX173" s="20"/>
      <c r="LY173" s="20"/>
      <c r="LZ173" s="20"/>
      <c r="MA173" s="20"/>
      <c r="MB173" s="20"/>
      <c r="MC173" s="20"/>
      <c r="MD173" s="20"/>
      <c r="ME173" s="20"/>
      <c r="MF173" s="20"/>
      <c r="MG173" s="20"/>
      <c r="MH173" s="20"/>
      <c r="MI173" s="20"/>
      <c r="MJ173" s="20"/>
      <c r="MK173" s="20"/>
      <c r="ML173" s="20"/>
      <c r="MM173" s="20"/>
      <c r="MN173" s="20"/>
      <c r="MO173" s="20"/>
      <c r="MP173" s="20"/>
      <c r="MQ173" s="20"/>
      <c r="MR173" s="20"/>
      <c r="MS173" s="20"/>
      <c r="MT173" s="20"/>
      <c r="MU173" s="20"/>
      <c r="MV173" s="20"/>
      <c r="MW173" s="20"/>
      <c r="MX173" s="20"/>
      <c r="MY173" s="20"/>
      <c r="MZ173" s="20"/>
      <c r="NA173" s="20"/>
      <c r="NB173" s="20"/>
      <c r="NC173" s="20"/>
      <c r="ND173" s="20"/>
      <c r="NE173" s="20"/>
      <c r="NF173" s="20"/>
      <c r="NG173" s="20"/>
      <c r="NH173" s="20"/>
      <c r="NI173" s="20"/>
      <c r="NJ173" s="20"/>
      <c r="NK173" s="20"/>
      <c r="NL173" s="20"/>
      <c r="NM173" s="20"/>
      <c r="NN173" s="20"/>
      <c r="NO173" s="20"/>
      <c r="NP173" s="20"/>
      <c r="NQ173" s="20"/>
      <c r="NR173" s="20"/>
      <c r="NS173" s="20"/>
      <c r="NT173" s="20"/>
      <c r="NU173" s="20"/>
      <c r="NV173" s="20"/>
      <c r="NW173" s="20"/>
      <c r="NX173" s="20"/>
      <c r="NY173" s="20"/>
      <c r="NZ173" s="20"/>
      <c r="OA173" s="20"/>
      <c r="OB173" s="20"/>
      <c r="OC173" s="20"/>
      <c r="OD173" s="20"/>
      <c r="OE173" s="20"/>
      <c r="OF173" s="20"/>
      <c r="OG173" s="20"/>
      <c r="OH173" s="20"/>
      <c r="OI173" s="20"/>
      <c r="OJ173" s="20"/>
      <c r="OK173" s="20"/>
      <c r="OL173" s="20"/>
      <c r="OM173" s="20"/>
      <c r="ON173" s="20"/>
      <c r="OO173" s="20"/>
      <c r="OP173" s="20"/>
      <c r="OQ173" s="20"/>
      <c r="OR173" s="20"/>
      <c r="OS173" s="20"/>
      <c r="OT173" s="20"/>
      <c r="OU173" s="20"/>
      <c r="OV173" s="20"/>
      <c r="OW173" s="20"/>
      <c r="OX173" s="20"/>
      <c r="OY173" s="20"/>
      <c r="OZ173" s="20"/>
      <c r="PA173" s="20"/>
      <c r="PB173" s="20"/>
      <c r="PC173" s="20"/>
      <c r="PD173" s="20"/>
      <c r="PE173" s="20"/>
      <c r="PF173" s="20"/>
      <c r="PG173" s="20"/>
      <c r="PH173" s="20"/>
      <c r="PI173" s="20"/>
      <c r="PJ173" s="20"/>
      <c r="PK173" s="20"/>
      <c r="PL173" s="20"/>
      <c r="PM173" s="20"/>
      <c r="PN173" s="20"/>
      <c r="PO173" s="20"/>
      <c r="PP173" s="20"/>
      <c r="PQ173" s="20"/>
      <c r="PR173" s="20"/>
      <c r="PS173" s="20"/>
      <c r="PT173" s="20"/>
      <c r="PU173" s="20"/>
      <c r="PV173" s="20"/>
      <c r="PW173" s="20"/>
      <c r="PX173" s="20"/>
      <c r="PY173" s="20"/>
      <c r="PZ173" s="20"/>
      <c r="QA173" s="20"/>
      <c r="QB173" s="20"/>
      <c r="QC173" s="20"/>
      <c r="QD173" s="20"/>
      <c r="QE173" s="20"/>
      <c r="QF173" s="20"/>
      <c r="QG173" s="20"/>
      <c r="QH173" s="20"/>
      <c r="QI173" s="20"/>
      <c r="QJ173" s="20"/>
      <c r="QK173" s="20"/>
      <c r="QL173" s="20"/>
      <c r="QM173" s="20"/>
      <c r="QN173" s="20"/>
      <c r="QO173" s="20"/>
      <c r="QP173" s="20"/>
      <c r="QQ173" s="20"/>
      <c r="QR173" s="20"/>
      <c r="QS173" s="20"/>
      <c r="QT173" s="20"/>
      <c r="QU173" s="20"/>
      <c r="QV173" s="20"/>
      <c r="QW173" s="20"/>
      <c r="QX173" s="20"/>
      <c r="QY173" s="20"/>
      <c r="QZ173" s="20"/>
      <c r="RA173" s="20"/>
      <c r="RB173" s="20"/>
      <c r="RC173" s="20"/>
      <c r="RD173" s="20"/>
      <c r="RE173" s="20"/>
      <c r="RF173" s="20"/>
      <c r="RG173" s="20"/>
      <c r="RH173" s="20"/>
      <c r="RI173" s="20"/>
      <c r="RJ173" s="20"/>
      <c r="RK173" s="20"/>
      <c r="RL173" s="20"/>
      <c r="RM173" s="20"/>
      <c r="RN173" s="20"/>
      <c r="RO173" s="20"/>
      <c r="RP173" s="20"/>
      <c r="RQ173" s="20"/>
      <c r="RR173" s="20"/>
      <c r="RS173" s="20"/>
      <c r="RT173" s="20"/>
      <c r="RU173" s="20"/>
      <c r="RV173" s="20"/>
      <c r="RW173" s="20"/>
      <c r="RX173" s="20"/>
      <c r="RY173" s="20"/>
      <c r="RZ173" s="20"/>
      <c r="SA173" s="20"/>
      <c r="SB173" s="20"/>
      <c r="SC173" s="20"/>
      <c r="SD173" s="20"/>
      <c r="SE173" s="20"/>
      <c r="SF173" s="20"/>
      <c r="SG173" s="20"/>
      <c r="SH173" s="20"/>
      <c r="SI173" s="20"/>
      <c r="SJ173" s="20"/>
      <c r="SK173" s="20"/>
      <c r="SL173" s="20"/>
      <c r="SM173" s="20"/>
      <c r="SN173" s="20"/>
      <c r="SO173" s="20"/>
      <c r="SP173" s="20"/>
      <c r="SQ173" s="20"/>
      <c r="SR173" s="20"/>
      <c r="SS173" s="20"/>
      <c r="ST173" s="20"/>
      <c r="SU173" s="20"/>
      <c r="SV173" s="20"/>
      <c r="SW173" s="20"/>
      <c r="SX173" s="20"/>
      <c r="SY173" s="20"/>
      <c r="SZ173" s="20"/>
      <c r="TA173" s="20"/>
      <c r="TB173" s="20"/>
      <c r="TC173" s="20"/>
      <c r="TD173" s="20"/>
      <c r="TE173" s="20"/>
      <c r="TF173" s="20"/>
      <c r="TG173" s="20"/>
      <c r="TH173" s="20"/>
      <c r="TI173" s="20"/>
      <c r="TJ173" s="20"/>
      <c r="TK173" s="20"/>
      <c r="TL173" s="20"/>
      <c r="TM173" s="20"/>
      <c r="TN173" s="20"/>
      <c r="TO173" s="20"/>
      <c r="TP173" s="20"/>
      <c r="TQ173" s="20"/>
      <c r="TR173" s="20"/>
      <c r="TS173" s="20"/>
      <c r="TT173" s="20"/>
      <c r="TU173" s="20"/>
      <c r="TV173" s="20"/>
      <c r="TW173" s="20"/>
      <c r="TX173" s="20"/>
      <c r="TY173" s="20"/>
      <c r="TZ173" s="20"/>
      <c r="UA173" s="20"/>
      <c r="UB173" s="20"/>
      <c r="UC173" s="20"/>
      <c r="UD173" s="20"/>
      <c r="UE173" s="20"/>
      <c r="UF173" s="20"/>
      <c r="UG173" s="20"/>
      <c r="UH173" s="20"/>
      <c r="UI173" s="20"/>
      <c r="UJ173" s="20"/>
      <c r="UK173" s="20"/>
      <c r="UL173" s="20"/>
      <c r="UM173" s="20"/>
      <c r="UN173" s="20"/>
      <c r="UO173" s="20"/>
      <c r="UP173" s="20"/>
      <c r="UQ173" s="20"/>
      <c r="UR173" s="20"/>
      <c r="US173" s="20"/>
      <c r="UT173" s="20"/>
      <c r="UU173" s="20"/>
      <c r="UV173" s="20"/>
      <c r="UW173" s="20"/>
      <c r="UX173" s="20"/>
      <c r="UY173" s="20"/>
      <c r="UZ173" s="20"/>
      <c r="VA173" s="20"/>
      <c r="VB173" s="20"/>
      <c r="VC173" s="20"/>
      <c r="VD173" s="20"/>
      <c r="VE173" s="20"/>
      <c r="VF173" s="20"/>
      <c r="VG173" s="20"/>
      <c r="VH173" s="20"/>
      <c r="VI173" s="20"/>
      <c r="VJ173" s="20"/>
      <c r="VK173" s="20"/>
      <c r="VL173" s="20"/>
      <c r="VM173" s="20"/>
      <c r="VN173" s="20"/>
      <c r="VO173" s="20"/>
      <c r="VP173" s="20"/>
      <c r="VQ173" s="20"/>
      <c r="VR173" s="20"/>
      <c r="VS173" s="20"/>
      <c r="VT173" s="20"/>
      <c r="VU173" s="20"/>
      <c r="VV173" s="20"/>
      <c r="VW173" s="20"/>
      <c r="VX173" s="20"/>
      <c r="VY173" s="20"/>
      <c r="VZ173" s="20"/>
      <c r="WA173" s="20"/>
      <c r="WB173" s="20"/>
      <c r="WC173" s="20"/>
      <c r="WD173" s="20"/>
      <c r="WE173" s="20"/>
      <c r="WF173" s="20"/>
      <c r="WG173" s="20"/>
      <c r="WH173" s="20"/>
      <c r="WI173" s="20"/>
      <c r="WJ173" s="20"/>
      <c r="WK173" s="20"/>
      <c r="WL173" s="20"/>
      <c r="WM173" s="20"/>
      <c r="WN173" s="20"/>
      <c r="WO173" s="20"/>
      <c r="WP173" s="20"/>
      <c r="WQ173" s="20"/>
      <c r="WR173" s="20"/>
      <c r="WS173" s="20"/>
      <c r="WT173" s="20"/>
      <c r="WU173" s="20"/>
      <c r="WV173" s="20"/>
      <c r="WW173" s="20"/>
      <c r="WX173" s="20"/>
      <c r="WY173" s="20"/>
      <c r="WZ173" s="20"/>
      <c r="XA173" s="20"/>
      <c r="XB173" s="20"/>
      <c r="XC173" s="20"/>
      <c r="XD173" s="20"/>
      <c r="XE173" s="20"/>
      <c r="XF173" s="20"/>
      <c r="XG173" s="20"/>
      <c r="XH173" s="20"/>
      <c r="XI173" s="20"/>
      <c r="XJ173" s="20"/>
      <c r="XK173" s="20"/>
      <c r="XL173" s="20"/>
      <c r="XM173" s="20"/>
      <c r="XN173" s="20"/>
      <c r="XO173" s="20"/>
      <c r="XP173" s="20"/>
      <c r="XQ173" s="20"/>
      <c r="XR173" s="20"/>
      <c r="XS173" s="20"/>
      <c r="XT173" s="20"/>
      <c r="XU173" s="20"/>
      <c r="XV173" s="20"/>
      <c r="XW173" s="20"/>
      <c r="XX173" s="20"/>
      <c r="XY173" s="20"/>
      <c r="XZ173" s="20"/>
      <c r="YA173" s="20"/>
      <c r="YB173" s="20"/>
      <c r="YC173" s="20"/>
      <c r="YD173" s="20"/>
      <c r="YE173" s="20"/>
      <c r="YF173" s="20"/>
      <c r="YG173" s="20"/>
      <c r="YH173" s="20"/>
      <c r="YI173" s="20"/>
      <c r="YJ173" s="20"/>
      <c r="YK173" s="20"/>
      <c r="YL173" s="20"/>
      <c r="YM173" s="20"/>
      <c r="YN173" s="20"/>
      <c r="YO173" s="20"/>
      <c r="YP173" s="20"/>
      <c r="YQ173" s="20"/>
      <c r="YR173" s="20"/>
      <c r="YS173" s="20"/>
      <c r="YT173" s="20"/>
      <c r="YU173" s="20"/>
      <c r="YV173" s="20"/>
      <c r="YW173" s="20"/>
      <c r="YX173" s="20"/>
      <c r="YY173" s="20"/>
      <c r="YZ173" s="20"/>
      <c r="ZA173" s="20"/>
      <c r="ZB173" s="20"/>
      <c r="ZC173" s="20"/>
      <c r="ZD173" s="20"/>
      <c r="ZE173" s="20"/>
      <c r="ZF173" s="20"/>
      <c r="ZG173" s="20"/>
      <c r="ZH173" s="20"/>
      <c r="ZI173" s="20"/>
      <c r="ZJ173" s="20"/>
      <c r="ZK173" s="20"/>
      <c r="ZL173" s="20"/>
      <c r="ZM173" s="20"/>
      <c r="ZN173" s="20"/>
      <c r="ZO173" s="20"/>
      <c r="ZP173" s="20"/>
      <c r="ZQ173" s="20"/>
      <c r="ZR173" s="20"/>
      <c r="ZS173" s="20"/>
      <c r="ZT173" s="20"/>
      <c r="ZU173" s="20"/>
      <c r="ZV173" s="20"/>
      <c r="ZW173" s="20"/>
      <c r="ZX173" s="20"/>
      <c r="ZY173" s="20"/>
      <c r="ZZ173" s="20"/>
      <c r="AAA173" s="20"/>
      <c r="AAB173" s="20"/>
      <c r="AAC173" s="20"/>
      <c r="AAD173" s="20"/>
      <c r="AAE173" s="20"/>
      <c r="AAF173" s="20"/>
      <c r="AAG173" s="20"/>
      <c r="AAH173" s="20"/>
      <c r="AAI173" s="20"/>
      <c r="AAJ173" s="20"/>
      <c r="AAK173" s="20"/>
      <c r="AAL173" s="20"/>
      <c r="AAM173" s="20"/>
      <c r="AAN173" s="20"/>
      <c r="AAO173" s="20"/>
      <c r="AAP173" s="20"/>
      <c r="AAQ173" s="20"/>
      <c r="AAR173" s="20"/>
      <c r="AAS173" s="20"/>
      <c r="AAT173" s="20"/>
      <c r="AAU173" s="20"/>
      <c r="AAV173" s="20"/>
      <c r="AAW173" s="20"/>
      <c r="AAX173" s="20"/>
      <c r="AAY173" s="20"/>
      <c r="AAZ173" s="20"/>
      <c r="ABA173" s="20"/>
      <c r="ABB173" s="20"/>
      <c r="ABC173" s="20"/>
      <c r="ABD173" s="20"/>
      <c r="ABE173" s="20"/>
      <c r="ABF173" s="20"/>
      <c r="ABG173" s="20"/>
      <c r="ABH173" s="20"/>
      <c r="ABI173" s="20"/>
      <c r="ABJ173" s="20"/>
      <c r="ABK173" s="20"/>
      <c r="ABL173" s="20"/>
      <c r="ABM173" s="20"/>
      <c r="ABN173" s="20"/>
      <c r="ABO173" s="20"/>
      <c r="ABP173" s="20"/>
      <c r="ABQ173" s="20"/>
      <c r="ABR173" s="20"/>
      <c r="ABS173" s="20"/>
      <c r="ABT173" s="20"/>
      <c r="ABU173" s="20"/>
      <c r="ABV173" s="20"/>
      <c r="ABW173" s="20"/>
      <c r="ABX173" s="20"/>
      <c r="ABY173" s="20"/>
      <c r="ABZ173" s="20"/>
      <c r="ACA173" s="20"/>
      <c r="ACB173" s="20"/>
      <c r="ACC173" s="20"/>
      <c r="ACD173" s="20"/>
      <c r="ACE173" s="20"/>
      <c r="ACF173" s="20"/>
      <c r="ACG173" s="20"/>
      <c r="ACH173" s="20"/>
      <c r="ACI173" s="20"/>
      <c r="ACJ173" s="20"/>
      <c r="ACK173" s="20"/>
      <c r="ACL173" s="20"/>
      <c r="ACM173" s="20"/>
      <c r="ACN173" s="20"/>
      <c r="ACO173" s="20"/>
      <c r="ACP173" s="20"/>
      <c r="ACQ173" s="20"/>
      <c r="ACR173" s="20"/>
      <c r="ACS173" s="20"/>
      <c r="ACT173" s="20"/>
      <c r="ACU173" s="20"/>
      <c r="ACV173" s="20"/>
      <c r="ACW173" s="20"/>
      <c r="ACX173" s="20"/>
      <c r="ACY173" s="20"/>
      <c r="ACZ173" s="20"/>
      <c r="ADA173" s="20"/>
      <c r="ADB173" s="20"/>
      <c r="ADC173" s="20"/>
      <c r="ADD173" s="20"/>
      <c r="ADE173" s="20"/>
      <c r="ADF173" s="20"/>
      <c r="ADG173" s="20"/>
      <c r="ADH173" s="20"/>
      <c r="ADI173" s="20"/>
      <c r="ADJ173" s="20"/>
      <c r="ADK173" s="20"/>
      <c r="ADL173" s="20"/>
      <c r="ADM173" s="20"/>
      <c r="ADN173" s="20"/>
      <c r="ADO173" s="20"/>
      <c r="ADP173" s="20"/>
      <c r="ADQ173" s="20"/>
      <c r="ADR173" s="20"/>
      <c r="ADS173" s="20"/>
      <c r="ADT173" s="20"/>
      <c r="ADU173" s="20"/>
      <c r="ADV173" s="20"/>
      <c r="ADW173" s="20"/>
      <c r="ADX173" s="20"/>
      <c r="ADY173" s="20"/>
      <c r="ADZ173" s="20"/>
      <c r="AEA173" s="20"/>
      <c r="AEB173" s="20"/>
      <c r="AEC173" s="20"/>
      <c r="AED173" s="20"/>
      <c r="AEE173" s="20"/>
      <c r="AEF173" s="20"/>
      <c r="AEG173" s="20"/>
      <c r="AEH173" s="20"/>
      <c r="AEI173" s="20"/>
      <c r="AEJ173" s="20"/>
      <c r="AEK173" s="20"/>
      <c r="AEL173" s="20"/>
      <c r="AEM173" s="20"/>
      <c r="AEN173" s="20"/>
      <c r="AEO173" s="20"/>
      <c r="AEP173" s="20"/>
      <c r="AEQ173" s="20"/>
      <c r="AER173" s="20"/>
      <c r="AES173" s="20"/>
      <c r="AET173" s="20"/>
      <c r="AEU173" s="20"/>
      <c r="AEV173" s="20"/>
      <c r="AEW173" s="20"/>
      <c r="AEX173" s="20"/>
      <c r="AEY173" s="20"/>
      <c r="AEZ173" s="20"/>
      <c r="AFA173" s="20"/>
      <c r="AFB173" s="20"/>
      <c r="AFC173" s="20"/>
      <c r="AFD173" s="20"/>
      <c r="AFE173" s="20"/>
      <c r="AFF173" s="20"/>
      <c r="AFG173" s="20"/>
      <c r="AFH173" s="20"/>
      <c r="AFI173" s="20"/>
      <c r="AFJ173" s="20"/>
      <c r="AFK173" s="20"/>
      <c r="AFL173" s="20"/>
      <c r="AFM173" s="20"/>
      <c r="AFN173" s="20"/>
      <c r="AFO173" s="20"/>
      <c r="AFP173" s="20"/>
      <c r="AFQ173" s="20"/>
      <c r="AFR173" s="20"/>
      <c r="AFS173" s="20"/>
      <c r="AFT173" s="20"/>
      <c r="AFU173" s="20"/>
      <c r="AFV173" s="20"/>
      <c r="AFW173" s="20"/>
      <c r="AFX173" s="20"/>
      <c r="AFY173" s="20"/>
      <c r="AFZ173" s="20"/>
      <c r="AGA173" s="20"/>
      <c r="AGB173" s="20"/>
      <c r="AGC173" s="20"/>
      <c r="AGD173" s="20"/>
      <c r="AGE173" s="20"/>
      <c r="AGF173" s="20"/>
      <c r="AGG173" s="20"/>
      <c r="AGH173" s="20"/>
      <c r="AGI173" s="20"/>
      <c r="AGJ173" s="20"/>
      <c r="AGK173" s="20"/>
      <c r="AGL173" s="20"/>
      <c r="AGM173" s="20"/>
      <c r="AGN173" s="20"/>
      <c r="AGO173" s="20"/>
      <c r="AGP173" s="20"/>
      <c r="AGQ173" s="20"/>
      <c r="AGR173" s="20"/>
      <c r="AGS173" s="20"/>
      <c r="AGT173" s="20"/>
      <c r="AGU173" s="20"/>
      <c r="AGV173" s="20"/>
      <c r="AGW173" s="20"/>
      <c r="AGX173" s="20"/>
      <c r="AGY173" s="20"/>
      <c r="AGZ173" s="20"/>
      <c r="AHA173" s="20"/>
      <c r="AHB173" s="20"/>
      <c r="AHC173" s="20"/>
      <c r="AHD173" s="20"/>
      <c r="AHE173" s="20"/>
      <c r="AHF173" s="20"/>
      <c r="AHG173" s="20"/>
      <c r="AHH173" s="20"/>
      <c r="AHI173" s="20"/>
      <c r="AHJ173" s="20"/>
      <c r="AHK173" s="20"/>
      <c r="AHL173" s="20"/>
      <c r="AHM173" s="20"/>
      <c r="AHN173" s="20"/>
      <c r="AHO173" s="20"/>
      <c r="AHP173" s="20"/>
      <c r="AHQ173" s="20"/>
      <c r="AHR173" s="20"/>
      <c r="AHS173" s="20"/>
      <c r="AHT173" s="20"/>
      <c r="AHU173" s="20"/>
      <c r="AHV173" s="20"/>
      <c r="AHW173" s="20"/>
      <c r="AHX173" s="20"/>
      <c r="AHY173" s="20"/>
      <c r="AHZ173" s="20"/>
      <c r="AIA173" s="20"/>
      <c r="AIB173" s="20"/>
      <c r="AIC173" s="20"/>
      <c r="AID173" s="20"/>
      <c r="AIE173" s="20"/>
      <c r="AIF173" s="20"/>
      <c r="AIG173" s="20"/>
      <c r="AIH173" s="20"/>
      <c r="AII173" s="20"/>
      <c r="AIJ173" s="20"/>
      <c r="AIK173" s="20"/>
      <c r="AIL173" s="20"/>
      <c r="AIM173" s="20"/>
      <c r="AIN173" s="20"/>
      <c r="AIO173" s="20"/>
      <c r="AIP173" s="20"/>
      <c r="AIQ173" s="20"/>
      <c r="AIR173" s="20"/>
      <c r="AIS173" s="20"/>
      <c r="AIT173" s="20"/>
      <c r="AIU173" s="20"/>
      <c r="AIV173" s="20"/>
      <c r="AIW173" s="20"/>
      <c r="AIX173" s="20"/>
      <c r="AIY173" s="20"/>
      <c r="AIZ173" s="20"/>
      <c r="AJA173" s="20"/>
      <c r="AJB173" s="20"/>
      <c r="AJC173" s="20"/>
      <c r="AJD173" s="20"/>
      <c r="AJE173" s="20"/>
      <c r="AJF173" s="20"/>
      <c r="AJG173" s="20"/>
      <c r="AJH173" s="20"/>
      <c r="AJI173" s="20"/>
      <c r="AJJ173" s="20"/>
      <c r="AJK173" s="20"/>
      <c r="AJL173" s="20"/>
      <c r="AJM173" s="20"/>
      <c r="AJN173" s="20"/>
      <c r="AJO173" s="20"/>
      <c r="AJP173" s="20"/>
      <c r="AJQ173" s="20"/>
      <c r="AJR173" s="20"/>
      <c r="AJS173" s="20"/>
      <c r="AJT173" s="20"/>
      <c r="AJU173" s="20"/>
      <c r="AJV173" s="20"/>
      <c r="AJW173" s="20"/>
      <c r="AJX173" s="20"/>
      <c r="AJY173" s="20"/>
      <c r="AJZ173" s="20"/>
      <c r="AKA173" s="20"/>
      <c r="AKB173" s="20"/>
      <c r="AKC173" s="20"/>
      <c r="AKD173" s="20"/>
      <c r="AKE173" s="20"/>
      <c r="AKF173" s="20"/>
      <c r="AKG173" s="20"/>
      <c r="AKH173" s="20"/>
      <c r="AKI173" s="20"/>
      <c r="AKJ173" s="20"/>
      <c r="AKK173" s="20"/>
      <c r="AKL173" s="20"/>
      <c r="AKM173" s="20"/>
      <c r="AKN173" s="20"/>
      <c r="AKO173" s="20"/>
      <c r="AKP173" s="20"/>
      <c r="AKQ173" s="20"/>
      <c r="AKR173" s="20"/>
      <c r="AKS173" s="20"/>
      <c r="AKT173" s="20"/>
      <c r="AKU173" s="20"/>
      <c r="AKV173" s="20"/>
      <c r="AKW173" s="20"/>
      <c r="AKX173" s="20"/>
      <c r="AKY173" s="20"/>
      <c r="AKZ173" s="20"/>
      <c r="ALA173" s="20"/>
      <c r="ALB173" s="20"/>
      <c r="ALC173" s="20"/>
      <c r="ALD173" s="20"/>
      <c r="ALE173" s="20"/>
      <c r="ALF173" s="20"/>
      <c r="ALG173" s="20"/>
      <c r="ALH173" s="20"/>
      <c r="ALI173" s="20"/>
      <c r="ALJ173" s="20"/>
      <c r="ALK173" s="20"/>
      <c r="ALL173" s="20"/>
      <c r="ALM173" s="20"/>
      <c r="ALN173" s="20"/>
      <c r="ALO173" s="20"/>
      <c r="ALP173" s="20"/>
      <c r="ALQ173" s="20"/>
      <c r="ALR173" s="20"/>
      <c r="ALS173" s="20"/>
      <c r="ALT173" s="20"/>
      <c r="ALU173" s="20"/>
      <c r="ALV173" s="20"/>
      <c r="ALW173" s="20"/>
      <c r="ALX173" s="20"/>
      <c r="ALY173" s="20"/>
      <c r="ALZ173" s="20"/>
      <c r="AMA173" s="20"/>
      <c r="AMB173" s="20"/>
      <c r="AMC173" s="20"/>
      <c r="AMD173" s="20"/>
      <c r="AME173" s="20"/>
      <c r="AMF173" s="20"/>
      <c r="AMG173" s="20"/>
      <c r="AMH173" s="20"/>
      <c r="AMI173" s="20"/>
      <c r="AMJ173" s="20"/>
      <c r="AMK173" s="20"/>
      <c r="AML173" s="20"/>
      <c r="AMM173" s="20"/>
      <c r="AMN173" s="20"/>
      <c r="AMO173" s="20"/>
      <c r="AMP173" s="20"/>
      <c r="AMQ173" s="20"/>
      <c r="AMR173" s="20"/>
      <c r="AMS173" s="20"/>
      <c r="AMT173" s="20"/>
      <c r="AMU173" s="20"/>
      <c r="AMV173" s="20"/>
      <c r="AMW173" s="20"/>
      <c r="AMX173" s="20"/>
      <c r="AMY173" s="20"/>
      <c r="AMZ173" s="20"/>
      <c r="ANA173" s="20"/>
      <c r="ANB173" s="20"/>
      <c r="ANC173" s="20"/>
      <c r="AND173" s="20"/>
      <c r="ANE173" s="20"/>
      <c r="ANF173" s="20"/>
      <c r="ANG173" s="20"/>
      <c r="ANH173" s="20"/>
      <c r="ANI173" s="20"/>
      <c r="ANJ173" s="20"/>
      <c r="ANK173" s="20"/>
      <c r="ANL173" s="20"/>
      <c r="ANM173" s="20"/>
      <c r="ANN173" s="20"/>
      <c r="ANO173" s="20"/>
      <c r="ANP173" s="20"/>
      <c r="ANQ173" s="20"/>
      <c r="ANR173" s="20"/>
      <c r="ANS173" s="20"/>
      <c r="ANT173" s="20"/>
      <c r="ANU173" s="20"/>
      <c r="ANV173" s="20"/>
      <c r="ANW173" s="20"/>
      <c r="ANX173" s="20"/>
      <c r="ANY173" s="20"/>
      <c r="ANZ173" s="20"/>
      <c r="AOA173" s="20"/>
      <c r="AOB173" s="20"/>
      <c r="AOC173" s="20"/>
      <c r="AOD173" s="20"/>
      <c r="AOE173" s="20"/>
      <c r="AOF173" s="20"/>
      <c r="AOG173" s="20"/>
      <c r="AOH173" s="20"/>
      <c r="AOI173" s="20"/>
      <c r="AOJ173" s="20"/>
      <c r="AOK173" s="20"/>
      <c r="AOL173" s="20"/>
      <c r="AOM173" s="20"/>
      <c r="AON173" s="20"/>
      <c r="AOO173" s="20"/>
      <c r="AOP173" s="20"/>
      <c r="AOQ173" s="20"/>
      <c r="AOR173" s="20"/>
      <c r="AOS173" s="20"/>
      <c r="AOT173" s="20"/>
      <c r="AOU173" s="20"/>
      <c r="AOV173" s="20"/>
      <c r="AOW173" s="20"/>
      <c r="AOX173" s="20"/>
      <c r="AOY173" s="20"/>
      <c r="AOZ173" s="20"/>
      <c r="APA173" s="20"/>
      <c r="APB173" s="20"/>
      <c r="APC173" s="20"/>
      <c r="APD173" s="20"/>
      <c r="APE173" s="20"/>
      <c r="APF173" s="20"/>
      <c r="APG173" s="20"/>
      <c r="APH173" s="20"/>
      <c r="API173" s="20"/>
      <c r="APJ173" s="20"/>
      <c r="APK173" s="20"/>
      <c r="APL173" s="20"/>
      <c r="APM173" s="20"/>
      <c r="APN173" s="20"/>
      <c r="APO173" s="20"/>
      <c r="APP173" s="20"/>
      <c r="APQ173" s="20"/>
      <c r="APR173" s="20"/>
      <c r="APS173" s="20"/>
      <c r="APT173" s="20"/>
      <c r="APU173" s="20"/>
      <c r="APV173" s="20"/>
      <c r="APW173" s="20"/>
      <c r="APX173" s="20"/>
      <c r="APY173" s="20"/>
      <c r="APZ173" s="20"/>
      <c r="AQA173" s="20"/>
      <c r="AQB173" s="20"/>
      <c r="AQC173" s="20"/>
      <c r="AQD173" s="20"/>
      <c r="AQE173" s="20"/>
      <c r="AQF173" s="20"/>
      <c r="AQG173" s="20"/>
      <c r="AQH173" s="20"/>
      <c r="AQI173" s="20"/>
      <c r="AQJ173" s="20"/>
      <c r="AQK173" s="20"/>
      <c r="AQL173" s="20"/>
      <c r="AQM173" s="20"/>
      <c r="AQN173" s="20"/>
      <c r="AQO173" s="20"/>
      <c r="AQP173" s="20"/>
      <c r="AQQ173" s="20"/>
      <c r="AQR173" s="20"/>
      <c r="AQS173" s="20"/>
      <c r="AQT173" s="20"/>
      <c r="AQU173" s="20"/>
      <c r="AQV173" s="20"/>
      <c r="AQW173" s="20"/>
      <c r="AQX173" s="20"/>
      <c r="AQY173" s="20"/>
      <c r="AQZ173" s="20"/>
      <c r="ARA173" s="20"/>
      <c r="ARB173" s="20"/>
      <c r="ARC173" s="20"/>
      <c r="ARD173" s="20"/>
      <c r="ARE173" s="20"/>
      <c r="ARF173" s="20"/>
      <c r="ARG173" s="20"/>
      <c r="ARH173" s="20"/>
      <c r="ARI173" s="20"/>
      <c r="ARJ173" s="20"/>
      <c r="ARK173" s="20"/>
      <c r="ARL173" s="20"/>
      <c r="ARM173" s="20"/>
      <c r="ARN173" s="20"/>
      <c r="ARO173" s="20"/>
      <c r="ARP173" s="20"/>
      <c r="ARQ173" s="20"/>
      <c r="ARR173" s="20"/>
      <c r="ARS173" s="20"/>
      <c r="ART173" s="20"/>
      <c r="ARU173" s="20"/>
      <c r="ARV173" s="20"/>
      <c r="ARW173" s="20"/>
      <c r="ARX173" s="20"/>
      <c r="ARY173" s="20"/>
      <c r="ARZ173" s="20"/>
      <c r="ASA173" s="20"/>
      <c r="ASB173" s="20"/>
      <c r="ASC173" s="20"/>
      <c r="ASD173" s="20"/>
      <c r="ASE173" s="20"/>
      <c r="ASF173" s="20"/>
      <c r="ASG173" s="20"/>
      <c r="ASH173" s="20"/>
      <c r="ASI173" s="20"/>
      <c r="ASJ173" s="20"/>
      <c r="ASK173" s="20"/>
      <c r="ASL173" s="20"/>
      <c r="ASM173" s="20"/>
      <c r="ASN173" s="20"/>
      <c r="ASO173" s="20"/>
      <c r="ASP173" s="20"/>
      <c r="ASQ173" s="20"/>
      <c r="ASR173" s="20"/>
      <c r="ASS173" s="20"/>
      <c r="AST173" s="20"/>
      <c r="ASU173" s="20"/>
      <c r="ASV173" s="20"/>
      <c r="ASW173" s="20"/>
      <c r="ASX173" s="20"/>
      <c r="ASY173" s="20"/>
      <c r="ASZ173" s="20"/>
      <c r="ATA173" s="20"/>
      <c r="ATB173" s="20"/>
      <c r="ATC173" s="20"/>
      <c r="ATD173" s="20"/>
      <c r="ATE173" s="20"/>
      <c r="ATF173" s="20"/>
      <c r="ATG173" s="20"/>
      <c r="ATH173" s="20"/>
      <c r="ATI173" s="20"/>
      <c r="ATJ173" s="20"/>
      <c r="ATK173" s="20"/>
      <c r="ATL173" s="20"/>
      <c r="ATM173" s="20"/>
      <c r="ATN173" s="20"/>
      <c r="ATO173" s="20"/>
      <c r="ATP173" s="20"/>
      <c r="ATQ173" s="20"/>
      <c r="ATR173" s="20"/>
      <c r="ATS173" s="20"/>
      <c r="ATT173" s="20"/>
      <c r="ATU173" s="20"/>
      <c r="ATV173" s="20"/>
      <c r="ATW173" s="20"/>
      <c r="ATX173" s="20"/>
      <c r="ATY173" s="20"/>
      <c r="ATZ173" s="20"/>
      <c r="AUA173" s="20"/>
      <c r="AUB173" s="20"/>
      <c r="AUC173" s="20"/>
      <c r="AUD173" s="20"/>
      <c r="AUE173" s="20"/>
      <c r="AUF173" s="20"/>
      <c r="AUG173" s="20"/>
      <c r="AUH173" s="20"/>
      <c r="AUI173" s="20"/>
      <c r="AUJ173" s="20"/>
      <c r="AUK173" s="20"/>
      <c r="AUL173" s="20"/>
      <c r="AUM173" s="20"/>
      <c r="AUN173" s="20"/>
      <c r="AUO173" s="20"/>
      <c r="AUP173" s="20"/>
      <c r="AUQ173" s="20"/>
      <c r="AUR173" s="20"/>
      <c r="AUS173" s="20"/>
      <c r="AUT173" s="20"/>
      <c r="AUU173" s="20"/>
      <c r="AUV173" s="20"/>
      <c r="AUW173" s="20"/>
      <c r="AUX173" s="20"/>
      <c r="AUY173" s="20"/>
      <c r="AUZ173" s="20"/>
      <c r="AVA173" s="20"/>
      <c r="AVB173" s="20"/>
      <c r="AVC173" s="20"/>
      <c r="AVD173" s="20"/>
      <c r="AVE173" s="20"/>
      <c r="AVF173" s="20"/>
      <c r="AVG173" s="20"/>
      <c r="AVH173" s="20"/>
      <c r="AVI173" s="20"/>
      <c r="AVJ173" s="20"/>
      <c r="AVK173" s="20"/>
      <c r="AVL173" s="20"/>
      <c r="AVM173" s="20"/>
      <c r="AVN173" s="20"/>
      <c r="AVO173" s="20"/>
      <c r="AVP173" s="20"/>
      <c r="AVQ173" s="20"/>
      <c r="AVR173" s="20"/>
      <c r="AVS173" s="20"/>
      <c r="AVT173" s="20"/>
      <c r="AVU173" s="20"/>
      <c r="AVV173" s="20"/>
      <c r="AVW173" s="20"/>
      <c r="AVX173" s="20"/>
      <c r="AVY173" s="20"/>
      <c r="AVZ173" s="20"/>
      <c r="AWA173" s="20"/>
      <c r="AWB173" s="20"/>
      <c r="AWC173" s="20"/>
      <c r="AWD173" s="20"/>
      <c r="AWE173" s="20"/>
      <c r="AWF173" s="20"/>
      <c r="AWG173" s="20"/>
      <c r="AWH173" s="20"/>
      <c r="AWI173" s="20"/>
      <c r="AWJ173" s="20"/>
      <c r="AWK173" s="20"/>
      <c r="AWL173" s="20"/>
      <c r="AWM173" s="20"/>
      <c r="AWN173" s="20"/>
      <c r="AWO173" s="20"/>
      <c r="AWP173" s="20"/>
      <c r="AWQ173" s="20"/>
      <c r="AWR173" s="20"/>
      <c r="AWS173" s="20"/>
      <c r="AWT173" s="20"/>
      <c r="AWU173" s="20"/>
      <c r="AWV173" s="20"/>
      <c r="AWW173" s="20"/>
      <c r="AWX173" s="20"/>
      <c r="AWY173" s="20"/>
      <c r="AWZ173" s="20"/>
      <c r="AXA173" s="20"/>
      <c r="AXB173" s="20"/>
      <c r="AXC173" s="20"/>
      <c r="AXD173" s="20"/>
      <c r="AXE173" s="20"/>
      <c r="AXF173" s="20"/>
      <c r="AXG173" s="20"/>
      <c r="AXH173" s="20"/>
      <c r="AXI173" s="20"/>
      <c r="AXJ173" s="20"/>
      <c r="AXK173" s="20"/>
      <c r="AXL173" s="20"/>
      <c r="AXM173" s="20"/>
      <c r="AXN173" s="20"/>
      <c r="AXO173" s="20"/>
      <c r="AXP173" s="20"/>
      <c r="AXQ173" s="20"/>
      <c r="AXR173" s="20"/>
      <c r="AXS173" s="20"/>
      <c r="AXT173" s="20"/>
      <c r="AXU173" s="20"/>
      <c r="AXV173" s="20"/>
      <c r="AXW173" s="20"/>
      <c r="AXX173" s="20"/>
      <c r="AXY173" s="20"/>
      <c r="AXZ173" s="20"/>
      <c r="AYA173" s="20"/>
      <c r="AYB173" s="20"/>
      <c r="AYC173" s="20"/>
      <c r="AYD173" s="20"/>
      <c r="AYE173" s="20"/>
      <c r="AYF173" s="20"/>
      <c r="AYG173" s="20"/>
      <c r="AYH173" s="20"/>
      <c r="AYI173" s="20"/>
      <c r="AYJ173" s="20"/>
      <c r="AYK173" s="20"/>
      <c r="AYL173" s="20"/>
      <c r="AYM173" s="20"/>
      <c r="AYN173" s="20"/>
      <c r="AYO173" s="20"/>
      <c r="AYP173" s="20"/>
      <c r="AYQ173" s="20"/>
      <c r="AYR173" s="20"/>
      <c r="AYS173" s="20"/>
      <c r="AYT173" s="20"/>
      <c r="AYU173" s="20"/>
      <c r="AYV173" s="20"/>
      <c r="AYW173" s="20"/>
      <c r="AYX173" s="20"/>
      <c r="AYY173" s="20"/>
      <c r="AYZ173" s="20"/>
      <c r="AZA173" s="20"/>
      <c r="AZB173" s="20"/>
      <c r="AZC173" s="20"/>
      <c r="AZD173" s="20"/>
      <c r="AZE173" s="20"/>
      <c r="AZF173" s="20"/>
      <c r="AZG173" s="20"/>
      <c r="AZH173" s="20"/>
      <c r="AZI173" s="20"/>
      <c r="AZJ173" s="20"/>
      <c r="AZK173" s="20"/>
      <c r="AZL173" s="20"/>
      <c r="AZM173" s="20"/>
      <c r="AZN173" s="20"/>
      <c r="AZO173" s="20"/>
      <c r="AZP173" s="20"/>
      <c r="AZQ173" s="20"/>
      <c r="AZR173" s="20"/>
      <c r="AZS173" s="20"/>
      <c r="AZT173" s="20"/>
      <c r="AZU173" s="20"/>
      <c r="AZV173" s="20"/>
      <c r="AZW173" s="20"/>
      <c r="AZX173" s="20"/>
      <c r="AZY173" s="20"/>
      <c r="AZZ173" s="20"/>
      <c r="BAA173" s="20"/>
      <c r="BAB173" s="20"/>
      <c r="BAC173" s="20"/>
      <c r="BAD173" s="20"/>
      <c r="BAE173" s="20"/>
      <c r="BAF173" s="20"/>
      <c r="BAG173" s="20"/>
      <c r="BAH173" s="20"/>
      <c r="BAI173" s="20"/>
      <c r="BAJ173" s="20"/>
      <c r="BAK173" s="20"/>
      <c r="BAL173" s="20"/>
      <c r="BAM173" s="20"/>
      <c r="BAN173" s="20"/>
      <c r="BAO173" s="20"/>
      <c r="BAP173" s="20"/>
      <c r="BAQ173" s="20"/>
      <c r="BAR173" s="20"/>
      <c r="BAS173" s="20"/>
      <c r="BAT173" s="20"/>
      <c r="BAU173" s="20"/>
      <c r="BAV173" s="20"/>
      <c r="BAW173" s="20"/>
      <c r="BAX173" s="20"/>
      <c r="BAY173" s="20"/>
      <c r="BAZ173" s="20"/>
      <c r="BBA173" s="20"/>
      <c r="BBB173" s="20"/>
      <c r="BBC173" s="20"/>
      <c r="BBD173" s="20"/>
      <c r="BBE173" s="20"/>
      <c r="BBF173" s="20"/>
      <c r="BBG173" s="20"/>
      <c r="BBH173" s="20"/>
      <c r="BBI173" s="20"/>
      <c r="BBJ173" s="20"/>
      <c r="BBK173" s="20"/>
      <c r="BBL173" s="20"/>
      <c r="BBM173" s="20"/>
      <c r="BBN173" s="20"/>
      <c r="BBO173" s="20"/>
      <c r="BBP173" s="20"/>
      <c r="BBQ173" s="20"/>
      <c r="BBR173" s="20"/>
      <c r="BBS173" s="20"/>
      <c r="BBT173" s="20"/>
      <c r="BBU173" s="20"/>
      <c r="BBV173" s="20"/>
      <c r="BBW173" s="20"/>
      <c r="BBX173" s="20"/>
      <c r="BBY173" s="20"/>
      <c r="BBZ173" s="20"/>
      <c r="BCA173" s="20"/>
      <c r="BCB173" s="20"/>
      <c r="BCC173" s="20"/>
      <c r="BCD173" s="20"/>
      <c r="BCE173" s="20"/>
      <c r="BCF173" s="20"/>
      <c r="BCG173" s="20"/>
      <c r="BCH173" s="20"/>
      <c r="BCI173" s="20"/>
      <c r="BCJ173" s="20"/>
      <c r="BCK173" s="20"/>
      <c r="BCL173" s="20"/>
      <c r="BCM173" s="20"/>
      <c r="BCN173" s="20"/>
      <c r="BCO173" s="20"/>
      <c r="BCP173" s="20"/>
      <c r="BCQ173" s="20"/>
      <c r="BCR173" s="20"/>
      <c r="BCS173" s="20"/>
      <c r="BCT173" s="20"/>
      <c r="BCU173" s="20"/>
      <c r="BCV173" s="20"/>
      <c r="BCW173" s="20"/>
      <c r="BCX173" s="20"/>
      <c r="BCY173" s="20"/>
      <c r="BCZ173" s="20"/>
      <c r="BDA173" s="20"/>
      <c r="BDB173" s="20"/>
      <c r="BDC173" s="20"/>
      <c r="BDD173" s="20"/>
      <c r="BDE173" s="20"/>
      <c r="BDF173" s="20"/>
      <c r="BDG173" s="20"/>
      <c r="BDH173" s="20"/>
      <c r="BDI173" s="20"/>
      <c r="BDJ173" s="20"/>
      <c r="BDK173" s="20"/>
      <c r="BDL173" s="20"/>
      <c r="BDM173" s="20"/>
      <c r="BDN173" s="20"/>
      <c r="BDO173" s="20"/>
      <c r="BDP173" s="20"/>
      <c r="BDQ173" s="20"/>
      <c r="BDR173" s="20"/>
      <c r="BDS173" s="20"/>
      <c r="BDT173" s="20"/>
      <c r="BDU173" s="20"/>
      <c r="BDV173" s="20"/>
      <c r="BDW173" s="20"/>
      <c r="BDX173" s="20"/>
      <c r="BDY173" s="20"/>
      <c r="BDZ173" s="20"/>
      <c r="BEA173" s="20"/>
      <c r="BEB173" s="20"/>
      <c r="BEC173" s="20"/>
      <c r="BED173" s="20"/>
      <c r="BEE173" s="20"/>
      <c r="BEF173" s="20"/>
      <c r="BEG173" s="20"/>
      <c r="BEH173" s="20"/>
      <c r="BEI173" s="20"/>
      <c r="BEJ173" s="20"/>
      <c r="BEK173" s="20"/>
      <c r="BEL173" s="20"/>
      <c r="BEM173" s="20"/>
      <c r="BEN173" s="20"/>
      <c r="BEO173" s="20"/>
      <c r="BEP173" s="20"/>
      <c r="BEQ173" s="20"/>
      <c r="BER173" s="20"/>
      <c r="BES173" s="20"/>
      <c r="BET173" s="20"/>
      <c r="BEU173" s="20"/>
      <c r="BEV173" s="20"/>
      <c r="BEW173" s="20"/>
      <c r="BEX173" s="20"/>
      <c r="BEY173" s="20"/>
      <c r="BEZ173" s="20"/>
      <c r="BFA173" s="20"/>
      <c r="BFB173" s="20"/>
      <c r="BFC173" s="20"/>
      <c r="BFD173" s="20"/>
      <c r="BFE173" s="20"/>
      <c r="BFF173" s="20"/>
      <c r="BFG173" s="20"/>
      <c r="BFH173" s="20"/>
      <c r="BFI173" s="20"/>
      <c r="BFJ173" s="20"/>
      <c r="BFK173" s="20"/>
      <c r="BFL173" s="20"/>
      <c r="BFM173" s="20"/>
      <c r="BFN173" s="20"/>
      <c r="BFO173" s="20"/>
      <c r="BFP173" s="20"/>
      <c r="BFQ173" s="20"/>
      <c r="BFR173" s="20"/>
      <c r="BFS173" s="20"/>
      <c r="BFT173" s="20"/>
      <c r="BFU173" s="20"/>
      <c r="BFV173" s="20"/>
      <c r="BFW173" s="20"/>
      <c r="BFX173" s="20"/>
      <c r="BFY173" s="20"/>
      <c r="BFZ173" s="20"/>
      <c r="BGA173" s="20"/>
      <c r="BGB173" s="20"/>
      <c r="BGC173" s="20"/>
      <c r="BGD173" s="20"/>
      <c r="BGE173" s="20"/>
      <c r="BGF173" s="20"/>
      <c r="BGG173" s="20"/>
      <c r="BGH173" s="20"/>
      <c r="BGI173" s="20"/>
      <c r="BGJ173" s="20"/>
      <c r="BGK173" s="20"/>
      <c r="BGL173" s="20"/>
      <c r="BGM173" s="20"/>
      <c r="BGN173" s="20"/>
      <c r="BGO173" s="20"/>
      <c r="BGP173" s="20"/>
      <c r="BGQ173" s="20"/>
      <c r="BGR173" s="20"/>
      <c r="BGS173" s="20"/>
      <c r="BGT173" s="20"/>
      <c r="BGU173" s="20"/>
      <c r="BGV173" s="20"/>
      <c r="BGW173" s="20"/>
      <c r="BGX173" s="20"/>
      <c r="BGY173" s="20"/>
      <c r="BGZ173" s="20"/>
      <c r="BHA173" s="20"/>
      <c r="BHB173" s="20"/>
      <c r="BHC173" s="20"/>
      <c r="BHD173" s="20"/>
      <c r="BHE173" s="20"/>
      <c r="BHF173" s="20"/>
      <c r="BHG173" s="20"/>
      <c r="BHH173" s="20"/>
      <c r="BHI173" s="20"/>
      <c r="BHJ173" s="20"/>
      <c r="BHK173" s="20"/>
      <c r="BHL173" s="20"/>
      <c r="BHM173" s="20"/>
      <c r="BHN173" s="20"/>
      <c r="BHO173" s="20"/>
      <c r="BHP173" s="20"/>
      <c r="BHQ173" s="20"/>
      <c r="BHR173" s="20"/>
      <c r="BHS173" s="20"/>
      <c r="BHT173" s="20"/>
      <c r="BHU173" s="20"/>
      <c r="BHV173" s="20"/>
      <c r="BHW173" s="20"/>
      <c r="BHX173" s="20"/>
      <c r="BHY173" s="20"/>
      <c r="BHZ173" s="20"/>
      <c r="BIA173" s="20"/>
      <c r="BIB173" s="20"/>
      <c r="BIC173" s="20"/>
      <c r="BID173" s="20"/>
      <c r="BIE173" s="20"/>
      <c r="BIF173" s="20"/>
      <c r="BIG173" s="20"/>
      <c r="BIH173" s="20"/>
      <c r="BII173" s="20"/>
      <c r="BIJ173" s="20"/>
      <c r="BIK173" s="20"/>
      <c r="BIL173" s="20"/>
      <c r="BIM173" s="20"/>
      <c r="BIN173" s="20"/>
      <c r="BIO173" s="20"/>
      <c r="BIP173" s="20"/>
      <c r="BIQ173" s="20"/>
      <c r="BIR173" s="20"/>
      <c r="BIS173" s="20"/>
      <c r="BIT173" s="20"/>
      <c r="BIU173" s="20"/>
      <c r="BIV173" s="20"/>
      <c r="BIW173" s="20"/>
      <c r="BIX173" s="20"/>
      <c r="BIY173" s="20"/>
      <c r="BIZ173" s="20"/>
      <c r="BJA173" s="20"/>
      <c r="BJB173" s="20"/>
      <c r="BJC173" s="20"/>
      <c r="BJD173" s="20"/>
      <c r="BJE173" s="20"/>
      <c r="BJF173" s="20"/>
      <c r="BJG173" s="20"/>
      <c r="BJH173" s="20"/>
      <c r="BJI173" s="20"/>
      <c r="BJJ173" s="20"/>
      <c r="BJK173" s="20"/>
      <c r="BJL173" s="20"/>
      <c r="BJM173" s="20"/>
      <c r="BJN173" s="20"/>
      <c r="BJO173" s="20"/>
      <c r="BJP173" s="20"/>
      <c r="BJQ173" s="20"/>
      <c r="BJR173" s="20"/>
      <c r="BJS173" s="20"/>
      <c r="BJT173" s="20"/>
      <c r="BJU173" s="20"/>
      <c r="BJV173" s="20"/>
      <c r="BJW173" s="20"/>
      <c r="BJX173" s="20"/>
      <c r="BJY173" s="20"/>
      <c r="BJZ173" s="20"/>
      <c r="BKA173" s="20"/>
      <c r="BKB173" s="20"/>
      <c r="BKC173" s="20"/>
      <c r="BKD173" s="20"/>
      <c r="BKE173" s="20"/>
      <c r="BKF173" s="20"/>
      <c r="BKG173" s="20"/>
      <c r="BKH173" s="20"/>
      <c r="BKI173" s="20"/>
      <c r="BKJ173" s="20"/>
      <c r="BKK173" s="20"/>
      <c r="BKL173" s="20"/>
      <c r="BKM173" s="20"/>
      <c r="BKN173" s="20"/>
      <c r="BKO173" s="20"/>
      <c r="BKP173" s="20"/>
      <c r="BKQ173" s="20"/>
      <c r="BKR173" s="20"/>
      <c r="BKS173" s="20"/>
      <c r="BKT173" s="20"/>
      <c r="BKU173" s="20"/>
      <c r="BKV173" s="20"/>
      <c r="BKW173" s="20"/>
      <c r="BKX173" s="20"/>
      <c r="BKY173" s="20"/>
      <c r="BKZ173" s="20"/>
      <c r="BLA173" s="20"/>
      <c r="BLB173" s="20"/>
      <c r="BLC173" s="20"/>
      <c r="BLD173" s="20"/>
      <c r="BLE173" s="20"/>
      <c r="BLF173" s="20"/>
      <c r="BLG173" s="20"/>
      <c r="BLH173" s="20"/>
      <c r="BLI173" s="20"/>
      <c r="BLJ173" s="20"/>
      <c r="BLK173" s="20"/>
      <c r="BLL173" s="20"/>
      <c r="BLM173" s="20"/>
      <c r="BLN173" s="20"/>
      <c r="BLO173" s="20"/>
      <c r="BLP173" s="20"/>
      <c r="BLQ173" s="20"/>
      <c r="BLR173" s="20"/>
      <c r="BLS173" s="20"/>
      <c r="BLT173" s="20"/>
      <c r="BLU173" s="20"/>
      <c r="BLV173" s="20"/>
      <c r="BLW173" s="20"/>
      <c r="BLX173" s="20"/>
      <c r="BLY173" s="20"/>
      <c r="BLZ173" s="20"/>
      <c r="BMA173" s="20"/>
      <c r="BMB173" s="20"/>
      <c r="BMC173" s="20"/>
      <c r="BMD173" s="20"/>
      <c r="BME173" s="20"/>
      <c r="BMF173" s="20"/>
      <c r="BMG173" s="20"/>
      <c r="BMH173" s="20"/>
      <c r="BMI173" s="20"/>
      <c r="BMJ173" s="20"/>
      <c r="BMK173" s="20"/>
      <c r="BML173" s="20"/>
      <c r="BMM173" s="20"/>
      <c r="BMN173" s="20"/>
      <c r="BMO173" s="20"/>
      <c r="BMP173" s="20"/>
      <c r="BMQ173" s="20"/>
      <c r="BMR173" s="20"/>
      <c r="BMS173" s="20"/>
      <c r="BMT173" s="20"/>
      <c r="BMU173" s="20"/>
      <c r="BMV173" s="20"/>
      <c r="BMW173" s="20"/>
      <c r="BMX173" s="20"/>
      <c r="BMY173" s="20"/>
      <c r="BMZ173" s="20"/>
      <c r="BNA173" s="20"/>
      <c r="BNB173" s="20"/>
      <c r="BNC173" s="20"/>
      <c r="BND173" s="20"/>
      <c r="BNE173" s="20"/>
      <c r="BNF173" s="20"/>
      <c r="BNG173" s="20"/>
      <c r="BNH173" s="20"/>
      <c r="BNI173" s="20"/>
      <c r="BNJ173" s="20"/>
      <c r="BNK173" s="20"/>
      <c r="BNL173" s="20"/>
      <c r="BNM173" s="20"/>
      <c r="BNN173" s="20"/>
      <c r="BNO173" s="20"/>
      <c r="BNP173" s="20"/>
      <c r="BNQ173" s="20"/>
      <c r="BNR173" s="20"/>
      <c r="BNS173" s="20"/>
      <c r="BNT173" s="20"/>
      <c r="BNU173" s="20"/>
      <c r="BNV173" s="20"/>
      <c r="BNW173" s="20"/>
      <c r="BNX173" s="20"/>
      <c r="BNY173" s="20"/>
      <c r="BNZ173" s="20"/>
      <c r="BOA173" s="20"/>
      <c r="BOB173" s="20"/>
      <c r="BOC173" s="20"/>
      <c r="BOD173" s="20"/>
      <c r="BOE173" s="20"/>
      <c r="BOF173" s="20"/>
      <c r="BOG173" s="20"/>
      <c r="BOH173" s="20"/>
      <c r="BOI173" s="20"/>
      <c r="BOJ173" s="20"/>
      <c r="BOK173" s="20"/>
      <c r="BOL173" s="20"/>
      <c r="BOM173" s="20"/>
      <c r="BON173" s="20"/>
      <c r="BOO173" s="20"/>
      <c r="BOP173" s="20"/>
      <c r="BOQ173" s="20"/>
      <c r="BOR173" s="20"/>
      <c r="BOS173" s="20"/>
      <c r="BOT173" s="20"/>
      <c r="BOU173" s="20"/>
      <c r="BOV173" s="20"/>
      <c r="BOW173" s="20"/>
      <c r="BOX173" s="20"/>
      <c r="BOY173" s="20"/>
      <c r="BOZ173" s="20"/>
      <c r="BPA173" s="20"/>
      <c r="BPB173" s="20"/>
      <c r="BPC173" s="20"/>
      <c r="BPD173" s="20"/>
      <c r="BPE173" s="20"/>
      <c r="BPF173" s="20"/>
      <c r="BPG173" s="20"/>
      <c r="BPH173" s="20"/>
      <c r="BPI173" s="20"/>
      <c r="BPJ173" s="20"/>
      <c r="BPK173" s="20"/>
      <c r="BPL173" s="20"/>
      <c r="BPM173" s="20"/>
      <c r="BPN173" s="20"/>
      <c r="BPO173" s="20"/>
      <c r="BPP173" s="20"/>
      <c r="BPQ173" s="20"/>
      <c r="BPR173" s="20"/>
      <c r="BPS173" s="20"/>
      <c r="BPT173" s="20"/>
      <c r="BPU173" s="20"/>
      <c r="BPV173" s="20"/>
      <c r="BPW173" s="20"/>
      <c r="BPX173" s="20"/>
      <c r="BPY173" s="20"/>
      <c r="BPZ173" s="20"/>
      <c r="BQA173" s="20"/>
      <c r="BQB173" s="20"/>
      <c r="BQC173" s="20"/>
      <c r="BQD173" s="20"/>
      <c r="BQE173" s="20"/>
      <c r="BQF173" s="20"/>
      <c r="BQG173" s="20"/>
      <c r="BQH173" s="20"/>
      <c r="BQI173" s="20"/>
      <c r="BQJ173" s="20"/>
      <c r="BQK173" s="20"/>
      <c r="BQL173" s="20"/>
      <c r="BQM173" s="20"/>
      <c r="BQN173" s="20"/>
      <c r="BQO173" s="20"/>
      <c r="BQP173" s="20"/>
      <c r="BQQ173" s="20"/>
      <c r="BQR173" s="20"/>
      <c r="BQS173" s="20"/>
      <c r="BQT173" s="20"/>
      <c r="BQU173" s="20"/>
      <c r="BQV173" s="20"/>
      <c r="BQW173" s="20"/>
      <c r="BQX173" s="20"/>
      <c r="BQY173" s="20"/>
      <c r="BQZ173" s="20"/>
      <c r="BRA173" s="20"/>
      <c r="BRB173" s="20"/>
      <c r="BRC173" s="20"/>
      <c r="BRD173" s="20"/>
      <c r="BRE173" s="20"/>
      <c r="BRF173" s="20"/>
      <c r="BRG173" s="20"/>
      <c r="BRH173" s="20"/>
      <c r="BRI173" s="20"/>
      <c r="BRJ173" s="20"/>
      <c r="BRK173" s="20"/>
      <c r="BRL173" s="20"/>
      <c r="BRM173" s="20"/>
      <c r="BRN173" s="20"/>
      <c r="BRO173" s="20"/>
      <c r="BRP173" s="20"/>
      <c r="BRQ173" s="20"/>
      <c r="BRR173" s="20"/>
      <c r="BRS173" s="20"/>
      <c r="BRT173" s="20"/>
      <c r="BRU173" s="20"/>
      <c r="BRV173" s="20"/>
      <c r="BRW173" s="20"/>
      <c r="BRX173" s="20"/>
      <c r="BRY173" s="20"/>
      <c r="BRZ173" s="20"/>
      <c r="BSA173" s="20"/>
      <c r="BSB173" s="20"/>
      <c r="BSC173" s="20"/>
      <c r="BSD173" s="20"/>
      <c r="BSE173" s="20"/>
      <c r="BSF173" s="20"/>
      <c r="BSG173" s="20"/>
      <c r="BSH173" s="20"/>
      <c r="BSI173" s="20"/>
      <c r="BSJ173" s="20"/>
      <c r="BSK173" s="20"/>
      <c r="BSL173" s="20"/>
      <c r="BSM173" s="20"/>
      <c r="BSN173" s="20"/>
      <c r="BSO173" s="20"/>
      <c r="BSP173" s="20"/>
      <c r="BSQ173" s="20"/>
      <c r="BSR173" s="20"/>
      <c r="BSS173" s="20"/>
      <c r="BST173" s="20"/>
      <c r="BSU173" s="20"/>
      <c r="BSV173" s="20"/>
      <c r="BSW173" s="20"/>
      <c r="BSX173" s="20"/>
      <c r="BSY173" s="20"/>
      <c r="BSZ173" s="20"/>
      <c r="BTA173" s="20"/>
      <c r="BTB173" s="20"/>
      <c r="BTC173" s="20"/>
      <c r="BTD173" s="20"/>
      <c r="BTE173" s="20"/>
      <c r="BTF173" s="20"/>
      <c r="BTG173" s="20"/>
      <c r="BTH173" s="20"/>
      <c r="BTI173" s="20"/>
      <c r="BTJ173" s="20"/>
      <c r="BTK173" s="20"/>
      <c r="BTL173" s="20"/>
      <c r="BTM173" s="20"/>
      <c r="BTN173" s="20"/>
      <c r="BTO173" s="20"/>
      <c r="BTP173" s="20"/>
      <c r="BTQ173" s="20"/>
      <c r="BTR173" s="20"/>
      <c r="BTS173" s="20"/>
      <c r="BTT173" s="20"/>
      <c r="BTU173" s="20"/>
      <c r="BTV173" s="20"/>
      <c r="BTW173" s="20"/>
      <c r="BTX173" s="20"/>
      <c r="BTY173" s="20"/>
      <c r="BTZ173" s="20"/>
      <c r="BUA173" s="20"/>
      <c r="BUB173" s="20"/>
      <c r="BUC173" s="20"/>
      <c r="BUD173" s="20"/>
      <c r="BUE173" s="20"/>
      <c r="BUF173" s="20"/>
      <c r="BUG173" s="20"/>
      <c r="BUH173" s="20"/>
      <c r="BUI173" s="20"/>
      <c r="BUJ173" s="20"/>
      <c r="BUK173" s="20"/>
      <c r="BUL173" s="20"/>
      <c r="BUM173" s="20"/>
      <c r="BUN173" s="20"/>
      <c r="BUO173" s="20"/>
      <c r="BUP173" s="20"/>
      <c r="BUQ173" s="20"/>
      <c r="BUR173" s="20"/>
      <c r="BUS173" s="20"/>
      <c r="BUT173" s="20"/>
      <c r="BUU173" s="20"/>
      <c r="BUV173" s="20"/>
      <c r="BUW173" s="20"/>
      <c r="BUX173" s="20"/>
      <c r="BUY173" s="20"/>
      <c r="BUZ173" s="20"/>
      <c r="BVA173" s="20"/>
      <c r="BVB173" s="20"/>
      <c r="BVC173" s="20"/>
      <c r="BVD173" s="20"/>
      <c r="BVE173" s="20"/>
      <c r="BVF173" s="20"/>
      <c r="BVG173" s="20"/>
      <c r="BVH173" s="20"/>
      <c r="BVI173" s="20"/>
      <c r="BVJ173" s="20"/>
      <c r="BVK173" s="20"/>
      <c r="BVL173" s="20"/>
      <c r="BVM173" s="20"/>
      <c r="BVN173" s="20"/>
      <c r="BVO173" s="20"/>
      <c r="BVP173" s="20"/>
      <c r="BVQ173" s="20"/>
      <c r="BVR173" s="20"/>
      <c r="BVS173" s="20"/>
      <c r="BVT173" s="20"/>
      <c r="BVU173" s="20"/>
      <c r="BVV173" s="20"/>
      <c r="BVW173" s="20"/>
      <c r="BVX173" s="20"/>
      <c r="BVY173" s="20"/>
      <c r="BVZ173" s="20"/>
      <c r="BWA173" s="20"/>
      <c r="BWB173" s="20"/>
      <c r="BWC173" s="20"/>
      <c r="BWD173" s="20"/>
      <c r="BWE173" s="20"/>
      <c r="BWF173" s="20"/>
      <c r="BWG173" s="20"/>
      <c r="BWH173" s="20"/>
      <c r="BWI173" s="20"/>
      <c r="BWJ173" s="20"/>
      <c r="BWK173" s="20"/>
      <c r="BWL173" s="20"/>
      <c r="BWM173" s="20"/>
      <c r="BWN173" s="20"/>
      <c r="BWO173" s="20"/>
      <c r="BWP173" s="20"/>
      <c r="BWQ173" s="20"/>
      <c r="BWR173" s="20"/>
      <c r="BWS173" s="20"/>
      <c r="BWT173" s="20"/>
      <c r="BWU173" s="20"/>
      <c r="BWV173" s="20"/>
      <c r="BWW173" s="20"/>
      <c r="BWX173" s="20"/>
      <c r="BWY173" s="20"/>
      <c r="BWZ173" s="20"/>
      <c r="BXA173" s="20"/>
      <c r="BXB173" s="20"/>
      <c r="BXC173" s="20"/>
      <c r="BXD173" s="20"/>
      <c r="BXE173" s="20"/>
      <c r="BXF173" s="20"/>
      <c r="BXG173" s="20"/>
      <c r="BXH173" s="20"/>
      <c r="BXI173" s="20"/>
      <c r="BXJ173" s="20"/>
      <c r="BXK173" s="20"/>
      <c r="BXL173" s="20"/>
      <c r="BXM173" s="20"/>
      <c r="BXN173" s="20"/>
      <c r="BXO173" s="20"/>
      <c r="BXP173" s="20"/>
      <c r="BXQ173" s="20"/>
      <c r="BXR173" s="20"/>
      <c r="BXS173" s="20"/>
      <c r="BXT173" s="20"/>
      <c r="BXU173" s="20"/>
      <c r="BXV173" s="20"/>
      <c r="BXW173" s="20"/>
      <c r="BXX173" s="20"/>
      <c r="BXY173" s="20"/>
      <c r="BXZ173" s="20"/>
      <c r="BYA173" s="20"/>
      <c r="BYB173" s="20"/>
      <c r="BYC173" s="20"/>
      <c r="BYD173" s="20"/>
      <c r="BYE173" s="20"/>
      <c r="BYF173" s="20"/>
      <c r="BYG173" s="20"/>
      <c r="BYH173" s="20"/>
      <c r="BYI173" s="20"/>
      <c r="BYJ173" s="20"/>
      <c r="BYK173" s="20"/>
      <c r="BYL173" s="20"/>
      <c r="BYM173" s="20"/>
      <c r="BYN173" s="20"/>
      <c r="BYO173" s="20"/>
      <c r="BYP173" s="20"/>
      <c r="BYQ173" s="20"/>
      <c r="BYR173" s="20"/>
      <c r="BYS173" s="20"/>
      <c r="BYT173" s="20"/>
      <c r="BYU173" s="20"/>
      <c r="BYV173" s="20"/>
      <c r="BYW173" s="20"/>
      <c r="BYX173" s="20"/>
      <c r="BYY173" s="20"/>
      <c r="BYZ173" s="20"/>
      <c r="BZA173" s="20"/>
      <c r="BZB173" s="20"/>
      <c r="BZC173" s="20"/>
      <c r="BZD173" s="20"/>
      <c r="BZE173" s="20"/>
      <c r="BZF173" s="20"/>
      <c r="BZG173" s="20"/>
      <c r="BZH173" s="20"/>
      <c r="BZI173" s="20"/>
      <c r="BZJ173" s="20"/>
      <c r="BZK173" s="20"/>
      <c r="BZL173" s="20"/>
      <c r="BZM173" s="20"/>
      <c r="BZN173" s="20"/>
      <c r="BZO173" s="20"/>
      <c r="BZP173" s="20"/>
      <c r="BZQ173" s="20"/>
      <c r="BZR173" s="20"/>
      <c r="BZS173" s="20"/>
      <c r="BZT173" s="20"/>
      <c r="BZU173" s="20"/>
      <c r="BZV173" s="20"/>
      <c r="BZW173" s="20"/>
      <c r="BZX173" s="20"/>
      <c r="BZY173" s="20"/>
      <c r="BZZ173" s="20"/>
      <c r="CAA173" s="20"/>
      <c r="CAB173" s="20"/>
      <c r="CAC173" s="20"/>
      <c r="CAD173" s="20"/>
      <c r="CAE173" s="20"/>
      <c r="CAF173" s="20"/>
      <c r="CAG173" s="20"/>
      <c r="CAH173" s="20"/>
      <c r="CAI173" s="20"/>
      <c r="CAJ173" s="20"/>
      <c r="CAK173" s="20"/>
      <c r="CAL173" s="20"/>
      <c r="CAM173" s="20"/>
      <c r="CAN173" s="20"/>
      <c r="CAO173" s="20"/>
      <c r="CAP173" s="20"/>
      <c r="CAQ173" s="20"/>
      <c r="CAR173" s="20"/>
      <c r="CAS173" s="20"/>
      <c r="CAT173" s="20"/>
      <c r="CAU173" s="20"/>
      <c r="CAV173" s="20"/>
      <c r="CAW173" s="20"/>
      <c r="CAX173" s="20"/>
      <c r="CAY173" s="20"/>
      <c r="CAZ173" s="20"/>
      <c r="CBA173" s="20"/>
      <c r="CBB173" s="20"/>
      <c r="CBC173" s="20"/>
      <c r="CBD173" s="20"/>
      <c r="CBE173" s="20"/>
      <c r="CBF173" s="20"/>
      <c r="CBG173" s="20"/>
      <c r="CBH173" s="20"/>
      <c r="CBI173" s="20"/>
      <c r="CBJ173" s="20"/>
      <c r="CBK173" s="20"/>
      <c r="CBL173" s="20"/>
      <c r="CBM173" s="20"/>
      <c r="CBN173" s="20"/>
      <c r="CBO173" s="20"/>
      <c r="CBP173" s="20"/>
      <c r="CBQ173" s="20"/>
      <c r="CBR173" s="20"/>
      <c r="CBS173" s="20"/>
      <c r="CBT173" s="20"/>
      <c r="CBU173" s="20"/>
      <c r="CBV173" s="20"/>
      <c r="CBW173" s="20"/>
      <c r="CBX173" s="20"/>
      <c r="CBY173" s="20"/>
      <c r="CBZ173" s="20"/>
      <c r="CCA173" s="20"/>
      <c r="CCB173" s="20"/>
      <c r="CCC173" s="20"/>
      <c r="CCD173" s="20"/>
      <c r="CCE173" s="20"/>
      <c r="CCF173" s="20"/>
      <c r="CCG173" s="20"/>
      <c r="CCH173" s="20"/>
      <c r="CCI173" s="20"/>
      <c r="CCJ173" s="20"/>
      <c r="CCK173" s="20"/>
      <c r="CCL173" s="20"/>
      <c r="CCM173" s="20"/>
      <c r="CCN173" s="20"/>
      <c r="CCO173" s="20"/>
      <c r="CCP173" s="20"/>
      <c r="CCQ173" s="20"/>
      <c r="CCR173" s="20"/>
      <c r="CCS173" s="20"/>
      <c r="CCT173" s="20"/>
      <c r="CCU173" s="20"/>
      <c r="CCV173" s="20"/>
      <c r="CCW173" s="20"/>
      <c r="CCX173" s="20"/>
      <c r="CCY173" s="20"/>
      <c r="CCZ173" s="20"/>
      <c r="CDA173" s="20"/>
      <c r="CDB173" s="20"/>
      <c r="CDC173" s="20"/>
      <c r="CDD173" s="20"/>
      <c r="CDE173" s="20"/>
      <c r="CDF173" s="20"/>
      <c r="CDG173" s="20"/>
      <c r="CDH173" s="20"/>
      <c r="CDI173" s="20"/>
      <c r="CDJ173" s="20"/>
      <c r="CDK173" s="20"/>
      <c r="CDL173" s="20"/>
      <c r="CDM173" s="20"/>
      <c r="CDN173" s="20"/>
      <c r="CDO173" s="20"/>
      <c r="CDP173" s="20"/>
      <c r="CDQ173" s="20"/>
      <c r="CDR173" s="20"/>
      <c r="CDS173" s="20"/>
      <c r="CDT173" s="20"/>
      <c r="CDU173" s="20"/>
      <c r="CDV173" s="20"/>
      <c r="CDW173" s="20"/>
      <c r="CDX173" s="20"/>
      <c r="CDY173" s="20"/>
      <c r="CDZ173" s="20"/>
      <c r="CEA173" s="20"/>
      <c r="CEB173" s="20"/>
      <c r="CEC173" s="20"/>
      <c r="CED173" s="20"/>
      <c r="CEE173" s="20"/>
      <c r="CEF173" s="20"/>
      <c r="CEG173" s="20"/>
      <c r="CEH173" s="20"/>
      <c r="CEI173" s="20"/>
      <c r="CEJ173" s="20"/>
      <c r="CEK173" s="20"/>
      <c r="CEL173" s="20"/>
      <c r="CEM173" s="20"/>
      <c r="CEN173" s="20"/>
      <c r="CEO173" s="20"/>
      <c r="CEP173" s="20"/>
      <c r="CEQ173" s="20"/>
      <c r="CER173" s="20"/>
      <c r="CES173" s="20"/>
      <c r="CET173" s="20"/>
      <c r="CEU173" s="20"/>
      <c r="CEV173" s="20"/>
      <c r="CEW173" s="20"/>
      <c r="CEX173" s="20"/>
      <c r="CEY173" s="20"/>
      <c r="CEZ173" s="20"/>
      <c r="CFA173" s="20"/>
      <c r="CFB173" s="20"/>
      <c r="CFC173" s="20"/>
      <c r="CFD173" s="20"/>
      <c r="CFE173" s="20"/>
      <c r="CFF173" s="20"/>
      <c r="CFG173" s="20"/>
      <c r="CFH173" s="20"/>
      <c r="CFI173" s="20"/>
      <c r="CFJ173" s="20"/>
      <c r="CFK173" s="20"/>
      <c r="CFL173" s="20"/>
      <c r="CFM173" s="20"/>
      <c r="CFN173" s="20"/>
      <c r="CFO173" s="20"/>
      <c r="CFP173" s="20"/>
      <c r="CFQ173" s="20"/>
      <c r="CFR173" s="20"/>
      <c r="CFS173" s="20"/>
      <c r="CFT173" s="20"/>
      <c r="CFU173" s="20"/>
      <c r="CFV173" s="20"/>
      <c r="CFW173" s="20"/>
      <c r="CFX173" s="20"/>
      <c r="CFY173" s="20"/>
      <c r="CFZ173" s="20"/>
      <c r="CGA173" s="20"/>
      <c r="CGB173" s="20"/>
      <c r="CGC173" s="20"/>
      <c r="CGD173" s="20"/>
      <c r="CGE173" s="20"/>
      <c r="CGF173" s="20"/>
      <c r="CGG173" s="20"/>
      <c r="CGH173" s="20"/>
      <c r="CGI173" s="20"/>
      <c r="CGJ173" s="20"/>
      <c r="CGK173" s="20"/>
      <c r="CGL173" s="20"/>
      <c r="CGM173" s="20"/>
      <c r="CGN173" s="20"/>
      <c r="CGO173" s="20"/>
      <c r="CGP173" s="20"/>
      <c r="CGQ173" s="20"/>
      <c r="CGR173" s="20"/>
      <c r="CGS173" s="20"/>
      <c r="CGT173" s="20"/>
      <c r="CGU173" s="20"/>
      <c r="CGV173" s="20"/>
      <c r="CGW173" s="20"/>
      <c r="CGX173" s="20"/>
      <c r="CGY173" s="20"/>
      <c r="CGZ173" s="20"/>
      <c r="CHA173" s="20"/>
      <c r="CHB173" s="20"/>
      <c r="CHC173" s="20"/>
      <c r="CHD173" s="20"/>
      <c r="CHE173" s="20"/>
      <c r="CHF173" s="20"/>
      <c r="CHG173" s="20"/>
      <c r="CHH173" s="20"/>
      <c r="CHI173" s="20"/>
      <c r="CHJ173" s="20"/>
      <c r="CHK173" s="20"/>
      <c r="CHL173" s="20"/>
      <c r="CHM173" s="20"/>
      <c r="CHN173" s="20"/>
      <c r="CHO173" s="20"/>
      <c r="CHP173" s="20"/>
      <c r="CHQ173" s="20"/>
      <c r="CHR173" s="20"/>
      <c r="CHS173" s="20"/>
      <c r="CHT173" s="20"/>
      <c r="CHU173" s="20"/>
      <c r="CHV173" s="20"/>
      <c r="CHW173" s="20"/>
      <c r="CHX173" s="20"/>
      <c r="CHY173" s="20"/>
      <c r="CHZ173" s="20"/>
      <c r="CIA173" s="20"/>
      <c r="CIB173" s="20"/>
      <c r="CIC173" s="20"/>
      <c r="CID173" s="20"/>
      <c r="CIE173" s="20"/>
      <c r="CIF173" s="20"/>
      <c r="CIG173" s="20"/>
      <c r="CIH173" s="20"/>
      <c r="CII173" s="20"/>
      <c r="CIJ173" s="20"/>
      <c r="CIK173" s="20"/>
      <c r="CIL173" s="20"/>
      <c r="CIM173" s="20"/>
      <c r="CIN173" s="20"/>
      <c r="CIO173" s="20"/>
      <c r="CIP173" s="20"/>
      <c r="CIQ173" s="20"/>
      <c r="CIR173" s="20"/>
      <c r="CIS173" s="20"/>
      <c r="CIT173" s="20"/>
      <c r="CIU173" s="20"/>
      <c r="CIV173" s="20"/>
      <c r="CIW173" s="20"/>
      <c r="CIX173" s="20"/>
      <c r="CIY173" s="20"/>
      <c r="CIZ173" s="20"/>
      <c r="CJA173" s="20"/>
      <c r="CJB173" s="20"/>
      <c r="CJC173" s="20"/>
      <c r="CJD173" s="20"/>
      <c r="CJE173" s="20"/>
      <c r="CJF173" s="20"/>
      <c r="CJG173" s="20"/>
      <c r="CJH173" s="20"/>
      <c r="CJI173" s="20"/>
      <c r="CJJ173" s="20"/>
      <c r="CJK173" s="20"/>
      <c r="CJL173" s="20"/>
      <c r="CJM173" s="20"/>
      <c r="CJN173" s="20"/>
      <c r="CJO173" s="20"/>
      <c r="CJP173" s="20"/>
      <c r="CJQ173" s="20"/>
      <c r="CJR173" s="20"/>
      <c r="CJS173" s="20"/>
      <c r="CJT173" s="20"/>
      <c r="CJU173" s="20"/>
      <c r="CJV173" s="20"/>
      <c r="CJW173" s="20"/>
      <c r="CJX173" s="20"/>
      <c r="CJY173" s="20"/>
      <c r="CJZ173" s="20"/>
      <c r="CKA173" s="20"/>
      <c r="CKB173" s="20"/>
      <c r="CKC173" s="20"/>
      <c r="CKD173" s="20"/>
      <c r="CKE173" s="20"/>
      <c r="CKF173" s="20"/>
      <c r="CKG173" s="20"/>
      <c r="CKH173" s="20"/>
      <c r="CKI173" s="20"/>
      <c r="CKJ173" s="20"/>
      <c r="CKK173" s="20"/>
      <c r="CKL173" s="20"/>
      <c r="CKM173" s="20"/>
      <c r="CKN173" s="20"/>
      <c r="CKO173" s="20"/>
      <c r="CKP173" s="20"/>
      <c r="CKQ173" s="20"/>
      <c r="CKR173" s="20"/>
      <c r="CKS173" s="20"/>
      <c r="CKT173" s="20"/>
      <c r="CKU173" s="20"/>
      <c r="CKV173" s="20"/>
      <c r="CKW173" s="20"/>
      <c r="CKX173" s="20"/>
      <c r="CKY173" s="20"/>
      <c r="CKZ173" s="20"/>
      <c r="CLA173" s="20"/>
      <c r="CLB173" s="20"/>
      <c r="CLC173" s="20"/>
      <c r="CLD173" s="20"/>
      <c r="CLE173" s="20"/>
      <c r="CLF173" s="20"/>
      <c r="CLG173" s="20"/>
      <c r="CLH173" s="20"/>
      <c r="CLI173" s="20"/>
      <c r="CLJ173" s="20"/>
      <c r="CLK173" s="20"/>
      <c r="CLL173" s="20"/>
      <c r="CLM173" s="20"/>
      <c r="CLN173" s="20"/>
      <c r="CLO173" s="20"/>
      <c r="CLP173" s="20"/>
      <c r="CLQ173" s="20"/>
      <c r="CLR173" s="20"/>
      <c r="CLS173" s="20"/>
      <c r="CLT173" s="20"/>
      <c r="CLU173" s="20"/>
      <c r="CLV173" s="20"/>
      <c r="CLW173" s="20"/>
      <c r="CLX173" s="20"/>
      <c r="CLY173" s="20"/>
      <c r="CLZ173" s="20"/>
      <c r="CMA173" s="20"/>
      <c r="CMB173" s="20"/>
      <c r="CMC173" s="20"/>
      <c r="CMD173" s="20"/>
      <c r="CME173" s="20"/>
      <c r="CMF173" s="20"/>
      <c r="CMG173" s="20"/>
      <c r="CMH173" s="20"/>
      <c r="CMI173" s="20"/>
      <c r="CMJ173" s="20"/>
      <c r="CMK173" s="20"/>
      <c r="CML173" s="20"/>
      <c r="CMM173" s="20"/>
      <c r="CMN173" s="20"/>
      <c r="CMO173" s="20"/>
      <c r="CMP173" s="20"/>
      <c r="CMQ173" s="20"/>
      <c r="CMR173" s="20"/>
      <c r="CMS173" s="20"/>
      <c r="CMT173" s="20"/>
      <c r="CMU173" s="20"/>
      <c r="CMV173" s="20"/>
      <c r="CMW173" s="20"/>
      <c r="CMX173" s="20"/>
      <c r="CMY173" s="20"/>
      <c r="CMZ173" s="20"/>
      <c r="CNA173" s="20"/>
      <c r="CNB173" s="20"/>
      <c r="CNC173" s="20"/>
      <c r="CND173" s="20"/>
      <c r="CNE173" s="20"/>
      <c r="CNF173" s="20"/>
      <c r="CNG173" s="20"/>
      <c r="CNH173" s="20"/>
      <c r="CNI173" s="20"/>
      <c r="CNJ173" s="20"/>
      <c r="CNK173" s="20"/>
      <c r="CNL173" s="20"/>
      <c r="CNM173" s="20"/>
      <c r="CNN173" s="20"/>
      <c r="CNO173" s="20"/>
      <c r="CNP173" s="20"/>
      <c r="CNQ173" s="20"/>
      <c r="CNR173" s="20"/>
      <c r="CNS173" s="20"/>
      <c r="CNT173" s="20"/>
      <c r="CNU173" s="20"/>
      <c r="CNV173" s="20"/>
      <c r="CNW173" s="20"/>
      <c r="CNX173" s="20"/>
      <c r="CNY173" s="20"/>
      <c r="CNZ173" s="20"/>
      <c r="COA173" s="20"/>
      <c r="COB173" s="20"/>
      <c r="COC173" s="20"/>
      <c r="COD173" s="20"/>
      <c r="COE173" s="20"/>
      <c r="COF173" s="20"/>
      <c r="COG173" s="20"/>
      <c r="COH173" s="20"/>
      <c r="COI173" s="20"/>
      <c r="COJ173" s="20"/>
      <c r="COK173" s="20"/>
      <c r="COL173" s="20"/>
      <c r="COM173" s="20"/>
      <c r="CON173" s="20"/>
      <c r="COO173" s="20"/>
      <c r="COP173" s="20"/>
      <c r="COQ173" s="20"/>
      <c r="COR173" s="20"/>
      <c r="COS173" s="20"/>
      <c r="COT173" s="20"/>
      <c r="COU173" s="20"/>
      <c r="COV173" s="20"/>
      <c r="COW173" s="20"/>
      <c r="COX173" s="20"/>
      <c r="COY173" s="20"/>
      <c r="COZ173" s="20"/>
      <c r="CPA173" s="20"/>
      <c r="CPB173" s="20"/>
      <c r="CPC173" s="20"/>
      <c r="CPD173" s="20"/>
      <c r="CPE173" s="20"/>
      <c r="CPF173" s="20"/>
      <c r="CPG173" s="20"/>
      <c r="CPH173" s="20"/>
      <c r="CPI173" s="20"/>
      <c r="CPJ173" s="20"/>
      <c r="CPK173" s="20"/>
      <c r="CPL173" s="20"/>
      <c r="CPM173" s="20"/>
      <c r="CPN173" s="20"/>
      <c r="CPO173" s="20"/>
      <c r="CPP173" s="20"/>
      <c r="CPQ173" s="20"/>
      <c r="CPR173" s="20"/>
      <c r="CPS173" s="20"/>
      <c r="CPT173" s="20"/>
      <c r="CPU173" s="20"/>
      <c r="CPV173" s="20"/>
      <c r="CPW173" s="20"/>
      <c r="CPX173" s="20"/>
      <c r="CPY173" s="20"/>
      <c r="CPZ173" s="20"/>
      <c r="CQA173" s="20"/>
      <c r="CQB173" s="20"/>
      <c r="CQC173" s="20"/>
      <c r="CQD173" s="20"/>
      <c r="CQE173" s="20"/>
      <c r="CQF173" s="20"/>
      <c r="CQG173" s="20"/>
      <c r="CQH173" s="20"/>
      <c r="CQI173" s="20"/>
      <c r="CQJ173" s="20"/>
      <c r="CQK173" s="20"/>
      <c r="CQL173" s="20"/>
      <c r="CQM173" s="20"/>
      <c r="CQN173" s="20"/>
      <c r="CQO173" s="20"/>
      <c r="CQP173" s="20"/>
      <c r="CQQ173" s="20"/>
      <c r="CQR173" s="20"/>
      <c r="CQS173" s="20"/>
      <c r="CQT173" s="20"/>
      <c r="CQU173" s="20"/>
      <c r="CQV173" s="20"/>
      <c r="CQW173" s="20"/>
      <c r="CQX173" s="20"/>
      <c r="CQY173" s="20"/>
      <c r="CQZ173" s="20"/>
      <c r="CRA173" s="20"/>
      <c r="CRB173" s="20"/>
      <c r="CRC173" s="20"/>
      <c r="CRD173" s="20"/>
      <c r="CRE173" s="20"/>
      <c r="CRF173" s="20"/>
      <c r="CRG173" s="20"/>
      <c r="CRH173" s="20"/>
      <c r="CRI173" s="20"/>
      <c r="CRJ173" s="20"/>
      <c r="CRK173" s="20"/>
      <c r="CRL173" s="20"/>
      <c r="CRM173" s="20"/>
      <c r="CRN173" s="20"/>
      <c r="CRO173" s="20"/>
      <c r="CRP173" s="20"/>
      <c r="CRQ173" s="20"/>
      <c r="CRR173" s="20"/>
      <c r="CRS173" s="20"/>
      <c r="CRT173" s="20"/>
      <c r="CRU173" s="20"/>
      <c r="CRV173" s="20"/>
      <c r="CRW173" s="20"/>
      <c r="CRX173" s="20"/>
      <c r="CRY173" s="20"/>
      <c r="CRZ173" s="20"/>
      <c r="CSA173" s="20"/>
      <c r="CSB173" s="20"/>
      <c r="CSC173" s="20"/>
      <c r="CSD173" s="20"/>
      <c r="CSE173" s="20"/>
      <c r="CSF173" s="20"/>
      <c r="CSG173" s="20"/>
      <c r="CSH173" s="20"/>
      <c r="CSI173" s="20"/>
      <c r="CSJ173" s="20"/>
      <c r="CSK173" s="20"/>
      <c r="CSL173" s="20"/>
      <c r="CSM173" s="20"/>
      <c r="CSN173" s="20"/>
      <c r="CSO173" s="20"/>
      <c r="CSP173" s="20"/>
      <c r="CSQ173" s="20"/>
      <c r="CSR173" s="20"/>
      <c r="CSS173" s="20"/>
      <c r="CST173" s="20"/>
      <c r="CSU173" s="20"/>
      <c r="CSV173" s="20"/>
      <c r="CSW173" s="20"/>
      <c r="CSX173" s="20"/>
      <c r="CSY173" s="20"/>
      <c r="CSZ173" s="20"/>
      <c r="CTA173" s="20"/>
      <c r="CTB173" s="20"/>
      <c r="CTC173" s="20"/>
      <c r="CTD173" s="20"/>
      <c r="CTE173" s="20"/>
      <c r="CTF173" s="20"/>
      <c r="CTG173" s="20"/>
      <c r="CTH173" s="20"/>
      <c r="CTI173" s="20"/>
      <c r="CTJ173" s="20"/>
      <c r="CTK173" s="20"/>
      <c r="CTL173" s="20"/>
      <c r="CTM173" s="20"/>
      <c r="CTN173" s="20"/>
      <c r="CTO173" s="20"/>
      <c r="CTP173" s="20"/>
      <c r="CTQ173" s="20"/>
      <c r="CTR173" s="20"/>
      <c r="CTS173" s="20"/>
      <c r="CTT173" s="20"/>
      <c r="CTU173" s="20"/>
      <c r="CTV173" s="20"/>
      <c r="CTW173" s="20"/>
      <c r="CTX173" s="20"/>
      <c r="CTY173" s="20"/>
      <c r="CTZ173" s="20"/>
      <c r="CUA173" s="20"/>
      <c r="CUB173" s="20"/>
      <c r="CUC173" s="20"/>
      <c r="CUD173" s="20"/>
      <c r="CUE173" s="20"/>
      <c r="CUF173" s="20"/>
      <c r="CUG173" s="20"/>
      <c r="CUH173" s="20"/>
      <c r="CUI173" s="20"/>
      <c r="CUJ173" s="20"/>
      <c r="CUK173" s="20"/>
      <c r="CUL173" s="20"/>
      <c r="CUM173" s="20"/>
      <c r="CUN173" s="20"/>
      <c r="CUO173" s="20"/>
      <c r="CUP173" s="20"/>
      <c r="CUQ173" s="20"/>
      <c r="CUR173" s="20"/>
      <c r="CUS173" s="20"/>
      <c r="CUT173" s="20"/>
      <c r="CUU173" s="20"/>
      <c r="CUV173" s="20"/>
      <c r="CUW173" s="20"/>
      <c r="CUX173" s="20"/>
      <c r="CUY173" s="20"/>
      <c r="CUZ173" s="20"/>
      <c r="CVA173" s="20"/>
      <c r="CVB173" s="20"/>
      <c r="CVC173" s="20"/>
      <c r="CVD173" s="20"/>
      <c r="CVE173" s="20"/>
      <c r="CVF173" s="20"/>
      <c r="CVG173" s="20"/>
      <c r="CVH173" s="20"/>
      <c r="CVI173" s="20"/>
      <c r="CVJ173" s="20"/>
      <c r="CVK173" s="20"/>
      <c r="CVL173" s="20"/>
      <c r="CVM173" s="20"/>
      <c r="CVN173" s="20"/>
      <c r="CVO173" s="20"/>
      <c r="CVP173" s="20"/>
      <c r="CVQ173" s="20"/>
      <c r="CVR173" s="20"/>
      <c r="CVS173" s="20"/>
      <c r="CVT173" s="20"/>
      <c r="CVU173" s="20"/>
      <c r="CVV173" s="20"/>
      <c r="CVW173" s="20"/>
      <c r="CVX173" s="20"/>
      <c r="CVY173" s="20"/>
      <c r="CVZ173" s="20"/>
      <c r="CWA173" s="20"/>
      <c r="CWB173" s="20"/>
      <c r="CWC173" s="20"/>
      <c r="CWD173" s="20"/>
      <c r="CWE173" s="20"/>
      <c r="CWF173" s="20"/>
      <c r="CWG173" s="20"/>
      <c r="CWH173" s="20"/>
      <c r="CWI173" s="20"/>
      <c r="CWJ173" s="20"/>
      <c r="CWK173" s="20"/>
      <c r="CWL173" s="20"/>
      <c r="CWM173" s="20"/>
      <c r="CWN173" s="20"/>
      <c r="CWO173" s="20"/>
      <c r="CWP173" s="20"/>
      <c r="CWQ173" s="20"/>
      <c r="CWR173" s="20"/>
      <c r="CWS173" s="20"/>
      <c r="CWT173" s="20"/>
      <c r="CWU173" s="20"/>
      <c r="CWV173" s="20"/>
      <c r="CWW173" s="20"/>
      <c r="CWX173" s="20"/>
      <c r="CWY173" s="20"/>
      <c r="CWZ173" s="20"/>
      <c r="CXA173" s="20"/>
      <c r="CXB173" s="20"/>
      <c r="CXC173" s="20"/>
      <c r="CXD173" s="20"/>
      <c r="CXE173" s="20"/>
      <c r="CXF173" s="20"/>
      <c r="CXG173" s="20"/>
      <c r="CXH173" s="20"/>
      <c r="CXI173" s="20"/>
      <c r="CXJ173" s="20"/>
      <c r="CXK173" s="20"/>
      <c r="CXL173" s="20"/>
      <c r="CXM173" s="20"/>
      <c r="CXN173" s="20"/>
      <c r="CXO173" s="20"/>
      <c r="CXP173" s="20"/>
      <c r="CXQ173" s="20"/>
      <c r="CXR173" s="20"/>
      <c r="CXS173" s="20"/>
      <c r="CXT173" s="20"/>
      <c r="CXU173" s="20"/>
      <c r="CXV173" s="20"/>
      <c r="CXW173" s="20"/>
      <c r="CXX173" s="20"/>
      <c r="CXY173" s="20"/>
      <c r="CXZ173" s="20"/>
      <c r="CYA173" s="20"/>
      <c r="CYB173" s="20"/>
      <c r="CYC173" s="20"/>
      <c r="CYD173" s="20"/>
      <c r="CYE173" s="20"/>
      <c r="CYF173" s="20"/>
      <c r="CYG173" s="20"/>
      <c r="CYH173" s="20"/>
      <c r="CYI173" s="20"/>
      <c r="CYJ173" s="20"/>
      <c r="CYK173" s="20"/>
      <c r="CYL173" s="20"/>
      <c r="CYM173" s="20"/>
      <c r="CYN173" s="20"/>
      <c r="CYO173" s="20"/>
      <c r="CYP173" s="20"/>
      <c r="CYQ173" s="20"/>
      <c r="CYR173" s="20"/>
      <c r="CYS173" s="20"/>
      <c r="CYT173" s="20"/>
      <c r="CYU173" s="20"/>
      <c r="CYV173" s="20"/>
      <c r="CYW173" s="20"/>
      <c r="CYX173" s="20"/>
      <c r="CYY173" s="20"/>
      <c r="CYZ173" s="20"/>
      <c r="CZA173" s="20"/>
      <c r="CZB173" s="20"/>
      <c r="CZC173" s="20"/>
      <c r="CZD173" s="20"/>
      <c r="CZE173" s="20"/>
      <c r="CZF173" s="20"/>
      <c r="CZG173" s="20"/>
      <c r="CZH173" s="20"/>
      <c r="CZI173" s="20"/>
      <c r="CZJ173" s="20"/>
      <c r="CZK173" s="20"/>
      <c r="CZL173" s="20"/>
      <c r="CZM173" s="20"/>
      <c r="CZN173" s="20"/>
      <c r="CZO173" s="20"/>
      <c r="CZP173" s="20"/>
      <c r="CZQ173" s="20"/>
      <c r="CZR173" s="20"/>
      <c r="CZS173" s="20"/>
      <c r="CZT173" s="20"/>
      <c r="CZU173" s="20"/>
      <c r="CZV173" s="20"/>
      <c r="CZW173" s="20"/>
      <c r="CZX173" s="20"/>
      <c r="CZY173" s="20"/>
      <c r="CZZ173" s="20"/>
      <c r="DAA173" s="20"/>
      <c r="DAB173" s="20"/>
      <c r="DAC173" s="20"/>
      <c r="DAD173" s="20"/>
      <c r="DAE173" s="20"/>
      <c r="DAF173" s="20"/>
      <c r="DAG173" s="20"/>
      <c r="DAH173" s="20"/>
      <c r="DAI173" s="20"/>
      <c r="DAJ173" s="20"/>
      <c r="DAK173" s="20"/>
      <c r="DAL173" s="20"/>
      <c r="DAM173" s="20"/>
      <c r="DAN173" s="20"/>
      <c r="DAO173" s="20"/>
      <c r="DAP173" s="20"/>
      <c r="DAQ173" s="20"/>
      <c r="DAR173" s="20"/>
      <c r="DAS173" s="20"/>
      <c r="DAT173" s="20"/>
      <c r="DAU173" s="20"/>
      <c r="DAV173" s="20"/>
      <c r="DAW173" s="20"/>
      <c r="DAX173" s="20"/>
      <c r="DAY173" s="20"/>
      <c r="DAZ173" s="20"/>
      <c r="DBA173" s="20"/>
      <c r="DBB173" s="20"/>
      <c r="DBC173" s="20"/>
      <c r="DBD173" s="20"/>
      <c r="DBE173" s="20"/>
      <c r="DBF173" s="20"/>
      <c r="DBG173" s="20"/>
      <c r="DBH173" s="20"/>
      <c r="DBI173" s="20"/>
      <c r="DBJ173" s="20"/>
      <c r="DBK173" s="20"/>
      <c r="DBL173" s="20"/>
      <c r="DBM173" s="20"/>
      <c r="DBN173" s="20"/>
      <c r="DBO173" s="20"/>
      <c r="DBP173" s="20"/>
      <c r="DBQ173" s="20"/>
      <c r="DBR173" s="20"/>
      <c r="DBS173" s="20"/>
      <c r="DBT173" s="20"/>
      <c r="DBU173" s="20"/>
      <c r="DBV173" s="20"/>
      <c r="DBW173" s="20"/>
      <c r="DBX173" s="20"/>
      <c r="DBY173" s="20"/>
      <c r="DBZ173" s="20"/>
      <c r="DCA173" s="20"/>
      <c r="DCB173" s="20"/>
      <c r="DCC173" s="20"/>
      <c r="DCD173" s="20"/>
      <c r="DCE173" s="20"/>
      <c r="DCF173" s="20"/>
      <c r="DCG173" s="20"/>
      <c r="DCH173" s="20"/>
      <c r="DCI173" s="20"/>
      <c r="DCJ173" s="20"/>
      <c r="DCK173" s="20"/>
      <c r="DCL173" s="20"/>
      <c r="DCM173" s="20"/>
      <c r="DCN173" s="20"/>
      <c r="DCO173" s="20"/>
      <c r="DCP173" s="20"/>
      <c r="DCQ173" s="20"/>
      <c r="DCR173" s="20"/>
      <c r="DCS173" s="20"/>
      <c r="DCT173" s="20"/>
      <c r="DCU173" s="20"/>
      <c r="DCV173" s="20"/>
      <c r="DCW173" s="20"/>
      <c r="DCX173" s="20"/>
      <c r="DCY173" s="20"/>
      <c r="DCZ173" s="20"/>
      <c r="DDA173" s="20"/>
      <c r="DDB173" s="20"/>
      <c r="DDC173" s="20"/>
      <c r="DDD173" s="20"/>
      <c r="DDE173" s="20"/>
      <c r="DDF173" s="20"/>
      <c r="DDG173" s="20"/>
      <c r="DDH173" s="20"/>
      <c r="DDI173" s="20"/>
      <c r="DDJ173" s="20"/>
      <c r="DDK173" s="20"/>
      <c r="DDL173" s="20"/>
      <c r="DDM173" s="20"/>
      <c r="DDN173" s="20"/>
      <c r="DDO173" s="20"/>
      <c r="DDP173" s="20"/>
      <c r="DDQ173" s="20"/>
      <c r="DDR173" s="20"/>
      <c r="DDS173" s="20"/>
      <c r="DDT173" s="20"/>
      <c r="DDU173" s="20"/>
      <c r="DDV173" s="20"/>
      <c r="DDW173" s="20"/>
      <c r="DDX173" s="20"/>
      <c r="DDY173" s="20"/>
      <c r="DDZ173" s="20"/>
      <c r="DEA173" s="20"/>
      <c r="DEB173" s="20"/>
      <c r="DEC173" s="20"/>
      <c r="DED173" s="20"/>
      <c r="DEE173" s="20"/>
      <c r="DEF173" s="20"/>
      <c r="DEG173" s="20"/>
      <c r="DEH173" s="20"/>
      <c r="DEI173" s="20"/>
      <c r="DEJ173" s="20"/>
      <c r="DEK173" s="20"/>
      <c r="DEL173" s="20"/>
      <c r="DEM173" s="20"/>
      <c r="DEN173" s="20"/>
      <c r="DEO173" s="20"/>
      <c r="DEP173" s="20"/>
      <c r="DEQ173" s="20"/>
      <c r="DER173" s="20"/>
      <c r="DES173" s="20"/>
      <c r="DET173" s="20"/>
      <c r="DEU173" s="20"/>
      <c r="DEV173" s="20"/>
      <c r="DEW173" s="20"/>
      <c r="DEX173" s="20"/>
      <c r="DEY173" s="20"/>
      <c r="DEZ173" s="20"/>
      <c r="DFA173" s="20"/>
      <c r="DFB173" s="20"/>
      <c r="DFC173" s="20"/>
      <c r="DFD173" s="20"/>
      <c r="DFE173" s="20"/>
      <c r="DFF173" s="20"/>
      <c r="DFG173" s="20"/>
      <c r="DFH173" s="20"/>
      <c r="DFI173" s="20"/>
      <c r="DFJ173" s="20"/>
      <c r="DFK173" s="20"/>
      <c r="DFL173" s="20"/>
      <c r="DFM173" s="20"/>
      <c r="DFN173" s="20"/>
      <c r="DFO173" s="20"/>
      <c r="DFP173" s="20"/>
      <c r="DFQ173" s="20"/>
      <c r="DFR173" s="20"/>
      <c r="DFS173" s="20"/>
      <c r="DFT173" s="20"/>
      <c r="DFU173" s="20"/>
      <c r="DFV173" s="20"/>
      <c r="DFW173" s="20"/>
      <c r="DFX173" s="20"/>
      <c r="DFY173" s="20"/>
      <c r="DFZ173" s="20"/>
      <c r="DGA173" s="20"/>
      <c r="DGB173" s="20"/>
      <c r="DGC173" s="20"/>
      <c r="DGD173" s="20"/>
      <c r="DGE173" s="20"/>
      <c r="DGF173" s="20"/>
      <c r="DGG173" s="20"/>
      <c r="DGH173" s="20"/>
      <c r="DGI173" s="20"/>
      <c r="DGJ173" s="20"/>
      <c r="DGK173" s="20"/>
      <c r="DGL173" s="20"/>
      <c r="DGM173" s="20"/>
      <c r="DGN173" s="20"/>
      <c r="DGO173" s="20"/>
      <c r="DGP173" s="20"/>
      <c r="DGQ173" s="20"/>
      <c r="DGR173" s="20"/>
      <c r="DGS173" s="20"/>
      <c r="DGT173" s="20"/>
      <c r="DGU173" s="20"/>
      <c r="DGV173" s="20"/>
      <c r="DGW173" s="20"/>
      <c r="DGX173" s="20"/>
      <c r="DGY173" s="20"/>
      <c r="DGZ173" s="20"/>
      <c r="DHA173" s="20"/>
      <c r="DHB173" s="20"/>
      <c r="DHC173" s="20"/>
      <c r="DHD173" s="20"/>
      <c r="DHE173" s="20"/>
      <c r="DHF173" s="20"/>
      <c r="DHG173" s="20"/>
      <c r="DHH173" s="20"/>
      <c r="DHI173" s="20"/>
      <c r="DHJ173" s="20"/>
      <c r="DHK173" s="20"/>
      <c r="DHL173" s="20"/>
      <c r="DHM173" s="20"/>
      <c r="DHN173" s="20"/>
      <c r="DHO173" s="20"/>
      <c r="DHP173" s="20"/>
      <c r="DHQ173" s="20"/>
      <c r="DHR173" s="20"/>
      <c r="DHS173" s="20"/>
      <c r="DHT173" s="20"/>
      <c r="DHU173" s="20"/>
      <c r="DHV173" s="20"/>
      <c r="DHW173" s="20"/>
      <c r="DHX173" s="20"/>
      <c r="DHY173" s="20"/>
      <c r="DHZ173" s="20"/>
      <c r="DIA173" s="20"/>
      <c r="DIB173" s="20"/>
      <c r="DIC173" s="20"/>
      <c r="DID173" s="20"/>
      <c r="DIE173" s="20"/>
      <c r="DIF173" s="20"/>
      <c r="DIG173" s="20"/>
      <c r="DIH173" s="20"/>
      <c r="DII173" s="20"/>
      <c r="DIJ173" s="20"/>
      <c r="DIK173" s="20"/>
      <c r="DIL173" s="20"/>
      <c r="DIM173" s="20"/>
      <c r="DIN173" s="20"/>
      <c r="DIO173" s="20"/>
      <c r="DIP173" s="20"/>
      <c r="DIQ173" s="20"/>
      <c r="DIR173" s="20"/>
      <c r="DIS173" s="20"/>
      <c r="DIT173" s="20"/>
      <c r="DIU173" s="20"/>
      <c r="DIV173" s="20"/>
      <c r="DIW173" s="20"/>
      <c r="DIX173" s="20"/>
      <c r="DIY173" s="20"/>
      <c r="DIZ173" s="20"/>
      <c r="DJA173" s="20"/>
      <c r="DJB173" s="20"/>
      <c r="DJC173" s="20"/>
      <c r="DJD173" s="20"/>
      <c r="DJE173" s="20"/>
      <c r="DJF173" s="20"/>
      <c r="DJG173" s="20"/>
      <c r="DJH173" s="20"/>
      <c r="DJI173" s="20"/>
      <c r="DJJ173" s="20"/>
      <c r="DJK173" s="20"/>
      <c r="DJL173" s="20"/>
      <c r="DJM173" s="20"/>
      <c r="DJN173" s="20"/>
      <c r="DJO173" s="20"/>
      <c r="DJP173" s="20"/>
      <c r="DJQ173" s="20"/>
      <c r="DJR173" s="20"/>
      <c r="DJS173" s="20"/>
      <c r="DJT173" s="20"/>
      <c r="DJU173" s="20"/>
      <c r="DJV173" s="20"/>
      <c r="DJW173" s="20"/>
      <c r="DJX173" s="20"/>
      <c r="DJY173" s="20"/>
      <c r="DJZ173" s="20"/>
      <c r="DKA173" s="20"/>
      <c r="DKB173" s="20"/>
      <c r="DKC173" s="20"/>
      <c r="DKD173" s="20"/>
      <c r="DKE173" s="20"/>
      <c r="DKF173" s="20"/>
      <c r="DKG173" s="20"/>
      <c r="DKH173" s="20"/>
      <c r="DKI173" s="20"/>
      <c r="DKJ173" s="20"/>
      <c r="DKK173" s="20"/>
      <c r="DKL173" s="20"/>
      <c r="DKM173" s="20"/>
      <c r="DKN173" s="20"/>
      <c r="DKO173" s="20"/>
      <c r="DKP173" s="20"/>
      <c r="DKQ173" s="20"/>
      <c r="DKR173" s="20"/>
      <c r="DKS173" s="20"/>
      <c r="DKT173" s="20"/>
      <c r="DKU173" s="20"/>
      <c r="DKV173" s="20"/>
      <c r="DKW173" s="20"/>
      <c r="DKX173" s="20"/>
      <c r="DKY173" s="20"/>
      <c r="DKZ173" s="20"/>
      <c r="DLA173" s="20"/>
      <c r="DLB173" s="20"/>
      <c r="DLC173" s="20"/>
      <c r="DLD173" s="20"/>
      <c r="DLE173" s="20"/>
      <c r="DLF173" s="20"/>
      <c r="DLG173" s="20"/>
      <c r="DLH173" s="20"/>
      <c r="DLI173" s="20"/>
      <c r="DLJ173" s="20"/>
      <c r="DLK173" s="20"/>
      <c r="DLL173" s="20"/>
      <c r="DLM173" s="20"/>
      <c r="DLN173" s="20"/>
      <c r="DLO173" s="20"/>
      <c r="DLP173" s="20"/>
      <c r="DLQ173" s="20"/>
      <c r="DLR173" s="20"/>
      <c r="DLS173" s="20"/>
      <c r="DLT173" s="20"/>
      <c r="DLU173" s="20"/>
      <c r="DLV173" s="20"/>
      <c r="DLW173" s="20"/>
      <c r="DLX173" s="20"/>
      <c r="DLY173" s="20"/>
      <c r="DLZ173" s="20"/>
      <c r="DMA173" s="20"/>
      <c r="DMB173" s="20"/>
      <c r="DMC173" s="20"/>
      <c r="DMD173" s="20"/>
      <c r="DME173" s="20"/>
      <c r="DMF173" s="20"/>
      <c r="DMG173" s="20"/>
      <c r="DMH173" s="20"/>
      <c r="DMI173" s="20"/>
      <c r="DMJ173" s="20"/>
      <c r="DMK173" s="20"/>
      <c r="DML173" s="20"/>
      <c r="DMM173" s="20"/>
      <c r="DMN173" s="20"/>
      <c r="DMO173" s="20"/>
      <c r="DMP173" s="20"/>
      <c r="DMQ173" s="20"/>
      <c r="DMR173" s="20"/>
      <c r="DMS173" s="20"/>
      <c r="DMT173" s="20"/>
      <c r="DMU173" s="20"/>
      <c r="DMV173" s="20"/>
      <c r="DMW173" s="20"/>
      <c r="DMX173" s="20"/>
      <c r="DMY173" s="20"/>
      <c r="DMZ173" s="20"/>
      <c r="DNA173" s="20"/>
      <c r="DNB173" s="20"/>
      <c r="DNC173" s="20"/>
      <c r="DND173" s="20"/>
      <c r="DNE173" s="20"/>
      <c r="DNF173" s="20"/>
      <c r="DNG173" s="20"/>
      <c r="DNH173" s="20"/>
      <c r="DNI173" s="20"/>
      <c r="DNJ173" s="20"/>
      <c r="DNK173" s="20"/>
      <c r="DNL173" s="20"/>
      <c r="DNM173" s="20"/>
      <c r="DNN173" s="20"/>
      <c r="DNO173" s="20"/>
      <c r="DNP173" s="20"/>
      <c r="DNQ173" s="20"/>
      <c r="DNR173" s="20"/>
      <c r="DNS173" s="20"/>
      <c r="DNT173" s="20"/>
      <c r="DNU173" s="20"/>
      <c r="DNV173" s="20"/>
      <c r="DNW173" s="20"/>
      <c r="DNX173" s="20"/>
      <c r="DNY173" s="20"/>
      <c r="DNZ173" s="20"/>
      <c r="DOA173" s="20"/>
      <c r="DOB173" s="20"/>
      <c r="DOC173" s="20"/>
      <c r="DOD173" s="20"/>
      <c r="DOE173" s="20"/>
      <c r="DOF173" s="20"/>
      <c r="DOG173" s="20"/>
      <c r="DOH173" s="20"/>
      <c r="DOI173" s="20"/>
      <c r="DOJ173" s="20"/>
      <c r="DOK173" s="20"/>
      <c r="DOL173" s="20"/>
      <c r="DOM173" s="20"/>
      <c r="DON173" s="20"/>
      <c r="DOO173" s="20"/>
      <c r="DOP173" s="20"/>
      <c r="DOQ173" s="20"/>
      <c r="DOR173" s="20"/>
      <c r="DOS173" s="20"/>
      <c r="DOT173" s="20"/>
      <c r="DOU173" s="20"/>
      <c r="DOV173" s="20"/>
      <c r="DOW173" s="20"/>
      <c r="DOX173" s="20"/>
      <c r="DOY173" s="20"/>
      <c r="DOZ173" s="20"/>
      <c r="DPA173" s="20"/>
      <c r="DPB173" s="20"/>
      <c r="DPC173" s="20"/>
      <c r="DPD173" s="20"/>
      <c r="DPE173" s="20"/>
      <c r="DPF173" s="20"/>
      <c r="DPG173" s="20"/>
      <c r="DPH173" s="20"/>
      <c r="DPI173" s="20"/>
      <c r="DPJ173" s="20"/>
      <c r="DPK173" s="20"/>
      <c r="DPL173" s="20"/>
      <c r="DPM173" s="20"/>
      <c r="DPN173" s="20"/>
      <c r="DPO173" s="20"/>
      <c r="DPP173" s="20"/>
      <c r="DPQ173" s="20"/>
      <c r="DPR173" s="20"/>
      <c r="DPS173" s="20"/>
      <c r="DPT173" s="20"/>
      <c r="DPU173" s="20"/>
      <c r="DPV173" s="20"/>
      <c r="DPW173" s="20"/>
      <c r="DPX173" s="20"/>
      <c r="DPY173" s="20"/>
      <c r="DPZ173" s="20"/>
      <c r="DQA173" s="20"/>
      <c r="DQB173" s="20"/>
      <c r="DQC173" s="20"/>
      <c r="DQD173" s="20"/>
      <c r="DQE173" s="20"/>
      <c r="DQF173" s="20"/>
      <c r="DQG173" s="20"/>
      <c r="DQH173" s="20"/>
      <c r="DQI173" s="20"/>
      <c r="DQJ173" s="20"/>
      <c r="DQK173" s="20"/>
      <c r="DQL173" s="20"/>
      <c r="DQM173" s="20"/>
      <c r="DQN173" s="20"/>
      <c r="DQO173" s="20"/>
      <c r="DQP173" s="20"/>
      <c r="DQQ173" s="20"/>
      <c r="DQR173" s="20"/>
      <c r="DQS173" s="20"/>
      <c r="DQT173" s="20"/>
      <c r="DQU173" s="20"/>
      <c r="DQV173" s="20"/>
      <c r="DQW173" s="20"/>
      <c r="DQX173" s="20"/>
      <c r="DQY173" s="20"/>
      <c r="DQZ173" s="20"/>
      <c r="DRA173" s="20"/>
      <c r="DRB173" s="20"/>
      <c r="DRC173" s="20"/>
      <c r="DRD173" s="20"/>
      <c r="DRE173" s="20"/>
      <c r="DRF173" s="20"/>
      <c r="DRG173" s="20"/>
      <c r="DRH173" s="20"/>
      <c r="DRI173" s="20"/>
      <c r="DRJ173" s="20"/>
      <c r="DRK173" s="20"/>
      <c r="DRL173" s="20"/>
      <c r="DRM173" s="20"/>
      <c r="DRN173" s="20"/>
      <c r="DRO173" s="20"/>
      <c r="DRP173" s="20"/>
      <c r="DRQ173" s="20"/>
      <c r="DRR173" s="20"/>
      <c r="DRS173" s="20"/>
      <c r="DRT173" s="20"/>
      <c r="DRU173" s="20"/>
      <c r="DRV173" s="20"/>
      <c r="DRW173" s="20"/>
      <c r="DRX173" s="20"/>
      <c r="DRY173" s="20"/>
      <c r="DRZ173" s="20"/>
      <c r="DSA173" s="20"/>
      <c r="DSB173" s="20"/>
      <c r="DSC173" s="20"/>
      <c r="DSD173" s="20"/>
      <c r="DSE173" s="20"/>
      <c r="DSF173" s="20"/>
      <c r="DSG173" s="20"/>
      <c r="DSH173" s="20"/>
      <c r="DSI173" s="20"/>
      <c r="DSJ173" s="20"/>
      <c r="DSK173" s="20"/>
      <c r="DSL173" s="20"/>
      <c r="DSM173" s="20"/>
      <c r="DSN173" s="20"/>
      <c r="DSO173" s="20"/>
      <c r="DSP173" s="20"/>
      <c r="DSQ173" s="20"/>
      <c r="DSR173" s="20"/>
      <c r="DSS173" s="20"/>
      <c r="DST173" s="20"/>
      <c r="DSU173" s="20"/>
      <c r="DSV173" s="20"/>
      <c r="DSW173" s="20"/>
      <c r="DSX173" s="20"/>
      <c r="DSY173" s="20"/>
      <c r="DSZ173" s="20"/>
      <c r="DTA173" s="20"/>
      <c r="DTB173" s="20"/>
      <c r="DTC173" s="20"/>
      <c r="DTD173" s="20"/>
      <c r="DTE173" s="20"/>
      <c r="DTF173" s="20"/>
      <c r="DTG173" s="20"/>
      <c r="DTH173" s="20"/>
      <c r="DTI173" s="20"/>
      <c r="DTJ173" s="20"/>
      <c r="DTK173" s="20"/>
      <c r="DTL173" s="20"/>
      <c r="DTM173" s="20"/>
      <c r="DTN173" s="20"/>
      <c r="DTO173" s="20"/>
      <c r="DTP173" s="20"/>
      <c r="DTQ173" s="20"/>
      <c r="DTR173" s="20"/>
      <c r="DTS173" s="20"/>
      <c r="DTT173" s="20"/>
      <c r="DTU173" s="20"/>
      <c r="DTV173" s="20"/>
      <c r="DTW173" s="20"/>
      <c r="DTX173" s="20"/>
      <c r="DTY173" s="20"/>
      <c r="DTZ173" s="20"/>
      <c r="DUA173" s="20"/>
      <c r="DUB173" s="20"/>
      <c r="DUC173" s="20"/>
      <c r="DUD173" s="20"/>
      <c r="DUE173" s="20"/>
      <c r="DUF173" s="20"/>
      <c r="DUG173" s="20"/>
      <c r="DUH173" s="20"/>
      <c r="DUI173" s="20"/>
      <c r="DUJ173" s="20"/>
      <c r="DUK173" s="20"/>
      <c r="DUL173" s="20"/>
      <c r="DUM173" s="20"/>
      <c r="DUN173" s="20"/>
      <c r="DUO173" s="20"/>
      <c r="DUP173" s="20"/>
      <c r="DUQ173" s="20"/>
      <c r="DUR173" s="20"/>
      <c r="DUS173" s="20"/>
      <c r="DUT173" s="20"/>
      <c r="DUU173" s="20"/>
      <c r="DUV173" s="20"/>
      <c r="DUW173" s="20"/>
      <c r="DUX173" s="20"/>
      <c r="DUY173" s="20"/>
      <c r="DUZ173" s="20"/>
      <c r="DVA173" s="20"/>
      <c r="DVB173" s="20"/>
      <c r="DVC173" s="20"/>
      <c r="DVD173" s="20"/>
      <c r="DVE173" s="20"/>
      <c r="DVF173" s="20"/>
      <c r="DVG173" s="20"/>
      <c r="DVH173" s="20"/>
      <c r="DVI173" s="20"/>
      <c r="DVJ173" s="20"/>
      <c r="DVK173" s="20"/>
      <c r="DVL173" s="20"/>
      <c r="DVM173" s="20"/>
      <c r="DVN173" s="20"/>
      <c r="DVO173" s="20"/>
      <c r="DVP173" s="20"/>
      <c r="DVQ173" s="20"/>
      <c r="DVR173" s="20"/>
      <c r="DVS173" s="20"/>
      <c r="DVT173" s="20"/>
      <c r="DVU173" s="20"/>
      <c r="DVV173" s="20"/>
      <c r="DVW173" s="20"/>
      <c r="DVX173" s="20"/>
      <c r="DVY173" s="20"/>
      <c r="DVZ173" s="20"/>
      <c r="DWA173" s="20"/>
      <c r="DWB173" s="20"/>
      <c r="DWC173" s="20"/>
      <c r="DWD173" s="20"/>
      <c r="DWE173" s="20"/>
      <c r="DWF173" s="20"/>
      <c r="DWG173" s="20"/>
      <c r="DWH173" s="20"/>
      <c r="DWI173" s="20"/>
      <c r="DWJ173" s="20"/>
      <c r="DWK173" s="20"/>
      <c r="DWL173" s="20"/>
      <c r="DWM173" s="20"/>
      <c r="DWN173" s="20"/>
      <c r="DWO173" s="20"/>
      <c r="DWP173" s="20"/>
      <c r="DWQ173" s="20"/>
      <c r="DWR173" s="20"/>
      <c r="DWS173" s="20"/>
      <c r="DWT173" s="20"/>
      <c r="DWU173" s="20"/>
      <c r="DWV173" s="20"/>
      <c r="DWW173" s="20"/>
      <c r="DWX173" s="20"/>
      <c r="DWY173" s="20"/>
      <c r="DWZ173" s="20"/>
      <c r="DXA173" s="20"/>
      <c r="DXB173" s="20"/>
      <c r="DXC173" s="20"/>
      <c r="DXD173" s="20"/>
      <c r="DXE173" s="20"/>
      <c r="DXF173" s="20"/>
      <c r="DXG173" s="20"/>
      <c r="DXH173" s="20"/>
      <c r="DXI173" s="20"/>
      <c r="DXJ173" s="20"/>
      <c r="DXK173" s="20"/>
      <c r="DXL173" s="20"/>
      <c r="DXM173" s="20"/>
      <c r="DXN173" s="20"/>
      <c r="DXO173" s="20"/>
      <c r="DXP173" s="20"/>
      <c r="DXQ173" s="20"/>
      <c r="DXR173" s="20"/>
      <c r="DXS173" s="20"/>
      <c r="DXT173" s="20"/>
      <c r="DXU173" s="20"/>
      <c r="DXV173" s="20"/>
      <c r="DXW173" s="20"/>
      <c r="DXX173" s="20"/>
      <c r="DXY173" s="20"/>
      <c r="DXZ173" s="20"/>
      <c r="DYA173" s="20"/>
      <c r="DYB173" s="20"/>
      <c r="DYC173" s="20"/>
      <c r="DYD173" s="20"/>
      <c r="DYE173" s="20"/>
      <c r="DYF173" s="20"/>
      <c r="DYG173" s="20"/>
      <c r="DYH173" s="20"/>
      <c r="DYI173" s="20"/>
      <c r="DYJ173" s="20"/>
      <c r="DYK173" s="20"/>
      <c r="DYL173" s="20"/>
      <c r="DYM173" s="20"/>
      <c r="DYN173" s="20"/>
      <c r="DYO173" s="20"/>
      <c r="DYP173" s="20"/>
      <c r="DYQ173" s="20"/>
      <c r="DYR173" s="20"/>
      <c r="DYS173" s="20"/>
      <c r="DYT173" s="20"/>
      <c r="DYU173" s="20"/>
      <c r="DYV173" s="20"/>
      <c r="DYW173" s="20"/>
      <c r="DYX173" s="20"/>
      <c r="DYY173" s="20"/>
      <c r="DYZ173" s="20"/>
      <c r="DZA173" s="20"/>
      <c r="DZB173" s="20"/>
      <c r="DZC173" s="20"/>
      <c r="DZD173" s="20"/>
      <c r="DZE173" s="20"/>
      <c r="DZF173" s="20"/>
      <c r="DZG173" s="20"/>
      <c r="DZH173" s="20"/>
      <c r="DZI173" s="20"/>
      <c r="DZJ173" s="20"/>
      <c r="DZK173" s="20"/>
      <c r="DZL173" s="20"/>
      <c r="DZM173" s="20"/>
      <c r="DZN173" s="20"/>
      <c r="DZO173" s="20"/>
      <c r="DZP173" s="20"/>
      <c r="DZQ173" s="20"/>
      <c r="DZR173" s="20"/>
      <c r="DZS173" s="20"/>
      <c r="DZT173" s="20"/>
      <c r="DZU173" s="20"/>
      <c r="DZV173" s="20"/>
      <c r="DZW173" s="20"/>
      <c r="DZX173" s="20"/>
      <c r="DZY173" s="20"/>
      <c r="DZZ173" s="20"/>
      <c r="EAA173" s="20"/>
      <c r="EAB173" s="20"/>
      <c r="EAC173" s="20"/>
      <c r="EAD173" s="20"/>
      <c r="EAE173" s="20"/>
      <c r="EAF173" s="20"/>
      <c r="EAG173" s="20"/>
      <c r="EAH173" s="20"/>
      <c r="EAI173" s="20"/>
      <c r="EAJ173" s="20"/>
      <c r="EAK173" s="20"/>
      <c r="EAL173" s="20"/>
      <c r="EAM173" s="20"/>
      <c r="EAN173" s="20"/>
      <c r="EAO173" s="20"/>
      <c r="EAP173" s="20"/>
      <c r="EAQ173" s="20"/>
      <c r="EAR173" s="20"/>
      <c r="EAS173" s="20"/>
      <c r="EAT173" s="20"/>
      <c r="EAU173" s="20"/>
      <c r="EAV173" s="20"/>
      <c r="EAW173" s="20"/>
      <c r="EAX173" s="20"/>
      <c r="EAY173" s="20"/>
      <c r="EAZ173" s="20"/>
      <c r="EBA173" s="20"/>
      <c r="EBB173" s="20"/>
      <c r="EBC173" s="20"/>
      <c r="EBD173" s="20"/>
      <c r="EBE173" s="20"/>
      <c r="EBF173" s="20"/>
      <c r="EBG173" s="20"/>
      <c r="EBH173" s="20"/>
      <c r="EBI173" s="20"/>
      <c r="EBJ173" s="20"/>
      <c r="EBK173" s="20"/>
      <c r="EBL173" s="20"/>
      <c r="EBM173" s="20"/>
      <c r="EBN173" s="20"/>
      <c r="EBO173" s="20"/>
      <c r="EBP173" s="20"/>
      <c r="EBQ173" s="20"/>
      <c r="EBR173" s="20"/>
      <c r="EBS173" s="20"/>
      <c r="EBT173" s="20"/>
      <c r="EBU173" s="20"/>
      <c r="EBV173" s="20"/>
      <c r="EBW173" s="20"/>
      <c r="EBX173" s="20"/>
      <c r="EBY173" s="20"/>
      <c r="EBZ173" s="20"/>
      <c r="ECA173" s="20"/>
      <c r="ECB173" s="20"/>
      <c r="ECC173" s="20"/>
      <c r="ECD173" s="20"/>
      <c r="ECE173" s="20"/>
      <c r="ECF173" s="20"/>
      <c r="ECG173" s="20"/>
      <c r="ECH173" s="20"/>
      <c r="ECI173" s="20"/>
      <c r="ECJ173" s="20"/>
      <c r="ECK173" s="20"/>
      <c r="ECL173" s="20"/>
      <c r="ECM173" s="20"/>
      <c r="ECN173" s="20"/>
      <c r="ECO173" s="20"/>
      <c r="ECP173" s="20"/>
      <c r="ECQ173" s="20"/>
      <c r="ECR173" s="20"/>
      <c r="ECS173" s="20"/>
      <c r="ECT173" s="20"/>
      <c r="ECU173" s="20"/>
      <c r="ECV173" s="20"/>
      <c r="ECW173" s="20"/>
      <c r="ECX173" s="20"/>
      <c r="ECY173" s="20"/>
      <c r="ECZ173" s="20"/>
      <c r="EDA173" s="20"/>
      <c r="EDB173" s="20"/>
      <c r="EDC173" s="20"/>
      <c r="EDD173" s="20"/>
      <c r="EDE173" s="20"/>
      <c r="EDF173" s="20"/>
      <c r="EDG173" s="20"/>
      <c r="EDH173" s="20"/>
      <c r="EDI173" s="20"/>
      <c r="EDJ173" s="20"/>
      <c r="EDK173" s="20"/>
      <c r="EDL173" s="20"/>
      <c r="EDM173" s="20"/>
      <c r="EDN173" s="20"/>
      <c r="EDO173" s="20"/>
      <c r="EDP173" s="20"/>
      <c r="EDQ173" s="20"/>
      <c r="EDR173" s="20"/>
      <c r="EDS173" s="20"/>
      <c r="EDT173" s="20"/>
      <c r="EDU173" s="20"/>
      <c r="EDV173" s="20"/>
      <c r="EDW173" s="20"/>
      <c r="EDX173" s="20"/>
      <c r="EDY173" s="20"/>
      <c r="EDZ173" s="20"/>
      <c r="EEA173" s="20"/>
      <c r="EEB173" s="20"/>
      <c r="EEC173" s="20"/>
      <c r="EED173" s="20"/>
      <c r="EEE173" s="20"/>
      <c r="EEF173" s="20"/>
      <c r="EEG173" s="20"/>
      <c r="EEH173" s="20"/>
      <c r="EEI173" s="20"/>
      <c r="EEJ173" s="20"/>
      <c r="EEK173" s="20"/>
      <c r="EEL173" s="20"/>
      <c r="EEM173" s="20"/>
      <c r="EEN173" s="20"/>
      <c r="EEO173" s="20"/>
      <c r="EEP173" s="20"/>
      <c r="EEQ173" s="20"/>
      <c r="EER173" s="20"/>
      <c r="EES173" s="20"/>
      <c r="EET173" s="20"/>
      <c r="EEU173" s="20"/>
      <c r="EEV173" s="20"/>
      <c r="EEW173" s="20"/>
      <c r="EEX173" s="20"/>
      <c r="EEY173" s="20"/>
      <c r="EEZ173" s="20"/>
      <c r="EFA173" s="20"/>
      <c r="EFB173" s="20"/>
      <c r="EFC173" s="20"/>
      <c r="EFD173" s="20"/>
      <c r="EFE173" s="20"/>
      <c r="EFF173" s="20"/>
      <c r="EFG173" s="20"/>
      <c r="EFH173" s="20"/>
      <c r="EFI173" s="20"/>
      <c r="EFJ173" s="20"/>
      <c r="EFK173" s="20"/>
      <c r="EFL173" s="20"/>
      <c r="EFM173" s="20"/>
      <c r="EFN173" s="20"/>
      <c r="EFO173" s="20"/>
      <c r="EFP173" s="20"/>
      <c r="EFQ173" s="20"/>
      <c r="EFR173" s="20"/>
      <c r="EFS173" s="20"/>
      <c r="EFT173" s="20"/>
      <c r="EFU173" s="20"/>
      <c r="EFV173" s="20"/>
      <c r="EFW173" s="20"/>
      <c r="EFX173" s="20"/>
      <c r="EFY173" s="20"/>
      <c r="EFZ173" s="20"/>
      <c r="EGA173" s="20"/>
      <c r="EGB173" s="20"/>
      <c r="EGC173" s="20"/>
      <c r="EGD173" s="20"/>
      <c r="EGE173" s="20"/>
      <c r="EGF173" s="20"/>
      <c r="EGG173" s="20"/>
      <c r="EGH173" s="20"/>
      <c r="EGI173" s="20"/>
      <c r="EGJ173" s="20"/>
      <c r="EGK173" s="20"/>
      <c r="EGL173" s="20"/>
      <c r="EGM173" s="20"/>
      <c r="EGN173" s="20"/>
      <c r="EGO173" s="20"/>
      <c r="EGP173" s="20"/>
      <c r="EGQ173" s="20"/>
      <c r="EGR173" s="20"/>
      <c r="EGS173" s="20"/>
      <c r="EGT173" s="20"/>
      <c r="EGU173" s="20"/>
      <c r="EGV173" s="20"/>
      <c r="EGW173" s="20"/>
      <c r="EGX173" s="20"/>
      <c r="EGY173" s="20"/>
      <c r="EGZ173" s="20"/>
      <c r="EHA173" s="20"/>
      <c r="EHB173" s="20"/>
      <c r="EHC173" s="20"/>
      <c r="EHD173" s="20"/>
      <c r="EHE173" s="20"/>
      <c r="EHF173" s="20"/>
      <c r="EHG173" s="20"/>
      <c r="EHH173" s="20"/>
      <c r="EHI173" s="20"/>
      <c r="EHJ173" s="20"/>
      <c r="EHK173" s="20"/>
      <c r="EHL173" s="20"/>
      <c r="EHM173" s="20"/>
      <c r="EHN173" s="20"/>
      <c r="EHO173" s="20"/>
      <c r="EHP173" s="20"/>
      <c r="EHQ173" s="20"/>
      <c r="EHR173" s="20"/>
      <c r="EHS173" s="20"/>
      <c r="EHT173" s="20"/>
      <c r="EHU173" s="20"/>
      <c r="EHV173" s="20"/>
      <c r="EHW173" s="20"/>
      <c r="EHX173" s="20"/>
      <c r="EHY173" s="20"/>
      <c r="EHZ173" s="20"/>
      <c r="EIA173" s="20"/>
      <c r="EIB173" s="20"/>
      <c r="EIC173" s="20"/>
      <c r="EID173" s="20"/>
      <c r="EIE173" s="20"/>
      <c r="EIF173" s="20"/>
      <c r="EIG173" s="20"/>
      <c r="EIH173" s="20"/>
      <c r="EII173" s="20"/>
      <c r="EIJ173" s="20"/>
      <c r="EIK173" s="20"/>
      <c r="EIL173" s="20"/>
      <c r="EIM173" s="20"/>
      <c r="EIN173" s="20"/>
      <c r="EIO173" s="20"/>
      <c r="EIP173" s="20"/>
      <c r="EIQ173" s="20"/>
      <c r="EIR173" s="20"/>
      <c r="EIS173" s="20"/>
      <c r="EIT173" s="20"/>
      <c r="EIU173" s="20"/>
      <c r="EIV173" s="20"/>
      <c r="EIW173" s="20"/>
      <c r="EIX173" s="20"/>
      <c r="EIY173" s="20"/>
      <c r="EIZ173" s="20"/>
      <c r="EJA173" s="20"/>
      <c r="EJB173" s="20"/>
      <c r="EJC173" s="20"/>
      <c r="EJD173" s="20"/>
      <c r="EJE173" s="20"/>
      <c r="EJF173" s="20"/>
      <c r="EJG173" s="20"/>
      <c r="EJH173" s="20"/>
      <c r="EJI173" s="20"/>
      <c r="EJJ173" s="20"/>
      <c r="EJK173" s="20"/>
      <c r="EJL173" s="20"/>
      <c r="EJM173" s="20"/>
      <c r="EJN173" s="20"/>
      <c r="EJO173" s="20"/>
      <c r="EJP173" s="20"/>
      <c r="EJQ173" s="20"/>
      <c r="EJR173" s="20"/>
      <c r="EJS173" s="20"/>
      <c r="EJT173" s="20"/>
      <c r="EJU173" s="20"/>
      <c r="EJV173" s="20"/>
      <c r="EJW173" s="20"/>
      <c r="EJX173" s="20"/>
      <c r="EJY173" s="20"/>
      <c r="EJZ173" s="20"/>
      <c r="EKA173" s="20"/>
      <c r="EKB173" s="20"/>
      <c r="EKC173" s="20"/>
      <c r="EKD173" s="20"/>
      <c r="EKE173" s="20"/>
      <c r="EKF173" s="20"/>
      <c r="EKG173" s="20"/>
      <c r="EKH173" s="20"/>
      <c r="EKI173" s="20"/>
      <c r="EKJ173" s="20"/>
      <c r="EKK173" s="20"/>
      <c r="EKL173" s="20"/>
      <c r="EKM173" s="20"/>
      <c r="EKN173" s="20"/>
      <c r="EKO173" s="20"/>
      <c r="EKP173" s="20"/>
      <c r="EKQ173" s="20"/>
      <c r="EKR173" s="20"/>
      <c r="EKS173" s="20"/>
      <c r="EKT173" s="20"/>
      <c r="EKU173" s="20"/>
      <c r="EKV173" s="20"/>
      <c r="EKW173" s="20"/>
      <c r="EKX173" s="20"/>
      <c r="EKY173" s="20"/>
      <c r="EKZ173" s="20"/>
      <c r="ELA173" s="20"/>
      <c r="ELB173" s="20"/>
      <c r="ELC173" s="20"/>
      <c r="ELD173" s="20"/>
      <c r="ELE173" s="20"/>
      <c r="ELF173" s="20"/>
      <c r="ELG173" s="20"/>
      <c r="ELH173" s="20"/>
      <c r="ELI173" s="20"/>
      <c r="ELJ173" s="20"/>
      <c r="ELK173" s="20"/>
      <c r="ELL173" s="20"/>
      <c r="ELM173" s="20"/>
      <c r="ELN173" s="20"/>
      <c r="ELO173" s="20"/>
      <c r="ELP173" s="20"/>
      <c r="ELQ173" s="20"/>
      <c r="ELR173" s="20"/>
      <c r="ELS173" s="20"/>
      <c r="ELT173" s="20"/>
      <c r="ELU173" s="20"/>
      <c r="ELV173" s="20"/>
      <c r="ELW173" s="20"/>
      <c r="ELX173" s="20"/>
      <c r="ELY173" s="20"/>
      <c r="ELZ173" s="20"/>
      <c r="EMA173" s="20"/>
      <c r="EMB173" s="20"/>
      <c r="EMC173" s="20"/>
      <c r="EMD173" s="20"/>
      <c r="EME173" s="20"/>
      <c r="EMF173" s="20"/>
      <c r="EMG173" s="20"/>
      <c r="EMH173" s="20"/>
      <c r="EMI173" s="20"/>
      <c r="EMJ173" s="20"/>
      <c r="EMK173" s="20"/>
      <c r="EML173" s="20"/>
      <c r="EMM173" s="20"/>
      <c r="EMN173" s="20"/>
      <c r="EMO173" s="20"/>
      <c r="EMP173" s="20"/>
      <c r="EMQ173" s="20"/>
      <c r="EMR173" s="20"/>
      <c r="EMS173" s="20"/>
      <c r="EMT173" s="20"/>
      <c r="EMU173" s="20"/>
      <c r="EMV173" s="20"/>
      <c r="EMW173" s="20"/>
      <c r="EMX173" s="20"/>
      <c r="EMY173" s="20"/>
      <c r="EMZ173" s="20"/>
      <c r="ENA173" s="20"/>
      <c r="ENB173" s="20"/>
      <c r="ENC173" s="20"/>
      <c r="END173" s="20"/>
      <c r="ENE173" s="20"/>
      <c r="ENF173" s="20"/>
      <c r="ENG173" s="20"/>
      <c r="ENH173" s="20"/>
      <c r="ENI173" s="20"/>
      <c r="ENJ173" s="20"/>
      <c r="ENK173" s="20"/>
      <c r="ENL173" s="20"/>
      <c r="ENM173" s="20"/>
      <c r="ENN173" s="20"/>
      <c r="ENO173" s="20"/>
      <c r="ENP173" s="20"/>
      <c r="ENQ173" s="20"/>
      <c r="ENR173" s="20"/>
      <c r="ENS173" s="20"/>
      <c r="ENT173" s="20"/>
      <c r="ENU173" s="20"/>
      <c r="ENV173" s="20"/>
      <c r="ENW173" s="20"/>
      <c r="ENX173" s="20"/>
      <c r="ENY173" s="20"/>
      <c r="ENZ173" s="20"/>
      <c r="EOA173" s="20"/>
      <c r="EOB173" s="20"/>
      <c r="EOC173" s="20"/>
      <c r="EOD173" s="20"/>
      <c r="EOE173" s="20"/>
      <c r="EOF173" s="20"/>
      <c r="EOG173" s="20"/>
      <c r="EOH173" s="20"/>
      <c r="EOI173" s="20"/>
      <c r="EOJ173" s="20"/>
      <c r="EOK173" s="20"/>
      <c r="EOL173" s="20"/>
      <c r="EOM173" s="20"/>
      <c r="EON173" s="20"/>
      <c r="EOO173" s="20"/>
      <c r="EOP173" s="20"/>
      <c r="EOQ173" s="20"/>
      <c r="EOR173" s="20"/>
      <c r="EOS173" s="20"/>
      <c r="EOT173" s="20"/>
      <c r="EOU173" s="20"/>
      <c r="EOV173" s="20"/>
      <c r="EOW173" s="20"/>
      <c r="EOX173" s="20"/>
      <c r="EOY173" s="20"/>
      <c r="EOZ173" s="20"/>
      <c r="EPA173" s="20"/>
      <c r="EPB173" s="20"/>
      <c r="EPC173" s="20"/>
      <c r="EPD173" s="20"/>
      <c r="EPE173" s="20"/>
      <c r="EPF173" s="20"/>
      <c r="EPG173" s="20"/>
      <c r="EPH173" s="20"/>
      <c r="EPI173" s="20"/>
      <c r="EPJ173" s="20"/>
      <c r="EPK173" s="20"/>
      <c r="EPL173" s="20"/>
      <c r="EPM173" s="20"/>
      <c r="EPN173" s="20"/>
      <c r="EPO173" s="20"/>
      <c r="EPP173" s="20"/>
      <c r="EPQ173" s="20"/>
      <c r="EPR173" s="20"/>
      <c r="EPS173" s="20"/>
      <c r="EPT173" s="20"/>
      <c r="EPU173" s="20"/>
      <c r="EPV173" s="20"/>
      <c r="EPW173" s="20"/>
      <c r="EPX173" s="20"/>
      <c r="EPY173" s="20"/>
      <c r="EPZ173" s="20"/>
      <c r="EQA173" s="20"/>
      <c r="EQB173" s="20"/>
      <c r="EQC173" s="20"/>
      <c r="EQD173" s="20"/>
      <c r="EQE173" s="20"/>
      <c r="EQF173" s="20"/>
      <c r="EQG173" s="20"/>
      <c r="EQH173" s="20"/>
      <c r="EQI173" s="20"/>
      <c r="EQJ173" s="20"/>
      <c r="EQK173" s="20"/>
      <c r="EQL173" s="20"/>
      <c r="EQM173" s="20"/>
      <c r="EQN173" s="20"/>
      <c r="EQO173" s="20"/>
      <c r="EQP173" s="20"/>
      <c r="EQQ173" s="20"/>
      <c r="EQR173" s="20"/>
      <c r="EQS173" s="20"/>
      <c r="EQT173" s="20"/>
      <c r="EQU173" s="20"/>
      <c r="EQV173" s="20"/>
      <c r="EQW173" s="20"/>
      <c r="EQX173" s="20"/>
      <c r="EQY173" s="20"/>
      <c r="EQZ173" s="20"/>
      <c r="ERA173" s="20"/>
      <c r="ERB173" s="20"/>
      <c r="ERC173" s="20"/>
      <c r="ERD173" s="20"/>
      <c r="ERE173" s="20"/>
      <c r="ERF173" s="20"/>
      <c r="ERG173" s="20"/>
      <c r="ERH173" s="20"/>
      <c r="ERI173" s="20"/>
      <c r="ERJ173" s="20"/>
      <c r="ERK173" s="20"/>
      <c r="ERL173" s="20"/>
      <c r="ERM173" s="20"/>
      <c r="ERN173" s="20"/>
      <c r="ERO173" s="20"/>
      <c r="ERP173" s="20"/>
      <c r="ERQ173" s="20"/>
      <c r="ERR173" s="20"/>
      <c r="ERS173" s="20"/>
      <c r="ERT173" s="20"/>
      <c r="ERU173" s="20"/>
      <c r="ERV173" s="20"/>
      <c r="ERW173" s="20"/>
      <c r="ERX173" s="20"/>
      <c r="ERY173" s="20"/>
      <c r="ERZ173" s="20"/>
      <c r="ESA173" s="20"/>
      <c r="ESB173" s="20"/>
      <c r="ESC173" s="20"/>
      <c r="ESD173" s="20"/>
      <c r="ESE173" s="20"/>
      <c r="ESF173" s="20"/>
      <c r="ESG173" s="20"/>
      <c r="ESH173" s="20"/>
      <c r="ESI173" s="20"/>
      <c r="ESJ173" s="20"/>
      <c r="ESK173" s="20"/>
      <c r="ESL173" s="20"/>
      <c r="ESM173" s="20"/>
      <c r="ESN173" s="20"/>
      <c r="ESO173" s="20"/>
      <c r="ESP173" s="20"/>
      <c r="ESQ173" s="20"/>
      <c r="ESR173" s="20"/>
      <c r="ESS173" s="20"/>
      <c r="EST173" s="20"/>
      <c r="ESU173" s="20"/>
      <c r="ESV173" s="20"/>
      <c r="ESW173" s="20"/>
      <c r="ESX173" s="20"/>
      <c r="ESY173" s="20"/>
      <c r="ESZ173" s="20"/>
      <c r="ETA173" s="20"/>
      <c r="ETB173" s="20"/>
      <c r="ETC173" s="20"/>
      <c r="ETD173" s="20"/>
      <c r="ETE173" s="20"/>
      <c r="ETF173" s="20"/>
      <c r="ETG173" s="20"/>
      <c r="ETH173" s="20"/>
      <c r="ETI173" s="20"/>
      <c r="ETJ173" s="20"/>
      <c r="ETK173" s="20"/>
      <c r="ETL173" s="20"/>
      <c r="ETM173" s="20"/>
      <c r="ETN173" s="20"/>
      <c r="ETO173" s="20"/>
      <c r="ETP173" s="20"/>
      <c r="ETQ173" s="20"/>
      <c r="ETR173" s="20"/>
      <c r="ETS173" s="20"/>
      <c r="ETT173" s="20"/>
      <c r="ETU173" s="20"/>
      <c r="ETV173" s="20"/>
      <c r="ETW173" s="20"/>
      <c r="ETX173" s="20"/>
      <c r="ETY173" s="20"/>
      <c r="ETZ173" s="20"/>
      <c r="EUA173" s="20"/>
      <c r="EUB173" s="20"/>
      <c r="EUC173" s="20"/>
      <c r="EUD173" s="20"/>
      <c r="EUE173" s="20"/>
      <c r="EUF173" s="20"/>
      <c r="EUG173" s="20"/>
      <c r="EUH173" s="20"/>
      <c r="EUI173" s="20"/>
      <c r="EUJ173" s="20"/>
      <c r="EUK173" s="20"/>
      <c r="EUL173" s="20"/>
      <c r="EUM173" s="20"/>
      <c r="EUN173" s="20"/>
      <c r="EUO173" s="20"/>
      <c r="EUP173" s="20"/>
      <c r="EUQ173" s="20"/>
      <c r="EUR173" s="20"/>
      <c r="EUS173" s="20"/>
      <c r="EUT173" s="20"/>
      <c r="EUU173" s="20"/>
      <c r="EUV173" s="20"/>
      <c r="EUW173" s="20"/>
      <c r="EUX173" s="20"/>
      <c r="EUY173" s="20"/>
      <c r="EUZ173" s="20"/>
      <c r="EVA173" s="20"/>
      <c r="EVB173" s="20"/>
      <c r="EVC173" s="20"/>
      <c r="EVD173" s="20"/>
      <c r="EVE173" s="20"/>
      <c r="EVF173" s="20"/>
      <c r="EVG173" s="20"/>
      <c r="EVH173" s="20"/>
      <c r="EVI173" s="20"/>
      <c r="EVJ173" s="20"/>
      <c r="EVK173" s="20"/>
      <c r="EVL173" s="20"/>
      <c r="EVM173" s="20"/>
      <c r="EVN173" s="20"/>
      <c r="EVO173" s="20"/>
      <c r="EVP173" s="20"/>
      <c r="EVQ173" s="20"/>
      <c r="EVR173" s="20"/>
      <c r="EVS173" s="20"/>
      <c r="EVT173" s="20"/>
      <c r="EVU173" s="20"/>
      <c r="EVV173" s="20"/>
      <c r="EVW173" s="20"/>
      <c r="EVX173" s="20"/>
      <c r="EVY173" s="20"/>
      <c r="EVZ173" s="20"/>
      <c r="EWA173" s="20"/>
      <c r="EWB173" s="20"/>
      <c r="EWC173" s="20"/>
      <c r="EWD173" s="20"/>
      <c r="EWE173" s="20"/>
      <c r="EWF173" s="20"/>
      <c r="EWG173" s="20"/>
      <c r="EWH173" s="20"/>
      <c r="EWI173" s="20"/>
      <c r="EWJ173" s="20"/>
      <c r="EWK173" s="20"/>
      <c r="EWL173" s="20"/>
      <c r="EWM173" s="20"/>
      <c r="EWN173" s="20"/>
      <c r="EWO173" s="20"/>
      <c r="EWP173" s="20"/>
      <c r="EWQ173" s="20"/>
      <c r="EWR173" s="20"/>
      <c r="EWS173" s="20"/>
      <c r="EWT173" s="20"/>
      <c r="EWU173" s="20"/>
      <c r="EWV173" s="20"/>
      <c r="EWW173" s="20"/>
      <c r="EWX173" s="20"/>
      <c r="EWY173" s="20"/>
      <c r="EWZ173" s="20"/>
      <c r="EXA173" s="20"/>
      <c r="EXB173" s="20"/>
      <c r="EXC173" s="20"/>
      <c r="EXD173" s="20"/>
      <c r="EXE173" s="20"/>
      <c r="EXF173" s="20"/>
      <c r="EXG173" s="20"/>
      <c r="EXH173" s="20"/>
      <c r="EXI173" s="20"/>
      <c r="EXJ173" s="20"/>
      <c r="EXK173" s="20"/>
      <c r="EXL173" s="20"/>
      <c r="EXM173" s="20"/>
      <c r="EXN173" s="20"/>
      <c r="EXO173" s="20"/>
      <c r="EXP173" s="20"/>
      <c r="EXQ173" s="20"/>
      <c r="EXR173" s="20"/>
      <c r="EXS173" s="20"/>
      <c r="EXT173" s="20"/>
      <c r="EXU173" s="20"/>
      <c r="EXV173" s="20"/>
      <c r="EXW173" s="20"/>
      <c r="EXX173" s="20"/>
      <c r="EXY173" s="20"/>
      <c r="EXZ173" s="20"/>
      <c r="EYA173" s="20"/>
      <c r="EYB173" s="20"/>
      <c r="EYC173" s="20"/>
      <c r="EYD173" s="20"/>
      <c r="EYE173" s="20"/>
      <c r="EYF173" s="20"/>
      <c r="EYG173" s="20"/>
      <c r="EYH173" s="20"/>
      <c r="EYI173" s="20"/>
      <c r="EYJ173" s="20"/>
      <c r="EYK173" s="20"/>
      <c r="EYL173" s="20"/>
      <c r="EYM173" s="20"/>
      <c r="EYN173" s="20"/>
      <c r="EYO173" s="20"/>
      <c r="EYP173" s="20"/>
      <c r="EYQ173" s="20"/>
      <c r="EYR173" s="20"/>
      <c r="EYS173" s="20"/>
      <c r="EYT173" s="20"/>
      <c r="EYU173" s="20"/>
      <c r="EYV173" s="20"/>
      <c r="EYW173" s="20"/>
      <c r="EYX173" s="20"/>
      <c r="EYY173" s="20"/>
      <c r="EYZ173" s="20"/>
      <c r="EZA173" s="20"/>
      <c r="EZB173" s="20"/>
      <c r="EZC173" s="20"/>
      <c r="EZD173" s="20"/>
      <c r="EZE173" s="20"/>
      <c r="EZF173" s="20"/>
      <c r="EZG173" s="20"/>
      <c r="EZH173" s="20"/>
      <c r="EZI173" s="20"/>
      <c r="EZJ173" s="20"/>
      <c r="EZK173" s="20"/>
      <c r="EZL173" s="20"/>
      <c r="EZM173" s="20"/>
      <c r="EZN173" s="20"/>
      <c r="EZO173" s="20"/>
      <c r="EZP173" s="20"/>
      <c r="EZQ173" s="20"/>
      <c r="EZR173" s="20"/>
      <c r="EZS173" s="20"/>
      <c r="EZT173" s="20"/>
      <c r="EZU173" s="20"/>
      <c r="EZV173" s="20"/>
      <c r="EZW173" s="20"/>
      <c r="EZX173" s="20"/>
      <c r="EZY173" s="20"/>
      <c r="EZZ173" s="20"/>
      <c r="FAA173" s="20"/>
      <c r="FAB173" s="20"/>
      <c r="FAC173" s="20"/>
      <c r="FAD173" s="20"/>
      <c r="FAE173" s="20"/>
      <c r="FAF173" s="20"/>
      <c r="FAG173" s="20"/>
      <c r="FAH173" s="20"/>
      <c r="FAI173" s="20"/>
      <c r="FAJ173" s="20"/>
      <c r="FAK173" s="20"/>
      <c r="FAL173" s="20"/>
      <c r="FAM173" s="20"/>
      <c r="FAN173" s="20"/>
      <c r="FAO173" s="20"/>
      <c r="FAP173" s="20"/>
      <c r="FAQ173" s="20"/>
      <c r="FAR173" s="20"/>
      <c r="FAS173" s="20"/>
      <c r="FAT173" s="20"/>
      <c r="FAU173" s="20"/>
      <c r="FAV173" s="20"/>
      <c r="FAW173" s="20"/>
      <c r="FAX173" s="20"/>
      <c r="FAY173" s="20"/>
      <c r="FAZ173" s="20"/>
      <c r="FBA173" s="20"/>
      <c r="FBB173" s="20"/>
      <c r="FBC173" s="20"/>
      <c r="FBD173" s="20"/>
      <c r="FBE173" s="20"/>
      <c r="FBF173" s="20"/>
      <c r="FBG173" s="20"/>
      <c r="FBH173" s="20"/>
      <c r="FBI173" s="20"/>
      <c r="FBJ173" s="20"/>
      <c r="FBK173" s="20"/>
      <c r="FBL173" s="20"/>
      <c r="FBM173" s="20"/>
      <c r="FBN173" s="20"/>
      <c r="FBO173" s="20"/>
      <c r="FBP173" s="20"/>
      <c r="FBQ173" s="20"/>
      <c r="FBR173" s="20"/>
      <c r="FBS173" s="20"/>
      <c r="FBT173" s="20"/>
      <c r="FBU173" s="20"/>
      <c r="FBV173" s="20"/>
      <c r="FBW173" s="20"/>
      <c r="FBX173" s="20"/>
      <c r="FBY173" s="20"/>
      <c r="FBZ173" s="20"/>
      <c r="FCA173" s="20"/>
      <c r="FCB173" s="20"/>
      <c r="FCC173" s="20"/>
      <c r="FCD173" s="20"/>
      <c r="FCE173" s="20"/>
      <c r="FCF173" s="20"/>
      <c r="FCG173" s="20"/>
      <c r="FCH173" s="20"/>
      <c r="FCI173" s="20"/>
      <c r="FCJ173" s="20"/>
      <c r="FCK173" s="20"/>
      <c r="FCL173" s="20"/>
      <c r="FCM173" s="20"/>
      <c r="FCN173" s="20"/>
      <c r="FCO173" s="20"/>
      <c r="FCP173" s="20"/>
      <c r="FCQ173" s="20"/>
      <c r="FCR173" s="20"/>
      <c r="FCS173" s="20"/>
      <c r="FCT173" s="20"/>
      <c r="FCU173" s="20"/>
      <c r="FCV173" s="20"/>
      <c r="FCW173" s="20"/>
      <c r="FCX173" s="20"/>
      <c r="FCY173" s="20"/>
      <c r="FCZ173" s="20"/>
      <c r="FDA173" s="20"/>
      <c r="FDB173" s="20"/>
      <c r="FDC173" s="20"/>
      <c r="FDD173" s="20"/>
      <c r="FDE173" s="20"/>
      <c r="FDF173" s="20"/>
      <c r="FDG173" s="20"/>
      <c r="FDH173" s="20"/>
      <c r="FDI173" s="20"/>
      <c r="FDJ173" s="20"/>
      <c r="FDK173" s="20"/>
      <c r="FDL173" s="20"/>
      <c r="FDM173" s="20"/>
      <c r="FDN173" s="20"/>
      <c r="FDO173" s="20"/>
      <c r="FDP173" s="20"/>
      <c r="FDQ173" s="20"/>
      <c r="FDR173" s="20"/>
      <c r="FDS173" s="20"/>
      <c r="FDT173" s="20"/>
      <c r="FDU173" s="20"/>
      <c r="FDV173" s="20"/>
      <c r="FDW173" s="20"/>
      <c r="FDX173" s="20"/>
      <c r="FDY173" s="20"/>
      <c r="FDZ173" s="20"/>
      <c r="FEA173" s="20"/>
      <c r="FEB173" s="20"/>
      <c r="FEC173" s="20"/>
      <c r="FED173" s="20"/>
      <c r="FEE173" s="20"/>
      <c r="FEF173" s="20"/>
      <c r="FEG173" s="20"/>
      <c r="FEH173" s="20"/>
      <c r="FEI173" s="20"/>
      <c r="FEJ173" s="20"/>
      <c r="FEK173" s="20"/>
      <c r="FEL173" s="20"/>
      <c r="FEM173" s="20"/>
      <c r="FEN173" s="20"/>
      <c r="FEO173" s="20"/>
      <c r="FEP173" s="20"/>
      <c r="FEQ173" s="20"/>
      <c r="FER173" s="20"/>
      <c r="FES173" s="20"/>
      <c r="FET173" s="20"/>
      <c r="FEU173" s="20"/>
      <c r="FEV173" s="20"/>
      <c r="FEW173" s="20"/>
      <c r="FEX173" s="20"/>
      <c r="FEY173" s="20"/>
      <c r="FEZ173" s="20"/>
      <c r="FFA173" s="20"/>
      <c r="FFB173" s="20"/>
      <c r="FFC173" s="20"/>
      <c r="FFD173" s="20"/>
      <c r="FFE173" s="20"/>
      <c r="FFF173" s="20"/>
      <c r="FFG173" s="20"/>
      <c r="FFH173" s="20"/>
      <c r="FFI173" s="20"/>
      <c r="FFJ173" s="20"/>
      <c r="FFK173" s="20"/>
      <c r="FFL173" s="20"/>
      <c r="FFM173" s="20"/>
      <c r="FFN173" s="20"/>
      <c r="FFO173" s="20"/>
      <c r="FFP173" s="20"/>
      <c r="FFQ173" s="20"/>
      <c r="FFR173" s="20"/>
      <c r="FFS173" s="20"/>
      <c r="FFT173" s="20"/>
      <c r="FFU173" s="20"/>
      <c r="FFV173" s="20"/>
      <c r="FFW173" s="20"/>
      <c r="FFX173" s="20"/>
      <c r="FFY173" s="20"/>
      <c r="FFZ173" s="20"/>
      <c r="FGA173" s="20"/>
      <c r="FGB173" s="20"/>
      <c r="FGC173" s="20"/>
      <c r="FGD173" s="20"/>
      <c r="FGE173" s="20"/>
      <c r="FGF173" s="20"/>
      <c r="FGG173" s="20"/>
      <c r="FGH173" s="20"/>
      <c r="FGI173" s="20"/>
      <c r="FGJ173" s="20"/>
      <c r="FGK173" s="20"/>
      <c r="FGL173" s="20"/>
      <c r="FGM173" s="20"/>
      <c r="FGN173" s="20"/>
      <c r="FGO173" s="20"/>
      <c r="FGP173" s="20"/>
      <c r="FGQ173" s="20"/>
      <c r="FGR173" s="20"/>
      <c r="FGS173" s="20"/>
      <c r="FGT173" s="20"/>
      <c r="FGU173" s="20"/>
      <c r="FGV173" s="20"/>
      <c r="FGW173" s="20"/>
      <c r="FGX173" s="20"/>
      <c r="FGY173" s="20"/>
      <c r="FGZ173" s="20"/>
      <c r="FHA173" s="20"/>
      <c r="FHB173" s="20"/>
      <c r="FHC173" s="20"/>
      <c r="FHD173" s="20"/>
      <c r="FHE173" s="20"/>
      <c r="FHF173" s="20"/>
      <c r="FHG173" s="20"/>
      <c r="FHH173" s="20"/>
      <c r="FHI173" s="20"/>
      <c r="FHJ173" s="20"/>
      <c r="FHK173" s="20"/>
      <c r="FHL173" s="20"/>
      <c r="FHM173" s="20"/>
      <c r="FHN173" s="20"/>
      <c r="FHO173" s="20"/>
      <c r="FHP173" s="20"/>
      <c r="FHQ173" s="20"/>
      <c r="FHR173" s="20"/>
      <c r="FHS173" s="20"/>
      <c r="FHT173" s="20"/>
      <c r="FHU173" s="20"/>
      <c r="FHV173" s="20"/>
      <c r="FHW173" s="20"/>
      <c r="FHX173" s="20"/>
      <c r="FHY173" s="20"/>
      <c r="FHZ173" s="20"/>
      <c r="FIA173" s="20"/>
      <c r="FIB173" s="20"/>
      <c r="FIC173" s="20"/>
      <c r="FID173" s="20"/>
      <c r="FIE173" s="20"/>
      <c r="FIF173" s="20"/>
      <c r="FIG173" s="20"/>
      <c r="FIH173" s="20"/>
      <c r="FII173" s="20"/>
      <c r="FIJ173" s="20"/>
      <c r="FIK173" s="20"/>
      <c r="FIL173" s="20"/>
      <c r="FIM173" s="20"/>
      <c r="FIN173" s="20"/>
      <c r="FIO173" s="20"/>
      <c r="FIP173" s="20"/>
      <c r="FIQ173" s="20"/>
      <c r="FIR173" s="20"/>
      <c r="FIS173" s="20"/>
      <c r="FIT173" s="20"/>
      <c r="FIU173" s="20"/>
      <c r="FIV173" s="20"/>
      <c r="FIW173" s="20"/>
      <c r="FIX173" s="20"/>
      <c r="FIY173" s="20"/>
      <c r="FIZ173" s="20"/>
      <c r="FJA173" s="20"/>
      <c r="FJB173" s="20"/>
      <c r="FJC173" s="20"/>
      <c r="FJD173" s="20"/>
      <c r="FJE173" s="20"/>
      <c r="FJF173" s="20"/>
      <c r="FJG173" s="20"/>
      <c r="FJH173" s="20"/>
      <c r="FJI173" s="20"/>
      <c r="FJJ173" s="20"/>
      <c r="FJK173" s="20"/>
      <c r="FJL173" s="20"/>
      <c r="FJM173" s="20"/>
      <c r="FJN173" s="20"/>
      <c r="FJO173" s="20"/>
      <c r="FJP173" s="20"/>
      <c r="FJQ173" s="20"/>
      <c r="FJR173" s="20"/>
      <c r="FJS173" s="20"/>
      <c r="FJT173" s="20"/>
      <c r="FJU173" s="20"/>
      <c r="FJV173" s="20"/>
      <c r="FJW173" s="20"/>
      <c r="FJX173" s="20"/>
      <c r="FJY173" s="20"/>
      <c r="FJZ173" s="20"/>
      <c r="FKA173" s="20"/>
      <c r="FKB173" s="20"/>
      <c r="FKC173" s="20"/>
      <c r="FKD173" s="20"/>
      <c r="FKE173" s="20"/>
      <c r="FKF173" s="20"/>
      <c r="FKG173" s="20"/>
      <c r="FKH173" s="20"/>
      <c r="FKI173" s="20"/>
      <c r="FKJ173" s="20"/>
      <c r="FKK173" s="20"/>
      <c r="FKL173" s="20"/>
      <c r="FKM173" s="20"/>
      <c r="FKN173" s="20"/>
      <c r="FKO173" s="20"/>
      <c r="FKP173" s="20"/>
      <c r="FKQ173" s="20"/>
      <c r="FKR173" s="20"/>
      <c r="FKS173" s="20"/>
      <c r="FKT173" s="20"/>
      <c r="FKU173" s="20"/>
      <c r="FKV173" s="20"/>
      <c r="FKW173" s="20"/>
      <c r="FKX173" s="20"/>
      <c r="FKY173" s="20"/>
      <c r="FKZ173" s="20"/>
      <c r="FLA173" s="20"/>
      <c r="FLB173" s="20"/>
      <c r="FLC173" s="20"/>
      <c r="FLD173" s="20"/>
      <c r="FLE173" s="20"/>
      <c r="FLF173" s="20"/>
      <c r="FLG173" s="20"/>
      <c r="FLH173" s="20"/>
      <c r="FLI173" s="20"/>
      <c r="FLJ173" s="20"/>
      <c r="FLK173" s="20"/>
      <c r="FLL173" s="20"/>
      <c r="FLM173" s="20"/>
      <c r="FLN173" s="20"/>
      <c r="FLO173" s="20"/>
      <c r="FLP173" s="20"/>
      <c r="FLQ173" s="20"/>
      <c r="FLR173" s="20"/>
      <c r="FLS173" s="20"/>
      <c r="FLT173" s="20"/>
      <c r="FLU173" s="20"/>
      <c r="FLV173" s="20"/>
      <c r="FLW173" s="20"/>
      <c r="FLX173" s="20"/>
      <c r="FLY173" s="20"/>
      <c r="FLZ173" s="20"/>
      <c r="FMA173" s="20"/>
      <c r="FMB173" s="20"/>
      <c r="FMC173" s="20"/>
      <c r="FMD173" s="20"/>
      <c r="FME173" s="20"/>
      <c r="FMF173" s="20"/>
      <c r="FMG173" s="20"/>
      <c r="FMH173" s="20"/>
      <c r="FMI173" s="20"/>
      <c r="FMJ173" s="20"/>
      <c r="FMK173" s="20"/>
      <c r="FML173" s="20"/>
      <c r="FMM173" s="20"/>
      <c r="FMN173" s="20"/>
      <c r="FMO173" s="20"/>
      <c r="FMP173" s="20"/>
      <c r="FMQ173" s="20"/>
      <c r="FMR173" s="20"/>
      <c r="FMS173" s="20"/>
      <c r="FMT173" s="20"/>
      <c r="FMU173" s="20"/>
      <c r="FMV173" s="20"/>
      <c r="FMW173" s="20"/>
      <c r="FMX173" s="20"/>
      <c r="FMY173" s="20"/>
      <c r="FMZ173" s="20"/>
      <c r="FNA173" s="20"/>
      <c r="FNB173" s="20"/>
      <c r="FNC173" s="20"/>
      <c r="FND173" s="20"/>
      <c r="FNE173" s="20"/>
      <c r="FNF173" s="20"/>
      <c r="FNG173" s="20"/>
      <c r="FNH173" s="20"/>
      <c r="FNI173" s="20"/>
      <c r="FNJ173" s="20"/>
      <c r="FNK173" s="20"/>
      <c r="FNL173" s="20"/>
      <c r="FNM173" s="20"/>
      <c r="FNN173" s="20"/>
      <c r="FNO173" s="20"/>
      <c r="FNP173" s="20"/>
      <c r="FNQ173" s="20"/>
      <c r="FNR173" s="20"/>
      <c r="FNS173" s="20"/>
      <c r="FNT173" s="20"/>
      <c r="FNU173" s="20"/>
      <c r="FNV173" s="20"/>
      <c r="FNW173" s="20"/>
      <c r="FNX173" s="20"/>
      <c r="FNY173" s="20"/>
      <c r="FNZ173" s="20"/>
      <c r="FOA173" s="20"/>
      <c r="FOB173" s="20"/>
      <c r="FOC173" s="20"/>
      <c r="FOD173" s="20"/>
      <c r="FOE173" s="20"/>
      <c r="FOF173" s="20"/>
      <c r="FOG173" s="20"/>
      <c r="FOH173" s="20"/>
      <c r="FOI173" s="20"/>
      <c r="FOJ173" s="20"/>
      <c r="FOK173" s="20"/>
      <c r="FOL173" s="20"/>
      <c r="FOM173" s="20"/>
      <c r="FON173" s="20"/>
      <c r="FOO173" s="20"/>
      <c r="FOP173" s="20"/>
      <c r="FOQ173" s="20"/>
      <c r="FOR173" s="20"/>
      <c r="FOS173" s="20"/>
      <c r="FOT173" s="20"/>
      <c r="FOU173" s="20"/>
      <c r="FOV173" s="20"/>
      <c r="FOW173" s="20"/>
      <c r="FOX173" s="20"/>
      <c r="FOY173" s="20"/>
      <c r="FOZ173" s="20"/>
      <c r="FPA173" s="20"/>
      <c r="FPB173" s="20"/>
      <c r="FPC173" s="20"/>
      <c r="FPD173" s="20"/>
      <c r="FPE173" s="20"/>
      <c r="FPF173" s="20"/>
      <c r="FPG173" s="20"/>
      <c r="FPH173" s="20"/>
      <c r="FPI173" s="20"/>
      <c r="FPJ173" s="20"/>
      <c r="FPK173" s="20"/>
      <c r="FPL173" s="20"/>
      <c r="FPM173" s="20"/>
      <c r="FPN173" s="20"/>
      <c r="FPO173" s="20"/>
      <c r="FPP173" s="20"/>
      <c r="FPQ173" s="20"/>
      <c r="FPR173" s="20"/>
      <c r="FPS173" s="20"/>
      <c r="FPT173" s="20"/>
      <c r="FPU173" s="20"/>
      <c r="FPV173" s="20"/>
      <c r="FPW173" s="20"/>
      <c r="FPX173" s="20"/>
      <c r="FPY173" s="20"/>
      <c r="FPZ173" s="20"/>
      <c r="FQA173" s="20"/>
      <c r="FQB173" s="20"/>
      <c r="FQC173" s="20"/>
      <c r="FQD173" s="20"/>
      <c r="FQE173" s="20"/>
      <c r="FQF173" s="20"/>
      <c r="FQG173" s="20"/>
      <c r="FQH173" s="20"/>
      <c r="FQI173" s="20"/>
      <c r="FQJ173" s="20"/>
      <c r="FQK173" s="20"/>
      <c r="FQL173" s="20"/>
      <c r="FQM173" s="20"/>
      <c r="FQN173" s="20"/>
      <c r="FQO173" s="20"/>
      <c r="FQP173" s="20"/>
      <c r="FQQ173" s="20"/>
      <c r="FQR173" s="20"/>
      <c r="FQS173" s="20"/>
      <c r="FQT173" s="20"/>
      <c r="FQU173" s="20"/>
      <c r="FQV173" s="20"/>
      <c r="FQW173" s="20"/>
      <c r="FQX173" s="20"/>
      <c r="FQY173" s="20"/>
      <c r="FQZ173" s="20"/>
      <c r="FRA173" s="20"/>
      <c r="FRB173" s="20"/>
      <c r="FRC173" s="20"/>
      <c r="FRD173" s="20"/>
      <c r="FRE173" s="20"/>
      <c r="FRF173" s="20"/>
      <c r="FRG173" s="20"/>
      <c r="FRH173" s="20"/>
      <c r="FRI173" s="20"/>
      <c r="FRJ173" s="20"/>
      <c r="FRK173" s="20"/>
      <c r="FRL173" s="20"/>
      <c r="FRM173" s="20"/>
      <c r="FRN173" s="20"/>
      <c r="FRO173" s="20"/>
      <c r="FRP173" s="20"/>
      <c r="FRQ173" s="20"/>
      <c r="FRR173" s="20"/>
      <c r="FRS173" s="20"/>
      <c r="FRT173" s="20"/>
      <c r="FRU173" s="20"/>
      <c r="FRV173" s="20"/>
      <c r="FRW173" s="20"/>
      <c r="FRX173" s="20"/>
      <c r="FRY173" s="20"/>
      <c r="FRZ173" s="20"/>
      <c r="FSA173" s="20"/>
      <c r="FSB173" s="20"/>
      <c r="FSC173" s="20"/>
      <c r="FSD173" s="20"/>
      <c r="FSE173" s="20"/>
      <c r="FSF173" s="20"/>
      <c r="FSG173" s="20"/>
      <c r="FSH173" s="20"/>
      <c r="FSI173" s="20"/>
      <c r="FSJ173" s="20"/>
      <c r="FSK173" s="20"/>
      <c r="FSL173" s="20"/>
      <c r="FSM173" s="20"/>
      <c r="FSN173" s="20"/>
      <c r="FSO173" s="20"/>
      <c r="FSP173" s="20"/>
      <c r="FSQ173" s="20"/>
      <c r="FSR173" s="20"/>
      <c r="FSS173" s="20"/>
      <c r="FST173" s="20"/>
      <c r="FSU173" s="20"/>
      <c r="FSV173" s="20"/>
      <c r="FSW173" s="20"/>
      <c r="FSX173" s="20"/>
      <c r="FSY173" s="20"/>
      <c r="FSZ173" s="20"/>
      <c r="FTA173" s="20"/>
      <c r="FTB173" s="20"/>
      <c r="FTC173" s="20"/>
      <c r="FTD173" s="20"/>
      <c r="FTE173" s="20"/>
      <c r="FTF173" s="20"/>
      <c r="FTG173" s="20"/>
      <c r="FTH173" s="20"/>
      <c r="FTI173" s="20"/>
      <c r="FTJ173" s="20"/>
      <c r="FTK173" s="20"/>
      <c r="FTL173" s="20"/>
      <c r="FTM173" s="20"/>
      <c r="FTN173" s="20"/>
      <c r="FTO173" s="20"/>
      <c r="FTP173" s="20"/>
      <c r="FTQ173" s="20"/>
      <c r="FTR173" s="20"/>
      <c r="FTS173" s="20"/>
      <c r="FTT173" s="20"/>
      <c r="FTU173" s="20"/>
      <c r="FTV173" s="20"/>
      <c r="FTW173" s="20"/>
      <c r="FTX173" s="20"/>
      <c r="FTY173" s="20"/>
      <c r="FTZ173" s="20"/>
      <c r="FUA173" s="20"/>
      <c r="FUB173" s="20"/>
      <c r="FUC173" s="20"/>
      <c r="FUD173" s="20"/>
      <c r="FUE173" s="20"/>
      <c r="FUF173" s="20"/>
      <c r="FUG173" s="20"/>
      <c r="FUH173" s="20"/>
      <c r="FUI173" s="20"/>
      <c r="FUJ173" s="20"/>
      <c r="FUK173" s="20"/>
      <c r="FUL173" s="20"/>
      <c r="FUM173" s="20"/>
      <c r="FUN173" s="20"/>
      <c r="FUO173" s="20"/>
      <c r="FUP173" s="20"/>
      <c r="FUQ173" s="20"/>
      <c r="FUR173" s="20"/>
      <c r="FUS173" s="20"/>
      <c r="FUT173" s="20"/>
      <c r="FUU173" s="20"/>
      <c r="FUV173" s="20"/>
      <c r="FUW173" s="20"/>
      <c r="FUX173" s="20"/>
      <c r="FUY173" s="20"/>
      <c r="FUZ173" s="20"/>
      <c r="FVA173" s="20"/>
      <c r="FVB173" s="20"/>
      <c r="FVC173" s="20"/>
      <c r="FVD173" s="20"/>
      <c r="FVE173" s="20"/>
      <c r="FVF173" s="20"/>
      <c r="FVG173" s="20"/>
      <c r="FVH173" s="20"/>
      <c r="FVI173" s="20"/>
      <c r="FVJ173" s="20"/>
      <c r="FVK173" s="20"/>
      <c r="FVL173" s="20"/>
      <c r="FVM173" s="20"/>
      <c r="FVN173" s="20"/>
      <c r="FVO173" s="20"/>
      <c r="FVP173" s="20"/>
      <c r="FVQ173" s="20"/>
      <c r="FVR173" s="20"/>
      <c r="FVS173" s="20"/>
      <c r="FVT173" s="20"/>
      <c r="FVU173" s="20"/>
      <c r="FVV173" s="20"/>
      <c r="FVW173" s="20"/>
      <c r="FVX173" s="20"/>
      <c r="FVY173" s="20"/>
      <c r="FVZ173" s="20"/>
      <c r="FWA173" s="20"/>
      <c r="FWB173" s="20"/>
      <c r="FWC173" s="20"/>
      <c r="FWD173" s="20"/>
      <c r="FWE173" s="20"/>
      <c r="FWF173" s="20"/>
      <c r="FWG173" s="20"/>
      <c r="FWH173" s="20"/>
      <c r="FWI173" s="20"/>
      <c r="FWJ173" s="20"/>
      <c r="FWK173" s="20"/>
      <c r="FWL173" s="20"/>
      <c r="FWM173" s="20"/>
      <c r="FWN173" s="20"/>
      <c r="FWO173" s="20"/>
      <c r="FWP173" s="20"/>
      <c r="FWQ173" s="20"/>
      <c r="FWR173" s="20"/>
      <c r="FWS173" s="20"/>
      <c r="FWT173" s="20"/>
      <c r="FWU173" s="20"/>
      <c r="FWV173" s="20"/>
      <c r="FWW173" s="20"/>
      <c r="FWX173" s="20"/>
      <c r="FWY173" s="20"/>
      <c r="FWZ173" s="20"/>
      <c r="FXA173" s="20"/>
      <c r="FXB173" s="20"/>
      <c r="FXC173" s="20"/>
      <c r="FXD173" s="20"/>
      <c r="FXE173" s="20"/>
      <c r="FXF173" s="20"/>
      <c r="FXG173" s="20"/>
      <c r="FXH173" s="20"/>
      <c r="FXI173" s="20"/>
      <c r="FXJ173" s="20"/>
      <c r="FXK173" s="20"/>
      <c r="FXL173" s="20"/>
      <c r="FXM173" s="20"/>
      <c r="FXN173" s="20"/>
      <c r="FXO173" s="20"/>
      <c r="FXP173" s="20"/>
      <c r="FXQ173" s="20"/>
      <c r="FXR173" s="20"/>
      <c r="FXS173" s="20"/>
      <c r="FXT173" s="20"/>
      <c r="FXU173" s="20"/>
      <c r="FXV173" s="20"/>
      <c r="FXW173" s="20"/>
      <c r="FXX173" s="20"/>
      <c r="FXY173" s="20"/>
      <c r="FXZ173" s="20"/>
      <c r="FYA173" s="20"/>
      <c r="FYB173" s="20"/>
      <c r="FYC173" s="20"/>
      <c r="FYD173" s="20"/>
      <c r="FYE173" s="20"/>
      <c r="FYF173" s="20"/>
      <c r="FYG173" s="20"/>
      <c r="FYH173" s="20"/>
      <c r="FYI173" s="20"/>
      <c r="FYJ173" s="20"/>
      <c r="FYK173" s="20"/>
      <c r="FYL173" s="20"/>
      <c r="FYM173" s="20"/>
      <c r="FYN173" s="20"/>
      <c r="FYO173" s="20"/>
      <c r="FYP173" s="20"/>
      <c r="FYQ173" s="20"/>
      <c r="FYR173" s="20"/>
      <c r="FYS173" s="20"/>
      <c r="FYT173" s="20"/>
      <c r="FYU173" s="20"/>
      <c r="FYV173" s="20"/>
      <c r="FYW173" s="20"/>
      <c r="FYX173" s="20"/>
      <c r="FYY173" s="20"/>
      <c r="FYZ173" s="20"/>
      <c r="FZA173" s="20"/>
      <c r="FZB173" s="20"/>
      <c r="FZC173" s="20"/>
      <c r="FZD173" s="20"/>
      <c r="FZE173" s="20"/>
      <c r="FZF173" s="20"/>
      <c r="FZG173" s="20"/>
      <c r="FZH173" s="20"/>
      <c r="FZI173" s="20"/>
      <c r="FZJ173" s="20"/>
      <c r="FZK173" s="20"/>
      <c r="FZL173" s="20"/>
      <c r="FZM173" s="20"/>
      <c r="FZN173" s="20"/>
      <c r="FZO173" s="20"/>
      <c r="FZP173" s="20"/>
      <c r="FZQ173" s="20"/>
      <c r="FZR173" s="20"/>
      <c r="FZS173" s="20"/>
      <c r="FZT173" s="20"/>
      <c r="FZU173" s="20"/>
      <c r="FZV173" s="20"/>
      <c r="FZW173" s="20"/>
      <c r="FZX173" s="20"/>
      <c r="FZY173" s="20"/>
      <c r="FZZ173" s="20"/>
      <c r="GAA173" s="20"/>
      <c r="GAB173" s="20"/>
      <c r="GAC173" s="20"/>
      <c r="GAD173" s="20"/>
      <c r="GAE173" s="20"/>
      <c r="GAF173" s="20"/>
      <c r="GAG173" s="20"/>
      <c r="GAH173" s="20"/>
      <c r="GAI173" s="20"/>
      <c r="GAJ173" s="20"/>
      <c r="GAK173" s="20"/>
      <c r="GAL173" s="20"/>
      <c r="GAM173" s="20"/>
      <c r="GAN173" s="20"/>
      <c r="GAO173" s="20"/>
      <c r="GAP173" s="20"/>
      <c r="GAQ173" s="20"/>
      <c r="GAR173" s="20"/>
      <c r="GAS173" s="20"/>
      <c r="GAT173" s="20"/>
      <c r="GAU173" s="20"/>
      <c r="GAV173" s="20"/>
      <c r="GAW173" s="20"/>
      <c r="GAX173" s="20"/>
      <c r="GAY173" s="20"/>
      <c r="GAZ173" s="20"/>
      <c r="GBA173" s="20"/>
      <c r="GBB173" s="20"/>
      <c r="GBC173" s="20"/>
      <c r="GBD173" s="20"/>
      <c r="GBE173" s="20"/>
      <c r="GBF173" s="20"/>
      <c r="GBG173" s="20"/>
      <c r="GBH173" s="20"/>
      <c r="GBI173" s="20"/>
      <c r="GBJ173" s="20"/>
      <c r="GBK173" s="20"/>
      <c r="GBL173" s="20"/>
      <c r="GBM173" s="20"/>
      <c r="GBN173" s="20"/>
      <c r="GBO173" s="20"/>
      <c r="GBP173" s="20"/>
      <c r="GBQ173" s="20"/>
      <c r="GBR173" s="20"/>
      <c r="GBS173" s="20"/>
      <c r="GBT173" s="20"/>
      <c r="GBU173" s="20"/>
      <c r="GBV173" s="20"/>
      <c r="GBW173" s="20"/>
      <c r="GBX173" s="20"/>
      <c r="GBY173" s="20"/>
      <c r="GBZ173" s="20"/>
      <c r="GCA173" s="20"/>
      <c r="GCB173" s="20"/>
      <c r="GCC173" s="20"/>
      <c r="GCD173" s="20"/>
      <c r="GCE173" s="20"/>
      <c r="GCF173" s="20"/>
      <c r="GCG173" s="20"/>
      <c r="GCH173" s="20"/>
      <c r="GCI173" s="20"/>
      <c r="GCJ173" s="20"/>
      <c r="GCK173" s="20"/>
      <c r="GCL173" s="20"/>
      <c r="GCM173" s="20"/>
      <c r="GCN173" s="20"/>
      <c r="GCO173" s="20"/>
      <c r="GCP173" s="20"/>
      <c r="GCQ173" s="20"/>
      <c r="GCR173" s="20"/>
      <c r="GCS173" s="20"/>
      <c r="GCT173" s="20"/>
      <c r="GCU173" s="20"/>
      <c r="GCV173" s="20"/>
      <c r="GCW173" s="20"/>
      <c r="GCX173" s="20"/>
      <c r="GCY173" s="20"/>
      <c r="GCZ173" s="20"/>
      <c r="GDA173" s="20"/>
      <c r="GDB173" s="20"/>
      <c r="GDC173" s="20"/>
      <c r="GDD173" s="20"/>
      <c r="GDE173" s="20"/>
      <c r="GDF173" s="20"/>
      <c r="GDG173" s="20"/>
      <c r="GDH173" s="20"/>
      <c r="GDI173" s="20"/>
      <c r="GDJ173" s="20"/>
      <c r="GDK173" s="20"/>
      <c r="GDL173" s="20"/>
      <c r="GDM173" s="20"/>
      <c r="GDN173" s="20"/>
      <c r="GDO173" s="20"/>
      <c r="GDP173" s="20"/>
      <c r="GDQ173" s="20"/>
      <c r="GDR173" s="20"/>
      <c r="GDS173" s="20"/>
      <c r="GDT173" s="20"/>
      <c r="GDU173" s="20"/>
      <c r="GDV173" s="20"/>
      <c r="GDW173" s="20"/>
      <c r="GDX173" s="20"/>
      <c r="GDY173" s="20"/>
      <c r="GDZ173" s="20"/>
      <c r="GEA173" s="20"/>
      <c r="GEB173" s="20"/>
      <c r="GEC173" s="20"/>
      <c r="GED173" s="20"/>
      <c r="GEE173" s="20"/>
      <c r="GEF173" s="20"/>
      <c r="GEG173" s="20"/>
      <c r="GEH173" s="20"/>
      <c r="GEI173" s="20"/>
      <c r="GEJ173" s="20"/>
      <c r="GEK173" s="20"/>
      <c r="GEL173" s="20"/>
      <c r="GEM173" s="20"/>
      <c r="GEN173" s="20"/>
      <c r="GEO173" s="20"/>
      <c r="GEP173" s="20"/>
      <c r="GEQ173" s="20"/>
      <c r="GER173" s="20"/>
      <c r="GES173" s="20"/>
      <c r="GET173" s="20"/>
      <c r="GEU173" s="20"/>
      <c r="GEV173" s="20"/>
      <c r="GEW173" s="20"/>
      <c r="GEX173" s="20"/>
      <c r="GEY173" s="20"/>
      <c r="GEZ173" s="20"/>
      <c r="GFA173" s="20"/>
      <c r="GFB173" s="20"/>
      <c r="GFC173" s="20"/>
      <c r="GFD173" s="20"/>
      <c r="GFE173" s="20"/>
      <c r="GFF173" s="20"/>
      <c r="GFG173" s="20"/>
      <c r="GFH173" s="20"/>
      <c r="GFI173" s="20"/>
      <c r="GFJ173" s="20"/>
      <c r="GFK173" s="20"/>
      <c r="GFL173" s="20"/>
      <c r="GFM173" s="20"/>
      <c r="GFN173" s="20"/>
      <c r="GFO173" s="20"/>
      <c r="GFP173" s="20"/>
      <c r="GFQ173" s="20"/>
      <c r="GFR173" s="20"/>
      <c r="GFS173" s="20"/>
      <c r="GFT173" s="20"/>
      <c r="GFU173" s="20"/>
      <c r="GFV173" s="20"/>
      <c r="GFW173" s="20"/>
      <c r="GFX173" s="20"/>
      <c r="GFY173" s="20"/>
      <c r="GFZ173" s="20"/>
      <c r="GGA173" s="20"/>
      <c r="GGB173" s="20"/>
      <c r="GGC173" s="20"/>
      <c r="GGD173" s="20"/>
      <c r="GGE173" s="20"/>
      <c r="GGF173" s="20"/>
      <c r="GGG173" s="20"/>
      <c r="GGH173" s="20"/>
      <c r="GGI173" s="20"/>
      <c r="GGJ173" s="20"/>
      <c r="GGK173" s="20"/>
      <c r="GGL173" s="20"/>
      <c r="GGM173" s="20"/>
      <c r="GGN173" s="20"/>
      <c r="GGO173" s="20"/>
      <c r="GGP173" s="20"/>
      <c r="GGQ173" s="20"/>
      <c r="GGR173" s="20"/>
      <c r="GGS173" s="20"/>
      <c r="GGT173" s="20"/>
      <c r="GGU173" s="20"/>
      <c r="GGV173" s="20"/>
      <c r="GGW173" s="20"/>
      <c r="GGX173" s="20"/>
      <c r="GGY173" s="20"/>
      <c r="GGZ173" s="20"/>
      <c r="GHA173" s="20"/>
      <c r="GHB173" s="20"/>
      <c r="GHC173" s="20"/>
      <c r="GHD173" s="20"/>
      <c r="GHE173" s="20"/>
      <c r="GHF173" s="20"/>
      <c r="GHG173" s="20"/>
      <c r="GHH173" s="20"/>
      <c r="GHI173" s="20"/>
      <c r="GHJ173" s="20"/>
      <c r="GHK173" s="20"/>
      <c r="GHL173" s="20"/>
      <c r="GHM173" s="20"/>
      <c r="GHN173" s="20"/>
      <c r="GHO173" s="20"/>
      <c r="GHP173" s="20"/>
      <c r="GHQ173" s="20"/>
      <c r="GHR173" s="20"/>
      <c r="GHS173" s="20"/>
      <c r="GHT173" s="20"/>
      <c r="GHU173" s="20"/>
      <c r="GHV173" s="20"/>
      <c r="GHW173" s="20"/>
      <c r="GHX173" s="20"/>
      <c r="GHY173" s="20"/>
      <c r="GHZ173" s="20"/>
      <c r="GIA173" s="20"/>
      <c r="GIB173" s="20"/>
      <c r="GIC173" s="20"/>
      <c r="GID173" s="20"/>
      <c r="GIE173" s="20"/>
      <c r="GIF173" s="20"/>
      <c r="GIG173" s="20"/>
      <c r="GIH173" s="20"/>
      <c r="GII173" s="20"/>
      <c r="GIJ173" s="20"/>
      <c r="GIK173" s="20"/>
      <c r="GIL173" s="20"/>
      <c r="GIM173" s="20"/>
      <c r="GIN173" s="20"/>
      <c r="GIO173" s="20"/>
      <c r="GIP173" s="20"/>
      <c r="GIQ173" s="20"/>
      <c r="GIR173" s="20"/>
      <c r="GIS173" s="20"/>
      <c r="GIT173" s="20"/>
      <c r="GIU173" s="20"/>
      <c r="GIV173" s="20"/>
      <c r="GIW173" s="20"/>
      <c r="GIX173" s="20"/>
      <c r="GIY173" s="20"/>
      <c r="GIZ173" s="20"/>
      <c r="GJA173" s="20"/>
      <c r="GJB173" s="20"/>
      <c r="GJC173" s="20"/>
      <c r="GJD173" s="20"/>
      <c r="GJE173" s="20"/>
      <c r="GJF173" s="20"/>
      <c r="GJG173" s="20"/>
      <c r="GJH173" s="20"/>
      <c r="GJI173" s="20"/>
      <c r="GJJ173" s="20"/>
      <c r="GJK173" s="20"/>
      <c r="GJL173" s="20"/>
      <c r="GJM173" s="20"/>
      <c r="GJN173" s="20"/>
      <c r="GJO173" s="20"/>
      <c r="GJP173" s="20"/>
      <c r="GJQ173" s="20"/>
      <c r="GJR173" s="20"/>
      <c r="GJS173" s="20"/>
      <c r="GJT173" s="20"/>
      <c r="GJU173" s="20"/>
      <c r="GJV173" s="20"/>
      <c r="GJW173" s="20"/>
      <c r="GJX173" s="20"/>
      <c r="GJY173" s="20"/>
      <c r="GJZ173" s="20"/>
      <c r="GKA173" s="20"/>
      <c r="GKB173" s="20"/>
      <c r="GKC173" s="20"/>
      <c r="GKD173" s="20"/>
      <c r="GKE173" s="20"/>
      <c r="GKF173" s="20"/>
      <c r="GKG173" s="20"/>
      <c r="GKH173" s="20"/>
      <c r="GKI173" s="20"/>
      <c r="GKJ173" s="20"/>
      <c r="GKK173" s="20"/>
      <c r="GKL173" s="20"/>
      <c r="GKM173" s="20"/>
      <c r="GKN173" s="20"/>
      <c r="GKO173" s="20"/>
      <c r="GKP173" s="20"/>
      <c r="GKQ173" s="20"/>
      <c r="GKR173" s="20"/>
      <c r="GKS173" s="20"/>
      <c r="GKT173" s="20"/>
      <c r="GKU173" s="20"/>
      <c r="GKV173" s="20"/>
      <c r="GKW173" s="20"/>
      <c r="GKX173" s="20"/>
      <c r="GKY173" s="20"/>
      <c r="GKZ173" s="20"/>
      <c r="GLA173" s="20"/>
      <c r="GLB173" s="20"/>
      <c r="GLC173" s="20"/>
      <c r="GLD173" s="20"/>
      <c r="GLE173" s="20"/>
      <c r="GLF173" s="20"/>
      <c r="GLG173" s="20"/>
      <c r="GLH173" s="20"/>
      <c r="GLI173" s="20"/>
      <c r="GLJ173" s="20"/>
      <c r="GLK173" s="20"/>
      <c r="GLL173" s="20"/>
      <c r="GLM173" s="20"/>
      <c r="GLN173" s="20"/>
      <c r="GLO173" s="20"/>
      <c r="GLP173" s="20"/>
      <c r="GLQ173" s="20"/>
      <c r="GLR173" s="20"/>
      <c r="GLS173" s="20"/>
      <c r="GLT173" s="20"/>
      <c r="GLU173" s="20"/>
      <c r="GLV173" s="20"/>
      <c r="GLW173" s="20"/>
      <c r="GLX173" s="20"/>
      <c r="GLY173" s="20"/>
      <c r="GLZ173" s="20"/>
      <c r="GMA173" s="20"/>
      <c r="GMB173" s="20"/>
      <c r="GMC173" s="20"/>
      <c r="GMD173" s="20"/>
      <c r="GME173" s="20"/>
      <c r="GMF173" s="20"/>
      <c r="GMG173" s="20"/>
      <c r="GMH173" s="20"/>
      <c r="GMI173" s="20"/>
      <c r="GMJ173" s="20"/>
      <c r="GMK173" s="20"/>
      <c r="GML173" s="20"/>
      <c r="GMM173" s="20"/>
      <c r="GMN173" s="20"/>
      <c r="GMO173" s="20"/>
      <c r="GMP173" s="20"/>
      <c r="GMQ173" s="20"/>
      <c r="GMR173" s="20"/>
      <c r="GMS173" s="20"/>
      <c r="GMT173" s="20"/>
      <c r="GMU173" s="20"/>
      <c r="GMV173" s="20"/>
      <c r="GMW173" s="20"/>
      <c r="GMX173" s="20"/>
      <c r="GMY173" s="20"/>
      <c r="GMZ173" s="20"/>
      <c r="GNA173" s="20"/>
      <c r="GNB173" s="20"/>
      <c r="GNC173" s="20"/>
      <c r="GND173" s="20"/>
      <c r="GNE173" s="20"/>
      <c r="GNF173" s="20"/>
      <c r="GNG173" s="20"/>
      <c r="GNH173" s="20"/>
      <c r="GNI173" s="20"/>
      <c r="GNJ173" s="20"/>
      <c r="GNK173" s="20"/>
      <c r="GNL173" s="20"/>
      <c r="GNM173" s="20"/>
      <c r="GNN173" s="20"/>
      <c r="GNO173" s="20"/>
      <c r="GNP173" s="20"/>
      <c r="GNQ173" s="20"/>
      <c r="GNR173" s="20"/>
      <c r="GNS173" s="20"/>
      <c r="GNT173" s="20"/>
      <c r="GNU173" s="20"/>
      <c r="GNV173" s="20"/>
      <c r="GNW173" s="20"/>
      <c r="GNX173" s="20"/>
      <c r="GNY173" s="20"/>
      <c r="GNZ173" s="20"/>
      <c r="GOA173" s="20"/>
      <c r="GOB173" s="20"/>
      <c r="GOC173" s="20"/>
      <c r="GOD173" s="20"/>
      <c r="GOE173" s="20"/>
      <c r="GOF173" s="20"/>
      <c r="GOG173" s="20"/>
      <c r="GOH173" s="20"/>
      <c r="GOI173" s="20"/>
      <c r="GOJ173" s="20"/>
      <c r="GOK173" s="20"/>
      <c r="GOL173" s="20"/>
      <c r="GOM173" s="20"/>
      <c r="GON173" s="20"/>
      <c r="GOO173" s="20"/>
      <c r="GOP173" s="20"/>
      <c r="GOQ173" s="20"/>
      <c r="GOR173" s="20"/>
      <c r="GOS173" s="20"/>
      <c r="GOT173" s="20"/>
      <c r="GOU173" s="20"/>
      <c r="GOV173" s="20"/>
      <c r="GOW173" s="20"/>
      <c r="GOX173" s="20"/>
      <c r="GOY173" s="20"/>
      <c r="GOZ173" s="20"/>
      <c r="GPA173" s="20"/>
      <c r="GPB173" s="20"/>
      <c r="GPC173" s="20"/>
      <c r="GPD173" s="20"/>
      <c r="GPE173" s="20"/>
      <c r="GPF173" s="20"/>
      <c r="GPG173" s="20"/>
      <c r="GPH173" s="20"/>
      <c r="GPI173" s="20"/>
      <c r="GPJ173" s="20"/>
      <c r="GPK173" s="20"/>
      <c r="GPL173" s="20"/>
      <c r="GPM173" s="20"/>
      <c r="GPN173" s="20"/>
      <c r="GPO173" s="20"/>
      <c r="GPP173" s="20"/>
      <c r="GPQ173" s="20"/>
      <c r="GPR173" s="20"/>
      <c r="GPS173" s="20"/>
      <c r="GPT173" s="20"/>
      <c r="GPU173" s="20"/>
      <c r="GPV173" s="20"/>
      <c r="GPW173" s="20"/>
      <c r="GPX173" s="20"/>
      <c r="GPY173" s="20"/>
      <c r="GPZ173" s="20"/>
      <c r="GQA173" s="20"/>
      <c r="GQB173" s="20"/>
      <c r="GQC173" s="20"/>
      <c r="GQD173" s="20"/>
      <c r="GQE173" s="20"/>
      <c r="GQF173" s="20"/>
      <c r="GQG173" s="20"/>
      <c r="GQH173" s="20"/>
      <c r="GQI173" s="20"/>
      <c r="GQJ173" s="20"/>
      <c r="GQK173" s="20"/>
      <c r="GQL173" s="20"/>
      <c r="GQM173" s="20"/>
      <c r="GQN173" s="20"/>
      <c r="GQO173" s="20"/>
      <c r="GQP173" s="20"/>
      <c r="GQQ173" s="20"/>
      <c r="GQR173" s="20"/>
      <c r="GQS173" s="20"/>
      <c r="GQT173" s="20"/>
      <c r="GQU173" s="20"/>
      <c r="GQV173" s="20"/>
      <c r="GQW173" s="20"/>
      <c r="GQX173" s="20"/>
      <c r="GQY173" s="20"/>
      <c r="GQZ173" s="20"/>
      <c r="GRA173" s="20"/>
      <c r="GRB173" s="20"/>
      <c r="GRC173" s="20"/>
      <c r="GRD173" s="20"/>
      <c r="GRE173" s="20"/>
      <c r="GRF173" s="20"/>
      <c r="GRG173" s="20"/>
      <c r="GRH173" s="20"/>
      <c r="GRI173" s="20"/>
      <c r="GRJ173" s="20"/>
      <c r="GRK173" s="20"/>
      <c r="GRL173" s="20"/>
      <c r="GRM173" s="20"/>
      <c r="GRN173" s="20"/>
      <c r="GRO173" s="20"/>
      <c r="GRP173" s="20"/>
      <c r="GRQ173" s="20"/>
      <c r="GRR173" s="20"/>
      <c r="GRS173" s="20"/>
      <c r="GRT173" s="20"/>
      <c r="GRU173" s="20"/>
      <c r="GRV173" s="20"/>
      <c r="GRW173" s="20"/>
      <c r="GRX173" s="20"/>
      <c r="GRY173" s="20"/>
      <c r="GRZ173" s="20"/>
      <c r="GSA173" s="20"/>
      <c r="GSB173" s="20"/>
      <c r="GSC173" s="20"/>
      <c r="GSD173" s="20"/>
      <c r="GSE173" s="20"/>
      <c r="GSF173" s="20"/>
      <c r="GSG173" s="20"/>
      <c r="GSH173" s="20"/>
      <c r="GSI173" s="20"/>
      <c r="GSJ173" s="20"/>
      <c r="GSK173" s="20"/>
      <c r="GSL173" s="20"/>
      <c r="GSM173" s="20"/>
      <c r="GSN173" s="20"/>
      <c r="GSO173" s="20"/>
      <c r="GSP173" s="20"/>
      <c r="GSQ173" s="20"/>
      <c r="GSR173" s="20"/>
      <c r="GSS173" s="20"/>
      <c r="GST173" s="20"/>
      <c r="GSU173" s="20"/>
      <c r="GSV173" s="20"/>
      <c r="GSW173" s="20"/>
      <c r="GSX173" s="20"/>
      <c r="GSY173" s="20"/>
      <c r="GSZ173" s="20"/>
      <c r="GTA173" s="20"/>
      <c r="GTB173" s="20"/>
      <c r="GTC173" s="20"/>
      <c r="GTD173" s="20"/>
      <c r="GTE173" s="20"/>
      <c r="GTF173" s="20"/>
      <c r="GTG173" s="20"/>
      <c r="GTH173" s="20"/>
      <c r="GTI173" s="20"/>
      <c r="GTJ173" s="20"/>
      <c r="GTK173" s="20"/>
      <c r="GTL173" s="20"/>
      <c r="GTM173" s="20"/>
      <c r="GTN173" s="20"/>
      <c r="GTO173" s="20"/>
      <c r="GTP173" s="20"/>
      <c r="GTQ173" s="20"/>
      <c r="GTR173" s="20"/>
      <c r="GTS173" s="20"/>
      <c r="GTT173" s="20"/>
      <c r="GTU173" s="20"/>
      <c r="GTV173" s="20"/>
      <c r="GTW173" s="20"/>
      <c r="GTX173" s="20"/>
      <c r="GTY173" s="20"/>
      <c r="GTZ173" s="20"/>
      <c r="GUA173" s="20"/>
      <c r="GUB173" s="20"/>
      <c r="GUC173" s="20"/>
      <c r="GUD173" s="20"/>
      <c r="GUE173" s="20"/>
      <c r="GUF173" s="20"/>
      <c r="GUG173" s="20"/>
      <c r="GUH173" s="20"/>
      <c r="GUI173" s="20"/>
      <c r="GUJ173" s="20"/>
      <c r="GUK173" s="20"/>
      <c r="GUL173" s="20"/>
      <c r="GUM173" s="20"/>
      <c r="GUN173" s="20"/>
      <c r="GUO173" s="20"/>
      <c r="GUP173" s="20"/>
      <c r="GUQ173" s="20"/>
      <c r="GUR173" s="20"/>
      <c r="GUS173" s="20"/>
      <c r="GUT173" s="20"/>
      <c r="GUU173" s="20"/>
      <c r="GUV173" s="20"/>
      <c r="GUW173" s="20"/>
      <c r="GUX173" s="20"/>
      <c r="GUY173" s="20"/>
      <c r="GUZ173" s="20"/>
      <c r="GVA173" s="20"/>
      <c r="GVB173" s="20"/>
      <c r="GVC173" s="20"/>
      <c r="GVD173" s="20"/>
      <c r="GVE173" s="20"/>
      <c r="GVF173" s="20"/>
      <c r="GVG173" s="20"/>
      <c r="GVH173" s="20"/>
      <c r="GVI173" s="20"/>
      <c r="GVJ173" s="20"/>
      <c r="GVK173" s="20"/>
      <c r="GVL173" s="20"/>
      <c r="GVM173" s="20"/>
      <c r="GVN173" s="20"/>
      <c r="GVO173" s="20"/>
      <c r="GVP173" s="20"/>
      <c r="GVQ173" s="20"/>
      <c r="GVR173" s="20"/>
      <c r="GVS173" s="20"/>
      <c r="GVT173" s="20"/>
      <c r="GVU173" s="20"/>
      <c r="GVV173" s="20"/>
      <c r="GVW173" s="20"/>
      <c r="GVX173" s="20"/>
      <c r="GVY173" s="20"/>
      <c r="GVZ173" s="20"/>
      <c r="GWA173" s="20"/>
      <c r="GWB173" s="20"/>
      <c r="GWC173" s="20"/>
      <c r="GWD173" s="20"/>
      <c r="GWE173" s="20"/>
      <c r="GWF173" s="20"/>
      <c r="GWG173" s="20"/>
      <c r="GWH173" s="20"/>
      <c r="GWI173" s="20"/>
      <c r="GWJ173" s="20"/>
      <c r="GWK173" s="20"/>
      <c r="GWL173" s="20"/>
      <c r="GWM173" s="20"/>
      <c r="GWN173" s="20"/>
      <c r="GWO173" s="20"/>
      <c r="GWP173" s="20"/>
      <c r="GWQ173" s="20"/>
      <c r="GWR173" s="20"/>
      <c r="GWS173" s="20"/>
      <c r="GWT173" s="20"/>
      <c r="GWU173" s="20"/>
      <c r="GWV173" s="20"/>
      <c r="GWW173" s="20"/>
      <c r="GWX173" s="20"/>
      <c r="GWY173" s="20"/>
      <c r="GWZ173" s="20"/>
      <c r="GXA173" s="20"/>
      <c r="GXB173" s="20"/>
      <c r="GXC173" s="20"/>
      <c r="GXD173" s="20"/>
      <c r="GXE173" s="20"/>
      <c r="GXF173" s="20"/>
      <c r="GXG173" s="20"/>
      <c r="GXH173" s="20"/>
      <c r="GXI173" s="20"/>
      <c r="GXJ173" s="20"/>
      <c r="GXK173" s="20"/>
      <c r="GXL173" s="20"/>
      <c r="GXM173" s="20"/>
      <c r="GXN173" s="20"/>
      <c r="GXO173" s="20"/>
      <c r="GXP173" s="20"/>
      <c r="GXQ173" s="20"/>
      <c r="GXR173" s="20"/>
      <c r="GXS173" s="20"/>
      <c r="GXT173" s="20"/>
      <c r="GXU173" s="20"/>
      <c r="GXV173" s="20"/>
      <c r="GXW173" s="20"/>
      <c r="GXX173" s="20"/>
      <c r="GXY173" s="20"/>
      <c r="GXZ173" s="20"/>
      <c r="GYA173" s="20"/>
      <c r="GYB173" s="20"/>
      <c r="GYC173" s="20"/>
      <c r="GYD173" s="20"/>
      <c r="GYE173" s="20"/>
      <c r="GYF173" s="20"/>
      <c r="GYG173" s="20"/>
      <c r="GYH173" s="20"/>
      <c r="GYI173" s="20"/>
      <c r="GYJ173" s="20"/>
      <c r="GYK173" s="20"/>
      <c r="GYL173" s="20"/>
      <c r="GYM173" s="20"/>
      <c r="GYN173" s="20"/>
      <c r="GYO173" s="20"/>
      <c r="GYP173" s="20"/>
      <c r="GYQ173" s="20"/>
      <c r="GYR173" s="20"/>
      <c r="GYS173" s="20"/>
      <c r="GYT173" s="20"/>
      <c r="GYU173" s="20"/>
      <c r="GYV173" s="20"/>
      <c r="GYW173" s="20"/>
      <c r="GYX173" s="20"/>
      <c r="GYY173" s="20"/>
      <c r="GYZ173" s="20"/>
      <c r="GZA173" s="20"/>
      <c r="GZB173" s="20"/>
      <c r="GZC173" s="20"/>
      <c r="GZD173" s="20"/>
      <c r="GZE173" s="20"/>
      <c r="GZF173" s="20"/>
      <c r="GZG173" s="20"/>
      <c r="GZH173" s="20"/>
      <c r="GZI173" s="20"/>
      <c r="GZJ173" s="20"/>
      <c r="GZK173" s="20"/>
      <c r="GZL173" s="20"/>
      <c r="GZM173" s="20"/>
      <c r="GZN173" s="20"/>
      <c r="GZO173" s="20"/>
      <c r="GZP173" s="20"/>
      <c r="GZQ173" s="20"/>
      <c r="GZR173" s="20"/>
      <c r="GZS173" s="20"/>
      <c r="GZT173" s="20"/>
      <c r="GZU173" s="20"/>
      <c r="GZV173" s="20"/>
      <c r="GZW173" s="20"/>
      <c r="GZX173" s="20"/>
      <c r="GZY173" s="20"/>
      <c r="GZZ173" s="20"/>
      <c r="HAA173" s="20"/>
      <c r="HAB173" s="20"/>
      <c r="HAC173" s="20"/>
      <c r="HAD173" s="20"/>
      <c r="HAE173" s="20"/>
      <c r="HAF173" s="20"/>
      <c r="HAG173" s="20"/>
      <c r="HAH173" s="20"/>
      <c r="HAI173" s="20"/>
      <c r="HAJ173" s="20"/>
      <c r="HAK173" s="20"/>
      <c r="HAL173" s="20"/>
      <c r="HAM173" s="20"/>
      <c r="HAN173" s="20"/>
      <c r="HAO173" s="20"/>
      <c r="HAP173" s="20"/>
      <c r="HAQ173" s="20"/>
      <c r="HAR173" s="20"/>
      <c r="HAS173" s="20"/>
      <c r="HAT173" s="20"/>
      <c r="HAU173" s="20"/>
      <c r="HAV173" s="20"/>
      <c r="HAW173" s="20"/>
      <c r="HAX173" s="20"/>
      <c r="HAY173" s="20"/>
      <c r="HAZ173" s="20"/>
      <c r="HBA173" s="20"/>
      <c r="HBB173" s="20"/>
      <c r="HBC173" s="20"/>
      <c r="HBD173" s="20"/>
      <c r="HBE173" s="20"/>
      <c r="HBF173" s="20"/>
      <c r="HBG173" s="20"/>
      <c r="HBH173" s="20"/>
      <c r="HBI173" s="20"/>
      <c r="HBJ173" s="20"/>
      <c r="HBK173" s="20"/>
      <c r="HBL173" s="20"/>
      <c r="HBM173" s="20"/>
      <c r="HBN173" s="20"/>
      <c r="HBO173" s="20"/>
      <c r="HBP173" s="20"/>
      <c r="HBQ173" s="20"/>
      <c r="HBR173" s="20"/>
      <c r="HBS173" s="20"/>
      <c r="HBT173" s="20"/>
      <c r="HBU173" s="20"/>
      <c r="HBV173" s="20"/>
      <c r="HBW173" s="20"/>
      <c r="HBX173" s="20"/>
      <c r="HBY173" s="20"/>
      <c r="HBZ173" s="20"/>
      <c r="HCA173" s="20"/>
      <c r="HCB173" s="20"/>
      <c r="HCC173" s="20"/>
      <c r="HCD173" s="20"/>
      <c r="HCE173" s="20"/>
      <c r="HCF173" s="20"/>
      <c r="HCG173" s="20"/>
      <c r="HCH173" s="20"/>
      <c r="HCI173" s="20"/>
      <c r="HCJ173" s="20"/>
      <c r="HCK173" s="20"/>
      <c r="HCL173" s="20"/>
      <c r="HCM173" s="20"/>
      <c r="HCN173" s="20"/>
      <c r="HCO173" s="20"/>
      <c r="HCP173" s="20"/>
      <c r="HCQ173" s="20"/>
      <c r="HCR173" s="20"/>
      <c r="HCS173" s="20"/>
      <c r="HCT173" s="20"/>
      <c r="HCU173" s="20"/>
      <c r="HCV173" s="20"/>
      <c r="HCW173" s="20"/>
      <c r="HCX173" s="20"/>
      <c r="HCY173" s="20"/>
      <c r="HCZ173" s="20"/>
      <c r="HDA173" s="20"/>
      <c r="HDB173" s="20"/>
      <c r="HDC173" s="20"/>
      <c r="HDD173" s="20"/>
      <c r="HDE173" s="20"/>
      <c r="HDF173" s="20"/>
      <c r="HDG173" s="20"/>
      <c r="HDH173" s="20"/>
      <c r="HDI173" s="20"/>
      <c r="HDJ173" s="20"/>
      <c r="HDK173" s="20"/>
      <c r="HDL173" s="20"/>
      <c r="HDM173" s="20"/>
      <c r="HDN173" s="20"/>
      <c r="HDO173" s="20"/>
      <c r="HDP173" s="20"/>
      <c r="HDQ173" s="20"/>
      <c r="HDR173" s="20"/>
      <c r="HDS173" s="20"/>
      <c r="HDT173" s="20"/>
      <c r="HDU173" s="20"/>
      <c r="HDV173" s="20"/>
      <c r="HDW173" s="20"/>
      <c r="HDX173" s="20"/>
      <c r="HDY173" s="20"/>
      <c r="HDZ173" s="20"/>
      <c r="HEA173" s="20"/>
      <c r="HEB173" s="20"/>
      <c r="HEC173" s="20"/>
      <c r="HED173" s="20"/>
      <c r="HEE173" s="20"/>
      <c r="HEF173" s="20"/>
      <c r="HEG173" s="20"/>
      <c r="HEH173" s="20"/>
      <c r="HEI173" s="20"/>
      <c r="HEJ173" s="20"/>
      <c r="HEK173" s="20"/>
      <c r="HEL173" s="20"/>
      <c r="HEM173" s="20"/>
      <c r="HEN173" s="20"/>
      <c r="HEO173" s="20"/>
      <c r="HEP173" s="20"/>
      <c r="HEQ173" s="20"/>
      <c r="HER173" s="20"/>
      <c r="HES173" s="20"/>
      <c r="HET173" s="20"/>
      <c r="HEU173" s="20"/>
      <c r="HEV173" s="20"/>
      <c r="HEW173" s="20"/>
      <c r="HEX173" s="20"/>
      <c r="HEY173" s="20"/>
      <c r="HEZ173" s="20"/>
      <c r="HFA173" s="20"/>
      <c r="HFB173" s="20"/>
      <c r="HFC173" s="20"/>
      <c r="HFD173" s="20"/>
      <c r="HFE173" s="20"/>
      <c r="HFF173" s="20"/>
      <c r="HFG173" s="20"/>
      <c r="HFH173" s="20"/>
      <c r="HFI173" s="20"/>
      <c r="HFJ173" s="20"/>
      <c r="HFK173" s="20"/>
      <c r="HFL173" s="20"/>
      <c r="HFM173" s="20"/>
      <c r="HFN173" s="20"/>
      <c r="HFO173" s="20"/>
      <c r="HFP173" s="20"/>
      <c r="HFQ173" s="20"/>
      <c r="HFR173" s="20"/>
      <c r="HFS173" s="20"/>
      <c r="HFT173" s="20"/>
      <c r="HFU173" s="20"/>
      <c r="HFV173" s="20"/>
      <c r="HFW173" s="20"/>
      <c r="HFX173" s="20"/>
      <c r="HFY173" s="20"/>
      <c r="HFZ173" s="20"/>
      <c r="HGA173" s="20"/>
      <c r="HGB173" s="20"/>
      <c r="HGC173" s="20"/>
      <c r="HGD173" s="20"/>
      <c r="HGE173" s="20"/>
      <c r="HGF173" s="20"/>
      <c r="HGG173" s="20"/>
      <c r="HGH173" s="20"/>
      <c r="HGI173" s="20"/>
      <c r="HGJ173" s="20"/>
      <c r="HGK173" s="20"/>
      <c r="HGL173" s="20"/>
      <c r="HGM173" s="20"/>
      <c r="HGN173" s="20"/>
      <c r="HGO173" s="20"/>
      <c r="HGP173" s="20"/>
      <c r="HGQ173" s="20"/>
      <c r="HGR173" s="20"/>
      <c r="HGS173" s="20"/>
      <c r="HGT173" s="20"/>
      <c r="HGU173" s="20"/>
      <c r="HGV173" s="20"/>
      <c r="HGW173" s="20"/>
      <c r="HGX173" s="20"/>
      <c r="HGY173" s="20"/>
      <c r="HGZ173" s="20"/>
      <c r="HHA173" s="20"/>
      <c r="HHB173" s="20"/>
      <c r="HHC173" s="20"/>
      <c r="HHD173" s="20"/>
      <c r="HHE173" s="20"/>
      <c r="HHF173" s="20"/>
      <c r="HHG173" s="20"/>
      <c r="HHH173" s="20"/>
      <c r="HHI173" s="20"/>
      <c r="HHJ173" s="20"/>
      <c r="HHK173" s="20"/>
      <c r="HHL173" s="20"/>
      <c r="HHM173" s="20"/>
      <c r="HHN173" s="20"/>
      <c r="HHO173" s="20"/>
      <c r="HHP173" s="20"/>
      <c r="HHQ173" s="20"/>
      <c r="HHR173" s="20"/>
      <c r="HHS173" s="20"/>
      <c r="HHT173" s="20"/>
      <c r="HHU173" s="20"/>
      <c r="HHV173" s="20"/>
      <c r="HHW173" s="20"/>
      <c r="HHX173" s="20"/>
      <c r="HHY173" s="20"/>
      <c r="HHZ173" s="20"/>
      <c r="HIA173" s="20"/>
      <c r="HIB173" s="20"/>
      <c r="HIC173" s="20"/>
      <c r="HID173" s="20"/>
      <c r="HIE173" s="20"/>
      <c r="HIF173" s="20"/>
      <c r="HIG173" s="20"/>
      <c r="HIH173" s="20"/>
      <c r="HII173" s="20"/>
      <c r="HIJ173" s="20"/>
      <c r="HIK173" s="20"/>
      <c r="HIL173" s="20"/>
      <c r="HIM173" s="20"/>
      <c r="HIN173" s="20"/>
      <c r="HIO173" s="20"/>
      <c r="HIP173" s="20"/>
      <c r="HIQ173" s="20"/>
      <c r="HIR173" s="20"/>
      <c r="HIS173" s="20"/>
      <c r="HIT173" s="20"/>
      <c r="HIU173" s="20"/>
      <c r="HIV173" s="20"/>
      <c r="HIW173" s="20"/>
      <c r="HIX173" s="20"/>
      <c r="HIY173" s="20"/>
      <c r="HIZ173" s="20"/>
      <c r="HJA173" s="20"/>
      <c r="HJB173" s="20"/>
      <c r="HJC173" s="20"/>
      <c r="HJD173" s="20"/>
      <c r="HJE173" s="20"/>
      <c r="HJF173" s="20"/>
      <c r="HJG173" s="20"/>
      <c r="HJH173" s="20"/>
      <c r="HJI173" s="20"/>
      <c r="HJJ173" s="20"/>
      <c r="HJK173" s="20"/>
      <c r="HJL173" s="20"/>
      <c r="HJM173" s="20"/>
      <c r="HJN173" s="20"/>
      <c r="HJO173" s="20"/>
      <c r="HJP173" s="20"/>
      <c r="HJQ173" s="20"/>
      <c r="HJR173" s="20"/>
      <c r="HJS173" s="20"/>
      <c r="HJT173" s="20"/>
      <c r="HJU173" s="20"/>
      <c r="HJV173" s="20"/>
      <c r="HJW173" s="20"/>
      <c r="HJX173" s="20"/>
      <c r="HJY173" s="20"/>
      <c r="HJZ173" s="20"/>
      <c r="HKA173" s="20"/>
      <c r="HKB173" s="20"/>
      <c r="HKC173" s="20"/>
      <c r="HKD173" s="20"/>
      <c r="HKE173" s="20"/>
      <c r="HKF173" s="20"/>
      <c r="HKG173" s="20"/>
      <c r="HKH173" s="20"/>
      <c r="HKI173" s="20"/>
      <c r="HKJ173" s="20"/>
      <c r="HKK173" s="20"/>
      <c r="HKL173" s="20"/>
      <c r="HKM173" s="20"/>
      <c r="HKN173" s="20"/>
      <c r="HKO173" s="20"/>
      <c r="HKP173" s="20"/>
      <c r="HKQ173" s="20"/>
      <c r="HKR173" s="20"/>
      <c r="HKS173" s="20"/>
      <c r="HKT173" s="20"/>
      <c r="HKU173" s="20"/>
      <c r="HKV173" s="20"/>
      <c r="HKW173" s="20"/>
      <c r="HKX173" s="20"/>
      <c r="HKY173" s="20"/>
      <c r="HKZ173" s="20"/>
      <c r="HLA173" s="20"/>
      <c r="HLB173" s="20"/>
      <c r="HLC173" s="20"/>
      <c r="HLD173" s="20"/>
      <c r="HLE173" s="20"/>
      <c r="HLF173" s="20"/>
      <c r="HLG173" s="20"/>
      <c r="HLH173" s="20"/>
      <c r="HLI173" s="20"/>
      <c r="HLJ173" s="20"/>
      <c r="HLK173" s="20"/>
      <c r="HLL173" s="20"/>
      <c r="HLM173" s="20"/>
      <c r="HLN173" s="20"/>
      <c r="HLO173" s="20"/>
      <c r="HLP173" s="20"/>
      <c r="HLQ173" s="20"/>
      <c r="HLR173" s="20"/>
      <c r="HLS173" s="20"/>
      <c r="HLT173" s="20"/>
      <c r="HLU173" s="20"/>
      <c r="HLV173" s="20"/>
      <c r="HLW173" s="20"/>
      <c r="HLX173" s="20"/>
      <c r="HLY173" s="20"/>
      <c r="HLZ173" s="20"/>
      <c r="HMA173" s="20"/>
      <c r="HMB173" s="20"/>
      <c r="HMC173" s="20"/>
      <c r="HMD173" s="20"/>
      <c r="HME173" s="20"/>
      <c r="HMF173" s="20"/>
      <c r="HMG173" s="20"/>
      <c r="HMH173" s="20"/>
      <c r="HMI173" s="20"/>
      <c r="HMJ173" s="20"/>
      <c r="HMK173" s="20"/>
      <c r="HML173" s="20"/>
      <c r="HMM173" s="20"/>
      <c r="HMN173" s="20"/>
      <c r="HMO173" s="20"/>
      <c r="HMP173" s="20"/>
      <c r="HMQ173" s="20"/>
      <c r="HMR173" s="20"/>
      <c r="HMS173" s="20"/>
      <c r="HMT173" s="20"/>
      <c r="HMU173" s="20"/>
      <c r="HMV173" s="20"/>
      <c r="HMW173" s="20"/>
      <c r="HMX173" s="20"/>
      <c r="HMY173" s="20"/>
      <c r="HMZ173" s="20"/>
      <c r="HNA173" s="20"/>
      <c r="HNB173" s="20"/>
      <c r="HNC173" s="20"/>
      <c r="HND173" s="20"/>
      <c r="HNE173" s="20"/>
      <c r="HNF173" s="20"/>
      <c r="HNG173" s="20"/>
      <c r="HNH173" s="20"/>
      <c r="HNI173" s="20"/>
      <c r="HNJ173" s="20"/>
      <c r="HNK173" s="20"/>
      <c r="HNL173" s="20"/>
      <c r="HNM173" s="20"/>
      <c r="HNN173" s="20"/>
      <c r="HNO173" s="20"/>
      <c r="HNP173" s="20"/>
      <c r="HNQ173" s="20"/>
      <c r="HNR173" s="20"/>
      <c r="HNS173" s="20"/>
      <c r="HNT173" s="20"/>
      <c r="HNU173" s="20"/>
      <c r="HNV173" s="20"/>
      <c r="HNW173" s="20"/>
      <c r="HNX173" s="20"/>
      <c r="HNY173" s="20"/>
      <c r="HNZ173" s="20"/>
      <c r="HOA173" s="20"/>
      <c r="HOB173" s="20"/>
      <c r="HOC173" s="20"/>
      <c r="HOD173" s="20"/>
      <c r="HOE173" s="20"/>
      <c r="HOF173" s="20"/>
      <c r="HOG173" s="20"/>
      <c r="HOH173" s="20"/>
      <c r="HOI173" s="20"/>
      <c r="HOJ173" s="20"/>
      <c r="HOK173" s="20"/>
      <c r="HOL173" s="20"/>
      <c r="HOM173" s="20"/>
      <c r="HON173" s="20"/>
      <c r="HOO173" s="20"/>
      <c r="HOP173" s="20"/>
      <c r="HOQ173" s="20"/>
      <c r="HOR173" s="20"/>
      <c r="HOS173" s="20"/>
      <c r="HOT173" s="20"/>
      <c r="HOU173" s="20"/>
      <c r="HOV173" s="20"/>
      <c r="HOW173" s="20"/>
      <c r="HOX173" s="20"/>
      <c r="HOY173" s="20"/>
      <c r="HOZ173" s="20"/>
      <c r="HPA173" s="20"/>
      <c r="HPB173" s="20"/>
      <c r="HPC173" s="20"/>
      <c r="HPD173" s="20"/>
      <c r="HPE173" s="20"/>
      <c r="HPF173" s="20"/>
      <c r="HPG173" s="20"/>
      <c r="HPH173" s="20"/>
      <c r="HPI173" s="20"/>
      <c r="HPJ173" s="20"/>
      <c r="HPK173" s="20"/>
      <c r="HPL173" s="20"/>
      <c r="HPM173" s="20"/>
      <c r="HPN173" s="20"/>
      <c r="HPO173" s="20"/>
      <c r="HPP173" s="20"/>
      <c r="HPQ173" s="20"/>
      <c r="HPR173" s="20"/>
      <c r="HPS173" s="20"/>
      <c r="HPT173" s="20"/>
      <c r="HPU173" s="20"/>
      <c r="HPV173" s="20"/>
      <c r="HPW173" s="20"/>
      <c r="HPX173" s="20"/>
      <c r="HPY173" s="20"/>
      <c r="HPZ173" s="20"/>
      <c r="HQA173" s="20"/>
      <c r="HQB173" s="20"/>
      <c r="HQC173" s="20"/>
      <c r="HQD173" s="20"/>
      <c r="HQE173" s="20"/>
      <c r="HQF173" s="20"/>
      <c r="HQG173" s="20"/>
      <c r="HQH173" s="20"/>
      <c r="HQI173" s="20"/>
      <c r="HQJ173" s="20"/>
      <c r="HQK173" s="20"/>
      <c r="HQL173" s="20"/>
      <c r="HQM173" s="20"/>
      <c r="HQN173" s="20"/>
      <c r="HQO173" s="20"/>
      <c r="HQP173" s="20"/>
      <c r="HQQ173" s="20"/>
      <c r="HQR173" s="20"/>
      <c r="HQS173" s="20"/>
      <c r="HQT173" s="20"/>
      <c r="HQU173" s="20"/>
      <c r="HQV173" s="20"/>
      <c r="HQW173" s="20"/>
      <c r="HQX173" s="20"/>
      <c r="HQY173" s="20"/>
      <c r="HQZ173" s="20"/>
      <c r="HRA173" s="20"/>
      <c r="HRB173" s="20"/>
      <c r="HRC173" s="20"/>
      <c r="HRD173" s="20"/>
      <c r="HRE173" s="20"/>
      <c r="HRF173" s="20"/>
      <c r="HRG173" s="20"/>
      <c r="HRH173" s="20"/>
      <c r="HRI173" s="20"/>
      <c r="HRJ173" s="20"/>
      <c r="HRK173" s="20"/>
      <c r="HRL173" s="20"/>
      <c r="HRM173" s="20"/>
      <c r="HRN173" s="20"/>
      <c r="HRO173" s="20"/>
      <c r="HRP173" s="20"/>
      <c r="HRQ173" s="20"/>
      <c r="HRR173" s="20"/>
      <c r="HRS173" s="20"/>
      <c r="HRT173" s="20"/>
      <c r="HRU173" s="20"/>
      <c r="HRV173" s="20"/>
      <c r="HRW173" s="20"/>
      <c r="HRX173" s="20"/>
      <c r="HRY173" s="20"/>
      <c r="HRZ173" s="20"/>
      <c r="HSA173" s="20"/>
      <c r="HSB173" s="20"/>
      <c r="HSC173" s="20"/>
      <c r="HSD173" s="20"/>
      <c r="HSE173" s="20"/>
      <c r="HSF173" s="20"/>
      <c r="HSG173" s="20"/>
      <c r="HSH173" s="20"/>
      <c r="HSI173" s="20"/>
      <c r="HSJ173" s="20"/>
      <c r="HSK173" s="20"/>
      <c r="HSL173" s="20"/>
      <c r="HSM173" s="20"/>
      <c r="HSN173" s="20"/>
      <c r="HSO173" s="20"/>
      <c r="HSP173" s="20"/>
      <c r="HSQ173" s="20"/>
      <c r="HSR173" s="20"/>
      <c r="HSS173" s="20"/>
      <c r="HST173" s="20"/>
      <c r="HSU173" s="20"/>
      <c r="HSV173" s="20"/>
      <c r="HSW173" s="20"/>
      <c r="HSX173" s="20"/>
      <c r="HSY173" s="20"/>
      <c r="HSZ173" s="20"/>
      <c r="HTA173" s="20"/>
      <c r="HTB173" s="20"/>
      <c r="HTC173" s="20"/>
      <c r="HTD173" s="20"/>
      <c r="HTE173" s="20"/>
      <c r="HTF173" s="20"/>
      <c r="HTG173" s="20"/>
      <c r="HTH173" s="20"/>
      <c r="HTI173" s="20"/>
      <c r="HTJ173" s="20"/>
      <c r="HTK173" s="20"/>
      <c r="HTL173" s="20"/>
      <c r="HTM173" s="20"/>
      <c r="HTN173" s="20"/>
      <c r="HTO173" s="20"/>
      <c r="HTP173" s="20"/>
      <c r="HTQ173" s="20"/>
      <c r="HTR173" s="20"/>
      <c r="HTS173" s="20"/>
      <c r="HTT173" s="20"/>
      <c r="HTU173" s="20"/>
      <c r="HTV173" s="20"/>
      <c r="HTW173" s="20"/>
      <c r="HTX173" s="20"/>
      <c r="HTY173" s="20"/>
      <c r="HTZ173" s="20"/>
      <c r="HUA173" s="20"/>
      <c r="HUB173" s="20"/>
      <c r="HUC173" s="20"/>
      <c r="HUD173" s="20"/>
      <c r="HUE173" s="20"/>
      <c r="HUF173" s="20"/>
      <c r="HUG173" s="20"/>
      <c r="HUH173" s="20"/>
      <c r="HUI173" s="20"/>
      <c r="HUJ173" s="20"/>
      <c r="HUK173" s="20"/>
      <c r="HUL173" s="20"/>
      <c r="HUM173" s="20"/>
      <c r="HUN173" s="20"/>
      <c r="HUO173" s="20"/>
      <c r="HUP173" s="20"/>
      <c r="HUQ173" s="20"/>
      <c r="HUR173" s="20"/>
      <c r="HUS173" s="20"/>
      <c r="HUT173" s="20"/>
      <c r="HUU173" s="20"/>
      <c r="HUV173" s="20"/>
      <c r="HUW173" s="20"/>
      <c r="HUX173" s="20"/>
      <c r="HUY173" s="20"/>
      <c r="HUZ173" s="20"/>
      <c r="HVA173" s="20"/>
      <c r="HVB173" s="20"/>
      <c r="HVC173" s="20"/>
      <c r="HVD173" s="20"/>
      <c r="HVE173" s="20"/>
      <c r="HVF173" s="20"/>
      <c r="HVG173" s="20"/>
      <c r="HVH173" s="20"/>
      <c r="HVI173" s="20"/>
      <c r="HVJ173" s="20"/>
      <c r="HVK173" s="20"/>
      <c r="HVL173" s="20"/>
      <c r="HVM173" s="20"/>
      <c r="HVN173" s="20"/>
      <c r="HVO173" s="20"/>
      <c r="HVP173" s="20"/>
      <c r="HVQ173" s="20"/>
      <c r="HVR173" s="20"/>
      <c r="HVS173" s="20"/>
      <c r="HVT173" s="20"/>
      <c r="HVU173" s="20"/>
      <c r="HVV173" s="20"/>
      <c r="HVW173" s="20"/>
      <c r="HVX173" s="20"/>
      <c r="HVY173" s="20"/>
      <c r="HVZ173" s="20"/>
      <c r="HWA173" s="20"/>
      <c r="HWB173" s="20"/>
      <c r="HWC173" s="20"/>
      <c r="HWD173" s="20"/>
      <c r="HWE173" s="20"/>
      <c r="HWF173" s="20"/>
      <c r="HWG173" s="20"/>
      <c r="HWH173" s="20"/>
      <c r="HWI173" s="20"/>
      <c r="HWJ173" s="20"/>
      <c r="HWK173" s="20"/>
      <c r="HWL173" s="20"/>
      <c r="HWM173" s="20"/>
      <c r="HWN173" s="20"/>
      <c r="HWO173" s="20"/>
      <c r="HWP173" s="20"/>
      <c r="HWQ173" s="20"/>
      <c r="HWR173" s="20"/>
      <c r="HWS173" s="20"/>
      <c r="HWT173" s="20"/>
      <c r="HWU173" s="20"/>
      <c r="HWV173" s="20"/>
      <c r="HWW173" s="20"/>
      <c r="HWX173" s="20"/>
      <c r="HWY173" s="20"/>
      <c r="HWZ173" s="20"/>
      <c r="HXA173" s="20"/>
      <c r="HXB173" s="20"/>
      <c r="HXC173" s="20"/>
      <c r="HXD173" s="20"/>
      <c r="HXE173" s="20"/>
      <c r="HXF173" s="20"/>
      <c r="HXG173" s="20"/>
      <c r="HXH173" s="20"/>
      <c r="HXI173" s="20"/>
      <c r="HXJ173" s="20"/>
      <c r="HXK173" s="20"/>
      <c r="HXL173" s="20"/>
      <c r="HXM173" s="20"/>
      <c r="HXN173" s="20"/>
      <c r="HXO173" s="20"/>
      <c r="HXP173" s="20"/>
      <c r="HXQ173" s="20"/>
      <c r="HXR173" s="20"/>
      <c r="HXS173" s="20"/>
      <c r="HXT173" s="20"/>
      <c r="HXU173" s="20"/>
      <c r="HXV173" s="20"/>
      <c r="HXW173" s="20"/>
      <c r="HXX173" s="20"/>
      <c r="HXY173" s="20"/>
      <c r="HXZ173" s="20"/>
      <c r="HYA173" s="20"/>
      <c r="HYB173" s="20"/>
      <c r="HYC173" s="20"/>
      <c r="HYD173" s="20"/>
      <c r="HYE173" s="20"/>
      <c r="HYF173" s="20"/>
      <c r="HYG173" s="20"/>
      <c r="HYH173" s="20"/>
      <c r="HYI173" s="20"/>
      <c r="HYJ173" s="20"/>
      <c r="HYK173" s="20"/>
      <c r="HYL173" s="20"/>
      <c r="HYM173" s="20"/>
      <c r="HYN173" s="20"/>
      <c r="HYO173" s="20"/>
      <c r="HYP173" s="20"/>
      <c r="HYQ173" s="20"/>
      <c r="HYR173" s="20"/>
      <c r="HYS173" s="20"/>
      <c r="HYT173" s="20"/>
      <c r="HYU173" s="20"/>
      <c r="HYV173" s="20"/>
      <c r="HYW173" s="20"/>
      <c r="HYX173" s="20"/>
      <c r="HYY173" s="20"/>
      <c r="HYZ173" s="20"/>
      <c r="HZA173" s="20"/>
      <c r="HZB173" s="20"/>
      <c r="HZC173" s="20"/>
      <c r="HZD173" s="20"/>
      <c r="HZE173" s="20"/>
      <c r="HZF173" s="20"/>
      <c r="HZG173" s="20"/>
      <c r="HZH173" s="20"/>
      <c r="HZI173" s="20"/>
      <c r="HZJ173" s="20"/>
      <c r="HZK173" s="20"/>
      <c r="HZL173" s="20"/>
      <c r="HZM173" s="20"/>
      <c r="HZN173" s="20"/>
      <c r="HZO173" s="20"/>
      <c r="HZP173" s="20"/>
      <c r="HZQ173" s="20"/>
      <c r="HZR173" s="20"/>
      <c r="HZS173" s="20"/>
      <c r="HZT173" s="20"/>
      <c r="HZU173" s="20"/>
      <c r="HZV173" s="20"/>
      <c r="HZW173" s="20"/>
      <c r="HZX173" s="20"/>
      <c r="HZY173" s="20"/>
      <c r="HZZ173" s="20"/>
      <c r="IAA173" s="20"/>
      <c r="IAB173" s="20"/>
      <c r="IAC173" s="20"/>
      <c r="IAD173" s="20"/>
      <c r="IAE173" s="20"/>
      <c r="IAF173" s="20"/>
      <c r="IAG173" s="20"/>
      <c r="IAH173" s="20"/>
      <c r="IAI173" s="20"/>
      <c r="IAJ173" s="20"/>
      <c r="IAK173" s="20"/>
      <c r="IAL173" s="20"/>
      <c r="IAM173" s="20"/>
      <c r="IAN173" s="20"/>
      <c r="IAO173" s="20"/>
      <c r="IAP173" s="20"/>
      <c r="IAQ173" s="20"/>
      <c r="IAR173" s="20"/>
      <c r="IAS173" s="20"/>
      <c r="IAT173" s="20"/>
      <c r="IAU173" s="20"/>
      <c r="IAV173" s="20"/>
      <c r="IAW173" s="20"/>
      <c r="IAX173" s="20"/>
      <c r="IAY173" s="20"/>
      <c r="IAZ173" s="20"/>
      <c r="IBA173" s="20"/>
      <c r="IBB173" s="20"/>
      <c r="IBC173" s="20"/>
      <c r="IBD173" s="20"/>
      <c r="IBE173" s="20"/>
      <c r="IBF173" s="20"/>
      <c r="IBG173" s="20"/>
      <c r="IBH173" s="20"/>
      <c r="IBI173" s="20"/>
      <c r="IBJ173" s="20"/>
      <c r="IBK173" s="20"/>
      <c r="IBL173" s="20"/>
      <c r="IBM173" s="20"/>
      <c r="IBN173" s="20"/>
      <c r="IBO173" s="20"/>
      <c r="IBP173" s="20"/>
      <c r="IBQ173" s="20"/>
      <c r="IBR173" s="20"/>
      <c r="IBS173" s="20"/>
      <c r="IBT173" s="20"/>
      <c r="IBU173" s="20"/>
      <c r="IBV173" s="20"/>
      <c r="IBW173" s="20"/>
      <c r="IBX173" s="20"/>
      <c r="IBY173" s="20"/>
      <c r="IBZ173" s="20"/>
      <c r="ICA173" s="20"/>
      <c r="ICB173" s="20"/>
      <c r="ICC173" s="20"/>
      <c r="ICD173" s="20"/>
      <c r="ICE173" s="20"/>
      <c r="ICF173" s="20"/>
      <c r="ICG173" s="20"/>
      <c r="ICH173" s="20"/>
      <c r="ICI173" s="20"/>
      <c r="ICJ173" s="20"/>
      <c r="ICK173" s="20"/>
      <c r="ICL173" s="20"/>
      <c r="ICM173" s="20"/>
      <c r="ICN173" s="20"/>
      <c r="ICO173" s="20"/>
      <c r="ICP173" s="20"/>
      <c r="ICQ173" s="20"/>
      <c r="ICR173" s="20"/>
      <c r="ICS173" s="20"/>
      <c r="ICT173" s="20"/>
      <c r="ICU173" s="20"/>
      <c r="ICV173" s="20"/>
      <c r="ICW173" s="20"/>
      <c r="ICX173" s="20"/>
      <c r="ICY173" s="20"/>
      <c r="ICZ173" s="20"/>
      <c r="IDA173" s="20"/>
      <c r="IDB173" s="20"/>
      <c r="IDC173" s="20"/>
      <c r="IDD173" s="20"/>
      <c r="IDE173" s="20"/>
      <c r="IDF173" s="20"/>
      <c r="IDG173" s="20"/>
      <c r="IDH173" s="20"/>
      <c r="IDI173" s="20"/>
      <c r="IDJ173" s="20"/>
      <c r="IDK173" s="20"/>
      <c r="IDL173" s="20"/>
      <c r="IDM173" s="20"/>
      <c r="IDN173" s="20"/>
      <c r="IDO173" s="20"/>
      <c r="IDP173" s="20"/>
      <c r="IDQ173" s="20"/>
      <c r="IDR173" s="20"/>
      <c r="IDS173" s="20"/>
      <c r="IDT173" s="20"/>
      <c r="IDU173" s="20"/>
      <c r="IDV173" s="20"/>
      <c r="IDW173" s="20"/>
      <c r="IDX173" s="20"/>
      <c r="IDY173" s="20"/>
      <c r="IDZ173" s="20"/>
      <c r="IEA173" s="20"/>
      <c r="IEB173" s="20"/>
      <c r="IEC173" s="20"/>
      <c r="IED173" s="20"/>
      <c r="IEE173" s="20"/>
      <c r="IEF173" s="20"/>
      <c r="IEG173" s="20"/>
      <c r="IEH173" s="20"/>
      <c r="IEI173" s="20"/>
      <c r="IEJ173" s="20"/>
      <c r="IEK173" s="20"/>
      <c r="IEL173" s="20"/>
      <c r="IEM173" s="20"/>
      <c r="IEN173" s="20"/>
      <c r="IEO173" s="20"/>
      <c r="IEP173" s="20"/>
      <c r="IEQ173" s="20"/>
      <c r="IER173" s="20"/>
      <c r="IES173" s="20"/>
      <c r="IET173" s="20"/>
      <c r="IEU173" s="20"/>
      <c r="IEV173" s="20"/>
      <c r="IEW173" s="20"/>
      <c r="IEX173" s="20"/>
      <c r="IEY173" s="20"/>
      <c r="IEZ173" s="20"/>
      <c r="IFA173" s="20"/>
      <c r="IFB173" s="20"/>
      <c r="IFC173" s="20"/>
      <c r="IFD173" s="20"/>
      <c r="IFE173" s="20"/>
      <c r="IFF173" s="20"/>
      <c r="IFG173" s="20"/>
      <c r="IFH173" s="20"/>
      <c r="IFI173" s="20"/>
      <c r="IFJ173" s="20"/>
      <c r="IFK173" s="20"/>
      <c r="IFL173" s="20"/>
      <c r="IFM173" s="20"/>
      <c r="IFN173" s="20"/>
      <c r="IFO173" s="20"/>
      <c r="IFP173" s="20"/>
      <c r="IFQ173" s="20"/>
      <c r="IFR173" s="20"/>
      <c r="IFS173" s="20"/>
      <c r="IFT173" s="20"/>
      <c r="IFU173" s="20"/>
      <c r="IFV173" s="20"/>
      <c r="IFW173" s="20"/>
      <c r="IFX173" s="20"/>
      <c r="IFY173" s="20"/>
      <c r="IFZ173" s="20"/>
      <c r="IGA173" s="20"/>
      <c r="IGB173" s="20"/>
      <c r="IGC173" s="20"/>
      <c r="IGD173" s="20"/>
      <c r="IGE173" s="20"/>
      <c r="IGF173" s="20"/>
      <c r="IGG173" s="20"/>
      <c r="IGH173" s="20"/>
      <c r="IGI173" s="20"/>
      <c r="IGJ173" s="20"/>
      <c r="IGK173" s="20"/>
      <c r="IGL173" s="20"/>
      <c r="IGM173" s="20"/>
      <c r="IGN173" s="20"/>
      <c r="IGO173" s="20"/>
      <c r="IGP173" s="20"/>
      <c r="IGQ173" s="20"/>
      <c r="IGR173" s="20"/>
      <c r="IGS173" s="20"/>
      <c r="IGT173" s="20"/>
      <c r="IGU173" s="20"/>
      <c r="IGV173" s="20"/>
      <c r="IGW173" s="20"/>
      <c r="IGX173" s="20"/>
      <c r="IGY173" s="20"/>
      <c r="IGZ173" s="20"/>
      <c r="IHA173" s="20"/>
      <c r="IHB173" s="20"/>
      <c r="IHC173" s="20"/>
      <c r="IHD173" s="20"/>
      <c r="IHE173" s="20"/>
      <c r="IHF173" s="20"/>
      <c r="IHG173" s="20"/>
      <c r="IHH173" s="20"/>
      <c r="IHI173" s="20"/>
      <c r="IHJ173" s="20"/>
      <c r="IHK173" s="20"/>
      <c r="IHL173" s="20"/>
      <c r="IHM173" s="20"/>
      <c r="IHN173" s="20"/>
      <c r="IHO173" s="20"/>
      <c r="IHP173" s="20"/>
      <c r="IHQ173" s="20"/>
      <c r="IHR173" s="20"/>
      <c r="IHS173" s="20"/>
      <c r="IHT173" s="20"/>
      <c r="IHU173" s="20"/>
      <c r="IHV173" s="20"/>
      <c r="IHW173" s="20"/>
      <c r="IHX173" s="20"/>
      <c r="IHY173" s="20"/>
      <c r="IHZ173" s="20"/>
      <c r="IIA173" s="20"/>
      <c r="IIB173" s="20"/>
      <c r="IIC173" s="20"/>
      <c r="IID173" s="20"/>
      <c r="IIE173" s="20"/>
      <c r="IIF173" s="20"/>
      <c r="IIG173" s="20"/>
      <c r="IIH173" s="20"/>
      <c r="III173" s="20"/>
      <c r="IIJ173" s="20"/>
      <c r="IIK173" s="20"/>
      <c r="IIL173" s="20"/>
      <c r="IIM173" s="20"/>
      <c r="IIN173" s="20"/>
      <c r="IIO173" s="20"/>
      <c r="IIP173" s="20"/>
      <c r="IIQ173" s="20"/>
      <c r="IIR173" s="20"/>
      <c r="IIS173" s="20"/>
      <c r="IIT173" s="20"/>
      <c r="IIU173" s="20"/>
      <c r="IIV173" s="20"/>
      <c r="IIW173" s="20"/>
      <c r="IIX173" s="20"/>
      <c r="IIY173" s="20"/>
      <c r="IIZ173" s="20"/>
      <c r="IJA173" s="20"/>
      <c r="IJB173" s="20"/>
      <c r="IJC173" s="20"/>
      <c r="IJD173" s="20"/>
      <c r="IJE173" s="20"/>
      <c r="IJF173" s="20"/>
      <c r="IJG173" s="20"/>
      <c r="IJH173" s="20"/>
      <c r="IJI173" s="20"/>
      <c r="IJJ173" s="20"/>
      <c r="IJK173" s="20"/>
      <c r="IJL173" s="20"/>
      <c r="IJM173" s="20"/>
      <c r="IJN173" s="20"/>
      <c r="IJO173" s="20"/>
      <c r="IJP173" s="20"/>
      <c r="IJQ173" s="20"/>
      <c r="IJR173" s="20"/>
      <c r="IJS173" s="20"/>
      <c r="IJT173" s="20"/>
      <c r="IJU173" s="20"/>
      <c r="IJV173" s="20"/>
      <c r="IJW173" s="20"/>
      <c r="IJX173" s="20"/>
      <c r="IJY173" s="20"/>
      <c r="IJZ173" s="20"/>
      <c r="IKA173" s="20"/>
      <c r="IKB173" s="20"/>
      <c r="IKC173" s="20"/>
      <c r="IKD173" s="20"/>
      <c r="IKE173" s="20"/>
      <c r="IKF173" s="20"/>
      <c r="IKG173" s="20"/>
      <c r="IKH173" s="20"/>
      <c r="IKI173" s="20"/>
      <c r="IKJ173" s="20"/>
      <c r="IKK173" s="20"/>
      <c r="IKL173" s="20"/>
      <c r="IKM173" s="20"/>
      <c r="IKN173" s="20"/>
      <c r="IKO173" s="20"/>
      <c r="IKP173" s="20"/>
      <c r="IKQ173" s="20"/>
      <c r="IKR173" s="20"/>
      <c r="IKS173" s="20"/>
      <c r="IKT173" s="20"/>
      <c r="IKU173" s="20"/>
      <c r="IKV173" s="20"/>
      <c r="IKW173" s="20"/>
      <c r="IKX173" s="20"/>
      <c r="IKY173" s="20"/>
      <c r="IKZ173" s="20"/>
      <c r="ILA173" s="20"/>
      <c r="ILB173" s="20"/>
      <c r="ILC173" s="20"/>
      <c r="ILD173" s="20"/>
      <c r="ILE173" s="20"/>
      <c r="ILF173" s="20"/>
      <c r="ILG173" s="20"/>
      <c r="ILH173" s="20"/>
      <c r="ILI173" s="20"/>
      <c r="ILJ173" s="20"/>
      <c r="ILK173" s="20"/>
      <c r="ILL173" s="20"/>
      <c r="ILM173" s="20"/>
      <c r="ILN173" s="20"/>
      <c r="ILO173" s="20"/>
      <c r="ILP173" s="20"/>
      <c r="ILQ173" s="20"/>
      <c r="ILR173" s="20"/>
      <c r="ILS173" s="20"/>
      <c r="ILT173" s="20"/>
      <c r="ILU173" s="20"/>
      <c r="ILV173" s="20"/>
      <c r="ILW173" s="20"/>
      <c r="ILX173" s="20"/>
      <c r="ILY173" s="20"/>
      <c r="ILZ173" s="20"/>
      <c r="IMA173" s="20"/>
      <c r="IMB173" s="20"/>
      <c r="IMC173" s="20"/>
      <c r="IMD173" s="20"/>
      <c r="IME173" s="20"/>
      <c r="IMF173" s="20"/>
      <c r="IMG173" s="20"/>
      <c r="IMH173" s="20"/>
      <c r="IMI173" s="20"/>
      <c r="IMJ173" s="20"/>
      <c r="IMK173" s="20"/>
      <c r="IML173" s="20"/>
      <c r="IMM173" s="20"/>
      <c r="IMN173" s="20"/>
      <c r="IMO173" s="20"/>
      <c r="IMP173" s="20"/>
      <c r="IMQ173" s="20"/>
      <c r="IMR173" s="20"/>
      <c r="IMS173" s="20"/>
      <c r="IMT173" s="20"/>
      <c r="IMU173" s="20"/>
      <c r="IMV173" s="20"/>
      <c r="IMW173" s="20"/>
      <c r="IMX173" s="20"/>
      <c r="IMY173" s="20"/>
      <c r="IMZ173" s="20"/>
      <c r="INA173" s="20"/>
      <c r="INB173" s="20"/>
      <c r="INC173" s="20"/>
      <c r="IND173" s="20"/>
      <c r="INE173" s="20"/>
      <c r="INF173" s="20"/>
      <c r="ING173" s="20"/>
      <c r="INH173" s="20"/>
      <c r="INI173" s="20"/>
      <c r="INJ173" s="20"/>
      <c r="INK173" s="20"/>
      <c r="INL173" s="20"/>
      <c r="INM173" s="20"/>
      <c r="INN173" s="20"/>
      <c r="INO173" s="20"/>
      <c r="INP173" s="20"/>
      <c r="INQ173" s="20"/>
      <c r="INR173" s="20"/>
      <c r="INS173" s="20"/>
      <c r="INT173" s="20"/>
      <c r="INU173" s="20"/>
      <c r="INV173" s="20"/>
      <c r="INW173" s="20"/>
      <c r="INX173" s="20"/>
      <c r="INY173" s="20"/>
      <c r="INZ173" s="20"/>
      <c r="IOA173" s="20"/>
      <c r="IOB173" s="20"/>
      <c r="IOC173" s="20"/>
      <c r="IOD173" s="20"/>
      <c r="IOE173" s="20"/>
      <c r="IOF173" s="20"/>
      <c r="IOG173" s="20"/>
      <c r="IOH173" s="20"/>
      <c r="IOI173" s="20"/>
      <c r="IOJ173" s="20"/>
      <c r="IOK173" s="20"/>
      <c r="IOL173" s="20"/>
      <c r="IOM173" s="20"/>
      <c r="ION173" s="20"/>
      <c r="IOO173" s="20"/>
      <c r="IOP173" s="20"/>
      <c r="IOQ173" s="20"/>
      <c r="IOR173" s="20"/>
      <c r="IOS173" s="20"/>
      <c r="IOT173" s="20"/>
      <c r="IOU173" s="20"/>
      <c r="IOV173" s="20"/>
      <c r="IOW173" s="20"/>
      <c r="IOX173" s="20"/>
      <c r="IOY173" s="20"/>
      <c r="IOZ173" s="20"/>
      <c r="IPA173" s="20"/>
      <c r="IPB173" s="20"/>
      <c r="IPC173" s="20"/>
      <c r="IPD173" s="20"/>
      <c r="IPE173" s="20"/>
      <c r="IPF173" s="20"/>
      <c r="IPG173" s="20"/>
      <c r="IPH173" s="20"/>
      <c r="IPI173" s="20"/>
      <c r="IPJ173" s="20"/>
      <c r="IPK173" s="20"/>
      <c r="IPL173" s="20"/>
      <c r="IPM173" s="20"/>
      <c r="IPN173" s="20"/>
      <c r="IPO173" s="20"/>
      <c r="IPP173" s="20"/>
      <c r="IPQ173" s="20"/>
      <c r="IPR173" s="20"/>
      <c r="IPS173" s="20"/>
      <c r="IPT173" s="20"/>
      <c r="IPU173" s="20"/>
      <c r="IPV173" s="20"/>
      <c r="IPW173" s="20"/>
      <c r="IPX173" s="20"/>
      <c r="IPY173" s="20"/>
      <c r="IPZ173" s="20"/>
      <c r="IQA173" s="20"/>
      <c r="IQB173" s="20"/>
      <c r="IQC173" s="20"/>
      <c r="IQD173" s="20"/>
      <c r="IQE173" s="20"/>
      <c r="IQF173" s="20"/>
      <c r="IQG173" s="20"/>
      <c r="IQH173" s="20"/>
      <c r="IQI173" s="20"/>
      <c r="IQJ173" s="20"/>
      <c r="IQK173" s="20"/>
      <c r="IQL173" s="20"/>
      <c r="IQM173" s="20"/>
      <c r="IQN173" s="20"/>
      <c r="IQO173" s="20"/>
      <c r="IQP173" s="20"/>
      <c r="IQQ173" s="20"/>
      <c r="IQR173" s="20"/>
      <c r="IQS173" s="20"/>
      <c r="IQT173" s="20"/>
      <c r="IQU173" s="20"/>
      <c r="IQV173" s="20"/>
      <c r="IQW173" s="20"/>
      <c r="IQX173" s="20"/>
      <c r="IQY173" s="20"/>
      <c r="IQZ173" s="20"/>
      <c r="IRA173" s="20"/>
      <c r="IRB173" s="20"/>
      <c r="IRC173" s="20"/>
      <c r="IRD173" s="20"/>
      <c r="IRE173" s="20"/>
      <c r="IRF173" s="20"/>
      <c r="IRG173" s="20"/>
      <c r="IRH173" s="20"/>
      <c r="IRI173" s="20"/>
      <c r="IRJ173" s="20"/>
      <c r="IRK173" s="20"/>
      <c r="IRL173" s="20"/>
      <c r="IRM173" s="20"/>
      <c r="IRN173" s="20"/>
      <c r="IRO173" s="20"/>
      <c r="IRP173" s="20"/>
      <c r="IRQ173" s="20"/>
      <c r="IRR173" s="20"/>
      <c r="IRS173" s="20"/>
      <c r="IRT173" s="20"/>
      <c r="IRU173" s="20"/>
      <c r="IRV173" s="20"/>
      <c r="IRW173" s="20"/>
      <c r="IRX173" s="20"/>
      <c r="IRY173" s="20"/>
      <c r="IRZ173" s="20"/>
      <c r="ISA173" s="20"/>
      <c r="ISB173" s="20"/>
      <c r="ISC173" s="20"/>
      <c r="ISD173" s="20"/>
      <c r="ISE173" s="20"/>
      <c r="ISF173" s="20"/>
      <c r="ISG173" s="20"/>
      <c r="ISH173" s="20"/>
      <c r="ISI173" s="20"/>
      <c r="ISJ173" s="20"/>
      <c r="ISK173" s="20"/>
      <c r="ISL173" s="20"/>
      <c r="ISM173" s="20"/>
      <c r="ISN173" s="20"/>
      <c r="ISO173" s="20"/>
      <c r="ISP173" s="20"/>
      <c r="ISQ173" s="20"/>
      <c r="ISR173" s="20"/>
      <c r="ISS173" s="20"/>
      <c r="IST173" s="20"/>
      <c r="ISU173" s="20"/>
      <c r="ISV173" s="20"/>
      <c r="ISW173" s="20"/>
      <c r="ISX173" s="20"/>
      <c r="ISY173" s="20"/>
      <c r="ISZ173" s="20"/>
      <c r="ITA173" s="20"/>
      <c r="ITB173" s="20"/>
      <c r="ITC173" s="20"/>
      <c r="ITD173" s="20"/>
      <c r="ITE173" s="20"/>
      <c r="ITF173" s="20"/>
      <c r="ITG173" s="20"/>
      <c r="ITH173" s="20"/>
      <c r="ITI173" s="20"/>
      <c r="ITJ173" s="20"/>
      <c r="ITK173" s="20"/>
      <c r="ITL173" s="20"/>
      <c r="ITM173" s="20"/>
      <c r="ITN173" s="20"/>
      <c r="ITO173" s="20"/>
      <c r="ITP173" s="20"/>
      <c r="ITQ173" s="20"/>
      <c r="ITR173" s="20"/>
      <c r="ITS173" s="20"/>
      <c r="ITT173" s="20"/>
      <c r="ITU173" s="20"/>
      <c r="ITV173" s="20"/>
      <c r="ITW173" s="20"/>
      <c r="ITX173" s="20"/>
      <c r="ITY173" s="20"/>
      <c r="ITZ173" s="20"/>
      <c r="IUA173" s="20"/>
      <c r="IUB173" s="20"/>
      <c r="IUC173" s="20"/>
      <c r="IUD173" s="20"/>
      <c r="IUE173" s="20"/>
      <c r="IUF173" s="20"/>
      <c r="IUG173" s="20"/>
      <c r="IUH173" s="20"/>
      <c r="IUI173" s="20"/>
      <c r="IUJ173" s="20"/>
      <c r="IUK173" s="20"/>
      <c r="IUL173" s="20"/>
      <c r="IUM173" s="20"/>
      <c r="IUN173" s="20"/>
      <c r="IUO173" s="20"/>
      <c r="IUP173" s="20"/>
      <c r="IUQ173" s="20"/>
      <c r="IUR173" s="20"/>
      <c r="IUS173" s="20"/>
      <c r="IUT173" s="20"/>
      <c r="IUU173" s="20"/>
      <c r="IUV173" s="20"/>
      <c r="IUW173" s="20"/>
      <c r="IUX173" s="20"/>
      <c r="IUY173" s="20"/>
      <c r="IUZ173" s="20"/>
      <c r="IVA173" s="20"/>
      <c r="IVB173" s="20"/>
      <c r="IVC173" s="20"/>
      <c r="IVD173" s="20"/>
      <c r="IVE173" s="20"/>
      <c r="IVF173" s="20"/>
      <c r="IVG173" s="20"/>
      <c r="IVH173" s="20"/>
      <c r="IVI173" s="20"/>
      <c r="IVJ173" s="20"/>
      <c r="IVK173" s="20"/>
      <c r="IVL173" s="20"/>
      <c r="IVM173" s="20"/>
      <c r="IVN173" s="20"/>
      <c r="IVO173" s="20"/>
      <c r="IVP173" s="20"/>
      <c r="IVQ173" s="20"/>
      <c r="IVR173" s="20"/>
      <c r="IVS173" s="20"/>
      <c r="IVT173" s="20"/>
      <c r="IVU173" s="20"/>
      <c r="IVV173" s="20"/>
      <c r="IVW173" s="20"/>
      <c r="IVX173" s="20"/>
      <c r="IVY173" s="20"/>
      <c r="IVZ173" s="20"/>
      <c r="IWA173" s="20"/>
      <c r="IWB173" s="20"/>
      <c r="IWC173" s="20"/>
      <c r="IWD173" s="20"/>
      <c r="IWE173" s="20"/>
      <c r="IWF173" s="20"/>
      <c r="IWG173" s="20"/>
      <c r="IWH173" s="20"/>
      <c r="IWI173" s="20"/>
      <c r="IWJ173" s="20"/>
      <c r="IWK173" s="20"/>
      <c r="IWL173" s="20"/>
      <c r="IWM173" s="20"/>
      <c r="IWN173" s="20"/>
      <c r="IWO173" s="20"/>
      <c r="IWP173" s="20"/>
      <c r="IWQ173" s="20"/>
      <c r="IWR173" s="20"/>
      <c r="IWS173" s="20"/>
      <c r="IWT173" s="20"/>
      <c r="IWU173" s="20"/>
      <c r="IWV173" s="20"/>
      <c r="IWW173" s="20"/>
      <c r="IWX173" s="20"/>
      <c r="IWY173" s="20"/>
      <c r="IWZ173" s="20"/>
      <c r="IXA173" s="20"/>
      <c r="IXB173" s="20"/>
      <c r="IXC173" s="20"/>
      <c r="IXD173" s="20"/>
      <c r="IXE173" s="20"/>
      <c r="IXF173" s="20"/>
      <c r="IXG173" s="20"/>
      <c r="IXH173" s="20"/>
      <c r="IXI173" s="20"/>
      <c r="IXJ173" s="20"/>
      <c r="IXK173" s="20"/>
      <c r="IXL173" s="20"/>
      <c r="IXM173" s="20"/>
      <c r="IXN173" s="20"/>
      <c r="IXO173" s="20"/>
      <c r="IXP173" s="20"/>
      <c r="IXQ173" s="20"/>
      <c r="IXR173" s="20"/>
      <c r="IXS173" s="20"/>
      <c r="IXT173" s="20"/>
      <c r="IXU173" s="20"/>
      <c r="IXV173" s="20"/>
      <c r="IXW173" s="20"/>
      <c r="IXX173" s="20"/>
      <c r="IXY173" s="20"/>
      <c r="IXZ173" s="20"/>
      <c r="IYA173" s="20"/>
      <c r="IYB173" s="20"/>
      <c r="IYC173" s="20"/>
      <c r="IYD173" s="20"/>
      <c r="IYE173" s="20"/>
      <c r="IYF173" s="20"/>
      <c r="IYG173" s="20"/>
      <c r="IYH173" s="20"/>
      <c r="IYI173" s="20"/>
      <c r="IYJ173" s="20"/>
      <c r="IYK173" s="20"/>
      <c r="IYL173" s="20"/>
      <c r="IYM173" s="20"/>
      <c r="IYN173" s="20"/>
      <c r="IYO173" s="20"/>
      <c r="IYP173" s="20"/>
      <c r="IYQ173" s="20"/>
      <c r="IYR173" s="20"/>
      <c r="IYS173" s="20"/>
      <c r="IYT173" s="20"/>
      <c r="IYU173" s="20"/>
      <c r="IYV173" s="20"/>
      <c r="IYW173" s="20"/>
      <c r="IYX173" s="20"/>
      <c r="IYY173" s="20"/>
      <c r="IYZ173" s="20"/>
      <c r="IZA173" s="20"/>
      <c r="IZB173" s="20"/>
      <c r="IZC173" s="20"/>
      <c r="IZD173" s="20"/>
      <c r="IZE173" s="20"/>
      <c r="IZF173" s="20"/>
      <c r="IZG173" s="20"/>
      <c r="IZH173" s="20"/>
      <c r="IZI173" s="20"/>
      <c r="IZJ173" s="20"/>
      <c r="IZK173" s="20"/>
      <c r="IZL173" s="20"/>
      <c r="IZM173" s="20"/>
      <c r="IZN173" s="20"/>
      <c r="IZO173" s="20"/>
      <c r="IZP173" s="20"/>
      <c r="IZQ173" s="20"/>
      <c r="IZR173" s="20"/>
      <c r="IZS173" s="20"/>
      <c r="IZT173" s="20"/>
      <c r="IZU173" s="20"/>
      <c r="IZV173" s="20"/>
      <c r="IZW173" s="20"/>
      <c r="IZX173" s="20"/>
      <c r="IZY173" s="20"/>
      <c r="IZZ173" s="20"/>
      <c r="JAA173" s="20"/>
      <c r="JAB173" s="20"/>
      <c r="JAC173" s="20"/>
      <c r="JAD173" s="20"/>
      <c r="JAE173" s="20"/>
      <c r="JAF173" s="20"/>
      <c r="JAG173" s="20"/>
      <c r="JAH173" s="20"/>
      <c r="JAI173" s="20"/>
      <c r="JAJ173" s="20"/>
      <c r="JAK173" s="20"/>
      <c r="JAL173" s="20"/>
      <c r="JAM173" s="20"/>
      <c r="JAN173" s="20"/>
      <c r="JAO173" s="20"/>
      <c r="JAP173" s="20"/>
      <c r="JAQ173" s="20"/>
      <c r="JAR173" s="20"/>
      <c r="JAS173" s="20"/>
      <c r="JAT173" s="20"/>
      <c r="JAU173" s="20"/>
      <c r="JAV173" s="20"/>
      <c r="JAW173" s="20"/>
      <c r="JAX173" s="20"/>
      <c r="JAY173" s="20"/>
      <c r="JAZ173" s="20"/>
      <c r="JBA173" s="20"/>
      <c r="JBB173" s="20"/>
      <c r="JBC173" s="20"/>
      <c r="JBD173" s="20"/>
      <c r="JBE173" s="20"/>
      <c r="JBF173" s="20"/>
      <c r="JBG173" s="20"/>
      <c r="JBH173" s="20"/>
      <c r="JBI173" s="20"/>
      <c r="JBJ173" s="20"/>
      <c r="JBK173" s="20"/>
      <c r="JBL173" s="20"/>
      <c r="JBM173" s="20"/>
      <c r="JBN173" s="20"/>
      <c r="JBO173" s="20"/>
      <c r="JBP173" s="20"/>
      <c r="JBQ173" s="20"/>
      <c r="JBR173" s="20"/>
      <c r="JBS173" s="20"/>
      <c r="JBT173" s="20"/>
      <c r="JBU173" s="20"/>
      <c r="JBV173" s="20"/>
      <c r="JBW173" s="20"/>
      <c r="JBX173" s="20"/>
      <c r="JBY173" s="20"/>
      <c r="JBZ173" s="20"/>
      <c r="JCA173" s="20"/>
      <c r="JCB173" s="20"/>
      <c r="JCC173" s="20"/>
      <c r="JCD173" s="20"/>
      <c r="JCE173" s="20"/>
      <c r="JCF173" s="20"/>
      <c r="JCG173" s="20"/>
      <c r="JCH173" s="20"/>
      <c r="JCI173" s="20"/>
      <c r="JCJ173" s="20"/>
      <c r="JCK173" s="20"/>
      <c r="JCL173" s="20"/>
      <c r="JCM173" s="20"/>
      <c r="JCN173" s="20"/>
      <c r="JCO173" s="20"/>
      <c r="JCP173" s="20"/>
      <c r="JCQ173" s="20"/>
      <c r="JCR173" s="20"/>
      <c r="JCS173" s="20"/>
      <c r="JCT173" s="20"/>
      <c r="JCU173" s="20"/>
      <c r="JCV173" s="20"/>
      <c r="JCW173" s="20"/>
      <c r="JCX173" s="20"/>
      <c r="JCY173" s="20"/>
      <c r="JCZ173" s="20"/>
      <c r="JDA173" s="20"/>
      <c r="JDB173" s="20"/>
      <c r="JDC173" s="20"/>
      <c r="JDD173" s="20"/>
      <c r="JDE173" s="20"/>
      <c r="JDF173" s="20"/>
      <c r="JDG173" s="20"/>
      <c r="JDH173" s="20"/>
      <c r="JDI173" s="20"/>
      <c r="JDJ173" s="20"/>
      <c r="JDK173" s="20"/>
      <c r="JDL173" s="20"/>
      <c r="JDM173" s="20"/>
      <c r="JDN173" s="20"/>
      <c r="JDO173" s="20"/>
      <c r="JDP173" s="20"/>
      <c r="JDQ173" s="20"/>
      <c r="JDR173" s="20"/>
      <c r="JDS173" s="20"/>
      <c r="JDT173" s="20"/>
      <c r="JDU173" s="20"/>
      <c r="JDV173" s="20"/>
      <c r="JDW173" s="20"/>
      <c r="JDX173" s="20"/>
      <c r="JDY173" s="20"/>
      <c r="JDZ173" s="20"/>
      <c r="JEA173" s="20"/>
      <c r="JEB173" s="20"/>
      <c r="JEC173" s="20"/>
      <c r="JED173" s="20"/>
      <c r="JEE173" s="20"/>
      <c r="JEF173" s="20"/>
      <c r="JEG173" s="20"/>
      <c r="JEH173" s="20"/>
      <c r="JEI173" s="20"/>
      <c r="JEJ173" s="20"/>
      <c r="JEK173" s="20"/>
      <c r="JEL173" s="20"/>
      <c r="JEM173" s="20"/>
      <c r="JEN173" s="20"/>
      <c r="JEO173" s="20"/>
      <c r="JEP173" s="20"/>
      <c r="JEQ173" s="20"/>
      <c r="JER173" s="20"/>
      <c r="JES173" s="20"/>
      <c r="JET173" s="20"/>
      <c r="JEU173" s="20"/>
      <c r="JEV173" s="20"/>
      <c r="JEW173" s="20"/>
      <c r="JEX173" s="20"/>
      <c r="JEY173" s="20"/>
      <c r="JEZ173" s="20"/>
      <c r="JFA173" s="20"/>
      <c r="JFB173" s="20"/>
      <c r="JFC173" s="20"/>
      <c r="JFD173" s="20"/>
      <c r="JFE173" s="20"/>
      <c r="JFF173" s="20"/>
      <c r="JFG173" s="20"/>
      <c r="JFH173" s="20"/>
      <c r="JFI173" s="20"/>
      <c r="JFJ173" s="20"/>
      <c r="JFK173" s="20"/>
      <c r="JFL173" s="20"/>
      <c r="JFM173" s="20"/>
      <c r="JFN173" s="20"/>
      <c r="JFO173" s="20"/>
      <c r="JFP173" s="20"/>
      <c r="JFQ173" s="20"/>
      <c r="JFR173" s="20"/>
      <c r="JFS173" s="20"/>
      <c r="JFT173" s="20"/>
      <c r="JFU173" s="20"/>
      <c r="JFV173" s="20"/>
      <c r="JFW173" s="20"/>
      <c r="JFX173" s="20"/>
      <c r="JFY173" s="20"/>
      <c r="JFZ173" s="20"/>
      <c r="JGA173" s="20"/>
      <c r="JGB173" s="20"/>
      <c r="JGC173" s="20"/>
      <c r="JGD173" s="20"/>
      <c r="JGE173" s="20"/>
      <c r="JGF173" s="20"/>
      <c r="JGG173" s="20"/>
      <c r="JGH173" s="20"/>
      <c r="JGI173" s="20"/>
      <c r="JGJ173" s="20"/>
      <c r="JGK173" s="20"/>
      <c r="JGL173" s="20"/>
      <c r="JGM173" s="20"/>
      <c r="JGN173" s="20"/>
      <c r="JGO173" s="20"/>
      <c r="JGP173" s="20"/>
      <c r="JGQ173" s="20"/>
      <c r="JGR173" s="20"/>
      <c r="JGS173" s="20"/>
      <c r="JGT173" s="20"/>
      <c r="JGU173" s="20"/>
      <c r="JGV173" s="20"/>
      <c r="JGW173" s="20"/>
      <c r="JGX173" s="20"/>
      <c r="JGY173" s="20"/>
      <c r="JGZ173" s="20"/>
      <c r="JHA173" s="20"/>
      <c r="JHB173" s="20"/>
      <c r="JHC173" s="20"/>
      <c r="JHD173" s="20"/>
      <c r="JHE173" s="20"/>
      <c r="JHF173" s="20"/>
      <c r="JHG173" s="20"/>
      <c r="JHH173" s="20"/>
      <c r="JHI173" s="20"/>
      <c r="JHJ173" s="20"/>
      <c r="JHK173" s="20"/>
      <c r="JHL173" s="20"/>
      <c r="JHM173" s="20"/>
      <c r="JHN173" s="20"/>
      <c r="JHO173" s="20"/>
      <c r="JHP173" s="20"/>
      <c r="JHQ173" s="20"/>
      <c r="JHR173" s="20"/>
      <c r="JHS173" s="20"/>
      <c r="JHT173" s="20"/>
      <c r="JHU173" s="20"/>
      <c r="JHV173" s="20"/>
      <c r="JHW173" s="20"/>
      <c r="JHX173" s="20"/>
      <c r="JHY173" s="20"/>
      <c r="JHZ173" s="20"/>
      <c r="JIA173" s="20"/>
      <c r="JIB173" s="20"/>
      <c r="JIC173" s="20"/>
      <c r="JID173" s="20"/>
      <c r="JIE173" s="20"/>
      <c r="JIF173" s="20"/>
      <c r="JIG173" s="20"/>
      <c r="JIH173" s="20"/>
      <c r="JII173" s="20"/>
      <c r="JIJ173" s="20"/>
      <c r="JIK173" s="20"/>
      <c r="JIL173" s="20"/>
      <c r="JIM173" s="20"/>
      <c r="JIN173" s="20"/>
      <c r="JIO173" s="20"/>
      <c r="JIP173" s="20"/>
      <c r="JIQ173" s="20"/>
      <c r="JIR173" s="20"/>
      <c r="JIS173" s="20"/>
      <c r="JIT173" s="20"/>
      <c r="JIU173" s="20"/>
      <c r="JIV173" s="20"/>
      <c r="JIW173" s="20"/>
      <c r="JIX173" s="20"/>
      <c r="JIY173" s="20"/>
      <c r="JIZ173" s="20"/>
      <c r="JJA173" s="20"/>
      <c r="JJB173" s="20"/>
      <c r="JJC173" s="20"/>
      <c r="JJD173" s="20"/>
      <c r="JJE173" s="20"/>
      <c r="JJF173" s="20"/>
      <c r="JJG173" s="20"/>
      <c r="JJH173" s="20"/>
      <c r="JJI173" s="20"/>
      <c r="JJJ173" s="20"/>
      <c r="JJK173" s="20"/>
      <c r="JJL173" s="20"/>
      <c r="JJM173" s="20"/>
      <c r="JJN173" s="20"/>
      <c r="JJO173" s="20"/>
      <c r="JJP173" s="20"/>
      <c r="JJQ173" s="20"/>
      <c r="JJR173" s="20"/>
      <c r="JJS173" s="20"/>
      <c r="JJT173" s="20"/>
      <c r="JJU173" s="20"/>
      <c r="JJV173" s="20"/>
      <c r="JJW173" s="20"/>
      <c r="JJX173" s="20"/>
      <c r="JJY173" s="20"/>
      <c r="JJZ173" s="20"/>
      <c r="JKA173" s="20"/>
      <c r="JKB173" s="20"/>
      <c r="JKC173" s="20"/>
      <c r="JKD173" s="20"/>
      <c r="JKE173" s="20"/>
      <c r="JKF173" s="20"/>
      <c r="JKG173" s="20"/>
      <c r="JKH173" s="20"/>
      <c r="JKI173" s="20"/>
      <c r="JKJ173" s="20"/>
      <c r="JKK173" s="20"/>
      <c r="JKL173" s="20"/>
      <c r="JKM173" s="20"/>
      <c r="JKN173" s="20"/>
      <c r="JKO173" s="20"/>
      <c r="JKP173" s="20"/>
      <c r="JKQ173" s="20"/>
      <c r="JKR173" s="20"/>
      <c r="JKS173" s="20"/>
      <c r="JKT173" s="20"/>
      <c r="JKU173" s="20"/>
      <c r="JKV173" s="20"/>
      <c r="JKW173" s="20"/>
      <c r="JKX173" s="20"/>
      <c r="JKY173" s="20"/>
      <c r="JKZ173" s="20"/>
      <c r="JLA173" s="20"/>
      <c r="JLB173" s="20"/>
      <c r="JLC173" s="20"/>
      <c r="JLD173" s="20"/>
      <c r="JLE173" s="20"/>
      <c r="JLF173" s="20"/>
      <c r="JLG173" s="20"/>
      <c r="JLH173" s="20"/>
      <c r="JLI173" s="20"/>
      <c r="JLJ173" s="20"/>
      <c r="JLK173" s="20"/>
      <c r="JLL173" s="20"/>
      <c r="JLM173" s="20"/>
      <c r="JLN173" s="20"/>
      <c r="JLO173" s="20"/>
      <c r="JLP173" s="20"/>
      <c r="JLQ173" s="20"/>
      <c r="JLR173" s="20"/>
      <c r="JLS173" s="20"/>
      <c r="JLT173" s="20"/>
      <c r="JLU173" s="20"/>
      <c r="JLV173" s="20"/>
      <c r="JLW173" s="20"/>
      <c r="JLX173" s="20"/>
      <c r="JLY173" s="20"/>
      <c r="JLZ173" s="20"/>
      <c r="JMA173" s="20"/>
      <c r="JMB173" s="20"/>
      <c r="JMC173" s="20"/>
      <c r="JMD173" s="20"/>
      <c r="JME173" s="20"/>
      <c r="JMF173" s="20"/>
      <c r="JMG173" s="20"/>
      <c r="JMH173" s="20"/>
      <c r="JMI173" s="20"/>
      <c r="JMJ173" s="20"/>
      <c r="JMK173" s="20"/>
      <c r="JML173" s="20"/>
      <c r="JMM173" s="20"/>
      <c r="JMN173" s="20"/>
      <c r="JMO173" s="20"/>
      <c r="JMP173" s="20"/>
      <c r="JMQ173" s="20"/>
      <c r="JMR173" s="20"/>
      <c r="JMS173" s="20"/>
      <c r="JMT173" s="20"/>
      <c r="JMU173" s="20"/>
      <c r="JMV173" s="20"/>
      <c r="JMW173" s="20"/>
      <c r="JMX173" s="20"/>
      <c r="JMY173" s="20"/>
      <c r="JMZ173" s="20"/>
      <c r="JNA173" s="20"/>
      <c r="JNB173" s="20"/>
      <c r="JNC173" s="20"/>
      <c r="JND173" s="20"/>
      <c r="JNE173" s="20"/>
      <c r="JNF173" s="20"/>
      <c r="JNG173" s="20"/>
      <c r="JNH173" s="20"/>
      <c r="JNI173" s="20"/>
      <c r="JNJ173" s="20"/>
      <c r="JNK173" s="20"/>
      <c r="JNL173" s="20"/>
      <c r="JNM173" s="20"/>
      <c r="JNN173" s="20"/>
      <c r="JNO173" s="20"/>
      <c r="JNP173" s="20"/>
      <c r="JNQ173" s="20"/>
      <c r="JNR173" s="20"/>
      <c r="JNS173" s="20"/>
      <c r="JNT173" s="20"/>
      <c r="JNU173" s="20"/>
      <c r="JNV173" s="20"/>
      <c r="JNW173" s="20"/>
      <c r="JNX173" s="20"/>
      <c r="JNY173" s="20"/>
      <c r="JNZ173" s="20"/>
      <c r="JOA173" s="20"/>
      <c r="JOB173" s="20"/>
      <c r="JOC173" s="20"/>
      <c r="JOD173" s="20"/>
      <c r="JOE173" s="20"/>
      <c r="JOF173" s="20"/>
      <c r="JOG173" s="20"/>
      <c r="JOH173" s="20"/>
      <c r="JOI173" s="20"/>
      <c r="JOJ173" s="20"/>
      <c r="JOK173" s="20"/>
      <c r="JOL173" s="20"/>
      <c r="JOM173" s="20"/>
      <c r="JON173" s="20"/>
      <c r="JOO173" s="20"/>
      <c r="JOP173" s="20"/>
      <c r="JOQ173" s="20"/>
      <c r="JOR173" s="20"/>
      <c r="JOS173" s="20"/>
      <c r="JOT173" s="20"/>
      <c r="JOU173" s="20"/>
      <c r="JOV173" s="20"/>
      <c r="JOW173" s="20"/>
      <c r="JOX173" s="20"/>
      <c r="JOY173" s="20"/>
      <c r="JOZ173" s="20"/>
      <c r="JPA173" s="20"/>
      <c r="JPB173" s="20"/>
      <c r="JPC173" s="20"/>
      <c r="JPD173" s="20"/>
      <c r="JPE173" s="20"/>
      <c r="JPF173" s="20"/>
      <c r="JPG173" s="20"/>
      <c r="JPH173" s="20"/>
      <c r="JPI173" s="20"/>
      <c r="JPJ173" s="20"/>
      <c r="JPK173" s="20"/>
      <c r="JPL173" s="20"/>
      <c r="JPM173" s="20"/>
      <c r="JPN173" s="20"/>
      <c r="JPO173" s="20"/>
      <c r="JPP173" s="20"/>
      <c r="JPQ173" s="20"/>
      <c r="JPR173" s="20"/>
      <c r="JPS173" s="20"/>
      <c r="JPT173" s="20"/>
      <c r="JPU173" s="20"/>
      <c r="JPV173" s="20"/>
      <c r="JPW173" s="20"/>
      <c r="JPX173" s="20"/>
      <c r="JPY173" s="20"/>
      <c r="JPZ173" s="20"/>
      <c r="JQA173" s="20"/>
      <c r="JQB173" s="20"/>
      <c r="JQC173" s="20"/>
      <c r="JQD173" s="20"/>
      <c r="JQE173" s="20"/>
      <c r="JQF173" s="20"/>
      <c r="JQG173" s="20"/>
      <c r="JQH173" s="20"/>
      <c r="JQI173" s="20"/>
      <c r="JQJ173" s="20"/>
      <c r="JQK173" s="20"/>
      <c r="JQL173" s="20"/>
      <c r="JQM173" s="20"/>
      <c r="JQN173" s="20"/>
      <c r="JQO173" s="20"/>
      <c r="JQP173" s="20"/>
      <c r="JQQ173" s="20"/>
      <c r="JQR173" s="20"/>
      <c r="JQS173" s="20"/>
      <c r="JQT173" s="20"/>
      <c r="JQU173" s="20"/>
      <c r="JQV173" s="20"/>
      <c r="JQW173" s="20"/>
      <c r="JQX173" s="20"/>
      <c r="JQY173" s="20"/>
      <c r="JQZ173" s="20"/>
      <c r="JRA173" s="20"/>
      <c r="JRB173" s="20"/>
      <c r="JRC173" s="20"/>
      <c r="JRD173" s="20"/>
      <c r="JRE173" s="20"/>
      <c r="JRF173" s="20"/>
      <c r="JRG173" s="20"/>
      <c r="JRH173" s="20"/>
      <c r="JRI173" s="20"/>
      <c r="JRJ173" s="20"/>
      <c r="JRK173" s="20"/>
      <c r="JRL173" s="20"/>
      <c r="JRM173" s="20"/>
      <c r="JRN173" s="20"/>
      <c r="JRO173" s="20"/>
      <c r="JRP173" s="20"/>
      <c r="JRQ173" s="20"/>
      <c r="JRR173" s="20"/>
      <c r="JRS173" s="20"/>
      <c r="JRT173" s="20"/>
      <c r="JRU173" s="20"/>
      <c r="JRV173" s="20"/>
      <c r="JRW173" s="20"/>
      <c r="JRX173" s="20"/>
      <c r="JRY173" s="20"/>
      <c r="JRZ173" s="20"/>
      <c r="JSA173" s="20"/>
      <c r="JSB173" s="20"/>
      <c r="JSC173" s="20"/>
      <c r="JSD173" s="20"/>
      <c r="JSE173" s="20"/>
      <c r="JSF173" s="20"/>
      <c r="JSG173" s="20"/>
      <c r="JSH173" s="20"/>
      <c r="JSI173" s="20"/>
      <c r="JSJ173" s="20"/>
      <c r="JSK173" s="20"/>
      <c r="JSL173" s="20"/>
      <c r="JSM173" s="20"/>
      <c r="JSN173" s="20"/>
      <c r="JSO173" s="20"/>
      <c r="JSP173" s="20"/>
      <c r="JSQ173" s="20"/>
      <c r="JSR173" s="20"/>
      <c r="JSS173" s="20"/>
      <c r="JST173" s="20"/>
      <c r="JSU173" s="20"/>
      <c r="JSV173" s="20"/>
      <c r="JSW173" s="20"/>
      <c r="JSX173" s="20"/>
      <c r="JSY173" s="20"/>
      <c r="JSZ173" s="20"/>
      <c r="JTA173" s="20"/>
      <c r="JTB173" s="20"/>
      <c r="JTC173" s="20"/>
      <c r="JTD173" s="20"/>
      <c r="JTE173" s="20"/>
      <c r="JTF173" s="20"/>
      <c r="JTG173" s="20"/>
      <c r="JTH173" s="20"/>
      <c r="JTI173" s="20"/>
      <c r="JTJ173" s="20"/>
      <c r="JTK173" s="20"/>
      <c r="JTL173" s="20"/>
      <c r="JTM173" s="20"/>
      <c r="JTN173" s="20"/>
      <c r="JTO173" s="20"/>
      <c r="JTP173" s="20"/>
      <c r="JTQ173" s="20"/>
      <c r="JTR173" s="20"/>
      <c r="JTS173" s="20"/>
      <c r="JTT173" s="20"/>
      <c r="JTU173" s="20"/>
      <c r="JTV173" s="20"/>
      <c r="JTW173" s="20"/>
      <c r="JTX173" s="20"/>
      <c r="JTY173" s="20"/>
      <c r="JTZ173" s="20"/>
      <c r="JUA173" s="20"/>
      <c r="JUB173" s="20"/>
      <c r="JUC173" s="20"/>
      <c r="JUD173" s="20"/>
      <c r="JUE173" s="20"/>
      <c r="JUF173" s="20"/>
      <c r="JUG173" s="20"/>
      <c r="JUH173" s="20"/>
      <c r="JUI173" s="20"/>
      <c r="JUJ173" s="20"/>
      <c r="JUK173" s="20"/>
      <c r="JUL173" s="20"/>
      <c r="JUM173" s="20"/>
      <c r="JUN173" s="20"/>
      <c r="JUO173" s="20"/>
      <c r="JUP173" s="20"/>
      <c r="JUQ173" s="20"/>
      <c r="JUR173" s="20"/>
      <c r="JUS173" s="20"/>
      <c r="JUT173" s="20"/>
      <c r="JUU173" s="20"/>
      <c r="JUV173" s="20"/>
      <c r="JUW173" s="20"/>
      <c r="JUX173" s="20"/>
      <c r="JUY173" s="20"/>
      <c r="JUZ173" s="20"/>
      <c r="JVA173" s="20"/>
      <c r="JVB173" s="20"/>
      <c r="JVC173" s="20"/>
      <c r="JVD173" s="20"/>
      <c r="JVE173" s="20"/>
      <c r="JVF173" s="20"/>
      <c r="JVG173" s="20"/>
      <c r="JVH173" s="20"/>
      <c r="JVI173" s="20"/>
      <c r="JVJ173" s="20"/>
      <c r="JVK173" s="20"/>
      <c r="JVL173" s="20"/>
      <c r="JVM173" s="20"/>
      <c r="JVN173" s="20"/>
      <c r="JVO173" s="20"/>
      <c r="JVP173" s="20"/>
      <c r="JVQ173" s="20"/>
      <c r="JVR173" s="20"/>
      <c r="JVS173" s="20"/>
      <c r="JVT173" s="20"/>
      <c r="JVU173" s="20"/>
      <c r="JVV173" s="20"/>
      <c r="JVW173" s="20"/>
      <c r="JVX173" s="20"/>
      <c r="JVY173" s="20"/>
      <c r="JVZ173" s="20"/>
      <c r="JWA173" s="20"/>
      <c r="JWB173" s="20"/>
      <c r="JWC173" s="20"/>
      <c r="JWD173" s="20"/>
      <c r="JWE173" s="20"/>
      <c r="JWF173" s="20"/>
      <c r="JWG173" s="20"/>
      <c r="JWH173" s="20"/>
      <c r="JWI173" s="20"/>
      <c r="JWJ173" s="20"/>
      <c r="JWK173" s="20"/>
      <c r="JWL173" s="20"/>
      <c r="JWM173" s="20"/>
      <c r="JWN173" s="20"/>
      <c r="JWO173" s="20"/>
      <c r="JWP173" s="20"/>
      <c r="JWQ173" s="20"/>
      <c r="JWR173" s="20"/>
      <c r="JWS173" s="20"/>
      <c r="JWT173" s="20"/>
      <c r="JWU173" s="20"/>
      <c r="JWV173" s="20"/>
      <c r="JWW173" s="20"/>
      <c r="JWX173" s="20"/>
      <c r="JWY173" s="20"/>
      <c r="JWZ173" s="20"/>
      <c r="JXA173" s="20"/>
      <c r="JXB173" s="20"/>
      <c r="JXC173" s="20"/>
      <c r="JXD173" s="20"/>
      <c r="JXE173" s="20"/>
      <c r="JXF173" s="20"/>
      <c r="JXG173" s="20"/>
      <c r="JXH173" s="20"/>
      <c r="JXI173" s="20"/>
      <c r="JXJ173" s="20"/>
      <c r="JXK173" s="20"/>
      <c r="JXL173" s="20"/>
      <c r="JXM173" s="20"/>
      <c r="JXN173" s="20"/>
      <c r="JXO173" s="20"/>
      <c r="JXP173" s="20"/>
      <c r="JXQ173" s="20"/>
      <c r="JXR173" s="20"/>
      <c r="JXS173" s="20"/>
      <c r="JXT173" s="20"/>
      <c r="JXU173" s="20"/>
      <c r="JXV173" s="20"/>
      <c r="JXW173" s="20"/>
      <c r="JXX173" s="20"/>
      <c r="JXY173" s="20"/>
      <c r="JXZ173" s="20"/>
      <c r="JYA173" s="20"/>
      <c r="JYB173" s="20"/>
      <c r="JYC173" s="20"/>
      <c r="JYD173" s="20"/>
      <c r="JYE173" s="20"/>
      <c r="JYF173" s="20"/>
      <c r="JYG173" s="20"/>
      <c r="JYH173" s="20"/>
      <c r="JYI173" s="20"/>
      <c r="JYJ173" s="20"/>
      <c r="JYK173" s="20"/>
      <c r="JYL173" s="20"/>
      <c r="JYM173" s="20"/>
      <c r="JYN173" s="20"/>
      <c r="JYO173" s="20"/>
      <c r="JYP173" s="20"/>
      <c r="JYQ173" s="20"/>
      <c r="JYR173" s="20"/>
      <c r="JYS173" s="20"/>
      <c r="JYT173" s="20"/>
      <c r="JYU173" s="20"/>
      <c r="JYV173" s="20"/>
      <c r="JYW173" s="20"/>
      <c r="JYX173" s="20"/>
      <c r="JYY173" s="20"/>
      <c r="JYZ173" s="20"/>
      <c r="JZA173" s="20"/>
      <c r="JZB173" s="20"/>
      <c r="JZC173" s="20"/>
      <c r="JZD173" s="20"/>
      <c r="JZE173" s="20"/>
      <c r="JZF173" s="20"/>
      <c r="JZG173" s="20"/>
      <c r="JZH173" s="20"/>
      <c r="JZI173" s="20"/>
      <c r="JZJ173" s="20"/>
      <c r="JZK173" s="20"/>
      <c r="JZL173" s="20"/>
      <c r="JZM173" s="20"/>
      <c r="JZN173" s="20"/>
      <c r="JZO173" s="20"/>
      <c r="JZP173" s="20"/>
      <c r="JZQ173" s="20"/>
      <c r="JZR173" s="20"/>
      <c r="JZS173" s="20"/>
      <c r="JZT173" s="20"/>
      <c r="JZU173" s="20"/>
      <c r="JZV173" s="20"/>
      <c r="JZW173" s="20"/>
      <c r="JZX173" s="20"/>
      <c r="JZY173" s="20"/>
      <c r="JZZ173" s="20"/>
      <c r="KAA173" s="20"/>
      <c r="KAB173" s="20"/>
      <c r="KAC173" s="20"/>
      <c r="KAD173" s="20"/>
      <c r="KAE173" s="20"/>
      <c r="KAF173" s="20"/>
      <c r="KAG173" s="20"/>
      <c r="KAH173" s="20"/>
      <c r="KAI173" s="20"/>
      <c r="KAJ173" s="20"/>
      <c r="KAK173" s="20"/>
      <c r="KAL173" s="20"/>
      <c r="KAM173" s="20"/>
      <c r="KAN173" s="20"/>
      <c r="KAO173" s="20"/>
      <c r="KAP173" s="20"/>
      <c r="KAQ173" s="20"/>
      <c r="KAR173" s="20"/>
      <c r="KAS173" s="20"/>
      <c r="KAT173" s="20"/>
      <c r="KAU173" s="20"/>
      <c r="KAV173" s="20"/>
      <c r="KAW173" s="20"/>
      <c r="KAX173" s="20"/>
      <c r="KAY173" s="20"/>
      <c r="KAZ173" s="20"/>
      <c r="KBA173" s="20"/>
      <c r="KBB173" s="20"/>
      <c r="KBC173" s="20"/>
      <c r="KBD173" s="20"/>
      <c r="KBE173" s="20"/>
      <c r="KBF173" s="20"/>
      <c r="KBG173" s="20"/>
      <c r="KBH173" s="20"/>
      <c r="KBI173" s="20"/>
      <c r="KBJ173" s="20"/>
      <c r="KBK173" s="20"/>
      <c r="KBL173" s="20"/>
      <c r="KBM173" s="20"/>
      <c r="KBN173" s="20"/>
      <c r="KBO173" s="20"/>
      <c r="KBP173" s="20"/>
      <c r="KBQ173" s="20"/>
      <c r="KBR173" s="20"/>
      <c r="KBS173" s="20"/>
      <c r="KBT173" s="20"/>
      <c r="KBU173" s="20"/>
      <c r="KBV173" s="20"/>
      <c r="KBW173" s="20"/>
      <c r="KBX173" s="20"/>
      <c r="KBY173" s="20"/>
      <c r="KBZ173" s="20"/>
      <c r="KCA173" s="20"/>
      <c r="KCB173" s="20"/>
      <c r="KCC173" s="20"/>
      <c r="KCD173" s="20"/>
      <c r="KCE173" s="20"/>
      <c r="KCF173" s="20"/>
      <c r="KCG173" s="20"/>
      <c r="KCH173" s="20"/>
      <c r="KCI173" s="20"/>
      <c r="KCJ173" s="20"/>
      <c r="KCK173" s="20"/>
      <c r="KCL173" s="20"/>
      <c r="KCM173" s="20"/>
      <c r="KCN173" s="20"/>
      <c r="KCO173" s="20"/>
      <c r="KCP173" s="20"/>
      <c r="KCQ173" s="20"/>
      <c r="KCR173" s="20"/>
      <c r="KCS173" s="20"/>
      <c r="KCT173" s="20"/>
      <c r="KCU173" s="20"/>
      <c r="KCV173" s="20"/>
      <c r="KCW173" s="20"/>
      <c r="KCX173" s="20"/>
      <c r="KCY173" s="20"/>
      <c r="KCZ173" s="20"/>
      <c r="KDA173" s="20"/>
      <c r="KDB173" s="20"/>
      <c r="KDC173" s="20"/>
      <c r="KDD173" s="20"/>
      <c r="KDE173" s="20"/>
      <c r="KDF173" s="20"/>
      <c r="KDG173" s="20"/>
      <c r="KDH173" s="20"/>
      <c r="KDI173" s="20"/>
      <c r="KDJ173" s="20"/>
      <c r="KDK173" s="20"/>
      <c r="KDL173" s="20"/>
      <c r="KDM173" s="20"/>
      <c r="KDN173" s="20"/>
      <c r="KDO173" s="20"/>
      <c r="KDP173" s="20"/>
      <c r="KDQ173" s="20"/>
      <c r="KDR173" s="20"/>
      <c r="KDS173" s="20"/>
      <c r="KDT173" s="20"/>
      <c r="KDU173" s="20"/>
      <c r="KDV173" s="20"/>
      <c r="KDW173" s="20"/>
      <c r="KDX173" s="20"/>
      <c r="KDY173" s="20"/>
      <c r="KDZ173" s="20"/>
      <c r="KEA173" s="20"/>
      <c r="KEB173" s="20"/>
      <c r="KEC173" s="20"/>
      <c r="KED173" s="20"/>
      <c r="KEE173" s="20"/>
      <c r="KEF173" s="20"/>
      <c r="KEG173" s="20"/>
      <c r="KEH173" s="20"/>
      <c r="KEI173" s="20"/>
      <c r="KEJ173" s="20"/>
      <c r="KEK173" s="20"/>
      <c r="KEL173" s="20"/>
      <c r="KEM173" s="20"/>
      <c r="KEN173" s="20"/>
      <c r="KEO173" s="20"/>
      <c r="KEP173" s="20"/>
      <c r="KEQ173" s="20"/>
      <c r="KER173" s="20"/>
      <c r="KES173" s="20"/>
      <c r="KET173" s="20"/>
      <c r="KEU173" s="20"/>
      <c r="KEV173" s="20"/>
      <c r="KEW173" s="20"/>
      <c r="KEX173" s="20"/>
      <c r="KEY173" s="20"/>
      <c r="KEZ173" s="20"/>
      <c r="KFA173" s="20"/>
      <c r="KFB173" s="20"/>
      <c r="KFC173" s="20"/>
      <c r="KFD173" s="20"/>
      <c r="KFE173" s="20"/>
      <c r="KFF173" s="20"/>
      <c r="KFG173" s="20"/>
      <c r="KFH173" s="20"/>
      <c r="KFI173" s="20"/>
      <c r="KFJ173" s="20"/>
      <c r="KFK173" s="20"/>
      <c r="KFL173" s="20"/>
      <c r="KFM173" s="20"/>
      <c r="KFN173" s="20"/>
      <c r="KFO173" s="20"/>
      <c r="KFP173" s="20"/>
      <c r="KFQ173" s="20"/>
      <c r="KFR173" s="20"/>
      <c r="KFS173" s="20"/>
      <c r="KFT173" s="20"/>
      <c r="KFU173" s="20"/>
      <c r="KFV173" s="20"/>
      <c r="KFW173" s="20"/>
      <c r="KFX173" s="20"/>
      <c r="KFY173" s="20"/>
      <c r="KFZ173" s="20"/>
      <c r="KGA173" s="20"/>
      <c r="KGB173" s="20"/>
      <c r="KGC173" s="20"/>
      <c r="KGD173" s="20"/>
      <c r="KGE173" s="20"/>
      <c r="KGF173" s="20"/>
      <c r="KGG173" s="20"/>
      <c r="KGH173" s="20"/>
      <c r="KGI173" s="20"/>
      <c r="KGJ173" s="20"/>
      <c r="KGK173" s="20"/>
      <c r="KGL173" s="20"/>
      <c r="KGM173" s="20"/>
      <c r="KGN173" s="20"/>
      <c r="KGO173" s="20"/>
      <c r="KGP173" s="20"/>
      <c r="KGQ173" s="20"/>
      <c r="KGR173" s="20"/>
      <c r="KGS173" s="20"/>
      <c r="KGT173" s="20"/>
      <c r="KGU173" s="20"/>
      <c r="KGV173" s="20"/>
      <c r="KGW173" s="20"/>
      <c r="KGX173" s="20"/>
      <c r="KGY173" s="20"/>
      <c r="KGZ173" s="20"/>
      <c r="KHA173" s="20"/>
      <c r="KHB173" s="20"/>
      <c r="KHC173" s="20"/>
      <c r="KHD173" s="20"/>
      <c r="KHE173" s="20"/>
      <c r="KHF173" s="20"/>
      <c r="KHG173" s="20"/>
      <c r="KHH173" s="20"/>
      <c r="KHI173" s="20"/>
      <c r="KHJ173" s="20"/>
      <c r="KHK173" s="20"/>
      <c r="KHL173" s="20"/>
      <c r="KHM173" s="20"/>
      <c r="KHN173" s="20"/>
      <c r="KHO173" s="20"/>
      <c r="KHP173" s="20"/>
      <c r="KHQ173" s="20"/>
      <c r="KHR173" s="20"/>
      <c r="KHS173" s="20"/>
      <c r="KHT173" s="20"/>
      <c r="KHU173" s="20"/>
      <c r="KHV173" s="20"/>
      <c r="KHW173" s="20"/>
      <c r="KHX173" s="20"/>
      <c r="KHY173" s="20"/>
      <c r="KHZ173" s="20"/>
      <c r="KIA173" s="20"/>
      <c r="KIB173" s="20"/>
      <c r="KIC173" s="20"/>
      <c r="KID173" s="20"/>
      <c r="KIE173" s="20"/>
      <c r="KIF173" s="20"/>
      <c r="KIG173" s="20"/>
      <c r="KIH173" s="20"/>
      <c r="KII173" s="20"/>
      <c r="KIJ173" s="20"/>
      <c r="KIK173" s="20"/>
      <c r="KIL173" s="20"/>
      <c r="KIM173" s="20"/>
      <c r="KIN173" s="20"/>
      <c r="KIO173" s="20"/>
      <c r="KIP173" s="20"/>
      <c r="KIQ173" s="20"/>
      <c r="KIR173" s="20"/>
      <c r="KIS173" s="20"/>
      <c r="KIT173" s="20"/>
      <c r="KIU173" s="20"/>
      <c r="KIV173" s="20"/>
      <c r="KIW173" s="20"/>
      <c r="KIX173" s="20"/>
      <c r="KIY173" s="20"/>
      <c r="KIZ173" s="20"/>
      <c r="KJA173" s="20"/>
      <c r="KJB173" s="20"/>
      <c r="KJC173" s="20"/>
      <c r="KJD173" s="20"/>
      <c r="KJE173" s="20"/>
      <c r="KJF173" s="20"/>
      <c r="KJG173" s="20"/>
      <c r="KJH173" s="20"/>
      <c r="KJI173" s="20"/>
      <c r="KJJ173" s="20"/>
      <c r="KJK173" s="20"/>
      <c r="KJL173" s="20"/>
      <c r="KJM173" s="20"/>
      <c r="KJN173" s="20"/>
      <c r="KJO173" s="20"/>
      <c r="KJP173" s="20"/>
      <c r="KJQ173" s="20"/>
      <c r="KJR173" s="20"/>
      <c r="KJS173" s="20"/>
      <c r="KJT173" s="20"/>
      <c r="KJU173" s="20"/>
      <c r="KJV173" s="20"/>
      <c r="KJW173" s="20"/>
      <c r="KJX173" s="20"/>
      <c r="KJY173" s="20"/>
      <c r="KJZ173" s="20"/>
      <c r="KKA173" s="20"/>
      <c r="KKB173" s="20"/>
      <c r="KKC173" s="20"/>
      <c r="KKD173" s="20"/>
      <c r="KKE173" s="20"/>
      <c r="KKF173" s="20"/>
      <c r="KKG173" s="20"/>
      <c r="KKH173" s="20"/>
      <c r="KKI173" s="20"/>
      <c r="KKJ173" s="20"/>
      <c r="KKK173" s="20"/>
      <c r="KKL173" s="20"/>
      <c r="KKM173" s="20"/>
      <c r="KKN173" s="20"/>
      <c r="KKO173" s="20"/>
      <c r="KKP173" s="20"/>
      <c r="KKQ173" s="20"/>
      <c r="KKR173" s="20"/>
      <c r="KKS173" s="20"/>
      <c r="KKT173" s="20"/>
      <c r="KKU173" s="20"/>
      <c r="KKV173" s="20"/>
      <c r="KKW173" s="20"/>
      <c r="KKX173" s="20"/>
      <c r="KKY173" s="20"/>
      <c r="KKZ173" s="20"/>
      <c r="KLA173" s="20"/>
      <c r="KLB173" s="20"/>
      <c r="KLC173" s="20"/>
      <c r="KLD173" s="20"/>
      <c r="KLE173" s="20"/>
      <c r="KLF173" s="20"/>
      <c r="KLG173" s="20"/>
      <c r="KLH173" s="20"/>
      <c r="KLI173" s="20"/>
      <c r="KLJ173" s="20"/>
      <c r="KLK173" s="20"/>
      <c r="KLL173" s="20"/>
      <c r="KLM173" s="20"/>
      <c r="KLN173" s="20"/>
      <c r="KLO173" s="20"/>
      <c r="KLP173" s="20"/>
      <c r="KLQ173" s="20"/>
      <c r="KLR173" s="20"/>
      <c r="KLS173" s="20"/>
      <c r="KLT173" s="20"/>
      <c r="KLU173" s="20"/>
      <c r="KLV173" s="20"/>
      <c r="KLW173" s="20"/>
      <c r="KLX173" s="20"/>
      <c r="KLY173" s="20"/>
      <c r="KLZ173" s="20"/>
      <c r="KMA173" s="20"/>
      <c r="KMB173" s="20"/>
      <c r="KMC173" s="20"/>
      <c r="KMD173" s="20"/>
      <c r="KME173" s="20"/>
      <c r="KMF173" s="20"/>
      <c r="KMG173" s="20"/>
      <c r="KMH173" s="20"/>
      <c r="KMI173" s="20"/>
      <c r="KMJ173" s="20"/>
      <c r="KMK173" s="20"/>
      <c r="KML173" s="20"/>
      <c r="KMM173" s="20"/>
      <c r="KMN173" s="20"/>
      <c r="KMO173" s="20"/>
      <c r="KMP173" s="20"/>
      <c r="KMQ173" s="20"/>
      <c r="KMR173" s="20"/>
      <c r="KMS173" s="20"/>
      <c r="KMT173" s="20"/>
      <c r="KMU173" s="20"/>
      <c r="KMV173" s="20"/>
      <c r="KMW173" s="20"/>
      <c r="KMX173" s="20"/>
      <c r="KMY173" s="20"/>
      <c r="KMZ173" s="20"/>
      <c r="KNA173" s="20"/>
      <c r="KNB173" s="20"/>
      <c r="KNC173" s="20"/>
      <c r="KND173" s="20"/>
      <c r="KNE173" s="20"/>
      <c r="KNF173" s="20"/>
      <c r="KNG173" s="20"/>
      <c r="KNH173" s="20"/>
      <c r="KNI173" s="20"/>
      <c r="KNJ173" s="20"/>
      <c r="KNK173" s="20"/>
      <c r="KNL173" s="20"/>
      <c r="KNM173" s="20"/>
      <c r="KNN173" s="20"/>
      <c r="KNO173" s="20"/>
      <c r="KNP173" s="20"/>
      <c r="KNQ173" s="20"/>
      <c r="KNR173" s="20"/>
      <c r="KNS173" s="20"/>
      <c r="KNT173" s="20"/>
      <c r="KNU173" s="20"/>
      <c r="KNV173" s="20"/>
      <c r="KNW173" s="20"/>
      <c r="KNX173" s="20"/>
      <c r="KNY173" s="20"/>
      <c r="KNZ173" s="20"/>
      <c r="KOA173" s="20"/>
      <c r="KOB173" s="20"/>
      <c r="KOC173" s="20"/>
      <c r="KOD173" s="20"/>
      <c r="KOE173" s="20"/>
      <c r="KOF173" s="20"/>
      <c r="KOG173" s="20"/>
      <c r="KOH173" s="20"/>
      <c r="KOI173" s="20"/>
      <c r="KOJ173" s="20"/>
      <c r="KOK173" s="20"/>
      <c r="KOL173" s="20"/>
      <c r="KOM173" s="20"/>
      <c r="KON173" s="20"/>
      <c r="KOO173" s="20"/>
      <c r="KOP173" s="20"/>
      <c r="KOQ173" s="20"/>
      <c r="KOR173" s="20"/>
      <c r="KOS173" s="20"/>
      <c r="KOT173" s="20"/>
      <c r="KOU173" s="20"/>
      <c r="KOV173" s="20"/>
      <c r="KOW173" s="20"/>
      <c r="KOX173" s="20"/>
      <c r="KOY173" s="20"/>
      <c r="KOZ173" s="20"/>
      <c r="KPA173" s="20"/>
      <c r="KPB173" s="20"/>
      <c r="KPC173" s="20"/>
      <c r="KPD173" s="20"/>
      <c r="KPE173" s="20"/>
      <c r="KPF173" s="20"/>
      <c r="KPG173" s="20"/>
      <c r="KPH173" s="20"/>
      <c r="KPI173" s="20"/>
      <c r="KPJ173" s="20"/>
      <c r="KPK173" s="20"/>
      <c r="KPL173" s="20"/>
      <c r="KPM173" s="20"/>
      <c r="KPN173" s="20"/>
      <c r="KPO173" s="20"/>
      <c r="KPP173" s="20"/>
      <c r="KPQ173" s="20"/>
      <c r="KPR173" s="20"/>
      <c r="KPS173" s="20"/>
      <c r="KPT173" s="20"/>
      <c r="KPU173" s="20"/>
      <c r="KPV173" s="20"/>
      <c r="KPW173" s="20"/>
      <c r="KPX173" s="20"/>
      <c r="KPY173" s="20"/>
      <c r="KPZ173" s="20"/>
      <c r="KQA173" s="20"/>
      <c r="KQB173" s="20"/>
      <c r="KQC173" s="20"/>
      <c r="KQD173" s="20"/>
      <c r="KQE173" s="20"/>
      <c r="KQF173" s="20"/>
      <c r="KQG173" s="20"/>
      <c r="KQH173" s="20"/>
      <c r="KQI173" s="20"/>
      <c r="KQJ173" s="20"/>
      <c r="KQK173" s="20"/>
      <c r="KQL173" s="20"/>
      <c r="KQM173" s="20"/>
      <c r="KQN173" s="20"/>
      <c r="KQO173" s="20"/>
      <c r="KQP173" s="20"/>
      <c r="KQQ173" s="20"/>
      <c r="KQR173" s="20"/>
      <c r="KQS173" s="20"/>
      <c r="KQT173" s="20"/>
      <c r="KQU173" s="20"/>
      <c r="KQV173" s="20"/>
      <c r="KQW173" s="20"/>
      <c r="KQX173" s="20"/>
      <c r="KQY173" s="20"/>
      <c r="KQZ173" s="20"/>
      <c r="KRA173" s="20"/>
      <c r="KRB173" s="20"/>
      <c r="KRC173" s="20"/>
      <c r="KRD173" s="20"/>
      <c r="KRE173" s="20"/>
      <c r="KRF173" s="20"/>
      <c r="KRG173" s="20"/>
      <c r="KRH173" s="20"/>
      <c r="KRI173" s="20"/>
      <c r="KRJ173" s="20"/>
      <c r="KRK173" s="20"/>
      <c r="KRL173" s="20"/>
      <c r="KRM173" s="20"/>
      <c r="KRN173" s="20"/>
      <c r="KRO173" s="20"/>
      <c r="KRP173" s="20"/>
      <c r="KRQ173" s="20"/>
      <c r="KRR173" s="20"/>
      <c r="KRS173" s="20"/>
      <c r="KRT173" s="20"/>
      <c r="KRU173" s="20"/>
      <c r="KRV173" s="20"/>
      <c r="KRW173" s="20"/>
      <c r="KRX173" s="20"/>
      <c r="KRY173" s="20"/>
      <c r="KRZ173" s="20"/>
      <c r="KSA173" s="20"/>
      <c r="KSB173" s="20"/>
      <c r="KSC173" s="20"/>
      <c r="KSD173" s="20"/>
      <c r="KSE173" s="20"/>
      <c r="KSF173" s="20"/>
      <c r="KSG173" s="20"/>
      <c r="KSH173" s="20"/>
      <c r="KSI173" s="20"/>
      <c r="KSJ173" s="20"/>
      <c r="KSK173" s="20"/>
      <c r="KSL173" s="20"/>
      <c r="KSM173" s="20"/>
      <c r="KSN173" s="20"/>
      <c r="KSO173" s="20"/>
      <c r="KSP173" s="20"/>
      <c r="KSQ173" s="20"/>
      <c r="KSR173" s="20"/>
      <c r="KSS173" s="20"/>
      <c r="KST173" s="20"/>
      <c r="KSU173" s="20"/>
      <c r="KSV173" s="20"/>
      <c r="KSW173" s="20"/>
      <c r="KSX173" s="20"/>
      <c r="KSY173" s="20"/>
      <c r="KSZ173" s="20"/>
      <c r="KTA173" s="20"/>
      <c r="KTB173" s="20"/>
      <c r="KTC173" s="20"/>
      <c r="KTD173" s="20"/>
      <c r="KTE173" s="20"/>
      <c r="KTF173" s="20"/>
      <c r="KTG173" s="20"/>
      <c r="KTH173" s="20"/>
      <c r="KTI173" s="20"/>
      <c r="KTJ173" s="20"/>
      <c r="KTK173" s="20"/>
      <c r="KTL173" s="20"/>
      <c r="KTM173" s="20"/>
      <c r="KTN173" s="20"/>
      <c r="KTO173" s="20"/>
      <c r="KTP173" s="20"/>
      <c r="KTQ173" s="20"/>
      <c r="KTR173" s="20"/>
      <c r="KTS173" s="20"/>
      <c r="KTT173" s="20"/>
      <c r="KTU173" s="20"/>
      <c r="KTV173" s="20"/>
      <c r="KTW173" s="20"/>
      <c r="KTX173" s="20"/>
      <c r="KTY173" s="20"/>
      <c r="KTZ173" s="20"/>
      <c r="KUA173" s="20"/>
      <c r="KUB173" s="20"/>
      <c r="KUC173" s="20"/>
      <c r="KUD173" s="20"/>
      <c r="KUE173" s="20"/>
      <c r="KUF173" s="20"/>
      <c r="KUG173" s="20"/>
      <c r="KUH173" s="20"/>
      <c r="KUI173" s="20"/>
      <c r="KUJ173" s="20"/>
      <c r="KUK173" s="20"/>
      <c r="KUL173" s="20"/>
      <c r="KUM173" s="20"/>
      <c r="KUN173" s="20"/>
      <c r="KUO173" s="20"/>
      <c r="KUP173" s="20"/>
      <c r="KUQ173" s="20"/>
      <c r="KUR173" s="20"/>
      <c r="KUS173" s="20"/>
      <c r="KUT173" s="20"/>
      <c r="KUU173" s="20"/>
      <c r="KUV173" s="20"/>
      <c r="KUW173" s="20"/>
      <c r="KUX173" s="20"/>
      <c r="KUY173" s="20"/>
      <c r="KUZ173" s="20"/>
      <c r="KVA173" s="20"/>
      <c r="KVB173" s="20"/>
      <c r="KVC173" s="20"/>
      <c r="KVD173" s="20"/>
      <c r="KVE173" s="20"/>
      <c r="KVF173" s="20"/>
      <c r="KVG173" s="20"/>
      <c r="KVH173" s="20"/>
      <c r="KVI173" s="20"/>
      <c r="KVJ173" s="20"/>
      <c r="KVK173" s="20"/>
      <c r="KVL173" s="20"/>
      <c r="KVM173" s="20"/>
      <c r="KVN173" s="20"/>
      <c r="KVO173" s="20"/>
      <c r="KVP173" s="20"/>
      <c r="KVQ173" s="20"/>
      <c r="KVR173" s="20"/>
      <c r="KVS173" s="20"/>
      <c r="KVT173" s="20"/>
      <c r="KVU173" s="20"/>
      <c r="KVV173" s="20"/>
      <c r="KVW173" s="20"/>
      <c r="KVX173" s="20"/>
      <c r="KVY173" s="20"/>
      <c r="KVZ173" s="20"/>
      <c r="KWA173" s="20"/>
      <c r="KWB173" s="20"/>
      <c r="KWC173" s="20"/>
      <c r="KWD173" s="20"/>
      <c r="KWE173" s="20"/>
      <c r="KWF173" s="20"/>
      <c r="KWG173" s="20"/>
      <c r="KWH173" s="20"/>
      <c r="KWI173" s="20"/>
      <c r="KWJ173" s="20"/>
      <c r="KWK173" s="20"/>
      <c r="KWL173" s="20"/>
      <c r="KWM173" s="20"/>
      <c r="KWN173" s="20"/>
      <c r="KWO173" s="20"/>
      <c r="KWP173" s="20"/>
      <c r="KWQ173" s="20"/>
      <c r="KWR173" s="20"/>
      <c r="KWS173" s="20"/>
      <c r="KWT173" s="20"/>
      <c r="KWU173" s="20"/>
      <c r="KWV173" s="20"/>
      <c r="KWW173" s="20"/>
      <c r="KWX173" s="20"/>
      <c r="KWY173" s="20"/>
      <c r="KWZ173" s="20"/>
      <c r="KXA173" s="20"/>
      <c r="KXB173" s="20"/>
      <c r="KXC173" s="20"/>
      <c r="KXD173" s="20"/>
      <c r="KXE173" s="20"/>
      <c r="KXF173" s="20"/>
      <c r="KXG173" s="20"/>
      <c r="KXH173" s="20"/>
      <c r="KXI173" s="20"/>
      <c r="KXJ173" s="20"/>
      <c r="KXK173" s="20"/>
      <c r="KXL173" s="20"/>
      <c r="KXM173" s="20"/>
      <c r="KXN173" s="20"/>
      <c r="KXO173" s="20"/>
      <c r="KXP173" s="20"/>
      <c r="KXQ173" s="20"/>
      <c r="KXR173" s="20"/>
      <c r="KXS173" s="20"/>
      <c r="KXT173" s="20"/>
      <c r="KXU173" s="20"/>
      <c r="KXV173" s="20"/>
      <c r="KXW173" s="20"/>
      <c r="KXX173" s="20"/>
      <c r="KXY173" s="20"/>
      <c r="KXZ173" s="20"/>
      <c r="KYA173" s="20"/>
      <c r="KYB173" s="20"/>
      <c r="KYC173" s="20"/>
      <c r="KYD173" s="20"/>
      <c r="KYE173" s="20"/>
      <c r="KYF173" s="20"/>
      <c r="KYG173" s="20"/>
      <c r="KYH173" s="20"/>
      <c r="KYI173" s="20"/>
      <c r="KYJ173" s="20"/>
      <c r="KYK173" s="20"/>
      <c r="KYL173" s="20"/>
      <c r="KYM173" s="20"/>
      <c r="KYN173" s="20"/>
      <c r="KYO173" s="20"/>
      <c r="KYP173" s="20"/>
      <c r="KYQ173" s="20"/>
      <c r="KYR173" s="20"/>
      <c r="KYS173" s="20"/>
      <c r="KYT173" s="20"/>
      <c r="KYU173" s="20"/>
      <c r="KYV173" s="20"/>
      <c r="KYW173" s="20"/>
      <c r="KYX173" s="20"/>
      <c r="KYY173" s="20"/>
      <c r="KYZ173" s="20"/>
      <c r="KZA173" s="20"/>
      <c r="KZB173" s="20"/>
      <c r="KZC173" s="20"/>
      <c r="KZD173" s="20"/>
      <c r="KZE173" s="20"/>
      <c r="KZF173" s="20"/>
      <c r="KZG173" s="20"/>
      <c r="KZH173" s="20"/>
      <c r="KZI173" s="20"/>
      <c r="KZJ173" s="20"/>
      <c r="KZK173" s="20"/>
      <c r="KZL173" s="20"/>
      <c r="KZM173" s="20"/>
      <c r="KZN173" s="20"/>
      <c r="KZO173" s="20"/>
      <c r="KZP173" s="20"/>
      <c r="KZQ173" s="20"/>
      <c r="KZR173" s="20"/>
      <c r="KZS173" s="20"/>
      <c r="KZT173" s="20"/>
      <c r="KZU173" s="20"/>
      <c r="KZV173" s="20"/>
      <c r="KZW173" s="20"/>
      <c r="KZX173" s="20"/>
      <c r="KZY173" s="20"/>
      <c r="KZZ173" s="20"/>
      <c r="LAA173" s="20"/>
      <c r="LAB173" s="20"/>
      <c r="LAC173" s="20"/>
      <c r="LAD173" s="20"/>
      <c r="LAE173" s="20"/>
      <c r="LAF173" s="20"/>
      <c r="LAG173" s="20"/>
      <c r="LAH173" s="20"/>
      <c r="LAI173" s="20"/>
      <c r="LAJ173" s="20"/>
      <c r="LAK173" s="20"/>
      <c r="LAL173" s="20"/>
      <c r="LAM173" s="20"/>
      <c r="LAN173" s="20"/>
      <c r="LAO173" s="20"/>
      <c r="LAP173" s="20"/>
      <c r="LAQ173" s="20"/>
      <c r="LAR173" s="20"/>
      <c r="LAS173" s="20"/>
      <c r="LAT173" s="20"/>
      <c r="LAU173" s="20"/>
      <c r="LAV173" s="20"/>
      <c r="LAW173" s="20"/>
      <c r="LAX173" s="20"/>
      <c r="LAY173" s="20"/>
      <c r="LAZ173" s="20"/>
      <c r="LBA173" s="20"/>
      <c r="LBB173" s="20"/>
      <c r="LBC173" s="20"/>
      <c r="LBD173" s="20"/>
      <c r="LBE173" s="20"/>
      <c r="LBF173" s="20"/>
      <c r="LBG173" s="20"/>
      <c r="LBH173" s="20"/>
      <c r="LBI173" s="20"/>
      <c r="LBJ173" s="20"/>
      <c r="LBK173" s="20"/>
      <c r="LBL173" s="20"/>
      <c r="LBM173" s="20"/>
      <c r="LBN173" s="20"/>
      <c r="LBO173" s="20"/>
      <c r="LBP173" s="20"/>
      <c r="LBQ173" s="20"/>
      <c r="LBR173" s="20"/>
      <c r="LBS173" s="20"/>
      <c r="LBT173" s="20"/>
      <c r="LBU173" s="20"/>
      <c r="LBV173" s="20"/>
      <c r="LBW173" s="20"/>
      <c r="LBX173" s="20"/>
      <c r="LBY173" s="20"/>
      <c r="LBZ173" s="20"/>
      <c r="LCA173" s="20"/>
      <c r="LCB173" s="20"/>
      <c r="LCC173" s="20"/>
      <c r="LCD173" s="20"/>
      <c r="LCE173" s="20"/>
      <c r="LCF173" s="20"/>
      <c r="LCG173" s="20"/>
      <c r="LCH173" s="20"/>
      <c r="LCI173" s="20"/>
      <c r="LCJ173" s="20"/>
      <c r="LCK173" s="20"/>
      <c r="LCL173" s="20"/>
      <c r="LCM173" s="20"/>
      <c r="LCN173" s="20"/>
      <c r="LCO173" s="20"/>
      <c r="LCP173" s="20"/>
      <c r="LCQ173" s="20"/>
      <c r="LCR173" s="20"/>
      <c r="LCS173" s="20"/>
      <c r="LCT173" s="20"/>
      <c r="LCU173" s="20"/>
      <c r="LCV173" s="20"/>
      <c r="LCW173" s="20"/>
      <c r="LCX173" s="20"/>
      <c r="LCY173" s="20"/>
      <c r="LCZ173" s="20"/>
      <c r="LDA173" s="20"/>
      <c r="LDB173" s="20"/>
      <c r="LDC173" s="20"/>
      <c r="LDD173" s="20"/>
      <c r="LDE173" s="20"/>
      <c r="LDF173" s="20"/>
      <c r="LDG173" s="20"/>
      <c r="LDH173" s="20"/>
      <c r="LDI173" s="20"/>
      <c r="LDJ173" s="20"/>
      <c r="LDK173" s="20"/>
      <c r="LDL173" s="20"/>
      <c r="LDM173" s="20"/>
      <c r="LDN173" s="20"/>
      <c r="LDO173" s="20"/>
      <c r="LDP173" s="20"/>
      <c r="LDQ173" s="20"/>
      <c r="LDR173" s="20"/>
      <c r="LDS173" s="20"/>
      <c r="LDT173" s="20"/>
      <c r="LDU173" s="20"/>
      <c r="LDV173" s="20"/>
      <c r="LDW173" s="20"/>
      <c r="LDX173" s="20"/>
      <c r="LDY173" s="20"/>
      <c r="LDZ173" s="20"/>
      <c r="LEA173" s="20"/>
      <c r="LEB173" s="20"/>
      <c r="LEC173" s="20"/>
      <c r="LED173" s="20"/>
      <c r="LEE173" s="20"/>
      <c r="LEF173" s="20"/>
      <c r="LEG173" s="20"/>
      <c r="LEH173" s="20"/>
      <c r="LEI173" s="20"/>
      <c r="LEJ173" s="20"/>
      <c r="LEK173" s="20"/>
      <c r="LEL173" s="20"/>
      <c r="LEM173" s="20"/>
      <c r="LEN173" s="20"/>
      <c r="LEO173" s="20"/>
      <c r="LEP173" s="20"/>
      <c r="LEQ173" s="20"/>
      <c r="LER173" s="20"/>
      <c r="LES173" s="20"/>
      <c r="LET173" s="20"/>
      <c r="LEU173" s="20"/>
      <c r="LEV173" s="20"/>
      <c r="LEW173" s="20"/>
      <c r="LEX173" s="20"/>
      <c r="LEY173" s="20"/>
      <c r="LEZ173" s="20"/>
      <c r="LFA173" s="20"/>
      <c r="LFB173" s="20"/>
      <c r="LFC173" s="20"/>
      <c r="LFD173" s="20"/>
      <c r="LFE173" s="20"/>
      <c r="LFF173" s="20"/>
      <c r="LFG173" s="20"/>
      <c r="LFH173" s="20"/>
      <c r="LFI173" s="20"/>
      <c r="LFJ173" s="20"/>
      <c r="LFK173" s="20"/>
      <c r="LFL173" s="20"/>
      <c r="LFM173" s="20"/>
      <c r="LFN173" s="20"/>
      <c r="LFO173" s="20"/>
      <c r="LFP173" s="20"/>
      <c r="LFQ173" s="20"/>
      <c r="LFR173" s="20"/>
      <c r="LFS173" s="20"/>
      <c r="LFT173" s="20"/>
      <c r="LFU173" s="20"/>
      <c r="LFV173" s="20"/>
      <c r="LFW173" s="20"/>
      <c r="LFX173" s="20"/>
      <c r="LFY173" s="20"/>
      <c r="LFZ173" s="20"/>
      <c r="LGA173" s="20"/>
      <c r="LGB173" s="20"/>
      <c r="LGC173" s="20"/>
      <c r="LGD173" s="20"/>
      <c r="LGE173" s="20"/>
      <c r="LGF173" s="20"/>
      <c r="LGG173" s="20"/>
      <c r="LGH173" s="20"/>
      <c r="LGI173" s="20"/>
      <c r="LGJ173" s="20"/>
      <c r="LGK173" s="20"/>
      <c r="LGL173" s="20"/>
      <c r="LGM173" s="20"/>
      <c r="LGN173" s="20"/>
      <c r="LGO173" s="20"/>
      <c r="LGP173" s="20"/>
      <c r="LGQ173" s="20"/>
      <c r="LGR173" s="20"/>
      <c r="LGS173" s="20"/>
      <c r="LGT173" s="20"/>
      <c r="LGU173" s="20"/>
      <c r="LGV173" s="20"/>
      <c r="LGW173" s="20"/>
      <c r="LGX173" s="20"/>
      <c r="LGY173" s="20"/>
      <c r="LGZ173" s="20"/>
      <c r="LHA173" s="20"/>
      <c r="LHB173" s="20"/>
      <c r="LHC173" s="20"/>
      <c r="LHD173" s="20"/>
      <c r="LHE173" s="20"/>
      <c r="LHF173" s="20"/>
      <c r="LHG173" s="20"/>
      <c r="LHH173" s="20"/>
      <c r="LHI173" s="20"/>
      <c r="LHJ173" s="20"/>
      <c r="LHK173" s="20"/>
      <c r="LHL173" s="20"/>
      <c r="LHM173" s="20"/>
      <c r="LHN173" s="20"/>
      <c r="LHO173" s="20"/>
      <c r="LHP173" s="20"/>
      <c r="LHQ173" s="20"/>
      <c r="LHR173" s="20"/>
      <c r="LHS173" s="20"/>
      <c r="LHT173" s="20"/>
      <c r="LHU173" s="20"/>
      <c r="LHV173" s="20"/>
      <c r="LHW173" s="20"/>
      <c r="LHX173" s="20"/>
      <c r="LHY173" s="20"/>
      <c r="LHZ173" s="20"/>
      <c r="LIA173" s="20"/>
      <c r="LIB173" s="20"/>
      <c r="LIC173" s="20"/>
      <c r="LID173" s="20"/>
      <c r="LIE173" s="20"/>
      <c r="LIF173" s="20"/>
      <c r="LIG173" s="20"/>
      <c r="LIH173" s="20"/>
      <c r="LII173" s="20"/>
      <c r="LIJ173" s="20"/>
      <c r="LIK173" s="20"/>
      <c r="LIL173" s="20"/>
      <c r="LIM173" s="20"/>
      <c r="LIN173" s="20"/>
      <c r="LIO173" s="20"/>
      <c r="LIP173" s="20"/>
      <c r="LIQ173" s="20"/>
      <c r="LIR173" s="20"/>
      <c r="LIS173" s="20"/>
      <c r="LIT173" s="20"/>
      <c r="LIU173" s="20"/>
      <c r="LIV173" s="20"/>
      <c r="LIW173" s="20"/>
      <c r="LIX173" s="20"/>
      <c r="LIY173" s="20"/>
      <c r="LIZ173" s="20"/>
      <c r="LJA173" s="20"/>
      <c r="LJB173" s="20"/>
      <c r="LJC173" s="20"/>
      <c r="LJD173" s="20"/>
      <c r="LJE173" s="20"/>
      <c r="LJF173" s="20"/>
      <c r="LJG173" s="20"/>
      <c r="LJH173" s="20"/>
      <c r="LJI173" s="20"/>
      <c r="LJJ173" s="20"/>
      <c r="LJK173" s="20"/>
      <c r="LJL173" s="20"/>
      <c r="LJM173" s="20"/>
      <c r="LJN173" s="20"/>
      <c r="LJO173" s="20"/>
      <c r="LJP173" s="20"/>
      <c r="LJQ173" s="20"/>
      <c r="LJR173" s="20"/>
      <c r="LJS173" s="20"/>
      <c r="LJT173" s="20"/>
      <c r="LJU173" s="20"/>
      <c r="LJV173" s="20"/>
      <c r="LJW173" s="20"/>
      <c r="LJX173" s="20"/>
      <c r="LJY173" s="20"/>
      <c r="LJZ173" s="20"/>
      <c r="LKA173" s="20"/>
      <c r="LKB173" s="20"/>
      <c r="LKC173" s="20"/>
      <c r="LKD173" s="20"/>
      <c r="LKE173" s="20"/>
      <c r="LKF173" s="20"/>
      <c r="LKG173" s="20"/>
      <c r="LKH173" s="20"/>
      <c r="LKI173" s="20"/>
      <c r="LKJ173" s="20"/>
      <c r="LKK173" s="20"/>
      <c r="LKL173" s="20"/>
      <c r="LKM173" s="20"/>
      <c r="LKN173" s="20"/>
      <c r="LKO173" s="20"/>
      <c r="LKP173" s="20"/>
      <c r="LKQ173" s="20"/>
      <c r="LKR173" s="20"/>
      <c r="LKS173" s="20"/>
      <c r="LKT173" s="20"/>
      <c r="LKU173" s="20"/>
      <c r="LKV173" s="20"/>
      <c r="LKW173" s="20"/>
      <c r="LKX173" s="20"/>
      <c r="LKY173" s="20"/>
      <c r="LKZ173" s="20"/>
      <c r="LLA173" s="20"/>
      <c r="LLB173" s="20"/>
      <c r="LLC173" s="20"/>
      <c r="LLD173" s="20"/>
      <c r="LLE173" s="20"/>
      <c r="LLF173" s="20"/>
      <c r="LLG173" s="20"/>
      <c r="LLH173" s="20"/>
      <c r="LLI173" s="20"/>
      <c r="LLJ173" s="20"/>
      <c r="LLK173" s="20"/>
      <c r="LLL173" s="20"/>
      <c r="LLM173" s="20"/>
      <c r="LLN173" s="20"/>
      <c r="LLO173" s="20"/>
      <c r="LLP173" s="20"/>
      <c r="LLQ173" s="20"/>
      <c r="LLR173" s="20"/>
      <c r="LLS173" s="20"/>
      <c r="LLT173" s="20"/>
      <c r="LLU173" s="20"/>
      <c r="LLV173" s="20"/>
      <c r="LLW173" s="20"/>
      <c r="LLX173" s="20"/>
      <c r="LLY173" s="20"/>
      <c r="LLZ173" s="20"/>
      <c r="LMA173" s="20"/>
      <c r="LMB173" s="20"/>
      <c r="LMC173" s="20"/>
      <c r="LMD173" s="20"/>
      <c r="LME173" s="20"/>
      <c r="LMF173" s="20"/>
      <c r="LMG173" s="20"/>
      <c r="LMH173" s="20"/>
      <c r="LMI173" s="20"/>
      <c r="LMJ173" s="20"/>
      <c r="LMK173" s="20"/>
      <c r="LML173" s="20"/>
      <c r="LMM173" s="20"/>
      <c r="LMN173" s="20"/>
      <c r="LMO173" s="20"/>
      <c r="LMP173" s="20"/>
      <c r="LMQ173" s="20"/>
      <c r="LMR173" s="20"/>
      <c r="LMS173" s="20"/>
      <c r="LMT173" s="20"/>
      <c r="LMU173" s="20"/>
      <c r="LMV173" s="20"/>
      <c r="LMW173" s="20"/>
      <c r="LMX173" s="20"/>
      <c r="LMY173" s="20"/>
      <c r="LMZ173" s="20"/>
      <c r="LNA173" s="20"/>
      <c r="LNB173" s="20"/>
      <c r="LNC173" s="20"/>
      <c r="LND173" s="20"/>
      <c r="LNE173" s="20"/>
      <c r="LNF173" s="20"/>
      <c r="LNG173" s="20"/>
      <c r="LNH173" s="20"/>
      <c r="LNI173" s="20"/>
      <c r="LNJ173" s="20"/>
      <c r="LNK173" s="20"/>
      <c r="LNL173" s="20"/>
      <c r="LNM173" s="20"/>
      <c r="LNN173" s="20"/>
      <c r="LNO173" s="20"/>
      <c r="LNP173" s="20"/>
      <c r="LNQ173" s="20"/>
      <c r="LNR173" s="20"/>
      <c r="LNS173" s="20"/>
      <c r="LNT173" s="20"/>
      <c r="LNU173" s="20"/>
      <c r="LNV173" s="20"/>
      <c r="LNW173" s="20"/>
      <c r="LNX173" s="20"/>
      <c r="LNY173" s="20"/>
      <c r="LNZ173" s="20"/>
      <c r="LOA173" s="20"/>
      <c r="LOB173" s="20"/>
      <c r="LOC173" s="20"/>
      <c r="LOD173" s="20"/>
      <c r="LOE173" s="20"/>
      <c r="LOF173" s="20"/>
      <c r="LOG173" s="20"/>
      <c r="LOH173" s="20"/>
      <c r="LOI173" s="20"/>
      <c r="LOJ173" s="20"/>
      <c r="LOK173" s="20"/>
      <c r="LOL173" s="20"/>
      <c r="LOM173" s="20"/>
      <c r="LON173" s="20"/>
      <c r="LOO173" s="20"/>
      <c r="LOP173" s="20"/>
      <c r="LOQ173" s="20"/>
      <c r="LOR173" s="20"/>
      <c r="LOS173" s="20"/>
      <c r="LOT173" s="20"/>
      <c r="LOU173" s="20"/>
      <c r="LOV173" s="20"/>
      <c r="LOW173" s="20"/>
      <c r="LOX173" s="20"/>
      <c r="LOY173" s="20"/>
      <c r="LOZ173" s="20"/>
      <c r="LPA173" s="20"/>
      <c r="LPB173" s="20"/>
      <c r="LPC173" s="20"/>
      <c r="LPD173" s="20"/>
      <c r="LPE173" s="20"/>
      <c r="LPF173" s="20"/>
      <c r="LPG173" s="20"/>
      <c r="LPH173" s="20"/>
      <c r="LPI173" s="20"/>
      <c r="LPJ173" s="20"/>
      <c r="LPK173" s="20"/>
      <c r="LPL173" s="20"/>
      <c r="LPM173" s="20"/>
      <c r="LPN173" s="20"/>
      <c r="LPO173" s="20"/>
      <c r="LPP173" s="20"/>
      <c r="LPQ173" s="20"/>
      <c r="LPR173" s="20"/>
      <c r="LPS173" s="20"/>
      <c r="LPT173" s="20"/>
      <c r="LPU173" s="20"/>
      <c r="LPV173" s="20"/>
      <c r="LPW173" s="20"/>
      <c r="LPX173" s="20"/>
      <c r="LPY173" s="20"/>
      <c r="LPZ173" s="20"/>
      <c r="LQA173" s="20"/>
      <c r="LQB173" s="20"/>
      <c r="LQC173" s="20"/>
      <c r="LQD173" s="20"/>
      <c r="LQE173" s="20"/>
      <c r="LQF173" s="20"/>
      <c r="LQG173" s="20"/>
      <c r="LQH173" s="20"/>
      <c r="LQI173" s="20"/>
      <c r="LQJ173" s="20"/>
      <c r="LQK173" s="20"/>
      <c r="LQL173" s="20"/>
      <c r="LQM173" s="20"/>
      <c r="LQN173" s="20"/>
      <c r="LQO173" s="20"/>
      <c r="LQP173" s="20"/>
      <c r="LQQ173" s="20"/>
      <c r="LQR173" s="20"/>
      <c r="LQS173" s="20"/>
      <c r="LQT173" s="20"/>
      <c r="LQU173" s="20"/>
      <c r="LQV173" s="20"/>
      <c r="LQW173" s="20"/>
      <c r="LQX173" s="20"/>
      <c r="LQY173" s="20"/>
      <c r="LQZ173" s="20"/>
      <c r="LRA173" s="20"/>
      <c r="LRB173" s="20"/>
      <c r="LRC173" s="20"/>
      <c r="LRD173" s="20"/>
      <c r="LRE173" s="20"/>
      <c r="LRF173" s="20"/>
      <c r="LRG173" s="20"/>
      <c r="LRH173" s="20"/>
      <c r="LRI173" s="20"/>
      <c r="LRJ173" s="20"/>
      <c r="LRK173" s="20"/>
      <c r="LRL173" s="20"/>
      <c r="LRM173" s="20"/>
      <c r="LRN173" s="20"/>
      <c r="LRO173" s="20"/>
      <c r="LRP173" s="20"/>
      <c r="LRQ173" s="20"/>
      <c r="LRR173" s="20"/>
      <c r="LRS173" s="20"/>
      <c r="LRT173" s="20"/>
      <c r="LRU173" s="20"/>
      <c r="LRV173" s="20"/>
      <c r="LRW173" s="20"/>
      <c r="LRX173" s="20"/>
      <c r="LRY173" s="20"/>
      <c r="LRZ173" s="20"/>
      <c r="LSA173" s="20"/>
      <c r="LSB173" s="20"/>
      <c r="LSC173" s="20"/>
      <c r="LSD173" s="20"/>
      <c r="LSE173" s="20"/>
      <c r="LSF173" s="20"/>
      <c r="LSG173" s="20"/>
      <c r="LSH173" s="20"/>
      <c r="LSI173" s="20"/>
      <c r="LSJ173" s="20"/>
      <c r="LSK173" s="20"/>
      <c r="LSL173" s="20"/>
      <c r="LSM173" s="20"/>
      <c r="LSN173" s="20"/>
      <c r="LSO173" s="20"/>
      <c r="LSP173" s="20"/>
      <c r="LSQ173" s="20"/>
      <c r="LSR173" s="20"/>
      <c r="LSS173" s="20"/>
      <c r="LST173" s="20"/>
      <c r="LSU173" s="20"/>
      <c r="LSV173" s="20"/>
      <c r="LSW173" s="20"/>
      <c r="LSX173" s="20"/>
      <c r="LSY173" s="20"/>
      <c r="LSZ173" s="20"/>
      <c r="LTA173" s="20"/>
      <c r="LTB173" s="20"/>
      <c r="LTC173" s="20"/>
      <c r="LTD173" s="20"/>
      <c r="LTE173" s="20"/>
      <c r="LTF173" s="20"/>
      <c r="LTG173" s="20"/>
      <c r="LTH173" s="20"/>
      <c r="LTI173" s="20"/>
      <c r="LTJ173" s="20"/>
      <c r="LTK173" s="20"/>
      <c r="LTL173" s="20"/>
      <c r="LTM173" s="20"/>
      <c r="LTN173" s="20"/>
      <c r="LTO173" s="20"/>
      <c r="LTP173" s="20"/>
      <c r="LTQ173" s="20"/>
      <c r="LTR173" s="20"/>
      <c r="LTS173" s="20"/>
      <c r="LTT173" s="20"/>
      <c r="LTU173" s="20"/>
      <c r="LTV173" s="20"/>
      <c r="LTW173" s="20"/>
      <c r="LTX173" s="20"/>
      <c r="LTY173" s="20"/>
      <c r="LTZ173" s="20"/>
      <c r="LUA173" s="20"/>
      <c r="LUB173" s="20"/>
      <c r="LUC173" s="20"/>
      <c r="LUD173" s="20"/>
      <c r="LUE173" s="20"/>
      <c r="LUF173" s="20"/>
      <c r="LUG173" s="20"/>
      <c r="LUH173" s="20"/>
      <c r="LUI173" s="20"/>
      <c r="LUJ173" s="20"/>
      <c r="LUK173" s="20"/>
      <c r="LUL173" s="20"/>
      <c r="LUM173" s="20"/>
      <c r="LUN173" s="20"/>
      <c r="LUO173" s="20"/>
      <c r="LUP173" s="20"/>
      <c r="LUQ173" s="20"/>
      <c r="LUR173" s="20"/>
      <c r="LUS173" s="20"/>
      <c r="LUT173" s="20"/>
      <c r="LUU173" s="20"/>
      <c r="LUV173" s="20"/>
      <c r="LUW173" s="20"/>
      <c r="LUX173" s="20"/>
      <c r="LUY173" s="20"/>
      <c r="LUZ173" s="20"/>
      <c r="LVA173" s="20"/>
      <c r="LVB173" s="20"/>
      <c r="LVC173" s="20"/>
      <c r="LVD173" s="20"/>
      <c r="LVE173" s="20"/>
      <c r="LVF173" s="20"/>
      <c r="LVG173" s="20"/>
      <c r="LVH173" s="20"/>
      <c r="LVI173" s="20"/>
      <c r="LVJ173" s="20"/>
      <c r="LVK173" s="20"/>
      <c r="LVL173" s="20"/>
      <c r="LVM173" s="20"/>
      <c r="LVN173" s="20"/>
      <c r="LVO173" s="20"/>
      <c r="LVP173" s="20"/>
      <c r="LVQ173" s="20"/>
      <c r="LVR173" s="20"/>
      <c r="LVS173" s="20"/>
      <c r="LVT173" s="20"/>
      <c r="LVU173" s="20"/>
      <c r="LVV173" s="20"/>
      <c r="LVW173" s="20"/>
      <c r="LVX173" s="20"/>
      <c r="LVY173" s="20"/>
      <c r="LVZ173" s="20"/>
      <c r="LWA173" s="20"/>
      <c r="LWB173" s="20"/>
      <c r="LWC173" s="20"/>
      <c r="LWD173" s="20"/>
      <c r="LWE173" s="20"/>
      <c r="LWF173" s="20"/>
      <c r="LWG173" s="20"/>
      <c r="LWH173" s="20"/>
      <c r="LWI173" s="20"/>
      <c r="LWJ173" s="20"/>
      <c r="LWK173" s="20"/>
      <c r="LWL173" s="20"/>
      <c r="LWM173" s="20"/>
      <c r="LWN173" s="20"/>
      <c r="LWO173" s="20"/>
      <c r="LWP173" s="20"/>
      <c r="LWQ173" s="20"/>
      <c r="LWR173" s="20"/>
      <c r="LWS173" s="20"/>
      <c r="LWT173" s="20"/>
      <c r="LWU173" s="20"/>
      <c r="LWV173" s="20"/>
      <c r="LWW173" s="20"/>
      <c r="LWX173" s="20"/>
      <c r="LWY173" s="20"/>
      <c r="LWZ173" s="20"/>
      <c r="LXA173" s="20"/>
      <c r="LXB173" s="20"/>
      <c r="LXC173" s="20"/>
      <c r="LXD173" s="20"/>
      <c r="LXE173" s="20"/>
      <c r="LXF173" s="20"/>
      <c r="LXG173" s="20"/>
      <c r="LXH173" s="20"/>
      <c r="LXI173" s="20"/>
      <c r="LXJ173" s="20"/>
      <c r="LXK173" s="20"/>
      <c r="LXL173" s="20"/>
      <c r="LXM173" s="20"/>
      <c r="LXN173" s="20"/>
      <c r="LXO173" s="20"/>
      <c r="LXP173" s="20"/>
      <c r="LXQ173" s="20"/>
      <c r="LXR173" s="20"/>
      <c r="LXS173" s="20"/>
      <c r="LXT173" s="20"/>
      <c r="LXU173" s="20"/>
      <c r="LXV173" s="20"/>
      <c r="LXW173" s="20"/>
      <c r="LXX173" s="20"/>
      <c r="LXY173" s="20"/>
      <c r="LXZ173" s="20"/>
      <c r="LYA173" s="20"/>
      <c r="LYB173" s="20"/>
      <c r="LYC173" s="20"/>
      <c r="LYD173" s="20"/>
      <c r="LYE173" s="20"/>
      <c r="LYF173" s="20"/>
      <c r="LYG173" s="20"/>
      <c r="LYH173" s="20"/>
      <c r="LYI173" s="20"/>
      <c r="LYJ173" s="20"/>
      <c r="LYK173" s="20"/>
      <c r="LYL173" s="20"/>
      <c r="LYM173" s="20"/>
      <c r="LYN173" s="20"/>
      <c r="LYO173" s="20"/>
      <c r="LYP173" s="20"/>
      <c r="LYQ173" s="20"/>
      <c r="LYR173" s="20"/>
      <c r="LYS173" s="20"/>
      <c r="LYT173" s="20"/>
      <c r="LYU173" s="20"/>
      <c r="LYV173" s="20"/>
      <c r="LYW173" s="20"/>
      <c r="LYX173" s="20"/>
      <c r="LYY173" s="20"/>
      <c r="LYZ173" s="20"/>
      <c r="LZA173" s="20"/>
      <c r="LZB173" s="20"/>
      <c r="LZC173" s="20"/>
      <c r="LZD173" s="20"/>
      <c r="LZE173" s="20"/>
      <c r="LZF173" s="20"/>
      <c r="LZG173" s="20"/>
      <c r="LZH173" s="20"/>
      <c r="LZI173" s="20"/>
      <c r="LZJ173" s="20"/>
      <c r="LZK173" s="20"/>
      <c r="LZL173" s="20"/>
      <c r="LZM173" s="20"/>
      <c r="LZN173" s="20"/>
      <c r="LZO173" s="20"/>
      <c r="LZP173" s="20"/>
      <c r="LZQ173" s="20"/>
      <c r="LZR173" s="20"/>
      <c r="LZS173" s="20"/>
      <c r="LZT173" s="20"/>
      <c r="LZU173" s="20"/>
      <c r="LZV173" s="20"/>
      <c r="LZW173" s="20"/>
      <c r="LZX173" s="20"/>
      <c r="LZY173" s="20"/>
      <c r="LZZ173" s="20"/>
      <c r="MAA173" s="20"/>
      <c r="MAB173" s="20"/>
      <c r="MAC173" s="20"/>
      <c r="MAD173" s="20"/>
      <c r="MAE173" s="20"/>
      <c r="MAF173" s="20"/>
      <c r="MAG173" s="20"/>
      <c r="MAH173" s="20"/>
      <c r="MAI173" s="20"/>
      <c r="MAJ173" s="20"/>
      <c r="MAK173" s="20"/>
      <c r="MAL173" s="20"/>
      <c r="MAM173" s="20"/>
      <c r="MAN173" s="20"/>
      <c r="MAO173" s="20"/>
      <c r="MAP173" s="20"/>
      <c r="MAQ173" s="20"/>
      <c r="MAR173" s="20"/>
      <c r="MAS173" s="20"/>
      <c r="MAT173" s="20"/>
      <c r="MAU173" s="20"/>
      <c r="MAV173" s="20"/>
      <c r="MAW173" s="20"/>
      <c r="MAX173" s="20"/>
      <c r="MAY173" s="20"/>
      <c r="MAZ173" s="20"/>
      <c r="MBA173" s="20"/>
      <c r="MBB173" s="20"/>
      <c r="MBC173" s="20"/>
      <c r="MBD173" s="20"/>
      <c r="MBE173" s="20"/>
      <c r="MBF173" s="20"/>
      <c r="MBG173" s="20"/>
      <c r="MBH173" s="20"/>
      <c r="MBI173" s="20"/>
      <c r="MBJ173" s="20"/>
      <c r="MBK173" s="20"/>
      <c r="MBL173" s="20"/>
      <c r="MBM173" s="20"/>
      <c r="MBN173" s="20"/>
      <c r="MBO173" s="20"/>
      <c r="MBP173" s="20"/>
      <c r="MBQ173" s="20"/>
      <c r="MBR173" s="20"/>
      <c r="MBS173" s="20"/>
      <c r="MBT173" s="20"/>
      <c r="MBU173" s="20"/>
      <c r="MBV173" s="20"/>
      <c r="MBW173" s="20"/>
      <c r="MBX173" s="20"/>
      <c r="MBY173" s="20"/>
      <c r="MBZ173" s="20"/>
      <c r="MCA173" s="20"/>
      <c r="MCB173" s="20"/>
      <c r="MCC173" s="20"/>
      <c r="MCD173" s="20"/>
      <c r="MCE173" s="20"/>
      <c r="MCF173" s="20"/>
      <c r="MCG173" s="20"/>
      <c r="MCH173" s="20"/>
      <c r="MCI173" s="20"/>
      <c r="MCJ173" s="20"/>
      <c r="MCK173" s="20"/>
      <c r="MCL173" s="20"/>
      <c r="MCM173" s="20"/>
      <c r="MCN173" s="20"/>
      <c r="MCO173" s="20"/>
      <c r="MCP173" s="20"/>
      <c r="MCQ173" s="20"/>
      <c r="MCR173" s="20"/>
      <c r="MCS173" s="20"/>
      <c r="MCT173" s="20"/>
      <c r="MCU173" s="20"/>
      <c r="MCV173" s="20"/>
      <c r="MCW173" s="20"/>
      <c r="MCX173" s="20"/>
      <c r="MCY173" s="20"/>
      <c r="MCZ173" s="20"/>
      <c r="MDA173" s="20"/>
      <c r="MDB173" s="20"/>
      <c r="MDC173" s="20"/>
      <c r="MDD173" s="20"/>
      <c r="MDE173" s="20"/>
      <c r="MDF173" s="20"/>
      <c r="MDG173" s="20"/>
      <c r="MDH173" s="20"/>
      <c r="MDI173" s="20"/>
      <c r="MDJ173" s="20"/>
      <c r="MDK173" s="20"/>
      <c r="MDL173" s="20"/>
      <c r="MDM173" s="20"/>
      <c r="MDN173" s="20"/>
      <c r="MDO173" s="20"/>
      <c r="MDP173" s="20"/>
      <c r="MDQ173" s="20"/>
      <c r="MDR173" s="20"/>
      <c r="MDS173" s="20"/>
      <c r="MDT173" s="20"/>
      <c r="MDU173" s="20"/>
      <c r="MDV173" s="20"/>
      <c r="MDW173" s="20"/>
      <c r="MDX173" s="20"/>
      <c r="MDY173" s="20"/>
      <c r="MDZ173" s="20"/>
      <c r="MEA173" s="20"/>
      <c r="MEB173" s="20"/>
      <c r="MEC173" s="20"/>
      <c r="MED173" s="20"/>
      <c r="MEE173" s="20"/>
      <c r="MEF173" s="20"/>
      <c r="MEG173" s="20"/>
      <c r="MEH173" s="20"/>
      <c r="MEI173" s="20"/>
      <c r="MEJ173" s="20"/>
      <c r="MEK173" s="20"/>
      <c r="MEL173" s="20"/>
      <c r="MEM173" s="20"/>
      <c r="MEN173" s="20"/>
      <c r="MEO173" s="20"/>
      <c r="MEP173" s="20"/>
      <c r="MEQ173" s="20"/>
      <c r="MER173" s="20"/>
      <c r="MES173" s="20"/>
      <c r="MET173" s="20"/>
      <c r="MEU173" s="20"/>
      <c r="MEV173" s="20"/>
      <c r="MEW173" s="20"/>
      <c r="MEX173" s="20"/>
      <c r="MEY173" s="20"/>
      <c r="MEZ173" s="20"/>
      <c r="MFA173" s="20"/>
      <c r="MFB173" s="20"/>
      <c r="MFC173" s="20"/>
      <c r="MFD173" s="20"/>
      <c r="MFE173" s="20"/>
      <c r="MFF173" s="20"/>
      <c r="MFG173" s="20"/>
      <c r="MFH173" s="20"/>
      <c r="MFI173" s="20"/>
      <c r="MFJ173" s="20"/>
      <c r="MFK173" s="20"/>
      <c r="MFL173" s="20"/>
      <c r="MFM173" s="20"/>
      <c r="MFN173" s="20"/>
      <c r="MFO173" s="20"/>
      <c r="MFP173" s="20"/>
      <c r="MFQ173" s="20"/>
      <c r="MFR173" s="20"/>
      <c r="MFS173" s="20"/>
      <c r="MFT173" s="20"/>
      <c r="MFU173" s="20"/>
      <c r="MFV173" s="20"/>
      <c r="MFW173" s="20"/>
      <c r="MFX173" s="20"/>
      <c r="MFY173" s="20"/>
      <c r="MFZ173" s="20"/>
      <c r="MGA173" s="20"/>
      <c r="MGB173" s="20"/>
      <c r="MGC173" s="20"/>
      <c r="MGD173" s="20"/>
      <c r="MGE173" s="20"/>
      <c r="MGF173" s="20"/>
      <c r="MGG173" s="20"/>
      <c r="MGH173" s="20"/>
      <c r="MGI173" s="20"/>
      <c r="MGJ173" s="20"/>
      <c r="MGK173" s="20"/>
      <c r="MGL173" s="20"/>
      <c r="MGM173" s="20"/>
      <c r="MGN173" s="20"/>
      <c r="MGO173" s="20"/>
      <c r="MGP173" s="20"/>
      <c r="MGQ173" s="20"/>
      <c r="MGR173" s="20"/>
      <c r="MGS173" s="20"/>
      <c r="MGT173" s="20"/>
      <c r="MGU173" s="20"/>
      <c r="MGV173" s="20"/>
      <c r="MGW173" s="20"/>
      <c r="MGX173" s="20"/>
      <c r="MGY173" s="20"/>
      <c r="MGZ173" s="20"/>
      <c r="MHA173" s="20"/>
      <c r="MHB173" s="20"/>
      <c r="MHC173" s="20"/>
      <c r="MHD173" s="20"/>
      <c r="MHE173" s="20"/>
      <c r="MHF173" s="20"/>
      <c r="MHG173" s="20"/>
      <c r="MHH173" s="20"/>
      <c r="MHI173" s="20"/>
      <c r="MHJ173" s="20"/>
      <c r="MHK173" s="20"/>
      <c r="MHL173" s="20"/>
      <c r="MHM173" s="20"/>
      <c r="MHN173" s="20"/>
      <c r="MHO173" s="20"/>
      <c r="MHP173" s="20"/>
      <c r="MHQ173" s="20"/>
      <c r="MHR173" s="20"/>
      <c r="MHS173" s="20"/>
      <c r="MHT173" s="20"/>
      <c r="MHU173" s="20"/>
      <c r="MHV173" s="20"/>
      <c r="MHW173" s="20"/>
      <c r="MHX173" s="20"/>
      <c r="MHY173" s="20"/>
      <c r="MHZ173" s="20"/>
      <c r="MIA173" s="20"/>
      <c r="MIB173" s="20"/>
      <c r="MIC173" s="20"/>
      <c r="MID173" s="20"/>
      <c r="MIE173" s="20"/>
      <c r="MIF173" s="20"/>
      <c r="MIG173" s="20"/>
      <c r="MIH173" s="20"/>
      <c r="MII173" s="20"/>
      <c r="MIJ173" s="20"/>
      <c r="MIK173" s="20"/>
      <c r="MIL173" s="20"/>
      <c r="MIM173" s="20"/>
      <c r="MIN173" s="20"/>
      <c r="MIO173" s="20"/>
      <c r="MIP173" s="20"/>
      <c r="MIQ173" s="20"/>
      <c r="MIR173" s="20"/>
      <c r="MIS173" s="20"/>
      <c r="MIT173" s="20"/>
      <c r="MIU173" s="20"/>
      <c r="MIV173" s="20"/>
      <c r="MIW173" s="20"/>
      <c r="MIX173" s="20"/>
      <c r="MIY173" s="20"/>
      <c r="MIZ173" s="20"/>
      <c r="MJA173" s="20"/>
      <c r="MJB173" s="20"/>
      <c r="MJC173" s="20"/>
      <c r="MJD173" s="20"/>
      <c r="MJE173" s="20"/>
      <c r="MJF173" s="20"/>
      <c r="MJG173" s="20"/>
      <c r="MJH173" s="20"/>
      <c r="MJI173" s="20"/>
      <c r="MJJ173" s="20"/>
      <c r="MJK173" s="20"/>
      <c r="MJL173" s="20"/>
      <c r="MJM173" s="20"/>
      <c r="MJN173" s="20"/>
      <c r="MJO173" s="20"/>
      <c r="MJP173" s="20"/>
      <c r="MJQ173" s="20"/>
      <c r="MJR173" s="20"/>
      <c r="MJS173" s="20"/>
      <c r="MJT173" s="20"/>
      <c r="MJU173" s="20"/>
      <c r="MJV173" s="20"/>
      <c r="MJW173" s="20"/>
      <c r="MJX173" s="20"/>
      <c r="MJY173" s="20"/>
      <c r="MJZ173" s="20"/>
      <c r="MKA173" s="20"/>
      <c r="MKB173" s="20"/>
      <c r="MKC173" s="20"/>
      <c r="MKD173" s="20"/>
      <c r="MKE173" s="20"/>
      <c r="MKF173" s="20"/>
      <c r="MKG173" s="20"/>
      <c r="MKH173" s="20"/>
      <c r="MKI173" s="20"/>
      <c r="MKJ173" s="20"/>
      <c r="MKK173" s="20"/>
      <c r="MKL173" s="20"/>
      <c r="MKM173" s="20"/>
      <c r="MKN173" s="20"/>
      <c r="MKO173" s="20"/>
      <c r="MKP173" s="20"/>
      <c r="MKQ173" s="20"/>
      <c r="MKR173" s="20"/>
      <c r="MKS173" s="20"/>
      <c r="MKT173" s="20"/>
      <c r="MKU173" s="20"/>
      <c r="MKV173" s="20"/>
      <c r="MKW173" s="20"/>
      <c r="MKX173" s="20"/>
      <c r="MKY173" s="20"/>
      <c r="MKZ173" s="20"/>
      <c r="MLA173" s="20"/>
      <c r="MLB173" s="20"/>
      <c r="MLC173" s="20"/>
      <c r="MLD173" s="20"/>
      <c r="MLE173" s="20"/>
      <c r="MLF173" s="20"/>
      <c r="MLG173" s="20"/>
      <c r="MLH173" s="20"/>
      <c r="MLI173" s="20"/>
      <c r="MLJ173" s="20"/>
      <c r="MLK173" s="20"/>
      <c r="MLL173" s="20"/>
      <c r="MLM173" s="20"/>
      <c r="MLN173" s="20"/>
      <c r="MLO173" s="20"/>
      <c r="MLP173" s="20"/>
      <c r="MLQ173" s="20"/>
      <c r="MLR173" s="20"/>
      <c r="MLS173" s="20"/>
      <c r="MLT173" s="20"/>
      <c r="MLU173" s="20"/>
      <c r="MLV173" s="20"/>
      <c r="MLW173" s="20"/>
      <c r="MLX173" s="20"/>
      <c r="MLY173" s="20"/>
      <c r="MLZ173" s="20"/>
      <c r="MMA173" s="20"/>
      <c r="MMB173" s="20"/>
      <c r="MMC173" s="20"/>
      <c r="MMD173" s="20"/>
      <c r="MME173" s="20"/>
      <c r="MMF173" s="20"/>
      <c r="MMG173" s="20"/>
      <c r="MMH173" s="20"/>
      <c r="MMI173" s="20"/>
      <c r="MMJ173" s="20"/>
      <c r="MMK173" s="20"/>
      <c r="MML173" s="20"/>
      <c r="MMM173" s="20"/>
      <c r="MMN173" s="20"/>
      <c r="MMO173" s="20"/>
      <c r="MMP173" s="20"/>
      <c r="MMQ173" s="20"/>
      <c r="MMR173" s="20"/>
      <c r="MMS173" s="20"/>
      <c r="MMT173" s="20"/>
      <c r="MMU173" s="20"/>
      <c r="MMV173" s="20"/>
      <c r="MMW173" s="20"/>
      <c r="MMX173" s="20"/>
      <c r="MMY173" s="20"/>
      <c r="MMZ173" s="20"/>
      <c r="MNA173" s="20"/>
      <c r="MNB173" s="20"/>
      <c r="MNC173" s="20"/>
      <c r="MND173" s="20"/>
      <c r="MNE173" s="20"/>
      <c r="MNF173" s="20"/>
      <c r="MNG173" s="20"/>
      <c r="MNH173" s="20"/>
      <c r="MNI173" s="20"/>
      <c r="MNJ173" s="20"/>
      <c r="MNK173" s="20"/>
      <c r="MNL173" s="20"/>
      <c r="MNM173" s="20"/>
      <c r="MNN173" s="20"/>
      <c r="MNO173" s="20"/>
      <c r="MNP173" s="20"/>
      <c r="MNQ173" s="20"/>
      <c r="MNR173" s="20"/>
      <c r="MNS173" s="20"/>
      <c r="MNT173" s="20"/>
      <c r="MNU173" s="20"/>
      <c r="MNV173" s="20"/>
      <c r="MNW173" s="20"/>
      <c r="MNX173" s="20"/>
      <c r="MNY173" s="20"/>
      <c r="MNZ173" s="20"/>
      <c r="MOA173" s="20"/>
      <c r="MOB173" s="20"/>
      <c r="MOC173" s="20"/>
      <c r="MOD173" s="20"/>
      <c r="MOE173" s="20"/>
      <c r="MOF173" s="20"/>
      <c r="MOG173" s="20"/>
      <c r="MOH173" s="20"/>
      <c r="MOI173" s="20"/>
      <c r="MOJ173" s="20"/>
      <c r="MOK173" s="20"/>
      <c r="MOL173" s="20"/>
      <c r="MOM173" s="20"/>
      <c r="MON173" s="20"/>
      <c r="MOO173" s="20"/>
      <c r="MOP173" s="20"/>
      <c r="MOQ173" s="20"/>
      <c r="MOR173" s="20"/>
      <c r="MOS173" s="20"/>
      <c r="MOT173" s="20"/>
      <c r="MOU173" s="20"/>
      <c r="MOV173" s="20"/>
      <c r="MOW173" s="20"/>
      <c r="MOX173" s="20"/>
      <c r="MOY173" s="20"/>
      <c r="MOZ173" s="20"/>
      <c r="MPA173" s="20"/>
      <c r="MPB173" s="20"/>
      <c r="MPC173" s="20"/>
      <c r="MPD173" s="20"/>
      <c r="MPE173" s="20"/>
      <c r="MPF173" s="20"/>
      <c r="MPG173" s="20"/>
      <c r="MPH173" s="20"/>
      <c r="MPI173" s="20"/>
      <c r="MPJ173" s="20"/>
      <c r="MPK173" s="20"/>
      <c r="MPL173" s="20"/>
      <c r="MPM173" s="20"/>
      <c r="MPN173" s="20"/>
      <c r="MPO173" s="20"/>
      <c r="MPP173" s="20"/>
      <c r="MPQ173" s="20"/>
      <c r="MPR173" s="20"/>
      <c r="MPS173" s="20"/>
      <c r="MPT173" s="20"/>
      <c r="MPU173" s="20"/>
      <c r="MPV173" s="20"/>
      <c r="MPW173" s="20"/>
      <c r="MPX173" s="20"/>
      <c r="MPY173" s="20"/>
      <c r="MPZ173" s="20"/>
      <c r="MQA173" s="20"/>
      <c r="MQB173" s="20"/>
      <c r="MQC173" s="20"/>
      <c r="MQD173" s="20"/>
      <c r="MQE173" s="20"/>
      <c r="MQF173" s="20"/>
      <c r="MQG173" s="20"/>
      <c r="MQH173" s="20"/>
      <c r="MQI173" s="20"/>
      <c r="MQJ173" s="20"/>
      <c r="MQK173" s="20"/>
      <c r="MQL173" s="20"/>
      <c r="MQM173" s="20"/>
      <c r="MQN173" s="20"/>
      <c r="MQO173" s="20"/>
      <c r="MQP173" s="20"/>
      <c r="MQQ173" s="20"/>
      <c r="MQR173" s="20"/>
      <c r="MQS173" s="20"/>
      <c r="MQT173" s="20"/>
      <c r="MQU173" s="20"/>
      <c r="MQV173" s="20"/>
      <c r="MQW173" s="20"/>
      <c r="MQX173" s="20"/>
      <c r="MQY173" s="20"/>
      <c r="MQZ173" s="20"/>
      <c r="MRA173" s="20"/>
      <c r="MRB173" s="20"/>
      <c r="MRC173" s="20"/>
      <c r="MRD173" s="20"/>
      <c r="MRE173" s="20"/>
      <c r="MRF173" s="20"/>
      <c r="MRG173" s="20"/>
      <c r="MRH173" s="20"/>
      <c r="MRI173" s="20"/>
      <c r="MRJ173" s="20"/>
      <c r="MRK173" s="20"/>
      <c r="MRL173" s="20"/>
      <c r="MRM173" s="20"/>
      <c r="MRN173" s="20"/>
      <c r="MRO173" s="20"/>
      <c r="MRP173" s="20"/>
      <c r="MRQ173" s="20"/>
      <c r="MRR173" s="20"/>
      <c r="MRS173" s="20"/>
      <c r="MRT173" s="20"/>
      <c r="MRU173" s="20"/>
      <c r="MRV173" s="20"/>
      <c r="MRW173" s="20"/>
      <c r="MRX173" s="20"/>
      <c r="MRY173" s="20"/>
      <c r="MRZ173" s="20"/>
      <c r="MSA173" s="20"/>
      <c r="MSB173" s="20"/>
      <c r="MSC173" s="20"/>
      <c r="MSD173" s="20"/>
      <c r="MSE173" s="20"/>
      <c r="MSF173" s="20"/>
      <c r="MSG173" s="20"/>
      <c r="MSH173" s="20"/>
      <c r="MSI173" s="20"/>
      <c r="MSJ173" s="20"/>
      <c r="MSK173" s="20"/>
      <c r="MSL173" s="20"/>
      <c r="MSM173" s="20"/>
      <c r="MSN173" s="20"/>
      <c r="MSO173" s="20"/>
      <c r="MSP173" s="20"/>
      <c r="MSQ173" s="20"/>
      <c r="MSR173" s="20"/>
      <c r="MSS173" s="20"/>
      <c r="MST173" s="20"/>
      <c r="MSU173" s="20"/>
      <c r="MSV173" s="20"/>
      <c r="MSW173" s="20"/>
      <c r="MSX173" s="20"/>
      <c r="MSY173" s="20"/>
      <c r="MSZ173" s="20"/>
      <c r="MTA173" s="20"/>
      <c r="MTB173" s="20"/>
      <c r="MTC173" s="20"/>
      <c r="MTD173" s="20"/>
      <c r="MTE173" s="20"/>
      <c r="MTF173" s="20"/>
      <c r="MTG173" s="20"/>
      <c r="MTH173" s="20"/>
      <c r="MTI173" s="20"/>
      <c r="MTJ173" s="20"/>
      <c r="MTK173" s="20"/>
      <c r="MTL173" s="20"/>
      <c r="MTM173" s="20"/>
      <c r="MTN173" s="20"/>
      <c r="MTO173" s="20"/>
      <c r="MTP173" s="20"/>
      <c r="MTQ173" s="20"/>
      <c r="MTR173" s="20"/>
      <c r="MTS173" s="20"/>
      <c r="MTT173" s="20"/>
      <c r="MTU173" s="20"/>
      <c r="MTV173" s="20"/>
      <c r="MTW173" s="20"/>
      <c r="MTX173" s="20"/>
      <c r="MTY173" s="20"/>
      <c r="MTZ173" s="20"/>
      <c r="MUA173" s="20"/>
      <c r="MUB173" s="20"/>
      <c r="MUC173" s="20"/>
      <c r="MUD173" s="20"/>
      <c r="MUE173" s="20"/>
      <c r="MUF173" s="20"/>
      <c r="MUG173" s="20"/>
      <c r="MUH173" s="20"/>
      <c r="MUI173" s="20"/>
      <c r="MUJ173" s="20"/>
      <c r="MUK173" s="20"/>
      <c r="MUL173" s="20"/>
      <c r="MUM173" s="20"/>
      <c r="MUN173" s="20"/>
      <c r="MUO173" s="20"/>
      <c r="MUP173" s="20"/>
      <c r="MUQ173" s="20"/>
      <c r="MUR173" s="20"/>
      <c r="MUS173" s="20"/>
      <c r="MUT173" s="20"/>
      <c r="MUU173" s="20"/>
      <c r="MUV173" s="20"/>
      <c r="MUW173" s="20"/>
      <c r="MUX173" s="20"/>
      <c r="MUY173" s="20"/>
      <c r="MUZ173" s="20"/>
      <c r="MVA173" s="20"/>
      <c r="MVB173" s="20"/>
      <c r="MVC173" s="20"/>
      <c r="MVD173" s="20"/>
      <c r="MVE173" s="20"/>
      <c r="MVF173" s="20"/>
      <c r="MVG173" s="20"/>
      <c r="MVH173" s="20"/>
      <c r="MVI173" s="20"/>
      <c r="MVJ173" s="20"/>
      <c r="MVK173" s="20"/>
      <c r="MVL173" s="20"/>
      <c r="MVM173" s="20"/>
      <c r="MVN173" s="20"/>
      <c r="MVO173" s="20"/>
      <c r="MVP173" s="20"/>
      <c r="MVQ173" s="20"/>
      <c r="MVR173" s="20"/>
      <c r="MVS173" s="20"/>
      <c r="MVT173" s="20"/>
      <c r="MVU173" s="20"/>
      <c r="MVV173" s="20"/>
      <c r="MVW173" s="20"/>
      <c r="MVX173" s="20"/>
      <c r="MVY173" s="20"/>
      <c r="MVZ173" s="20"/>
      <c r="MWA173" s="20"/>
      <c r="MWB173" s="20"/>
      <c r="MWC173" s="20"/>
      <c r="MWD173" s="20"/>
      <c r="MWE173" s="20"/>
      <c r="MWF173" s="20"/>
      <c r="MWG173" s="20"/>
      <c r="MWH173" s="20"/>
      <c r="MWI173" s="20"/>
      <c r="MWJ173" s="20"/>
      <c r="MWK173" s="20"/>
      <c r="MWL173" s="20"/>
      <c r="MWM173" s="20"/>
      <c r="MWN173" s="20"/>
      <c r="MWO173" s="20"/>
      <c r="MWP173" s="20"/>
      <c r="MWQ173" s="20"/>
      <c r="MWR173" s="20"/>
      <c r="MWS173" s="20"/>
      <c r="MWT173" s="20"/>
      <c r="MWU173" s="20"/>
      <c r="MWV173" s="20"/>
      <c r="MWW173" s="20"/>
      <c r="MWX173" s="20"/>
      <c r="MWY173" s="20"/>
      <c r="MWZ173" s="20"/>
      <c r="MXA173" s="20"/>
      <c r="MXB173" s="20"/>
      <c r="MXC173" s="20"/>
      <c r="MXD173" s="20"/>
      <c r="MXE173" s="20"/>
      <c r="MXF173" s="20"/>
      <c r="MXG173" s="20"/>
      <c r="MXH173" s="20"/>
      <c r="MXI173" s="20"/>
      <c r="MXJ173" s="20"/>
      <c r="MXK173" s="20"/>
      <c r="MXL173" s="20"/>
      <c r="MXM173" s="20"/>
      <c r="MXN173" s="20"/>
      <c r="MXO173" s="20"/>
      <c r="MXP173" s="20"/>
      <c r="MXQ173" s="20"/>
      <c r="MXR173" s="20"/>
      <c r="MXS173" s="20"/>
      <c r="MXT173" s="20"/>
      <c r="MXU173" s="20"/>
      <c r="MXV173" s="20"/>
      <c r="MXW173" s="20"/>
      <c r="MXX173" s="20"/>
      <c r="MXY173" s="20"/>
      <c r="MXZ173" s="20"/>
      <c r="MYA173" s="20"/>
      <c r="MYB173" s="20"/>
      <c r="MYC173" s="20"/>
      <c r="MYD173" s="20"/>
      <c r="MYE173" s="20"/>
      <c r="MYF173" s="20"/>
      <c r="MYG173" s="20"/>
      <c r="MYH173" s="20"/>
      <c r="MYI173" s="20"/>
      <c r="MYJ173" s="20"/>
      <c r="MYK173" s="20"/>
      <c r="MYL173" s="20"/>
      <c r="MYM173" s="20"/>
      <c r="MYN173" s="20"/>
      <c r="MYO173" s="20"/>
      <c r="MYP173" s="20"/>
      <c r="MYQ173" s="20"/>
      <c r="MYR173" s="20"/>
      <c r="MYS173" s="20"/>
      <c r="MYT173" s="20"/>
      <c r="MYU173" s="20"/>
      <c r="MYV173" s="20"/>
      <c r="MYW173" s="20"/>
      <c r="MYX173" s="20"/>
      <c r="MYY173" s="20"/>
      <c r="MYZ173" s="20"/>
      <c r="MZA173" s="20"/>
      <c r="MZB173" s="20"/>
      <c r="MZC173" s="20"/>
      <c r="MZD173" s="20"/>
      <c r="MZE173" s="20"/>
      <c r="MZF173" s="20"/>
      <c r="MZG173" s="20"/>
      <c r="MZH173" s="20"/>
      <c r="MZI173" s="20"/>
      <c r="MZJ173" s="20"/>
      <c r="MZK173" s="20"/>
      <c r="MZL173" s="20"/>
      <c r="MZM173" s="20"/>
      <c r="MZN173" s="20"/>
      <c r="MZO173" s="20"/>
      <c r="MZP173" s="20"/>
      <c r="MZQ173" s="20"/>
      <c r="MZR173" s="20"/>
      <c r="MZS173" s="20"/>
      <c r="MZT173" s="20"/>
      <c r="MZU173" s="20"/>
      <c r="MZV173" s="20"/>
      <c r="MZW173" s="20"/>
      <c r="MZX173" s="20"/>
      <c r="MZY173" s="20"/>
      <c r="MZZ173" s="20"/>
      <c r="NAA173" s="20"/>
      <c r="NAB173" s="20"/>
      <c r="NAC173" s="20"/>
      <c r="NAD173" s="20"/>
      <c r="NAE173" s="20"/>
      <c r="NAF173" s="20"/>
      <c r="NAG173" s="20"/>
      <c r="NAH173" s="20"/>
      <c r="NAI173" s="20"/>
      <c r="NAJ173" s="20"/>
      <c r="NAK173" s="20"/>
      <c r="NAL173" s="20"/>
      <c r="NAM173" s="20"/>
      <c r="NAN173" s="20"/>
      <c r="NAO173" s="20"/>
      <c r="NAP173" s="20"/>
      <c r="NAQ173" s="20"/>
      <c r="NAR173" s="20"/>
      <c r="NAS173" s="20"/>
      <c r="NAT173" s="20"/>
      <c r="NAU173" s="20"/>
      <c r="NAV173" s="20"/>
      <c r="NAW173" s="20"/>
      <c r="NAX173" s="20"/>
      <c r="NAY173" s="20"/>
      <c r="NAZ173" s="20"/>
      <c r="NBA173" s="20"/>
      <c r="NBB173" s="20"/>
      <c r="NBC173" s="20"/>
      <c r="NBD173" s="20"/>
      <c r="NBE173" s="20"/>
      <c r="NBF173" s="20"/>
      <c r="NBG173" s="20"/>
      <c r="NBH173" s="20"/>
      <c r="NBI173" s="20"/>
      <c r="NBJ173" s="20"/>
      <c r="NBK173" s="20"/>
      <c r="NBL173" s="20"/>
      <c r="NBM173" s="20"/>
      <c r="NBN173" s="20"/>
      <c r="NBO173" s="20"/>
      <c r="NBP173" s="20"/>
      <c r="NBQ173" s="20"/>
      <c r="NBR173" s="20"/>
      <c r="NBS173" s="20"/>
      <c r="NBT173" s="20"/>
      <c r="NBU173" s="20"/>
      <c r="NBV173" s="20"/>
      <c r="NBW173" s="20"/>
      <c r="NBX173" s="20"/>
      <c r="NBY173" s="20"/>
      <c r="NBZ173" s="20"/>
      <c r="NCA173" s="20"/>
      <c r="NCB173" s="20"/>
      <c r="NCC173" s="20"/>
      <c r="NCD173" s="20"/>
      <c r="NCE173" s="20"/>
      <c r="NCF173" s="20"/>
      <c r="NCG173" s="20"/>
      <c r="NCH173" s="20"/>
      <c r="NCI173" s="20"/>
      <c r="NCJ173" s="20"/>
      <c r="NCK173" s="20"/>
      <c r="NCL173" s="20"/>
      <c r="NCM173" s="20"/>
      <c r="NCN173" s="20"/>
      <c r="NCO173" s="20"/>
      <c r="NCP173" s="20"/>
      <c r="NCQ173" s="20"/>
      <c r="NCR173" s="20"/>
      <c r="NCS173" s="20"/>
      <c r="NCT173" s="20"/>
      <c r="NCU173" s="20"/>
      <c r="NCV173" s="20"/>
      <c r="NCW173" s="20"/>
      <c r="NCX173" s="20"/>
      <c r="NCY173" s="20"/>
      <c r="NCZ173" s="20"/>
      <c r="NDA173" s="20"/>
      <c r="NDB173" s="20"/>
      <c r="NDC173" s="20"/>
      <c r="NDD173" s="20"/>
      <c r="NDE173" s="20"/>
      <c r="NDF173" s="20"/>
      <c r="NDG173" s="20"/>
      <c r="NDH173" s="20"/>
      <c r="NDI173" s="20"/>
      <c r="NDJ173" s="20"/>
      <c r="NDK173" s="20"/>
      <c r="NDL173" s="20"/>
      <c r="NDM173" s="20"/>
      <c r="NDN173" s="20"/>
      <c r="NDO173" s="20"/>
      <c r="NDP173" s="20"/>
      <c r="NDQ173" s="20"/>
      <c r="NDR173" s="20"/>
      <c r="NDS173" s="20"/>
      <c r="NDT173" s="20"/>
      <c r="NDU173" s="20"/>
      <c r="NDV173" s="20"/>
      <c r="NDW173" s="20"/>
      <c r="NDX173" s="20"/>
      <c r="NDY173" s="20"/>
      <c r="NDZ173" s="20"/>
      <c r="NEA173" s="20"/>
      <c r="NEB173" s="20"/>
      <c r="NEC173" s="20"/>
      <c r="NED173" s="20"/>
      <c r="NEE173" s="20"/>
      <c r="NEF173" s="20"/>
      <c r="NEG173" s="20"/>
      <c r="NEH173" s="20"/>
      <c r="NEI173" s="20"/>
      <c r="NEJ173" s="20"/>
      <c r="NEK173" s="20"/>
      <c r="NEL173" s="20"/>
      <c r="NEM173" s="20"/>
      <c r="NEN173" s="20"/>
      <c r="NEO173" s="20"/>
      <c r="NEP173" s="20"/>
      <c r="NEQ173" s="20"/>
      <c r="NER173" s="20"/>
      <c r="NES173" s="20"/>
      <c r="NET173" s="20"/>
      <c r="NEU173" s="20"/>
      <c r="NEV173" s="20"/>
      <c r="NEW173" s="20"/>
      <c r="NEX173" s="20"/>
      <c r="NEY173" s="20"/>
      <c r="NEZ173" s="20"/>
      <c r="NFA173" s="20"/>
      <c r="NFB173" s="20"/>
      <c r="NFC173" s="20"/>
      <c r="NFD173" s="20"/>
      <c r="NFE173" s="20"/>
      <c r="NFF173" s="20"/>
      <c r="NFG173" s="20"/>
      <c r="NFH173" s="20"/>
      <c r="NFI173" s="20"/>
      <c r="NFJ173" s="20"/>
      <c r="NFK173" s="20"/>
      <c r="NFL173" s="20"/>
      <c r="NFM173" s="20"/>
      <c r="NFN173" s="20"/>
      <c r="NFO173" s="20"/>
      <c r="NFP173" s="20"/>
      <c r="NFQ173" s="20"/>
      <c r="NFR173" s="20"/>
      <c r="NFS173" s="20"/>
      <c r="NFT173" s="20"/>
      <c r="NFU173" s="20"/>
      <c r="NFV173" s="20"/>
      <c r="NFW173" s="20"/>
      <c r="NFX173" s="20"/>
      <c r="NFY173" s="20"/>
      <c r="NFZ173" s="20"/>
      <c r="NGA173" s="20"/>
      <c r="NGB173" s="20"/>
      <c r="NGC173" s="20"/>
      <c r="NGD173" s="20"/>
      <c r="NGE173" s="20"/>
      <c r="NGF173" s="20"/>
      <c r="NGG173" s="20"/>
      <c r="NGH173" s="20"/>
      <c r="NGI173" s="20"/>
      <c r="NGJ173" s="20"/>
      <c r="NGK173" s="20"/>
      <c r="NGL173" s="20"/>
      <c r="NGM173" s="20"/>
      <c r="NGN173" s="20"/>
      <c r="NGO173" s="20"/>
      <c r="NGP173" s="20"/>
      <c r="NGQ173" s="20"/>
      <c r="NGR173" s="20"/>
      <c r="NGS173" s="20"/>
      <c r="NGT173" s="20"/>
      <c r="NGU173" s="20"/>
      <c r="NGV173" s="20"/>
      <c r="NGW173" s="20"/>
      <c r="NGX173" s="20"/>
      <c r="NGY173" s="20"/>
      <c r="NGZ173" s="20"/>
      <c r="NHA173" s="20"/>
      <c r="NHB173" s="20"/>
      <c r="NHC173" s="20"/>
      <c r="NHD173" s="20"/>
      <c r="NHE173" s="20"/>
      <c r="NHF173" s="20"/>
      <c r="NHG173" s="20"/>
      <c r="NHH173" s="20"/>
      <c r="NHI173" s="20"/>
      <c r="NHJ173" s="20"/>
      <c r="NHK173" s="20"/>
      <c r="NHL173" s="20"/>
      <c r="NHM173" s="20"/>
      <c r="NHN173" s="20"/>
      <c r="NHO173" s="20"/>
      <c r="NHP173" s="20"/>
      <c r="NHQ173" s="20"/>
      <c r="NHR173" s="20"/>
      <c r="NHS173" s="20"/>
      <c r="NHT173" s="20"/>
      <c r="NHU173" s="20"/>
      <c r="NHV173" s="20"/>
      <c r="NHW173" s="20"/>
      <c r="NHX173" s="20"/>
      <c r="NHY173" s="20"/>
      <c r="NHZ173" s="20"/>
      <c r="NIA173" s="20"/>
      <c r="NIB173" s="20"/>
      <c r="NIC173" s="20"/>
      <c r="NID173" s="20"/>
      <c r="NIE173" s="20"/>
      <c r="NIF173" s="20"/>
      <c r="NIG173" s="20"/>
      <c r="NIH173" s="20"/>
      <c r="NII173" s="20"/>
      <c r="NIJ173" s="20"/>
      <c r="NIK173" s="20"/>
      <c r="NIL173" s="20"/>
      <c r="NIM173" s="20"/>
      <c r="NIN173" s="20"/>
      <c r="NIO173" s="20"/>
      <c r="NIP173" s="20"/>
      <c r="NIQ173" s="20"/>
      <c r="NIR173" s="20"/>
      <c r="NIS173" s="20"/>
      <c r="NIT173" s="20"/>
      <c r="NIU173" s="20"/>
      <c r="NIV173" s="20"/>
      <c r="NIW173" s="20"/>
      <c r="NIX173" s="20"/>
      <c r="NIY173" s="20"/>
      <c r="NIZ173" s="20"/>
      <c r="NJA173" s="20"/>
      <c r="NJB173" s="20"/>
      <c r="NJC173" s="20"/>
      <c r="NJD173" s="20"/>
      <c r="NJE173" s="20"/>
      <c r="NJF173" s="20"/>
      <c r="NJG173" s="20"/>
      <c r="NJH173" s="20"/>
      <c r="NJI173" s="20"/>
      <c r="NJJ173" s="20"/>
      <c r="NJK173" s="20"/>
      <c r="NJL173" s="20"/>
      <c r="NJM173" s="20"/>
      <c r="NJN173" s="20"/>
      <c r="NJO173" s="20"/>
      <c r="NJP173" s="20"/>
      <c r="NJQ173" s="20"/>
      <c r="NJR173" s="20"/>
      <c r="NJS173" s="20"/>
      <c r="NJT173" s="20"/>
      <c r="NJU173" s="20"/>
      <c r="NJV173" s="20"/>
      <c r="NJW173" s="20"/>
      <c r="NJX173" s="20"/>
      <c r="NJY173" s="20"/>
      <c r="NJZ173" s="20"/>
      <c r="NKA173" s="20"/>
      <c r="NKB173" s="20"/>
      <c r="NKC173" s="20"/>
      <c r="NKD173" s="20"/>
      <c r="NKE173" s="20"/>
      <c r="NKF173" s="20"/>
      <c r="NKG173" s="20"/>
      <c r="NKH173" s="20"/>
      <c r="NKI173" s="20"/>
      <c r="NKJ173" s="20"/>
      <c r="NKK173" s="20"/>
      <c r="NKL173" s="20"/>
      <c r="NKM173" s="20"/>
      <c r="NKN173" s="20"/>
      <c r="NKO173" s="20"/>
      <c r="NKP173" s="20"/>
      <c r="NKQ173" s="20"/>
      <c r="NKR173" s="20"/>
      <c r="NKS173" s="20"/>
      <c r="NKT173" s="20"/>
      <c r="NKU173" s="20"/>
      <c r="NKV173" s="20"/>
      <c r="NKW173" s="20"/>
      <c r="NKX173" s="20"/>
      <c r="NKY173" s="20"/>
      <c r="NKZ173" s="20"/>
      <c r="NLA173" s="20"/>
      <c r="NLB173" s="20"/>
      <c r="NLC173" s="20"/>
      <c r="NLD173" s="20"/>
      <c r="NLE173" s="20"/>
      <c r="NLF173" s="20"/>
      <c r="NLG173" s="20"/>
      <c r="NLH173" s="20"/>
      <c r="NLI173" s="20"/>
      <c r="NLJ173" s="20"/>
      <c r="NLK173" s="20"/>
      <c r="NLL173" s="20"/>
      <c r="NLM173" s="20"/>
      <c r="NLN173" s="20"/>
      <c r="NLO173" s="20"/>
      <c r="NLP173" s="20"/>
      <c r="NLQ173" s="20"/>
      <c r="NLR173" s="20"/>
      <c r="NLS173" s="20"/>
      <c r="NLT173" s="20"/>
      <c r="NLU173" s="20"/>
      <c r="NLV173" s="20"/>
      <c r="NLW173" s="20"/>
      <c r="NLX173" s="20"/>
      <c r="NLY173" s="20"/>
      <c r="NLZ173" s="20"/>
      <c r="NMA173" s="20"/>
      <c r="NMB173" s="20"/>
      <c r="NMC173" s="20"/>
      <c r="NMD173" s="20"/>
      <c r="NME173" s="20"/>
      <c r="NMF173" s="20"/>
      <c r="NMG173" s="20"/>
      <c r="NMH173" s="20"/>
      <c r="NMI173" s="20"/>
      <c r="NMJ173" s="20"/>
      <c r="NMK173" s="20"/>
      <c r="NML173" s="20"/>
      <c r="NMM173" s="20"/>
      <c r="NMN173" s="20"/>
      <c r="NMO173" s="20"/>
      <c r="NMP173" s="20"/>
      <c r="NMQ173" s="20"/>
      <c r="NMR173" s="20"/>
      <c r="NMS173" s="20"/>
      <c r="NMT173" s="20"/>
      <c r="NMU173" s="20"/>
      <c r="NMV173" s="20"/>
      <c r="NMW173" s="20"/>
      <c r="NMX173" s="20"/>
      <c r="NMY173" s="20"/>
      <c r="NMZ173" s="20"/>
      <c r="NNA173" s="20"/>
      <c r="NNB173" s="20"/>
      <c r="NNC173" s="20"/>
      <c r="NND173" s="20"/>
      <c r="NNE173" s="20"/>
      <c r="NNF173" s="20"/>
      <c r="NNG173" s="20"/>
      <c r="NNH173" s="20"/>
      <c r="NNI173" s="20"/>
      <c r="NNJ173" s="20"/>
      <c r="NNK173" s="20"/>
      <c r="NNL173" s="20"/>
      <c r="NNM173" s="20"/>
      <c r="NNN173" s="20"/>
      <c r="NNO173" s="20"/>
      <c r="NNP173" s="20"/>
      <c r="NNQ173" s="20"/>
      <c r="NNR173" s="20"/>
      <c r="NNS173" s="20"/>
      <c r="NNT173" s="20"/>
      <c r="NNU173" s="20"/>
      <c r="NNV173" s="20"/>
      <c r="NNW173" s="20"/>
      <c r="NNX173" s="20"/>
      <c r="NNY173" s="20"/>
      <c r="NNZ173" s="20"/>
      <c r="NOA173" s="20"/>
      <c r="NOB173" s="20"/>
      <c r="NOC173" s="20"/>
      <c r="NOD173" s="20"/>
      <c r="NOE173" s="20"/>
      <c r="NOF173" s="20"/>
      <c r="NOG173" s="20"/>
      <c r="NOH173" s="20"/>
      <c r="NOI173" s="20"/>
      <c r="NOJ173" s="20"/>
      <c r="NOK173" s="20"/>
      <c r="NOL173" s="20"/>
      <c r="NOM173" s="20"/>
      <c r="NON173" s="20"/>
      <c r="NOO173" s="20"/>
      <c r="NOP173" s="20"/>
      <c r="NOQ173" s="20"/>
      <c r="NOR173" s="20"/>
      <c r="NOS173" s="20"/>
      <c r="NOT173" s="20"/>
      <c r="NOU173" s="20"/>
      <c r="NOV173" s="20"/>
      <c r="NOW173" s="20"/>
      <c r="NOX173" s="20"/>
      <c r="NOY173" s="20"/>
      <c r="NOZ173" s="20"/>
      <c r="NPA173" s="20"/>
      <c r="NPB173" s="20"/>
      <c r="NPC173" s="20"/>
      <c r="NPD173" s="20"/>
      <c r="NPE173" s="20"/>
      <c r="NPF173" s="20"/>
      <c r="NPG173" s="20"/>
      <c r="NPH173" s="20"/>
      <c r="NPI173" s="20"/>
      <c r="NPJ173" s="20"/>
      <c r="NPK173" s="20"/>
      <c r="NPL173" s="20"/>
      <c r="NPM173" s="20"/>
      <c r="NPN173" s="20"/>
      <c r="NPO173" s="20"/>
      <c r="NPP173" s="20"/>
      <c r="NPQ173" s="20"/>
      <c r="NPR173" s="20"/>
      <c r="NPS173" s="20"/>
      <c r="NPT173" s="20"/>
      <c r="NPU173" s="20"/>
      <c r="NPV173" s="20"/>
      <c r="NPW173" s="20"/>
      <c r="NPX173" s="20"/>
      <c r="NPY173" s="20"/>
      <c r="NPZ173" s="20"/>
      <c r="NQA173" s="20"/>
      <c r="NQB173" s="20"/>
      <c r="NQC173" s="20"/>
      <c r="NQD173" s="20"/>
      <c r="NQE173" s="20"/>
      <c r="NQF173" s="20"/>
      <c r="NQG173" s="20"/>
      <c r="NQH173" s="20"/>
      <c r="NQI173" s="20"/>
      <c r="NQJ173" s="20"/>
      <c r="NQK173" s="20"/>
      <c r="NQL173" s="20"/>
      <c r="NQM173" s="20"/>
      <c r="NQN173" s="20"/>
      <c r="NQO173" s="20"/>
      <c r="NQP173" s="20"/>
      <c r="NQQ173" s="20"/>
      <c r="NQR173" s="20"/>
      <c r="NQS173" s="20"/>
      <c r="NQT173" s="20"/>
      <c r="NQU173" s="20"/>
      <c r="NQV173" s="20"/>
      <c r="NQW173" s="20"/>
      <c r="NQX173" s="20"/>
      <c r="NQY173" s="20"/>
      <c r="NQZ173" s="20"/>
      <c r="NRA173" s="20"/>
      <c r="NRB173" s="20"/>
      <c r="NRC173" s="20"/>
      <c r="NRD173" s="20"/>
      <c r="NRE173" s="20"/>
      <c r="NRF173" s="20"/>
      <c r="NRG173" s="20"/>
      <c r="NRH173" s="20"/>
      <c r="NRI173" s="20"/>
      <c r="NRJ173" s="20"/>
      <c r="NRK173" s="20"/>
      <c r="NRL173" s="20"/>
      <c r="NRM173" s="20"/>
      <c r="NRN173" s="20"/>
      <c r="NRO173" s="20"/>
      <c r="NRP173" s="20"/>
      <c r="NRQ173" s="20"/>
      <c r="NRR173" s="20"/>
      <c r="NRS173" s="20"/>
      <c r="NRT173" s="20"/>
      <c r="NRU173" s="20"/>
      <c r="NRV173" s="20"/>
      <c r="NRW173" s="20"/>
      <c r="NRX173" s="20"/>
      <c r="NRY173" s="20"/>
      <c r="NRZ173" s="20"/>
      <c r="NSA173" s="20"/>
      <c r="NSB173" s="20"/>
      <c r="NSC173" s="20"/>
      <c r="NSD173" s="20"/>
      <c r="NSE173" s="20"/>
      <c r="NSF173" s="20"/>
      <c r="NSG173" s="20"/>
      <c r="NSH173" s="20"/>
      <c r="NSI173" s="20"/>
      <c r="NSJ173" s="20"/>
      <c r="NSK173" s="20"/>
      <c r="NSL173" s="20"/>
      <c r="NSM173" s="20"/>
      <c r="NSN173" s="20"/>
      <c r="NSO173" s="20"/>
      <c r="NSP173" s="20"/>
      <c r="NSQ173" s="20"/>
      <c r="NSR173" s="20"/>
      <c r="NSS173" s="20"/>
      <c r="NST173" s="20"/>
      <c r="NSU173" s="20"/>
      <c r="NSV173" s="20"/>
      <c r="NSW173" s="20"/>
      <c r="NSX173" s="20"/>
      <c r="NSY173" s="20"/>
      <c r="NSZ173" s="20"/>
      <c r="NTA173" s="20"/>
      <c r="NTB173" s="20"/>
      <c r="NTC173" s="20"/>
      <c r="NTD173" s="20"/>
      <c r="NTE173" s="20"/>
      <c r="NTF173" s="20"/>
      <c r="NTG173" s="20"/>
      <c r="NTH173" s="20"/>
      <c r="NTI173" s="20"/>
      <c r="NTJ173" s="20"/>
      <c r="NTK173" s="20"/>
      <c r="NTL173" s="20"/>
      <c r="NTM173" s="20"/>
      <c r="NTN173" s="20"/>
      <c r="NTO173" s="20"/>
      <c r="NTP173" s="20"/>
      <c r="NTQ173" s="20"/>
      <c r="NTR173" s="20"/>
      <c r="NTS173" s="20"/>
      <c r="NTT173" s="20"/>
      <c r="NTU173" s="20"/>
      <c r="NTV173" s="20"/>
      <c r="NTW173" s="20"/>
      <c r="NTX173" s="20"/>
      <c r="NTY173" s="20"/>
      <c r="NTZ173" s="20"/>
      <c r="NUA173" s="20"/>
      <c r="NUB173" s="20"/>
      <c r="NUC173" s="20"/>
      <c r="NUD173" s="20"/>
      <c r="NUE173" s="20"/>
      <c r="NUF173" s="20"/>
      <c r="NUG173" s="20"/>
      <c r="NUH173" s="20"/>
      <c r="NUI173" s="20"/>
      <c r="NUJ173" s="20"/>
      <c r="NUK173" s="20"/>
      <c r="NUL173" s="20"/>
      <c r="NUM173" s="20"/>
      <c r="NUN173" s="20"/>
      <c r="NUO173" s="20"/>
      <c r="NUP173" s="20"/>
      <c r="NUQ173" s="20"/>
      <c r="NUR173" s="20"/>
      <c r="NUS173" s="20"/>
      <c r="NUT173" s="20"/>
      <c r="NUU173" s="20"/>
      <c r="NUV173" s="20"/>
      <c r="NUW173" s="20"/>
      <c r="NUX173" s="20"/>
      <c r="NUY173" s="20"/>
      <c r="NUZ173" s="20"/>
      <c r="NVA173" s="20"/>
      <c r="NVB173" s="20"/>
      <c r="NVC173" s="20"/>
      <c r="NVD173" s="20"/>
      <c r="NVE173" s="20"/>
      <c r="NVF173" s="20"/>
      <c r="NVG173" s="20"/>
      <c r="NVH173" s="20"/>
      <c r="NVI173" s="20"/>
      <c r="NVJ173" s="20"/>
      <c r="NVK173" s="20"/>
      <c r="NVL173" s="20"/>
      <c r="NVM173" s="20"/>
      <c r="NVN173" s="20"/>
      <c r="NVO173" s="20"/>
      <c r="NVP173" s="20"/>
      <c r="NVQ173" s="20"/>
      <c r="NVR173" s="20"/>
      <c r="NVS173" s="20"/>
      <c r="NVT173" s="20"/>
      <c r="NVU173" s="20"/>
      <c r="NVV173" s="20"/>
      <c r="NVW173" s="20"/>
      <c r="NVX173" s="20"/>
      <c r="NVY173" s="20"/>
      <c r="NVZ173" s="20"/>
      <c r="NWA173" s="20"/>
      <c r="NWB173" s="20"/>
      <c r="NWC173" s="20"/>
      <c r="NWD173" s="20"/>
      <c r="NWE173" s="20"/>
      <c r="NWF173" s="20"/>
      <c r="NWG173" s="20"/>
      <c r="NWH173" s="20"/>
      <c r="NWI173" s="20"/>
      <c r="NWJ173" s="20"/>
      <c r="NWK173" s="20"/>
      <c r="NWL173" s="20"/>
      <c r="NWM173" s="20"/>
      <c r="NWN173" s="20"/>
      <c r="NWO173" s="20"/>
      <c r="NWP173" s="20"/>
      <c r="NWQ173" s="20"/>
      <c r="NWR173" s="20"/>
      <c r="NWS173" s="20"/>
      <c r="NWT173" s="20"/>
      <c r="NWU173" s="20"/>
      <c r="NWV173" s="20"/>
      <c r="NWW173" s="20"/>
      <c r="NWX173" s="20"/>
      <c r="NWY173" s="20"/>
      <c r="NWZ173" s="20"/>
      <c r="NXA173" s="20"/>
      <c r="NXB173" s="20"/>
      <c r="NXC173" s="20"/>
      <c r="NXD173" s="20"/>
      <c r="NXE173" s="20"/>
      <c r="NXF173" s="20"/>
      <c r="NXG173" s="20"/>
      <c r="NXH173" s="20"/>
      <c r="NXI173" s="20"/>
      <c r="NXJ173" s="20"/>
      <c r="NXK173" s="20"/>
      <c r="NXL173" s="20"/>
      <c r="NXM173" s="20"/>
      <c r="NXN173" s="20"/>
      <c r="NXO173" s="20"/>
      <c r="NXP173" s="20"/>
      <c r="NXQ173" s="20"/>
      <c r="NXR173" s="20"/>
      <c r="NXS173" s="20"/>
      <c r="NXT173" s="20"/>
      <c r="NXU173" s="20"/>
      <c r="NXV173" s="20"/>
      <c r="NXW173" s="20"/>
      <c r="NXX173" s="20"/>
      <c r="NXY173" s="20"/>
      <c r="NXZ173" s="20"/>
      <c r="NYA173" s="20"/>
      <c r="NYB173" s="20"/>
      <c r="NYC173" s="20"/>
      <c r="NYD173" s="20"/>
      <c r="NYE173" s="20"/>
      <c r="NYF173" s="20"/>
      <c r="NYG173" s="20"/>
      <c r="NYH173" s="20"/>
      <c r="NYI173" s="20"/>
      <c r="NYJ173" s="20"/>
      <c r="NYK173" s="20"/>
      <c r="NYL173" s="20"/>
      <c r="NYM173" s="20"/>
      <c r="NYN173" s="20"/>
      <c r="NYO173" s="20"/>
      <c r="NYP173" s="20"/>
      <c r="NYQ173" s="20"/>
      <c r="NYR173" s="20"/>
      <c r="NYS173" s="20"/>
      <c r="NYT173" s="20"/>
      <c r="NYU173" s="20"/>
      <c r="NYV173" s="20"/>
      <c r="NYW173" s="20"/>
      <c r="NYX173" s="20"/>
      <c r="NYY173" s="20"/>
      <c r="NYZ173" s="20"/>
      <c r="NZA173" s="20"/>
      <c r="NZB173" s="20"/>
      <c r="NZC173" s="20"/>
      <c r="NZD173" s="20"/>
      <c r="NZE173" s="20"/>
      <c r="NZF173" s="20"/>
      <c r="NZG173" s="20"/>
      <c r="NZH173" s="20"/>
      <c r="NZI173" s="20"/>
      <c r="NZJ173" s="20"/>
      <c r="NZK173" s="20"/>
      <c r="NZL173" s="20"/>
      <c r="NZM173" s="20"/>
      <c r="NZN173" s="20"/>
      <c r="NZO173" s="20"/>
      <c r="NZP173" s="20"/>
      <c r="NZQ173" s="20"/>
      <c r="NZR173" s="20"/>
      <c r="NZS173" s="20"/>
      <c r="NZT173" s="20"/>
      <c r="NZU173" s="20"/>
      <c r="NZV173" s="20"/>
      <c r="NZW173" s="20"/>
      <c r="NZX173" s="20"/>
      <c r="NZY173" s="20"/>
      <c r="NZZ173" s="20"/>
      <c r="OAA173" s="20"/>
      <c r="OAB173" s="20"/>
      <c r="OAC173" s="20"/>
      <c r="OAD173" s="20"/>
      <c r="OAE173" s="20"/>
      <c r="OAF173" s="20"/>
      <c r="OAG173" s="20"/>
      <c r="OAH173" s="20"/>
      <c r="OAI173" s="20"/>
      <c r="OAJ173" s="20"/>
      <c r="OAK173" s="20"/>
      <c r="OAL173" s="20"/>
      <c r="OAM173" s="20"/>
      <c r="OAN173" s="20"/>
      <c r="OAO173" s="20"/>
      <c r="OAP173" s="20"/>
      <c r="OAQ173" s="20"/>
      <c r="OAR173" s="20"/>
      <c r="OAS173" s="20"/>
      <c r="OAT173" s="20"/>
      <c r="OAU173" s="20"/>
      <c r="OAV173" s="20"/>
      <c r="OAW173" s="20"/>
      <c r="OAX173" s="20"/>
      <c r="OAY173" s="20"/>
      <c r="OAZ173" s="20"/>
      <c r="OBA173" s="20"/>
      <c r="OBB173" s="20"/>
      <c r="OBC173" s="20"/>
      <c r="OBD173" s="20"/>
      <c r="OBE173" s="20"/>
      <c r="OBF173" s="20"/>
      <c r="OBG173" s="20"/>
      <c r="OBH173" s="20"/>
      <c r="OBI173" s="20"/>
      <c r="OBJ173" s="20"/>
      <c r="OBK173" s="20"/>
      <c r="OBL173" s="20"/>
      <c r="OBM173" s="20"/>
      <c r="OBN173" s="20"/>
      <c r="OBO173" s="20"/>
      <c r="OBP173" s="20"/>
      <c r="OBQ173" s="20"/>
      <c r="OBR173" s="20"/>
      <c r="OBS173" s="20"/>
      <c r="OBT173" s="20"/>
      <c r="OBU173" s="20"/>
      <c r="OBV173" s="20"/>
      <c r="OBW173" s="20"/>
      <c r="OBX173" s="20"/>
      <c r="OBY173" s="20"/>
      <c r="OBZ173" s="20"/>
      <c r="OCA173" s="20"/>
      <c r="OCB173" s="20"/>
      <c r="OCC173" s="20"/>
      <c r="OCD173" s="20"/>
      <c r="OCE173" s="20"/>
      <c r="OCF173" s="20"/>
      <c r="OCG173" s="20"/>
      <c r="OCH173" s="20"/>
      <c r="OCI173" s="20"/>
      <c r="OCJ173" s="20"/>
      <c r="OCK173" s="20"/>
      <c r="OCL173" s="20"/>
      <c r="OCM173" s="20"/>
      <c r="OCN173" s="20"/>
      <c r="OCO173" s="20"/>
      <c r="OCP173" s="20"/>
      <c r="OCQ173" s="20"/>
      <c r="OCR173" s="20"/>
      <c r="OCS173" s="20"/>
      <c r="OCT173" s="20"/>
      <c r="OCU173" s="20"/>
      <c r="OCV173" s="20"/>
      <c r="OCW173" s="20"/>
      <c r="OCX173" s="20"/>
      <c r="OCY173" s="20"/>
      <c r="OCZ173" s="20"/>
      <c r="ODA173" s="20"/>
      <c r="ODB173" s="20"/>
      <c r="ODC173" s="20"/>
      <c r="ODD173" s="20"/>
      <c r="ODE173" s="20"/>
      <c r="ODF173" s="20"/>
      <c r="ODG173" s="20"/>
      <c r="ODH173" s="20"/>
      <c r="ODI173" s="20"/>
      <c r="ODJ173" s="20"/>
      <c r="ODK173" s="20"/>
      <c r="ODL173" s="20"/>
      <c r="ODM173" s="20"/>
      <c r="ODN173" s="20"/>
      <c r="ODO173" s="20"/>
      <c r="ODP173" s="20"/>
      <c r="ODQ173" s="20"/>
      <c r="ODR173" s="20"/>
      <c r="ODS173" s="20"/>
      <c r="ODT173" s="20"/>
      <c r="ODU173" s="20"/>
      <c r="ODV173" s="20"/>
      <c r="ODW173" s="20"/>
      <c r="ODX173" s="20"/>
      <c r="ODY173" s="20"/>
      <c r="ODZ173" s="20"/>
      <c r="OEA173" s="20"/>
      <c r="OEB173" s="20"/>
      <c r="OEC173" s="20"/>
      <c r="OED173" s="20"/>
      <c r="OEE173" s="20"/>
      <c r="OEF173" s="20"/>
      <c r="OEG173" s="20"/>
      <c r="OEH173" s="20"/>
      <c r="OEI173" s="20"/>
      <c r="OEJ173" s="20"/>
      <c r="OEK173" s="20"/>
      <c r="OEL173" s="20"/>
      <c r="OEM173" s="20"/>
      <c r="OEN173" s="20"/>
      <c r="OEO173" s="20"/>
      <c r="OEP173" s="20"/>
      <c r="OEQ173" s="20"/>
      <c r="OER173" s="20"/>
      <c r="OES173" s="20"/>
      <c r="OET173" s="20"/>
      <c r="OEU173" s="20"/>
      <c r="OEV173" s="20"/>
      <c r="OEW173" s="20"/>
      <c r="OEX173" s="20"/>
      <c r="OEY173" s="20"/>
      <c r="OEZ173" s="20"/>
      <c r="OFA173" s="20"/>
      <c r="OFB173" s="20"/>
      <c r="OFC173" s="20"/>
      <c r="OFD173" s="20"/>
      <c r="OFE173" s="20"/>
      <c r="OFF173" s="20"/>
      <c r="OFG173" s="20"/>
      <c r="OFH173" s="20"/>
      <c r="OFI173" s="20"/>
      <c r="OFJ173" s="20"/>
      <c r="OFK173" s="20"/>
      <c r="OFL173" s="20"/>
      <c r="OFM173" s="20"/>
      <c r="OFN173" s="20"/>
      <c r="OFO173" s="20"/>
      <c r="OFP173" s="20"/>
      <c r="OFQ173" s="20"/>
      <c r="OFR173" s="20"/>
      <c r="OFS173" s="20"/>
      <c r="OFT173" s="20"/>
      <c r="OFU173" s="20"/>
      <c r="OFV173" s="20"/>
      <c r="OFW173" s="20"/>
      <c r="OFX173" s="20"/>
      <c r="OFY173" s="20"/>
      <c r="OFZ173" s="20"/>
      <c r="OGA173" s="20"/>
      <c r="OGB173" s="20"/>
      <c r="OGC173" s="20"/>
      <c r="OGD173" s="20"/>
      <c r="OGE173" s="20"/>
      <c r="OGF173" s="20"/>
      <c r="OGG173" s="20"/>
      <c r="OGH173" s="20"/>
      <c r="OGI173" s="20"/>
      <c r="OGJ173" s="20"/>
      <c r="OGK173" s="20"/>
      <c r="OGL173" s="20"/>
      <c r="OGM173" s="20"/>
      <c r="OGN173" s="20"/>
      <c r="OGO173" s="20"/>
      <c r="OGP173" s="20"/>
      <c r="OGQ173" s="20"/>
      <c r="OGR173" s="20"/>
      <c r="OGS173" s="20"/>
      <c r="OGT173" s="20"/>
      <c r="OGU173" s="20"/>
      <c r="OGV173" s="20"/>
      <c r="OGW173" s="20"/>
      <c r="OGX173" s="20"/>
      <c r="OGY173" s="20"/>
      <c r="OGZ173" s="20"/>
      <c r="OHA173" s="20"/>
      <c r="OHB173" s="20"/>
      <c r="OHC173" s="20"/>
      <c r="OHD173" s="20"/>
      <c r="OHE173" s="20"/>
      <c r="OHF173" s="20"/>
      <c r="OHG173" s="20"/>
      <c r="OHH173" s="20"/>
      <c r="OHI173" s="20"/>
      <c r="OHJ173" s="20"/>
      <c r="OHK173" s="20"/>
      <c r="OHL173" s="20"/>
      <c r="OHM173" s="20"/>
      <c r="OHN173" s="20"/>
      <c r="OHO173" s="20"/>
      <c r="OHP173" s="20"/>
      <c r="OHQ173" s="20"/>
      <c r="OHR173" s="20"/>
      <c r="OHS173" s="20"/>
      <c r="OHT173" s="20"/>
      <c r="OHU173" s="20"/>
      <c r="OHV173" s="20"/>
      <c r="OHW173" s="20"/>
      <c r="OHX173" s="20"/>
      <c r="OHY173" s="20"/>
      <c r="OHZ173" s="20"/>
      <c r="OIA173" s="20"/>
      <c r="OIB173" s="20"/>
      <c r="OIC173" s="20"/>
      <c r="OID173" s="20"/>
      <c r="OIE173" s="20"/>
      <c r="OIF173" s="20"/>
      <c r="OIG173" s="20"/>
      <c r="OIH173" s="20"/>
      <c r="OII173" s="20"/>
      <c r="OIJ173" s="20"/>
      <c r="OIK173" s="20"/>
      <c r="OIL173" s="20"/>
      <c r="OIM173" s="20"/>
      <c r="OIN173" s="20"/>
      <c r="OIO173" s="20"/>
      <c r="OIP173" s="20"/>
      <c r="OIQ173" s="20"/>
      <c r="OIR173" s="20"/>
      <c r="OIS173" s="20"/>
      <c r="OIT173" s="20"/>
      <c r="OIU173" s="20"/>
      <c r="OIV173" s="20"/>
      <c r="OIW173" s="20"/>
      <c r="OIX173" s="20"/>
      <c r="OIY173" s="20"/>
      <c r="OIZ173" s="20"/>
      <c r="OJA173" s="20"/>
      <c r="OJB173" s="20"/>
      <c r="OJC173" s="20"/>
      <c r="OJD173" s="20"/>
      <c r="OJE173" s="20"/>
      <c r="OJF173" s="20"/>
      <c r="OJG173" s="20"/>
      <c r="OJH173" s="20"/>
      <c r="OJI173" s="20"/>
      <c r="OJJ173" s="20"/>
      <c r="OJK173" s="20"/>
      <c r="OJL173" s="20"/>
      <c r="OJM173" s="20"/>
      <c r="OJN173" s="20"/>
      <c r="OJO173" s="20"/>
      <c r="OJP173" s="20"/>
      <c r="OJQ173" s="20"/>
      <c r="OJR173" s="20"/>
      <c r="OJS173" s="20"/>
      <c r="OJT173" s="20"/>
      <c r="OJU173" s="20"/>
      <c r="OJV173" s="20"/>
      <c r="OJW173" s="20"/>
      <c r="OJX173" s="20"/>
      <c r="OJY173" s="20"/>
      <c r="OJZ173" s="20"/>
      <c r="OKA173" s="20"/>
      <c r="OKB173" s="20"/>
      <c r="OKC173" s="20"/>
      <c r="OKD173" s="20"/>
      <c r="OKE173" s="20"/>
      <c r="OKF173" s="20"/>
      <c r="OKG173" s="20"/>
      <c r="OKH173" s="20"/>
      <c r="OKI173" s="20"/>
      <c r="OKJ173" s="20"/>
      <c r="OKK173" s="20"/>
      <c r="OKL173" s="20"/>
      <c r="OKM173" s="20"/>
      <c r="OKN173" s="20"/>
      <c r="OKO173" s="20"/>
      <c r="OKP173" s="20"/>
      <c r="OKQ173" s="20"/>
      <c r="OKR173" s="20"/>
      <c r="OKS173" s="20"/>
      <c r="OKT173" s="20"/>
      <c r="OKU173" s="20"/>
      <c r="OKV173" s="20"/>
      <c r="OKW173" s="20"/>
      <c r="OKX173" s="20"/>
      <c r="OKY173" s="20"/>
      <c r="OKZ173" s="20"/>
      <c r="OLA173" s="20"/>
      <c r="OLB173" s="20"/>
      <c r="OLC173" s="20"/>
      <c r="OLD173" s="20"/>
      <c r="OLE173" s="20"/>
      <c r="OLF173" s="20"/>
      <c r="OLG173" s="20"/>
      <c r="OLH173" s="20"/>
      <c r="OLI173" s="20"/>
      <c r="OLJ173" s="20"/>
      <c r="OLK173" s="20"/>
      <c r="OLL173" s="20"/>
      <c r="OLM173" s="20"/>
      <c r="OLN173" s="20"/>
      <c r="OLO173" s="20"/>
      <c r="OLP173" s="20"/>
      <c r="OLQ173" s="20"/>
      <c r="OLR173" s="20"/>
      <c r="OLS173" s="20"/>
      <c r="OLT173" s="20"/>
      <c r="OLU173" s="20"/>
      <c r="OLV173" s="20"/>
      <c r="OLW173" s="20"/>
      <c r="OLX173" s="20"/>
      <c r="OLY173" s="20"/>
      <c r="OLZ173" s="20"/>
      <c r="OMA173" s="20"/>
      <c r="OMB173" s="20"/>
      <c r="OMC173" s="20"/>
      <c r="OMD173" s="20"/>
      <c r="OME173" s="20"/>
      <c r="OMF173" s="20"/>
      <c r="OMG173" s="20"/>
      <c r="OMH173" s="20"/>
      <c r="OMI173" s="20"/>
      <c r="OMJ173" s="20"/>
      <c r="OMK173" s="20"/>
      <c r="OML173" s="20"/>
      <c r="OMM173" s="20"/>
      <c r="OMN173" s="20"/>
      <c r="OMO173" s="20"/>
      <c r="OMP173" s="20"/>
      <c r="OMQ173" s="20"/>
      <c r="OMR173" s="20"/>
      <c r="OMS173" s="20"/>
      <c r="OMT173" s="20"/>
      <c r="OMU173" s="20"/>
      <c r="OMV173" s="20"/>
      <c r="OMW173" s="20"/>
      <c r="OMX173" s="20"/>
      <c r="OMY173" s="20"/>
      <c r="OMZ173" s="20"/>
      <c r="ONA173" s="20"/>
      <c r="ONB173" s="20"/>
      <c r="ONC173" s="20"/>
      <c r="OND173" s="20"/>
      <c r="ONE173" s="20"/>
      <c r="ONF173" s="20"/>
      <c r="ONG173" s="20"/>
      <c r="ONH173" s="20"/>
      <c r="ONI173" s="20"/>
      <c r="ONJ173" s="20"/>
      <c r="ONK173" s="20"/>
      <c r="ONL173" s="20"/>
      <c r="ONM173" s="20"/>
      <c r="ONN173" s="20"/>
      <c r="ONO173" s="20"/>
      <c r="ONP173" s="20"/>
      <c r="ONQ173" s="20"/>
      <c r="ONR173" s="20"/>
      <c r="ONS173" s="20"/>
      <c r="ONT173" s="20"/>
      <c r="ONU173" s="20"/>
      <c r="ONV173" s="20"/>
      <c r="ONW173" s="20"/>
      <c r="ONX173" s="20"/>
      <c r="ONY173" s="20"/>
      <c r="ONZ173" s="20"/>
      <c r="OOA173" s="20"/>
      <c r="OOB173" s="20"/>
      <c r="OOC173" s="20"/>
      <c r="OOD173" s="20"/>
      <c r="OOE173" s="20"/>
      <c r="OOF173" s="20"/>
      <c r="OOG173" s="20"/>
      <c r="OOH173" s="20"/>
      <c r="OOI173" s="20"/>
      <c r="OOJ173" s="20"/>
      <c r="OOK173" s="20"/>
      <c r="OOL173" s="20"/>
      <c r="OOM173" s="20"/>
      <c r="OON173" s="20"/>
      <c r="OOO173" s="20"/>
      <c r="OOP173" s="20"/>
      <c r="OOQ173" s="20"/>
      <c r="OOR173" s="20"/>
      <c r="OOS173" s="20"/>
      <c r="OOT173" s="20"/>
      <c r="OOU173" s="20"/>
      <c r="OOV173" s="20"/>
      <c r="OOW173" s="20"/>
      <c r="OOX173" s="20"/>
      <c r="OOY173" s="20"/>
      <c r="OOZ173" s="20"/>
      <c r="OPA173" s="20"/>
      <c r="OPB173" s="20"/>
      <c r="OPC173" s="20"/>
      <c r="OPD173" s="20"/>
      <c r="OPE173" s="20"/>
      <c r="OPF173" s="20"/>
      <c r="OPG173" s="20"/>
      <c r="OPH173" s="20"/>
      <c r="OPI173" s="20"/>
      <c r="OPJ173" s="20"/>
      <c r="OPK173" s="20"/>
      <c r="OPL173" s="20"/>
      <c r="OPM173" s="20"/>
      <c r="OPN173" s="20"/>
      <c r="OPO173" s="20"/>
      <c r="OPP173" s="20"/>
      <c r="OPQ173" s="20"/>
      <c r="OPR173" s="20"/>
      <c r="OPS173" s="20"/>
      <c r="OPT173" s="20"/>
      <c r="OPU173" s="20"/>
      <c r="OPV173" s="20"/>
      <c r="OPW173" s="20"/>
      <c r="OPX173" s="20"/>
      <c r="OPY173" s="20"/>
      <c r="OPZ173" s="20"/>
      <c r="OQA173" s="20"/>
      <c r="OQB173" s="20"/>
      <c r="OQC173" s="20"/>
      <c r="OQD173" s="20"/>
      <c r="OQE173" s="20"/>
      <c r="OQF173" s="20"/>
      <c r="OQG173" s="20"/>
      <c r="OQH173" s="20"/>
      <c r="OQI173" s="20"/>
      <c r="OQJ173" s="20"/>
      <c r="OQK173" s="20"/>
      <c r="OQL173" s="20"/>
      <c r="OQM173" s="20"/>
      <c r="OQN173" s="20"/>
      <c r="OQO173" s="20"/>
      <c r="OQP173" s="20"/>
      <c r="OQQ173" s="20"/>
      <c r="OQR173" s="20"/>
      <c r="OQS173" s="20"/>
      <c r="OQT173" s="20"/>
      <c r="OQU173" s="20"/>
      <c r="OQV173" s="20"/>
      <c r="OQW173" s="20"/>
      <c r="OQX173" s="20"/>
      <c r="OQY173" s="20"/>
      <c r="OQZ173" s="20"/>
      <c r="ORA173" s="20"/>
      <c r="ORB173" s="20"/>
      <c r="ORC173" s="20"/>
      <c r="ORD173" s="20"/>
      <c r="ORE173" s="20"/>
      <c r="ORF173" s="20"/>
      <c r="ORG173" s="20"/>
      <c r="ORH173" s="20"/>
      <c r="ORI173" s="20"/>
      <c r="ORJ173" s="20"/>
      <c r="ORK173" s="20"/>
      <c r="ORL173" s="20"/>
      <c r="ORM173" s="20"/>
      <c r="ORN173" s="20"/>
      <c r="ORO173" s="20"/>
      <c r="ORP173" s="20"/>
      <c r="ORQ173" s="20"/>
      <c r="ORR173" s="20"/>
      <c r="ORS173" s="20"/>
      <c r="ORT173" s="20"/>
      <c r="ORU173" s="20"/>
      <c r="ORV173" s="20"/>
      <c r="ORW173" s="20"/>
      <c r="ORX173" s="20"/>
      <c r="ORY173" s="20"/>
      <c r="ORZ173" s="20"/>
      <c r="OSA173" s="20"/>
      <c r="OSB173" s="20"/>
      <c r="OSC173" s="20"/>
      <c r="OSD173" s="20"/>
      <c r="OSE173" s="20"/>
      <c r="OSF173" s="20"/>
      <c r="OSG173" s="20"/>
      <c r="OSH173" s="20"/>
      <c r="OSI173" s="20"/>
      <c r="OSJ173" s="20"/>
      <c r="OSK173" s="20"/>
      <c r="OSL173" s="20"/>
      <c r="OSM173" s="20"/>
      <c r="OSN173" s="20"/>
      <c r="OSO173" s="20"/>
      <c r="OSP173" s="20"/>
      <c r="OSQ173" s="20"/>
      <c r="OSR173" s="20"/>
      <c r="OSS173" s="20"/>
      <c r="OST173" s="20"/>
      <c r="OSU173" s="20"/>
      <c r="OSV173" s="20"/>
      <c r="OSW173" s="20"/>
      <c r="OSX173" s="20"/>
      <c r="OSY173" s="20"/>
      <c r="OSZ173" s="20"/>
      <c r="OTA173" s="20"/>
      <c r="OTB173" s="20"/>
      <c r="OTC173" s="20"/>
      <c r="OTD173" s="20"/>
      <c r="OTE173" s="20"/>
      <c r="OTF173" s="20"/>
      <c r="OTG173" s="20"/>
      <c r="OTH173" s="20"/>
      <c r="OTI173" s="20"/>
      <c r="OTJ173" s="20"/>
      <c r="OTK173" s="20"/>
      <c r="OTL173" s="20"/>
      <c r="OTM173" s="20"/>
      <c r="OTN173" s="20"/>
      <c r="OTO173" s="20"/>
      <c r="OTP173" s="20"/>
      <c r="OTQ173" s="20"/>
      <c r="OTR173" s="20"/>
      <c r="OTS173" s="20"/>
      <c r="OTT173" s="20"/>
      <c r="OTU173" s="20"/>
      <c r="OTV173" s="20"/>
      <c r="OTW173" s="20"/>
      <c r="OTX173" s="20"/>
      <c r="OTY173" s="20"/>
      <c r="OTZ173" s="20"/>
      <c r="OUA173" s="20"/>
      <c r="OUB173" s="20"/>
      <c r="OUC173" s="20"/>
      <c r="OUD173" s="20"/>
      <c r="OUE173" s="20"/>
      <c r="OUF173" s="20"/>
      <c r="OUG173" s="20"/>
      <c r="OUH173" s="20"/>
      <c r="OUI173" s="20"/>
      <c r="OUJ173" s="20"/>
      <c r="OUK173" s="20"/>
      <c r="OUL173" s="20"/>
      <c r="OUM173" s="20"/>
      <c r="OUN173" s="20"/>
      <c r="OUO173" s="20"/>
      <c r="OUP173" s="20"/>
      <c r="OUQ173" s="20"/>
      <c r="OUR173" s="20"/>
      <c r="OUS173" s="20"/>
      <c r="OUT173" s="20"/>
      <c r="OUU173" s="20"/>
      <c r="OUV173" s="20"/>
      <c r="OUW173" s="20"/>
      <c r="OUX173" s="20"/>
      <c r="OUY173" s="20"/>
      <c r="OUZ173" s="20"/>
      <c r="OVA173" s="20"/>
      <c r="OVB173" s="20"/>
      <c r="OVC173" s="20"/>
      <c r="OVD173" s="20"/>
      <c r="OVE173" s="20"/>
      <c r="OVF173" s="20"/>
      <c r="OVG173" s="20"/>
      <c r="OVH173" s="20"/>
      <c r="OVI173" s="20"/>
      <c r="OVJ173" s="20"/>
      <c r="OVK173" s="20"/>
      <c r="OVL173" s="20"/>
      <c r="OVM173" s="20"/>
      <c r="OVN173" s="20"/>
      <c r="OVO173" s="20"/>
      <c r="OVP173" s="20"/>
      <c r="OVQ173" s="20"/>
      <c r="OVR173" s="20"/>
      <c r="OVS173" s="20"/>
      <c r="OVT173" s="20"/>
      <c r="OVU173" s="20"/>
      <c r="OVV173" s="20"/>
      <c r="OVW173" s="20"/>
      <c r="OVX173" s="20"/>
      <c r="OVY173" s="20"/>
      <c r="OVZ173" s="20"/>
      <c r="OWA173" s="20"/>
      <c r="OWB173" s="20"/>
      <c r="OWC173" s="20"/>
      <c r="OWD173" s="20"/>
      <c r="OWE173" s="20"/>
      <c r="OWF173" s="20"/>
      <c r="OWG173" s="20"/>
      <c r="OWH173" s="20"/>
      <c r="OWI173" s="20"/>
      <c r="OWJ173" s="20"/>
      <c r="OWK173" s="20"/>
      <c r="OWL173" s="20"/>
      <c r="OWM173" s="20"/>
      <c r="OWN173" s="20"/>
      <c r="OWO173" s="20"/>
      <c r="OWP173" s="20"/>
      <c r="OWQ173" s="20"/>
      <c r="OWR173" s="20"/>
      <c r="OWS173" s="20"/>
      <c r="OWT173" s="20"/>
      <c r="OWU173" s="20"/>
      <c r="OWV173" s="20"/>
      <c r="OWW173" s="20"/>
      <c r="OWX173" s="20"/>
      <c r="OWY173" s="20"/>
      <c r="OWZ173" s="20"/>
      <c r="OXA173" s="20"/>
      <c r="OXB173" s="20"/>
      <c r="OXC173" s="20"/>
      <c r="OXD173" s="20"/>
      <c r="OXE173" s="20"/>
      <c r="OXF173" s="20"/>
      <c r="OXG173" s="20"/>
      <c r="OXH173" s="20"/>
      <c r="OXI173" s="20"/>
      <c r="OXJ173" s="20"/>
      <c r="OXK173" s="20"/>
      <c r="OXL173" s="20"/>
      <c r="OXM173" s="20"/>
      <c r="OXN173" s="20"/>
      <c r="OXO173" s="20"/>
      <c r="OXP173" s="20"/>
      <c r="OXQ173" s="20"/>
      <c r="OXR173" s="20"/>
      <c r="OXS173" s="20"/>
      <c r="OXT173" s="20"/>
      <c r="OXU173" s="20"/>
      <c r="OXV173" s="20"/>
      <c r="OXW173" s="20"/>
      <c r="OXX173" s="20"/>
      <c r="OXY173" s="20"/>
      <c r="OXZ173" s="20"/>
      <c r="OYA173" s="20"/>
      <c r="OYB173" s="20"/>
      <c r="OYC173" s="20"/>
      <c r="OYD173" s="20"/>
      <c r="OYE173" s="20"/>
      <c r="OYF173" s="20"/>
      <c r="OYG173" s="20"/>
      <c r="OYH173" s="20"/>
      <c r="OYI173" s="20"/>
      <c r="OYJ173" s="20"/>
      <c r="OYK173" s="20"/>
      <c r="OYL173" s="20"/>
      <c r="OYM173" s="20"/>
      <c r="OYN173" s="20"/>
      <c r="OYO173" s="20"/>
      <c r="OYP173" s="20"/>
      <c r="OYQ173" s="20"/>
      <c r="OYR173" s="20"/>
      <c r="OYS173" s="20"/>
      <c r="OYT173" s="20"/>
      <c r="OYU173" s="20"/>
      <c r="OYV173" s="20"/>
      <c r="OYW173" s="20"/>
      <c r="OYX173" s="20"/>
      <c r="OYY173" s="20"/>
      <c r="OYZ173" s="20"/>
      <c r="OZA173" s="20"/>
      <c r="OZB173" s="20"/>
      <c r="OZC173" s="20"/>
      <c r="OZD173" s="20"/>
      <c r="OZE173" s="20"/>
      <c r="OZF173" s="20"/>
      <c r="OZG173" s="20"/>
      <c r="OZH173" s="20"/>
      <c r="OZI173" s="20"/>
      <c r="OZJ173" s="20"/>
      <c r="OZK173" s="20"/>
      <c r="OZL173" s="20"/>
      <c r="OZM173" s="20"/>
      <c r="OZN173" s="20"/>
      <c r="OZO173" s="20"/>
      <c r="OZP173" s="20"/>
      <c r="OZQ173" s="20"/>
      <c r="OZR173" s="20"/>
      <c r="OZS173" s="20"/>
      <c r="OZT173" s="20"/>
      <c r="OZU173" s="20"/>
      <c r="OZV173" s="20"/>
      <c r="OZW173" s="20"/>
      <c r="OZX173" s="20"/>
      <c r="OZY173" s="20"/>
      <c r="OZZ173" s="20"/>
      <c r="PAA173" s="20"/>
      <c r="PAB173" s="20"/>
      <c r="PAC173" s="20"/>
      <c r="PAD173" s="20"/>
      <c r="PAE173" s="20"/>
      <c r="PAF173" s="20"/>
      <c r="PAG173" s="20"/>
      <c r="PAH173" s="20"/>
      <c r="PAI173" s="20"/>
      <c r="PAJ173" s="20"/>
      <c r="PAK173" s="20"/>
      <c r="PAL173" s="20"/>
      <c r="PAM173" s="20"/>
      <c r="PAN173" s="20"/>
      <c r="PAO173" s="20"/>
      <c r="PAP173" s="20"/>
      <c r="PAQ173" s="20"/>
      <c r="PAR173" s="20"/>
      <c r="PAS173" s="20"/>
      <c r="PAT173" s="20"/>
      <c r="PAU173" s="20"/>
      <c r="PAV173" s="20"/>
      <c r="PAW173" s="20"/>
      <c r="PAX173" s="20"/>
      <c r="PAY173" s="20"/>
      <c r="PAZ173" s="20"/>
      <c r="PBA173" s="20"/>
      <c r="PBB173" s="20"/>
      <c r="PBC173" s="20"/>
      <c r="PBD173" s="20"/>
      <c r="PBE173" s="20"/>
      <c r="PBF173" s="20"/>
      <c r="PBG173" s="20"/>
      <c r="PBH173" s="20"/>
      <c r="PBI173" s="20"/>
      <c r="PBJ173" s="20"/>
      <c r="PBK173" s="20"/>
      <c r="PBL173" s="20"/>
      <c r="PBM173" s="20"/>
      <c r="PBN173" s="20"/>
      <c r="PBO173" s="20"/>
      <c r="PBP173" s="20"/>
      <c r="PBQ173" s="20"/>
      <c r="PBR173" s="20"/>
      <c r="PBS173" s="20"/>
      <c r="PBT173" s="20"/>
      <c r="PBU173" s="20"/>
      <c r="PBV173" s="20"/>
      <c r="PBW173" s="20"/>
      <c r="PBX173" s="20"/>
      <c r="PBY173" s="20"/>
      <c r="PBZ173" s="20"/>
      <c r="PCA173" s="20"/>
      <c r="PCB173" s="20"/>
      <c r="PCC173" s="20"/>
      <c r="PCD173" s="20"/>
      <c r="PCE173" s="20"/>
      <c r="PCF173" s="20"/>
      <c r="PCG173" s="20"/>
      <c r="PCH173" s="20"/>
      <c r="PCI173" s="20"/>
      <c r="PCJ173" s="20"/>
      <c r="PCK173" s="20"/>
      <c r="PCL173" s="20"/>
      <c r="PCM173" s="20"/>
      <c r="PCN173" s="20"/>
      <c r="PCO173" s="20"/>
      <c r="PCP173" s="20"/>
      <c r="PCQ173" s="20"/>
      <c r="PCR173" s="20"/>
      <c r="PCS173" s="20"/>
      <c r="PCT173" s="20"/>
      <c r="PCU173" s="20"/>
      <c r="PCV173" s="20"/>
      <c r="PCW173" s="20"/>
      <c r="PCX173" s="20"/>
      <c r="PCY173" s="20"/>
      <c r="PCZ173" s="20"/>
      <c r="PDA173" s="20"/>
      <c r="PDB173" s="20"/>
      <c r="PDC173" s="20"/>
      <c r="PDD173" s="20"/>
      <c r="PDE173" s="20"/>
      <c r="PDF173" s="20"/>
      <c r="PDG173" s="20"/>
      <c r="PDH173" s="20"/>
      <c r="PDI173" s="20"/>
      <c r="PDJ173" s="20"/>
      <c r="PDK173" s="20"/>
      <c r="PDL173" s="20"/>
      <c r="PDM173" s="20"/>
      <c r="PDN173" s="20"/>
      <c r="PDO173" s="20"/>
      <c r="PDP173" s="20"/>
      <c r="PDQ173" s="20"/>
      <c r="PDR173" s="20"/>
      <c r="PDS173" s="20"/>
      <c r="PDT173" s="20"/>
      <c r="PDU173" s="20"/>
      <c r="PDV173" s="20"/>
      <c r="PDW173" s="20"/>
      <c r="PDX173" s="20"/>
      <c r="PDY173" s="20"/>
      <c r="PDZ173" s="20"/>
      <c r="PEA173" s="20"/>
      <c r="PEB173" s="20"/>
      <c r="PEC173" s="20"/>
      <c r="PED173" s="20"/>
      <c r="PEE173" s="20"/>
      <c r="PEF173" s="20"/>
      <c r="PEG173" s="20"/>
      <c r="PEH173" s="20"/>
      <c r="PEI173" s="20"/>
      <c r="PEJ173" s="20"/>
      <c r="PEK173" s="20"/>
      <c r="PEL173" s="20"/>
      <c r="PEM173" s="20"/>
      <c r="PEN173" s="20"/>
      <c r="PEO173" s="20"/>
      <c r="PEP173" s="20"/>
      <c r="PEQ173" s="20"/>
      <c r="PER173" s="20"/>
      <c r="PES173" s="20"/>
      <c r="PET173" s="20"/>
      <c r="PEU173" s="20"/>
      <c r="PEV173" s="20"/>
      <c r="PEW173" s="20"/>
      <c r="PEX173" s="20"/>
      <c r="PEY173" s="20"/>
      <c r="PEZ173" s="20"/>
      <c r="PFA173" s="20"/>
      <c r="PFB173" s="20"/>
      <c r="PFC173" s="20"/>
      <c r="PFD173" s="20"/>
      <c r="PFE173" s="20"/>
      <c r="PFF173" s="20"/>
      <c r="PFG173" s="20"/>
      <c r="PFH173" s="20"/>
      <c r="PFI173" s="20"/>
      <c r="PFJ173" s="20"/>
      <c r="PFK173" s="20"/>
      <c r="PFL173" s="20"/>
      <c r="PFM173" s="20"/>
      <c r="PFN173" s="20"/>
      <c r="PFO173" s="20"/>
      <c r="PFP173" s="20"/>
      <c r="PFQ173" s="20"/>
      <c r="PFR173" s="20"/>
      <c r="PFS173" s="20"/>
      <c r="PFT173" s="20"/>
      <c r="PFU173" s="20"/>
      <c r="PFV173" s="20"/>
      <c r="PFW173" s="20"/>
      <c r="PFX173" s="20"/>
      <c r="PFY173" s="20"/>
      <c r="PFZ173" s="20"/>
      <c r="PGA173" s="20"/>
      <c r="PGB173" s="20"/>
      <c r="PGC173" s="20"/>
      <c r="PGD173" s="20"/>
      <c r="PGE173" s="20"/>
      <c r="PGF173" s="20"/>
      <c r="PGG173" s="20"/>
      <c r="PGH173" s="20"/>
      <c r="PGI173" s="20"/>
      <c r="PGJ173" s="20"/>
      <c r="PGK173" s="20"/>
      <c r="PGL173" s="20"/>
      <c r="PGM173" s="20"/>
      <c r="PGN173" s="20"/>
      <c r="PGO173" s="20"/>
      <c r="PGP173" s="20"/>
      <c r="PGQ173" s="20"/>
      <c r="PGR173" s="20"/>
      <c r="PGS173" s="20"/>
      <c r="PGT173" s="20"/>
      <c r="PGU173" s="20"/>
      <c r="PGV173" s="20"/>
      <c r="PGW173" s="20"/>
      <c r="PGX173" s="20"/>
      <c r="PGY173" s="20"/>
      <c r="PGZ173" s="20"/>
      <c r="PHA173" s="20"/>
      <c r="PHB173" s="20"/>
      <c r="PHC173" s="20"/>
      <c r="PHD173" s="20"/>
      <c r="PHE173" s="20"/>
      <c r="PHF173" s="20"/>
      <c r="PHG173" s="20"/>
      <c r="PHH173" s="20"/>
      <c r="PHI173" s="20"/>
      <c r="PHJ173" s="20"/>
      <c r="PHK173" s="20"/>
      <c r="PHL173" s="20"/>
      <c r="PHM173" s="20"/>
      <c r="PHN173" s="20"/>
      <c r="PHO173" s="20"/>
      <c r="PHP173" s="20"/>
      <c r="PHQ173" s="20"/>
      <c r="PHR173" s="20"/>
      <c r="PHS173" s="20"/>
      <c r="PHT173" s="20"/>
      <c r="PHU173" s="20"/>
      <c r="PHV173" s="20"/>
      <c r="PHW173" s="20"/>
      <c r="PHX173" s="20"/>
      <c r="PHY173" s="20"/>
      <c r="PHZ173" s="20"/>
      <c r="PIA173" s="20"/>
      <c r="PIB173" s="20"/>
      <c r="PIC173" s="20"/>
      <c r="PID173" s="20"/>
      <c r="PIE173" s="20"/>
      <c r="PIF173" s="20"/>
      <c r="PIG173" s="20"/>
      <c r="PIH173" s="20"/>
      <c r="PII173" s="20"/>
      <c r="PIJ173" s="20"/>
      <c r="PIK173" s="20"/>
      <c r="PIL173" s="20"/>
      <c r="PIM173" s="20"/>
      <c r="PIN173" s="20"/>
      <c r="PIO173" s="20"/>
      <c r="PIP173" s="20"/>
      <c r="PIQ173" s="20"/>
      <c r="PIR173" s="20"/>
      <c r="PIS173" s="20"/>
      <c r="PIT173" s="20"/>
      <c r="PIU173" s="20"/>
      <c r="PIV173" s="20"/>
      <c r="PIW173" s="20"/>
      <c r="PIX173" s="20"/>
      <c r="PIY173" s="20"/>
      <c r="PIZ173" s="20"/>
      <c r="PJA173" s="20"/>
      <c r="PJB173" s="20"/>
      <c r="PJC173" s="20"/>
      <c r="PJD173" s="20"/>
      <c r="PJE173" s="20"/>
      <c r="PJF173" s="20"/>
      <c r="PJG173" s="20"/>
      <c r="PJH173" s="20"/>
      <c r="PJI173" s="20"/>
      <c r="PJJ173" s="20"/>
      <c r="PJK173" s="20"/>
      <c r="PJL173" s="20"/>
      <c r="PJM173" s="20"/>
      <c r="PJN173" s="20"/>
      <c r="PJO173" s="20"/>
      <c r="PJP173" s="20"/>
      <c r="PJQ173" s="20"/>
      <c r="PJR173" s="20"/>
      <c r="PJS173" s="20"/>
      <c r="PJT173" s="20"/>
      <c r="PJU173" s="20"/>
      <c r="PJV173" s="20"/>
      <c r="PJW173" s="20"/>
      <c r="PJX173" s="20"/>
      <c r="PJY173" s="20"/>
      <c r="PJZ173" s="20"/>
      <c r="PKA173" s="20"/>
      <c r="PKB173" s="20"/>
      <c r="PKC173" s="20"/>
      <c r="PKD173" s="20"/>
      <c r="PKE173" s="20"/>
      <c r="PKF173" s="20"/>
      <c r="PKG173" s="20"/>
      <c r="PKH173" s="20"/>
      <c r="PKI173" s="20"/>
      <c r="PKJ173" s="20"/>
      <c r="PKK173" s="20"/>
      <c r="PKL173" s="20"/>
      <c r="PKM173" s="20"/>
      <c r="PKN173" s="20"/>
      <c r="PKO173" s="20"/>
      <c r="PKP173" s="20"/>
      <c r="PKQ173" s="20"/>
      <c r="PKR173" s="20"/>
      <c r="PKS173" s="20"/>
      <c r="PKT173" s="20"/>
      <c r="PKU173" s="20"/>
      <c r="PKV173" s="20"/>
      <c r="PKW173" s="20"/>
      <c r="PKX173" s="20"/>
      <c r="PKY173" s="20"/>
      <c r="PKZ173" s="20"/>
      <c r="PLA173" s="20"/>
      <c r="PLB173" s="20"/>
      <c r="PLC173" s="20"/>
      <c r="PLD173" s="20"/>
      <c r="PLE173" s="20"/>
      <c r="PLF173" s="20"/>
      <c r="PLG173" s="20"/>
      <c r="PLH173" s="20"/>
      <c r="PLI173" s="20"/>
      <c r="PLJ173" s="20"/>
      <c r="PLK173" s="20"/>
      <c r="PLL173" s="20"/>
      <c r="PLM173" s="20"/>
      <c r="PLN173" s="20"/>
      <c r="PLO173" s="20"/>
      <c r="PLP173" s="20"/>
      <c r="PLQ173" s="20"/>
      <c r="PLR173" s="20"/>
      <c r="PLS173" s="20"/>
      <c r="PLT173" s="20"/>
      <c r="PLU173" s="20"/>
      <c r="PLV173" s="20"/>
      <c r="PLW173" s="20"/>
      <c r="PLX173" s="20"/>
      <c r="PLY173" s="20"/>
      <c r="PLZ173" s="20"/>
      <c r="PMA173" s="20"/>
      <c r="PMB173" s="20"/>
      <c r="PMC173" s="20"/>
      <c r="PMD173" s="20"/>
      <c r="PME173" s="20"/>
      <c r="PMF173" s="20"/>
      <c r="PMG173" s="20"/>
      <c r="PMH173" s="20"/>
      <c r="PMI173" s="20"/>
      <c r="PMJ173" s="20"/>
      <c r="PMK173" s="20"/>
      <c r="PML173" s="20"/>
      <c r="PMM173" s="20"/>
      <c r="PMN173" s="20"/>
      <c r="PMO173" s="20"/>
      <c r="PMP173" s="20"/>
      <c r="PMQ173" s="20"/>
      <c r="PMR173" s="20"/>
      <c r="PMS173" s="20"/>
      <c r="PMT173" s="20"/>
      <c r="PMU173" s="20"/>
      <c r="PMV173" s="20"/>
      <c r="PMW173" s="20"/>
      <c r="PMX173" s="20"/>
      <c r="PMY173" s="20"/>
      <c r="PMZ173" s="20"/>
      <c r="PNA173" s="20"/>
      <c r="PNB173" s="20"/>
      <c r="PNC173" s="20"/>
      <c r="PND173" s="20"/>
      <c r="PNE173" s="20"/>
      <c r="PNF173" s="20"/>
      <c r="PNG173" s="20"/>
      <c r="PNH173" s="20"/>
      <c r="PNI173" s="20"/>
      <c r="PNJ173" s="20"/>
      <c r="PNK173" s="20"/>
      <c r="PNL173" s="20"/>
      <c r="PNM173" s="20"/>
      <c r="PNN173" s="20"/>
      <c r="PNO173" s="20"/>
      <c r="PNP173" s="20"/>
      <c r="PNQ173" s="20"/>
      <c r="PNR173" s="20"/>
      <c r="PNS173" s="20"/>
      <c r="PNT173" s="20"/>
      <c r="PNU173" s="20"/>
      <c r="PNV173" s="20"/>
      <c r="PNW173" s="20"/>
      <c r="PNX173" s="20"/>
      <c r="PNY173" s="20"/>
      <c r="PNZ173" s="20"/>
      <c r="POA173" s="20"/>
      <c r="POB173" s="20"/>
      <c r="POC173" s="20"/>
      <c r="POD173" s="20"/>
      <c r="POE173" s="20"/>
      <c r="POF173" s="20"/>
      <c r="POG173" s="20"/>
      <c r="POH173" s="20"/>
      <c r="POI173" s="20"/>
      <c r="POJ173" s="20"/>
      <c r="POK173" s="20"/>
      <c r="POL173" s="20"/>
      <c r="POM173" s="20"/>
      <c r="PON173" s="20"/>
      <c r="POO173" s="20"/>
      <c r="POP173" s="20"/>
      <c r="POQ173" s="20"/>
      <c r="POR173" s="20"/>
      <c r="POS173" s="20"/>
      <c r="POT173" s="20"/>
      <c r="POU173" s="20"/>
      <c r="POV173" s="20"/>
      <c r="POW173" s="20"/>
      <c r="POX173" s="20"/>
      <c r="POY173" s="20"/>
      <c r="POZ173" s="20"/>
      <c r="PPA173" s="20"/>
      <c r="PPB173" s="20"/>
      <c r="PPC173" s="20"/>
      <c r="PPD173" s="20"/>
      <c r="PPE173" s="20"/>
      <c r="PPF173" s="20"/>
      <c r="PPG173" s="20"/>
      <c r="PPH173" s="20"/>
      <c r="PPI173" s="20"/>
      <c r="PPJ173" s="20"/>
      <c r="PPK173" s="20"/>
      <c r="PPL173" s="20"/>
      <c r="PPM173" s="20"/>
      <c r="PPN173" s="20"/>
      <c r="PPO173" s="20"/>
      <c r="PPP173" s="20"/>
      <c r="PPQ173" s="20"/>
      <c r="PPR173" s="20"/>
      <c r="PPS173" s="20"/>
      <c r="PPT173" s="20"/>
      <c r="PPU173" s="20"/>
      <c r="PPV173" s="20"/>
      <c r="PPW173" s="20"/>
      <c r="PPX173" s="20"/>
      <c r="PPY173" s="20"/>
      <c r="PPZ173" s="20"/>
      <c r="PQA173" s="20"/>
      <c r="PQB173" s="20"/>
      <c r="PQC173" s="20"/>
      <c r="PQD173" s="20"/>
      <c r="PQE173" s="20"/>
      <c r="PQF173" s="20"/>
      <c r="PQG173" s="20"/>
      <c r="PQH173" s="20"/>
      <c r="PQI173" s="20"/>
      <c r="PQJ173" s="20"/>
      <c r="PQK173" s="20"/>
      <c r="PQL173" s="20"/>
      <c r="PQM173" s="20"/>
      <c r="PQN173" s="20"/>
      <c r="PQO173" s="20"/>
      <c r="PQP173" s="20"/>
      <c r="PQQ173" s="20"/>
      <c r="PQR173" s="20"/>
      <c r="PQS173" s="20"/>
      <c r="PQT173" s="20"/>
      <c r="PQU173" s="20"/>
      <c r="PQV173" s="20"/>
      <c r="PQW173" s="20"/>
      <c r="PQX173" s="20"/>
      <c r="PQY173" s="20"/>
      <c r="PQZ173" s="20"/>
      <c r="PRA173" s="20"/>
      <c r="PRB173" s="20"/>
      <c r="PRC173" s="20"/>
      <c r="PRD173" s="20"/>
      <c r="PRE173" s="20"/>
      <c r="PRF173" s="20"/>
      <c r="PRG173" s="20"/>
      <c r="PRH173" s="20"/>
      <c r="PRI173" s="20"/>
      <c r="PRJ173" s="20"/>
      <c r="PRK173" s="20"/>
      <c r="PRL173" s="20"/>
      <c r="PRM173" s="20"/>
      <c r="PRN173" s="20"/>
      <c r="PRO173" s="20"/>
      <c r="PRP173" s="20"/>
      <c r="PRQ173" s="20"/>
      <c r="PRR173" s="20"/>
      <c r="PRS173" s="20"/>
      <c r="PRT173" s="20"/>
      <c r="PRU173" s="20"/>
      <c r="PRV173" s="20"/>
      <c r="PRW173" s="20"/>
      <c r="PRX173" s="20"/>
      <c r="PRY173" s="20"/>
      <c r="PRZ173" s="20"/>
      <c r="PSA173" s="20"/>
      <c r="PSB173" s="20"/>
      <c r="PSC173" s="20"/>
      <c r="PSD173" s="20"/>
      <c r="PSE173" s="20"/>
      <c r="PSF173" s="20"/>
      <c r="PSG173" s="20"/>
      <c r="PSH173" s="20"/>
      <c r="PSI173" s="20"/>
      <c r="PSJ173" s="20"/>
      <c r="PSK173" s="20"/>
      <c r="PSL173" s="20"/>
      <c r="PSM173" s="20"/>
      <c r="PSN173" s="20"/>
      <c r="PSO173" s="20"/>
      <c r="PSP173" s="20"/>
      <c r="PSQ173" s="20"/>
      <c r="PSR173" s="20"/>
      <c r="PSS173" s="20"/>
      <c r="PST173" s="20"/>
      <c r="PSU173" s="20"/>
      <c r="PSV173" s="20"/>
      <c r="PSW173" s="20"/>
      <c r="PSX173" s="20"/>
      <c r="PSY173" s="20"/>
      <c r="PSZ173" s="20"/>
      <c r="PTA173" s="20"/>
      <c r="PTB173" s="20"/>
      <c r="PTC173" s="20"/>
      <c r="PTD173" s="20"/>
      <c r="PTE173" s="20"/>
      <c r="PTF173" s="20"/>
      <c r="PTG173" s="20"/>
      <c r="PTH173" s="20"/>
      <c r="PTI173" s="20"/>
      <c r="PTJ173" s="20"/>
      <c r="PTK173" s="20"/>
      <c r="PTL173" s="20"/>
      <c r="PTM173" s="20"/>
      <c r="PTN173" s="20"/>
      <c r="PTO173" s="20"/>
      <c r="PTP173" s="20"/>
      <c r="PTQ173" s="20"/>
      <c r="PTR173" s="20"/>
      <c r="PTS173" s="20"/>
      <c r="PTT173" s="20"/>
      <c r="PTU173" s="20"/>
      <c r="PTV173" s="20"/>
      <c r="PTW173" s="20"/>
      <c r="PTX173" s="20"/>
      <c r="PTY173" s="20"/>
      <c r="PTZ173" s="20"/>
      <c r="PUA173" s="20"/>
      <c r="PUB173" s="20"/>
      <c r="PUC173" s="20"/>
      <c r="PUD173" s="20"/>
      <c r="PUE173" s="20"/>
      <c r="PUF173" s="20"/>
      <c r="PUG173" s="20"/>
      <c r="PUH173" s="20"/>
      <c r="PUI173" s="20"/>
      <c r="PUJ173" s="20"/>
      <c r="PUK173" s="20"/>
      <c r="PUL173" s="20"/>
      <c r="PUM173" s="20"/>
      <c r="PUN173" s="20"/>
      <c r="PUO173" s="20"/>
      <c r="PUP173" s="20"/>
      <c r="PUQ173" s="20"/>
      <c r="PUR173" s="20"/>
      <c r="PUS173" s="20"/>
      <c r="PUT173" s="20"/>
      <c r="PUU173" s="20"/>
      <c r="PUV173" s="20"/>
      <c r="PUW173" s="20"/>
      <c r="PUX173" s="20"/>
      <c r="PUY173" s="20"/>
      <c r="PUZ173" s="20"/>
      <c r="PVA173" s="20"/>
      <c r="PVB173" s="20"/>
      <c r="PVC173" s="20"/>
      <c r="PVD173" s="20"/>
      <c r="PVE173" s="20"/>
      <c r="PVF173" s="20"/>
      <c r="PVG173" s="20"/>
      <c r="PVH173" s="20"/>
      <c r="PVI173" s="20"/>
      <c r="PVJ173" s="20"/>
      <c r="PVK173" s="20"/>
      <c r="PVL173" s="20"/>
      <c r="PVM173" s="20"/>
      <c r="PVN173" s="20"/>
      <c r="PVO173" s="20"/>
      <c r="PVP173" s="20"/>
      <c r="PVQ173" s="20"/>
      <c r="PVR173" s="20"/>
      <c r="PVS173" s="20"/>
      <c r="PVT173" s="20"/>
      <c r="PVU173" s="20"/>
      <c r="PVV173" s="20"/>
      <c r="PVW173" s="20"/>
      <c r="PVX173" s="20"/>
      <c r="PVY173" s="20"/>
      <c r="PVZ173" s="20"/>
      <c r="PWA173" s="20"/>
      <c r="PWB173" s="20"/>
      <c r="PWC173" s="20"/>
      <c r="PWD173" s="20"/>
      <c r="PWE173" s="20"/>
      <c r="PWF173" s="20"/>
      <c r="PWG173" s="20"/>
      <c r="PWH173" s="20"/>
      <c r="PWI173" s="20"/>
      <c r="PWJ173" s="20"/>
      <c r="PWK173" s="20"/>
      <c r="PWL173" s="20"/>
      <c r="PWM173" s="20"/>
      <c r="PWN173" s="20"/>
      <c r="PWO173" s="20"/>
      <c r="PWP173" s="20"/>
      <c r="PWQ173" s="20"/>
      <c r="PWR173" s="20"/>
      <c r="PWS173" s="20"/>
      <c r="PWT173" s="20"/>
      <c r="PWU173" s="20"/>
      <c r="PWV173" s="20"/>
      <c r="PWW173" s="20"/>
      <c r="PWX173" s="20"/>
      <c r="PWY173" s="20"/>
      <c r="PWZ173" s="20"/>
      <c r="PXA173" s="20"/>
      <c r="PXB173" s="20"/>
      <c r="PXC173" s="20"/>
      <c r="PXD173" s="20"/>
      <c r="PXE173" s="20"/>
      <c r="PXF173" s="20"/>
      <c r="PXG173" s="20"/>
      <c r="PXH173" s="20"/>
      <c r="PXI173" s="20"/>
      <c r="PXJ173" s="20"/>
      <c r="PXK173" s="20"/>
      <c r="PXL173" s="20"/>
      <c r="PXM173" s="20"/>
      <c r="PXN173" s="20"/>
      <c r="PXO173" s="20"/>
      <c r="PXP173" s="20"/>
      <c r="PXQ173" s="20"/>
      <c r="PXR173" s="20"/>
      <c r="PXS173" s="20"/>
      <c r="PXT173" s="20"/>
      <c r="PXU173" s="20"/>
      <c r="PXV173" s="20"/>
      <c r="PXW173" s="20"/>
      <c r="PXX173" s="20"/>
      <c r="PXY173" s="20"/>
      <c r="PXZ173" s="20"/>
      <c r="PYA173" s="20"/>
      <c r="PYB173" s="20"/>
      <c r="PYC173" s="20"/>
      <c r="PYD173" s="20"/>
      <c r="PYE173" s="20"/>
      <c r="PYF173" s="20"/>
      <c r="PYG173" s="20"/>
      <c r="PYH173" s="20"/>
      <c r="PYI173" s="20"/>
      <c r="PYJ173" s="20"/>
      <c r="PYK173" s="20"/>
      <c r="PYL173" s="20"/>
      <c r="PYM173" s="20"/>
      <c r="PYN173" s="20"/>
      <c r="PYO173" s="20"/>
      <c r="PYP173" s="20"/>
      <c r="PYQ173" s="20"/>
      <c r="PYR173" s="20"/>
      <c r="PYS173" s="20"/>
      <c r="PYT173" s="20"/>
      <c r="PYU173" s="20"/>
      <c r="PYV173" s="20"/>
      <c r="PYW173" s="20"/>
      <c r="PYX173" s="20"/>
      <c r="PYY173" s="20"/>
      <c r="PYZ173" s="20"/>
      <c r="PZA173" s="20"/>
      <c r="PZB173" s="20"/>
      <c r="PZC173" s="20"/>
      <c r="PZD173" s="20"/>
      <c r="PZE173" s="20"/>
      <c r="PZF173" s="20"/>
      <c r="PZG173" s="20"/>
      <c r="PZH173" s="20"/>
      <c r="PZI173" s="20"/>
      <c r="PZJ173" s="20"/>
      <c r="PZK173" s="20"/>
      <c r="PZL173" s="20"/>
      <c r="PZM173" s="20"/>
      <c r="PZN173" s="20"/>
      <c r="PZO173" s="20"/>
      <c r="PZP173" s="20"/>
      <c r="PZQ173" s="20"/>
      <c r="PZR173" s="20"/>
      <c r="PZS173" s="20"/>
      <c r="PZT173" s="20"/>
      <c r="PZU173" s="20"/>
      <c r="PZV173" s="20"/>
      <c r="PZW173" s="20"/>
      <c r="PZX173" s="20"/>
      <c r="PZY173" s="20"/>
      <c r="PZZ173" s="20"/>
      <c r="QAA173" s="20"/>
      <c r="QAB173" s="20"/>
      <c r="QAC173" s="20"/>
      <c r="QAD173" s="20"/>
      <c r="QAE173" s="20"/>
      <c r="QAF173" s="20"/>
      <c r="QAG173" s="20"/>
      <c r="QAH173" s="20"/>
      <c r="QAI173" s="20"/>
      <c r="QAJ173" s="20"/>
      <c r="QAK173" s="20"/>
      <c r="QAL173" s="20"/>
      <c r="QAM173" s="20"/>
      <c r="QAN173" s="20"/>
      <c r="QAO173" s="20"/>
      <c r="QAP173" s="20"/>
      <c r="QAQ173" s="20"/>
      <c r="QAR173" s="20"/>
      <c r="QAS173" s="20"/>
      <c r="QAT173" s="20"/>
      <c r="QAU173" s="20"/>
      <c r="QAV173" s="20"/>
      <c r="QAW173" s="20"/>
      <c r="QAX173" s="20"/>
      <c r="QAY173" s="20"/>
      <c r="QAZ173" s="20"/>
      <c r="QBA173" s="20"/>
      <c r="QBB173" s="20"/>
      <c r="QBC173" s="20"/>
      <c r="QBD173" s="20"/>
      <c r="QBE173" s="20"/>
      <c r="QBF173" s="20"/>
      <c r="QBG173" s="20"/>
      <c r="QBH173" s="20"/>
      <c r="QBI173" s="20"/>
      <c r="QBJ173" s="20"/>
      <c r="QBK173" s="20"/>
      <c r="QBL173" s="20"/>
      <c r="QBM173" s="20"/>
      <c r="QBN173" s="20"/>
      <c r="QBO173" s="20"/>
      <c r="QBP173" s="20"/>
      <c r="QBQ173" s="20"/>
      <c r="QBR173" s="20"/>
      <c r="QBS173" s="20"/>
      <c r="QBT173" s="20"/>
      <c r="QBU173" s="20"/>
      <c r="QBV173" s="20"/>
      <c r="QBW173" s="20"/>
      <c r="QBX173" s="20"/>
      <c r="QBY173" s="20"/>
      <c r="QBZ173" s="20"/>
      <c r="QCA173" s="20"/>
      <c r="QCB173" s="20"/>
      <c r="QCC173" s="20"/>
      <c r="QCD173" s="20"/>
      <c r="QCE173" s="20"/>
      <c r="QCF173" s="20"/>
      <c r="QCG173" s="20"/>
      <c r="QCH173" s="20"/>
      <c r="QCI173" s="20"/>
      <c r="QCJ173" s="20"/>
      <c r="QCK173" s="20"/>
      <c r="QCL173" s="20"/>
      <c r="QCM173" s="20"/>
      <c r="QCN173" s="20"/>
      <c r="QCO173" s="20"/>
      <c r="QCP173" s="20"/>
      <c r="QCQ173" s="20"/>
      <c r="QCR173" s="20"/>
      <c r="QCS173" s="20"/>
      <c r="QCT173" s="20"/>
      <c r="QCU173" s="20"/>
      <c r="QCV173" s="20"/>
      <c r="QCW173" s="20"/>
      <c r="QCX173" s="20"/>
      <c r="QCY173" s="20"/>
      <c r="QCZ173" s="20"/>
      <c r="QDA173" s="20"/>
      <c r="QDB173" s="20"/>
      <c r="QDC173" s="20"/>
      <c r="QDD173" s="20"/>
      <c r="QDE173" s="20"/>
      <c r="QDF173" s="20"/>
      <c r="QDG173" s="20"/>
      <c r="QDH173" s="20"/>
      <c r="QDI173" s="20"/>
      <c r="QDJ173" s="20"/>
      <c r="QDK173" s="20"/>
      <c r="QDL173" s="20"/>
      <c r="QDM173" s="20"/>
      <c r="QDN173" s="20"/>
      <c r="QDO173" s="20"/>
      <c r="QDP173" s="20"/>
      <c r="QDQ173" s="20"/>
      <c r="QDR173" s="20"/>
      <c r="QDS173" s="20"/>
      <c r="QDT173" s="20"/>
      <c r="QDU173" s="20"/>
      <c r="QDV173" s="20"/>
      <c r="QDW173" s="20"/>
      <c r="QDX173" s="20"/>
      <c r="QDY173" s="20"/>
      <c r="QDZ173" s="20"/>
      <c r="QEA173" s="20"/>
      <c r="QEB173" s="20"/>
      <c r="QEC173" s="20"/>
      <c r="QED173" s="20"/>
      <c r="QEE173" s="20"/>
      <c r="QEF173" s="20"/>
      <c r="QEG173" s="20"/>
      <c r="QEH173" s="20"/>
      <c r="QEI173" s="20"/>
      <c r="QEJ173" s="20"/>
      <c r="QEK173" s="20"/>
      <c r="QEL173" s="20"/>
      <c r="QEM173" s="20"/>
      <c r="QEN173" s="20"/>
      <c r="QEO173" s="20"/>
      <c r="QEP173" s="20"/>
      <c r="QEQ173" s="20"/>
      <c r="QER173" s="20"/>
      <c r="QES173" s="20"/>
      <c r="QET173" s="20"/>
      <c r="QEU173" s="20"/>
      <c r="QEV173" s="20"/>
      <c r="QEW173" s="20"/>
      <c r="QEX173" s="20"/>
      <c r="QEY173" s="20"/>
      <c r="QEZ173" s="20"/>
      <c r="QFA173" s="20"/>
      <c r="QFB173" s="20"/>
      <c r="QFC173" s="20"/>
      <c r="QFD173" s="20"/>
      <c r="QFE173" s="20"/>
      <c r="QFF173" s="20"/>
      <c r="QFG173" s="20"/>
      <c r="QFH173" s="20"/>
      <c r="QFI173" s="20"/>
      <c r="QFJ173" s="20"/>
      <c r="QFK173" s="20"/>
      <c r="QFL173" s="20"/>
      <c r="QFM173" s="20"/>
      <c r="QFN173" s="20"/>
      <c r="QFO173" s="20"/>
      <c r="QFP173" s="20"/>
      <c r="QFQ173" s="20"/>
      <c r="QFR173" s="20"/>
      <c r="QFS173" s="20"/>
      <c r="QFT173" s="20"/>
      <c r="QFU173" s="20"/>
      <c r="QFV173" s="20"/>
      <c r="QFW173" s="20"/>
      <c r="QFX173" s="20"/>
      <c r="QFY173" s="20"/>
      <c r="QFZ173" s="20"/>
      <c r="QGA173" s="20"/>
      <c r="QGB173" s="20"/>
      <c r="QGC173" s="20"/>
      <c r="QGD173" s="20"/>
      <c r="QGE173" s="20"/>
      <c r="QGF173" s="20"/>
      <c r="QGG173" s="20"/>
      <c r="QGH173" s="20"/>
      <c r="QGI173" s="20"/>
      <c r="QGJ173" s="20"/>
      <c r="QGK173" s="20"/>
      <c r="QGL173" s="20"/>
      <c r="QGM173" s="20"/>
      <c r="QGN173" s="20"/>
      <c r="QGO173" s="20"/>
      <c r="QGP173" s="20"/>
      <c r="QGQ173" s="20"/>
      <c r="QGR173" s="20"/>
      <c r="QGS173" s="20"/>
      <c r="QGT173" s="20"/>
      <c r="QGU173" s="20"/>
      <c r="QGV173" s="20"/>
      <c r="QGW173" s="20"/>
      <c r="QGX173" s="20"/>
      <c r="QGY173" s="20"/>
      <c r="QGZ173" s="20"/>
      <c r="QHA173" s="20"/>
      <c r="QHB173" s="20"/>
      <c r="QHC173" s="20"/>
      <c r="QHD173" s="20"/>
      <c r="QHE173" s="20"/>
      <c r="QHF173" s="20"/>
      <c r="QHG173" s="20"/>
      <c r="QHH173" s="20"/>
      <c r="QHI173" s="20"/>
      <c r="QHJ173" s="20"/>
      <c r="QHK173" s="20"/>
      <c r="QHL173" s="20"/>
      <c r="QHM173" s="20"/>
      <c r="QHN173" s="20"/>
      <c r="QHO173" s="20"/>
      <c r="QHP173" s="20"/>
      <c r="QHQ173" s="20"/>
      <c r="QHR173" s="20"/>
      <c r="QHS173" s="20"/>
      <c r="QHT173" s="20"/>
      <c r="QHU173" s="20"/>
      <c r="QHV173" s="20"/>
      <c r="QHW173" s="20"/>
      <c r="QHX173" s="20"/>
      <c r="QHY173" s="20"/>
      <c r="QHZ173" s="20"/>
      <c r="QIA173" s="20"/>
      <c r="QIB173" s="20"/>
      <c r="QIC173" s="20"/>
      <c r="QID173" s="20"/>
      <c r="QIE173" s="20"/>
      <c r="QIF173" s="20"/>
      <c r="QIG173" s="20"/>
      <c r="QIH173" s="20"/>
      <c r="QII173" s="20"/>
      <c r="QIJ173" s="20"/>
      <c r="QIK173" s="20"/>
      <c r="QIL173" s="20"/>
      <c r="QIM173" s="20"/>
      <c r="QIN173" s="20"/>
      <c r="QIO173" s="20"/>
      <c r="QIP173" s="20"/>
      <c r="QIQ173" s="20"/>
      <c r="QIR173" s="20"/>
      <c r="QIS173" s="20"/>
      <c r="QIT173" s="20"/>
      <c r="QIU173" s="20"/>
      <c r="QIV173" s="20"/>
      <c r="QIW173" s="20"/>
      <c r="QIX173" s="20"/>
      <c r="QIY173" s="20"/>
      <c r="QIZ173" s="20"/>
      <c r="QJA173" s="20"/>
      <c r="QJB173" s="20"/>
      <c r="QJC173" s="20"/>
      <c r="QJD173" s="20"/>
      <c r="QJE173" s="20"/>
      <c r="QJF173" s="20"/>
      <c r="QJG173" s="20"/>
      <c r="QJH173" s="20"/>
      <c r="QJI173" s="20"/>
      <c r="QJJ173" s="20"/>
      <c r="QJK173" s="20"/>
      <c r="QJL173" s="20"/>
      <c r="QJM173" s="20"/>
      <c r="QJN173" s="20"/>
      <c r="QJO173" s="20"/>
      <c r="QJP173" s="20"/>
      <c r="QJQ173" s="20"/>
      <c r="QJR173" s="20"/>
      <c r="QJS173" s="20"/>
      <c r="QJT173" s="20"/>
      <c r="QJU173" s="20"/>
      <c r="QJV173" s="20"/>
      <c r="QJW173" s="20"/>
      <c r="QJX173" s="20"/>
      <c r="QJY173" s="20"/>
      <c r="QJZ173" s="20"/>
      <c r="QKA173" s="20"/>
      <c r="QKB173" s="20"/>
      <c r="QKC173" s="20"/>
      <c r="QKD173" s="20"/>
      <c r="QKE173" s="20"/>
      <c r="QKF173" s="20"/>
      <c r="QKG173" s="20"/>
      <c r="QKH173" s="20"/>
      <c r="QKI173" s="20"/>
      <c r="QKJ173" s="20"/>
      <c r="QKK173" s="20"/>
      <c r="QKL173" s="20"/>
      <c r="QKM173" s="20"/>
      <c r="QKN173" s="20"/>
      <c r="QKO173" s="20"/>
      <c r="QKP173" s="20"/>
      <c r="QKQ173" s="20"/>
      <c r="QKR173" s="20"/>
      <c r="QKS173" s="20"/>
      <c r="QKT173" s="20"/>
      <c r="QKU173" s="20"/>
      <c r="QKV173" s="20"/>
      <c r="QKW173" s="20"/>
      <c r="QKX173" s="20"/>
      <c r="QKY173" s="20"/>
      <c r="QKZ173" s="20"/>
      <c r="QLA173" s="20"/>
      <c r="QLB173" s="20"/>
      <c r="QLC173" s="20"/>
      <c r="QLD173" s="20"/>
      <c r="QLE173" s="20"/>
      <c r="QLF173" s="20"/>
      <c r="QLG173" s="20"/>
      <c r="QLH173" s="20"/>
      <c r="QLI173" s="20"/>
      <c r="QLJ173" s="20"/>
      <c r="QLK173" s="20"/>
      <c r="QLL173" s="20"/>
      <c r="QLM173" s="20"/>
      <c r="QLN173" s="20"/>
      <c r="QLO173" s="20"/>
      <c r="QLP173" s="20"/>
      <c r="QLQ173" s="20"/>
      <c r="QLR173" s="20"/>
      <c r="QLS173" s="20"/>
      <c r="QLT173" s="20"/>
      <c r="QLU173" s="20"/>
      <c r="QLV173" s="20"/>
      <c r="QLW173" s="20"/>
      <c r="QLX173" s="20"/>
      <c r="QLY173" s="20"/>
      <c r="QLZ173" s="20"/>
      <c r="QMA173" s="20"/>
      <c r="QMB173" s="20"/>
      <c r="QMC173" s="20"/>
      <c r="QMD173" s="20"/>
      <c r="QME173" s="20"/>
      <c r="QMF173" s="20"/>
      <c r="QMG173" s="20"/>
      <c r="QMH173" s="20"/>
      <c r="QMI173" s="20"/>
      <c r="QMJ173" s="20"/>
      <c r="QMK173" s="20"/>
      <c r="QML173" s="20"/>
      <c r="QMM173" s="20"/>
      <c r="QMN173" s="20"/>
      <c r="QMO173" s="20"/>
      <c r="QMP173" s="20"/>
      <c r="QMQ173" s="20"/>
      <c r="QMR173" s="20"/>
      <c r="QMS173" s="20"/>
      <c r="QMT173" s="20"/>
      <c r="QMU173" s="20"/>
      <c r="QMV173" s="20"/>
      <c r="QMW173" s="20"/>
      <c r="QMX173" s="20"/>
      <c r="QMY173" s="20"/>
      <c r="QMZ173" s="20"/>
      <c r="QNA173" s="20"/>
      <c r="QNB173" s="20"/>
      <c r="QNC173" s="20"/>
      <c r="QND173" s="20"/>
      <c r="QNE173" s="20"/>
      <c r="QNF173" s="20"/>
      <c r="QNG173" s="20"/>
      <c r="QNH173" s="20"/>
      <c r="QNI173" s="20"/>
      <c r="QNJ173" s="20"/>
      <c r="QNK173" s="20"/>
      <c r="QNL173" s="20"/>
      <c r="QNM173" s="20"/>
      <c r="QNN173" s="20"/>
      <c r="QNO173" s="20"/>
      <c r="QNP173" s="20"/>
      <c r="QNQ173" s="20"/>
      <c r="QNR173" s="20"/>
      <c r="QNS173" s="20"/>
      <c r="QNT173" s="20"/>
      <c r="QNU173" s="20"/>
      <c r="QNV173" s="20"/>
      <c r="QNW173" s="20"/>
      <c r="QNX173" s="20"/>
      <c r="QNY173" s="20"/>
      <c r="QNZ173" s="20"/>
      <c r="QOA173" s="20"/>
      <c r="QOB173" s="20"/>
      <c r="QOC173" s="20"/>
      <c r="QOD173" s="20"/>
      <c r="QOE173" s="20"/>
      <c r="QOF173" s="20"/>
      <c r="QOG173" s="20"/>
      <c r="QOH173" s="20"/>
      <c r="QOI173" s="20"/>
      <c r="QOJ173" s="20"/>
      <c r="QOK173" s="20"/>
      <c r="QOL173" s="20"/>
      <c r="QOM173" s="20"/>
      <c r="QON173" s="20"/>
      <c r="QOO173" s="20"/>
      <c r="QOP173" s="20"/>
      <c r="QOQ173" s="20"/>
      <c r="QOR173" s="20"/>
      <c r="QOS173" s="20"/>
      <c r="QOT173" s="20"/>
      <c r="QOU173" s="20"/>
      <c r="QOV173" s="20"/>
      <c r="QOW173" s="20"/>
      <c r="QOX173" s="20"/>
      <c r="QOY173" s="20"/>
      <c r="QOZ173" s="20"/>
      <c r="QPA173" s="20"/>
      <c r="QPB173" s="20"/>
      <c r="QPC173" s="20"/>
      <c r="QPD173" s="20"/>
      <c r="QPE173" s="20"/>
      <c r="QPF173" s="20"/>
      <c r="QPG173" s="20"/>
      <c r="QPH173" s="20"/>
      <c r="QPI173" s="20"/>
      <c r="QPJ173" s="20"/>
      <c r="QPK173" s="20"/>
      <c r="QPL173" s="20"/>
      <c r="QPM173" s="20"/>
      <c r="QPN173" s="20"/>
      <c r="QPO173" s="20"/>
      <c r="QPP173" s="20"/>
      <c r="QPQ173" s="20"/>
      <c r="QPR173" s="20"/>
      <c r="QPS173" s="20"/>
      <c r="QPT173" s="20"/>
      <c r="QPU173" s="20"/>
      <c r="QPV173" s="20"/>
      <c r="QPW173" s="20"/>
      <c r="QPX173" s="20"/>
      <c r="QPY173" s="20"/>
      <c r="QPZ173" s="20"/>
      <c r="QQA173" s="20"/>
      <c r="QQB173" s="20"/>
      <c r="QQC173" s="20"/>
      <c r="QQD173" s="20"/>
      <c r="QQE173" s="20"/>
      <c r="QQF173" s="20"/>
      <c r="QQG173" s="20"/>
      <c r="QQH173" s="20"/>
      <c r="QQI173" s="20"/>
      <c r="QQJ173" s="20"/>
      <c r="QQK173" s="20"/>
      <c r="QQL173" s="20"/>
      <c r="QQM173" s="20"/>
      <c r="QQN173" s="20"/>
      <c r="QQO173" s="20"/>
      <c r="QQP173" s="20"/>
      <c r="QQQ173" s="20"/>
      <c r="QQR173" s="20"/>
      <c r="QQS173" s="20"/>
      <c r="QQT173" s="20"/>
      <c r="QQU173" s="20"/>
      <c r="QQV173" s="20"/>
      <c r="QQW173" s="20"/>
      <c r="QQX173" s="20"/>
      <c r="QQY173" s="20"/>
      <c r="QQZ173" s="20"/>
      <c r="QRA173" s="20"/>
      <c r="QRB173" s="20"/>
      <c r="QRC173" s="20"/>
      <c r="QRD173" s="20"/>
      <c r="QRE173" s="20"/>
      <c r="QRF173" s="20"/>
      <c r="QRG173" s="20"/>
      <c r="QRH173" s="20"/>
      <c r="QRI173" s="20"/>
      <c r="QRJ173" s="20"/>
      <c r="QRK173" s="20"/>
      <c r="QRL173" s="20"/>
      <c r="QRM173" s="20"/>
      <c r="QRN173" s="20"/>
      <c r="QRO173" s="20"/>
      <c r="QRP173" s="20"/>
      <c r="QRQ173" s="20"/>
      <c r="QRR173" s="20"/>
      <c r="QRS173" s="20"/>
      <c r="QRT173" s="20"/>
      <c r="QRU173" s="20"/>
      <c r="QRV173" s="20"/>
      <c r="QRW173" s="20"/>
      <c r="QRX173" s="20"/>
      <c r="QRY173" s="20"/>
      <c r="QRZ173" s="20"/>
      <c r="QSA173" s="20"/>
      <c r="QSB173" s="20"/>
      <c r="QSC173" s="20"/>
      <c r="QSD173" s="20"/>
      <c r="QSE173" s="20"/>
      <c r="QSF173" s="20"/>
      <c r="QSG173" s="20"/>
      <c r="QSH173" s="20"/>
      <c r="QSI173" s="20"/>
      <c r="QSJ173" s="20"/>
      <c r="QSK173" s="20"/>
      <c r="QSL173" s="20"/>
      <c r="QSM173" s="20"/>
      <c r="QSN173" s="20"/>
      <c r="QSO173" s="20"/>
      <c r="QSP173" s="20"/>
      <c r="QSQ173" s="20"/>
      <c r="QSR173" s="20"/>
      <c r="QSS173" s="20"/>
      <c r="QST173" s="20"/>
      <c r="QSU173" s="20"/>
      <c r="QSV173" s="20"/>
      <c r="QSW173" s="20"/>
      <c r="QSX173" s="20"/>
      <c r="QSY173" s="20"/>
      <c r="QSZ173" s="20"/>
      <c r="QTA173" s="20"/>
      <c r="QTB173" s="20"/>
      <c r="QTC173" s="20"/>
      <c r="QTD173" s="20"/>
      <c r="QTE173" s="20"/>
      <c r="QTF173" s="20"/>
      <c r="QTG173" s="20"/>
      <c r="QTH173" s="20"/>
      <c r="QTI173" s="20"/>
      <c r="QTJ173" s="20"/>
      <c r="QTK173" s="20"/>
      <c r="QTL173" s="20"/>
      <c r="QTM173" s="20"/>
      <c r="QTN173" s="20"/>
      <c r="QTO173" s="20"/>
      <c r="QTP173" s="20"/>
      <c r="QTQ173" s="20"/>
      <c r="QTR173" s="20"/>
      <c r="QTS173" s="20"/>
      <c r="QTT173" s="20"/>
      <c r="QTU173" s="20"/>
      <c r="QTV173" s="20"/>
      <c r="QTW173" s="20"/>
      <c r="QTX173" s="20"/>
      <c r="QTY173" s="20"/>
      <c r="QTZ173" s="20"/>
      <c r="QUA173" s="20"/>
      <c r="QUB173" s="20"/>
      <c r="QUC173" s="20"/>
      <c r="QUD173" s="20"/>
      <c r="QUE173" s="20"/>
      <c r="QUF173" s="20"/>
      <c r="QUG173" s="20"/>
      <c r="QUH173" s="20"/>
      <c r="QUI173" s="20"/>
      <c r="QUJ173" s="20"/>
      <c r="QUK173" s="20"/>
      <c r="QUL173" s="20"/>
      <c r="QUM173" s="20"/>
      <c r="QUN173" s="20"/>
      <c r="QUO173" s="20"/>
      <c r="QUP173" s="20"/>
      <c r="QUQ173" s="20"/>
      <c r="QUR173" s="20"/>
      <c r="QUS173" s="20"/>
      <c r="QUT173" s="20"/>
      <c r="QUU173" s="20"/>
      <c r="QUV173" s="20"/>
      <c r="QUW173" s="20"/>
      <c r="QUX173" s="20"/>
      <c r="QUY173" s="20"/>
      <c r="QUZ173" s="20"/>
      <c r="QVA173" s="20"/>
      <c r="QVB173" s="20"/>
      <c r="QVC173" s="20"/>
      <c r="QVD173" s="20"/>
      <c r="QVE173" s="20"/>
      <c r="QVF173" s="20"/>
      <c r="QVG173" s="20"/>
      <c r="QVH173" s="20"/>
      <c r="QVI173" s="20"/>
      <c r="QVJ173" s="20"/>
      <c r="QVK173" s="20"/>
      <c r="QVL173" s="20"/>
      <c r="QVM173" s="20"/>
      <c r="QVN173" s="20"/>
      <c r="QVO173" s="20"/>
      <c r="QVP173" s="20"/>
      <c r="QVQ173" s="20"/>
      <c r="QVR173" s="20"/>
      <c r="QVS173" s="20"/>
      <c r="QVT173" s="20"/>
      <c r="QVU173" s="20"/>
      <c r="QVV173" s="20"/>
      <c r="QVW173" s="20"/>
      <c r="QVX173" s="20"/>
      <c r="QVY173" s="20"/>
      <c r="QVZ173" s="20"/>
      <c r="QWA173" s="20"/>
      <c r="QWB173" s="20"/>
      <c r="QWC173" s="20"/>
      <c r="QWD173" s="20"/>
      <c r="QWE173" s="20"/>
      <c r="QWF173" s="20"/>
      <c r="QWG173" s="20"/>
      <c r="QWH173" s="20"/>
      <c r="QWI173" s="20"/>
      <c r="QWJ173" s="20"/>
      <c r="QWK173" s="20"/>
      <c r="QWL173" s="20"/>
      <c r="QWM173" s="20"/>
      <c r="QWN173" s="20"/>
      <c r="QWO173" s="20"/>
      <c r="QWP173" s="20"/>
      <c r="QWQ173" s="20"/>
      <c r="QWR173" s="20"/>
      <c r="QWS173" s="20"/>
      <c r="QWT173" s="20"/>
      <c r="QWU173" s="20"/>
      <c r="QWV173" s="20"/>
      <c r="QWW173" s="20"/>
      <c r="QWX173" s="20"/>
      <c r="QWY173" s="20"/>
      <c r="QWZ173" s="20"/>
      <c r="QXA173" s="20"/>
      <c r="QXB173" s="20"/>
      <c r="QXC173" s="20"/>
      <c r="QXD173" s="20"/>
      <c r="QXE173" s="20"/>
      <c r="QXF173" s="20"/>
      <c r="QXG173" s="20"/>
      <c r="QXH173" s="20"/>
      <c r="QXI173" s="20"/>
      <c r="QXJ173" s="20"/>
      <c r="QXK173" s="20"/>
      <c r="QXL173" s="20"/>
      <c r="QXM173" s="20"/>
      <c r="QXN173" s="20"/>
      <c r="QXO173" s="20"/>
      <c r="QXP173" s="20"/>
      <c r="QXQ173" s="20"/>
      <c r="QXR173" s="20"/>
      <c r="QXS173" s="20"/>
      <c r="QXT173" s="20"/>
      <c r="QXU173" s="20"/>
      <c r="QXV173" s="20"/>
      <c r="QXW173" s="20"/>
      <c r="QXX173" s="20"/>
      <c r="QXY173" s="20"/>
      <c r="QXZ173" s="20"/>
      <c r="QYA173" s="20"/>
      <c r="QYB173" s="20"/>
      <c r="QYC173" s="20"/>
      <c r="QYD173" s="20"/>
      <c r="QYE173" s="20"/>
      <c r="QYF173" s="20"/>
      <c r="QYG173" s="20"/>
      <c r="QYH173" s="20"/>
      <c r="QYI173" s="20"/>
      <c r="QYJ173" s="20"/>
      <c r="QYK173" s="20"/>
      <c r="QYL173" s="20"/>
      <c r="QYM173" s="20"/>
      <c r="QYN173" s="20"/>
      <c r="QYO173" s="20"/>
      <c r="QYP173" s="20"/>
      <c r="QYQ173" s="20"/>
      <c r="QYR173" s="20"/>
      <c r="QYS173" s="20"/>
      <c r="QYT173" s="20"/>
      <c r="QYU173" s="20"/>
      <c r="QYV173" s="20"/>
      <c r="QYW173" s="20"/>
      <c r="QYX173" s="20"/>
      <c r="QYY173" s="20"/>
      <c r="QYZ173" s="20"/>
      <c r="QZA173" s="20"/>
      <c r="QZB173" s="20"/>
      <c r="QZC173" s="20"/>
      <c r="QZD173" s="20"/>
      <c r="QZE173" s="20"/>
      <c r="QZF173" s="20"/>
      <c r="QZG173" s="20"/>
      <c r="QZH173" s="20"/>
      <c r="QZI173" s="20"/>
      <c r="QZJ173" s="20"/>
      <c r="QZK173" s="20"/>
      <c r="QZL173" s="20"/>
      <c r="QZM173" s="20"/>
      <c r="QZN173" s="20"/>
      <c r="QZO173" s="20"/>
      <c r="QZP173" s="20"/>
      <c r="QZQ173" s="20"/>
      <c r="QZR173" s="20"/>
      <c r="QZS173" s="20"/>
      <c r="QZT173" s="20"/>
      <c r="QZU173" s="20"/>
      <c r="QZV173" s="20"/>
      <c r="QZW173" s="20"/>
      <c r="QZX173" s="20"/>
      <c r="QZY173" s="20"/>
      <c r="QZZ173" s="20"/>
      <c r="RAA173" s="20"/>
      <c r="RAB173" s="20"/>
      <c r="RAC173" s="20"/>
      <c r="RAD173" s="20"/>
      <c r="RAE173" s="20"/>
      <c r="RAF173" s="20"/>
      <c r="RAG173" s="20"/>
      <c r="RAH173" s="20"/>
      <c r="RAI173" s="20"/>
      <c r="RAJ173" s="20"/>
      <c r="RAK173" s="20"/>
      <c r="RAL173" s="20"/>
      <c r="RAM173" s="20"/>
      <c r="RAN173" s="20"/>
      <c r="RAO173" s="20"/>
      <c r="RAP173" s="20"/>
      <c r="RAQ173" s="20"/>
      <c r="RAR173" s="20"/>
      <c r="RAS173" s="20"/>
      <c r="RAT173" s="20"/>
      <c r="RAU173" s="20"/>
      <c r="RAV173" s="20"/>
      <c r="RAW173" s="20"/>
      <c r="RAX173" s="20"/>
      <c r="RAY173" s="20"/>
      <c r="RAZ173" s="20"/>
      <c r="RBA173" s="20"/>
      <c r="RBB173" s="20"/>
      <c r="RBC173" s="20"/>
      <c r="RBD173" s="20"/>
      <c r="RBE173" s="20"/>
      <c r="RBF173" s="20"/>
      <c r="RBG173" s="20"/>
      <c r="RBH173" s="20"/>
      <c r="RBI173" s="20"/>
      <c r="RBJ173" s="20"/>
      <c r="RBK173" s="20"/>
      <c r="RBL173" s="20"/>
      <c r="RBM173" s="20"/>
      <c r="RBN173" s="20"/>
      <c r="RBO173" s="20"/>
      <c r="RBP173" s="20"/>
      <c r="RBQ173" s="20"/>
      <c r="RBR173" s="20"/>
      <c r="RBS173" s="20"/>
      <c r="RBT173" s="20"/>
      <c r="RBU173" s="20"/>
      <c r="RBV173" s="20"/>
      <c r="RBW173" s="20"/>
      <c r="RBX173" s="20"/>
      <c r="RBY173" s="20"/>
      <c r="RBZ173" s="20"/>
      <c r="RCA173" s="20"/>
      <c r="RCB173" s="20"/>
      <c r="RCC173" s="20"/>
      <c r="RCD173" s="20"/>
      <c r="RCE173" s="20"/>
      <c r="RCF173" s="20"/>
      <c r="RCG173" s="20"/>
      <c r="RCH173" s="20"/>
      <c r="RCI173" s="20"/>
      <c r="RCJ173" s="20"/>
      <c r="RCK173" s="20"/>
      <c r="RCL173" s="20"/>
      <c r="RCM173" s="20"/>
      <c r="RCN173" s="20"/>
      <c r="RCO173" s="20"/>
      <c r="RCP173" s="20"/>
      <c r="RCQ173" s="20"/>
      <c r="RCR173" s="20"/>
      <c r="RCS173" s="20"/>
      <c r="RCT173" s="20"/>
      <c r="RCU173" s="20"/>
      <c r="RCV173" s="20"/>
      <c r="RCW173" s="20"/>
      <c r="RCX173" s="20"/>
      <c r="RCY173" s="20"/>
      <c r="RCZ173" s="20"/>
      <c r="RDA173" s="20"/>
      <c r="RDB173" s="20"/>
      <c r="RDC173" s="20"/>
      <c r="RDD173" s="20"/>
      <c r="RDE173" s="20"/>
      <c r="RDF173" s="20"/>
      <c r="RDG173" s="20"/>
      <c r="RDH173" s="20"/>
      <c r="RDI173" s="20"/>
      <c r="RDJ173" s="20"/>
      <c r="RDK173" s="20"/>
      <c r="RDL173" s="20"/>
      <c r="RDM173" s="20"/>
      <c r="RDN173" s="20"/>
      <c r="RDO173" s="20"/>
      <c r="RDP173" s="20"/>
      <c r="RDQ173" s="20"/>
      <c r="RDR173" s="20"/>
      <c r="RDS173" s="20"/>
      <c r="RDT173" s="20"/>
      <c r="RDU173" s="20"/>
      <c r="RDV173" s="20"/>
      <c r="RDW173" s="20"/>
      <c r="RDX173" s="20"/>
      <c r="RDY173" s="20"/>
      <c r="RDZ173" s="20"/>
      <c r="REA173" s="20"/>
      <c r="REB173" s="20"/>
      <c r="REC173" s="20"/>
      <c r="RED173" s="20"/>
      <c r="REE173" s="20"/>
      <c r="REF173" s="20"/>
      <c r="REG173" s="20"/>
      <c r="REH173" s="20"/>
      <c r="REI173" s="20"/>
      <c r="REJ173" s="20"/>
      <c r="REK173" s="20"/>
      <c r="REL173" s="20"/>
      <c r="REM173" s="20"/>
      <c r="REN173" s="20"/>
      <c r="REO173" s="20"/>
      <c r="REP173" s="20"/>
      <c r="REQ173" s="20"/>
      <c r="RER173" s="20"/>
      <c r="RES173" s="20"/>
      <c r="RET173" s="20"/>
      <c r="REU173" s="20"/>
      <c r="REV173" s="20"/>
      <c r="REW173" s="20"/>
      <c r="REX173" s="20"/>
      <c r="REY173" s="20"/>
      <c r="REZ173" s="20"/>
      <c r="RFA173" s="20"/>
      <c r="RFB173" s="20"/>
      <c r="RFC173" s="20"/>
      <c r="RFD173" s="20"/>
      <c r="RFE173" s="20"/>
      <c r="RFF173" s="20"/>
      <c r="RFG173" s="20"/>
      <c r="RFH173" s="20"/>
      <c r="RFI173" s="20"/>
      <c r="RFJ173" s="20"/>
      <c r="RFK173" s="20"/>
      <c r="RFL173" s="20"/>
      <c r="RFM173" s="20"/>
      <c r="RFN173" s="20"/>
      <c r="RFO173" s="20"/>
      <c r="RFP173" s="20"/>
      <c r="RFQ173" s="20"/>
      <c r="RFR173" s="20"/>
      <c r="RFS173" s="20"/>
      <c r="RFT173" s="20"/>
      <c r="RFU173" s="20"/>
      <c r="RFV173" s="20"/>
      <c r="RFW173" s="20"/>
      <c r="RFX173" s="20"/>
      <c r="RFY173" s="20"/>
      <c r="RFZ173" s="20"/>
      <c r="RGA173" s="20"/>
      <c r="RGB173" s="20"/>
      <c r="RGC173" s="20"/>
      <c r="RGD173" s="20"/>
      <c r="RGE173" s="20"/>
      <c r="RGF173" s="20"/>
      <c r="RGG173" s="20"/>
      <c r="RGH173" s="20"/>
      <c r="RGI173" s="20"/>
      <c r="RGJ173" s="20"/>
      <c r="RGK173" s="20"/>
      <c r="RGL173" s="20"/>
      <c r="RGM173" s="20"/>
      <c r="RGN173" s="20"/>
      <c r="RGO173" s="20"/>
      <c r="RGP173" s="20"/>
      <c r="RGQ173" s="20"/>
      <c r="RGR173" s="20"/>
      <c r="RGS173" s="20"/>
      <c r="RGT173" s="20"/>
      <c r="RGU173" s="20"/>
      <c r="RGV173" s="20"/>
      <c r="RGW173" s="20"/>
      <c r="RGX173" s="20"/>
      <c r="RGY173" s="20"/>
      <c r="RGZ173" s="20"/>
      <c r="RHA173" s="20"/>
      <c r="RHB173" s="20"/>
      <c r="RHC173" s="20"/>
      <c r="RHD173" s="20"/>
      <c r="RHE173" s="20"/>
      <c r="RHF173" s="20"/>
      <c r="RHG173" s="20"/>
      <c r="RHH173" s="20"/>
      <c r="RHI173" s="20"/>
      <c r="RHJ173" s="20"/>
      <c r="RHK173" s="20"/>
      <c r="RHL173" s="20"/>
      <c r="RHM173" s="20"/>
      <c r="RHN173" s="20"/>
      <c r="RHO173" s="20"/>
      <c r="RHP173" s="20"/>
      <c r="RHQ173" s="20"/>
      <c r="RHR173" s="20"/>
      <c r="RHS173" s="20"/>
      <c r="RHT173" s="20"/>
      <c r="RHU173" s="20"/>
      <c r="RHV173" s="20"/>
      <c r="RHW173" s="20"/>
      <c r="RHX173" s="20"/>
      <c r="RHY173" s="20"/>
      <c r="RHZ173" s="20"/>
      <c r="RIA173" s="20"/>
      <c r="RIB173" s="20"/>
      <c r="RIC173" s="20"/>
      <c r="RID173" s="20"/>
      <c r="RIE173" s="20"/>
      <c r="RIF173" s="20"/>
      <c r="RIG173" s="20"/>
      <c r="RIH173" s="20"/>
      <c r="RII173" s="20"/>
      <c r="RIJ173" s="20"/>
      <c r="RIK173" s="20"/>
      <c r="RIL173" s="20"/>
      <c r="RIM173" s="20"/>
      <c r="RIN173" s="20"/>
      <c r="RIO173" s="20"/>
      <c r="RIP173" s="20"/>
      <c r="RIQ173" s="20"/>
      <c r="RIR173" s="20"/>
      <c r="RIS173" s="20"/>
      <c r="RIT173" s="20"/>
      <c r="RIU173" s="20"/>
      <c r="RIV173" s="20"/>
      <c r="RIW173" s="20"/>
      <c r="RIX173" s="20"/>
      <c r="RIY173" s="20"/>
      <c r="RIZ173" s="20"/>
      <c r="RJA173" s="20"/>
      <c r="RJB173" s="20"/>
      <c r="RJC173" s="20"/>
      <c r="RJD173" s="20"/>
      <c r="RJE173" s="20"/>
      <c r="RJF173" s="20"/>
      <c r="RJG173" s="20"/>
      <c r="RJH173" s="20"/>
      <c r="RJI173" s="20"/>
      <c r="RJJ173" s="20"/>
      <c r="RJK173" s="20"/>
      <c r="RJL173" s="20"/>
      <c r="RJM173" s="20"/>
      <c r="RJN173" s="20"/>
      <c r="RJO173" s="20"/>
      <c r="RJP173" s="20"/>
      <c r="RJQ173" s="20"/>
      <c r="RJR173" s="20"/>
      <c r="RJS173" s="20"/>
      <c r="RJT173" s="20"/>
      <c r="RJU173" s="20"/>
      <c r="RJV173" s="20"/>
      <c r="RJW173" s="20"/>
      <c r="RJX173" s="20"/>
      <c r="RJY173" s="20"/>
      <c r="RJZ173" s="20"/>
      <c r="RKA173" s="20"/>
      <c r="RKB173" s="20"/>
      <c r="RKC173" s="20"/>
      <c r="RKD173" s="20"/>
      <c r="RKE173" s="20"/>
      <c r="RKF173" s="20"/>
      <c r="RKG173" s="20"/>
      <c r="RKH173" s="20"/>
      <c r="RKI173" s="20"/>
      <c r="RKJ173" s="20"/>
      <c r="RKK173" s="20"/>
      <c r="RKL173" s="20"/>
      <c r="RKM173" s="20"/>
      <c r="RKN173" s="20"/>
      <c r="RKO173" s="20"/>
      <c r="RKP173" s="20"/>
      <c r="RKQ173" s="20"/>
      <c r="RKR173" s="20"/>
      <c r="RKS173" s="20"/>
      <c r="RKT173" s="20"/>
      <c r="RKU173" s="20"/>
      <c r="RKV173" s="20"/>
      <c r="RKW173" s="20"/>
      <c r="RKX173" s="20"/>
      <c r="RKY173" s="20"/>
      <c r="RKZ173" s="20"/>
      <c r="RLA173" s="20"/>
      <c r="RLB173" s="20"/>
      <c r="RLC173" s="20"/>
      <c r="RLD173" s="20"/>
      <c r="RLE173" s="20"/>
      <c r="RLF173" s="20"/>
      <c r="RLG173" s="20"/>
      <c r="RLH173" s="20"/>
      <c r="RLI173" s="20"/>
      <c r="RLJ173" s="20"/>
      <c r="RLK173" s="20"/>
      <c r="RLL173" s="20"/>
      <c r="RLM173" s="20"/>
      <c r="RLN173" s="20"/>
      <c r="RLO173" s="20"/>
      <c r="RLP173" s="20"/>
      <c r="RLQ173" s="20"/>
      <c r="RLR173" s="20"/>
      <c r="RLS173" s="20"/>
      <c r="RLT173" s="20"/>
      <c r="RLU173" s="20"/>
      <c r="RLV173" s="20"/>
      <c r="RLW173" s="20"/>
      <c r="RLX173" s="20"/>
      <c r="RLY173" s="20"/>
      <c r="RLZ173" s="20"/>
      <c r="RMA173" s="20"/>
      <c r="RMB173" s="20"/>
      <c r="RMC173" s="20"/>
      <c r="RMD173" s="20"/>
      <c r="RME173" s="20"/>
      <c r="RMF173" s="20"/>
      <c r="RMG173" s="20"/>
      <c r="RMH173" s="20"/>
      <c r="RMI173" s="20"/>
      <c r="RMJ173" s="20"/>
      <c r="RMK173" s="20"/>
      <c r="RML173" s="20"/>
      <c r="RMM173" s="20"/>
      <c r="RMN173" s="20"/>
      <c r="RMO173" s="20"/>
      <c r="RMP173" s="20"/>
      <c r="RMQ173" s="20"/>
      <c r="RMR173" s="20"/>
      <c r="RMS173" s="20"/>
      <c r="RMT173" s="20"/>
      <c r="RMU173" s="20"/>
      <c r="RMV173" s="20"/>
      <c r="RMW173" s="20"/>
      <c r="RMX173" s="20"/>
      <c r="RMY173" s="20"/>
      <c r="RMZ173" s="20"/>
      <c r="RNA173" s="20"/>
      <c r="RNB173" s="20"/>
      <c r="RNC173" s="20"/>
      <c r="RND173" s="20"/>
      <c r="RNE173" s="20"/>
      <c r="RNF173" s="20"/>
      <c r="RNG173" s="20"/>
      <c r="RNH173" s="20"/>
      <c r="RNI173" s="20"/>
      <c r="RNJ173" s="20"/>
      <c r="RNK173" s="20"/>
      <c r="RNL173" s="20"/>
      <c r="RNM173" s="20"/>
      <c r="RNN173" s="20"/>
      <c r="RNO173" s="20"/>
      <c r="RNP173" s="20"/>
      <c r="RNQ173" s="20"/>
      <c r="RNR173" s="20"/>
      <c r="RNS173" s="20"/>
      <c r="RNT173" s="20"/>
      <c r="RNU173" s="20"/>
      <c r="RNV173" s="20"/>
      <c r="RNW173" s="20"/>
      <c r="RNX173" s="20"/>
      <c r="RNY173" s="20"/>
      <c r="RNZ173" s="20"/>
      <c r="ROA173" s="20"/>
      <c r="ROB173" s="20"/>
      <c r="ROC173" s="20"/>
      <c r="ROD173" s="20"/>
      <c r="ROE173" s="20"/>
      <c r="ROF173" s="20"/>
      <c r="ROG173" s="20"/>
      <c r="ROH173" s="20"/>
      <c r="ROI173" s="20"/>
      <c r="ROJ173" s="20"/>
      <c r="ROK173" s="20"/>
      <c r="ROL173" s="20"/>
      <c r="ROM173" s="20"/>
      <c r="RON173" s="20"/>
      <c r="ROO173" s="20"/>
      <c r="ROP173" s="20"/>
      <c r="ROQ173" s="20"/>
      <c r="ROR173" s="20"/>
      <c r="ROS173" s="20"/>
      <c r="ROT173" s="20"/>
      <c r="ROU173" s="20"/>
      <c r="ROV173" s="20"/>
      <c r="ROW173" s="20"/>
      <c r="ROX173" s="20"/>
      <c r="ROY173" s="20"/>
      <c r="ROZ173" s="20"/>
      <c r="RPA173" s="20"/>
      <c r="RPB173" s="20"/>
      <c r="RPC173" s="20"/>
      <c r="RPD173" s="20"/>
      <c r="RPE173" s="20"/>
      <c r="RPF173" s="20"/>
      <c r="RPG173" s="20"/>
      <c r="RPH173" s="20"/>
      <c r="RPI173" s="20"/>
      <c r="RPJ173" s="20"/>
      <c r="RPK173" s="20"/>
      <c r="RPL173" s="20"/>
      <c r="RPM173" s="20"/>
      <c r="RPN173" s="20"/>
      <c r="RPO173" s="20"/>
      <c r="RPP173" s="20"/>
      <c r="RPQ173" s="20"/>
      <c r="RPR173" s="20"/>
      <c r="RPS173" s="20"/>
      <c r="RPT173" s="20"/>
      <c r="RPU173" s="20"/>
      <c r="RPV173" s="20"/>
      <c r="RPW173" s="20"/>
      <c r="RPX173" s="20"/>
      <c r="RPY173" s="20"/>
      <c r="RPZ173" s="20"/>
      <c r="RQA173" s="20"/>
      <c r="RQB173" s="20"/>
      <c r="RQC173" s="20"/>
      <c r="RQD173" s="20"/>
      <c r="RQE173" s="20"/>
      <c r="RQF173" s="20"/>
      <c r="RQG173" s="20"/>
      <c r="RQH173" s="20"/>
      <c r="RQI173" s="20"/>
      <c r="RQJ173" s="20"/>
      <c r="RQK173" s="20"/>
      <c r="RQL173" s="20"/>
      <c r="RQM173" s="20"/>
      <c r="RQN173" s="20"/>
      <c r="RQO173" s="20"/>
      <c r="RQP173" s="20"/>
      <c r="RQQ173" s="20"/>
      <c r="RQR173" s="20"/>
      <c r="RQS173" s="20"/>
      <c r="RQT173" s="20"/>
      <c r="RQU173" s="20"/>
      <c r="RQV173" s="20"/>
      <c r="RQW173" s="20"/>
      <c r="RQX173" s="20"/>
      <c r="RQY173" s="20"/>
      <c r="RQZ173" s="20"/>
      <c r="RRA173" s="20"/>
      <c r="RRB173" s="20"/>
      <c r="RRC173" s="20"/>
      <c r="RRD173" s="20"/>
      <c r="RRE173" s="20"/>
      <c r="RRF173" s="20"/>
      <c r="RRG173" s="20"/>
      <c r="RRH173" s="20"/>
      <c r="RRI173" s="20"/>
      <c r="RRJ173" s="20"/>
      <c r="RRK173" s="20"/>
      <c r="RRL173" s="20"/>
      <c r="RRM173" s="20"/>
      <c r="RRN173" s="20"/>
      <c r="RRO173" s="20"/>
      <c r="RRP173" s="20"/>
      <c r="RRQ173" s="20"/>
      <c r="RRR173" s="20"/>
      <c r="RRS173" s="20"/>
      <c r="RRT173" s="20"/>
      <c r="RRU173" s="20"/>
      <c r="RRV173" s="20"/>
      <c r="RRW173" s="20"/>
      <c r="RRX173" s="20"/>
      <c r="RRY173" s="20"/>
      <c r="RRZ173" s="20"/>
      <c r="RSA173" s="20"/>
      <c r="RSB173" s="20"/>
      <c r="RSC173" s="20"/>
      <c r="RSD173" s="20"/>
      <c r="RSE173" s="20"/>
      <c r="RSF173" s="20"/>
      <c r="RSG173" s="20"/>
      <c r="RSH173" s="20"/>
      <c r="RSI173" s="20"/>
      <c r="RSJ173" s="20"/>
      <c r="RSK173" s="20"/>
      <c r="RSL173" s="20"/>
      <c r="RSM173" s="20"/>
      <c r="RSN173" s="20"/>
      <c r="RSO173" s="20"/>
      <c r="RSP173" s="20"/>
      <c r="RSQ173" s="20"/>
      <c r="RSR173" s="20"/>
      <c r="RSS173" s="20"/>
      <c r="RST173" s="20"/>
      <c r="RSU173" s="20"/>
      <c r="RSV173" s="20"/>
      <c r="RSW173" s="20"/>
      <c r="RSX173" s="20"/>
      <c r="RSY173" s="20"/>
      <c r="RSZ173" s="20"/>
      <c r="RTA173" s="20"/>
      <c r="RTB173" s="20"/>
      <c r="RTC173" s="20"/>
      <c r="RTD173" s="20"/>
      <c r="RTE173" s="20"/>
      <c r="RTF173" s="20"/>
      <c r="RTG173" s="20"/>
      <c r="RTH173" s="20"/>
      <c r="RTI173" s="20"/>
      <c r="RTJ173" s="20"/>
      <c r="RTK173" s="20"/>
      <c r="RTL173" s="20"/>
      <c r="RTM173" s="20"/>
      <c r="RTN173" s="20"/>
      <c r="RTO173" s="20"/>
      <c r="RTP173" s="20"/>
      <c r="RTQ173" s="20"/>
      <c r="RTR173" s="20"/>
      <c r="RTS173" s="20"/>
      <c r="RTT173" s="20"/>
      <c r="RTU173" s="20"/>
      <c r="RTV173" s="20"/>
      <c r="RTW173" s="20"/>
      <c r="RTX173" s="20"/>
      <c r="RTY173" s="20"/>
      <c r="RTZ173" s="20"/>
      <c r="RUA173" s="20"/>
      <c r="RUB173" s="20"/>
      <c r="RUC173" s="20"/>
      <c r="RUD173" s="20"/>
      <c r="RUE173" s="20"/>
      <c r="RUF173" s="20"/>
      <c r="RUG173" s="20"/>
      <c r="RUH173" s="20"/>
      <c r="RUI173" s="20"/>
      <c r="RUJ173" s="20"/>
      <c r="RUK173" s="20"/>
      <c r="RUL173" s="20"/>
      <c r="RUM173" s="20"/>
      <c r="RUN173" s="20"/>
      <c r="RUO173" s="20"/>
      <c r="RUP173" s="20"/>
      <c r="RUQ173" s="20"/>
      <c r="RUR173" s="20"/>
      <c r="RUS173" s="20"/>
      <c r="RUT173" s="20"/>
      <c r="RUU173" s="20"/>
      <c r="RUV173" s="20"/>
      <c r="RUW173" s="20"/>
      <c r="RUX173" s="20"/>
      <c r="RUY173" s="20"/>
      <c r="RUZ173" s="20"/>
      <c r="RVA173" s="20"/>
      <c r="RVB173" s="20"/>
      <c r="RVC173" s="20"/>
      <c r="RVD173" s="20"/>
      <c r="RVE173" s="20"/>
      <c r="RVF173" s="20"/>
      <c r="RVG173" s="20"/>
      <c r="RVH173" s="20"/>
      <c r="RVI173" s="20"/>
      <c r="RVJ173" s="20"/>
      <c r="RVK173" s="20"/>
      <c r="RVL173" s="20"/>
      <c r="RVM173" s="20"/>
      <c r="RVN173" s="20"/>
      <c r="RVO173" s="20"/>
      <c r="RVP173" s="20"/>
      <c r="RVQ173" s="20"/>
      <c r="RVR173" s="20"/>
      <c r="RVS173" s="20"/>
      <c r="RVT173" s="20"/>
      <c r="RVU173" s="20"/>
      <c r="RVV173" s="20"/>
      <c r="RVW173" s="20"/>
      <c r="RVX173" s="20"/>
      <c r="RVY173" s="20"/>
      <c r="RVZ173" s="20"/>
      <c r="RWA173" s="20"/>
      <c r="RWB173" s="20"/>
      <c r="RWC173" s="20"/>
      <c r="RWD173" s="20"/>
      <c r="RWE173" s="20"/>
      <c r="RWF173" s="20"/>
      <c r="RWG173" s="20"/>
      <c r="RWH173" s="20"/>
      <c r="RWI173" s="20"/>
      <c r="RWJ173" s="20"/>
      <c r="RWK173" s="20"/>
      <c r="RWL173" s="20"/>
      <c r="RWM173" s="20"/>
      <c r="RWN173" s="20"/>
      <c r="RWO173" s="20"/>
      <c r="RWP173" s="20"/>
      <c r="RWQ173" s="20"/>
      <c r="RWR173" s="20"/>
      <c r="RWS173" s="20"/>
      <c r="RWT173" s="20"/>
      <c r="RWU173" s="20"/>
      <c r="RWV173" s="20"/>
      <c r="RWW173" s="20"/>
      <c r="RWX173" s="20"/>
      <c r="RWY173" s="20"/>
      <c r="RWZ173" s="20"/>
      <c r="RXA173" s="20"/>
      <c r="RXB173" s="20"/>
      <c r="RXC173" s="20"/>
      <c r="RXD173" s="20"/>
      <c r="RXE173" s="20"/>
      <c r="RXF173" s="20"/>
      <c r="RXG173" s="20"/>
      <c r="RXH173" s="20"/>
      <c r="RXI173" s="20"/>
      <c r="RXJ173" s="20"/>
      <c r="RXK173" s="20"/>
      <c r="RXL173" s="20"/>
      <c r="RXM173" s="20"/>
      <c r="RXN173" s="20"/>
      <c r="RXO173" s="20"/>
      <c r="RXP173" s="20"/>
      <c r="RXQ173" s="20"/>
      <c r="RXR173" s="20"/>
      <c r="RXS173" s="20"/>
      <c r="RXT173" s="20"/>
      <c r="RXU173" s="20"/>
      <c r="RXV173" s="20"/>
      <c r="RXW173" s="20"/>
      <c r="RXX173" s="20"/>
      <c r="RXY173" s="20"/>
      <c r="RXZ173" s="20"/>
      <c r="RYA173" s="20"/>
      <c r="RYB173" s="20"/>
      <c r="RYC173" s="20"/>
      <c r="RYD173" s="20"/>
      <c r="RYE173" s="20"/>
      <c r="RYF173" s="20"/>
      <c r="RYG173" s="20"/>
      <c r="RYH173" s="20"/>
      <c r="RYI173" s="20"/>
      <c r="RYJ173" s="20"/>
      <c r="RYK173" s="20"/>
      <c r="RYL173" s="20"/>
      <c r="RYM173" s="20"/>
      <c r="RYN173" s="20"/>
      <c r="RYO173" s="20"/>
      <c r="RYP173" s="20"/>
      <c r="RYQ173" s="20"/>
      <c r="RYR173" s="20"/>
      <c r="RYS173" s="20"/>
      <c r="RYT173" s="20"/>
      <c r="RYU173" s="20"/>
      <c r="RYV173" s="20"/>
      <c r="RYW173" s="20"/>
      <c r="RYX173" s="20"/>
      <c r="RYY173" s="20"/>
      <c r="RYZ173" s="20"/>
      <c r="RZA173" s="20"/>
      <c r="RZB173" s="20"/>
      <c r="RZC173" s="20"/>
      <c r="RZD173" s="20"/>
      <c r="RZE173" s="20"/>
      <c r="RZF173" s="20"/>
      <c r="RZG173" s="20"/>
      <c r="RZH173" s="20"/>
      <c r="RZI173" s="20"/>
      <c r="RZJ173" s="20"/>
      <c r="RZK173" s="20"/>
      <c r="RZL173" s="20"/>
      <c r="RZM173" s="20"/>
      <c r="RZN173" s="20"/>
      <c r="RZO173" s="20"/>
      <c r="RZP173" s="20"/>
      <c r="RZQ173" s="20"/>
      <c r="RZR173" s="20"/>
      <c r="RZS173" s="20"/>
      <c r="RZT173" s="20"/>
      <c r="RZU173" s="20"/>
      <c r="RZV173" s="20"/>
      <c r="RZW173" s="20"/>
      <c r="RZX173" s="20"/>
      <c r="RZY173" s="20"/>
      <c r="RZZ173" s="20"/>
      <c r="SAA173" s="20"/>
      <c r="SAB173" s="20"/>
      <c r="SAC173" s="20"/>
      <c r="SAD173" s="20"/>
      <c r="SAE173" s="20"/>
      <c r="SAF173" s="20"/>
      <c r="SAG173" s="20"/>
      <c r="SAH173" s="20"/>
      <c r="SAI173" s="20"/>
      <c r="SAJ173" s="20"/>
      <c r="SAK173" s="20"/>
      <c r="SAL173" s="20"/>
      <c r="SAM173" s="20"/>
      <c r="SAN173" s="20"/>
      <c r="SAO173" s="20"/>
      <c r="SAP173" s="20"/>
      <c r="SAQ173" s="20"/>
      <c r="SAR173" s="20"/>
      <c r="SAS173" s="20"/>
      <c r="SAT173" s="20"/>
      <c r="SAU173" s="20"/>
      <c r="SAV173" s="20"/>
      <c r="SAW173" s="20"/>
      <c r="SAX173" s="20"/>
      <c r="SAY173" s="20"/>
      <c r="SAZ173" s="20"/>
      <c r="SBA173" s="20"/>
      <c r="SBB173" s="20"/>
      <c r="SBC173" s="20"/>
      <c r="SBD173" s="20"/>
      <c r="SBE173" s="20"/>
      <c r="SBF173" s="20"/>
      <c r="SBG173" s="20"/>
      <c r="SBH173" s="20"/>
      <c r="SBI173" s="20"/>
      <c r="SBJ173" s="20"/>
      <c r="SBK173" s="20"/>
      <c r="SBL173" s="20"/>
      <c r="SBM173" s="20"/>
      <c r="SBN173" s="20"/>
      <c r="SBO173" s="20"/>
      <c r="SBP173" s="20"/>
      <c r="SBQ173" s="20"/>
      <c r="SBR173" s="20"/>
      <c r="SBS173" s="20"/>
      <c r="SBT173" s="20"/>
      <c r="SBU173" s="20"/>
      <c r="SBV173" s="20"/>
      <c r="SBW173" s="20"/>
      <c r="SBX173" s="20"/>
      <c r="SBY173" s="20"/>
      <c r="SBZ173" s="20"/>
      <c r="SCA173" s="20"/>
      <c r="SCB173" s="20"/>
      <c r="SCC173" s="20"/>
      <c r="SCD173" s="20"/>
      <c r="SCE173" s="20"/>
      <c r="SCF173" s="20"/>
      <c r="SCG173" s="20"/>
      <c r="SCH173" s="20"/>
      <c r="SCI173" s="20"/>
      <c r="SCJ173" s="20"/>
      <c r="SCK173" s="20"/>
      <c r="SCL173" s="20"/>
      <c r="SCM173" s="20"/>
      <c r="SCN173" s="20"/>
      <c r="SCO173" s="20"/>
      <c r="SCP173" s="20"/>
      <c r="SCQ173" s="20"/>
      <c r="SCR173" s="20"/>
      <c r="SCS173" s="20"/>
      <c r="SCT173" s="20"/>
      <c r="SCU173" s="20"/>
      <c r="SCV173" s="20"/>
      <c r="SCW173" s="20"/>
      <c r="SCX173" s="20"/>
      <c r="SCY173" s="20"/>
      <c r="SCZ173" s="20"/>
      <c r="SDA173" s="20"/>
      <c r="SDB173" s="20"/>
      <c r="SDC173" s="20"/>
      <c r="SDD173" s="20"/>
      <c r="SDE173" s="20"/>
      <c r="SDF173" s="20"/>
      <c r="SDG173" s="20"/>
      <c r="SDH173" s="20"/>
      <c r="SDI173" s="20"/>
      <c r="SDJ173" s="20"/>
      <c r="SDK173" s="20"/>
      <c r="SDL173" s="20"/>
      <c r="SDM173" s="20"/>
      <c r="SDN173" s="20"/>
      <c r="SDO173" s="20"/>
      <c r="SDP173" s="20"/>
      <c r="SDQ173" s="20"/>
      <c r="SDR173" s="20"/>
      <c r="SDS173" s="20"/>
      <c r="SDT173" s="20"/>
      <c r="SDU173" s="20"/>
      <c r="SDV173" s="20"/>
      <c r="SDW173" s="20"/>
      <c r="SDX173" s="20"/>
      <c r="SDY173" s="20"/>
      <c r="SDZ173" s="20"/>
      <c r="SEA173" s="20"/>
      <c r="SEB173" s="20"/>
      <c r="SEC173" s="20"/>
      <c r="SED173" s="20"/>
      <c r="SEE173" s="20"/>
      <c r="SEF173" s="20"/>
      <c r="SEG173" s="20"/>
      <c r="SEH173" s="20"/>
      <c r="SEI173" s="20"/>
      <c r="SEJ173" s="20"/>
      <c r="SEK173" s="20"/>
      <c r="SEL173" s="20"/>
      <c r="SEM173" s="20"/>
      <c r="SEN173" s="20"/>
      <c r="SEO173" s="20"/>
      <c r="SEP173" s="20"/>
      <c r="SEQ173" s="20"/>
      <c r="SER173" s="20"/>
      <c r="SES173" s="20"/>
      <c r="SET173" s="20"/>
      <c r="SEU173" s="20"/>
      <c r="SEV173" s="20"/>
      <c r="SEW173" s="20"/>
      <c r="SEX173" s="20"/>
      <c r="SEY173" s="20"/>
      <c r="SEZ173" s="20"/>
      <c r="SFA173" s="20"/>
      <c r="SFB173" s="20"/>
      <c r="SFC173" s="20"/>
      <c r="SFD173" s="20"/>
      <c r="SFE173" s="20"/>
      <c r="SFF173" s="20"/>
      <c r="SFG173" s="20"/>
      <c r="SFH173" s="20"/>
      <c r="SFI173" s="20"/>
      <c r="SFJ173" s="20"/>
      <c r="SFK173" s="20"/>
      <c r="SFL173" s="20"/>
      <c r="SFM173" s="20"/>
      <c r="SFN173" s="20"/>
      <c r="SFO173" s="20"/>
      <c r="SFP173" s="20"/>
      <c r="SFQ173" s="20"/>
      <c r="SFR173" s="20"/>
      <c r="SFS173" s="20"/>
      <c r="SFT173" s="20"/>
      <c r="SFU173" s="20"/>
      <c r="SFV173" s="20"/>
      <c r="SFW173" s="20"/>
      <c r="SFX173" s="20"/>
      <c r="SFY173" s="20"/>
      <c r="SFZ173" s="20"/>
      <c r="SGA173" s="20"/>
      <c r="SGB173" s="20"/>
      <c r="SGC173" s="20"/>
      <c r="SGD173" s="20"/>
      <c r="SGE173" s="20"/>
      <c r="SGF173" s="20"/>
      <c r="SGG173" s="20"/>
      <c r="SGH173" s="20"/>
      <c r="SGI173" s="20"/>
      <c r="SGJ173" s="20"/>
      <c r="SGK173" s="20"/>
      <c r="SGL173" s="20"/>
      <c r="SGM173" s="20"/>
      <c r="SGN173" s="20"/>
      <c r="SGO173" s="20"/>
      <c r="SGP173" s="20"/>
      <c r="SGQ173" s="20"/>
      <c r="SGR173" s="20"/>
      <c r="SGS173" s="20"/>
      <c r="SGT173" s="20"/>
      <c r="SGU173" s="20"/>
      <c r="SGV173" s="20"/>
      <c r="SGW173" s="20"/>
      <c r="SGX173" s="20"/>
      <c r="SGY173" s="20"/>
      <c r="SGZ173" s="20"/>
      <c r="SHA173" s="20"/>
      <c r="SHB173" s="20"/>
      <c r="SHC173" s="20"/>
      <c r="SHD173" s="20"/>
      <c r="SHE173" s="20"/>
      <c r="SHF173" s="20"/>
      <c r="SHG173" s="20"/>
      <c r="SHH173" s="20"/>
      <c r="SHI173" s="20"/>
      <c r="SHJ173" s="20"/>
      <c r="SHK173" s="20"/>
      <c r="SHL173" s="20"/>
      <c r="SHM173" s="20"/>
      <c r="SHN173" s="20"/>
      <c r="SHO173" s="20"/>
      <c r="SHP173" s="20"/>
      <c r="SHQ173" s="20"/>
      <c r="SHR173" s="20"/>
      <c r="SHS173" s="20"/>
      <c r="SHT173" s="20"/>
      <c r="SHU173" s="20"/>
      <c r="SHV173" s="20"/>
      <c r="SHW173" s="20"/>
      <c r="SHX173" s="20"/>
      <c r="SHY173" s="20"/>
      <c r="SHZ173" s="20"/>
      <c r="SIA173" s="20"/>
      <c r="SIB173" s="20"/>
      <c r="SIC173" s="20"/>
      <c r="SID173" s="20"/>
      <c r="SIE173" s="20"/>
      <c r="SIF173" s="20"/>
      <c r="SIG173" s="20"/>
      <c r="SIH173" s="20"/>
      <c r="SII173" s="20"/>
      <c r="SIJ173" s="20"/>
      <c r="SIK173" s="20"/>
      <c r="SIL173" s="20"/>
      <c r="SIM173" s="20"/>
      <c r="SIN173" s="20"/>
      <c r="SIO173" s="20"/>
      <c r="SIP173" s="20"/>
      <c r="SIQ173" s="20"/>
      <c r="SIR173" s="20"/>
      <c r="SIS173" s="20"/>
      <c r="SIT173" s="20"/>
      <c r="SIU173" s="20"/>
      <c r="SIV173" s="20"/>
      <c r="SIW173" s="20"/>
      <c r="SIX173" s="20"/>
      <c r="SIY173" s="20"/>
      <c r="SIZ173" s="20"/>
      <c r="SJA173" s="20"/>
      <c r="SJB173" s="20"/>
      <c r="SJC173" s="20"/>
      <c r="SJD173" s="20"/>
      <c r="SJE173" s="20"/>
      <c r="SJF173" s="20"/>
      <c r="SJG173" s="20"/>
      <c r="SJH173" s="20"/>
      <c r="SJI173" s="20"/>
      <c r="SJJ173" s="20"/>
      <c r="SJK173" s="20"/>
      <c r="SJL173" s="20"/>
      <c r="SJM173" s="20"/>
      <c r="SJN173" s="20"/>
      <c r="SJO173" s="20"/>
      <c r="SJP173" s="20"/>
      <c r="SJQ173" s="20"/>
      <c r="SJR173" s="20"/>
      <c r="SJS173" s="20"/>
      <c r="SJT173" s="20"/>
      <c r="SJU173" s="20"/>
      <c r="SJV173" s="20"/>
      <c r="SJW173" s="20"/>
      <c r="SJX173" s="20"/>
      <c r="SJY173" s="20"/>
      <c r="SJZ173" s="20"/>
      <c r="SKA173" s="20"/>
      <c r="SKB173" s="20"/>
      <c r="SKC173" s="20"/>
      <c r="SKD173" s="20"/>
      <c r="SKE173" s="20"/>
      <c r="SKF173" s="20"/>
      <c r="SKG173" s="20"/>
      <c r="SKH173" s="20"/>
      <c r="SKI173" s="20"/>
      <c r="SKJ173" s="20"/>
      <c r="SKK173" s="20"/>
      <c r="SKL173" s="20"/>
      <c r="SKM173" s="20"/>
      <c r="SKN173" s="20"/>
      <c r="SKO173" s="20"/>
      <c r="SKP173" s="20"/>
      <c r="SKQ173" s="20"/>
      <c r="SKR173" s="20"/>
      <c r="SKS173" s="20"/>
      <c r="SKT173" s="20"/>
      <c r="SKU173" s="20"/>
      <c r="SKV173" s="20"/>
      <c r="SKW173" s="20"/>
      <c r="SKX173" s="20"/>
      <c r="SKY173" s="20"/>
      <c r="SKZ173" s="20"/>
      <c r="SLA173" s="20"/>
      <c r="SLB173" s="20"/>
      <c r="SLC173" s="20"/>
      <c r="SLD173" s="20"/>
      <c r="SLE173" s="20"/>
      <c r="SLF173" s="20"/>
      <c r="SLG173" s="20"/>
      <c r="SLH173" s="20"/>
      <c r="SLI173" s="20"/>
      <c r="SLJ173" s="20"/>
      <c r="SLK173" s="20"/>
      <c r="SLL173" s="20"/>
      <c r="SLM173" s="20"/>
      <c r="SLN173" s="20"/>
      <c r="SLO173" s="20"/>
      <c r="SLP173" s="20"/>
      <c r="SLQ173" s="20"/>
      <c r="SLR173" s="20"/>
      <c r="SLS173" s="20"/>
      <c r="SLT173" s="20"/>
      <c r="SLU173" s="20"/>
      <c r="SLV173" s="20"/>
      <c r="SLW173" s="20"/>
      <c r="SLX173" s="20"/>
      <c r="SLY173" s="20"/>
      <c r="SLZ173" s="20"/>
      <c r="SMA173" s="20"/>
      <c r="SMB173" s="20"/>
      <c r="SMC173" s="20"/>
      <c r="SMD173" s="20"/>
      <c r="SME173" s="20"/>
      <c r="SMF173" s="20"/>
      <c r="SMG173" s="20"/>
      <c r="SMH173" s="20"/>
      <c r="SMI173" s="20"/>
      <c r="SMJ173" s="20"/>
      <c r="SMK173" s="20"/>
      <c r="SML173" s="20"/>
      <c r="SMM173" s="20"/>
      <c r="SMN173" s="20"/>
      <c r="SMO173" s="20"/>
      <c r="SMP173" s="20"/>
      <c r="SMQ173" s="20"/>
      <c r="SMR173" s="20"/>
      <c r="SMS173" s="20"/>
      <c r="SMT173" s="20"/>
      <c r="SMU173" s="20"/>
      <c r="SMV173" s="20"/>
      <c r="SMW173" s="20"/>
      <c r="SMX173" s="20"/>
      <c r="SMY173" s="20"/>
      <c r="SMZ173" s="20"/>
      <c r="SNA173" s="20"/>
      <c r="SNB173" s="20"/>
      <c r="SNC173" s="20"/>
      <c r="SND173" s="20"/>
      <c r="SNE173" s="20"/>
      <c r="SNF173" s="20"/>
      <c r="SNG173" s="20"/>
      <c r="SNH173" s="20"/>
      <c r="SNI173" s="20"/>
      <c r="SNJ173" s="20"/>
      <c r="SNK173" s="20"/>
      <c r="SNL173" s="20"/>
      <c r="SNM173" s="20"/>
      <c r="SNN173" s="20"/>
      <c r="SNO173" s="20"/>
      <c r="SNP173" s="20"/>
      <c r="SNQ173" s="20"/>
      <c r="SNR173" s="20"/>
      <c r="SNS173" s="20"/>
      <c r="SNT173" s="20"/>
      <c r="SNU173" s="20"/>
      <c r="SNV173" s="20"/>
      <c r="SNW173" s="20"/>
      <c r="SNX173" s="20"/>
      <c r="SNY173" s="20"/>
      <c r="SNZ173" s="20"/>
      <c r="SOA173" s="20"/>
      <c r="SOB173" s="20"/>
      <c r="SOC173" s="20"/>
      <c r="SOD173" s="20"/>
      <c r="SOE173" s="20"/>
      <c r="SOF173" s="20"/>
      <c r="SOG173" s="20"/>
      <c r="SOH173" s="20"/>
      <c r="SOI173" s="20"/>
      <c r="SOJ173" s="20"/>
      <c r="SOK173" s="20"/>
      <c r="SOL173" s="20"/>
      <c r="SOM173" s="20"/>
      <c r="SON173" s="20"/>
      <c r="SOO173" s="20"/>
      <c r="SOP173" s="20"/>
      <c r="SOQ173" s="20"/>
      <c r="SOR173" s="20"/>
      <c r="SOS173" s="20"/>
      <c r="SOT173" s="20"/>
      <c r="SOU173" s="20"/>
      <c r="SOV173" s="20"/>
      <c r="SOW173" s="20"/>
      <c r="SOX173" s="20"/>
      <c r="SOY173" s="20"/>
      <c r="SOZ173" s="20"/>
      <c r="SPA173" s="20"/>
      <c r="SPB173" s="20"/>
      <c r="SPC173" s="20"/>
      <c r="SPD173" s="20"/>
      <c r="SPE173" s="20"/>
      <c r="SPF173" s="20"/>
      <c r="SPG173" s="20"/>
      <c r="SPH173" s="20"/>
      <c r="SPI173" s="20"/>
      <c r="SPJ173" s="20"/>
      <c r="SPK173" s="20"/>
      <c r="SPL173" s="20"/>
      <c r="SPM173" s="20"/>
      <c r="SPN173" s="20"/>
      <c r="SPO173" s="20"/>
      <c r="SPP173" s="20"/>
      <c r="SPQ173" s="20"/>
      <c r="SPR173" s="20"/>
      <c r="SPS173" s="20"/>
      <c r="SPT173" s="20"/>
      <c r="SPU173" s="20"/>
      <c r="SPV173" s="20"/>
      <c r="SPW173" s="20"/>
      <c r="SPX173" s="20"/>
      <c r="SPY173" s="20"/>
      <c r="SPZ173" s="20"/>
      <c r="SQA173" s="20"/>
      <c r="SQB173" s="20"/>
      <c r="SQC173" s="20"/>
      <c r="SQD173" s="20"/>
      <c r="SQE173" s="20"/>
      <c r="SQF173" s="20"/>
      <c r="SQG173" s="20"/>
      <c r="SQH173" s="20"/>
      <c r="SQI173" s="20"/>
      <c r="SQJ173" s="20"/>
      <c r="SQK173" s="20"/>
      <c r="SQL173" s="20"/>
      <c r="SQM173" s="20"/>
      <c r="SQN173" s="20"/>
      <c r="SQO173" s="20"/>
      <c r="SQP173" s="20"/>
      <c r="SQQ173" s="20"/>
      <c r="SQR173" s="20"/>
      <c r="SQS173" s="20"/>
      <c r="SQT173" s="20"/>
      <c r="SQU173" s="20"/>
      <c r="SQV173" s="20"/>
      <c r="SQW173" s="20"/>
      <c r="SQX173" s="20"/>
      <c r="SQY173" s="20"/>
      <c r="SQZ173" s="20"/>
      <c r="SRA173" s="20"/>
      <c r="SRB173" s="20"/>
      <c r="SRC173" s="20"/>
      <c r="SRD173" s="20"/>
      <c r="SRE173" s="20"/>
      <c r="SRF173" s="20"/>
      <c r="SRG173" s="20"/>
      <c r="SRH173" s="20"/>
      <c r="SRI173" s="20"/>
      <c r="SRJ173" s="20"/>
      <c r="SRK173" s="20"/>
      <c r="SRL173" s="20"/>
      <c r="SRM173" s="20"/>
      <c r="SRN173" s="20"/>
      <c r="SRO173" s="20"/>
      <c r="SRP173" s="20"/>
      <c r="SRQ173" s="20"/>
      <c r="SRR173" s="20"/>
      <c r="SRS173" s="20"/>
      <c r="SRT173" s="20"/>
      <c r="SRU173" s="20"/>
      <c r="SRV173" s="20"/>
      <c r="SRW173" s="20"/>
      <c r="SRX173" s="20"/>
      <c r="SRY173" s="20"/>
      <c r="SRZ173" s="20"/>
      <c r="SSA173" s="20"/>
      <c r="SSB173" s="20"/>
      <c r="SSC173" s="20"/>
      <c r="SSD173" s="20"/>
      <c r="SSE173" s="20"/>
      <c r="SSF173" s="20"/>
      <c r="SSG173" s="20"/>
      <c r="SSH173" s="20"/>
      <c r="SSI173" s="20"/>
      <c r="SSJ173" s="20"/>
      <c r="SSK173" s="20"/>
      <c r="SSL173" s="20"/>
      <c r="SSM173" s="20"/>
      <c r="SSN173" s="20"/>
      <c r="SSO173" s="20"/>
      <c r="SSP173" s="20"/>
      <c r="SSQ173" s="20"/>
      <c r="SSR173" s="20"/>
      <c r="SSS173" s="20"/>
      <c r="SST173" s="20"/>
      <c r="SSU173" s="20"/>
      <c r="SSV173" s="20"/>
      <c r="SSW173" s="20"/>
      <c r="SSX173" s="20"/>
      <c r="SSY173" s="20"/>
      <c r="SSZ173" s="20"/>
      <c r="STA173" s="20"/>
      <c r="STB173" s="20"/>
      <c r="STC173" s="20"/>
      <c r="STD173" s="20"/>
      <c r="STE173" s="20"/>
      <c r="STF173" s="20"/>
      <c r="STG173" s="20"/>
      <c r="STH173" s="20"/>
      <c r="STI173" s="20"/>
      <c r="STJ173" s="20"/>
      <c r="STK173" s="20"/>
      <c r="STL173" s="20"/>
      <c r="STM173" s="20"/>
      <c r="STN173" s="20"/>
      <c r="STO173" s="20"/>
      <c r="STP173" s="20"/>
      <c r="STQ173" s="20"/>
      <c r="STR173" s="20"/>
      <c r="STS173" s="20"/>
      <c r="STT173" s="20"/>
      <c r="STU173" s="20"/>
      <c r="STV173" s="20"/>
      <c r="STW173" s="20"/>
      <c r="STX173" s="20"/>
      <c r="STY173" s="20"/>
      <c r="STZ173" s="20"/>
      <c r="SUA173" s="20"/>
      <c r="SUB173" s="20"/>
      <c r="SUC173" s="20"/>
      <c r="SUD173" s="20"/>
      <c r="SUE173" s="20"/>
      <c r="SUF173" s="20"/>
      <c r="SUG173" s="20"/>
      <c r="SUH173" s="20"/>
      <c r="SUI173" s="20"/>
      <c r="SUJ173" s="20"/>
      <c r="SUK173" s="20"/>
      <c r="SUL173" s="20"/>
      <c r="SUM173" s="20"/>
      <c r="SUN173" s="20"/>
      <c r="SUO173" s="20"/>
      <c r="SUP173" s="20"/>
      <c r="SUQ173" s="20"/>
      <c r="SUR173" s="20"/>
      <c r="SUS173" s="20"/>
      <c r="SUT173" s="20"/>
      <c r="SUU173" s="20"/>
      <c r="SUV173" s="20"/>
      <c r="SUW173" s="20"/>
      <c r="SUX173" s="20"/>
      <c r="SUY173" s="20"/>
      <c r="SUZ173" s="20"/>
      <c r="SVA173" s="20"/>
      <c r="SVB173" s="20"/>
      <c r="SVC173" s="20"/>
      <c r="SVD173" s="20"/>
      <c r="SVE173" s="20"/>
      <c r="SVF173" s="20"/>
      <c r="SVG173" s="20"/>
      <c r="SVH173" s="20"/>
      <c r="SVI173" s="20"/>
      <c r="SVJ173" s="20"/>
      <c r="SVK173" s="20"/>
      <c r="SVL173" s="20"/>
      <c r="SVM173" s="20"/>
      <c r="SVN173" s="20"/>
      <c r="SVO173" s="20"/>
      <c r="SVP173" s="20"/>
      <c r="SVQ173" s="20"/>
      <c r="SVR173" s="20"/>
      <c r="SVS173" s="20"/>
      <c r="SVT173" s="20"/>
      <c r="SVU173" s="20"/>
      <c r="SVV173" s="20"/>
      <c r="SVW173" s="20"/>
      <c r="SVX173" s="20"/>
      <c r="SVY173" s="20"/>
      <c r="SVZ173" s="20"/>
      <c r="SWA173" s="20"/>
      <c r="SWB173" s="20"/>
      <c r="SWC173" s="20"/>
      <c r="SWD173" s="20"/>
      <c r="SWE173" s="20"/>
      <c r="SWF173" s="20"/>
      <c r="SWG173" s="20"/>
      <c r="SWH173" s="20"/>
      <c r="SWI173" s="20"/>
      <c r="SWJ173" s="20"/>
      <c r="SWK173" s="20"/>
      <c r="SWL173" s="20"/>
      <c r="SWM173" s="20"/>
      <c r="SWN173" s="20"/>
      <c r="SWO173" s="20"/>
      <c r="SWP173" s="20"/>
      <c r="SWQ173" s="20"/>
      <c r="SWR173" s="20"/>
      <c r="SWS173" s="20"/>
      <c r="SWT173" s="20"/>
      <c r="SWU173" s="20"/>
      <c r="SWV173" s="20"/>
      <c r="SWW173" s="20"/>
      <c r="SWX173" s="20"/>
      <c r="SWY173" s="20"/>
      <c r="SWZ173" s="20"/>
      <c r="SXA173" s="20"/>
      <c r="SXB173" s="20"/>
      <c r="SXC173" s="20"/>
      <c r="SXD173" s="20"/>
      <c r="SXE173" s="20"/>
      <c r="SXF173" s="20"/>
      <c r="SXG173" s="20"/>
      <c r="SXH173" s="20"/>
      <c r="SXI173" s="20"/>
      <c r="SXJ173" s="20"/>
      <c r="SXK173" s="20"/>
      <c r="SXL173" s="20"/>
      <c r="SXM173" s="20"/>
      <c r="SXN173" s="20"/>
      <c r="SXO173" s="20"/>
      <c r="SXP173" s="20"/>
      <c r="SXQ173" s="20"/>
      <c r="SXR173" s="20"/>
      <c r="SXS173" s="20"/>
      <c r="SXT173" s="20"/>
      <c r="SXU173" s="20"/>
      <c r="SXV173" s="20"/>
      <c r="SXW173" s="20"/>
      <c r="SXX173" s="20"/>
      <c r="SXY173" s="20"/>
      <c r="SXZ173" s="20"/>
      <c r="SYA173" s="20"/>
      <c r="SYB173" s="20"/>
      <c r="SYC173" s="20"/>
      <c r="SYD173" s="20"/>
      <c r="SYE173" s="20"/>
      <c r="SYF173" s="20"/>
      <c r="SYG173" s="20"/>
      <c r="SYH173" s="20"/>
      <c r="SYI173" s="20"/>
      <c r="SYJ173" s="20"/>
      <c r="SYK173" s="20"/>
      <c r="SYL173" s="20"/>
      <c r="SYM173" s="20"/>
      <c r="SYN173" s="20"/>
      <c r="SYO173" s="20"/>
      <c r="SYP173" s="20"/>
      <c r="SYQ173" s="20"/>
      <c r="SYR173" s="20"/>
      <c r="SYS173" s="20"/>
      <c r="SYT173" s="20"/>
      <c r="SYU173" s="20"/>
      <c r="SYV173" s="20"/>
      <c r="SYW173" s="20"/>
      <c r="SYX173" s="20"/>
      <c r="SYY173" s="20"/>
      <c r="SYZ173" s="20"/>
      <c r="SZA173" s="20"/>
      <c r="SZB173" s="20"/>
      <c r="SZC173" s="20"/>
      <c r="SZD173" s="20"/>
      <c r="SZE173" s="20"/>
      <c r="SZF173" s="20"/>
      <c r="SZG173" s="20"/>
      <c r="SZH173" s="20"/>
      <c r="SZI173" s="20"/>
      <c r="SZJ173" s="20"/>
      <c r="SZK173" s="20"/>
      <c r="SZL173" s="20"/>
      <c r="SZM173" s="20"/>
      <c r="SZN173" s="20"/>
      <c r="SZO173" s="20"/>
      <c r="SZP173" s="20"/>
      <c r="SZQ173" s="20"/>
      <c r="SZR173" s="20"/>
      <c r="SZS173" s="20"/>
      <c r="SZT173" s="20"/>
      <c r="SZU173" s="20"/>
      <c r="SZV173" s="20"/>
      <c r="SZW173" s="20"/>
      <c r="SZX173" s="20"/>
      <c r="SZY173" s="20"/>
      <c r="SZZ173" s="20"/>
      <c r="TAA173" s="20"/>
      <c r="TAB173" s="20"/>
      <c r="TAC173" s="20"/>
      <c r="TAD173" s="20"/>
      <c r="TAE173" s="20"/>
      <c r="TAF173" s="20"/>
      <c r="TAG173" s="20"/>
      <c r="TAH173" s="20"/>
      <c r="TAI173" s="20"/>
      <c r="TAJ173" s="20"/>
      <c r="TAK173" s="20"/>
      <c r="TAL173" s="20"/>
      <c r="TAM173" s="20"/>
      <c r="TAN173" s="20"/>
      <c r="TAO173" s="20"/>
      <c r="TAP173" s="20"/>
      <c r="TAQ173" s="20"/>
      <c r="TAR173" s="20"/>
      <c r="TAS173" s="20"/>
      <c r="TAT173" s="20"/>
      <c r="TAU173" s="20"/>
      <c r="TAV173" s="20"/>
      <c r="TAW173" s="20"/>
      <c r="TAX173" s="20"/>
      <c r="TAY173" s="20"/>
      <c r="TAZ173" s="20"/>
      <c r="TBA173" s="20"/>
      <c r="TBB173" s="20"/>
      <c r="TBC173" s="20"/>
      <c r="TBD173" s="20"/>
      <c r="TBE173" s="20"/>
      <c r="TBF173" s="20"/>
      <c r="TBG173" s="20"/>
      <c r="TBH173" s="20"/>
      <c r="TBI173" s="20"/>
      <c r="TBJ173" s="20"/>
      <c r="TBK173" s="20"/>
      <c r="TBL173" s="20"/>
      <c r="TBM173" s="20"/>
      <c r="TBN173" s="20"/>
      <c r="TBO173" s="20"/>
      <c r="TBP173" s="20"/>
      <c r="TBQ173" s="20"/>
      <c r="TBR173" s="20"/>
      <c r="TBS173" s="20"/>
      <c r="TBT173" s="20"/>
      <c r="TBU173" s="20"/>
      <c r="TBV173" s="20"/>
      <c r="TBW173" s="20"/>
      <c r="TBX173" s="20"/>
      <c r="TBY173" s="20"/>
      <c r="TBZ173" s="20"/>
      <c r="TCA173" s="20"/>
      <c r="TCB173" s="20"/>
      <c r="TCC173" s="20"/>
      <c r="TCD173" s="20"/>
      <c r="TCE173" s="20"/>
      <c r="TCF173" s="20"/>
      <c r="TCG173" s="20"/>
      <c r="TCH173" s="20"/>
      <c r="TCI173" s="20"/>
      <c r="TCJ173" s="20"/>
      <c r="TCK173" s="20"/>
      <c r="TCL173" s="20"/>
      <c r="TCM173" s="20"/>
      <c r="TCN173" s="20"/>
      <c r="TCO173" s="20"/>
      <c r="TCP173" s="20"/>
      <c r="TCQ173" s="20"/>
      <c r="TCR173" s="20"/>
      <c r="TCS173" s="20"/>
      <c r="TCT173" s="20"/>
      <c r="TCU173" s="20"/>
      <c r="TCV173" s="20"/>
      <c r="TCW173" s="20"/>
      <c r="TCX173" s="20"/>
      <c r="TCY173" s="20"/>
      <c r="TCZ173" s="20"/>
      <c r="TDA173" s="20"/>
      <c r="TDB173" s="20"/>
      <c r="TDC173" s="20"/>
      <c r="TDD173" s="20"/>
      <c r="TDE173" s="20"/>
      <c r="TDF173" s="20"/>
      <c r="TDG173" s="20"/>
      <c r="TDH173" s="20"/>
      <c r="TDI173" s="20"/>
      <c r="TDJ173" s="20"/>
      <c r="TDK173" s="20"/>
      <c r="TDL173" s="20"/>
      <c r="TDM173" s="20"/>
      <c r="TDN173" s="20"/>
      <c r="TDO173" s="20"/>
      <c r="TDP173" s="20"/>
      <c r="TDQ173" s="20"/>
      <c r="TDR173" s="20"/>
      <c r="TDS173" s="20"/>
      <c r="TDT173" s="20"/>
      <c r="TDU173" s="20"/>
      <c r="TDV173" s="20"/>
      <c r="TDW173" s="20"/>
      <c r="TDX173" s="20"/>
      <c r="TDY173" s="20"/>
      <c r="TDZ173" s="20"/>
      <c r="TEA173" s="20"/>
      <c r="TEB173" s="20"/>
      <c r="TEC173" s="20"/>
      <c r="TED173" s="20"/>
      <c r="TEE173" s="20"/>
      <c r="TEF173" s="20"/>
      <c r="TEG173" s="20"/>
      <c r="TEH173" s="20"/>
      <c r="TEI173" s="20"/>
      <c r="TEJ173" s="20"/>
      <c r="TEK173" s="20"/>
      <c r="TEL173" s="20"/>
      <c r="TEM173" s="20"/>
      <c r="TEN173" s="20"/>
      <c r="TEO173" s="20"/>
      <c r="TEP173" s="20"/>
      <c r="TEQ173" s="20"/>
      <c r="TER173" s="20"/>
      <c r="TES173" s="20"/>
      <c r="TET173" s="20"/>
      <c r="TEU173" s="20"/>
      <c r="TEV173" s="20"/>
      <c r="TEW173" s="20"/>
      <c r="TEX173" s="20"/>
      <c r="TEY173" s="20"/>
      <c r="TEZ173" s="20"/>
      <c r="TFA173" s="20"/>
      <c r="TFB173" s="20"/>
      <c r="TFC173" s="20"/>
      <c r="TFD173" s="20"/>
      <c r="TFE173" s="20"/>
      <c r="TFF173" s="20"/>
      <c r="TFG173" s="20"/>
      <c r="TFH173" s="20"/>
      <c r="TFI173" s="20"/>
      <c r="TFJ173" s="20"/>
      <c r="TFK173" s="20"/>
      <c r="TFL173" s="20"/>
      <c r="TFM173" s="20"/>
      <c r="TFN173" s="20"/>
      <c r="TFO173" s="20"/>
      <c r="TFP173" s="20"/>
      <c r="TFQ173" s="20"/>
      <c r="TFR173" s="20"/>
      <c r="TFS173" s="20"/>
      <c r="TFT173" s="20"/>
      <c r="TFU173" s="20"/>
      <c r="TFV173" s="20"/>
      <c r="TFW173" s="20"/>
      <c r="TFX173" s="20"/>
      <c r="TFY173" s="20"/>
      <c r="TFZ173" s="20"/>
      <c r="TGA173" s="20"/>
      <c r="TGB173" s="20"/>
      <c r="TGC173" s="20"/>
      <c r="TGD173" s="20"/>
      <c r="TGE173" s="20"/>
      <c r="TGF173" s="20"/>
      <c r="TGG173" s="20"/>
      <c r="TGH173" s="20"/>
      <c r="TGI173" s="20"/>
      <c r="TGJ173" s="20"/>
      <c r="TGK173" s="20"/>
      <c r="TGL173" s="20"/>
      <c r="TGM173" s="20"/>
      <c r="TGN173" s="20"/>
      <c r="TGO173" s="20"/>
      <c r="TGP173" s="20"/>
      <c r="TGQ173" s="20"/>
      <c r="TGR173" s="20"/>
      <c r="TGS173" s="20"/>
      <c r="TGT173" s="20"/>
      <c r="TGU173" s="20"/>
      <c r="TGV173" s="20"/>
      <c r="TGW173" s="20"/>
      <c r="TGX173" s="20"/>
      <c r="TGY173" s="20"/>
      <c r="TGZ173" s="20"/>
      <c r="THA173" s="20"/>
      <c r="THB173" s="20"/>
      <c r="THC173" s="20"/>
      <c r="THD173" s="20"/>
      <c r="THE173" s="20"/>
      <c r="THF173" s="20"/>
      <c r="THG173" s="20"/>
      <c r="THH173" s="20"/>
      <c r="THI173" s="20"/>
      <c r="THJ173" s="20"/>
      <c r="THK173" s="20"/>
      <c r="THL173" s="20"/>
      <c r="THM173" s="20"/>
      <c r="THN173" s="20"/>
      <c r="THO173" s="20"/>
      <c r="THP173" s="20"/>
      <c r="THQ173" s="20"/>
      <c r="THR173" s="20"/>
      <c r="THS173" s="20"/>
      <c r="THT173" s="20"/>
      <c r="THU173" s="20"/>
      <c r="THV173" s="20"/>
      <c r="THW173" s="20"/>
      <c r="THX173" s="20"/>
      <c r="THY173" s="20"/>
      <c r="THZ173" s="20"/>
      <c r="TIA173" s="20"/>
      <c r="TIB173" s="20"/>
      <c r="TIC173" s="20"/>
      <c r="TID173" s="20"/>
      <c r="TIE173" s="20"/>
      <c r="TIF173" s="20"/>
      <c r="TIG173" s="20"/>
      <c r="TIH173" s="20"/>
      <c r="TII173" s="20"/>
      <c r="TIJ173" s="20"/>
      <c r="TIK173" s="20"/>
      <c r="TIL173" s="20"/>
      <c r="TIM173" s="20"/>
      <c r="TIN173" s="20"/>
      <c r="TIO173" s="20"/>
      <c r="TIP173" s="20"/>
      <c r="TIQ173" s="20"/>
      <c r="TIR173" s="20"/>
      <c r="TIS173" s="20"/>
      <c r="TIT173" s="20"/>
      <c r="TIU173" s="20"/>
      <c r="TIV173" s="20"/>
      <c r="TIW173" s="20"/>
      <c r="TIX173" s="20"/>
      <c r="TIY173" s="20"/>
      <c r="TIZ173" s="20"/>
      <c r="TJA173" s="20"/>
      <c r="TJB173" s="20"/>
      <c r="TJC173" s="20"/>
      <c r="TJD173" s="20"/>
      <c r="TJE173" s="20"/>
      <c r="TJF173" s="20"/>
      <c r="TJG173" s="20"/>
      <c r="TJH173" s="20"/>
      <c r="TJI173" s="20"/>
      <c r="TJJ173" s="20"/>
      <c r="TJK173" s="20"/>
      <c r="TJL173" s="20"/>
      <c r="TJM173" s="20"/>
      <c r="TJN173" s="20"/>
      <c r="TJO173" s="20"/>
      <c r="TJP173" s="20"/>
      <c r="TJQ173" s="20"/>
      <c r="TJR173" s="20"/>
      <c r="TJS173" s="20"/>
      <c r="TJT173" s="20"/>
      <c r="TJU173" s="20"/>
      <c r="TJV173" s="20"/>
      <c r="TJW173" s="20"/>
      <c r="TJX173" s="20"/>
      <c r="TJY173" s="20"/>
      <c r="TJZ173" s="20"/>
      <c r="TKA173" s="20"/>
      <c r="TKB173" s="20"/>
      <c r="TKC173" s="20"/>
      <c r="TKD173" s="20"/>
      <c r="TKE173" s="20"/>
      <c r="TKF173" s="20"/>
      <c r="TKG173" s="20"/>
      <c r="TKH173" s="20"/>
      <c r="TKI173" s="20"/>
      <c r="TKJ173" s="20"/>
      <c r="TKK173" s="20"/>
      <c r="TKL173" s="20"/>
      <c r="TKM173" s="20"/>
      <c r="TKN173" s="20"/>
      <c r="TKO173" s="20"/>
      <c r="TKP173" s="20"/>
      <c r="TKQ173" s="20"/>
      <c r="TKR173" s="20"/>
      <c r="TKS173" s="20"/>
      <c r="TKT173" s="20"/>
      <c r="TKU173" s="20"/>
      <c r="TKV173" s="20"/>
      <c r="TKW173" s="20"/>
      <c r="TKX173" s="20"/>
      <c r="TKY173" s="20"/>
      <c r="TKZ173" s="20"/>
      <c r="TLA173" s="20"/>
      <c r="TLB173" s="20"/>
      <c r="TLC173" s="20"/>
      <c r="TLD173" s="20"/>
      <c r="TLE173" s="20"/>
      <c r="TLF173" s="20"/>
      <c r="TLG173" s="20"/>
      <c r="TLH173" s="20"/>
      <c r="TLI173" s="20"/>
      <c r="TLJ173" s="20"/>
      <c r="TLK173" s="20"/>
      <c r="TLL173" s="20"/>
      <c r="TLM173" s="20"/>
      <c r="TLN173" s="20"/>
      <c r="TLO173" s="20"/>
      <c r="TLP173" s="20"/>
      <c r="TLQ173" s="20"/>
      <c r="TLR173" s="20"/>
      <c r="TLS173" s="20"/>
      <c r="TLT173" s="20"/>
      <c r="TLU173" s="20"/>
      <c r="TLV173" s="20"/>
      <c r="TLW173" s="20"/>
      <c r="TLX173" s="20"/>
      <c r="TLY173" s="20"/>
      <c r="TLZ173" s="20"/>
      <c r="TMA173" s="20"/>
      <c r="TMB173" s="20"/>
      <c r="TMC173" s="20"/>
      <c r="TMD173" s="20"/>
      <c r="TME173" s="20"/>
      <c r="TMF173" s="20"/>
      <c r="TMG173" s="20"/>
      <c r="TMH173" s="20"/>
      <c r="TMI173" s="20"/>
      <c r="TMJ173" s="20"/>
      <c r="TMK173" s="20"/>
      <c r="TML173" s="20"/>
      <c r="TMM173" s="20"/>
      <c r="TMN173" s="20"/>
      <c r="TMO173" s="20"/>
      <c r="TMP173" s="20"/>
      <c r="TMQ173" s="20"/>
      <c r="TMR173" s="20"/>
      <c r="TMS173" s="20"/>
      <c r="TMT173" s="20"/>
      <c r="TMU173" s="20"/>
      <c r="TMV173" s="20"/>
      <c r="TMW173" s="20"/>
      <c r="TMX173" s="20"/>
      <c r="TMY173" s="20"/>
      <c r="TMZ173" s="20"/>
      <c r="TNA173" s="20"/>
      <c r="TNB173" s="20"/>
      <c r="TNC173" s="20"/>
      <c r="TND173" s="20"/>
      <c r="TNE173" s="20"/>
      <c r="TNF173" s="20"/>
      <c r="TNG173" s="20"/>
      <c r="TNH173" s="20"/>
      <c r="TNI173" s="20"/>
      <c r="TNJ173" s="20"/>
      <c r="TNK173" s="20"/>
      <c r="TNL173" s="20"/>
      <c r="TNM173" s="20"/>
      <c r="TNN173" s="20"/>
      <c r="TNO173" s="20"/>
      <c r="TNP173" s="20"/>
      <c r="TNQ173" s="20"/>
      <c r="TNR173" s="20"/>
      <c r="TNS173" s="20"/>
      <c r="TNT173" s="20"/>
      <c r="TNU173" s="20"/>
      <c r="TNV173" s="20"/>
      <c r="TNW173" s="20"/>
      <c r="TNX173" s="20"/>
      <c r="TNY173" s="20"/>
      <c r="TNZ173" s="20"/>
      <c r="TOA173" s="20"/>
      <c r="TOB173" s="20"/>
      <c r="TOC173" s="20"/>
      <c r="TOD173" s="20"/>
      <c r="TOE173" s="20"/>
      <c r="TOF173" s="20"/>
      <c r="TOG173" s="20"/>
      <c r="TOH173" s="20"/>
      <c r="TOI173" s="20"/>
      <c r="TOJ173" s="20"/>
      <c r="TOK173" s="20"/>
      <c r="TOL173" s="20"/>
      <c r="TOM173" s="20"/>
      <c r="TON173" s="20"/>
      <c r="TOO173" s="20"/>
      <c r="TOP173" s="20"/>
      <c r="TOQ173" s="20"/>
      <c r="TOR173" s="20"/>
      <c r="TOS173" s="20"/>
      <c r="TOT173" s="20"/>
      <c r="TOU173" s="20"/>
      <c r="TOV173" s="20"/>
      <c r="TOW173" s="20"/>
      <c r="TOX173" s="20"/>
      <c r="TOY173" s="20"/>
      <c r="TOZ173" s="20"/>
      <c r="TPA173" s="20"/>
      <c r="TPB173" s="20"/>
      <c r="TPC173" s="20"/>
      <c r="TPD173" s="20"/>
      <c r="TPE173" s="20"/>
      <c r="TPF173" s="20"/>
      <c r="TPG173" s="20"/>
      <c r="TPH173" s="20"/>
      <c r="TPI173" s="20"/>
      <c r="TPJ173" s="20"/>
      <c r="TPK173" s="20"/>
      <c r="TPL173" s="20"/>
      <c r="TPM173" s="20"/>
      <c r="TPN173" s="20"/>
      <c r="TPO173" s="20"/>
      <c r="TPP173" s="20"/>
      <c r="TPQ173" s="20"/>
      <c r="TPR173" s="20"/>
      <c r="TPS173" s="20"/>
      <c r="TPT173" s="20"/>
      <c r="TPU173" s="20"/>
      <c r="TPV173" s="20"/>
      <c r="TPW173" s="20"/>
      <c r="TPX173" s="20"/>
      <c r="TPY173" s="20"/>
      <c r="TPZ173" s="20"/>
      <c r="TQA173" s="20"/>
      <c r="TQB173" s="20"/>
      <c r="TQC173" s="20"/>
      <c r="TQD173" s="20"/>
      <c r="TQE173" s="20"/>
      <c r="TQF173" s="20"/>
      <c r="TQG173" s="20"/>
      <c r="TQH173" s="20"/>
      <c r="TQI173" s="20"/>
      <c r="TQJ173" s="20"/>
      <c r="TQK173" s="20"/>
      <c r="TQL173" s="20"/>
      <c r="TQM173" s="20"/>
      <c r="TQN173" s="20"/>
      <c r="TQO173" s="20"/>
      <c r="TQP173" s="20"/>
      <c r="TQQ173" s="20"/>
      <c r="TQR173" s="20"/>
      <c r="TQS173" s="20"/>
      <c r="TQT173" s="20"/>
      <c r="TQU173" s="20"/>
      <c r="TQV173" s="20"/>
      <c r="TQW173" s="20"/>
      <c r="TQX173" s="20"/>
      <c r="TQY173" s="20"/>
      <c r="TQZ173" s="20"/>
      <c r="TRA173" s="20"/>
      <c r="TRB173" s="20"/>
      <c r="TRC173" s="20"/>
      <c r="TRD173" s="20"/>
      <c r="TRE173" s="20"/>
      <c r="TRF173" s="20"/>
      <c r="TRG173" s="20"/>
      <c r="TRH173" s="20"/>
      <c r="TRI173" s="20"/>
      <c r="TRJ173" s="20"/>
      <c r="TRK173" s="20"/>
      <c r="TRL173" s="20"/>
      <c r="TRM173" s="20"/>
      <c r="TRN173" s="20"/>
      <c r="TRO173" s="20"/>
      <c r="TRP173" s="20"/>
      <c r="TRQ173" s="20"/>
      <c r="TRR173" s="20"/>
      <c r="TRS173" s="20"/>
      <c r="TRT173" s="20"/>
      <c r="TRU173" s="20"/>
      <c r="TRV173" s="20"/>
      <c r="TRW173" s="20"/>
      <c r="TRX173" s="20"/>
      <c r="TRY173" s="20"/>
      <c r="TRZ173" s="20"/>
      <c r="TSA173" s="20"/>
      <c r="TSB173" s="20"/>
      <c r="TSC173" s="20"/>
      <c r="TSD173" s="20"/>
      <c r="TSE173" s="20"/>
      <c r="TSF173" s="20"/>
      <c r="TSG173" s="20"/>
      <c r="TSH173" s="20"/>
      <c r="TSI173" s="20"/>
      <c r="TSJ173" s="20"/>
      <c r="TSK173" s="20"/>
      <c r="TSL173" s="20"/>
      <c r="TSM173" s="20"/>
      <c r="TSN173" s="20"/>
      <c r="TSO173" s="20"/>
      <c r="TSP173" s="20"/>
      <c r="TSQ173" s="20"/>
      <c r="TSR173" s="20"/>
      <c r="TSS173" s="20"/>
      <c r="TST173" s="20"/>
      <c r="TSU173" s="20"/>
      <c r="TSV173" s="20"/>
      <c r="TSW173" s="20"/>
      <c r="TSX173" s="20"/>
      <c r="TSY173" s="20"/>
      <c r="TSZ173" s="20"/>
      <c r="TTA173" s="20"/>
      <c r="TTB173" s="20"/>
      <c r="TTC173" s="20"/>
      <c r="TTD173" s="20"/>
      <c r="TTE173" s="20"/>
      <c r="TTF173" s="20"/>
      <c r="TTG173" s="20"/>
      <c r="TTH173" s="20"/>
      <c r="TTI173" s="20"/>
      <c r="TTJ173" s="20"/>
      <c r="TTK173" s="20"/>
      <c r="TTL173" s="20"/>
      <c r="TTM173" s="20"/>
      <c r="TTN173" s="20"/>
      <c r="TTO173" s="20"/>
      <c r="TTP173" s="20"/>
      <c r="TTQ173" s="20"/>
      <c r="TTR173" s="20"/>
      <c r="TTS173" s="20"/>
      <c r="TTT173" s="20"/>
      <c r="TTU173" s="20"/>
      <c r="TTV173" s="20"/>
      <c r="TTW173" s="20"/>
      <c r="TTX173" s="20"/>
      <c r="TTY173" s="20"/>
      <c r="TTZ173" s="20"/>
      <c r="TUA173" s="20"/>
      <c r="TUB173" s="20"/>
      <c r="TUC173" s="20"/>
      <c r="TUD173" s="20"/>
      <c r="TUE173" s="20"/>
      <c r="TUF173" s="20"/>
      <c r="TUG173" s="20"/>
      <c r="TUH173" s="20"/>
      <c r="TUI173" s="20"/>
      <c r="TUJ173" s="20"/>
      <c r="TUK173" s="20"/>
      <c r="TUL173" s="20"/>
      <c r="TUM173" s="20"/>
      <c r="TUN173" s="20"/>
      <c r="TUO173" s="20"/>
      <c r="TUP173" s="20"/>
      <c r="TUQ173" s="20"/>
      <c r="TUR173" s="20"/>
      <c r="TUS173" s="20"/>
      <c r="TUT173" s="20"/>
      <c r="TUU173" s="20"/>
      <c r="TUV173" s="20"/>
      <c r="TUW173" s="20"/>
      <c r="TUX173" s="20"/>
      <c r="TUY173" s="20"/>
      <c r="TUZ173" s="20"/>
      <c r="TVA173" s="20"/>
      <c r="TVB173" s="20"/>
      <c r="TVC173" s="20"/>
      <c r="TVD173" s="20"/>
      <c r="TVE173" s="20"/>
      <c r="TVF173" s="20"/>
      <c r="TVG173" s="20"/>
      <c r="TVH173" s="20"/>
      <c r="TVI173" s="20"/>
      <c r="TVJ173" s="20"/>
      <c r="TVK173" s="20"/>
      <c r="TVL173" s="20"/>
      <c r="TVM173" s="20"/>
      <c r="TVN173" s="20"/>
      <c r="TVO173" s="20"/>
      <c r="TVP173" s="20"/>
      <c r="TVQ173" s="20"/>
      <c r="TVR173" s="20"/>
      <c r="TVS173" s="20"/>
      <c r="TVT173" s="20"/>
      <c r="TVU173" s="20"/>
      <c r="TVV173" s="20"/>
      <c r="TVW173" s="20"/>
      <c r="TVX173" s="20"/>
      <c r="TVY173" s="20"/>
      <c r="TVZ173" s="20"/>
      <c r="TWA173" s="20"/>
      <c r="TWB173" s="20"/>
      <c r="TWC173" s="20"/>
      <c r="TWD173" s="20"/>
      <c r="TWE173" s="20"/>
      <c r="TWF173" s="20"/>
      <c r="TWG173" s="20"/>
      <c r="TWH173" s="20"/>
      <c r="TWI173" s="20"/>
      <c r="TWJ173" s="20"/>
      <c r="TWK173" s="20"/>
      <c r="TWL173" s="20"/>
      <c r="TWM173" s="20"/>
      <c r="TWN173" s="20"/>
      <c r="TWO173" s="20"/>
      <c r="TWP173" s="20"/>
      <c r="TWQ173" s="20"/>
      <c r="TWR173" s="20"/>
      <c r="TWS173" s="20"/>
      <c r="TWT173" s="20"/>
      <c r="TWU173" s="20"/>
      <c r="TWV173" s="20"/>
      <c r="TWW173" s="20"/>
      <c r="TWX173" s="20"/>
      <c r="TWY173" s="20"/>
      <c r="TWZ173" s="20"/>
      <c r="TXA173" s="20"/>
      <c r="TXB173" s="20"/>
      <c r="TXC173" s="20"/>
      <c r="TXD173" s="20"/>
      <c r="TXE173" s="20"/>
      <c r="TXF173" s="20"/>
      <c r="TXG173" s="20"/>
      <c r="TXH173" s="20"/>
      <c r="TXI173" s="20"/>
      <c r="TXJ173" s="20"/>
      <c r="TXK173" s="20"/>
      <c r="TXL173" s="20"/>
      <c r="TXM173" s="20"/>
      <c r="TXN173" s="20"/>
      <c r="TXO173" s="20"/>
      <c r="TXP173" s="20"/>
      <c r="TXQ173" s="20"/>
      <c r="TXR173" s="20"/>
      <c r="TXS173" s="20"/>
      <c r="TXT173" s="20"/>
      <c r="TXU173" s="20"/>
      <c r="TXV173" s="20"/>
      <c r="TXW173" s="20"/>
      <c r="TXX173" s="20"/>
      <c r="TXY173" s="20"/>
      <c r="TXZ173" s="20"/>
      <c r="TYA173" s="20"/>
      <c r="TYB173" s="20"/>
      <c r="TYC173" s="20"/>
      <c r="TYD173" s="20"/>
      <c r="TYE173" s="20"/>
      <c r="TYF173" s="20"/>
      <c r="TYG173" s="20"/>
      <c r="TYH173" s="20"/>
      <c r="TYI173" s="20"/>
      <c r="TYJ173" s="20"/>
      <c r="TYK173" s="20"/>
      <c r="TYL173" s="20"/>
      <c r="TYM173" s="20"/>
      <c r="TYN173" s="20"/>
      <c r="TYO173" s="20"/>
      <c r="TYP173" s="20"/>
      <c r="TYQ173" s="20"/>
      <c r="TYR173" s="20"/>
      <c r="TYS173" s="20"/>
      <c r="TYT173" s="20"/>
      <c r="TYU173" s="20"/>
      <c r="TYV173" s="20"/>
      <c r="TYW173" s="20"/>
      <c r="TYX173" s="20"/>
      <c r="TYY173" s="20"/>
      <c r="TYZ173" s="20"/>
      <c r="TZA173" s="20"/>
      <c r="TZB173" s="20"/>
      <c r="TZC173" s="20"/>
      <c r="TZD173" s="20"/>
      <c r="TZE173" s="20"/>
      <c r="TZF173" s="20"/>
      <c r="TZG173" s="20"/>
      <c r="TZH173" s="20"/>
      <c r="TZI173" s="20"/>
      <c r="TZJ173" s="20"/>
      <c r="TZK173" s="20"/>
      <c r="TZL173" s="20"/>
      <c r="TZM173" s="20"/>
      <c r="TZN173" s="20"/>
      <c r="TZO173" s="20"/>
      <c r="TZP173" s="20"/>
      <c r="TZQ173" s="20"/>
      <c r="TZR173" s="20"/>
      <c r="TZS173" s="20"/>
      <c r="TZT173" s="20"/>
      <c r="TZU173" s="20"/>
      <c r="TZV173" s="20"/>
      <c r="TZW173" s="20"/>
      <c r="TZX173" s="20"/>
      <c r="TZY173" s="20"/>
      <c r="TZZ173" s="20"/>
      <c r="UAA173" s="20"/>
      <c r="UAB173" s="20"/>
      <c r="UAC173" s="20"/>
      <c r="UAD173" s="20"/>
      <c r="UAE173" s="20"/>
      <c r="UAF173" s="20"/>
      <c r="UAG173" s="20"/>
      <c r="UAH173" s="20"/>
      <c r="UAI173" s="20"/>
      <c r="UAJ173" s="20"/>
      <c r="UAK173" s="20"/>
      <c r="UAL173" s="20"/>
      <c r="UAM173" s="20"/>
      <c r="UAN173" s="20"/>
      <c r="UAO173" s="20"/>
      <c r="UAP173" s="20"/>
      <c r="UAQ173" s="20"/>
      <c r="UAR173" s="20"/>
      <c r="UAS173" s="20"/>
      <c r="UAT173" s="20"/>
      <c r="UAU173" s="20"/>
      <c r="UAV173" s="20"/>
      <c r="UAW173" s="20"/>
      <c r="UAX173" s="20"/>
      <c r="UAY173" s="20"/>
      <c r="UAZ173" s="20"/>
      <c r="UBA173" s="20"/>
      <c r="UBB173" s="20"/>
      <c r="UBC173" s="20"/>
      <c r="UBD173" s="20"/>
      <c r="UBE173" s="20"/>
      <c r="UBF173" s="20"/>
      <c r="UBG173" s="20"/>
      <c r="UBH173" s="20"/>
      <c r="UBI173" s="20"/>
      <c r="UBJ173" s="20"/>
      <c r="UBK173" s="20"/>
      <c r="UBL173" s="20"/>
      <c r="UBM173" s="20"/>
      <c r="UBN173" s="20"/>
      <c r="UBO173" s="20"/>
      <c r="UBP173" s="20"/>
      <c r="UBQ173" s="20"/>
      <c r="UBR173" s="20"/>
      <c r="UBS173" s="20"/>
      <c r="UBT173" s="20"/>
      <c r="UBU173" s="20"/>
      <c r="UBV173" s="20"/>
      <c r="UBW173" s="20"/>
      <c r="UBX173" s="20"/>
      <c r="UBY173" s="20"/>
      <c r="UBZ173" s="20"/>
      <c r="UCA173" s="20"/>
      <c r="UCB173" s="20"/>
      <c r="UCC173" s="20"/>
      <c r="UCD173" s="20"/>
      <c r="UCE173" s="20"/>
      <c r="UCF173" s="20"/>
      <c r="UCG173" s="20"/>
      <c r="UCH173" s="20"/>
      <c r="UCI173" s="20"/>
      <c r="UCJ173" s="20"/>
      <c r="UCK173" s="20"/>
      <c r="UCL173" s="20"/>
      <c r="UCM173" s="20"/>
      <c r="UCN173" s="20"/>
      <c r="UCO173" s="20"/>
      <c r="UCP173" s="20"/>
      <c r="UCQ173" s="20"/>
      <c r="UCR173" s="20"/>
      <c r="UCS173" s="20"/>
      <c r="UCT173" s="20"/>
      <c r="UCU173" s="20"/>
      <c r="UCV173" s="20"/>
      <c r="UCW173" s="20"/>
      <c r="UCX173" s="20"/>
      <c r="UCY173" s="20"/>
      <c r="UCZ173" s="20"/>
      <c r="UDA173" s="20"/>
      <c r="UDB173" s="20"/>
      <c r="UDC173" s="20"/>
      <c r="UDD173" s="20"/>
      <c r="UDE173" s="20"/>
      <c r="UDF173" s="20"/>
      <c r="UDG173" s="20"/>
      <c r="UDH173" s="20"/>
      <c r="UDI173" s="20"/>
      <c r="UDJ173" s="20"/>
      <c r="UDK173" s="20"/>
      <c r="UDL173" s="20"/>
      <c r="UDM173" s="20"/>
      <c r="UDN173" s="20"/>
      <c r="UDO173" s="20"/>
      <c r="UDP173" s="20"/>
      <c r="UDQ173" s="20"/>
      <c r="UDR173" s="20"/>
      <c r="UDS173" s="20"/>
      <c r="UDT173" s="20"/>
      <c r="UDU173" s="20"/>
      <c r="UDV173" s="20"/>
      <c r="UDW173" s="20"/>
      <c r="UDX173" s="20"/>
      <c r="UDY173" s="20"/>
      <c r="UDZ173" s="20"/>
      <c r="UEA173" s="20"/>
      <c r="UEB173" s="20"/>
      <c r="UEC173" s="20"/>
      <c r="UED173" s="20"/>
      <c r="UEE173" s="20"/>
      <c r="UEF173" s="20"/>
      <c r="UEG173" s="20"/>
      <c r="UEH173" s="20"/>
      <c r="UEI173" s="20"/>
      <c r="UEJ173" s="20"/>
      <c r="UEK173" s="20"/>
      <c r="UEL173" s="20"/>
      <c r="UEM173" s="20"/>
      <c r="UEN173" s="20"/>
      <c r="UEO173" s="20"/>
      <c r="UEP173" s="20"/>
      <c r="UEQ173" s="20"/>
      <c r="UER173" s="20"/>
      <c r="UES173" s="20"/>
      <c r="UET173" s="20"/>
      <c r="UEU173" s="20"/>
      <c r="UEV173" s="20"/>
      <c r="UEW173" s="20"/>
      <c r="UEX173" s="20"/>
      <c r="UEY173" s="20"/>
      <c r="UEZ173" s="20"/>
      <c r="UFA173" s="20"/>
      <c r="UFB173" s="20"/>
      <c r="UFC173" s="20"/>
      <c r="UFD173" s="20"/>
      <c r="UFE173" s="20"/>
      <c r="UFF173" s="20"/>
      <c r="UFG173" s="20"/>
      <c r="UFH173" s="20"/>
      <c r="UFI173" s="20"/>
      <c r="UFJ173" s="20"/>
      <c r="UFK173" s="20"/>
      <c r="UFL173" s="20"/>
      <c r="UFM173" s="20"/>
      <c r="UFN173" s="20"/>
      <c r="UFO173" s="20"/>
      <c r="UFP173" s="20"/>
      <c r="UFQ173" s="20"/>
      <c r="UFR173" s="20"/>
      <c r="UFS173" s="20"/>
      <c r="UFT173" s="20"/>
      <c r="UFU173" s="20"/>
      <c r="UFV173" s="20"/>
      <c r="UFW173" s="20"/>
      <c r="UFX173" s="20"/>
      <c r="UFY173" s="20"/>
      <c r="UFZ173" s="20"/>
      <c r="UGA173" s="20"/>
      <c r="UGB173" s="20"/>
      <c r="UGC173" s="20"/>
      <c r="UGD173" s="20"/>
      <c r="UGE173" s="20"/>
      <c r="UGF173" s="20"/>
      <c r="UGG173" s="20"/>
      <c r="UGH173" s="20"/>
      <c r="UGI173" s="20"/>
      <c r="UGJ173" s="20"/>
      <c r="UGK173" s="20"/>
      <c r="UGL173" s="20"/>
      <c r="UGM173" s="20"/>
      <c r="UGN173" s="20"/>
      <c r="UGO173" s="20"/>
      <c r="UGP173" s="20"/>
      <c r="UGQ173" s="20"/>
      <c r="UGR173" s="20"/>
      <c r="UGS173" s="20"/>
      <c r="UGT173" s="20"/>
      <c r="UGU173" s="20"/>
      <c r="UGV173" s="20"/>
      <c r="UGW173" s="20"/>
      <c r="UGX173" s="20"/>
      <c r="UGY173" s="20"/>
      <c r="UGZ173" s="20"/>
      <c r="UHA173" s="20"/>
      <c r="UHB173" s="20"/>
      <c r="UHC173" s="20"/>
      <c r="UHD173" s="20"/>
      <c r="UHE173" s="20"/>
      <c r="UHF173" s="20"/>
      <c r="UHG173" s="20"/>
      <c r="UHH173" s="20"/>
      <c r="UHI173" s="20"/>
      <c r="UHJ173" s="20"/>
      <c r="UHK173" s="20"/>
      <c r="UHL173" s="20"/>
      <c r="UHM173" s="20"/>
      <c r="UHN173" s="20"/>
      <c r="UHO173" s="20"/>
      <c r="UHP173" s="20"/>
      <c r="UHQ173" s="20"/>
      <c r="UHR173" s="20"/>
      <c r="UHS173" s="20"/>
      <c r="UHT173" s="20"/>
      <c r="UHU173" s="20"/>
      <c r="UHV173" s="20"/>
      <c r="UHW173" s="20"/>
      <c r="UHX173" s="20"/>
      <c r="UHY173" s="20"/>
      <c r="UHZ173" s="20"/>
      <c r="UIA173" s="20"/>
      <c r="UIB173" s="20"/>
      <c r="UIC173" s="20"/>
      <c r="UID173" s="20"/>
      <c r="UIE173" s="20"/>
      <c r="UIF173" s="20"/>
      <c r="UIG173" s="20"/>
      <c r="UIH173" s="20"/>
      <c r="UII173" s="20"/>
      <c r="UIJ173" s="20"/>
      <c r="UIK173" s="20"/>
      <c r="UIL173" s="20"/>
      <c r="UIM173" s="20"/>
      <c r="UIN173" s="20"/>
      <c r="UIO173" s="20"/>
      <c r="UIP173" s="20"/>
      <c r="UIQ173" s="20"/>
      <c r="UIR173" s="20"/>
      <c r="UIS173" s="20"/>
      <c r="UIT173" s="20"/>
      <c r="UIU173" s="20"/>
      <c r="UIV173" s="20"/>
      <c r="UIW173" s="20"/>
      <c r="UIX173" s="20"/>
      <c r="UIY173" s="20"/>
      <c r="UIZ173" s="20"/>
      <c r="UJA173" s="20"/>
      <c r="UJB173" s="20"/>
      <c r="UJC173" s="20"/>
      <c r="UJD173" s="20"/>
      <c r="UJE173" s="20"/>
      <c r="UJF173" s="20"/>
      <c r="UJG173" s="20"/>
      <c r="UJH173" s="20"/>
      <c r="UJI173" s="20"/>
      <c r="UJJ173" s="20"/>
      <c r="UJK173" s="20"/>
      <c r="UJL173" s="20"/>
      <c r="UJM173" s="20"/>
      <c r="UJN173" s="20"/>
      <c r="UJO173" s="20"/>
      <c r="UJP173" s="20"/>
      <c r="UJQ173" s="20"/>
      <c r="UJR173" s="20"/>
      <c r="UJS173" s="20"/>
      <c r="UJT173" s="20"/>
      <c r="UJU173" s="20"/>
      <c r="UJV173" s="20"/>
      <c r="UJW173" s="20"/>
      <c r="UJX173" s="20"/>
      <c r="UJY173" s="20"/>
      <c r="UJZ173" s="20"/>
      <c r="UKA173" s="20"/>
      <c r="UKB173" s="20"/>
      <c r="UKC173" s="20"/>
      <c r="UKD173" s="20"/>
      <c r="UKE173" s="20"/>
      <c r="UKF173" s="20"/>
      <c r="UKG173" s="20"/>
      <c r="UKH173" s="20"/>
      <c r="UKI173" s="20"/>
      <c r="UKJ173" s="20"/>
      <c r="UKK173" s="20"/>
      <c r="UKL173" s="20"/>
      <c r="UKM173" s="20"/>
      <c r="UKN173" s="20"/>
      <c r="UKO173" s="20"/>
      <c r="UKP173" s="20"/>
      <c r="UKQ173" s="20"/>
      <c r="UKR173" s="20"/>
      <c r="UKS173" s="20"/>
      <c r="UKT173" s="20"/>
      <c r="UKU173" s="20"/>
      <c r="UKV173" s="20"/>
      <c r="UKW173" s="20"/>
      <c r="UKX173" s="20"/>
      <c r="UKY173" s="20"/>
      <c r="UKZ173" s="20"/>
      <c r="ULA173" s="20"/>
      <c r="ULB173" s="20"/>
      <c r="ULC173" s="20"/>
      <c r="ULD173" s="20"/>
      <c r="ULE173" s="20"/>
      <c r="ULF173" s="20"/>
      <c r="ULG173" s="20"/>
      <c r="ULH173" s="20"/>
      <c r="ULI173" s="20"/>
      <c r="ULJ173" s="20"/>
      <c r="ULK173" s="20"/>
      <c r="ULL173" s="20"/>
      <c r="ULM173" s="20"/>
      <c r="ULN173" s="20"/>
      <c r="ULO173" s="20"/>
      <c r="ULP173" s="20"/>
      <c r="ULQ173" s="20"/>
      <c r="ULR173" s="20"/>
      <c r="ULS173" s="20"/>
      <c r="ULT173" s="20"/>
      <c r="ULU173" s="20"/>
      <c r="ULV173" s="20"/>
      <c r="ULW173" s="20"/>
      <c r="ULX173" s="20"/>
      <c r="ULY173" s="20"/>
      <c r="ULZ173" s="20"/>
      <c r="UMA173" s="20"/>
      <c r="UMB173" s="20"/>
      <c r="UMC173" s="20"/>
      <c r="UMD173" s="20"/>
      <c r="UME173" s="20"/>
      <c r="UMF173" s="20"/>
      <c r="UMG173" s="20"/>
      <c r="UMH173" s="20"/>
      <c r="UMI173" s="20"/>
      <c r="UMJ173" s="20"/>
      <c r="UMK173" s="20"/>
      <c r="UML173" s="20"/>
      <c r="UMM173" s="20"/>
      <c r="UMN173" s="20"/>
      <c r="UMO173" s="20"/>
      <c r="UMP173" s="20"/>
      <c r="UMQ173" s="20"/>
      <c r="UMR173" s="20"/>
      <c r="UMS173" s="20"/>
      <c r="UMT173" s="20"/>
      <c r="UMU173" s="20"/>
      <c r="UMV173" s="20"/>
      <c r="UMW173" s="20"/>
      <c r="UMX173" s="20"/>
      <c r="UMY173" s="20"/>
      <c r="UMZ173" s="20"/>
      <c r="UNA173" s="20"/>
      <c r="UNB173" s="20"/>
      <c r="UNC173" s="20"/>
      <c r="UND173" s="20"/>
      <c r="UNE173" s="20"/>
      <c r="UNF173" s="20"/>
      <c r="UNG173" s="20"/>
      <c r="UNH173" s="20"/>
      <c r="UNI173" s="20"/>
      <c r="UNJ173" s="20"/>
      <c r="UNK173" s="20"/>
      <c r="UNL173" s="20"/>
      <c r="UNM173" s="20"/>
      <c r="UNN173" s="20"/>
      <c r="UNO173" s="20"/>
      <c r="UNP173" s="20"/>
      <c r="UNQ173" s="20"/>
      <c r="UNR173" s="20"/>
      <c r="UNS173" s="20"/>
      <c r="UNT173" s="20"/>
      <c r="UNU173" s="20"/>
      <c r="UNV173" s="20"/>
      <c r="UNW173" s="20"/>
      <c r="UNX173" s="20"/>
      <c r="UNY173" s="20"/>
      <c r="UNZ173" s="20"/>
      <c r="UOA173" s="20"/>
      <c r="UOB173" s="20"/>
      <c r="UOC173" s="20"/>
      <c r="UOD173" s="20"/>
      <c r="UOE173" s="20"/>
      <c r="UOF173" s="20"/>
      <c r="UOG173" s="20"/>
      <c r="UOH173" s="20"/>
      <c r="UOI173" s="20"/>
      <c r="UOJ173" s="20"/>
      <c r="UOK173" s="20"/>
      <c r="UOL173" s="20"/>
      <c r="UOM173" s="20"/>
      <c r="UON173" s="20"/>
      <c r="UOO173" s="20"/>
      <c r="UOP173" s="20"/>
      <c r="UOQ173" s="20"/>
      <c r="UOR173" s="20"/>
      <c r="UOS173" s="20"/>
      <c r="UOT173" s="20"/>
      <c r="UOU173" s="20"/>
      <c r="UOV173" s="20"/>
      <c r="UOW173" s="20"/>
      <c r="UOX173" s="20"/>
      <c r="UOY173" s="20"/>
      <c r="UOZ173" s="20"/>
      <c r="UPA173" s="20"/>
      <c r="UPB173" s="20"/>
      <c r="UPC173" s="20"/>
      <c r="UPD173" s="20"/>
      <c r="UPE173" s="20"/>
      <c r="UPF173" s="20"/>
      <c r="UPG173" s="20"/>
      <c r="UPH173" s="20"/>
      <c r="UPI173" s="20"/>
      <c r="UPJ173" s="20"/>
      <c r="UPK173" s="20"/>
      <c r="UPL173" s="20"/>
      <c r="UPM173" s="20"/>
      <c r="UPN173" s="20"/>
      <c r="UPO173" s="20"/>
      <c r="UPP173" s="20"/>
      <c r="UPQ173" s="20"/>
      <c r="UPR173" s="20"/>
      <c r="UPS173" s="20"/>
      <c r="UPT173" s="20"/>
      <c r="UPU173" s="20"/>
      <c r="UPV173" s="20"/>
      <c r="UPW173" s="20"/>
      <c r="UPX173" s="20"/>
      <c r="UPY173" s="20"/>
      <c r="UPZ173" s="20"/>
      <c r="UQA173" s="20"/>
      <c r="UQB173" s="20"/>
      <c r="UQC173" s="20"/>
      <c r="UQD173" s="20"/>
      <c r="UQE173" s="20"/>
      <c r="UQF173" s="20"/>
      <c r="UQG173" s="20"/>
      <c r="UQH173" s="20"/>
      <c r="UQI173" s="20"/>
      <c r="UQJ173" s="20"/>
      <c r="UQK173" s="20"/>
      <c r="UQL173" s="20"/>
      <c r="UQM173" s="20"/>
      <c r="UQN173" s="20"/>
      <c r="UQO173" s="20"/>
      <c r="UQP173" s="20"/>
      <c r="UQQ173" s="20"/>
      <c r="UQR173" s="20"/>
      <c r="UQS173" s="20"/>
      <c r="UQT173" s="20"/>
      <c r="UQU173" s="20"/>
      <c r="UQV173" s="20"/>
      <c r="UQW173" s="20"/>
      <c r="UQX173" s="20"/>
      <c r="UQY173" s="20"/>
      <c r="UQZ173" s="20"/>
      <c r="URA173" s="20"/>
      <c r="URB173" s="20"/>
      <c r="URC173" s="20"/>
      <c r="URD173" s="20"/>
      <c r="URE173" s="20"/>
      <c r="URF173" s="20"/>
      <c r="URG173" s="20"/>
      <c r="URH173" s="20"/>
      <c r="URI173" s="20"/>
      <c r="URJ173" s="20"/>
      <c r="URK173" s="20"/>
      <c r="URL173" s="20"/>
      <c r="URM173" s="20"/>
      <c r="URN173" s="20"/>
      <c r="URO173" s="20"/>
      <c r="URP173" s="20"/>
      <c r="URQ173" s="20"/>
      <c r="URR173" s="20"/>
      <c r="URS173" s="20"/>
      <c r="URT173" s="20"/>
      <c r="URU173" s="20"/>
      <c r="URV173" s="20"/>
      <c r="URW173" s="20"/>
      <c r="URX173" s="20"/>
      <c r="URY173" s="20"/>
      <c r="URZ173" s="20"/>
      <c r="USA173" s="20"/>
      <c r="USB173" s="20"/>
      <c r="USC173" s="20"/>
      <c r="USD173" s="20"/>
      <c r="USE173" s="20"/>
      <c r="USF173" s="20"/>
      <c r="USG173" s="20"/>
      <c r="USH173" s="20"/>
      <c r="USI173" s="20"/>
      <c r="USJ173" s="20"/>
      <c r="USK173" s="20"/>
      <c r="USL173" s="20"/>
      <c r="USM173" s="20"/>
      <c r="USN173" s="20"/>
      <c r="USO173" s="20"/>
      <c r="USP173" s="20"/>
      <c r="USQ173" s="20"/>
      <c r="USR173" s="20"/>
      <c r="USS173" s="20"/>
      <c r="UST173" s="20"/>
      <c r="USU173" s="20"/>
      <c r="USV173" s="20"/>
      <c r="USW173" s="20"/>
      <c r="USX173" s="20"/>
      <c r="USY173" s="20"/>
      <c r="USZ173" s="20"/>
      <c r="UTA173" s="20"/>
      <c r="UTB173" s="20"/>
      <c r="UTC173" s="20"/>
      <c r="UTD173" s="20"/>
      <c r="UTE173" s="20"/>
      <c r="UTF173" s="20"/>
      <c r="UTG173" s="20"/>
      <c r="UTH173" s="20"/>
      <c r="UTI173" s="20"/>
      <c r="UTJ173" s="20"/>
      <c r="UTK173" s="20"/>
      <c r="UTL173" s="20"/>
      <c r="UTM173" s="20"/>
      <c r="UTN173" s="20"/>
      <c r="UTO173" s="20"/>
      <c r="UTP173" s="20"/>
      <c r="UTQ173" s="20"/>
      <c r="UTR173" s="20"/>
      <c r="UTS173" s="20"/>
      <c r="UTT173" s="20"/>
      <c r="UTU173" s="20"/>
      <c r="UTV173" s="20"/>
      <c r="UTW173" s="20"/>
      <c r="UTX173" s="20"/>
      <c r="UTY173" s="20"/>
      <c r="UTZ173" s="20"/>
      <c r="UUA173" s="20"/>
      <c r="UUB173" s="20"/>
      <c r="UUC173" s="20"/>
      <c r="UUD173" s="20"/>
      <c r="UUE173" s="20"/>
      <c r="UUF173" s="20"/>
      <c r="UUG173" s="20"/>
      <c r="UUH173" s="20"/>
      <c r="UUI173" s="20"/>
      <c r="UUJ173" s="20"/>
      <c r="UUK173" s="20"/>
      <c r="UUL173" s="20"/>
      <c r="UUM173" s="20"/>
      <c r="UUN173" s="20"/>
      <c r="UUO173" s="20"/>
      <c r="UUP173" s="20"/>
      <c r="UUQ173" s="20"/>
      <c r="UUR173" s="20"/>
      <c r="UUS173" s="20"/>
      <c r="UUT173" s="20"/>
      <c r="UUU173" s="20"/>
      <c r="UUV173" s="20"/>
      <c r="UUW173" s="20"/>
      <c r="UUX173" s="20"/>
      <c r="UUY173" s="20"/>
      <c r="UUZ173" s="20"/>
      <c r="UVA173" s="20"/>
      <c r="UVB173" s="20"/>
      <c r="UVC173" s="20"/>
      <c r="UVD173" s="20"/>
      <c r="UVE173" s="20"/>
      <c r="UVF173" s="20"/>
      <c r="UVG173" s="20"/>
      <c r="UVH173" s="20"/>
      <c r="UVI173" s="20"/>
      <c r="UVJ173" s="20"/>
      <c r="UVK173" s="20"/>
      <c r="UVL173" s="20"/>
      <c r="UVM173" s="20"/>
      <c r="UVN173" s="20"/>
      <c r="UVO173" s="20"/>
      <c r="UVP173" s="20"/>
      <c r="UVQ173" s="20"/>
      <c r="UVR173" s="20"/>
      <c r="UVS173" s="20"/>
      <c r="UVT173" s="20"/>
      <c r="UVU173" s="20"/>
      <c r="UVV173" s="20"/>
      <c r="UVW173" s="20"/>
      <c r="UVX173" s="20"/>
      <c r="UVY173" s="20"/>
      <c r="UVZ173" s="20"/>
      <c r="UWA173" s="20"/>
      <c r="UWB173" s="20"/>
      <c r="UWC173" s="20"/>
      <c r="UWD173" s="20"/>
      <c r="UWE173" s="20"/>
      <c r="UWF173" s="20"/>
      <c r="UWG173" s="20"/>
      <c r="UWH173" s="20"/>
      <c r="UWI173" s="20"/>
      <c r="UWJ173" s="20"/>
      <c r="UWK173" s="20"/>
      <c r="UWL173" s="20"/>
      <c r="UWM173" s="20"/>
      <c r="UWN173" s="20"/>
      <c r="UWO173" s="20"/>
      <c r="UWP173" s="20"/>
      <c r="UWQ173" s="20"/>
      <c r="UWR173" s="20"/>
      <c r="UWS173" s="20"/>
      <c r="UWT173" s="20"/>
      <c r="UWU173" s="20"/>
      <c r="UWV173" s="20"/>
      <c r="UWW173" s="20"/>
      <c r="UWX173" s="20"/>
      <c r="UWY173" s="20"/>
      <c r="UWZ173" s="20"/>
      <c r="UXA173" s="20"/>
      <c r="UXB173" s="20"/>
      <c r="UXC173" s="20"/>
      <c r="UXD173" s="20"/>
      <c r="UXE173" s="20"/>
      <c r="UXF173" s="20"/>
      <c r="UXG173" s="20"/>
      <c r="UXH173" s="20"/>
      <c r="UXI173" s="20"/>
      <c r="UXJ173" s="20"/>
      <c r="UXK173" s="20"/>
      <c r="UXL173" s="20"/>
      <c r="UXM173" s="20"/>
      <c r="UXN173" s="20"/>
      <c r="UXO173" s="20"/>
      <c r="UXP173" s="20"/>
      <c r="UXQ173" s="20"/>
      <c r="UXR173" s="20"/>
      <c r="UXS173" s="20"/>
      <c r="UXT173" s="20"/>
      <c r="UXU173" s="20"/>
      <c r="UXV173" s="20"/>
      <c r="UXW173" s="20"/>
      <c r="UXX173" s="20"/>
      <c r="UXY173" s="20"/>
      <c r="UXZ173" s="20"/>
      <c r="UYA173" s="20"/>
      <c r="UYB173" s="20"/>
      <c r="UYC173" s="20"/>
      <c r="UYD173" s="20"/>
      <c r="UYE173" s="20"/>
      <c r="UYF173" s="20"/>
      <c r="UYG173" s="20"/>
      <c r="UYH173" s="20"/>
      <c r="UYI173" s="20"/>
      <c r="UYJ173" s="20"/>
      <c r="UYK173" s="20"/>
      <c r="UYL173" s="20"/>
      <c r="UYM173" s="20"/>
      <c r="UYN173" s="20"/>
      <c r="UYO173" s="20"/>
      <c r="UYP173" s="20"/>
      <c r="UYQ173" s="20"/>
      <c r="UYR173" s="20"/>
      <c r="UYS173" s="20"/>
      <c r="UYT173" s="20"/>
      <c r="UYU173" s="20"/>
      <c r="UYV173" s="20"/>
      <c r="UYW173" s="20"/>
      <c r="UYX173" s="20"/>
      <c r="UYY173" s="20"/>
      <c r="UYZ173" s="20"/>
      <c r="UZA173" s="20"/>
      <c r="UZB173" s="20"/>
      <c r="UZC173" s="20"/>
      <c r="UZD173" s="20"/>
      <c r="UZE173" s="20"/>
      <c r="UZF173" s="20"/>
      <c r="UZG173" s="20"/>
      <c r="UZH173" s="20"/>
      <c r="UZI173" s="20"/>
      <c r="UZJ173" s="20"/>
      <c r="UZK173" s="20"/>
      <c r="UZL173" s="20"/>
      <c r="UZM173" s="20"/>
      <c r="UZN173" s="20"/>
      <c r="UZO173" s="20"/>
      <c r="UZP173" s="20"/>
      <c r="UZQ173" s="20"/>
      <c r="UZR173" s="20"/>
      <c r="UZS173" s="20"/>
      <c r="UZT173" s="20"/>
      <c r="UZU173" s="20"/>
      <c r="UZV173" s="20"/>
      <c r="UZW173" s="20"/>
      <c r="UZX173" s="20"/>
      <c r="UZY173" s="20"/>
      <c r="UZZ173" s="20"/>
      <c r="VAA173" s="20"/>
      <c r="VAB173" s="20"/>
      <c r="VAC173" s="20"/>
      <c r="VAD173" s="20"/>
      <c r="VAE173" s="20"/>
      <c r="VAF173" s="20"/>
      <c r="VAG173" s="20"/>
      <c r="VAH173" s="20"/>
      <c r="VAI173" s="20"/>
      <c r="VAJ173" s="20"/>
      <c r="VAK173" s="20"/>
      <c r="VAL173" s="20"/>
      <c r="VAM173" s="20"/>
      <c r="VAN173" s="20"/>
      <c r="VAO173" s="20"/>
      <c r="VAP173" s="20"/>
      <c r="VAQ173" s="20"/>
      <c r="VAR173" s="20"/>
      <c r="VAS173" s="20"/>
      <c r="VAT173" s="20"/>
      <c r="VAU173" s="20"/>
      <c r="VAV173" s="20"/>
      <c r="VAW173" s="20"/>
      <c r="VAX173" s="20"/>
      <c r="VAY173" s="20"/>
      <c r="VAZ173" s="20"/>
      <c r="VBA173" s="20"/>
      <c r="VBB173" s="20"/>
      <c r="VBC173" s="20"/>
      <c r="VBD173" s="20"/>
      <c r="VBE173" s="20"/>
      <c r="VBF173" s="20"/>
      <c r="VBG173" s="20"/>
      <c r="VBH173" s="20"/>
      <c r="VBI173" s="20"/>
      <c r="VBJ173" s="20"/>
      <c r="VBK173" s="20"/>
      <c r="VBL173" s="20"/>
      <c r="VBM173" s="20"/>
      <c r="VBN173" s="20"/>
      <c r="VBO173" s="20"/>
      <c r="VBP173" s="20"/>
      <c r="VBQ173" s="20"/>
      <c r="VBR173" s="20"/>
      <c r="VBS173" s="20"/>
      <c r="VBT173" s="20"/>
      <c r="VBU173" s="20"/>
      <c r="VBV173" s="20"/>
      <c r="VBW173" s="20"/>
      <c r="VBX173" s="20"/>
      <c r="VBY173" s="20"/>
      <c r="VBZ173" s="20"/>
      <c r="VCA173" s="20"/>
      <c r="VCB173" s="20"/>
      <c r="VCC173" s="20"/>
      <c r="VCD173" s="20"/>
      <c r="VCE173" s="20"/>
      <c r="VCF173" s="20"/>
      <c r="VCG173" s="20"/>
      <c r="VCH173" s="20"/>
      <c r="VCI173" s="20"/>
      <c r="VCJ173" s="20"/>
      <c r="VCK173" s="20"/>
      <c r="VCL173" s="20"/>
      <c r="VCM173" s="20"/>
      <c r="VCN173" s="20"/>
      <c r="VCO173" s="20"/>
      <c r="VCP173" s="20"/>
      <c r="VCQ173" s="20"/>
      <c r="VCR173" s="20"/>
      <c r="VCS173" s="20"/>
      <c r="VCT173" s="20"/>
      <c r="VCU173" s="20"/>
      <c r="VCV173" s="20"/>
      <c r="VCW173" s="20"/>
      <c r="VCX173" s="20"/>
      <c r="VCY173" s="20"/>
      <c r="VCZ173" s="20"/>
      <c r="VDA173" s="20"/>
      <c r="VDB173" s="20"/>
      <c r="VDC173" s="20"/>
      <c r="VDD173" s="20"/>
      <c r="VDE173" s="20"/>
      <c r="VDF173" s="20"/>
      <c r="VDG173" s="20"/>
      <c r="VDH173" s="20"/>
      <c r="VDI173" s="20"/>
      <c r="VDJ173" s="20"/>
      <c r="VDK173" s="20"/>
      <c r="VDL173" s="20"/>
      <c r="VDM173" s="20"/>
      <c r="VDN173" s="20"/>
      <c r="VDO173" s="20"/>
      <c r="VDP173" s="20"/>
      <c r="VDQ173" s="20"/>
      <c r="VDR173" s="20"/>
      <c r="VDS173" s="20"/>
      <c r="VDT173" s="20"/>
      <c r="VDU173" s="20"/>
      <c r="VDV173" s="20"/>
      <c r="VDW173" s="20"/>
      <c r="VDX173" s="20"/>
      <c r="VDY173" s="20"/>
      <c r="VDZ173" s="20"/>
      <c r="VEA173" s="20"/>
      <c r="VEB173" s="20"/>
      <c r="VEC173" s="20"/>
      <c r="VED173" s="20"/>
      <c r="VEE173" s="20"/>
      <c r="VEF173" s="20"/>
      <c r="VEG173" s="20"/>
      <c r="VEH173" s="20"/>
      <c r="VEI173" s="20"/>
      <c r="VEJ173" s="20"/>
      <c r="VEK173" s="20"/>
      <c r="VEL173" s="20"/>
      <c r="VEM173" s="20"/>
      <c r="VEN173" s="20"/>
      <c r="VEO173" s="20"/>
      <c r="VEP173" s="20"/>
      <c r="VEQ173" s="20"/>
      <c r="VER173" s="20"/>
      <c r="VES173" s="20"/>
      <c r="VET173" s="20"/>
      <c r="VEU173" s="20"/>
      <c r="VEV173" s="20"/>
      <c r="VEW173" s="20"/>
      <c r="VEX173" s="20"/>
      <c r="VEY173" s="20"/>
      <c r="VEZ173" s="20"/>
      <c r="VFA173" s="20"/>
      <c r="VFB173" s="20"/>
      <c r="VFC173" s="20"/>
      <c r="VFD173" s="20"/>
      <c r="VFE173" s="20"/>
      <c r="VFF173" s="20"/>
      <c r="VFG173" s="20"/>
      <c r="VFH173" s="20"/>
      <c r="VFI173" s="20"/>
      <c r="VFJ173" s="20"/>
      <c r="VFK173" s="20"/>
      <c r="VFL173" s="20"/>
      <c r="VFM173" s="20"/>
      <c r="VFN173" s="20"/>
      <c r="VFO173" s="20"/>
      <c r="VFP173" s="20"/>
      <c r="VFQ173" s="20"/>
      <c r="VFR173" s="20"/>
      <c r="VFS173" s="20"/>
      <c r="VFT173" s="20"/>
      <c r="VFU173" s="20"/>
      <c r="VFV173" s="20"/>
      <c r="VFW173" s="20"/>
      <c r="VFX173" s="20"/>
      <c r="VFY173" s="20"/>
      <c r="VFZ173" s="20"/>
      <c r="VGA173" s="20"/>
      <c r="VGB173" s="20"/>
      <c r="VGC173" s="20"/>
      <c r="VGD173" s="20"/>
      <c r="VGE173" s="20"/>
      <c r="VGF173" s="20"/>
      <c r="VGG173" s="20"/>
      <c r="VGH173" s="20"/>
      <c r="VGI173" s="20"/>
      <c r="VGJ173" s="20"/>
      <c r="VGK173" s="20"/>
      <c r="VGL173" s="20"/>
      <c r="VGM173" s="20"/>
      <c r="VGN173" s="20"/>
      <c r="VGO173" s="20"/>
      <c r="VGP173" s="20"/>
      <c r="VGQ173" s="20"/>
      <c r="VGR173" s="20"/>
      <c r="VGS173" s="20"/>
      <c r="VGT173" s="20"/>
      <c r="VGU173" s="20"/>
      <c r="VGV173" s="20"/>
      <c r="VGW173" s="20"/>
      <c r="VGX173" s="20"/>
      <c r="VGY173" s="20"/>
      <c r="VGZ173" s="20"/>
      <c r="VHA173" s="20"/>
      <c r="VHB173" s="20"/>
      <c r="VHC173" s="20"/>
      <c r="VHD173" s="20"/>
      <c r="VHE173" s="20"/>
      <c r="VHF173" s="20"/>
      <c r="VHG173" s="20"/>
      <c r="VHH173" s="20"/>
      <c r="VHI173" s="20"/>
      <c r="VHJ173" s="20"/>
      <c r="VHK173" s="20"/>
      <c r="VHL173" s="20"/>
      <c r="VHM173" s="20"/>
      <c r="VHN173" s="20"/>
      <c r="VHO173" s="20"/>
      <c r="VHP173" s="20"/>
      <c r="VHQ173" s="20"/>
      <c r="VHR173" s="20"/>
      <c r="VHS173" s="20"/>
      <c r="VHT173" s="20"/>
      <c r="VHU173" s="20"/>
      <c r="VHV173" s="20"/>
      <c r="VHW173" s="20"/>
      <c r="VHX173" s="20"/>
      <c r="VHY173" s="20"/>
      <c r="VHZ173" s="20"/>
      <c r="VIA173" s="20"/>
      <c r="VIB173" s="20"/>
      <c r="VIC173" s="20"/>
      <c r="VID173" s="20"/>
      <c r="VIE173" s="20"/>
      <c r="VIF173" s="20"/>
      <c r="VIG173" s="20"/>
      <c r="VIH173" s="20"/>
      <c r="VII173" s="20"/>
      <c r="VIJ173" s="20"/>
      <c r="VIK173" s="20"/>
      <c r="VIL173" s="20"/>
      <c r="VIM173" s="20"/>
      <c r="VIN173" s="20"/>
      <c r="VIO173" s="20"/>
      <c r="VIP173" s="20"/>
      <c r="VIQ173" s="20"/>
      <c r="VIR173" s="20"/>
      <c r="VIS173" s="20"/>
      <c r="VIT173" s="20"/>
      <c r="VIU173" s="20"/>
      <c r="VIV173" s="20"/>
      <c r="VIW173" s="20"/>
      <c r="VIX173" s="20"/>
      <c r="VIY173" s="20"/>
      <c r="VIZ173" s="20"/>
      <c r="VJA173" s="20"/>
      <c r="VJB173" s="20"/>
      <c r="VJC173" s="20"/>
      <c r="VJD173" s="20"/>
      <c r="VJE173" s="20"/>
      <c r="VJF173" s="20"/>
      <c r="VJG173" s="20"/>
      <c r="VJH173" s="20"/>
      <c r="VJI173" s="20"/>
      <c r="VJJ173" s="20"/>
      <c r="VJK173" s="20"/>
      <c r="VJL173" s="20"/>
      <c r="VJM173" s="20"/>
      <c r="VJN173" s="20"/>
      <c r="VJO173" s="20"/>
      <c r="VJP173" s="20"/>
      <c r="VJQ173" s="20"/>
      <c r="VJR173" s="20"/>
      <c r="VJS173" s="20"/>
      <c r="VJT173" s="20"/>
      <c r="VJU173" s="20"/>
      <c r="VJV173" s="20"/>
      <c r="VJW173" s="20"/>
      <c r="VJX173" s="20"/>
      <c r="VJY173" s="20"/>
      <c r="VJZ173" s="20"/>
      <c r="VKA173" s="20"/>
      <c r="VKB173" s="20"/>
      <c r="VKC173" s="20"/>
      <c r="VKD173" s="20"/>
      <c r="VKE173" s="20"/>
      <c r="VKF173" s="20"/>
      <c r="VKG173" s="20"/>
      <c r="VKH173" s="20"/>
      <c r="VKI173" s="20"/>
      <c r="VKJ173" s="20"/>
      <c r="VKK173" s="20"/>
      <c r="VKL173" s="20"/>
      <c r="VKM173" s="20"/>
      <c r="VKN173" s="20"/>
      <c r="VKO173" s="20"/>
      <c r="VKP173" s="20"/>
      <c r="VKQ173" s="20"/>
      <c r="VKR173" s="20"/>
      <c r="VKS173" s="20"/>
      <c r="VKT173" s="20"/>
      <c r="VKU173" s="20"/>
      <c r="VKV173" s="20"/>
      <c r="VKW173" s="20"/>
      <c r="VKX173" s="20"/>
      <c r="VKY173" s="20"/>
      <c r="VKZ173" s="20"/>
      <c r="VLA173" s="20"/>
      <c r="VLB173" s="20"/>
      <c r="VLC173" s="20"/>
      <c r="VLD173" s="20"/>
      <c r="VLE173" s="20"/>
      <c r="VLF173" s="20"/>
      <c r="VLG173" s="20"/>
      <c r="VLH173" s="20"/>
      <c r="VLI173" s="20"/>
      <c r="VLJ173" s="20"/>
      <c r="VLK173" s="20"/>
      <c r="VLL173" s="20"/>
      <c r="VLM173" s="20"/>
      <c r="VLN173" s="20"/>
      <c r="VLO173" s="20"/>
      <c r="VLP173" s="20"/>
      <c r="VLQ173" s="20"/>
      <c r="VLR173" s="20"/>
      <c r="VLS173" s="20"/>
      <c r="VLT173" s="20"/>
      <c r="VLU173" s="20"/>
      <c r="VLV173" s="20"/>
      <c r="VLW173" s="20"/>
      <c r="VLX173" s="20"/>
      <c r="VLY173" s="20"/>
      <c r="VLZ173" s="20"/>
      <c r="VMA173" s="20"/>
      <c r="VMB173" s="20"/>
      <c r="VMC173" s="20"/>
      <c r="VMD173" s="20"/>
      <c r="VME173" s="20"/>
      <c r="VMF173" s="20"/>
      <c r="VMG173" s="20"/>
      <c r="VMH173" s="20"/>
      <c r="VMI173" s="20"/>
      <c r="VMJ173" s="20"/>
      <c r="VMK173" s="20"/>
      <c r="VML173" s="20"/>
      <c r="VMM173" s="20"/>
      <c r="VMN173" s="20"/>
      <c r="VMO173" s="20"/>
      <c r="VMP173" s="20"/>
      <c r="VMQ173" s="20"/>
      <c r="VMR173" s="20"/>
      <c r="VMS173" s="20"/>
      <c r="VMT173" s="20"/>
      <c r="VMU173" s="20"/>
      <c r="VMV173" s="20"/>
      <c r="VMW173" s="20"/>
      <c r="VMX173" s="20"/>
      <c r="VMY173" s="20"/>
      <c r="VMZ173" s="20"/>
      <c r="VNA173" s="20"/>
      <c r="VNB173" s="20"/>
      <c r="VNC173" s="20"/>
      <c r="VND173" s="20"/>
      <c r="VNE173" s="20"/>
      <c r="VNF173" s="20"/>
      <c r="VNG173" s="20"/>
      <c r="VNH173" s="20"/>
      <c r="VNI173" s="20"/>
      <c r="VNJ173" s="20"/>
      <c r="VNK173" s="20"/>
      <c r="VNL173" s="20"/>
      <c r="VNM173" s="20"/>
      <c r="VNN173" s="20"/>
      <c r="VNO173" s="20"/>
      <c r="VNP173" s="20"/>
      <c r="VNQ173" s="20"/>
      <c r="VNR173" s="20"/>
      <c r="VNS173" s="20"/>
      <c r="VNT173" s="20"/>
      <c r="VNU173" s="20"/>
      <c r="VNV173" s="20"/>
      <c r="VNW173" s="20"/>
      <c r="VNX173" s="20"/>
      <c r="VNY173" s="20"/>
      <c r="VNZ173" s="20"/>
      <c r="VOA173" s="20"/>
      <c r="VOB173" s="20"/>
      <c r="VOC173" s="20"/>
      <c r="VOD173" s="20"/>
      <c r="VOE173" s="20"/>
      <c r="VOF173" s="20"/>
      <c r="VOG173" s="20"/>
      <c r="VOH173" s="20"/>
      <c r="VOI173" s="20"/>
      <c r="VOJ173" s="20"/>
      <c r="VOK173" s="20"/>
      <c r="VOL173" s="20"/>
      <c r="VOM173" s="20"/>
      <c r="VON173" s="20"/>
      <c r="VOO173" s="20"/>
      <c r="VOP173" s="20"/>
      <c r="VOQ173" s="20"/>
      <c r="VOR173" s="20"/>
      <c r="VOS173" s="20"/>
      <c r="VOT173" s="20"/>
      <c r="VOU173" s="20"/>
      <c r="VOV173" s="20"/>
      <c r="VOW173" s="20"/>
      <c r="VOX173" s="20"/>
      <c r="VOY173" s="20"/>
      <c r="VOZ173" s="20"/>
      <c r="VPA173" s="20"/>
      <c r="VPB173" s="20"/>
      <c r="VPC173" s="20"/>
      <c r="VPD173" s="20"/>
      <c r="VPE173" s="20"/>
      <c r="VPF173" s="20"/>
      <c r="VPG173" s="20"/>
      <c r="VPH173" s="20"/>
      <c r="VPI173" s="20"/>
      <c r="VPJ173" s="20"/>
      <c r="VPK173" s="20"/>
      <c r="VPL173" s="20"/>
      <c r="VPM173" s="20"/>
      <c r="VPN173" s="20"/>
      <c r="VPO173" s="20"/>
      <c r="VPP173" s="20"/>
      <c r="VPQ173" s="20"/>
      <c r="VPR173" s="20"/>
      <c r="VPS173" s="20"/>
      <c r="VPT173" s="20"/>
      <c r="VPU173" s="20"/>
      <c r="VPV173" s="20"/>
      <c r="VPW173" s="20"/>
      <c r="VPX173" s="20"/>
      <c r="VPY173" s="20"/>
      <c r="VPZ173" s="20"/>
      <c r="VQA173" s="20"/>
      <c r="VQB173" s="20"/>
      <c r="VQC173" s="20"/>
      <c r="VQD173" s="20"/>
      <c r="VQE173" s="20"/>
      <c r="VQF173" s="20"/>
      <c r="VQG173" s="20"/>
      <c r="VQH173" s="20"/>
      <c r="VQI173" s="20"/>
      <c r="VQJ173" s="20"/>
      <c r="VQK173" s="20"/>
      <c r="VQL173" s="20"/>
      <c r="VQM173" s="20"/>
      <c r="VQN173" s="20"/>
      <c r="VQO173" s="20"/>
      <c r="VQP173" s="20"/>
      <c r="VQQ173" s="20"/>
      <c r="VQR173" s="20"/>
      <c r="VQS173" s="20"/>
      <c r="VQT173" s="20"/>
      <c r="VQU173" s="20"/>
      <c r="VQV173" s="20"/>
      <c r="VQW173" s="20"/>
      <c r="VQX173" s="20"/>
      <c r="VQY173" s="20"/>
      <c r="VQZ173" s="20"/>
      <c r="VRA173" s="20"/>
      <c r="VRB173" s="20"/>
      <c r="VRC173" s="20"/>
      <c r="VRD173" s="20"/>
      <c r="VRE173" s="20"/>
      <c r="VRF173" s="20"/>
      <c r="VRG173" s="20"/>
      <c r="VRH173" s="20"/>
      <c r="VRI173" s="20"/>
      <c r="VRJ173" s="20"/>
      <c r="VRK173" s="20"/>
      <c r="VRL173" s="20"/>
      <c r="VRM173" s="20"/>
      <c r="VRN173" s="20"/>
      <c r="VRO173" s="20"/>
      <c r="VRP173" s="20"/>
      <c r="VRQ173" s="20"/>
      <c r="VRR173" s="20"/>
      <c r="VRS173" s="20"/>
      <c r="VRT173" s="20"/>
      <c r="VRU173" s="20"/>
      <c r="VRV173" s="20"/>
      <c r="VRW173" s="20"/>
      <c r="VRX173" s="20"/>
      <c r="VRY173" s="20"/>
      <c r="VRZ173" s="20"/>
      <c r="VSA173" s="20"/>
      <c r="VSB173" s="20"/>
      <c r="VSC173" s="20"/>
      <c r="VSD173" s="20"/>
      <c r="VSE173" s="20"/>
      <c r="VSF173" s="20"/>
      <c r="VSG173" s="20"/>
      <c r="VSH173" s="20"/>
      <c r="VSI173" s="20"/>
      <c r="VSJ173" s="20"/>
      <c r="VSK173" s="20"/>
      <c r="VSL173" s="20"/>
      <c r="VSM173" s="20"/>
      <c r="VSN173" s="20"/>
      <c r="VSO173" s="20"/>
      <c r="VSP173" s="20"/>
      <c r="VSQ173" s="20"/>
      <c r="VSR173" s="20"/>
      <c r="VSS173" s="20"/>
      <c r="VST173" s="20"/>
      <c r="VSU173" s="20"/>
      <c r="VSV173" s="20"/>
      <c r="VSW173" s="20"/>
      <c r="VSX173" s="20"/>
      <c r="VSY173" s="20"/>
      <c r="VSZ173" s="20"/>
      <c r="VTA173" s="20"/>
      <c r="VTB173" s="20"/>
      <c r="VTC173" s="20"/>
      <c r="VTD173" s="20"/>
      <c r="VTE173" s="20"/>
      <c r="VTF173" s="20"/>
      <c r="VTG173" s="20"/>
      <c r="VTH173" s="20"/>
      <c r="VTI173" s="20"/>
      <c r="VTJ173" s="20"/>
      <c r="VTK173" s="20"/>
      <c r="VTL173" s="20"/>
      <c r="VTM173" s="20"/>
      <c r="VTN173" s="20"/>
      <c r="VTO173" s="20"/>
      <c r="VTP173" s="20"/>
      <c r="VTQ173" s="20"/>
      <c r="VTR173" s="20"/>
      <c r="VTS173" s="20"/>
      <c r="VTT173" s="20"/>
      <c r="VTU173" s="20"/>
      <c r="VTV173" s="20"/>
      <c r="VTW173" s="20"/>
      <c r="VTX173" s="20"/>
      <c r="VTY173" s="20"/>
      <c r="VTZ173" s="20"/>
      <c r="VUA173" s="20"/>
      <c r="VUB173" s="20"/>
      <c r="VUC173" s="20"/>
      <c r="VUD173" s="20"/>
      <c r="VUE173" s="20"/>
      <c r="VUF173" s="20"/>
      <c r="VUG173" s="20"/>
      <c r="VUH173" s="20"/>
      <c r="VUI173" s="20"/>
      <c r="VUJ173" s="20"/>
      <c r="VUK173" s="20"/>
      <c r="VUL173" s="20"/>
      <c r="VUM173" s="20"/>
      <c r="VUN173" s="20"/>
      <c r="VUO173" s="20"/>
      <c r="VUP173" s="20"/>
      <c r="VUQ173" s="20"/>
      <c r="VUR173" s="20"/>
      <c r="VUS173" s="20"/>
      <c r="VUT173" s="20"/>
      <c r="VUU173" s="20"/>
      <c r="VUV173" s="20"/>
      <c r="VUW173" s="20"/>
      <c r="VUX173" s="20"/>
      <c r="VUY173" s="20"/>
      <c r="VUZ173" s="20"/>
      <c r="VVA173" s="20"/>
      <c r="VVB173" s="20"/>
      <c r="VVC173" s="20"/>
      <c r="VVD173" s="20"/>
      <c r="VVE173" s="20"/>
      <c r="VVF173" s="20"/>
      <c r="VVG173" s="20"/>
      <c r="VVH173" s="20"/>
      <c r="VVI173" s="20"/>
      <c r="VVJ173" s="20"/>
      <c r="VVK173" s="20"/>
      <c r="VVL173" s="20"/>
      <c r="VVM173" s="20"/>
      <c r="VVN173" s="20"/>
      <c r="VVO173" s="20"/>
      <c r="VVP173" s="20"/>
      <c r="VVQ173" s="20"/>
      <c r="VVR173" s="20"/>
      <c r="VVS173" s="20"/>
      <c r="VVT173" s="20"/>
      <c r="VVU173" s="20"/>
      <c r="VVV173" s="20"/>
      <c r="VVW173" s="20"/>
      <c r="VVX173" s="20"/>
      <c r="VVY173" s="20"/>
      <c r="VVZ173" s="20"/>
      <c r="VWA173" s="20"/>
      <c r="VWB173" s="20"/>
      <c r="VWC173" s="20"/>
      <c r="VWD173" s="20"/>
      <c r="VWE173" s="20"/>
      <c r="VWF173" s="20"/>
      <c r="VWG173" s="20"/>
      <c r="VWH173" s="20"/>
      <c r="VWI173" s="20"/>
      <c r="VWJ173" s="20"/>
      <c r="VWK173" s="20"/>
      <c r="VWL173" s="20"/>
      <c r="VWM173" s="20"/>
      <c r="VWN173" s="20"/>
      <c r="VWO173" s="20"/>
      <c r="VWP173" s="20"/>
      <c r="VWQ173" s="20"/>
      <c r="VWR173" s="20"/>
      <c r="VWS173" s="20"/>
      <c r="VWT173" s="20"/>
      <c r="VWU173" s="20"/>
      <c r="VWV173" s="20"/>
      <c r="VWW173" s="20"/>
      <c r="VWX173" s="20"/>
      <c r="VWY173" s="20"/>
      <c r="VWZ173" s="20"/>
      <c r="VXA173" s="20"/>
      <c r="VXB173" s="20"/>
      <c r="VXC173" s="20"/>
      <c r="VXD173" s="20"/>
      <c r="VXE173" s="20"/>
      <c r="VXF173" s="20"/>
      <c r="VXG173" s="20"/>
      <c r="VXH173" s="20"/>
      <c r="VXI173" s="20"/>
      <c r="VXJ173" s="20"/>
      <c r="VXK173" s="20"/>
      <c r="VXL173" s="20"/>
      <c r="VXM173" s="20"/>
      <c r="VXN173" s="20"/>
      <c r="VXO173" s="20"/>
      <c r="VXP173" s="20"/>
      <c r="VXQ173" s="20"/>
      <c r="VXR173" s="20"/>
      <c r="VXS173" s="20"/>
      <c r="VXT173" s="20"/>
      <c r="VXU173" s="20"/>
      <c r="VXV173" s="20"/>
      <c r="VXW173" s="20"/>
      <c r="VXX173" s="20"/>
      <c r="VXY173" s="20"/>
      <c r="VXZ173" s="20"/>
      <c r="VYA173" s="20"/>
      <c r="VYB173" s="20"/>
      <c r="VYC173" s="20"/>
      <c r="VYD173" s="20"/>
      <c r="VYE173" s="20"/>
      <c r="VYF173" s="20"/>
      <c r="VYG173" s="20"/>
      <c r="VYH173" s="20"/>
      <c r="VYI173" s="20"/>
      <c r="VYJ173" s="20"/>
      <c r="VYK173" s="20"/>
      <c r="VYL173" s="20"/>
      <c r="VYM173" s="20"/>
      <c r="VYN173" s="20"/>
      <c r="VYO173" s="20"/>
      <c r="VYP173" s="20"/>
      <c r="VYQ173" s="20"/>
      <c r="VYR173" s="20"/>
      <c r="VYS173" s="20"/>
      <c r="VYT173" s="20"/>
      <c r="VYU173" s="20"/>
      <c r="VYV173" s="20"/>
      <c r="VYW173" s="20"/>
      <c r="VYX173" s="20"/>
      <c r="VYY173" s="20"/>
      <c r="VYZ173" s="20"/>
      <c r="VZA173" s="20"/>
      <c r="VZB173" s="20"/>
      <c r="VZC173" s="20"/>
      <c r="VZD173" s="20"/>
      <c r="VZE173" s="20"/>
      <c r="VZF173" s="20"/>
      <c r="VZG173" s="20"/>
      <c r="VZH173" s="20"/>
      <c r="VZI173" s="20"/>
      <c r="VZJ173" s="20"/>
      <c r="VZK173" s="20"/>
      <c r="VZL173" s="20"/>
      <c r="VZM173" s="20"/>
      <c r="VZN173" s="20"/>
      <c r="VZO173" s="20"/>
      <c r="VZP173" s="20"/>
      <c r="VZQ173" s="20"/>
      <c r="VZR173" s="20"/>
      <c r="VZS173" s="20"/>
      <c r="VZT173" s="20"/>
      <c r="VZU173" s="20"/>
      <c r="VZV173" s="20"/>
      <c r="VZW173" s="20"/>
      <c r="VZX173" s="20"/>
      <c r="VZY173" s="20"/>
      <c r="VZZ173" s="20"/>
      <c r="WAA173" s="20"/>
      <c r="WAB173" s="20"/>
      <c r="WAC173" s="20"/>
      <c r="WAD173" s="20"/>
      <c r="WAE173" s="20"/>
      <c r="WAF173" s="20"/>
      <c r="WAG173" s="20"/>
      <c r="WAH173" s="20"/>
      <c r="WAI173" s="20"/>
      <c r="WAJ173" s="20"/>
      <c r="WAK173" s="20"/>
      <c r="WAL173" s="20"/>
      <c r="WAM173" s="20"/>
      <c r="WAN173" s="20"/>
      <c r="WAO173" s="20"/>
      <c r="WAP173" s="20"/>
      <c r="WAQ173" s="20"/>
      <c r="WAR173" s="20"/>
      <c r="WAS173" s="20"/>
      <c r="WAT173" s="20"/>
      <c r="WAU173" s="20"/>
      <c r="WAV173" s="20"/>
      <c r="WAW173" s="20"/>
      <c r="WAX173" s="20"/>
      <c r="WAY173" s="20"/>
      <c r="WAZ173" s="20"/>
      <c r="WBA173" s="20"/>
      <c r="WBB173" s="20"/>
      <c r="WBC173" s="20"/>
      <c r="WBD173" s="20"/>
      <c r="WBE173" s="20"/>
      <c r="WBF173" s="20"/>
      <c r="WBG173" s="20"/>
      <c r="WBH173" s="20"/>
      <c r="WBI173" s="20"/>
      <c r="WBJ173" s="20"/>
      <c r="WBK173" s="20"/>
      <c r="WBL173" s="20"/>
      <c r="WBM173" s="20"/>
      <c r="WBN173" s="20"/>
      <c r="WBO173" s="20"/>
      <c r="WBP173" s="20"/>
      <c r="WBQ173" s="20"/>
      <c r="WBR173" s="20"/>
      <c r="WBS173" s="20"/>
      <c r="WBT173" s="20"/>
      <c r="WBU173" s="20"/>
      <c r="WBV173" s="20"/>
      <c r="WBW173" s="20"/>
      <c r="WBX173" s="20"/>
      <c r="WBY173" s="20"/>
      <c r="WBZ173" s="20"/>
      <c r="WCA173" s="20"/>
      <c r="WCB173" s="20"/>
      <c r="WCC173" s="20"/>
      <c r="WCD173" s="20"/>
      <c r="WCE173" s="20"/>
      <c r="WCF173" s="20"/>
      <c r="WCG173" s="20"/>
      <c r="WCH173" s="20"/>
      <c r="WCI173" s="20"/>
      <c r="WCJ173" s="20"/>
      <c r="WCK173" s="20"/>
      <c r="WCL173" s="20"/>
      <c r="WCM173" s="20"/>
      <c r="WCN173" s="20"/>
      <c r="WCO173" s="20"/>
      <c r="WCP173" s="20"/>
      <c r="WCQ173" s="20"/>
      <c r="WCR173" s="20"/>
      <c r="WCS173" s="20"/>
      <c r="WCT173" s="20"/>
      <c r="WCU173" s="20"/>
      <c r="WCV173" s="20"/>
      <c r="WCW173" s="20"/>
      <c r="WCX173" s="20"/>
      <c r="WCY173" s="20"/>
      <c r="WCZ173" s="20"/>
      <c r="WDA173" s="20"/>
      <c r="WDB173" s="20"/>
      <c r="WDC173" s="20"/>
      <c r="WDD173" s="20"/>
      <c r="WDE173" s="20"/>
      <c r="WDF173" s="20"/>
      <c r="WDG173" s="20"/>
      <c r="WDH173" s="20"/>
      <c r="WDI173" s="20"/>
      <c r="WDJ173" s="20"/>
      <c r="WDK173" s="20"/>
      <c r="WDL173" s="20"/>
      <c r="WDM173" s="20"/>
      <c r="WDN173" s="20"/>
      <c r="WDO173" s="20"/>
      <c r="WDP173" s="20"/>
      <c r="WDQ173" s="20"/>
      <c r="WDR173" s="20"/>
      <c r="WDS173" s="20"/>
      <c r="WDT173" s="20"/>
      <c r="WDU173" s="20"/>
      <c r="WDV173" s="20"/>
      <c r="WDW173" s="20"/>
      <c r="WDX173" s="20"/>
      <c r="WDY173" s="20"/>
      <c r="WDZ173" s="20"/>
      <c r="WEA173" s="20"/>
      <c r="WEB173" s="20"/>
      <c r="WEC173" s="20"/>
      <c r="WED173" s="20"/>
      <c r="WEE173" s="20"/>
      <c r="WEF173" s="20"/>
      <c r="WEG173" s="20"/>
      <c r="WEH173" s="20"/>
      <c r="WEI173" s="20"/>
      <c r="WEJ173" s="20"/>
      <c r="WEK173" s="20"/>
      <c r="WEL173" s="20"/>
      <c r="WEM173" s="20"/>
      <c r="WEN173" s="20"/>
      <c r="WEO173" s="20"/>
      <c r="WEP173" s="20"/>
      <c r="WEQ173" s="20"/>
      <c r="WER173" s="20"/>
      <c r="WES173" s="20"/>
      <c r="WET173" s="20"/>
      <c r="WEU173" s="20"/>
      <c r="WEV173" s="20"/>
      <c r="WEW173" s="20"/>
      <c r="WEX173" s="20"/>
      <c r="WEY173" s="20"/>
      <c r="WEZ173" s="20"/>
      <c r="WFA173" s="20"/>
      <c r="WFB173" s="20"/>
      <c r="WFC173" s="20"/>
      <c r="WFD173" s="20"/>
      <c r="WFE173" s="20"/>
      <c r="WFF173" s="20"/>
      <c r="WFG173" s="20"/>
      <c r="WFH173" s="20"/>
      <c r="WFI173" s="20"/>
      <c r="WFJ173" s="20"/>
      <c r="WFK173" s="20"/>
      <c r="WFL173" s="20"/>
      <c r="WFM173" s="20"/>
      <c r="WFN173" s="20"/>
      <c r="WFO173" s="20"/>
      <c r="WFP173" s="20"/>
      <c r="WFQ173" s="20"/>
      <c r="WFR173" s="20"/>
      <c r="WFS173" s="20"/>
      <c r="WFT173" s="20"/>
      <c r="WFU173" s="20"/>
      <c r="WFV173" s="20"/>
      <c r="WFW173" s="20"/>
      <c r="WFX173" s="20"/>
      <c r="WFY173" s="20"/>
      <c r="WFZ173" s="20"/>
      <c r="WGA173" s="20"/>
      <c r="WGB173" s="20"/>
      <c r="WGC173" s="20"/>
      <c r="WGD173" s="20"/>
      <c r="WGE173" s="20"/>
      <c r="WGF173" s="20"/>
      <c r="WGG173" s="20"/>
      <c r="WGH173" s="20"/>
      <c r="WGI173" s="20"/>
      <c r="WGJ173" s="20"/>
      <c r="WGK173" s="20"/>
      <c r="WGL173" s="20"/>
      <c r="WGM173" s="20"/>
      <c r="WGN173" s="20"/>
      <c r="WGO173" s="20"/>
      <c r="WGP173" s="20"/>
      <c r="WGQ173" s="20"/>
      <c r="WGR173" s="20"/>
      <c r="WGS173" s="20"/>
      <c r="WGT173" s="20"/>
      <c r="WGU173" s="20"/>
      <c r="WGV173" s="20"/>
      <c r="WGW173" s="20"/>
      <c r="WGX173" s="20"/>
      <c r="WGY173" s="20"/>
      <c r="WGZ173" s="20"/>
      <c r="WHA173" s="20"/>
      <c r="WHB173" s="20"/>
      <c r="WHC173" s="20"/>
      <c r="WHD173" s="20"/>
      <c r="WHE173" s="20"/>
      <c r="WHF173" s="20"/>
      <c r="WHG173" s="20"/>
      <c r="WHH173" s="20"/>
      <c r="WHI173" s="20"/>
      <c r="WHJ173" s="20"/>
      <c r="WHK173" s="20"/>
      <c r="WHL173" s="20"/>
      <c r="WHM173" s="20"/>
      <c r="WHN173" s="20"/>
      <c r="WHO173" s="20"/>
      <c r="WHP173" s="20"/>
      <c r="WHQ173" s="20"/>
      <c r="WHR173" s="20"/>
      <c r="WHS173" s="20"/>
      <c r="WHT173" s="20"/>
      <c r="WHU173" s="20"/>
      <c r="WHV173" s="20"/>
      <c r="WHW173" s="20"/>
      <c r="WHX173" s="20"/>
      <c r="WHY173" s="20"/>
      <c r="WHZ173" s="20"/>
      <c r="WIA173" s="20"/>
      <c r="WIB173" s="20"/>
      <c r="WIC173" s="20"/>
      <c r="WID173" s="20"/>
      <c r="WIE173" s="20"/>
      <c r="WIF173" s="20"/>
      <c r="WIG173" s="20"/>
      <c r="WIH173" s="20"/>
      <c r="WII173" s="20"/>
      <c r="WIJ173" s="20"/>
      <c r="WIK173" s="20"/>
      <c r="WIL173" s="20"/>
      <c r="WIM173" s="20"/>
      <c r="WIN173" s="20"/>
      <c r="WIO173" s="20"/>
      <c r="WIP173" s="20"/>
      <c r="WIQ173" s="20"/>
      <c r="WIR173" s="20"/>
      <c r="WIS173" s="20"/>
      <c r="WIT173" s="20"/>
      <c r="WIU173" s="20"/>
      <c r="WIV173" s="20"/>
      <c r="WIW173" s="20"/>
      <c r="WIX173" s="20"/>
      <c r="WIY173" s="20"/>
      <c r="WIZ173" s="20"/>
      <c r="WJA173" s="20"/>
      <c r="WJB173" s="20"/>
      <c r="WJC173" s="20"/>
      <c r="WJD173" s="20"/>
      <c r="WJE173" s="20"/>
      <c r="WJF173" s="20"/>
      <c r="WJG173" s="20"/>
      <c r="WJH173" s="20"/>
      <c r="WJI173" s="20"/>
      <c r="WJJ173" s="20"/>
      <c r="WJK173" s="20"/>
      <c r="WJL173" s="20"/>
      <c r="WJM173" s="20"/>
      <c r="WJN173" s="20"/>
      <c r="WJO173" s="20"/>
      <c r="WJP173" s="20"/>
      <c r="WJQ173" s="20"/>
      <c r="WJR173" s="20"/>
      <c r="WJS173" s="20"/>
      <c r="WJT173" s="20"/>
      <c r="WJU173" s="20"/>
      <c r="WJV173" s="20"/>
      <c r="WJW173" s="20"/>
      <c r="WJX173" s="20"/>
      <c r="WJY173" s="20"/>
      <c r="WJZ173" s="20"/>
      <c r="WKA173" s="20"/>
      <c r="WKB173" s="20"/>
      <c r="WKC173" s="20"/>
      <c r="WKD173" s="20"/>
      <c r="WKE173" s="20"/>
      <c r="WKF173" s="20"/>
      <c r="WKG173" s="20"/>
      <c r="WKH173" s="20"/>
      <c r="WKI173" s="20"/>
      <c r="WKJ173" s="20"/>
      <c r="WKK173" s="20"/>
      <c r="WKL173" s="20"/>
      <c r="WKM173" s="20"/>
      <c r="WKN173" s="20"/>
      <c r="WKO173" s="20"/>
      <c r="WKP173" s="20"/>
      <c r="WKQ173" s="20"/>
      <c r="WKR173" s="20"/>
      <c r="WKS173" s="20"/>
      <c r="WKT173" s="20"/>
      <c r="WKU173" s="20"/>
      <c r="WKV173" s="20"/>
      <c r="WKW173" s="20"/>
      <c r="WKX173" s="20"/>
      <c r="WKY173" s="20"/>
      <c r="WKZ173" s="20"/>
      <c r="WLA173" s="20"/>
      <c r="WLB173" s="20"/>
      <c r="WLC173" s="20"/>
      <c r="WLD173" s="20"/>
      <c r="WLE173" s="20"/>
      <c r="WLF173" s="20"/>
      <c r="WLG173" s="20"/>
      <c r="WLH173" s="20"/>
      <c r="WLI173" s="20"/>
      <c r="WLJ173" s="20"/>
      <c r="WLK173" s="20"/>
      <c r="WLL173" s="20"/>
      <c r="WLM173" s="20"/>
      <c r="WLN173" s="20"/>
      <c r="WLO173" s="20"/>
      <c r="WLP173" s="20"/>
      <c r="WLQ173" s="20"/>
      <c r="WLR173" s="20"/>
      <c r="WLS173" s="20"/>
      <c r="WLT173" s="20"/>
      <c r="WLU173" s="20"/>
      <c r="WLV173" s="20"/>
      <c r="WLW173" s="20"/>
      <c r="WLX173" s="20"/>
      <c r="WLY173" s="20"/>
      <c r="WLZ173" s="20"/>
      <c r="WMA173" s="20"/>
      <c r="WMB173" s="20"/>
      <c r="WMC173" s="20"/>
      <c r="WMD173" s="20"/>
      <c r="WME173" s="20"/>
      <c r="WMF173" s="20"/>
      <c r="WMG173" s="20"/>
      <c r="WMH173" s="20"/>
      <c r="WMI173" s="20"/>
      <c r="WMJ173" s="20"/>
      <c r="WMK173" s="20"/>
      <c r="WML173" s="20"/>
      <c r="WMM173" s="20"/>
      <c r="WMN173" s="20"/>
      <c r="WMO173" s="20"/>
      <c r="WMP173" s="20"/>
      <c r="WMQ173" s="20"/>
      <c r="WMR173" s="20"/>
      <c r="WMS173" s="20"/>
      <c r="WMT173" s="20"/>
      <c r="WMU173" s="20"/>
      <c r="WMV173" s="20"/>
      <c r="WMW173" s="20"/>
      <c r="WMX173" s="20"/>
      <c r="WMY173" s="20"/>
      <c r="WMZ173" s="20"/>
      <c r="WNA173" s="20"/>
      <c r="WNB173" s="20"/>
      <c r="WNC173" s="20"/>
      <c r="WND173" s="20"/>
      <c r="WNE173" s="20"/>
      <c r="WNF173" s="20"/>
      <c r="WNG173" s="20"/>
      <c r="WNH173" s="20"/>
      <c r="WNI173" s="20"/>
      <c r="WNJ173" s="20"/>
      <c r="WNK173" s="20"/>
      <c r="WNL173" s="20"/>
      <c r="WNM173" s="20"/>
      <c r="WNN173" s="20"/>
      <c r="WNO173" s="20"/>
      <c r="WNP173" s="20"/>
      <c r="WNQ173" s="20"/>
      <c r="WNR173" s="20"/>
      <c r="WNS173" s="20"/>
      <c r="WNT173" s="20"/>
      <c r="WNU173" s="20"/>
      <c r="WNV173" s="20"/>
      <c r="WNW173" s="20"/>
      <c r="WNX173" s="20"/>
      <c r="WNY173" s="20"/>
      <c r="WNZ173" s="20"/>
      <c r="WOA173" s="20"/>
      <c r="WOB173" s="20"/>
      <c r="WOC173" s="20"/>
      <c r="WOD173" s="20"/>
      <c r="WOE173" s="20"/>
      <c r="WOF173" s="20"/>
      <c r="WOG173" s="20"/>
      <c r="WOH173" s="20"/>
      <c r="WOI173" s="20"/>
      <c r="WOJ173" s="20"/>
      <c r="WOK173" s="20"/>
      <c r="WOL173" s="20"/>
      <c r="WOM173" s="20"/>
      <c r="WON173" s="20"/>
      <c r="WOO173" s="20"/>
      <c r="WOP173" s="20"/>
      <c r="WOQ173" s="20"/>
      <c r="WOR173" s="20"/>
      <c r="WOS173" s="20"/>
      <c r="WOT173" s="20"/>
      <c r="WOU173" s="20"/>
      <c r="WOV173" s="20"/>
      <c r="WOW173" s="20"/>
      <c r="WOX173" s="20"/>
      <c r="WOY173" s="20"/>
      <c r="WOZ173" s="20"/>
      <c r="WPA173" s="20"/>
      <c r="WPB173" s="20"/>
      <c r="WPC173" s="20"/>
      <c r="WPD173" s="20"/>
      <c r="WPE173" s="20"/>
      <c r="WPF173" s="20"/>
      <c r="WPG173" s="20"/>
      <c r="WPH173" s="20"/>
      <c r="WPI173" s="20"/>
      <c r="WPJ173" s="20"/>
      <c r="WPK173" s="20"/>
      <c r="WPL173" s="20"/>
      <c r="WPM173" s="20"/>
      <c r="WPN173" s="20"/>
      <c r="WPO173" s="20"/>
      <c r="WPP173" s="20"/>
      <c r="WPQ173" s="20"/>
      <c r="WPR173" s="20"/>
      <c r="WPS173" s="20"/>
      <c r="WPT173" s="20"/>
      <c r="WPU173" s="20"/>
      <c r="WPV173" s="20"/>
      <c r="WPW173" s="20"/>
      <c r="WPX173" s="20"/>
      <c r="WPY173" s="20"/>
      <c r="WPZ173" s="20"/>
      <c r="WQA173" s="20"/>
      <c r="WQB173" s="20"/>
      <c r="WQC173" s="20"/>
      <c r="WQD173" s="20"/>
      <c r="WQE173" s="20"/>
      <c r="WQF173" s="20"/>
      <c r="WQG173" s="20"/>
      <c r="WQH173" s="20"/>
      <c r="WQI173" s="20"/>
      <c r="WQJ173" s="20"/>
      <c r="WQK173" s="20"/>
      <c r="WQL173" s="20"/>
      <c r="WQM173" s="20"/>
      <c r="WQN173" s="20"/>
      <c r="WQO173" s="20"/>
      <c r="WQP173" s="20"/>
      <c r="WQQ173" s="20"/>
      <c r="WQR173" s="20"/>
      <c r="WQS173" s="20"/>
      <c r="WQT173" s="20"/>
      <c r="WQU173" s="20"/>
      <c r="WQV173" s="20"/>
      <c r="WQW173" s="20"/>
      <c r="WQX173" s="20"/>
      <c r="WQY173" s="20"/>
      <c r="WQZ173" s="20"/>
      <c r="WRA173" s="20"/>
      <c r="WRB173" s="20"/>
      <c r="WRC173" s="20"/>
      <c r="WRD173" s="20"/>
      <c r="WRE173" s="20"/>
      <c r="WRF173" s="20"/>
      <c r="WRG173" s="20"/>
      <c r="WRH173" s="20"/>
      <c r="WRI173" s="20"/>
      <c r="WRJ173" s="20"/>
      <c r="WRK173" s="20"/>
      <c r="WRL173" s="20"/>
      <c r="WRM173" s="20"/>
      <c r="WRN173" s="20"/>
      <c r="WRO173" s="20"/>
      <c r="WRP173" s="20"/>
      <c r="WRQ173" s="20"/>
      <c r="WRR173" s="20"/>
      <c r="WRS173" s="20"/>
      <c r="WRT173" s="20"/>
      <c r="WRU173" s="20"/>
      <c r="WRV173" s="20"/>
      <c r="WRW173" s="20"/>
      <c r="WRX173" s="20"/>
      <c r="WRY173" s="20"/>
      <c r="WRZ173" s="20"/>
      <c r="WSA173" s="20"/>
      <c r="WSB173" s="20"/>
      <c r="WSC173" s="20"/>
      <c r="WSD173" s="20"/>
      <c r="WSE173" s="20"/>
      <c r="WSF173" s="20"/>
      <c r="WSG173" s="20"/>
      <c r="WSH173" s="20"/>
      <c r="WSI173" s="20"/>
      <c r="WSJ173" s="20"/>
      <c r="WSK173" s="20"/>
      <c r="WSL173" s="20"/>
      <c r="WSM173" s="20"/>
      <c r="WSN173" s="20"/>
      <c r="WSO173" s="20"/>
      <c r="WSP173" s="20"/>
      <c r="WSQ173" s="20"/>
      <c r="WSR173" s="20"/>
      <c r="WSS173" s="20"/>
      <c r="WST173" s="20"/>
      <c r="WSU173" s="20"/>
      <c r="WSV173" s="20"/>
      <c r="WSW173" s="20"/>
      <c r="WSX173" s="20"/>
      <c r="WSY173" s="20"/>
      <c r="WSZ173" s="20"/>
      <c r="WTA173" s="20"/>
      <c r="WTB173" s="20"/>
      <c r="WTC173" s="20"/>
      <c r="WTD173" s="20"/>
      <c r="WTE173" s="20"/>
      <c r="WTF173" s="20"/>
      <c r="WTG173" s="20"/>
      <c r="WTH173" s="20"/>
      <c r="WTI173" s="20"/>
      <c r="WTJ173" s="20"/>
      <c r="WTK173" s="20"/>
      <c r="WTL173" s="20"/>
      <c r="WTM173" s="20"/>
      <c r="WTN173" s="20"/>
      <c r="WTO173" s="20"/>
      <c r="WTP173" s="20"/>
      <c r="WTQ173" s="20"/>
      <c r="WTR173" s="20"/>
      <c r="WTS173" s="20"/>
      <c r="WTT173" s="20"/>
      <c r="WTU173" s="20"/>
      <c r="WTV173" s="20"/>
      <c r="WTW173" s="20"/>
      <c r="WTX173" s="20"/>
      <c r="WTY173" s="20"/>
      <c r="WTZ173" s="20"/>
      <c r="WUA173" s="20"/>
      <c r="WUB173" s="20"/>
      <c r="WUC173" s="20"/>
      <c r="WUD173" s="20"/>
      <c r="WUE173" s="20"/>
      <c r="WUF173" s="20"/>
      <c r="WUG173" s="20"/>
      <c r="WUH173" s="20"/>
      <c r="WUI173" s="20"/>
      <c r="WUJ173" s="20"/>
      <c r="WUK173" s="20"/>
      <c r="WUL173" s="20"/>
      <c r="WUM173" s="20"/>
      <c r="WUN173" s="20"/>
      <c r="WUO173" s="20"/>
      <c r="WUP173" s="20"/>
      <c r="WUQ173" s="20"/>
      <c r="WUR173" s="20"/>
      <c r="WUS173" s="20"/>
      <c r="WUT173" s="20"/>
      <c r="WUU173" s="20"/>
      <c r="WUV173" s="20"/>
      <c r="WUW173" s="20"/>
      <c r="WUX173" s="20"/>
      <c r="WUY173" s="20"/>
      <c r="WUZ173" s="20"/>
      <c r="WVA173" s="20"/>
      <c r="WVB173" s="20"/>
      <c r="WVC173" s="20"/>
      <c r="WVD173" s="20"/>
      <c r="WVE173" s="20"/>
      <c r="WVF173" s="20"/>
      <c r="WVG173" s="20"/>
      <c r="WVH173" s="20"/>
      <c r="WVI173" s="20"/>
      <c r="WVJ173" s="20"/>
      <c r="WVK173" s="20"/>
      <c r="WVL173" s="20"/>
      <c r="WVM173" s="20"/>
      <c r="WVN173" s="20"/>
      <c r="WVO173" s="20"/>
      <c r="WVP173" s="20"/>
      <c r="WVQ173" s="20"/>
      <c r="WVR173" s="20"/>
      <c r="WVS173" s="20"/>
      <c r="WVT173" s="20"/>
      <c r="WVU173" s="20"/>
      <c r="WVV173" s="20"/>
      <c r="WVW173" s="20"/>
      <c r="WVX173" s="20"/>
      <c r="WVY173" s="20"/>
      <c r="WVZ173" s="20"/>
      <c r="WWA173" s="20"/>
      <c r="WWB173" s="20"/>
      <c r="WWC173" s="20"/>
      <c r="WWD173" s="20"/>
      <c r="WWE173" s="20"/>
      <c r="WWF173" s="20"/>
      <c r="WWG173" s="20"/>
      <c r="WWH173" s="20"/>
      <c r="WWI173" s="20"/>
      <c r="WWJ173" s="20"/>
      <c r="WWK173" s="20"/>
      <c r="WWL173" s="20"/>
      <c r="WWM173" s="20"/>
      <c r="WWN173" s="20"/>
      <c r="WWO173" s="20"/>
      <c r="WWP173" s="20"/>
      <c r="WWQ173" s="20"/>
      <c r="WWR173" s="20"/>
      <c r="WWS173" s="20"/>
      <c r="WWT173" s="20"/>
      <c r="WWU173" s="20"/>
      <c r="WWV173" s="20"/>
      <c r="WWW173" s="20"/>
      <c r="WWX173" s="20"/>
      <c r="WWY173" s="20"/>
      <c r="WWZ173" s="20"/>
      <c r="WXA173" s="20"/>
      <c r="WXB173" s="20"/>
      <c r="WXC173" s="20"/>
      <c r="WXD173" s="20"/>
      <c r="WXE173" s="20"/>
      <c r="WXF173" s="20"/>
      <c r="WXG173" s="20"/>
      <c r="WXH173" s="20"/>
      <c r="WXI173" s="20"/>
      <c r="WXJ173" s="20"/>
      <c r="WXK173" s="20"/>
      <c r="WXL173" s="20"/>
      <c r="WXM173" s="20"/>
      <c r="WXN173" s="20"/>
      <c r="WXO173" s="20"/>
      <c r="WXP173" s="20"/>
      <c r="WXQ173" s="20"/>
      <c r="WXR173" s="20"/>
      <c r="WXS173" s="20"/>
      <c r="WXT173" s="20"/>
      <c r="WXU173" s="20"/>
      <c r="WXV173" s="20"/>
      <c r="WXW173" s="20"/>
      <c r="WXX173" s="20"/>
      <c r="WXY173" s="20"/>
      <c r="WXZ173" s="20"/>
      <c r="WYA173" s="20"/>
      <c r="WYB173" s="20"/>
      <c r="WYC173" s="20"/>
      <c r="WYD173" s="20"/>
      <c r="WYE173" s="20"/>
      <c r="WYF173" s="20"/>
      <c r="WYG173" s="20"/>
      <c r="WYH173" s="20"/>
      <c r="WYI173" s="20"/>
      <c r="WYJ173" s="20"/>
      <c r="WYK173" s="20"/>
      <c r="WYL173" s="20"/>
      <c r="WYM173" s="20"/>
      <c r="WYN173" s="20"/>
      <c r="WYO173" s="20"/>
      <c r="WYP173" s="20"/>
      <c r="WYQ173" s="20"/>
      <c r="WYR173" s="20"/>
      <c r="WYS173" s="20"/>
      <c r="WYT173" s="20"/>
      <c r="WYU173" s="20"/>
      <c r="WYV173" s="20"/>
      <c r="WYW173" s="20"/>
      <c r="WYX173" s="20"/>
      <c r="WYY173" s="20"/>
      <c r="WYZ173" s="20"/>
      <c r="WZA173" s="20"/>
      <c r="WZB173" s="20"/>
      <c r="WZC173" s="20"/>
      <c r="WZD173" s="20"/>
      <c r="WZE173" s="20"/>
      <c r="WZF173" s="20"/>
      <c r="WZG173" s="20"/>
      <c r="WZH173" s="20"/>
      <c r="WZI173" s="20"/>
      <c r="WZJ173" s="20"/>
      <c r="WZK173" s="20"/>
      <c r="WZL173" s="20"/>
      <c r="WZM173" s="20"/>
      <c r="WZN173" s="20"/>
      <c r="WZO173" s="20"/>
      <c r="WZP173" s="20"/>
      <c r="WZQ173" s="20"/>
      <c r="WZR173" s="20"/>
      <c r="WZS173" s="20"/>
      <c r="WZT173" s="20"/>
      <c r="WZU173" s="20"/>
      <c r="WZV173" s="20"/>
      <c r="WZW173" s="20"/>
      <c r="WZX173" s="20"/>
      <c r="WZY173" s="20"/>
      <c r="WZZ173" s="20"/>
      <c r="XAA173" s="20"/>
      <c r="XAB173" s="20"/>
      <c r="XAC173" s="20"/>
      <c r="XAD173" s="20"/>
      <c r="XAE173" s="20"/>
      <c r="XAF173" s="20"/>
      <c r="XAG173" s="20"/>
      <c r="XAH173" s="20"/>
      <c r="XAI173" s="20"/>
      <c r="XAJ173" s="20"/>
      <c r="XAK173" s="20"/>
      <c r="XAL173" s="20"/>
      <c r="XAM173" s="20"/>
      <c r="XAN173" s="20"/>
      <c r="XAO173" s="20"/>
      <c r="XAP173" s="20"/>
      <c r="XAQ173" s="20"/>
      <c r="XAR173" s="20"/>
      <c r="XAS173" s="20"/>
      <c r="XAT173" s="20"/>
      <c r="XAU173" s="20"/>
      <c r="XAV173" s="20"/>
      <c r="XAW173" s="20"/>
      <c r="XAX173" s="20"/>
      <c r="XAY173" s="20"/>
      <c r="XAZ173" s="20"/>
      <c r="XBA173" s="20"/>
      <c r="XBB173" s="20"/>
      <c r="XBC173" s="20"/>
      <c r="XBD173" s="20"/>
      <c r="XBE173" s="20"/>
      <c r="XBF173" s="20"/>
      <c r="XBG173" s="20"/>
      <c r="XBH173" s="20"/>
      <c r="XBI173" s="20"/>
      <c r="XBJ173" s="20"/>
      <c r="XBK173" s="20"/>
      <c r="XBL173" s="20"/>
      <c r="XBM173" s="20"/>
      <c r="XBN173" s="20"/>
      <c r="XBO173" s="20"/>
      <c r="XBP173" s="20"/>
      <c r="XBQ173" s="20"/>
      <c r="XBR173" s="20"/>
      <c r="XBS173" s="20"/>
      <c r="XBT173" s="20"/>
      <c r="XBU173" s="20"/>
      <c r="XBV173" s="20"/>
      <c r="XBW173" s="20"/>
      <c r="XBX173" s="20"/>
      <c r="XBY173" s="20"/>
      <c r="XBZ173" s="20"/>
      <c r="XCA173" s="20"/>
      <c r="XCB173" s="20"/>
      <c r="XCC173" s="20"/>
      <c r="XCD173" s="20"/>
      <c r="XCE173" s="20"/>
      <c r="XCF173" s="20"/>
      <c r="XCG173" s="20"/>
      <c r="XCH173" s="20"/>
      <c r="XCI173" s="20"/>
      <c r="XCJ173" s="20"/>
      <c r="XCK173" s="20"/>
      <c r="XCL173" s="20"/>
      <c r="XCM173" s="20"/>
      <c r="XCN173" s="20"/>
      <c r="XCO173" s="20"/>
      <c r="XCP173" s="20"/>
      <c r="XCQ173" s="20"/>
      <c r="XCR173" s="20"/>
      <c r="XCS173" s="20"/>
      <c r="XCT173" s="20"/>
      <c r="XCU173" s="20"/>
      <c r="XCV173" s="20"/>
      <c r="XCW173" s="20"/>
      <c r="XCX173" s="20"/>
      <c r="XCY173" s="20"/>
      <c r="XCZ173" s="20"/>
      <c r="XDA173" s="20"/>
      <c r="XDB173" s="20"/>
      <c r="XDC173" s="20"/>
      <c r="XDD173" s="20"/>
      <c r="XDE173" s="20"/>
      <c r="XDF173" s="20"/>
      <c r="XDG173" s="20"/>
      <c r="XDH173" s="20"/>
      <c r="XDI173" s="20"/>
      <c r="XDJ173" s="20"/>
      <c r="XDK173" s="20"/>
      <c r="XDL173" s="20"/>
      <c r="XDM173" s="20"/>
      <c r="XDN173" s="20"/>
      <c r="XDO173" s="20"/>
      <c r="XDP173" s="20"/>
      <c r="XDQ173" s="20"/>
      <c r="XDR173" s="20"/>
      <c r="XDS173" s="20"/>
      <c r="XDT173" s="20"/>
      <c r="XDU173" s="20"/>
      <c r="XDV173" s="20"/>
      <c r="XDW173" s="20"/>
      <c r="XDX173" s="20"/>
      <c r="XDY173" s="20"/>
      <c r="XDZ173" s="20"/>
      <c r="XEA173" s="20"/>
      <c r="XEB173" s="20"/>
      <c r="XEC173" s="20"/>
      <c r="XED173" s="20"/>
      <c r="XEE173" s="20"/>
      <c r="XEF173" s="20"/>
      <c r="XEG173" s="20"/>
      <c r="XEH173" s="20"/>
      <c r="XEI173" s="20"/>
      <c r="XEJ173" s="20"/>
      <c r="XEK173" s="20"/>
      <c r="XEL173" s="20"/>
      <c r="XEM173" s="20"/>
      <c r="XEN173" s="20"/>
      <c r="XEO173" s="20"/>
      <c r="XEP173" s="20"/>
      <c r="XEQ173" s="20"/>
      <c r="XER173" s="20"/>
      <c r="XES173" s="20"/>
    </row>
    <row r="174" spans="1:16373" s="20" customFormat="1" ht="93" customHeight="1" x14ac:dyDescent="0.25">
      <c r="A174" s="86" t="s">
        <v>1353</v>
      </c>
      <c r="B174" s="93"/>
      <c r="C174" s="94"/>
      <c r="D174" s="100" t="s">
        <v>1021</v>
      </c>
      <c r="E174" s="11" t="s">
        <v>1707</v>
      </c>
      <c r="F174" s="150" t="s">
        <v>1708</v>
      </c>
      <c r="G174" s="12" t="s">
        <v>503</v>
      </c>
      <c r="H174" s="13" t="s">
        <v>1709</v>
      </c>
      <c r="I174" s="150" t="s">
        <v>1710</v>
      </c>
      <c r="J174" s="12">
        <v>43</v>
      </c>
      <c r="K174" s="12" t="s">
        <v>1346</v>
      </c>
      <c r="L174" s="14">
        <v>14</v>
      </c>
      <c r="M174" s="252" t="s">
        <v>1157</v>
      </c>
      <c r="N174" s="245"/>
      <c r="O174" s="230"/>
      <c r="P174" s="185"/>
      <c r="Q174" s="169" t="s">
        <v>1366</v>
      </c>
      <c r="R174" s="12">
        <v>4301007</v>
      </c>
      <c r="S174" s="13" t="s">
        <v>314</v>
      </c>
      <c r="T174" s="12" t="s">
        <v>1367</v>
      </c>
      <c r="U174" s="12">
        <v>430100701</v>
      </c>
      <c r="V174" s="13" t="s">
        <v>1368</v>
      </c>
      <c r="W174" s="92" t="s">
        <v>10</v>
      </c>
      <c r="X174" s="12">
        <v>12</v>
      </c>
      <c r="Y174" s="12">
        <v>12</v>
      </c>
      <c r="Z174" s="12">
        <v>12</v>
      </c>
      <c r="AA174" s="12">
        <v>12</v>
      </c>
      <c r="AB174" s="12">
        <v>12</v>
      </c>
      <c r="AC174" s="15">
        <f t="shared" ref="AC174:AC178" si="120">AG174+AK174+AO174+AS174+AW174+BA174+BE174+BI174+BM174+BQ174</f>
        <v>55000000</v>
      </c>
      <c r="AD174" s="15">
        <f t="shared" ref="AD174:AD178" si="121">AH174+AL174+AP174+AT174+AX174+BB174+BF174+BJ174+BN174+BR174</f>
        <v>47740000</v>
      </c>
      <c r="AE174" s="15">
        <f t="shared" ref="AE174:AF178" si="122">AI174+AM174+AQ174+AU174+AY174+BC174+BG174+BK174+BO174+BS174</f>
        <v>32370000</v>
      </c>
      <c r="AF174" s="15">
        <f t="shared" si="122"/>
        <v>0</v>
      </c>
      <c r="AG174" s="17"/>
      <c r="AH174" s="17"/>
      <c r="AI174" s="17"/>
      <c r="AJ174" s="17"/>
      <c r="AK174" s="17">
        <v>55000000</v>
      </c>
      <c r="AL174" s="17">
        <v>47740000</v>
      </c>
      <c r="AM174" s="17">
        <v>32370000</v>
      </c>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f t="shared" ref="BU174:BU178" si="123">BV174+BW174+BX174+BY174+BZ174+CA174+CB174+CC174+CD174+CE174</f>
        <v>48625518</v>
      </c>
      <c r="BV174" s="17"/>
      <c r="BW174" s="17">
        <v>48625518</v>
      </c>
      <c r="BX174" s="17"/>
      <c r="BY174" s="17"/>
      <c r="BZ174" s="17"/>
      <c r="CA174" s="17"/>
      <c r="CB174" s="17"/>
      <c r="CC174" s="17"/>
      <c r="CD174" s="17"/>
      <c r="CE174" s="17"/>
      <c r="CF174" s="17">
        <v>56344813</v>
      </c>
      <c r="CG174" s="17"/>
      <c r="CH174" s="17">
        <v>56344813</v>
      </c>
      <c r="CI174" s="17"/>
      <c r="CJ174" s="17"/>
      <c r="CK174" s="17"/>
      <c r="CL174" s="17"/>
      <c r="CM174" s="17"/>
      <c r="CN174" s="17"/>
      <c r="CO174" s="17"/>
      <c r="CP174" s="17"/>
      <c r="CQ174" s="17">
        <f t="shared" si="100"/>
        <v>64483510</v>
      </c>
      <c r="CR174" s="17"/>
      <c r="CS174" s="17">
        <v>64483510</v>
      </c>
      <c r="CT174" s="17"/>
      <c r="CU174" s="17"/>
      <c r="CV174" s="17"/>
      <c r="CW174" s="17"/>
      <c r="CX174" s="17"/>
      <c r="CY174" s="17"/>
      <c r="CZ174" s="17"/>
      <c r="DA174" s="361"/>
      <c r="DB174" s="371">
        <f>AC174+BU174+CF174+CQ174</f>
        <v>224453841</v>
      </c>
      <c r="DC174" s="18"/>
      <c r="DD174" s="18"/>
      <c r="DE174" s="18"/>
      <c r="DF174" s="18"/>
      <c r="DG174" s="18"/>
      <c r="DH174" s="18"/>
      <c r="DI174" s="18"/>
      <c r="DJ174" s="18"/>
      <c r="DK174" s="18"/>
      <c r="DL174" s="18"/>
      <c r="DM174" s="18"/>
      <c r="DN174" s="18"/>
      <c r="DO174" s="18"/>
      <c r="DP174" s="18"/>
      <c r="DQ174" s="18"/>
      <c r="DR174" s="18"/>
      <c r="DS174" s="18"/>
      <c r="DT174" s="19"/>
    </row>
    <row r="175" spans="1:16373" s="20" customFormat="1" ht="102" customHeight="1" x14ac:dyDescent="0.25">
      <c r="A175" s="86" t="s">
        <v>1353</v>
      </c>
      <c r="B175" s="93"/>
      <c r="C175" s="94"/>
      <c r="D175" s="100" t="s">
        <v>1021</v>
      </c>
      <c r="E175" s="11" t="s">
        <v>1707</v>
      </c>
      <c r="F175" s="150" t="s">
        <v>1708</v>
      </c>
      <c r="G175" s="12" t="s">
        <v>503</v>
      </c>
      <c r="H175" s="13" t="s">
        <v>1709</v>
      </c>
      <c r="I175" s="150" t="s">
        <v>1710</v>
      </c>
      <c r="J175" s="12">
        <v>43</v>
      </c>
      <c r="K175" s="12" t="s">
        <v>1346</v>
      </c>
      <c r="L175" s="14">
        <v>14</v>
      </c>
      <c r="M175" s="252" t="s">
        <v>1157</v>
      </c>
      <c r="N175" s="243"/>
      <c r="O175" s="226"/>
      <c r="P175" s="173"/>
      <c r="Q175" s="169" t="s">
        <v>1356</v>
      </c>
      <c r="R175" s="12">
        <v>4301037</v>
      </c>
      <c r="S175" s="13" t="s">
        <v>315</v>
      </c>
      <c r="T175" s="12" t="s">
        <v>1364</v>
      </c>
      <c r="U175" s="12">
        <v>430103701</v>
      </c>
      <c r="V175" s="13" t="s">
        <v>1365</v>
      </c>
      <c r="W175" s="92" t="s">
        <v>10</v>
      </c>
      <c r="X175" s="12">
        <v>12</v>
      </c>
      <c r="Y175" s="12">
        <v>12</v>
      </c>
      <c r="Z175" s="12">
        <v>12</v>
      </c>
      <c r="AA175" s="12">
        <v>12</v>
      </c>
      <c r="AB175" s="12">
        <v>12</v>
      </c>
      <c r="AC175" s="15">
        <f t="shared" si="120"/>
        <v>200000000</v>
      </c>
      <c r="AD175" s="15">
        <f t="shared" si="121"/>
        <v>7000000</v>
      </c>
      <c r="AE175" s="15">
        <f t="shared" si="122"/>
        <v>5250000</v>
      </c>
      <c r="AF175" s="15">
        <f t="shared" si="122"/>
        <v>0</v>
      </c>
      <c r="AG175" s="17">
        <v>80000000</v>
      </c>
      <c r="AH175" s="17"/>
      <c r="AI175" s="17"/>
      <c r="AJ175" s="17"/>
      <c r="AK175" s="17">
        <v>120000000</v>
      </c>
      <c r="AL175" s="17">
        <v>7000000</v>
      </c>
      <c r="AM175" s="17">
        <v>5250000</v>
      </c>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f t="shared" si="123"/>
        <v>176820060</v>
      </c>
      <c r="BV175" s="17"/>
      <c r="BW175" s="17">
        <v>176820060</v>
      </c>
      <c r="BX175" s="17"/>
      <c r="BY175" s="17"/>
      <c r="BZ175" s="17"/>
      <c r="CA175" s="17"/>
      <c r="CB175" s="17"/>
      <c r="CC175" s="17"/>
      <c r="CD175" s="17"/>
      <c r="CE175" s="17"/>
      <c r="CF175" s="17">
        <v>204890245</v>
      </c>
      <c r="CG175" s="17"/>
      <c r="CH175" s="17">
        <v>204890245</v>
      </c>
      <c r="CI175" s="17"/>
      <c r="CJ175" s="17"/>
      <c r="CK175" s="17"/>
      <c r="CL175" s="17"/>
      <c r="CM175" s="17"/>
      <c r="CN175" s="17"/>
      <c r="CO175" s="17"/>
      <c r="CP175" s="17"/>
      <c r="CQ175" s="17">
        <f t="shared" si="100"/>
        <v>234485502</v>
      </c>
      <c r="CR175" s="17"/>
      <c r="CS175" s="17">
        <v>234485502</v>
      </c>
      <c r="CT175" s="17"/>
      <c r="CU175" s="17"/>
      <c r="CV175" s="17"/>
      <c r="CW175" s="17"/>
      <c r="CX175" s="17"/>
      <c r="CY175" s="17"/>
      <c r="CZ175" s="17"/>
      <c r="DA175" s="361"/>
      <c r="DB175" s="371">
        <f>AC175+BU175+CF175+CQ175</f>
        <v>816195807</v>
      </c>
      <c r="DC175" s="18"/>
      <c r="DD175" s="18"/>
      <c r="DE175" s="18"/>
      <c r="DF175" s="18"/>
      <c r="DG175" s="18"/>
      <c r="DH175" s="18"/>
      <c r="DI175" s="18"/>
      <c r="DJ175" s="18"/>
      <c r="DK175" s="18"/>
      <c r="DL175" s="18"/>
      <c r="DM175" s="18"/>
      <c r="DN175" s="18"/>
      <c r="DO175" s="18"/>
      <c r="DP175" s="18"/>
      <c r="DQ175" s="18"/>
      <c r="DR175" s="18"/>
      <c r="DS175" s="18"/>
      <c r="DT175" s="19"/>
    </row>
    <row r="176" spans="1:16373" s="20" customFormat="1" ht="105" customHeight="1" x14ac:dyDescent="0.25">
      <c r="A176" s="86" t="s">
        <v>1353</v>
      </c>
      <c r="B176" s="93"/>
      <c r="C176" s="94"/>
      <c r="D176" s="100" t="s">
        <v>1021</v>
      </c>
      <c r="E176" s="11" t="s">
        <v>1707</v>
      </c>
      <c r="F176" s="150" t="s">
        <v>1708</v>
      </c>
      <c r="G176" s="12" t="s">
        <v>503</v>
      </c>
      <c r="H176" s="13" t="s">
        <v>1709</v>
      </c>
      <c r="I176" s="150" t="s">
        <v>1710</v>
      </c>
      <c r="J176" s="8">
        <v>43</v>
      </c>
      <c r="K176" s="12" t="s">
        <v>1346</v>
      </c>
      <c r="L176" s="14">
        <v>14</v>
      </c>
      <c r="M176" s="252" t="s">
        <v>1157</v>
      </c>
      <c r="N176" s="243"/>
      <c r="O176" s="226"/>
      <c r="P176" s="173"/>
      <c r="Q176" s="278" t="s">
        <v>1356</v>
      </c>
      <c r="R176" s="21" t="s">
        <v>1357</v>
      </c>
      <c r="S176" s="13" t="s">
        <v>315</v>
      </c>
      <c r="T176" s="12" t="s">
        <v>1358</v>
      </c>
      <c r="U176" s="12" t="s">
        <v>1359</v>
      </c>
      <c r="V176" s="13" t="s">
        <v>1360</v>
      </c>
      <c r="W176" s="92" t="s">
        <v>10</v>
      </c>
      <c r="X176" s="12">
        <v>12</v>
      </c>
      <c r="Y176" s="12">
        <v>12</v>
      </c>
      <c r="Z176" s="12">
        <v>12</v>
      </c>
      <c r="AA176" s="12">
        <v>12</v>
      </c>
      <c r="AB176" s="12">
        <v>12</v>
      </c>
      <c r="AC176" s="15">
        <f t="shared" si="120"/>
        <v>245552853</v>
      </c>
      <c r="AD176" s="15">
        <f t="shared" si="121"/>
        <v>76393333</v>
      </c>
      <c r="AE176" s="15">
        <f t="shared" si="122"/>
        <v>59963333</v>
      </c>
      <c r="AF176" s="15">
        <f t="shared" si="122"/>
        <v>0</v>
      </c>
      <c r="AG176" s="17">
        <v>59000000</v>
      </c>
      <c r="AH176" s="17">
        <v>21960000</v>
      </c>
      <c r="AI176" s="17">
        <v>13680000</v>
      </c>
      <c r="AJ176" s="17"/>
      <c r="AK176" s="17">
        <v>186552853</v>
      </c>
      <c r="AL176" s="17">
        <v>54433333</v>
      </c>
      <c r="AM176" s="17">
        <v>46283333</v>
      </c>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f t="shared" si="123"/>
        <v>275829644.89999998</v>
      </c>
      <c r="BV176" s="17">
        <v>94325228.900000006</v>
      </c>
      <c r="BW176" s="17">
        <v>181504416</v>
      </c>
      <c r="BX176" s="17"/>
      <c r="BY176" s="17"/>
      <c r="BZ176" s="17"/>
      <c r="CA176" s="17"/>
      <c r="CB176" s="17"/>
      <c r="CC176" s="17"/>
      <c r="CD176" s="17"/>
      <c r="CE176" s="17"/>
      <c r="CF176" s="17">
        <v>308556740.86000001</v>
      </c>
      <c r="CG176" s="17">
        <v>98238496.859999999</v>
      </c>
      <c r="CH176" s="17">
        <v>210318244</v>
      </c>
      <c r="CI176" s="17"/>
      <c r="CJ176" s="17"/>
      <c r="CK176" s="17"/>
      <c r="CL176" s="17"/>
      <c r="CM176" s="17"/>
      <c r="CN176" s="17"/>
      <c r="CO176" s="17"/>
      <c r="CP176" s="17"/>
      <c r="CQ176" s="17">
        <f t="shared" si="100"/>
        <v>324450279</v>
      </c>
      <c r="CR176" s="17">
        <v>83752734</v>
      </c>
      <c r="CS176" s="17">
        <v>240697545</v>
      </c>
      <c r="CT176" s="17"/>
      <c r="CU176" s="17"/>
      <c r="CV176" s="17"/>
      <c r="CW176" s="17"/>
      <c r="CX176" s="17"/>
      <c r="CY176" s="17"/>
      <c r="CZ176" s="17"/>
      <c r="DA176" s="361"/>
      <c r="DB176" s="371">
        <f>AC176+BU176+CF176+CQ176</f>
        <v>1154389517.76</v>
      </c>
      <c r="DC176" s="18"/>
      <c r="DD176" s="18"/>
      <c r="DE176" s="18"/>
      <c r="DF176" s="18"/>
      <c r="DG176" s="18"/>
      <c r="DH176" s="18"/>
      <c r="DI176" s="18"/>
      <c r="DJ176" s="18"/>
      <c r="DK176" s="18"/>
      <c r="DL176" s="18"/>
      <c r="DM176" s="18"/>
      <c r="DN176" s="18"/>
      <c r="DO176" s="18"/>
      <c r="DP176" s="18"/>
      <c r="DQ176" s="18"/>
      <c r="DR176" s="18"/>
      <c r="DS176" s="18"/>
      <c r="DT176" s="19"/>
    </row>
    <row r="177" spans="1:16373" s="20" customFormat="1" ht="123.75" customHeight="1" x14ac:dyDescent="0.25">
      <c r="A177" s="86" t="s">
        <v>1353</v>
      </c>
      <c r="B177" s="93"/>
      <c r="C177" s="94"/>
      <c r="D177" s="100" t="s">
        <v>1021</v>
      </c>
      <c r="E177" s="11" t="s">
        <v>1707</v>
      </c>
      <c r="F177" s="150" t="s">
        <v>1708</v>
      </c>
      <c r="G177" s="12" t="s">
        <v>503</v>
      </c>
      <c r="H177" s="13" t="s">
        <v>1709</v>
      </c>
      <c r="I177" s="150" t="s">
        <v>1710</v>
      </c>
      <c r="J177" s="12">
        <v>41</v>
      </c>
      <c r="K177" s="12" t="s">
        <v>1346</v>
      </c>
      <c r="L177" s="14">
        <v>14</v>
      </c>
      <c r="M177" s="252" t="s">
        <v>1157</v>
      </c>
      <c r="N177" s="73"/>
      <c r="O177" s="222"/>
      <c r="P177" s="265"/>
      <c r="Q177" s="169" t="s">
        <v>1361</v>
      </c>
      <c r="R177" s="8" t="s">
        <v>84</v>
      </c>
      <c r="S177" s="13" t="s">
        <v>316</v>
      </c>
      <c r="T177" s="12" t="s">
        <v>1362</v>
      </c>
      <c r="U177" s="8" t="s">
        <v>84</v>
      </c>
      <c r="V177" s="13" t="s">
        <v>1363</v>
      </c>
      <c r="W177" s="92" t="s">
        <v>10</v>
      </c>
      <c r="X177" s="12">
        <v>1</v>
      </c>
      <c r="Y177" s="12">
        <v>1</v>
      </c>
      <c r="Z177" s="12">
        <v>1</v>
      </c>
      <c r="AA177" s="12">
        <v>1</v>
      </c>
      <c r="AB177" s="12">
        <v>1</v>
      </c>
      <c r="AC177" s="15">
        <f t="shared" si="120"/>
        <v>75000000</v>
      </c>
      <c r="AD177" s="15">
        <f t="shared" si="121"/>
        <v>19500000</v>
      </c>
      <c r="AE177" s="15">
        <f t="shared" si="122"/>
        <v>15400000</v>
      </c>
      <c r="AF177" s="15">
        <f t="shared" si="122"/>
        <v>0</v>
      </c>
      <c r="AG177" s="17"/>
      <c r="AH177" s="17"/>
      <c r="AI177" s="17"/>
      <c r="AJ177" s="17"/>
      <c r="AK177" s="17">
        <v>25000000</v>
      </c>
      <c r="AL177" s="17">
        <v>4000000</v>
      </c>
      <c r="AM177" s="17">
        <v>3000000</v>
      </c>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v>50000000</v>
      </c>
      <c r="BR177" s="17">
        <v>15500000</v>
      </c>
      <c r="BS177" s="17">
        <v>12400000</v>
      </c>
      <c r="BT177" s="17"/>
      <c r="BU177" s="17">
        <f t="shared" si="123"/>
        <v>26178127</v>
      </c>
      <c r="BV177" s="17"/>
      <c r="BW177" s="17">
        <v>26178127</v>
      </c>
      <c r="BX177" s="17"/>
      <c r="BY177" s="17"/>
      <c r="BZ177" s="17"/>
      <c r="CA177" s="17"/>
      <c r="CB177" s="17"/>
      <c r="CC177" s="17"/>
      <c r="CD177" s="17"/>
      <c r="CE177" s="17"/>
      <c r="CF177" s="17">
        <v>30333904</v>
      </c>
      <c r="CG177" s="17"/>
      <c r="CH177" s="17">
        <v>30333904</v>
      </c>
      <c r="CI177" s="17"/>
      <c r="CJ177" s="17"/>
      <c r="CK177" s="17"/>
      <c r="CL177" s="17"/>
      <c r="CM177" s="17"/>
      <c r="CN177" s="17"/>
      <c r="CO177" s="17"/>
      <c r="CP177" s="17"/>
      <c r="CQ177" s="17">
        <f t="shared" si="100"/>
        <v>34715468</v>
      </c>
      <c r="CR177" s="17"/>
      <c r="CS177" s="17">
        <v>34715468</v>
      </c>
      <c r="CT177" s="17"/>
      <c r="CU177" s="17"/>
      <c r="CV177" s="17"/>
      <c r="CW177" s="17"/>
      <c r="CX177" s="17"/>
      <c r="CY177" s="17"/>
      <c r="CZ177" s="17"/>
      <c r="DA177" s="361"/>
      <c r="DB177" s="371">
        <f>AC177+BU177+CF177+CQ177</f>
        <v>166227499</v>
      </c>
      <c r="DC177" s="18"/>
      <c r="DD177" s="18"/>
      <c r="DE177" s="18"/>
      <c r="DF177" s="18"/>
      <c r="DG177" s="18"/>
      <c r="DH177" s="18"/>
      <c r="DI177" s="18"/>
      <c r="DJ177" s="18"/>
      <c r="DK177" s="18"/>
      <c r="DL177" s="18"/>
      <c r="DM177" s="18"/>
      <c r="DN177" s="18"/>
      <c r="DO177" s="18"/>
      <c r="DP177" s="18"/>
      <c r="DQ177" s="18"/>
      <c r="DR177" s="18"/>
      <c r="DS177" s="18"/>
      <c r="DT177" s="19"/>
    </row>
    <row r="178" spans="1:16373" s="20" customFormat="1" ht="107.25" customHeight="1" x14ac:dyDescent="0.25">
      <c r="A178" s="86" t="s">
        <v>1679</v>
      </c>
      <c r="B178" s="93"/>
      <c r="C178" s="94"/>
      <c r="D178" s="95" t="s">
        <v>377</v>
      </c>
      <c r="E178" s="11" t="s">
        <v>34</v>
      </c>
      <c r="F178" s="150" t="s">
        <v>1369</v>
      </c>
      <c r="G178" s="12" t="s">
        <v>524</v>
      </c>
      <c r="H178" s="13" t="s">
        <v>1354</v>
      </c>
      <c r="I178" s="150" t="s">
        <v>1370</v>
      </c>
      <c r="J178" s="12">
        <v>43</v>
      </c>
      <c r="K178" s="12" t="s">
        <v>1355</v>
      </c>
      <c r="L178" s="14">
        <v>4</v>
      </c>
      <c r="M178" s="252" t="s">
        <v>1355</v>
      </c>
      <c r="N178" s="73"/>
      <c r="O178" s="222"/>
      <c r="P178" s="265"/>
      <c r="Q178" s="169" t="s">
        <v>1371</v>
      </c>
      <c r="R178" s="21" t="s">
        <v>84</v>
      </c>
      <c r="S178" s="9" t="s">
        <v>1689</v>
      </c>
      <c r="T178" s="12" t="s">
        <v>1372</v>
      </c>
      <c r="U178" s="21" t="s">
        <v>84</v>
      </c>
      <c r="V178" s="9" t="s">
        <v>1690</v>
      </c>
      <c r="W178" s="381" t="s">
        <v>11</v>
      </c>
      <c r="X178" s="382">
        <v>12</v>
      </c>
      <c r="Y178" s="382">
        <v>3</v>
      </c>
      <c r="Z178" s="382">
        <v>3</v>
      </c>
      <c r="AA178" s="382">
        <v>3</v>
      </c>
      <c r="AB178" s="382">
        <v>3</v>
      </c>
      <c r="AC178" s="15">
        <f t="shared" si="120"/>
        <v>5490470398.5</v>
      </c>
      <c r="AD178" s="15">
        <f t="shared" si="121"/>
        <v>231105333.33000001</v>
      </c>
      <c r="AE178" s="15">
        <f t="shared" si="122"/>
        <v>183508333.33333302</v>
      </c>
      <c r="AF178" s="15">
        <f t="shared" si="122"/>
        <v>51182812</v>
      </c>
      <c r="AG178" s="17"/>
      <c r="AH178" s="17"/>
      <c r="AI178" s="17"/>
      <c r="AJ178" s="17"/>
      <c r="AK178" s="17">
        <f>1668660141.5+372570330</f>
        <v>2041230471.5</v>
      </c>
      <c r="AL178" s="17">
        <f>89292000+141813333.33</f>
        <v>231105333.33000001</v>
      </c>
      <c r="AM178" s="17">
        <f>76775000+106733333.333333</f>
        <v>183508333.33333302</v>
      </c>
      <c r="AN178" s="17">
        <v>51182812</v>
      </c>
      <c r="AO178" s="17"/>
      <c r="AP178" s="17"/>
      <c r="AQ178" s="17"/>
      <c r="AR178" s="17"/>
      <c r="AS178" s="17"/>
      <c r="AT178" s="17"/>
      <c r="AU178" s="17"/>
      <c r="AV178" s="17"/>
      <c r="AW178" s="17"/>
      <c r="AX178" s="17"/>
      <c r="AY178" s="17"/>
      <c r="AZ178" s="17"/>
      <c r="BA178" s="17"/>
      <c r="BB178" s="17"/>
      <c r="BC178" s="17"/>
      <c r="BD178" s="17"/>
      <c r="BE178" s="17">
        <v>3449239927</v>
      </c>
      <c r="BF178" s="17"/>
      <c r="BG178" s="17"/>
      <c r="BH178" s="17"/>
      <c r="BI178" s="17"/>
      <c r="BJ178" s="17"/>
      <c r="BK178" s="17"/>
      <c r="BL178" s="17"/>
      <c r="BM178" s="17"/>
      <c r="BN178" s="17"/>
      <c r="BO178" s="17"/>
      <c r="BP178" s="17"/>
      <c r="BQ178" s="17"/>
      <c r="BR178" s="17"/>
      <c r="BS178" s="17"/>
      <c r="BT178" s="17"/>
      <c r="BU178" s="17">
        <f t="shared" si="123"/>
        <v>16235850901.427965</v>
      </c>
      <c r="BV178" s="17"/>
      <c r="BW178" s="17">
        <f>1640158959+395397156.427965</f>
        <v>2035556115.4279649</v>
      </c>
      <c r="BX178" s="17"/>
      <c r="BY178" s="17"/>
      <c r="BZ178" s="17"/>
      <c r="CA178" s="17"/>
      <c r="CB178" s="17">
        <v>14200294786</v>
      </c>
      <c r="CC178" s="17"/>
      <c r="CD178" s="17"/>
      <c r="CE178" s="17"/>
      <c r="CF178" s="17">
        <f>6377370041+458166454.85</f>
        <v>6835536495.8500004</v>
      </c>
      <c r="CG178" s="17"/>
      <c r="CH178" s="17">
        <f>1500000000+458166454.85</f>
        <v>1958166454.8499999</v>
      </c>
      <c r="CI178" s="17"/>
      <c r="CJ178" s="17"/>
      <c r="CK178" s="17"/>
      <c r="CL178" s="17"/>
      <c r="CM178" s="17">
        <v>4877370041</v>
      </c>
      <c r="CN178" s="17"/>
      <c r="CO178" s="17"/>
      <c r="CP178" s="17"/>
      <c r="CQ178" s="17">
        <f t="shared" si="100"/>
        <v>10824346053.970001</v>
      </c>
      <c r="CR178" s="17"/>
      <c r="CS178" s="17">
        <f>3300000000+524346053.97</f>
        <v>3824346053.9700003</v>
      </c>
      <c r="CT178" s="17"/>
      <c r="CU178" s="17"/>
      <c r="CV178" s="17"/>
      <c r="CW178" s="17"/>
      <c r="CX178" s="17">
        <v>7000000000</v>
      </c>
      <c r="CY178" s="17"/>
      <c r="CZ178" s="17"/>
      <c r="DA178" s="361"/>
      <c r="DB178" s="371">
        <f>AC178+BU178+CF178+CQ178</f>
        <v>39386203849.747963</v>
      </c>
      <c r="DC178" s="18"/>
      <c r="DD178" s="18"/>
      <c r="DE178" s="18"/>
      <c r="DF178" s="18"/>
      <c r="DG178" s="18"/>
      <c r="DH178" s="18"/>
      <c r="DI178" s="18"/>
      <c r="DJ178" s="18"/>
      <c r="DK178" s="18"/>
      <c r="DL178" s="18"/>
      <c r="DM178" s="18"/>
      <c r="DN178" s="18"/>
      <c r="DO178" s="18"/>
      <c r="DP178" s="18"/>
      <c r="DQ178" s="18"/>
      <c r="DR178" s="18"/>
      <c r="DS178" s="18"/>
      <c r="DT178" s="19"/>
    </row>
    <row r="179" spans="1:16373" s="4" customFormat="1" ht="34.5" customHeight="1" x14ac:dyDescent="0.25">
      <c r="A179" s="86"/>
      <c r="B179" s="93"/>
      <c r="C179" s="94"/>
      <c r="D179" s="95"/>
      <c r="E179" s="11"/>
      <c r="F179" s="142"/>
      <c r="G179" s="12"/>
      <c r="H179" s="13"/>
      <c r="I179" s="134"/>
      <c r="J179" s="12"/>
      <c r="K179" s="12"/>
      <c r="L179" s="14"/>
      <c r="M179" s="252"/>
      <c r="N179" s="179">
        <v>40</v>
      </c>
      <c r="O179" s="179">
        <v>4302</v>
      </c>
      <c r="P179" s="180" t="s">
        <v>35</v>
      </c>
      <c r="Q179" s="175"/>
      <c r="R179" s="419"/>
      <c r="S179" s="420"/>
      <c r="T179" s="420"/>
      <c r="U179" s="420"/>
      <c r="V179" s="420"/>
      <c r="W179" s="414"/>
      <c r="X179" s="414"/>
      <c r="Y179" s="414"/>
      <c r="Z179" s="414"/>
      <c r="AA179" s="414"/>
      <c r="AB179" s="109"/>
      <c r="AC179" s="101">
        <f t="shared" ref="AC179:DB179" si="124">SUBTOTAL(9,AC180:AC182)</f>
        <v>2491885403.6500001</v>
      </c>
      <c r="AD179" s="101">
        <f t="shared" si="124"/>
        <v>153298765</v>
      </c>
      <c r="AE179" s="101">
        <f t="shared" si="124"/>
        <v>110603174</v>
      </c>
      <c r="AF179" s="101">
        <f t="shared" si="124"/>
        <v>0</v>
      </c>
      <c r="AG179" s="101">
        <f t="shared" si="124"/>
        <v>573825727</v>
      </c>
      <c r="AH179" s="101">
        <f t="shared" si="124"/>
        <v>110883174</v>
      </c>
      <c r="AI179" s="101">
        <f t="shared" si="124"/>
        <v>90353174</v>
      </c>
      <c r="AJ179" s="101">
        <f t="shared" si="124"/>
        <v>0</v>
      </c>
      <c r="AK179" s="101">
        <f t="shared" si="124"/>
        <v>1918059676.6500001</v>
      </c>
      <c r="AL179" s="101">
        <f t="shared" si="124"/>
        <v>42415591</v>
      </c>
      <c r="AM179" s="101">
        <f t="shared" si="124"/>
        <v>20250000</v>
      </c>
      <c r="AN179" s="101">
        <f t="shared" si="124"/>
        <v>0</v>
      </c>
      <c r="AO179" s="101">
        <f t="shared" si="124"/>
        <v>0</v>
      </c>
      <c r="AP179" s="101">
        <f t="shared" si="124"/>
        <v>0</v>
      </c>
      <c r="AQ179" s="101">
        <f t="shared" si="124"/>
        <v>0</v>
      </c>
      <c r="AR179" s="101">
        <f t="shared" si="124"/>
        <v>0</v>
      </c>
      <c r="AS179" s="101">
        <f t="shared" si="124"/>
        <v>0</v>
      </c>
      <c r="AT179" s="101">
        <f t="shared" si="124"/>
        <v>0</v>
      </c>
      <c r="AU179" s="101">
        <f t="shared" si="124"/>
        <v>0</v>
      </c>
      <c r="AV179" s="101">
        <f t="shared" si="124"/>
        <v>0</v>
      </c>
      <c r="AW179" s="101">
        <f t="shared" si="124"/>
        <v>0</v>
      </c>
      <c r="AX179" s="101">
        <f t="shared" si="124"/>
        <v>0</v>
      </c>
      <c r="AY179" s="101">
        <f t="shared" si="124"/>
        <v>0</v>
      </c>
      <c r="AZ179" s="101">
        <f t="shared" si="124"/>
        <v>0</v>
      </c>
      <c r="BA179" s="101">
        <f t="shared" si="124"/>
        <v>0</v>
      </c>
      <c r="BB179" s="101">
        <f t="shared" si="124"/>
        <v>0</v>
      </c>
      <c r="BC179" s="101">
        <f t="shared" si="124"/>
        <v>0</v>
      </c>
      <c r="BD179" s="101">
        <f t="shared" si="124"/>
        <v>0</v>
      </c>
      <c r="BE179" s="101">
        <f t="shared" si="124"/>
        <v>0</v>
      </c>
      <c r="BF179" s="101">
        <f t="shared" si="124"/>
        <v>0</v>
      </c>
      <c r="BG179" s="101">
        <f t="shared" si="124"/>
        <v>0</v>
      </c>
      <c r="BH179" s="101">
        <f t="shared" si="124"/>
        <v>0</v>
      </c>
      <c r="BI179" s="101">
        <f t="shared" si="124"/>
        <v>0</v>
      </c>
      <c r="BJ179" s="101">
        <f t="shared" si="124"/>
        <v>0</v>
      </c>
      <c r="BK179" s="101">
        <f t="shared" si="124"/>
        <v>0</v>
      </c>
      <c r="BL179" s="101">
        <f t="shared" si="124"/>
        <v>0</v>
      </c>
      <c r="BM179" s="101">
        <f t="shared" si="124"/>
        <v>0</v>
      </c>
      <c r="BN179" s="101">
        <f t="shared" si="124"/>
        <v>0</v>
      </c>
      <c r="BO179" s="101">
        <f t="shared" si="124"/>
        <v>0</v>
      </c>
      <c r="BP179" s="101">
        <f t="shared" si="124"/>
        <v>0</v>
      </c>
      <c r="BQ179" s="101">
        <f t="shared" si="124"/>
        <v>0</v>
      </c>
      <c r="BR179" s="101">
        <f t="shared" si="124"/>
        <v>0</v>
      </c>
      <c r="BS179" s="101">
        <f t="shared" si="124"/>
        <v>0</v>
      </c>
      <c r="BT179" s="101">
        <f t="shared" si="124"/>
        <v>0</v>
      </c>
      <c r="BU179" s="101">
        <f t="shared" si="124"/>
        <v>5328980277.25</v>
      </c>
      <c r="BV179" s="101">
        <f t="shared" si="124"/>
        <v>586526727.25</v>
      </c>
      <c r="BW179" s="101">
        <f t="shared" si="124"/>
        <v>742453550</v>
      </c>
      <c r="BX179" s="101">
        <f t="shared" si="124"/>
        <v>0</v>
      </c>
      <c r="BY179" s="101">
        <f t="shared" si="124"/>
        <v>0</v>
      </c>
      <c r="BZ179" s="101">
        <f t="shared" si="124"/>
        <v>0</v>
      </c>
      <c r="CA179" s="101">
        <f t="shared" si="124"/>
        <v>0</v>
      </c>
      <c r="CB179" s="101">
        <f t="shared" si="124"/>
        <v>4000000000</v>
      </c>
      <c r="CC179" s="101">
        <f t="shared" si="124"/>
        <v>0</v>
      </c>
      <c r="CD179" s="101">
        <f t="shared" si="124"/>
        <v>0</v>
      </c>
      <c r="CE179" s="101">
        <f t="shared" si="124"/>
        <v>0</v>
      </c>
      <c r="CF179" s="101">
        <f t="shared" si="124"/>
        <v>1425732841.1399999</v>
      </c>
      <c r="CG179" s="101">
        <f t="shared" si="124"/>
        <v>688630592.13999999</v>
      </c>
      <c r="CH179" s="101">
        <f t="shared" si="124"/>
        <v>737102249</v>
      </c>
      <c r="CI179" s="101">
        <f t="shared" si="124"/>
        <v>0</v>
      </c>
      <c r="CJ179" s="101">
        <f t="shared" si="124"/>
        <v>0</v>
      </c>
      <c r="CK179" s="101">
        <f t="shared" si="124"/>
        <v>0</v>
      </c>
      <c r="CL179" s="101">
        <f t="shared" si="124"/>
        <v>0</v>
      </c>
      <c r="CM179" s="101">
        <f t="shared" si="124"/>
        <v>0</v>
      </c>
      <c r="CN179" s="101">
        <f t="shared" si="124"/>
        <v>0</v>
      </c>
      <c r="CO179" s="101">
        <f t="shared" si="124"/>
        <v>0</v>
      </c>
      <c r="CP179" s="101">
        <f t="shared" si="124"/>
        <v>0</v>
      </c>
      <c r="CQ179" s="101">
        <f t="shared" si="124"/>
        <v>1352898767</v>
      </c>
      <c r="CR179" s="101">
        <f t="shared" si="124"/>
        <v>814881749</v>
      </c>
      <c r="CS179" s="101">
        <f t="shared" si="124"/>
        <v>538017018</v>
      </c>
      <c r="CT179" s="101">
        <f t="shared" si="124"/>
        <v>0</v>
      </c>
      <c r="CU179" s="101">
        <f t="shared" si="124"/>
        <v>0</v>
      </c>
      <c r="CV179" s="101">
        <f t="shared" si="124"/>
        <v>0</v>
      </c>
      <c r="CW179" s="101">
        <f t="shared" si="124"/>
        <v>0</v>
      </c>
      <c r="CX179" s="101">
        <f t="shared" si="124"/>
        <v>0</v>
      </c>
      <c r="CY179" s="101">
        <f t="shared" si="124"/>
        <v>0</v>
      </c>
      <c r="CZ179" s="101">
        <f t="shared" si="124"/>
        <v>0</v>
      </c>
      <c r="DA179" s="362">
        <f t="shared" si="124"/>
        <v>0</v>
      </c>
      <c r="DB179" s="101">
        <f t="shared" si="124"/>
        <v>10599497289.039999</v>
      </c>
      <c r="DC179" s="18"/>
      <c r="DD179" s="18"/>
      <c r="DE179" s="18"/>
      <c r="DF179" s="18"/>
      <c r="DG179" s="18"/>
      <c r="DH179" s="18"/>
      <c r="DI179" s="18"/>
      <c r="DJ179" s="18"/>
      <c r="DK179" s="18"/>
      <c r="DL179" s="18"/>
      <c r="DM179" s="18"/>
      <c r="DN179" s="18"/>
      <c r="DO179" s="18"/>
      <c r="DP179" s="18"/>
      <c r="DQ179" s="18"/>
      <c r="DR179" s="18"/>
      <c r="DS179" s="18"/>
      <c r="DT179" s="19"/>
      <c r="DU179" s="20"/>
      <c r="DV179" s="20"/>
      <c r="DW179" s="20"/>
      <c r="DX179" s="20"/>
      <c r="DY179" s="20"/>
      <c r="DZ179" s="20"/>
      <c r="EA179" s="20"/>
      <c r="EB179" s="20"/>
      <c r="EC179" s="20"/>
      <c r="ED179" s="20"/>
      <c r="EE179" s="20"/>
      <c r="EF179" s="20"/>
      <c r="EG179" s="20"/>
      <c r="EH179" s="20"/>
      <c r="EI179" s="20"/>
      <c r="EJ179" s="20"/>
      <c r="EK179" s="20"/>
      <c r="EL179" s="20"/>
      <c r="EM179" s="20"/>
      <c r="EN179" s="20"/>
      <c r="EO179" s="20"/>
      <c r="EP179" s="20"/>
      <c r="EQ179" s="20"/>
      <c r="ER179" s="20"/>
      <c r="ES179" s="20"/>
      <c r="ET179" s="20"/>
      <c r="EU179" s="20"/>
      <c r="EV179" s="20"/>
      <c r="EW179" s="20"/>
      <c r="EX179" s="20"/>
      <c r="EY179" s="20"/>
      <c r="EZ179" s="20"/>
      <c r="FA179" s="20"/>
      <c r="FB179" s="20"/>
      <c r="FC179" s="20"/>
      <c r="FD179" s="20"/>
      <c r="FE179" s="20"/>
      <c r="FF179" s="20"/>
      <c r="FG179" s="20"/>
      <c r="FH179" s="20"/>
      <c r="FI179" s="20"/>
      <c r="FJ179" s="20"/>
      <c r="FK179" s="20"/>
      <c r="FL179" s="20"/>
      <c r="FM179" s="20"/>
      <c r="FN179" s="20"/>
      <c r="FO179" s="20"/>
      <c r="FP179" s="20"/>
      <c r="FQ179" s="20"/>
      <c r="FR179" s="20"/>
      <c r="FS179" s="20"/>
      <c r="FT179" s="20"/>
      <c r="FU179" s="20"/>
      <c r="FV179" s="20"/>
      <c r="FW179" s="20"/>
      <c r="FX179" s="20"/>
      <c r="FY179" s="20"/>
      <c r="FZ179" s="20"/>
      <c r="GA179" s="20"/>
      <c r="GB179" s="20"/>
      <c r="GC179" s="20"/>
      <c r="GD179" s="20"/>
      <c r="GE179" s="20"/>
      <c r="GF179" s="20"/>
      <c r="GG179" s="20"/>
      <c r="GH179" s="20"/>
      <c r="GI179" s="20"/>
      <c r="GJ179" s="20"/>
      <c r="GK179" s="20"/>
      <c r="GL179" s="20"/>
      <c r="GM179" s="20"/>
      <c r="GN179" s="20"/>
      <c r="GO179" s="20"/>
      <c r="GP179" s="20"/>
      <c r="GQ179" s="20"/>
      <c r="GR179" s="20"/>
      <c r="GS179" s="20"/>
      <c r="GT179" s="20"/>
      <c r="GU179" s="20"/>
      <c r="GV179" s="20"/>
      <c r="GW179" s="20"/>
      <c r="GX179" s="20"/>
      <c r="GY179" s="20"/>
      <c r="GZ179" s="20"/>
      <c r="HA179" s="20"/>
      <c r="HB179" s="20"/>
      <c r="HC179" s="20"/>
      <c r="HD179" s="20"/>
      <c r="HE179" s="20"/>
      <c r="HF179" s="20"/>
      <c r="HG179" s="20"/>
      <c r="HH179" s="20"/>
      <c r="HI179" s="20"/>
      <c r="HJ179" s="20"/>
      <c r="HK179" s="20"/>
      <c r="HL179" s="20"/>
      <c r="HM179" s="20"/>
      <c r="HN179" s="20"/>
      <c r="HO179" s="20"/>
      <c r="HP179" s="20"/>
      <c r="HQ179" s="20"/>
      <c r="HR179" s="20"/>
      <c r="HS179" s="20"/>
      <c r="HT179" s="20"/>
      <c r="HU179" s="20"/>
      <c r="HV179" s="20"/>
      <c r="HW179" s="20"/>
      <c r="HX179" s="20"/>
      <c r="HY179" s="20"/>
      <c r="HZ179" s="20"/>
      <c r="IA179" s="20"/>
      <c r="IB179" s="20"/>
      <c r="IC179" s="20"/>
      <c r="ID179" s="20"/>
      <c r="IE179" s="20"/>
      <c r="IF179" s="20"/>
      <c r="IG179" s="20"/>
      <c r="IH179" s="20"/>
      <c r="II179" s="20"/>
      <c r="IJ179" s="20"/>
      <c r="IK179" s="20"/>
      <c r="IL179" s="20"/>
      <c r="IM179" s="20"/>
      <c r="IN179" s="20"/>
      <c r="IO179" s="20"/>
      <c r="IP179" s="20"/>
      <c r="IQ179" s="20"/>
      <c r="IR179" s="20"/>
      <c r="IS179" s="20"/>
      <c r="IT179" s="20"/>
      <c r="IU179" s="20"/>
      <c r="IV179" s="20"/>
      <c r="IW179" s="20"/>
      <c r="IX179" s="20"/>
      <c r="IY179" s="20"/>
      <c r="IZ179" s="20"/>
      <c r="JA179" s="20"/>
      <c r="JB179" s="20"/>
      <c r="JC179" s="20"/>
      <c r="JD179" s="20"/>
      <c r="JE179" s="20"/>
      <c r="JF179" s="20"/>
      <c r="JG179" s="20"/>
      <c r="JH179" s="20"/>
      <c r="JI179" s="20"/>
      <c r="JJ179" s="20"/>
      <c r="JK179" s="20"/>
      <c r="JL179" s="20"/>
      <c r="JM179" s="20"/>
      <c r="JN179" s="20"/>
      <c r="JO179" s="20"/>
      <c r="JP179" s="20"/>
      <c r="JQ179" s="20"/>
      <c r="JR179" s="20"/>
      <c r="JS179" s="20"/>
      <c r="JT179" s="20"/>
      <c r="JU179" s="20"/>
      <c r="JV179" s="20"/>
      <c r="JW179" s="20"/>
      <c r="JX179" s="20"/>
      <c r="JY179" s="20"/>
      <c r="JZ179" s="20"/>
      <c r="KA179" s="20"/>
      <c r="KB179" s="20"/>
      <c r="KC179" s="20"/>
      <c r="KD179" s="20"/>
      <c r="KE179" s="20"/>
      <c r="KF179" s="20"/>
      <c r="KG179" s="20"/>
      <c r="KH179" s="20"/>
      <c r="KI179" s="20"/>
      <c r="KJ179" s="20"/>
      <c r="KK179" s="20"/>
      <c r="KL179" s="20"/>
      <c r="KM179" s="20"/>
      <c r="KN179" s="20"/>
      <c r="KO179" s="20"/>
      <c r="KP179" s="20"/>
      <c r="KQ179" s="20"/>
      <c r="KR179" s="20"/>
      <c r="KS179" s="20"/>
      <c r="KT179" s="20"/>
      <c r="KU179" s="20"/>
      <c r="KV179" s="20"/>
      <c r="KW179" s="20"/>
      <c r="KX179" s="20"/>
      <c r="KY179" s="20"/>
      <c r="KZ179" s="20"/>
      <c r="LA179" s="20"/>
      <c r="LB179" s="20"/>
      <c r="LC179" s="20"/>
      <c r="LD179" s="20"/>
      <c r="LE179" s="20"/>
      <c r="LF179" s="20"/>
      <c r="LG179" s="20"/>
      <c r="LH179" s="20"/>
      <c r="LI179" s="20"/>
      <c r="LJ179" s="20"/>
      <c r="LK179" s="20"/>
      <c r="LL179" s="20"/>
      <c r="LM179" s="20"/>
      <c r="LN179" s="20"/>
      <c r="LO179" s="20"/>
      <c r="LP179" s="20"/>
      <c r="LQ179" s="20"/>
      <c r="LR179" s="20"/>
      <c r="LS179" s="20"/>
      <c r="LT179" s="20"/>
      <c r="LU179" s="20"/>
      <c r="LV179" s="20"/>
      <c r="LW179" s="20"/>
      <c r="LX179" s="20"/>
      <c r="LY179" s="20"/>
      <c r="LZ179" s="20"/>
      <c r="MA179" s="20"/>
      <c r="MB179" s="20"/>
      <c r="MC179" s="20"/>
      <c r="MD179" s="20"/>
      <c r="ME179" s="20"/>
      <c r="MF179" s="20"/>
      <c r="MG179" s="20"/>
      <c r="MH179" s="20"/>
      <c r="MI179" s="20"/>
      <c r="MJ179" s="20"/>
      <c r="MK179" s="20"/>
      <c r="ML179" s="20"/>
      <c r="MM179" s="20"/>
      <c r="MN179" s="20"/>
      <c r="MO179" s="20"/>
      <c r="MP179" s="20"/>
      <c r="MQ179" s="20"/>
      <c r="MR179" s="20"/>
      <c r="MS179" s="20"/>
      <c r="MT179" s="20"/>
      <c r="MU179" s="20"/>
      <c r="MV179" s="20"/>
      <c r="MW179" s="20"/>
      <c r="MX179" s="20"/>
      <c r="MY179" s="20"/>
      <c r="MZ179" s="20"/>
      <c r="NA179" s="20"/>
      <c r="NB179" s="20"/>
      <c r="NC179" s="20"/>
      <c r="ND179" s="20"/>
      <c r="NE179" s="20"/>
      <c r="NF179" s="20"/>
      <c r="NG179" s="20"/>
      <c r="NH179" s="20"/>
      <c r="NI179" s="20"/>
      <c r="NJ179" s="20"/>
      <c r="NK179" s="20"/>
      <c r="NL179" s="20"/>
      <c r="NM179" s="20"/>
      <c r="NN179" s="20"/>
      <c r="NO179" s="20"/>
      <c r="NP179" s="20"/>
      <c r="NQ179" s="20"/>
      <c r="NR179" s="20"/>
      <c r="NS179" s="20"/>
      <c r="NT179" s="20"/>
      <c r="NU179" s="20"/>
      <c r="NV179" s="20"/>
      <c r="NW179" s="20"/>
      <c r="NX179" s="20"/>
      <c r="NY179" s="20"/>
      <c r="NZ179" s="20"/>
      <c r="OA179" s="20"/>
      <c r="OB179" s="20"/>
      <c r="OC179" s="20"/>
      <c r="OD179" s="20"/>
      <c r="OE179" s="20"/>
      <c r="OF179" s="20"/>
      <c r="OG179" s="20"/>
      <c r="OH179" s="20"/>
      <c r="OI179" s="20"/>
      <c r="OJ179" s="20"/>
      <c r="OK179" s="20"/>
      <c r="OL179" s="20"/>
      <c r="OM179" s="20"/>
      <c r="ON179" s="20"/>
      <c r="OO179" s="20"/>
      <c r="OP179" s="20"/>
      <c r="OQ179" s="20"/>
      <c r="OR179" s="20"/>
      <c r="OS179" s="20"/>
      <c r="OT179" s="20"/>
      <c r="OU179" s="20"/>
      <c r="OV179" s="20"/>
      <c r="OW179" s="20"/>
      <c r="OX179" s="20"/>
      <c r="OY179" s="20"/>
      <c r="OZ179" s="20"/>
      <c r="PA179" s="20"/>
      <c r="PB179" s="20"/>
      <c r="PC179" s="20"/>
      <c r="PD179" s="20"/>
      <c r="PE179" s="20"/>
      <c r="PF179" s="20"/>
      <c r="PG179" s="20"/>
      <c r="PH179" s="20"/>
      <c r="PI179" s="20"/>
      <c r="PJ179" s="20"/>
      <c r="PK179" s="20"/>
      <c r="PL179" s="20"/>
      <c r="PM179" s="20"/>
      <c r="PN179" s="20"/>
      <c r="PO179" s="20"/>
      <c r="PP179" s="20"/>
      <c r="PQ179" s="20"/>
      <c r="PR179" s="20"/>
      <c r="PS179" s="20"/>
      <c r="PT179" s="20"/>
      <c r="PU179" s="20"/>
      <c r="PV179" s="20"/>
      <c r="PW179" s="20"/>
      <c r="PX179" s="20"/>
      <c r="PY179" s="20"/>
      <c r="PZ179" s="20"/>
      <c r="QA179" s="20"/>
      <c r="QB179" s="20"/>
      <c r="QC179" s="20"/>
      <c r="QD179" s="20"/>
      <c r="QE179" s="20"/>
      <c r="QF179" s="20"/>
      <c r="QG179" s="20"/>
      <c r="QH179" s="20"/>
      <c r="QI179" s="20"/>
      <c r="QJ179" s="20"/>
      <c r="QK179" s="20"/>
      <c r="QL179" s="20"/>
      <c r="QM179" s="20"/>
      <c r="QN179" s="20"/>
      <c r="QO179" s="20"/>
      <c r="QP179" s="20"/>
      <c r="QQ179" s="20"/>
      <c r="QR179" s="20"/>
      <c r="QS179" s="20"/>
      <c r="QT179" s="20"/>
      <c r="QU179" s="20"/>
      <c r="QV179" s="20"/>
      <c r="QW179" s="20"/>
      <c r="QX179" s="20"/>
      <c r="QY179" s="20"/>
      <c r="QZ179" s="20"/>
      <c r="RA179" s="20"/>
      <c r="RB179" s="20"/>
      <c r="RC179" s="20"/>
      <c r="RD179" s="20"/>
      <c r="RE179" s="20"/>
      <c r="RF179" s="20"/>
      <c r="RG179" s="20"/>
      <c r="RH179" s="20"/>
      <c r="RI179" s="20"/>
      <c r="RJ179" s="20"/>
      <c r="RK179" s="20"/>
      <c r="RL179" s="20"/>
      <c r="RM179" s="20"/>
      <c r="RN179" s="20"/>
      <c r="RO179" s="20"/>
      <c r="RP179" s="20"/>
      <c r="RQ179" s="20"/>
      <c r="RR179" s="20"/>
      <c r="RS179" s="20"/>
      <c r="RT179" s="20"/>
      <c r="RU179" s="20"/>
      <c r="RV179" s="20"/>
      <c r="RW179" s="20"/>
      <c r="RX179" s="20"/>
      <c r="RY179" s="20"/>
      <c r="RZ179" s="20"/>
      <c r="SA179" s="20"/>
      <c r="SB179" s="20"/>
      <c r="SC179" s="20"/>
      <c r="SD179" s="20"/>
      <c r="SE179" s="20"/>
      <c r="SF179" s="20"/>
      <c r="SG179" s="20"/>
      <c r="SH179" s="20"/>
      <c r="SI179" s="20"/>
      <c r="SJ179" s="20"/>
      <c r="SK179" s="20"/>
      <c r="SL179" s="20"/>
      <c r="SM179" s="20"/>
      <c r="SN179" s="20"/>
      <c r="SO179" s="20"/>
      <c r="SP179" s="20"/>
      <c r="SQ179" s="20"/>
      <c r="SR179" s="20"/>
      <c r="SS179" s="20"/>
      <c r="ST179" s="20"/>
      <c r="SU179" s="20"/>
      <c r="SV179" s="20"/>
      <c r="SW179" s="20"/>
      <c r="SX179" s="20"/>
      <c r="SY179" s="20"/>
      <c r="SZ179" s="20"/>
      <c r="TA179" s="20"/>
      <c r="TB179" s="20"/>
      <c r="TC179" s="20"/>
      <c r="TD179" s="20"/>
      <c r="TE179" s="20"/>
      <c r="TF179" s="20"/>
      <c r="TG179" s="20"/>
      <c r="TH179" s="20"/>
      <c r="TI179" s="20"/>
      <c r="TJ179" s="20"/>
      <c r="TK179" s="20"/>
      <c r="TL179" s="20"/>
      <c r="TM179" s="20"/>
      <c r="TN179" s="20"/>
      <c r="TO179" s="20"/>
      <c r="TP179" s="20"/>
      <c r="TQ179" s="20"/>
      <c r="TR179" s="20"/>
      <c r="TS179" s="20"/>
      <c r="TT179" s="20"/>
      <c r="TU179" s="20"/>
      <c r="TV179" s="20"/>
      <c r="TW179" s="20"/>
      <c r="TX179" s="20"/>
      <c r="TY179" s="20"/>
      <c r="TZ179" s="20"/>
      <c r="UA179" s="20"/>
      <c r="UB179" s="20"/>
      <c r="UC179" s="20"/>
      <c r="UD179" s="20"/>
      <c r="UE179" s="20"/>
      <c r="UF179" s="20"/>
      <c r="UG179" s="20"/>
      <c r="UH179" s="20"/>
      <c r="UI179" s="20"/>
      <c r="UJ179" s="20"/>
      <c r="UK179" s="20"/>
      <c r="UL179" s="20"/>
      <c r="UM179" s="20"/>
      <c r="UN179" s="20"/>
      <c r="UO179" s="20"/>
      <c r="UP179" s="20"/>
      <c r="UQ179" s="20"/>
      <c r="UR179" s="20"/>
      <c r="US179" s="20"/>
      <c r="UT179" s="20"/>
      <c r="UU179" s="20"/>
      <c r="UV179" s="20"/>
      <c r="UW179" s="20"/>
      <c r="UX179" s="20"/>
      <c r="UY179" s="20"/>
      <c r="UZ179" s="20"/>
      <c r="VA179" s="20"/>
      <c r="VB179" s="20"/>
      <c r="VC179" s="20"/>
      <c r="VD179" s="20"/>
      <c r="VE179" s="20"/>
      <c r="VF179" s="20"/>
      <c r="VG179" s="20"/>
      <c r="VH179" s="20"/>
      <c r="VI179" s="20"/>
      <c r="VJ179" s="20"/>
      <c r="VK179" s="20"/>
      <c r="VL179" s="20"/>
      <c r="VM179" s="20"/>
      <c r="VN179" s="20"/>
      <c r="VO179" s="20"/>
      <c r="VP179" s="20"/>
      <c r="VQ179" s="20"/>
      <c r="VR179" s="20"/>
      <c r="VS179" s="20"/>
      <c r="VT179" s="20"/>
      <c r="VU179" s="20"/>
      <c r="VV179" s="20"/>
      <c r="VW179" s="20"/>
      <c r="VX179" s="20"/>
      <c r="VY179" s="20"/>
      <c r="VZ179" s="20"/>
      <c r="WA179" s="20"/>
      <c r="WB179" s="20"/>
      <c r="WC179" s="20"/>
      <c r="WD179" s="20"/>
      <c r="WE179" s="20"/>
      <c r="WF179" s="20"/>
      <c r="WG179" s="20"/>
      <c r="WH179" s="20"/>
      <c r="WI179" s="20"/>
      <c r="WJ179" s="20"/>
      <c r="WK179" s="20"/>
      <c r="WL179" s="20"/>
      <c r="WM179" s="20"/>
      <c r="WN179" s="20"/>
      <c r="WO179" s="20"/>
      <c r="WP179" s="20"/>
      <c r="WQ179" s="20"/>
      <c r="WR179" s="20"/>
      <c r="WS179" s="20"/>
      <c r="WT179" s="20"/>
      <c r="WU179" s="20"/>
      <c r="WV179" s="20"/>
      <c r="WW179" s="20"/>
      <c r="WX179" s="20"/>
      <c r="WY179" s="20"/>
      <c r="WZ179" s="20"/>
      <c r="XA179" s="20"/>
      <c r="XB179" s="20"/>
      <c r="XC179" s="20"/>
      <c r="XD179" s="20"/>
      <c r="XE179" s="20"/>
      <c r="XF179" s="20"/>
      <c r="XG179" s="20"/>
      <c r="XH179" s="20"/>
      <c r="XI179" s="20"/>
      <c r="XJ179" s="20"/>
      <c r="XK179" s="20"/>
      <c r="XL179" s="20"/>
      <c r="XM179" s="20"/>
      <c r="XN179" s="20"/>
      <c r="XO179" s="20"/>
      <c r="XP179" s="20"/>
      <c r="XQ179" s="20"/>
      <c r="XR179" s="20"/>
      <c r="XS179" s="20"/>
      <c r="XT179" s="20"/>
      <c r="XU179" s="20"/>
      <c r="XV179" s="20"/>
      <c r="XW179" s="20"/>
      <c r="XX179" s="20"/>
      <c r="XY179" s="20"/>
      <c r="XZ179" s="20"/>
      <c r="YA179" s="20"/>
      <c r="YB179" s="20"/>
      <c r="YC179" s="20"/>
      <c r="YD179" s="20"/>
      <c r="YE179" s="20"/>
      <c r="YF179" s="20"/>
      <c r="YG179" s="20"/>
      <c r="YH179" s="20"/>
      <c r="YI179" s="20"/>
      <c r="YJ179" s="20"/>
      <c r="YK179" s="20"/>
      <c r="YL179" s="20"/>
      <c r="YM179" s="20"/>
      <c r="YN179" s="20"/>
      <c r="YO179" s="20"/>
      <c r="YP179" s="20"/>
      <c r="YQ179" s="20"/>
      <c r="YR179" s="20"/>
      <c r="YS179" s="20"/>
      <c r="YT179" s="20"/>
      <c r="YU179" s="20"/>
      <c r="YV179" s="20"/>
      <c r="YW179" s="20"/>
      <c r="YX179" s="20"/>
      <c r="YY179" s="20"/>
      <c r="YZ179" s="20"/>
      <c r="ZA179" s="20"/>
      <c r="ZB179" s="20"/>
      <c r="ZC179" s="20"/>
      <c r="ZD179" s="20"/>
      <c r="ZE179" s="20"/>
      <c r="ZF179" s="20"/>
      <c r="ZG179" s="20"/>
      <c r="ZH179" s="20"/>
      <c r="ZI179" s="20"/>
      <c r="ZJ179" s="20"/>
      <c r="ZK179" s="20"/>
      <c r="ZL179" s="20"/>
      <c r="ZM179" s="20"/>
      <c r="ZN179" s="20"/>
      <c r="ZO179" s="20"/>
      <c r="ZP179" s="20"/>
      <c r="ZQ179" s="20"/>
      <c r="ZR179" s="20"/>
      <c r="ZS179" s="20"/>
      <c r="ZT179" s="20"/>
      <c r="ZU179" s="20"/>
      <c r="ZV179" s="20"/>
      <c r="ZW179" s="20"/>
      <c r="ZX179" s="20"/>
      <c r="ZY179" s="20"/>
      <c r="ZZ179" s="20"/>
      <c r="AAA179" s="20"/>
      <c r="AAB179" s="20"/>
      <c r="AAC179" s="20"/>
      <c r="AAD179" s="20"/>
      <c r="AAE179" s="20"/>
      <c r="AAF179" s="20"/>
      <c r="AAG179" s="20"/>
      <c r="AAH179" s="20"/>
      <c r="AAI179" s="20"/>
      <c r="AAJ179" s="20"/>
      <c r="AAK179" s="20"/>
      <c r="AAL179" s="20"/>
      <c r="AAM179" s="20"/>
      <c r="AAN179" s="20"/>
      <c r="AAO179" s="20"/>
      <c r="AAP179" s="20"/>
      <c r="AAQ179" s="20"/>
      <c r="AAR179" s="20"/>
      <c r="AAS179" s="20"/>
      <c r="AAT179" s="20"/>
      <c r="AAU179" s="20"/>
      <c r="AAV179" s="20"/>
      <c r="AAW179" s="20"/>
      <c r="AAX179" s="20"/>
      <c r="AAY179" s="20"/>
      <c r="AAZ179" s="20"/>
      <c r="ABA179" s="20"/>
      <c r="ABB179" s="20"/>
      <c r="ABC179" s="20"/>
      <c r="ABD179" s="20"/>
      <c r="ABE179" s="20"/>
      <c r="ABF179" s="20"/>
      <c r="ABG179" s="20"/>
      <c r="ABH179" s="20"/>
      <c r="ABI179" s="20"/>
      <c r="ABJ179" s="20"/>
      <c r="ABK179" s="20"/>
      <c r="ABL179" s="20"/>
      <c r="ABM179" s="20"/>
      <c r="ABN179" s="20"/>
      <c r="ABO179" s="20"/>
      <c r="ABP179" s="20"/>
      <c r="ABQ179" s="20"/>
      <c r="ABR179" s="20"/>
      <c r="ABS179" s="20"/>
      <c r="ABT179" s="20"/>
      <c r="ABU179" s="20"/>
      <c r="ABV179" s="20"/>
      <c r="ABW179" s="20"/>
      <c r="ABX179" s="20"/>
      <c r="ABY179" s="20"/>
      <c r="ABZ179" s="20"/>
      <c r="ACA179" s="20"/>
      <c r="ACB179" s="20"/>
      <c r="ACC179" s="20"/>
      <c r="ACD179" s="20"/>
      <c r="ACE179" s="20"/>
      <c r="ACF179" s="20"/>
      <c r="ACG179" s="20"/>
      <c r="ACH179" s="20"/>
      <c r="ACI179" s="20"/>
      <c r="ACJ179" s="20"/>
      <c r="ACK179" s="20"/>
      <c r="ACL179" s="20"/>
      <c r="ACM179" s="20"/>
      <c r="ACN179" s="20"/>
      <c r="ACO179" s="20"/>
      <c r="ACP179" s="20"/>
      <c r="ACQ179" s="20"/>
      <c r="ACR179" s="20"/>
      <c r="ACS179" s="20"/>
      <c r="ACT179" s="20"/>
      <c r="ACU179" s="20"/>
      <c r="ACV179" s="20"/>
      <c r="ACW179" s="20"/>
      <c r="ACX179" s="20"/>
      <c r="ACY179" s="20"/>
      <c r="ACZ179" s="20"/>
      <c r="ADA179" s="20"/>
      <c r="ADB179" s="20"/>
      <c r="ADC179" s="20"/>
      <c r="ADD179" s="20"/>
      <c r="ADE179" s="20"/>
      <c r="ADF179" s="20"/>
      <c r="ADG179" s="20"/>
      <c r="ADH179" s="20"/>
      <c r="ADI179" s="20"/>
      <c r="ADJ179" s="20"/>
      <c r="ADK179" s="20"/>
      <c r="ADL179" s="20"/>
      <c r="ADM179" s="20"/>
      <c r="ADN179" s="20"/>
      <c r="ADO179" s="20"/>
      <c r="ADP179" s="20"/>
      <c r="ADQ179" s="20"/>
      <c r="ADR179" s="20"/>
      <c r="ADS179" s="20"/>
      <c r="ADT179" s="20"/>
      <c r="ADU179" s="20"/>
      <c r="ADV179" s="20"/>
      <c r="ADW179" s="20"/>
      <c r="ADX179" s="20"/>
      <c r="ADY179" s="20"/>
      <c r="ADZ179" s="20"/>
      <c r="AEA179" s="20"/>
      <c r="AEB179" s="20"/>
      <c r="AEC179" s="20"/>
      <c r="AED179" s="20"/>
      <c r="AEE179" s="20"/>
      <c r="AEF179" s="20"/>
      <c r="AEG179" s="20"/>
      <c r="AEH179" s="20"/>
      <c r="AEI179" s="20"/>
      <c r="AEJ179" s="20"/>
      <c r="AEK179" s="20"/>
      <c r="AEL179" s="20"/>
      <c r="AEM179" s="20"/>
      <c r="AEN179" s="20"/>
      <c r="AEO179" s="20"/>
      <c r="AEP179" s="20"/>
      <c r="AEQ179" s="20"/>
      <c r="AER179" s="20"/>
      <c r="AES179" s="20"/>
      <c r="AET179" s="20"/>
      <c r="AEU179" s="20"/>
      <c r="AEV179" s="20"/>
      <c r="AEW179" s="20"/>
      <c r="AEX179" s="20"/>
      <c r="AEY179" s="20"/>
      <c r="AEZ179" s="20"/>
      <c r="AFA179" s="20"/>
      <c r="AFB179" s="20"/>
      <c r="AFC179" s="20"/>
      <c r="AFD179" s="20"/>
      <c r="AFE179" s="20"/>
      <c r="AFF179" s="20"/>
      <c r="AFG179" s="20"/>
      <c r="AFH179" s="20"/>
      <c r="AFI179" s="20"/>
      <c r="AFJ179" s="20"/>
      <c r="AFK179" s="20"/>
      <c r="AFL179" s="20"/>
      <c r="AFM179" s="20"/>
      <c r="AFN179" s="20"/>
      <c r="AFO179" s="20"/>
      <c r="AFP179" s="20"/>
      <c r="AFQ179" s="20"/>
      <c r="AFR179" s="20"/>
      <c r="AFS179" s="20"/>
      <c r="AFT179" s="20"/>
      <c r="AFU179" s="20"/>
      <c r="AFV179" s="20"/>
      <c r="AFW179" s="20"/>
      <c r="AFX179" s="20"/>
      <c r="AFY179" s="20"/>
      <c r="AFZ179" s="20"/>
      <c r="AGA179" s="20"/>
      <c r="AGB179" s="20"/>
      <c r="AGC179" s="20"/>
      <c r="AGD179" s="20"/>
      <c r="AGE179" s="20"/>
      <c r="AGF179" s="20"/>
      <c r="AGG179" s="20"/>
      <c r="AGH179" s="20"/>
      <c r="AGI179" s="20"/>
      <c r="AGJ179" s="20"/>
      <c r="AGK179" s="20"/>
      <c r="AGL179" s="20"/>
      <c r="AGM179" s="20"/>
      <c r="AGN179" s="20"/>
      <c r="AGO179" s="20"/>
      <c r="AGP179" s="20"/>
      <c r="AGQ179" s="20"/>
      <c r="AGR179" s="20"/>
      <c r="AGS179" s="20"/>
      <c r="AGT179" s="20"/>
      <c r="AGU179" s="20"/>
      <c r="AGV179" s="20"/>
      <c r="AGW179" s="20"/>
      <c r="AGX179" s="20"/>
      <c r="AGY179" s="20"/>
      <c r="AGZ179" s="20"/>
      <c r="AHA179" s="20"/>
      <c r="AHB179" s="20"/>
      <c r="AHC179" s="20"/>
      <c r="AHD179" s="20"/>
      <c r="AHE179" s="20"/>
      <c r="AHF179" s="20"/>
      <c r="AHG179" s="20"/>
      <c r="AHH179" s="20"/>
      <c r="AHI179" s="20"/>
      <c r="AHJ179" s="20"/>
      <c r="AHK179" s="20"/>
      <c r="AHL179" s="20"/>
      <c r="AHM179" s="20"/>
      <c r="AHN179" s="20"/>
      <c r="AHO179" s="20"/>
      <c r="AHP179" s="20"/>
      <c r="AHQ179" s="20"/>
      <c r="AHR179" s="20"/>
      <c r="AHS179" s="20"/>
      <c r="AHT179" s="20"/>
      <c r="AHU179" s="20"/>
      <c r="AHV179" s="20"/>
      <c r="AHW179" s="20"/>
      <c r="AHX179" s="20"/>
      <c r="AHY179" s="20"/>
      <c r="AHZ179" s="20"/>
      <c r="AIA179" s="20"/>
      <c r="AIB179" s="20"/>
      <c r="AIC179" s="20"/>
      <c r="AID179" s="20"/>
      <c r="AIE179" s="20"/>
      <c r="AIF179" s="20"/>
      <c r="AIG179" s="20"/>
      <c r="AIH179" s="20"/>
      <c r="AII179" s="20"/>
      <c r="AIJ179" s="20"/>
      <c r="AIK179" s="20"/>
      <c r="AIL179" s="20"/>
      <c r="AIM179" s="20"/>
      <c r="AIN179" s="20"/>
      <c r="AIO179" s="20"/>
      <c r="AIP179" s="20"/>
      <c r="AIQ179" s="20"/>
      <c r="AIR179" s="20"/>
      <c r="AIS179" s="20"/>
      <c r="AIT179" s="20"/>
      <c r="AIU179" s="20"/>
      <c r="AIV179" s="20"/>
      <c r="AIW179" s="20"/>
      <c r="AIX179" s="20"/>
      <c r="AIY179" s="20"/>
      <c r="AIZ179" s="20"/>
      <c r="AJA179" s="20"/>
      <c r="AJB179" s="20"/>
      <c r="AJC179" s="20"/>
      <c r="AJD179" s="20"/>
      <c r="AJE179" s="20"/>
      <c r="AJF179" s="20"/>
      <c r="AJG179" s="20"/>
      <c r="AJH179" s="20"/>
      <c r="AJI179" s="20"/>
      <c r="AJJ179" s="20"/>
      <c r="AJK179" s="20"/>
      <c r="AJL179" s="20"/>
      <c r="AJM179" s="20"/>
      <c r="AJN179" s="20"/>
      <c r="AJO179" s="20"/>
      <c r="AJP179" s="20"/>
      <c r="AJQ179" s="20"/>
      <c r="AJR179" s="20"/>
      <c r="AJS179" s="20"/>
      <c r="AJT179" s="20"/>
      <c r="AJU179" s="20"/>
      <c r="AJV179" s="20"/>
      <c r="AJW179" s="20"/>
      <c r="AJX179" s="20"/>
      <c r="AJY179" s="20"/>
      <c r="AJZ179" s="20"/>
      <c r="AKA179" s="20"/>
      <c r="AKB179" s="20"/>
      <c r="AKC179" s="20"/>
      <c r="AKD179" s="20"/>
      <c r="AKE179" s="20"/>
      <c r="AKF179" s="20"/>
      <c r="AKG179" s="20"/>
      <c r="AKH179" s="20"/>
      <c r="AKI179" s="20"/>
      <c r="AKJ179" s="20"/>
      <c r="AKK179" s="20"/>
      <c r="AKL179" s="20"/>
      <c r="AKM179" s="20"/>
      <c r="AKN179" s="20"/>
      <c r="AKO179" s="20"/>
      <c r="AKP179" s="20"/>
      <c r="AKQ179" s="20"/>
      <c r="AKR179" s="20"/>
      <c r="AKS179" s="20"/>
      <c r="AKT179" s="20"/>
      <c r="AKU179" s="20"/>
      <c r="AKV179" s="20"/>
      <c r="AKW179" s="20"/>
      <c r="AKX179" s="20"/>
      <c r="AKY179" s="20"/>
      <c r="AKZ179" s="20"/>
      <c r="ALA179" s="20"/>
      <c r="ALB179" s="20"/>
      <c r="ALC179" s="20"/>
      <c r="ALD179" s="20"/>
      <c r="ALE179" s="20"/>
      <c r="ALF179" s="20"/>
      <c r="ALG179" s="20"/>
      <c r="ALH179" s="20"/>
      <c r="ALI179" s="20"/>
      <c r="ALJ179" s="20"/>
      <c r="ALK179" s="20"/>
      <c r="ALL179" s="20"/>
      <c r="ALM179" s="20"/>
      <c r="ALN179" s="20"/>
      <c r="ALO179" s="20"/>
      <c r="ALP179" s="20"/>
      <c r="ALQ179" s="20"/>
      <c r="ALR179" s="20"/>
      <c r="ALS179" s="20"/>
      <c r="ALT179" s="20"/>
      <c r="ALU179" s="20"/>
      <c r="ALV179" s="20"/>
      <c r="ALW179" s="20"/>
      <c r="ALX179" s="20"/>
      <c r="ALY179" s="20"/>
      <c r="ALZ179" s="20"/>
      <c r="AMA179" s="20"/>
      <c r="AMB179" s="20"/>
      <c r="AMC179" s="20"/>
      <c r="AMD179" s="20"/>
      <c r="AME179" s="20"/>
      <c r="AMF179" s="20"/>
      <c r="AMG179" s="20"/>
      <c r="AMH179" s="20"/>
      <c r="AMI179" s="20"/>
      <c r="AMJ179" s="20"/>
      <c r="AMK179" s="20"/>
      <c r="AML179" s="20"/>
      <c r="AMM179" s="20"/>
      <c r="AMN179" s="20"/>
      <c r="AMO179" s="20"/>
      <c r="AMP179" s="20"/>
      <c r="AMQ179" s="20"/>
      <c r="AMR179" s="20"/>
      <c r="AMS179" s="20"/>
      <c r="AMT179" s="20"/>
      <c r="AMU179" s="20"/>
      <c r="AMV179" s="20"/>
      <c r="AMW179" s="20"/>
      <c r="AMX179" s="20"/>
      <c r="AMY179" s="20"/>
      <c r="AMZ179" s="20"/>
      <c r="ANA179" s="20"/>
      <c r="ANB179" s="20"/>
      <c r="ANC179" s="20"/>
      <c r="AND179" s="20"/>
      <c r="ANE179" s="20"/>
      <c r="ANF179" s="20"/>
      <c r="ANG179" s="20"/>
      <c r="ANH179" s="20"/>
      <c r="ANI179" s="20"/>
      <c r="ANJ179" s="20"/>
      <c r="ANK179" s="20"/>
      <c r="ANL179" s="20"/>
      <c r="ANM179" s="20"/>
      <c r="ANN179" s="20"/>
      <c r="ANO179" s="20"/>
      <c r="ANP179" s="20"/>
      <c r="ANQ179" s="20"/>
      <c r="ANR179" s="20"/>
      <c r="ANS179" s="20"/>
      <c r="ANT179" s="20"/>
      <c r="ANU179" s="20"/>
      <c r="ANV179" s="20"/>
      <c r="ANW179" s="20"/>
      <c r="ANX179" s="20"/>
      <c r="ANY179" s="20"/>
      <c r="ANZ179" s="20"/>
      <c r="AOA179" s="20"/>
      <c r="AOB179" s="20"/>
      <c r="AOC179" s="20"/>
      <c r="AOD179" s="20"/>
      <c r="AOE179" s="20"/>
      <c r="AOF179" s="20"/>
      <c r="AOG179" s="20"/>
      <c r="AOH179" s="20"/>
      <c r="AOI179" s="20"/>
      <c r="AOJ179" s="20"/>
      <c r="AOK179" s="20"/>
      <c r="AOL179" s="20"/>
      <c r="AOM179" s="20"/>
      <c r="AON179" s="20"/>
      <c r="AOO179" s="20"/>
      <c r="AOP179" s="20"/>
      <c r="AOQ179" s="20"/>
      <c r="AOR179" s="20"/>
      <c r="AOS179" s="20"/>
      <c r="AOT179" s="20"/>
      <c r="AOU179" s="20"/>
      <c r="AOV179" s="20"/>
      <c r="AOW179" s="20"/>
      <c r="AOX179" s="20"/>
      <c r="AOY179" s="20"/>
      <c r="AOZ179" s="20"/>
      <c r="APA179" s="20"/>
      <c r="APB179" s="20"/>
      <c r="APC179" s="20"/>
      <c r="APD179" s="20"/>
      <c r="APE179" s="20"/>
      <c r="APF179" s="20"/>
      <c r="APG179" s="20"/>
      <c r="APH179" s="20"/>
      <c r="API179" s="20"/>
      <c r="APJ179" s="20"/>
      <c r="APK179" s="20"/>
      <c r="APL179" s="20"/>
      <c r="APM179" s="20"/>
      <c r="APN179" s="20"/>
      <c r="APO179" s="20"/>
      <c r="APP179" s="20"/>
      <c r="APQ179" s="20"/>
      <c r="APR179" s="20"/>
      <c r="APS179" s="20"/>
      <c r="APT179" s="20"/>
      <c r="APU179" s="20"/>
      <c r="APV179" s="20"/>
      <c r="APW179" s="20"/>
      <c r="APX179" s="20"/>
      <c r="APY179" s="20"/>
      <c r="APZ179" s="20"/>
      <c r="AQA179" s="20"/>
      <c r="AQB179" s="20"/>
      <c r="AQC179" s="20"/>
      <c r="AQD179" s="20"/>
      <c r="AQE179" s="20"/>
      <c r="AQF179" s="20"/>
      <c r="AQG179" s="20"/>
      <c r="AQH179" s="20"/>
      <c r="AQI179" s="20"/>
      <c r="AQJ179" s="20"/>
      <c r="AQK179" s="20"/>
      <c r="AQL179" s="20"/>
      <c r="AQM179" s="20"/>
      <c r="AQN179" s="20"/>
      <c r="AQO179" s="20"/>
      <c r="AQP179" s="20"/>
      <c r="AQQ179" s="20"/>
      <c r="AQR179" s="20"/>
      <c r="AQS179" s="20"/>
      <c r="AQT179" s="20"/>
      <c r="AQU179" s="20"/>
      <c r="AQV179" s="20"/>
      <c r="AQW179" s="20"/>
      <c r="AQX179" s="20"/>
      <c r="AQY179" s="20"/>
      <c r="AQZ179" s="20"/>
      <c r="ARA179" s="20"/>
      <c r="ARB179" s="20"/>
      <c r="ARC179" s="20"/>
      <c r="ARD179" s="20"/>
      <c r="ARE179" s="20"/>
      <c r="ARF179" s="20"/>
      <c r="ARG179" s="20"/>
      <c r="ARH179" s="20"/>
      <c r="ARI179" s="20"/>
      <c r="ARJ179" s="20"/>
      <c r="ARK179" s="20"/>
      <c r="ARL179" s="20"/>
      <c r="ARM179" s="20"/>
      <c r="ARN179" s="20"/>
      <c r="ARO179" s="20"/>
      <c r="ARP179" s="20"/>
      <c r="ARQ179" s="20"/>
      <c r="ARR179" s="20"/>
      <c r="ARS179" s="20"/>
      <c r="ART179" s="20"/>
      <c r="ARU179" s="20"/>
      <c r="ARV179" s="20"/>
      <c r="ARW179" s="20"/>
      <c r="ARX179" s="20"/>
      <c r="ARY179" s="20"/>
      <c r="ARZ179" s="20"/>
      <c r="ASA179" s="20"/>
      <c r="ASB179" s="20"/>
      <c r="ASC179" s="20"/>
      <c r="ASD179" s="20"/>
      <c r="ASE179" s="20"/>
      <c r="ASF179" s="20"/>
      <c r="ASG179" s="20"/>
      <c r="ASH179" s="20"/>
      <c r="ASI179" s="20"/>
      <c r="ASJ179" s="20"/>
      <c r="ASK179" s="20"/>
      <c r="ASL179" s="20"/>
      <c r="ASM179" s="20"/>
      <c r="ASN179" s="20"/>
      <c r="ASO179" s="20"/>
      <c r="ASP179" s="20"/>
      <c r="ASQ179" s="20"/>
      <c r="ASR179" s="20"/>
      <c r="ASS179" s="20"/>
      <c r="AST179" s="20"/>
      <c r="ASU179" s="20"/>
      <c r="ASV179" s="20"/>
      <c r="ASW179" s="20"/>
      <c r="ASX179" s="20"/>
      <c r="ASY179" s="20"/>
      <c r="ASZ179" s="20"/>
      <c r="ATA179" s="20"/>
      <c r="ATB179" s="20"/>
      <c r="ATC179" s="20"/>
      <c r="ATD179" s="20"/>
      <c r="ATE179" s="20"/>
      <c r="ATF179" s="20"/>
      <c r="ATG179" s="20"/>
      <c r="ATH179" s="20"/>
      <c r="ATI179" s="20"/>
      <c r="ATJ179" s="20"/>
      <c r="ATK179" s="20"/>
      <c r="ATL179" s="20"/>
      <c r="ATM179" s="20"/>
      <c r="ATN179" s="20"/>
      <c r="ATO179" s="20"/>
      <c r="ATP179" s="20"/>
      <c r="ATQ179" s="20"/>
      <c r="ATR179" s="20"/>
      <c r="ATS179" s="20"/>
      <c r="ATT179" s="20"/>
      <c r="ATU179" s="20"/>
      <c r="ATV179" s="20"/>
      <c r="ATW179" s="20"/>
      <c r="ATX179" s="20"/>
      <c r="ATY179" s="20"/>
      <c r="ATZ179" s="20"/>
      <c r="AUA179" s="20"/>
      <c r="AUB179" s="20"/>
      <c r="AUC179" s="20"/>
      <c r="AUD179" s="20"/>
      <c r="AUE179" s="20"/>
      <c r="AUF179" s="20"/>
      <c r="AUG179" s="20"/>
      <c r="AUH179" s="20"/>
      <c r="AUI179" s="20"/>
      <c r="AUJ179" s="20"/>
      <c r="AUK179" s="20"/>
      <c r="AUL179" s="20"/>
      <c r="AUM179" s="20"/>
      <c r="AUN179" s="20"/>
      <c r="AUO179" s="20"/>
      <c r="AUP179" s="20"/>
      <c r="AUQ179" s="20"/>
      <c r="AUR179" s="20"/>
      <c r="AUS179" s="20"/>
      <c r="AUT179" s="20"/>
      <c r="AUU179" s="20"/>
      <c r="AUV179" s="20"/>
      <c r="AUW179" s="20"/>
      <c r="AUX179" s="20"/>
      <c r="AUY179" s="20"/>
      <c r="AUZ179" s="20"/>
      <c r="AVA179" s="20"/>
      <c r="AVB179" s="20"/>
      <c r="AVC179" s="20"/>
      <c r="AVD179" s="20"/>
      <c r="AVE179" s="20"/>
      <c r="AVF179" s="20"/>
      <c r="AVG179" s="20"/>
      <c r="AVH179" s="20"/>
      <c r="AVI179" s="20"/>
      <c r="AVJ179" s="20"/>
      <c r="AVK179" s="20"/>
      <c r="AVL179" s="20"/>
      <c r="AVM179" s="20"/>
      <c r="AVN179" s="20"/>
      <c r="AVO179" s="20"/>
      <c r="AVP179" s="20"/>
      <c r="AVQ179" s="20"/>
      <c r="AVR179" s="20"/>
      <c r="AVS179" s="20"/>
      <c r="AVT179" s="20"/>
      <c r="AVU179" s="20"/>
      <c r="AVV179" s="20"/>
      <c r="AVW179" s="20"/>
      <c r="AVX179" s="20"/>
      <c r="AVY179" s="20"/>
      <c r="AVZ179" s="20"/>
      <c r="AWA179" s="20"/>
      <c r="AWB179" s="20"/>
      <c r="AWC179" s="20"/>
      <c r="AWD179" s="20"/>
      <c r="AWE179" s="20"/>
      <c r="AWF179" s="20"/>
      <c r="AWG179" s="20"/>
      <c r="AWH179" s="20"/>
      <c r="AWI179" s="20"/>
      <c r="AWJ179" s="20"/>
      <c r="AWK179" s="20"/>
      <c r="AWL179" s="20"/>
      <c r="AWM179" s="20"/>
      <c r="AWN179" s="20"/>
      <c r="AWO179" s="20"/>
      <c r="AWP179" s="20"/>
      <c r="AWQ179" s="20"/>
      <c r="AWR179" s="20"/>
      <c r="AWS179" s="20"/>
      <c r="AWT179" s="20"/>
      <c r="AWU179" s="20"/>
      <c r="AWV179" s="20"/>
      <c r="AWW179" s="20"/>
      <c r="AWX179" s="20"/>
      <c r="AWY179" s="20"/>
      <c r="AWZ179" s="20"/>
      <c r="AXA179" s="20"/>
      <c r="AXB179" s="20"/>
      <c r="AXC179" s="20"/>
      <c r="AXD179" s="20"/>
      <c r="AXE179" s="20"/>
      <c r="AXF179" s="20"/>
      <c r="AXG179" s="20"/>
      <c r="AXH179" s="20"/>
      <c r="AXI179" s="20"/>
      <c r="AXJ179" s="20"/>
      <c r="AXK179" s="20"/>
      <c r="AXL179" s="20"/>
      <c r="AXM179" s="20"/>
      <c r="AXN179" s="20"/>
      <c r="AXO179" s="20"/>
      <c r="AXP179" s="20"/>
      <c r="AXQ179" s="20"/>
      <c r="AXR179" s="20"/>
      <c r="AXS179" s="20"/>
      <c r="AXT179" s="20"/>
      <c r="AXU179" s="20"/>
      <c r="AXV179" s="20"/>
      <c r="AXW179" s="20"/>
      <c r="AXX179" s="20"/>
      <c r="AXY179" s="20"/>
      <c r="AXZ179" s="20"/>
      <c r="AYA179" s="20"/>
      <c r="AYB179" s="20"/>
      <c r="AYC179" s="20"/>
      <c r="AYD179" s="20"/>
      <c r="AYE179" s="20"/>
      <c r="AYF179" s="20"/>
      <c r="AYG179" s="20"/>
      <c r="AYH179" s="20"/>
      <c r="AYI179" s="20"/>
      <c r="AYJ179" s="20"/>
      <c r="AYK179" s="20"/>
      <c r="AYL179" s="20"/>
      <c r="AYM179" s="20"/>
      <c r="AYN179" s="20"/>
      <c r="AYO179" s="20"/>
      <c r="AYP179" s="20"/>
      <c r="AYQ179" s="20"/>
      <c r="AYR179" s="20"/>
      <c r="AYS179" s="20"/>
      <c r="AYT179" s="20"/>
      <c r="AYU179" s="20"/>
      <c r="AYV179" s="20"/>
      <c r="AYW179" s="20"/>
      <c r="AYX179" s="20"/>
      <c r="AYY179" s="20"/>
      <c r="AYZ179" s="20"/>
      <c r="AZA179" s="20"/>
      <c r="AZB179" s="20"/>
      <c r="AZC179" s="20"/>
      <c r="AZD179" s="20"/>
      <c r="AZE179" s="20"/>
      <c r="AZF179" s="20"/>
      <c r="AZG179" s="20"/>
      <c r="AZH179" s="20"/>
      <c r="AZI179" s="20"/>
      <c r="AZJ179" s="20"/>
      <c r="AZK179" s="20"/>
      <c r="AZL179" s="20"/>
      <c r="AZM179" s="20"/>
      <c r="AZN179" s="20"/>
      <c r="AZO179" s="20"/>
      <c r="AZP179" s="20"/>
      <c r="AZQ179" s="20"/>
      <c r="AZR179" s="20"/>
      <c r="AZS179" s="20"/>
      <c r="AZT179" s="20"/>
      <c r="AZU179" s="20"/>
      <c r="AZV179" s="20"/>
      <c r="AZW179" s="20"/>
      <c r="AZX179" s="20"/>
      <c r="AZY179" s="20"/>
      <c r="AZZ179" s="20"/>
      <c r="BAA179" s="20"/>
      <c r="BAB179" s="20"/>
      <c r="BAC179" s="20"/>
      <c r="BAD179" s="20"/>
      <c r="BAE179" s="20"/>
      <c r="BAF179" s="20"/>
      <c r="BAG179" s="20"/>
      <c r="BAH179" s="20"/>
      <c r="BAI179" s="20"/>
      <c r="BAJ179" s="20"/>
      <c r="BAK179" s="20"/>
      <c r="BAL179" s="20"/>
      <c r="BAM179" s="20"/>
      <c r="BAN179" s="20"/>
      <c r="BAO179" s="20"/>
      <c r="BAP179" s="20"/>
      <c r="BAQ179" s="20"/>
      <c r="BAR179" s="20"/>
      <c r="BAS179" s="20"/>
      <c r="BAT179" s="20"/>
      <c r="BAU179" s="20"/>
      <c r="BAV179" s="20"/>
      <c r="BAW179" s="20"/>
      <c r="BAX179" s="20"/>
      <c r="BAY179" s="20"/>
      <c r="BAZ179" s="20"/>
      <c r="BBA179" s="20"/>
      <c r="BBB179" s="20"/>
      <c r="BBC179" s="20"/>
      <c r="BBD179" s="20"/>
      <c r="BBE179" s="20"/>
      <c r="BBF179" s="20"/>
      <c r="BBG179" s="20"/>
      <c r="BBH179" s="20"/>
      <c r="BBI179" s="20"/>
      <c r="BBJ179" s="20"/>
      <c r="BBK179" s="20"/>
      <c r="BBL179" s="20"/>
      <c r="BBM179" s="20"/>
      <c r="BBN179" s="20"/>
      <c r="BBO179" s="20"/>
      <c r="BBP179" s="20"/>
      <c r="BBQ179" s="20"/>
      <c r="BBR179" s="20"/>
      <c r="BBS179" s="20"/>
      <c r="BBT179" s="20"/>
      <c r="BBU179" s="20"/>
      <c r="BBV179" s="20"/>
      <c r="BBW179" s="20"/>
      <c r="BBX179" s="20"/>
      <c r="BBY179" s="20"/>
      <c r="BBZ179" s="20"/>
      <c r="BCA179" s="20"/>
      <c r="BCB179" s="20"/>
      <c r="BCC179" s="20"/>
      <c r="BCD179" s="20"/>
      <c r="BCE179" s="20"/>
      <c r="BCF179" s="20"/>
      <c r="BCG179" s="20"/>
      <c r="BCH179" s="20"/>
      <c r="BCI179" s="20"/>
      <c r="BCJ179" s="20"/>
      <c r="BCK179" s="20"/>
      <c r="BCL179" s="20"/>
      <c r="BCM179" s="20"/>
      <c r="BCN179" s="20"/>
      <c r="BCO179" s="20"/>
      <c r="BCP179" s="20"/>
      <c r="BCQ179" s="20"/>
      <c r="BCR179" s="20"/>
      <c r="BCS179" s="20"/>
      <c r="BCT179" s="20"/>
      <c r="BCU179" s="20"/>
      <c r="BCV179" s="20"/>
      <c r="BCW179" s="20"/>
      <c r="BCX179" s="20"/>
      <c r="BCY179" s="20"/>
      <c r="BCZ179" s="20"/>
      <c r="BDA179" s="20"/>
      <c r="BDB179" s="20"/>
      <c r="BDC179" s="20"/>
      <c r="BDD179" s="20"/>
      <c r="BDE179" s="20"/>
      <c r="BDF179" s="20"/>
      <c r="BDG179" s="20"/>
      <c r="BDH179" s="20"/>
      <c r="BDI179" s="20"/>
      <c r="BDJ179" s="20"/>
      <c r="BDK179" s="20"/>
      <c r="BDL179" s="20"/>
      <c r="BDM179" s="20"/>
      <c r="BDN179" s="20"/>
      <c r="BDO179" s="20"/>
      <c r="BDP179" s="20"/>
      <c r="BDQ179" s="20"/>
      <c r="BDR179" s="20"/>
      <c r="BDS179" s="20"/>
      <c r="BDT179" s="20"/>
      <c r="BDU179" s="20"/>
      <c r="BDV179" s="20"/>
      <c r="BDW179" s="20"/>
      <c r="BDX179" s="20"/>
      <c r="BDY179" s="20"/>
      <c r="BDZ179" s="20"/>
      <c r="BEA179" s="20"/>
      <c r="BEB179" s="20"/>
      <c r="BEC179" s="20"/>
      <c r="BED179" s="20"/>
      <c r="BEE179" s="20"/>
      <c r="BEF179" s="20"/>
      <c r="BEG179" s="20"/>
      <c r="BEH179" s="20"/>
      <c r="BEI179" s="20"/>
      <c r="BEJ179" s="20"/>
      <c r="BEK179" s="20"/>
      <c r="BEL179" s="20"/>
      <c r="BEM179" s="20"/>
      <c r="BEN179" s="20"/>
      <c r="BEO179" s="20"/>
      <c r="BEP179" s="20"/>
      <c r="BEQ179" s="20"/>
      <c r="BER179" s="20"/>
      <c r="BES179" s="20"/>
      <c r="BET179" s="20"/>
      <c r="BEU179" s="20"/>
      <c r="BEV179" s="20"/>
      <c r="BEW179" s="20"/>
      <c r="BEX179" s="20"/>
      <c r="BEY179" s="20"/>
      <c r="BEZ179" s="20"/>
      <c r="BFA179" s="20"/>
      <c r="BFB179" s="20"/>
      <c r="BFC179" s="20"/>
      <c r="BFD179" s="20"/>
      <c r="BFE179" s="20"/>
      <c r="BFF179" s="20"/>
      <c r="BFG179" s="20"/>
      <c r="BFH179" s="20"/>
      <c r="BFI179" s="20"/>
      <c r="BFJ179" s="20"/>
      <c r="BFK179" s="20"/>
      <c r="BFL179" s="20"/>
      <c r="BFM179" s="20"/>
      <c r="BFN179" s="20"/>
      <c r="BFO179" s="20"/>
      <c r="BFP179" s="20"/>
      <c r="BFQ179" s="20"/>
      <c r="BFR179" s="20"/>
      <c r="BFS179" s="20"/>
      <c r="BFT179" s="20"/>
      <c r="BFU179" s="20"/>
      <c r="BFV179" s="20"/>
      <c r="BFW179" s="20"/>
      <c r="BFX179" s="20"/>
      <c r="BFY179" s="20"/>
      <c r="BFZ179" s="20"/>
      <c r="BGA179" s="20"/>
      <c r="BGB179" s="20"/>
      <c r="BGC179" s="20"/>
      <c r="BGD179" s="20"/>
      <c r="BGE179" s="20"/>
      <c r="BGF179" s="20"/>
      <c r="BGG179" s="20"/>
      <c r="BGH179" s="20"/>
      <c r="BGI179" s="20"/>
      <c r="BGJ179" s="20"/>
      <c r="BGK179" s="20"/>
      <c r="BGL179" s="20"/>
      <c r="BGM179" s="20"/>
      <c r="BGN179" s="20"/>
      <c r="BGO179" s="20"/>
      <c r="BGP179" s="20"/>
      <c r="BGQ179" s="20"/>
      <c r="BGR179" s="20"/>
      <c r="BGS179" s="20"/>
      <c r="BGT179" s="20"/>
      <c r="BGU179" s="20"/>
      <c r="BGV179" s="20"/>
      <c r="BGW179" s="20"/>
      <c r="BGX179" s="20"/>
      <c r="BGY179" s="20"/>
      <c r="BGZ179" s="20"/>
      <c r="BHA179" s="20"/>
      <c r="BHB179" s="20"/>
      <c r="BHC179" s="20"/>
      <c r="BHD179" s="20"/>
      <c r="BHE179" s="20"/>
      <c r="BHF179" s="20"/>
      <c r="BHG179" s="20"/>
      <c r="BHH179" s="20"/>
      <c r="BHI179" s="20"/>
      <c r="BHJ179" s="20"/>
      <c r="BHK179" s="20"/>
      <c r="BHL179" s="20"/>
      <c r="BHM179" s="20"/>
      <c r="BHN179" s="20"/>
      <c r="BHO179" s="20"/>
      <c r="BHP179" s="20"/>
      <c r="BHQ179" s="20"/>
      <c r="BHR179" s="20"/>
      <c r="BHS179" s="20"/>
      <c r="BHT179" s="20"/>
      <c r="BHU179" s="20"/>
      <c r="BHV179" s="20"/>
      <c r="BHW179" s="20"/>
      <c r="BHX179" s="20"/>
      <c r="BHY179" s="20"/>
      <c r="BHZ179" s="20"/>
      <c r="BIA179" s="20"/>
      <c r="BIB179" s="20"/>
      <c r="BIC179" s="20"/>
      <c r="BID179" s="20"/>
      <c r="BIE179" s="20"/>
      <c r="BIF179" s="20"/>
      <c r="BIG179" s="20"/>
      <c r="BIH179" s="20"/>
      <c r="BII179" s="20"/>
      <c r="BIJ179" s="20"/>
      <c r="BIK179" s="20"/>
      <c r="BIL179" s="20"/>
      <c r="BIM179" s="20"/>
      <c r="BIN179" s="20"/>
      <c r="BIO179" s="20"/>
      <c r="BIP179" s="20"/>
      <c r="BIQ179" s="20"/>
      <c r="BIR179" s="20"/>
      <c r="BIS179" s="20"/>
      <c r="BIT179" s="20"/>
      <c r="BIU179" s="20"/>
      <c r="BIV179" s="20"/>
      <c r="BIW179" s="20"/>
      <c r="BIX179" s="20"/>
      <c r="BIY179" s="20"/>
      <c r="BIZ179" s="20"/>
      <c r="BJA179" s="20"/>
      <c r="BJB179" s="20"/>
      <c r="BJC179" s="20"/>
      <c r="BJD179" s="20"/>
      <c r="BJE179" s="20"/>
      <c r="BJF179" s="20"/>
      <c r="BJG179" s="20"/>
      <c r="BJH179" s="20"/>
      <c r="BJI179" s="20"/>
      <c r="BJJ179" s="20"/>
      <c r="BJK179" s="20"/>
      <c r="BJL179" s="20"/>
      <c r="BJM179" s="20"/>
      <c r="BJN179" s="20"/>
      <c r="BJO179" s="20"/>
      <c r="BJP179" s="20"/>
      <c r="BJQ179" s="20"/>
      <c r="BJR179" s="20"/>
      <c r="BJS179" s="20"/>
      <c r="BJT179" s="20"/>
      <c r="BJU179" s="20"/>
      <c r="BJV179" s="20"/>
      <c r="BJW179" s="20"/>
      <c r="BJX179" s="20"/>
      <c r="BJY179" s="20"/>
      <c r="BJZ179" s="20"/>
      <c r="BKA179" s="20"/>
      <c r="BKB179" s="20"/>
      <c r="BKC179" s="20"/>
      <c r="BKD179" s="20"/>
      <c r="BKE179" s="20"/>
      <c r="BKF179" s="20"/>
      <c r="BKG179" s="20"/>
      <c r="BKH179" s="20"/>
      <c r="BKI179" s="20"/>
      <c r="BKJ179" s="20"/>
      <c r="BKK179" s="20"/>
      <c r="BKL179" s="20"/>
      <c r="BKM179" s="20"/>
      <c r="BKN179" s="20"/>
      <c r="BKO179" s="20"/>
      <c r="BKP179" s="20"/>
      <c r="BKQ179" s="20"/>
      <c r="BKR179" s="20"/>
      <c r="BKS179" s="20"/>
      <c r="BKT179" s="20"/>
      <c r="BKU179" s="20"/>
      <c r="BKV179" s="20"/>
      <c r="BKW179" s="20"/>
      <c r="BKX179" s="20"/>
      <c r="BKY179" s="20"/>
      <c r="BKZ179" s="20"/>
      <c r="BLA179" s="20"/>
      <c r="BLB179" s="20"/>
      <c r="BLC179" s="20"/>
      <c r="BLD179" s="20"/>
      <c r="BLE179" s="20"/>
      <c r="BLF179" s="20"/>
      <c r="BLG179" s="20"/>
      <c r="BLH179" s="20"/>
      <c r="BLI179" s="20"/>
      <c r="BLJ179" s="20"/>
      <c r="BLK179" s="20"/>
      <c r="BLL179" s="20"/>
      <c r="BLM179" s="20"/>
      <c r="BLN179" s="20"/>
      <c r="BLO179" s="20"/>
      <c r="BLP179" s="20"/>
      <c r="BLQ179" s="20"/>
      <c r="BLR179" s="20"/>
      <c r="BLS179" s="20"/>
      <c r="BLT179" s="20"/>
      <c r="BLU179" s="20"/>
      <c r="BLV179" s="20"/>
      <c r="BLW179" s="20"/>
      <c r="BLX179" s="20"/>
      <c r="BLY179" s="20"/>
      <c r="BLZ179" s="20"/>
      <c r="BMA179" s="20"/>
      <c r="BMB179" s="20"/>
      <c r="BMC179" s="20"/>
      <c r="BMD179" s="20"/>
      <c r="BME179" s="20"/>
      <c r="BMF179" s="20"/>
      <c r="BMG179" s="20"/>
      <c r="BMH179" s="20"/>
      <c r="BMI179" s="20"/>
      <c r="BMJ179" s="20"/>
      <c r="BMK179" s="20"/>
      <c r="BML179" s="20"/>
      <c r="BMM179" s="20"/>
      <c r="BMN179" s="20"/>
      <c r="BMO179" s="20"/>
      <c r="BMP179" s="20"/>
      <c r="BMQ179" s="20"/>
      <c r="BMR179" s="20"/>
      <c r="BMS179" s="20"/>
      <c r="BMT179" s="20"/>
      <c r="BMU179" s="20"/>
      <c r="BMV179" s="20"/>
      <c r="BMW179" s="20"/>
      <c r="BMX179" s="20"/>
      <c r="BMY179" s="20"/>
      <c r="BMZ179" s="20"/>
      <c r="BNA179" s="20"/>
      <c r="BNB179" s="20"/>
      <c r="BNC179" s="20"/>
      <c r="BND179" s="20"/>
      <c r="BNE179" s="20"/>
      <c r="BNF179" s="20"/>
      <c r="BNG179" s="20"/>
      <c r="BNH179" s="20"/>
      <c r="BNI179" s="20"/>
      <c r="BNJ179" s="20"/>
      <c r="BNK179" s="20"/>
      <c r="BNL179" s="20"/>
      <c r="BNM179" s="20"/>
      <c r="BNN179" s="20"/>
      <c r="BNO179" s="20"/>
      <c r="BNP179" s="20"/>
      <c r="BNQ179" s="20"/>
      <c r="BNR179" s="20"/>
      <c r="BNS179" s="20"/>
      <c r="BNT179" s="20"/>
      <c r="BNU179" s="20"/>
      <c r="BNV179" s="20"/>
      <c r="BNW179" s="20"/>
      <c r="BNX179" s="20"/>
      <c r="BNY179" s="20"/>
      <c r="BNZ179" s="20"/>
      <c r="BOA179" s="20"/>
      <c r="BOB179" s="20"/>
      <c r="BOC179" s="20"/>
      <c r="BOD179" s="20"/>
      <c r="BOE179" s="20"/>
      <c r="BOF179" s="20"/>
      <c r="BOG179" s="20"/>
      <c r="BOH179" s="20"/>
      <c r="BOI179" s="20"/>
      <c r="BOJ179" s="20"/>
      <c r="BOK179" s="20"/>
      <c r="BOL179" s="20"/>
      <c r="BOM179" s="20"/>
      <c r="BON179" s="20"/>
      <c r="BOO179" s="20"/>
      <c r="BOP179" s="20"/>
      <c r="BOQ179" s="20"/>
      <c r="BOR179" s="20"/>
      <c r="BOS179" s="20"/>
      <c r="BOT179" s="20"/>
      <c r="BOU179" s="20"/>
      <c r="BOV179" s="20"/>
      <c r="BOW179" s="20"/>
      <c r="BOX179" s="20"/>
      <c r="BOY179" s="20"/>
      <c r="BOZ179" s="20"/>
      <c r="BPA179" s="20"/>
      <c r="BPB179" s="20"/>
      <c r="BPC179" s="20"/>
      <c r="BPD179" s="20"/>
      <c r="BPE179" s="20"/>
      <c r="BPF179" s="20"/>
      <c r="BPG179" s="20"/>
      <c r="BPH179" s="20"/>
      <c r="BPI179" s="20"/>
      <c r="BPJ179" s="20"/>
      <c r="BPK179" s="20"/>
      <c r="BPL179" s="20"/>
      <c r="BPM179" s="20"/>
      <c r="BPN179" s="20"/>
      <c r="BPO179" s="20"/>
      <c r="BPP179" s="20"/>
      <c r="BPQ179" s="20"/>
      <c r="BPR179" s="20"/>
      <c r="BPS179" s="20"/>
      <c r="BPT179" s="20"/>
      <c r="BPU179" s="20"/>
      <c r="BPV179" s="20"/>
      <c r="BPW179" s="20"/>
      <c r="BPX179" s="20"/>
      <c r="BPY179" s="20"/>
      <c r="BPZ179" s="20"/>
      <c r="BQA179" s="20"/>
      <c r="BQB179" s="20"/>
      <c r="BQC179" s="20"/>
      <c r="BQD179" s="20"/>
      <c r="BQE179" s="20"/>
      <c r="BQF179" s="20"/>
      <c r="BQG179" s="20"/>
      <c r="BQH179" s="20"/>
      <c r="BQI179" s="20"/>
      <c r="BQJ179" s="20"/>
      <c r="BQK179" s="20"/>
      <c r="BQL179" s="20"/>
      <c r="BQM179" s="20"/>
      <c r="BQN179" s="20"/>
      <c r="BQO179" s="20"/>
      <c r="BQP179" s="20"/>
      <c r="BQQ179" s="20"/>
      <c r="BQR179" s="20"/>
      <c r="BQS179" s="20"/>
      <c r="BQT179" s="20"/>
      <c r="BQU179" s="20"/>
      <c r="BQV179" s="20"/>
      <c r="BQW179" s="20"/>
      <c r="BQX179" s="20"/>
      <c r="BQY179" s="20"/>
      <c r="BQZ179" s="20"/>
      <c r="BRA179" s="20"/>
      <c r="BRB179" s="20"/>
      <c r="BRC179" s="20"/>
      <c r="BRD179" s="20"/>
      <c r="BRE179" s="20"/>
      <c r="BRF179" s="20"/>
      <c r="BRG179" s="20"/>
      <c r="BRH179" s="20"/>
      <c r="BRI179" s="20"/>
      <c r="BRJ179" s="20"/>
      <c r="BRK179" s="20"/>
      <c r="BRL179" s="20"/>
      <c r="BRM179" s="20"/>
      <c r="BRN179" s="20"/>
      <c r="BRO179" s="20"/>
      <c r="BRP179" s="20"/>
      <c r="BRQ179" s="20"/>
      <c r="BRR179" s="20"/>
      <c r="BRS179" s="20"/>
      <c r="BRT179" s="20"/>
      <c r="BRU179" s="20"/>
      <c r="BRV179" s="20"/>
      <c r="BRW179" s="20"/>
      <c r="BRX179" s="20"/>
      <c r="BRY179" s="20"/>
      <c r="BRZ179" s="20"/>
      <c r="BSA179" s="20"/>
      <c r="BSB179" s="20"/>
      <c r="BSC179" s="20"/>
      <c r="BSD179" s="20"/>
      <c r="BSE179" s="20"/>
      <c r="BSF179" s="20"/>
      <c r="BSG179" s="20"/>
      <c r="BSH179" s="20"/>
      <c r="BSI179" s="20"/>
      <c r="BSJ179" s="20"/>
      <c r="BSK179" s="20"/>
      <c r="BSL179" s="20"/>
      <c r="BSM179" s="20"/>
      <c r="BSN179" s="20"/>
      <c r="BSO179" s="20"/>
      <c r="BSP179" s="20"/>
      <c r="BSQ179" s="20"/>
      <c r="BSR179" s="20"/>
      <c r="BSS179" s="20"/>
      <c r="BST179" s="20"/>
      <c r="BSU179" s="20"/>
      <c r="BSV179" s="20"/>
      <c r="BSW179" s="20"/>
      <c r="BSX179" s="20"/>
      <c r="BSY179" s="20"/>
      <c r="BSZ179" s="20"/>
      <c r="BTA179" s="20"/>
      <c r="BTB179" s="20"/>
      <c r="BTC179" s="20"/>
      <c r="BTD179" s="20"/>
      <c r="BTE179" s="20"/>
      <c r="BTF179" s="20"/>
      <c r="BTG179" s="20"/>
      <c r="BTH179" s="20"/>
      <c r="BTI179" s="20"/>
      <c r="BTJ179" s="20"/>
      <c r="BTK179" s="20"/>
      <c r="BTL179" s="20"/>
      <c r="BTM179" s="20"/>
      <c r="BTN179" s="20"/>
      <c r="BTO179" s="20"/>
      <c r="BTP179" s="20"/>
      <c r="BTQ179" s="20"/>
      <c r="BTR179" s="20"/>
      <c r="BTS179" s="20"/>
      <c r="BTT179" s="20"/>
      <c r="BTU179" s="20"/>
      <c r="BTV179" s="20"/>
      <c r="BTW179" s="20"/>
      <c r="BTX179" s="20"/>
      <c r="BTY179" s="20"/>
      <c r="BTZ179" s="20"/>
      <c r="BUA179" s="20"/>
      <c r="BUB179" s="20"/>
      <c r="BUC179" s="20"/>
      <c r="BUD179" s="20"/>
      <c r="BUE179" s="20"/>
      <c r="BUF179" s="20"/>
      <c r="BUG179" s="20"/>
      <c r="BUH179" s="20"/>
      <c r="BUI179" s="20"/>
      <c r="BUJ179" s="20"/>
      <c r="BUK179" s="20"/>
      <c r="BUL179" s="20"/>
      <c r="BUM179" s="20"/>
      <c r="BUN179" s="20"/>
      <c r="BUO179" s="20"/>
      <c r="BUP179" s="20"/>
      <c r="BUQ179" s="20"/>
      <c r="BUR179" s="20"/>
      <c r="BUS179" s="20"/>
      <c r="BUT179" s="20"/>
      <c r="BUU179" s="20"/>
      <c r="BUV179" s="20"/>
      <c r="BUW179" s="20"/>
      <c r="BUX179" s="20"/>
      <c r="BUY179" s="20"/>
      <c r="BUZ179" s="20"/>
      <c r="BVA179" s="20"/>
      <c r="BVB179" s="20"/>
      <c r="BVC179" s="20"/>
      <c r="BVD179" s="20"/>
      <c r="BVE179" s="20"/>
      <c r="BVF179" s="20"/>
      <c r="BVG179" s="20"/>
      <c r="BVH179" s="20"/>
      <c r="BVI179" s="20"/>
      <c r="BVJ179" s="20"/>
      <c r="BVK179" s="20"/>
      <c r="BVL179" s="20"/>
      <c r="BVM179" s="20"/>
      <c r="BVN179" s="20"/>
      <c r="BVO179" s="20"/>
      <c r="BVP179" s="20"/>
      <c r="BVQ179" s="20"/>
      <c r="BVR179" s="20"/>
      <c r="BVS179" s="20"/>
      <c r="BVT179" s="20"/>
      <c r="BVU179" s="20"/>
      <c r="BVV179" s="20"/>
      <c r="BVW179" s="20"/>
      <c r="BVX179" s="20"/>
      <c r="BVY179" s="20"/>
      <c r="BVZ179" s="20"/>
      <c r="BWA179" s="20"/>
      <c r="BWB179" s="20"/>
      <c r="BWC179" s="20"/>
      <c r="BWD179" s="20"/>
      <c r="BWE179" s="20"/>
      <c r="BWF179" s="20"/>
      <c r="BWG179" s="20"/>
      <c r="BWH179" s="20"/>
      <c r="BWI179" s="20"/>
      <c r="BWJ179" s="20"/>
      <c r="BWK179" s="20"/>
      <c r="BWL179" s="20"/>
      <c r="BWM179" s="20"/>
      <c r="BWN179" s="20"/>
      <c r="BWO179" s="20"/>
      <c r="BWP179" s="20"/>
      <c r="BWQ179" s="20"/>
      <c r="BWR179" s="20"/>
      <c r="BWS179" s="20"/>
      <c r="BWT179" s="20"/>
      <c r="BWU179" s="20"/>
      <c r="BWV179" s="20"/>
      <c r="BWW179" s="20"/>
      <c r="BWX179" s="20"/>
      <c r="BWY179" s="20"/>
      <c r="BWZ179" s="20"/>
      <c r="BXA179" s="20"/>
      <c r="BXB179" s="20"/>
      <c r="BXC179" s="20"/>
      <c r="BXD179" s="20"/>
      <c r="BXE179" s="20"/>
      <c r="BXF179" s="20"/>
      <c r="BXG179" s="20"/>
      <c r="BXH179" s="20"/>
      <c r="BXI179" s="20"/>
      <c r="BXJ179" s="20"/>
      <c r="BXK179" s="20"/>
      <c r="BXL179" s="20"/>
      <c r="BXM179" s="20"/>
      <c r="BXN179" s="20"/>
      <c r="BXO179" s="20"/>
      <c r="BXP179" s="20"/>
      <c r="BXQ179" s="20"/>
      <c r="BXR179" s="20"/>
      <c r="BXS179" s="20"/>
      <c r="BXT179" s="20"/>
      <c r="BXU179" s="20"/>
      <c r="BXV179" s="20"/>
      <c r="BXW179" s="20"/>
      <c r="BXX179" s="20"/>
      <c r="BXY179" s="20"/>
      <c r="BXZ179" s="20"/>
      <c r="BYA179" s="20"/>
      <c r="BYB179" s="20"/>
      <c r="BYC179" s="20"/>
      <c r="BYD179" s="20"/>
      <c r="BYE179" s="20"/>
      <c r="BYF179" s="20"/>
      <c r="BYG179" s="20"/>
      <c r="BYH179" s="20"/>
      <c r="BYI179" s="20"/>
      <c r="BYJ179" s="20"/>
      <c r="BYK179" s="20"/>
      <c r="BYL179" s="20"/>
      <c r="BYM179" s="20"/>
      <c r="BYN179" s="20"/>
      <c r="BYO179" s="20"/>
      <c r="BYP179" s="20"/>
      <c r="BYQ179" s="20"/>
      <c r="BYR179" s="20"/>
      <c r="BYS179" s="20"/>
      <c r="BYT179" s="20"/>
      <c r="BYU179" s="20"/>
      <c r="BYV179" s="20"/>
      <c r="BYW179" s="20"/>
      <c r="BYX179" s="20"/>
      <c r="BYY179" s="20"/>
      <c r="BYZ179" s="20"/>
      <c r="BZA179" s="20"/>
      <c r="BZB179" s="20"/>
      <c r="BZC179" s="20"/>
      <c r="BZD179" s="20"/>
      <c r="BZE179" s="20"/>
      <c r="BZF179" s="20"/>
      <c r="BZG179" s="20"/>
      <c r="BZH179" s="20"/>
      <c r="BZI179" s="20"/>
      <c r="BZJ179" s="20"/>
      <c r="BZK179" s="20"/>
      <c r="BZL179" s="20"/>
      <c r="BZM179" s="20"/>
      <c r="BZN179" s="20"/>
      <c r="BZO179" s="20"/>
      <c r="BZP179" s="20"/>
      <c r="BZQ179" s="20"/>
      <c r="BZR179" s="20"/>
      <c r="BZS179" s="20"/>
      <c r="BZT179" s="20"/>
      <c r="BZU179" s="20"/>
      <c r="BZV179" s="20"/>
      <c r="BZW179" s="20"/>
      <c r="BZX179" s="20"/>
      <c r="BZY179" s="20"/>
      <c r="BZZ179" s="20"/>
      <c r="CAA179" s="20"/>
      <c r="CAB179" s="20"/>
      <c r="CAC179" s="20"/>
      <c r="CAD179" s="20"/>
      <c r="CAE179" s="20"/>
      <c r="CAF179" s="20"/>
      <c r="CAG179" s="20"/>
      <c r="CAH179" s="20"/>
      <c r="CAI179" s="20"/>
      <c r="CAJ179" s="20"/>
      <c r="CAK179" s="20"/>
      <c r="CAL179" s="20"/>
      <c r="CAM179" s="20"/>
      <c r="CAN179" s="20"/>
      <c r="CAO179" s="20"/>
      <c r="CAP179" s="20"/>
      <c r="CAQ179" s="20"/>
      <c r="CAR179" s="20"/>
      <c r="CAS179" s="20"/>
      <c r="CAT179" s="20"/>
      <c r="CAU179" s="20"/>
      <c r="CAV179" s="20"/>
      <c r="CAW179" s="20"/>
      <c r="CAX179" s="20"/>
      <c r="CAY179" s="20"/>
      <c r="CAZ179" s="20"/>
      <c r="CBA179" s="20"/>
      <c r="CBB179" s="20"/>
      <c r="CBC179" s="20"/>
      <c r="CBD179" s="20"/>
      <c r="CBE179" s="20"/>
      <c r="CBF179" s="20"/>
      <c r="CBG179" s="20"/>
      <c r="CBH179" s="20"/>
      <c r="CBI179" s="20"/>
      <c r="CBJ179" s="20"/>
      <c r="CBK179" s="20"/>
      <c r="CBL179" s="20"/>
      <c r="CBM179" s="20"/>
      <c r="CBN179" s="20"/>
      <c r="CBO179" s="20"/>
      <c r="CBP179" s="20"/>
      <c r="CBQ179" s="20"/>
      <c r="CBR179" s="20"/>
      <c r="CBS179" s="20"/>
      <c r="CBT179" s="20"/>
      <c r="CBU179" s="20"/>
      <c r="CBV179" s="20"/>
      <c r="CBW179" s="20"/>
      <c r="CBX179" s="20"/>
      <c r="CBY179" s="20"/>
      <c r="CBZ179" s="20"/>
      <c r="CCA179" s="20"/>
      <c r="CCB179" s="20"/>
      <c r="CCC179" s="20"/>
      <c r="CCD179" s="20"/>
      <c r="CCE179" s="20"/>
      <c r="CCF179" s="20"/>
      <c r="CCG179" s="20"/>
      <c r="CCH179" s="20"/>
      <c r="CCI179" s="20"/>
      <c r="CCJ179" s="20"/>
      <c r="CCK179" s="20"/>
      <c r="CCL179" s="20"/>
      <c r="CCM179" s="20"/>
      <c r="CCN179" s="20"/>
      <c r="CCO179" s="20"/>
      <c r="CCP179" s="20"/>
      <c r="CCQ179" s="20"/>
      <c r="CCR179" s="20"/>
      <c r="CCS179" s="20"/>
      <c r="CCT179" s="20"/>
      <c r="CCU179" s="20"/>
      <c r="CCV179" s="20"/>
      <c r="CCW179" s="20"/>
      <c r="CCX179" s="20"/>
      <c r="CCY179" s="20"/>
      <c r="CCZ179" s="20"/>
      <c r="CDA179" s="20"/>
      <c r="CDB179" s="20"/>
      <c r="CDC179" s="20"/>
      <c r="CDD179" s="20"/>
      <c r="CDE179" s="20"/>
      <c r="CDF179" s="20"/>
      <c r="CDG179" s="20"/>
      <c r="CDH179" s="20"/>
      <c r="CDI179" s="20"/>
      <c r="CDJ179" s="20"/>
      <c r="CDK179" s="20"/>
      <c r="CDL179" s="20"/>
      <c r="CDM179" s="20"/>
      <c r="CDN179" s="20"/>
      <c r="CDO179" s="20"/>
      <c r="CDP179" s="20"/>
      <c r="CDQ179" s="20"/>
      <c r="CDR179" s="20"/>
      <c r="CDS179" s="20"/>
      <c r="CDT179" s="20"/>
      <c r="CDU179" s="20"/>
      <c r="CDV179" s="20"/>
      <c r="CDW179" s="20"/>
      <c r="CDX179" s="20"/>
      <c r="CDY179" s="20"/>
      <c r="CDZ179" s="20"/>
      <c r="CEA179" s="20"/>
      <c r="CEB179" s="20"/>
      <c r="CEC179" s="20"/>
      <c r="CED179" s="20"/>
      <c r="CEE179" s="20"/>
      <c r="CEF179" s="20"/>
      <c r="CEG179" s="20"/>
      <c r="CEH179" s="20"/>
      <c r="CEI179" s="20"/>
      <c r="CEJ179" s="20"/>
      <c r="CEK179" s="20"/>
      <c r="CEL179" s="20"/>
      <c r="CEM179" s="20"/>
      <c r="CEN179" s="20"/>
      <c r="CEO179" s="20"/>
      <c r="CEP179" s="20"/>
      <c r="CEQ179" s="20"/>
      <c r="CER179" s="20"/>
      <c r="CES179" s="20"/>
      <c r="CET179" s="20"/>
      <c r="CEU179" s="20"/>
      <c r="CEV179" s="20"/>
      <c r="CEW179" s="20"/>
      <c r="CEX179" s="20"/>
      <c r="CEY179" s="20"/>
      <c r="CEZ179" s="20"/>
      <c r="CFA179" s="20"/>
      <c r="CFB179" s="20"/>
      <c r="CFC179" s="20"/>
      <c r="CFD179" s="20"/>
      <c r="CFE179" s="20"/>
      <c r="CFF179" s="20"/>
      <c r="CFG179" s="20"/>
      <c r="CFH179" s="20"/>
      <c r="CFI179" s="20"/>
      <c r="CFJ179" s="20"/>
      <c r="CFK179" s="20"/>
      <c r="CFL179" s="20"/>
      <c r="CFM179" s="20"/>
      <c r="CFN179" s="20"/>
      <c r="CFO179" s="20"/>
      <c r="CFP179" s="20"/>
      <c r="CFQ179" s="20"/>
      <c r="CFR179" s="20"/>
      <c r="CFS179" s="20"/>
      <c r="CFT179" s="20"/>
      <c r="CFU179" s="20"/>
      <c r="CFV179" s="20"/>
      <c r="CFW179" s="20"/>
      <c r="CFX179" s="20"/>
      <c r="CFY179" s="20"/>
      <c r="CFZ179" s="20"/>
      <c r="CGA179" s="20"/>
      <c r="CGB179" s="20"/>
      <c r="CGC179" s="20"/>
      <c r="CGD179" s="20"/>
      <c r="CGE179" s="20"/>
      <c r="CGF179" s="20"/>
      <c r="CGG179" s="20"/>
      <c r="CGH179" s="20"/>
      <c r="CGI179" s="20"/>
      <c r="CGJ179" s="20"/>
      <c r="CGK179" s="20"/>
      <c r="CGL179" s="20"/>
      <c r="CGM179" s="20"/>
      <c r="CGN179" s="20"/>
      <c r="CGO179" s="20"/>
      <c r="CGP179" s="20"/>
      <c r="CGQ179" s="20"/>
      <c r="CGR179" s="20"/>
      <c r="CGS179" s="20"/>
      <c r="CGT179" s="20"/>
      <c r="CGU179" s="20"/>
      <c r="CGV179" s="20"/>
      <c r="CGW179" s="20"/>
      <c r="CGX179" s="20"/>
      <c r="CGY179" s="20"/>
      <c r="CGZ179" s="20"/>
      <c r="CHA179" s="20"/>
      <c r="CHB179" s="20"/>
      <c r="CHC179" s="20"/>
      <c r="CHD179" s="20"/>
      <c r="CHE179" s="20"/>
      <c r="CHF179" s="20"/>
      <c r="CHG179" s="20"/>
      <c r="CHH179" s="20"/>
      <c r="CHI179" s="20"/>
      <c r="CHJ179" s="20"/>
      <c r="CHK179" s="20"/>
      <c r="CHL179" s="20"/>
      <c r="CHM179" s="20"/>
      <c r="CHN179" s="20"/>
      <c r="CHO179" s="20"/>
      <c r="CHP179" s="20"/>
      <c r="CHQ179" s="20"/>
      <c r="CHR179" s="20"/>
      <c r="CHS179" s="20"/>
      <c r="CHT179" s="20"/>
      <c r="CHU179" s="20"/>
      <c r="CHV179" s="20"/>
      <c r="CHW179" s="20"/>
      <c r="CHX179" s="20"/>
      <c r="CHY179" s="20"/>
      <c r="CHZ179" s="20"/>
      <c r="CIA179" s="20"/>
      <c r="CIB179" s="20"/>
      <c r="CIC179" s="20"/>
      <c r="CID179" s="20"/>
      <c r="CIE179" s="20"/>
      <c r="CIF179" s="20"/>
      <c r="CIG179" s="20"/>
      <c r="CIH179" s="20"/>
      <c r="CII179" s="20"/>
      <c r="CIJ179" s="20"/>
      <c r="CIK179" s="20"/>
      <c r="CIL179" s="20"/>
      <c r="CIM179" s="20"/>
      <c r="CIN179" s="20"/>
      <c r="CIO179" s="20"/>
      <c r="CIP179" s="20"/>
      <c r="CIQ179" s="20"/>
      <c r="CIR179" s="20"/>
      <c r="CIS179" s="20"/>
      <c r="CIT179" s="20"/>
      <c r="CIU179" s="20"/>
      <c r="CIV179" s="20"/>
      <c r="CIW179" s="20"/>
      <c r="CIX179" s="20"/>
      <c r="CIY179" s="20"/>
      <c r="CIZ179" s="20"/>
      <c r="CJA179" s="20"/>
      <c r="CJB179" s="20"/>
      <c r="CJC179" s="20"/>
      <c r="CJD179" s="20"/>
      <c r="CJE179" s="20"/>
      <c r="CJF179" s="20"/>
      <c r="CJG179" s="20"/>
      <c r="CJH179" s="20"/>
      <c r="CJI179" s="20"/>
      <c r="CJJ179" s="20"/>
      <c r="CJK179" s="20"/>
      <c r="CJL179" s="20"/>
      <c r="CJM179" s="20"/>
      <c r="CJN179" s="20"/>
      <c r="CJO179" s="20"/>
      <c r="CJP179" s="20"/>
      <c r="CJQ179" s="20"/>
      <c r="CJR179" s="20"/>
      <c r="CJS179" s="20"/>
      <c r="CJT179" s="20"/>
      <c r="CJU179" s="20"/>
      <c r="CJV179" s="20"/>
      <c r="CJW179" s="20"/>
      <c r="CJX179" s="20"/>
      <c r="CJY179" s="20"/>
      <c r="CJZ179" s="20"/>
      <c r="CKA179" s="20"/>
      <c r="CKB179" s="20"/>
      <c r="CKC179" s="20"/>
      <c r="CKD179" s="20"/>
      <c r="CKE179" s="20"/>
      <c r="CKF179" s="20"/>
      <c r="CKG179" s="20"/>
      <c r="CKH179" s="20"/>
      <c r="CKI179" s="20"/>
      <c r="CKJ179" s="20"/>
      <c r="CKK179" s="20"/>
      <c r="CKL179" s="20"/>
      <c r="CKM179" s="20"/>
      <c r="CKN179" s="20"/>
      <c r="CKO179" s="20"/>
      <c r="CKP179" s="20"/>
      <c r="CKQ179" s="20"/>
      <c r="CKR179" s="20"/>
      <c r="CKS179" s="20"/>
      <c r="CKT179" s="20"/>
      <c r="CKU179" s="20"/>
      <c r="CKV179" s="20"/>
      <c r="CKW179" s="20"/>
      <c r="CKX179" s="20"/>
      <c r="CKY179" s="20"/>
      <c r="CKZ179" s="20"/>
      <c r="CLA179" s="20"/>
      <c r="CLB179" s="20"/>
      <c r="CLC179" s="20"/>
      <c r="CLD179" s="20"/>
      <c r="CLE179" s="20"/>
      <c r="CLF179" s="20"/>
      <c r="CLG179" s="20"/>
      <c r="CLH179" s="20"/>
      <c r="CLI179" s="20"/>
      <c r="CLJ179" s="20"/>
      <c r="CLK179" s="20"/>
      <c r="CLL179" s="20"/>
      <c r="CLM179" s="20"/>
      <c r="CLN179" s="20"/>
      <c r="CLO179" s="20"/>
      <c r="CLP179" s="20"/>
      <c r="CLQ179" s="20"/>
      <c r="CLR179" s="20"/>
      <c r="CLS179" s="20"/>
      <c r="CLT179" s="20"/>
      <c r="CLU179" s="20"/>
      <c r="CLV179" s="20"/>
      <c r="CLW179" s="20"/>
      <c r="CLX179" s="20"/>
      <c r="CLY179" s="20"/>
      <c r="CLZ179" s="20"/>
      <c r="CMA179" s="20"/>
      <c r="CMB179" s="20"/>
      <c r="CMC179" s="20"/>
      <c r="CMD179" s="20"/>
      <c r="CME179" s="20"/>
      <c r="CMF179" s="20"/>
      <c r="CMG179" s="20"/>
      <c r="CMH179" s="20"/>
      <c r="CMI179" s="20"/>
      <c r="CMJ179" s="20"/>
      <c r="CMK179" s="20"/>
      <c r="CML179" s="20"/>
      <c r="CMM179" s="20"/>
      <c r="CMN179" s="20"/>
      <c r="CMO179" s="20"/>
      <c r="CMP179" s="20"/>
      <c r="CMQ179" s="20"/>
      <c r="CMR179" s="20"/>
      <c r="CMS179" s="20"/>
      <c r="CMT179" s="20"/>
      <c r="CMU179" s="20"/>
      <c r="CMV179" s="20"/>
      <c r="CMW179" s="20"/>
      <c r="CMX179" s="20"/>
      <c r="CMY179" s="20"/>
      <c r="CMZ179" s="20"/>
      <c r="CNA179" s="20"/>
      <c r="CNB179" s="20"/>
      <c r="CNC179" s="20"/>
      <c r="CND179" s="20"/>
      <c r="CNE179" s="20"/>
      <c r="CNF179" s="20"/>
      <c r="CNG179" s="20"/>
      <c r="CNH179" s="20"/>
      <c r="CNI179" s="20"/>
      <c r="CNJ179" s="20"/>
      <c r="CNK179" s="20"/>
      <c r="CNL179" s="20"/>
      <c r="CNM179" s="20"/>
      <c r="CNN179" s="20"/>
      <c r="CNO179" s="20"/>
      <c r="CNP179" s="20"/>
      <c r="CNQ179" s="20"/>
      <c r="CNR179" s="20"/>
      <c r="CNS179" s="20"/>
      <c r="CNT179" s="20"/>
      <c r="CNU179" s="20"/>
      <c r="CNV179" s="20"/>
      <c r="CNW179" s="20"/>
      <c r="CNX179" s="20"/>
      <c r="CNY179" s="20"/>
      <c r="CNZ179" s="20"/>
      <c r="COA179" s="20"/>
      <c r="COB179" s="20"/>
      <c r="COC179" s="20"/>
      <c r="COD179" s="20"/>
      <c r="COE179" s="20"/>
      <c r="COF179" s="20"/>
      <c r="COG179" s="20"/>
      <c r="COH179" s="20"/>
      <c r="COI179" s="20"/>
      <c r="COJ179" s="20"/>
      <c r="COK179" s="20"/>
      <c r="COL179" s="20"/>
      <c r="COM179" s="20"/>
      <c r="CON179" s="20"/>
      <c r="COO179" s="20"/>
      <c r="COP179" s="20"/>
      <c r="COQ179" s="20"/>
      <c r="COR179" s="20"/>
      <c r="COS179" s="20"/>
      <c r="COT179" s="20"/>
      <c r="COU179" s="20"/>
      <c r="COV179" s="20"/>
      <c r="COW179" s="20"/>
      <c r="COX179" s="20"/>
      <c r="COY179" s="20"/>
      <c r="COZ179" s="20"/>
      <c r="CPA179" s="20"/>
      <c r="CPB179" s="20"/>
      <c r="CPC179" s="20"/>
      <c r="CPD179" s="20"/>
      <c r="CPE179" s="20"/>
      <c r="CPF179" s="20"/>
      <c r="CPG179" s="20"/>
      <c r="CPH179" s="20"/>
      <c r="CPI179" s="20"/>
      <c r="CPJ179" s="20"/>
      <c r="CPK179" s="20"/>
      <c r="CPL179" s="20"/>
      <c r="CPM179" s="20"/>
      <c r="CPN179" s="20"/>
      <c r="CPO179" s="20"/>
      <c r="CPP179" s="20"/>
      <c r="CPQ179" s="20"/>
      <c r="CPR179" s="20"/>
      <c r="CPS179" s="20"/>
      <c r="CPT179" s="20"/>
      <c r="CPU179" s="20"/>
      <c r="CPV179" s="20"/>
      <c r="CPW179" s="20"/>
      <c r="CPX179" s="20"/>
      <c r="CPY179" s="20"/>
      <c r="CPZ179" s="20"/>
      <c r="CQA179" s="20"/>
      <c r="CQB179" s="20"/>
      <c r="CQC179" s="20"/>
      <c r="CQD179" s="20"/>
      <c r="CQE179" s="20"/>
      <c r="CQF179" s="20"/>
      <c r="CQG179" s="20"/>
      <c r="CQH179" s="20"/>
      <c r="CQI179" s="20"/>
      <c r="CQJ179" s="20"/>
      <c r="CQK179" s="20"/>
      <c r="CQL179" s="20"/>
      <c r="CQM179" s="20"/>
      <c r="CQN179" s="20"/>
      <c r="CQO179" s="20"/>
      <c r="CQP179" s="20"/>
      <c r="CQQ179" s="20"/>
      <c r="CQR179" s="20"/>
      <c r="CQS179" s="20"/>
      <c r="CQT179" s="20"/>
      <c r="CQU179" s="20"/>
      <c r="CQV179" s="20"/>
      <c r="CQW179" s="20"/>
      <c r="CQX179" s="20"/>
      <c r="CQY179" s="20"/>
      <c r="CQZ179" s="20"/>
      <c r="CRA179" s="20"/>
      <c r="CRB179" s="20"/>
      <c r="CRC179" s="20"/>
      <c r="CRD179" s="20"/>
      <c r="CRE179" s="20"/>
      <c r="CRF179" s="20"/>
      <c r="CRG179" s="20"/>
      <c r="CRH179" s="20"/>
      <c r="CRI179" s="20"/>
      <c r="CRJ179" s="20"/>
      <c r="CRK179" s="20"/>
      <c r="CRL179" s="20"/>
      <c r="CRM179" s="20"/>
      <c r="CRN179" s="20"/>
      <c r="CRO179" s="20"/>
      <c r="CRP179" s="20"/>
      <c r="CRQ179" s="20"/>
      <c r="CRR179" s="20"/>
      <c r="CRS179" s="20"/>
      <c r="CRT179" s="20"/>
      <c r="CRU179" s="20"/>
      <c r="CRV179" s="20"/>
      <c r="CRW179" s="20"/>
      <c r="CRX179" s="20"/>
      <c r="CRY179" s="20"/>
      <c r="CRZ179" s="20"/>
      <c r="CSA179" s="20"/>
      <c r="CSB179" s="20"/>
      <c r="CSC179" s="20"/>
      <c r="CSD179" s="20"/>
      <c r="CSE179" s="20"/>
      <c r="CSF179" s="20"/>
      <c r="CSG179" s="20"/>
      <c r="CSH179" s="20"/>
      <c r="CSI179" s="20"/>
      <c r="CSJ179" s="20"/>
      <c r="CSK179" s="20"/>
      <c r="CSL179" s="20"/>
      <c r="CSM179" s="20"/>
      <c r="CSN179" s="20"/>
      <c r="CSO179" s="20"/>
      <c r="CSP179" s="20"/>
      <c r="CSQ179" s="20"/>
      <c r="CSR179" s="20"/>
      <c r="CSS179" s="20"/>
      <c r="CST179" s="20"/>
      <c r="CSU179" s="20"/>
      <c r="CSV179" s="20"/>
      <c r="CSW179" s="20"/>
      <c r="CSX179" s="20"/>
      <c r="CSY179" s="20"/>
      <c r="CSZ179" s="20"/>
      <c r="CTA179" s="20"/>
      <c r="CTB179" s="20"/>
      <c r="CTC179" s="20"/>
      <c r="CTD179" s="20"/>
      <c r="CTE179" s="20"/>
      <c r="CTF179" s="20"/>
      <c r="CTG179" s="20"/>
      <c r="CTH179" s="20"/>
      <c r="CTI179" s="20"/>
      <c r="CTJ179" s="20"/>
      <c r="CTK179" s="20"/>
      <c r="CTL179" s="20"/>
      <c r="CTM179" s="20"/>
      <c r="CTN179" s="20"/>
      <c r="CTO179" s="20"/>
      <c r="CTP179" s="20"/>
      <c r="CTQ179" s="20"/>
      <c r="CTR179" s="20"/>
      <c r="CTS179" s="20"/>
      <c r="CTT179" s="20"/>
      <c r="CTU179" s="20"/>
      <c r="CTV179" s="20"/>
      <c r="CTW179" s="20"/>
      <c r="CTX179" s="20"/>
      <c r="CTY179" s="20"/>
      <c r="CTZ179" s="20"/>
      <c r="CUA179" s="20"/>
      <c r="CUB179" s="20"/>
      <c r="CUC179" s="20"/>
      <c r="CUD179" s="20"/>
      <c r="CUE179" s="20"/>
      <c r="CUF179" s="20"/>
      <c r="CUG179" s="20"/>
      <c r="CUH179" s="20"/>
      <c r="CUI179" s="20"/>
      <c r="CUJ179" s="20"/>
      <c r="CUK179" s="20"/>
      <c r="CUL179" s="20"/>
      <c r="CUM179" s="20"/>
      <c r="CUN179" s="20"/>
      <c r="CUO179" s="20"/>
      <c r="CUP179" s="20"/>
      <c r="CUQ179" s="20"/>
      <c r="CUR179" s="20"/>
      <c r="CUS179" s="20"/>
      <c r="CUT179" s="20"/>
      <c r="CUU179" s="20"/>
      <c r="CUV179" s="20"/>
      <c r="CUW179" s="20"/>
      <c r="CUX179" s="20"/>
      <c r="CUY179" s="20"/>
      <c r="CUZ179" s="20"/>
      <c r="CVA179" s="20"/>
      <c r="CVB179" s="20"/>
      <c r="CVC179" s="20"/>
      <c r="CVD179" s="20"/>
      <c r="CVE179" s="20"/>
      <c r="CVF179" s="20"/>
      <c r="CVG179" s="20"/>
      <c r="CVH179" s="20"/>
      <c r="CVI179" s="20"/>
      <c r="CVJ179" s="20"/>
      <c r="CVK179" s="20"/>
      <c r="CVL179" s="20"/>
      <c r="CVM179" s="20"/>
      <c r="CVN179" s="20"/>
      <c r="CVO179" s="20"/>
      <c r="CVP179" s="20"/>
      <c r="CVQ179" s="20"/>
      <c r="CVR179" s="20"/>
      <c r="CVS179" s="20"/>
      <c r="CVT179" s="20"/>
      <c r="CVU179" s="20"/>
      <c r="CVV179" s="20"/>
      <c r="CVW179" s="20"/>
      <c r="CVX179" s="20"/>
      <c r="CVY179" s="20"/>
      <c r="CVZ179" s="20"/>
      <c r="CWA179" s="20"/>
      <c r="CWB179" s="20"/>
      <c r="CWC179" s="20"/>
      <c r="CWD179" s="20"/>
      <c r="CWE179" s="20"/>
      <c r="CWF179" s="20"/>
      <c r="CWG179" s="20"/>
      <c r="CWH179" s="20"/>
      <c r="CWI179" s="20"/>
      <c r="CWJ179" s="20"/>
      <c r="CWK179" s="20"/>
      <c r="CWL179" s="20"/>
      <c r="CWM179" s="20"/>
      <c r="CWN179" s="20"/>
      <c r="CWO179" s="20"/>
      <c r="CWP179" s="20"/>
      <c r="CWQ179" s="20"/>
      <c r="CWR179" s="20"/>
      <c r="CWS179" s="20"/>
      <c r="CWT179" s="20"/>
      <c r="CWU179" s="20"/>
      <c r="CWV179" s="20"/>
      <c r="CWW179" s="20"/>
      <c r="CWX179" s="20"/>
      <c r="CWY179" s="20"/>
      <c r="CWZ179" s="20"/>
      <c r="CXA179" s="20"/>
      <c r="CXB179" s="20"/>
      <c r="CXC179" s="20"/>
      <c r="CXD179" s="20"/>
      <c r="CXE179" s="20"/>
      <c r="CXF179" s="20"/>
      <c r="CXG179" s="20"/>
      <c r="CXH179" s="20"/>
      <c r="CXI179" s="20"/>
      <c r="CXJ179" s="20"/>
      <c r="CXK179" s="20"/>
      <c r="CXL179" s="20"/>
      <c r="CXM179" s="20"/>
      <c r="CXN179" s="20"/>
      <c r="CXO179" s="20"/>
      <c r="CXP179" s="20"/>
      <c r="CXQ179" s="20"/>
      <c r="CXR179" s="20"/>
      <c r="CXS179" s="20"/>
      <c r="CXT179" s="20"/>
      <c r="CXU179" s="20"/>
      <c r="CXV179" s="20"/>
      <c r="CXW179" s="20"/>
      <c r="CXX179" s="20"/>
      <c r="CXY179" s="20"/>
      <c r="CXZ179" s="20"/>
      <c r="CYA179" s="20"/>
      <c r="CYB179" s="20"/>
      <c r="CYC179" s="20"/>
      <c r="CYD179" s="20"/>
      <c r="CYE179" s="20"/>
      <c r="CYF179" s="20"/>
      <c r="CYG179" s="20"/>
      <c r="CYH179" s="20"/>
      <c r="CYI179" s="20"/>
      <c r="CYJ179" s="20"/>
      <c r="CYK179" s="20"/>
      <c r="CYL179" s="20"/>
      <c r="CYM179" s="20"/>
      <c r="CYN179" s="20"/>
      <c r="CYO179" s="20"/>
      <c r="CYP179" s="20"/>
      <c r="CYQ179" s="20"/>
      <c r="CYR179" s="20"/>
      <c r="CYS179" s="20"/>
      <c r="CYT179" s="20"/>
      <c r="CYU179" s="20"/>
      <c r="CYV179" s="20"/>
      <c r="CYW179" s="20"/>
      <c r="CYX179" s="20"/>
      <c r="CYY179" s="20"/>
      <c r="CYZ179" s="20"/>
      <c r="CZA179" s="20"/>
      <c r="CZB179" s="20"/>
      <c r="CZC179" s="20"/>
      <c r="CZD179" s="20"/>
      <c r="CZE179" s="20"/>
      <c r="CZF179" s="20"/>
      <c r="CZG179" s="20"/>
      <c r="CZH179" s="20"/>
      <c r="CZI179" s="20"/>
      <c r="CZJ179" s="20"/>
      <c r="CZK179" s="20"/>
      <c r="CZL179" s="20"/>
      <c r="CZM179" s="20"/>
      <c r="CZN179" s="20"/>
      <c r="CZO179" s="20"/>
      <c r="CZP179" s="20"/>
      <c r="CZQ179" s="20"/>
      <c r="CZR179" s="20"/>
      <c r="CZS179" s="20"/>
      <c r="CZT179" s="20"/>
      <c r="CZU179" s="20"/>
      <c r="CZV179" s="20"/>
      <c r="CZW179" s="20"/>
      <c r="CZX179" s="20"/>
      <c r="CZY179" s="20"/>
      <c r="CZZ179" s="20"/>
      <c r="DAA179" s="20"/>
      <c r="DAB179" s="20"/>
      <c r="DAC179" s="20"/>
      <c r="DAD179" s="20"/>
      <c r="DAE179" s="20"/>
      <c r="DAF179" s="20"/>
      <c r="DAG179" s="20"/>
      <c r="DAH179" s="20"/>
      <c r="DAI179" s="20"/>
      <c r="DAJ179" s="20"/>
      <c r="DAK179" s="20"/>
      <c r="DAL179" s="20"/>
      <c r="DAM179" s="20"/>
      <c r="DAN179" s="20"/>
      <c r="DAO179" s="20"/>
      <c r="DAP179" s="20"/>
      <c r="DAQ179" s="20"/>
      <c r="DAR179" s="20"/>
      <c r="DAS179" s="20"/>
      <c r="DAT179" s="20"/>
      <c r="DAU179" s="20"/>
      <c r="DAV179" s="20"/>
      <c r="DAW179" s="20"/>
      <c r="DAX179" s="20"/>
      <c r="DAY179" s="20"/>
      <c r="DAZ179" s="20"/>
      <c r="DBA179" s="20"/>
      <c r="DBB179" s="20"/>
      <c r="DBC179" s="20"/>
      <c r="DBD179" s="20"/>
      <c r="DBE179" s="20"/>
      <c r="DBF179" s="20"/>
      <c r="DBG179" s="20"/>
      <c r="DBH179" s="20"/>
      <c r="DBI179" s="20"/>
      <c r="DBJ179" s="20"/>
      <c r="DBK179" s="20"/>
      <c r="DBL179" s="20"/>
      <c r="DBM179" s="20"/>
      <c r="DBN179" s="20"/>
      <c r="DBO179" s="20"/>
      <c r="DBP179" s="20"/>
      <c r="DBQ179" s="20"/>
      <c r="DBR179" s="20"/>
      <c r="DBS179" s="20"/>
      <c r="DBT179" s="20"/>
      <c r="DBU179" s="20"/>
      <c r="DBV179" s="20"/>
      <c r="DBW179" s="20"/>
      <c r="DBX179" s="20"/>
      <c r="DBY179" s="20"/>
      <c r="DBZ179" s="20"/>
      <c r="DCA179" s="20"/>
      <c r="DCB179" s="20"/>
      <c r="DCC179" s="20"/>
      <c r="DCD179" s="20"/>
      <c r="DCE179" s="20"/>
      <c r="DCF179" s="20"/>
      <c r="DCG179" s="20"/>
      <c r="DCH179" s="20"/>
      <c r="DCI179" s="20"/>
      <c r="DCJ179" s="20"/>
      <c r="DCK179" s="20"/>
      <c r="DCL179" s="20"/>
      <c r="DCM179" s="20"/>
      <c r="DCN179" s="20"/>
      <c r="DCO179" s="20"/>
      <c r="DCP179" s="20"/>
      <c r="DCQ179" s="20"/>
      <c r="DCR179" s="20"/>
      <c r="DCS179" s="20"/>
      <c r="DCT179" s="20"/>
      <c r="DCU179" s="20"/>
      <c r="DCV179" s="20"/>
      <c r="DCW179" s="20"/>
      <c r="DCX179" s="20"/>
      <c r="DCY179" s="20"/>
      <c r="DCZ179" s="20"/>
      <c r="DDA179" s="20"/>
      <c r="DDB179" s="20"/>
      <c r="DDC179" s="20"/>
      <c r="DDD179" s="20"/>
      <c r="DDE179" s="20"/>
      <c r="DDF179" s="20"/>
      <c r="DDG179" s="20"/>
      <c r="DDH179" s="20"/>
      <c r="DDI179" s="20"/>
      <c r="DDJ179" s="20"/>
      <c r="DDK179" s="20"/>
      <c r="DDL179" s="20"/>
      <c r="DDM179" s="20"/>
      <c r="DDN179" s="20"/>
      <c r="DDO179" s="20"/>
      <c r="DDP179" s="20"/>
      <c r="DDQ179" s="20"/>
      <c r="DDR179" s="20"/>
      <c r="DDS179" s="20"/>
      <c r="DDT179" s="20"/>
      <c r="DDU179" s="20"/>
      <c r="DDV179" s="20"/>
      <c r="DDW179" s="20"/>
      <c r="DDX179" s="20"/>
      <c r="DDY179" s="20"/>
      <c r="DDZ179" s="20"/>
      <c r="DEA179" s="20"/>
      <c r="DEB179" s="20"/>
      <c r="DEC179" s="20"/>
      <c r="DED179" s="20"/>
      <c r="DEE179" s="20"/>
      <c r="DEF179" s="20"/>
      <c r="DEG179" s="20"/>
      <c r="DEH179" s="20"/>
      <c r="DEI179" s="20"/>
      <c r="DEJ179" s="20"/>
      <c r="DEK179" s="20"/>
      <c r="DEL179" s="20"/>
      <c r="DEM179" s="20"/>
      <c r="DEN179" s="20"/>
      <c r="DEO179" s="20"/>
      <c r="DEP179" s="20"/>
      <c r="DEQ179" s="20"/>
      <c r="DER179" s="20"/>
      <c r="DES179" s="20"/>
      <c r="DET179" s="20"/>
      <c r="DEU179" s="20"/>
      <c r="DEV179" s="20"/>
      <c r="DEW179" s="20"/>
      <c r="DEX179" s="20"/>
      <c r="DEY179" s="20"/>
      <c r="DEZ179" s="20"/>
      <c r="DFA179" s="20"/>
      <c r="DFB179" s="20"/>
      <c r="DFC179" s="20"/>
      <c r="DFD179" s="20"/>
      <c r="DFE179" s="20"/>
      <c r="DFF179" s="20"/>
      <c r="DFG179" s="20"/>
      <c r="DFH179" s="20"/>
      <c r="DFI179" s="20"/>
      <c r="DFJ179" s="20"/>
      <c r="DFK179" s="20"/>
      <c r="DFL179" s="20"/>
      <c r="DFM179" s="20"/>
      <c r="DFN179" s="20"/>
      <c r="DFO179" s="20"/>
      <c r="DFP179" s="20"/>
      <c r="DFQ179" s="20"/>
      <c r="DFR179" s="20"/>
      <c r="DFS179" s="20"/>
      <c r="DFT179" s="20"/>
      <c r="DFU179" s="20"/>
      <c r="DFV179" s="20"/>
      <c r="DFW179" s="20"/>
      <c r="DFX179" s="20"/>
      <c r="DFY179" s="20"/>
      <c r="DFZ179" s="20"/>
      <c r="DGA179" s="20"/>
      <c r="DGB179" s="20"/>
      <c r="DGC179" s="20"/>
      <c r="DGD179" s="20"/>
      <c r="DGE179" s="20"/>
      <c r="DGF179" s="20"/>
      <c r="DGG179" s="20"/>
      <c r="DGH179" s="20"/>
      <c r="DGI179" s="20"/>
      <c r="DGJ179" s="20"/>
      <c r="DGK179" s="20"/>
      <c r="DGL179" s="20"/>
      <c r="DGM179" s="20"/>
      <c r="DGN179" s="20"/>
      <c r="DGO179" s="20"/>
      <c r="DGP179" s="20"/>
      <c r="DGQ179" s="20"/>
      <c r="DGR179" s="20"/>
      <c r="DGS179" s="20"/>
      <c r="DGT179" s="20"/>
      <c r="DGU179" s="20"/>
      <c r="DGV179" s="20"/>
      <c r="DGW179" s="20"/>
      <c r="DGX179" s="20"/>
      <c r="DGY179" s="20"/>
      <c r="DGZ179" s="20"/>
      <c r="DHA179" s="20"/>
      <c r="DHB179" s="20"/>
      <c r="DHC179" s="20"/>
      <c r="DHD179" s="20"/>
      <c r="DHE179" s="20"/>
      <c r="DHF179" s="20"/>
      <c r="DHG179" s="20"/>
      <c r="DHH179" s="20"/>
      <c r="DHI179" s="20"/>
      <c r="DHJ179" s="20"/>
      <c r="DHK179" s="20"/>
      <c r="DHL179" s="20"/>
      <c r="DHM179" s="20"/>
      <c r="DHN179" s="20"/>
      <c r="DHO179" s="20"/>
      <c r="DHP179" s="20"/>
      <c r="DHQ179" s="20"/>
      <c r="DHR179" s="20"/>
      <c r="DHS179" s="20"/>
      <c r="DHT179" s="20"/>
      <c r="DHU179" s="20"/>
      <c r="DHV179" s="20"/>
      <c r="DHW179" s="20"/>
      <c r="DHX179" s="20"/>
      <c r="DHY179" s="20"/>
      <c r="DHZ179" s="20"/>
      <c r="DIA179" s="20"/>
      <c r="DIB179" s="20"/>
      <c r="DIC179" s="20"/>
      <c r="DID179" s="20"/>
      <c r="DIE179" s="20"/>
      <c r="DIF179" s="20"/>
      <c r="DIG179" s="20"/>
      <c r="DIH179" s="20"/>
      <c r="DII179" s="20"/>
      <c r="DIJ179" s="20"/>
      <c r="DIK179" s="20"/>
      <c r="DIL179" s="20"/>
      <c r="DIM179" s="20"/>
      <c r="DIN179" s="20"/>
      <c r="DIO179" s="20"/>
      <c r="DIP179" s="20"/>
      <c r="DIQ179" s="20"/>
      <c r="DIR179" s="20"/>
      <c r="DIS179" s="20"/>
      <c r="DIT179" s="20"/>
      <c r="DIU179" s="20"/>
      <c r="DIV179" s="20"/>
      <c r="DIW179" s="20"/>
      <c r="DIX179" s="20"/>
      <c r="DIY179" s="20"/>
      <c r="DIZ179" s="20"/>
      <c r="DJA179" s="20"/>
      <c r="DJB179" s="20"/>
      <c r="DJC179" s="20"/>
      <c r="DJD179" s="20"/>
      <c r="DJE179" s="20"/>
      <c r="DJF179" s="20"/>
      <c r="DJG179" s="20"/>
      <c r="DJH179" s="20"/>
      <c r="DJI179" s="20"/>
      <c r="DJJ179" s="20"/>
      <c r="DJK179" s="20"/>
      <c r="DJL179" s="20"/>
      <c r="DJM179" s="20"/>
      <c r="DJN179" s="20"/>
      <c r="DJO179" s="20"/>
      <c r="DJP179" s="20"/>
      <c r="DJQ179" s="20"/>
      <c r="DJR179" s="20"/>
      <c r="DJS179" s="20"/>
      <c r="DJT179" s="20"/>
      <c r="DJU179" s="20"/>
      <c r="DJV179" s="20"/>
      <c r="DJW179" s="20"/>
      <c r="DJX179" s="20"/>
      <c r="DJY179" s="20"/>
      <c r="DJZ179" s="20"/>
      <c r="DKA179" s="20"/>
      <c r="DKB179" s="20"/>
      <c r="DKC179" s="20"/>
      <c r="DKD179" s="20"/>
      <c r="DKE179" s="20"/>
      <c r="DKF179" s="20"/>
      <c r="DKG179" s="20"/>
      <c r="DKH179" s="20"/>
      <c r="DKI179" s="20"/>
      <c r="DKJ179" s="20"/>
      <c r="DKK179" s="20"/>
      <c r="DKL179" s="20"/>
      <c r="DKM179" s="20"/>
      <c r="DKN179" s="20"/>
      <c r="DKO179" s="20"/>
      <c r="DKP179" s="20"/>
      <c r="DKQ179" s="20"/>
      <c r="DKR179" s="20"/>
      <c r="DKS179" s="20"/>
      <c r="DKT179" s="20"/>
      <c r="DKU179" s="20"/>
      <c r="DKV179" s="20"/>
      <c r="DKW179" s="20"/>
      <c r="DKX179" s="20"/>
      <c r="DKY179" s="20"/>
      <c r="DKZ179" s="20"/>
      <c r="DLA179" s="20"/>
      <c r="DLB179" s="20"/>
      <c r="DLC179" s="20"/>
      <c r="DLD179" s="20"/>
      <c r="DLE179" s="20"/>
      <c r="DLF179" s="20"/>
      <c r="DLG179" s="20"/>
      <c r="DLH179" s="20"/>
      <c r="DLI179" s="20"/>
      <c r="DLJ179" s="20"/>
      <c r="DLK179" s="20"/>
      <c r="DLL179" s="20"/>
      <c r="DLM179" s="20"/>
      <c r="DLN179" s="20"/>
      <c r="DLO179" s="20"/>
      <c r="DLP179" s="20"/>
      <c r="DLQ179" s="20"/>
      <c r="DLR179" s="20"/>
      <c r="DLS179" s="20"/>
      <c r="DLT179" s="20"/>
      <c r="DLU179" s="20"/>
      <c r="DLV179" s="20"/>
      <c r="DLW179" s="20"/>
      <c r="DLX179" s="20"/>
      <c r="DLY179" s="20"/>
      <c r="DLZ179" s="20"/>
      <c r="DMA179" s="20"/>
      <c r="DMB179" s="20"/>
      <c r="DMC179" s="20"/>
      <c r="DMD179" s="20"/>
      <c r="DME179" s="20"/>
      <c r="DMF179" s="20"/>
      <c r="DMG179" s="20"/>
      <c r="DMH179" s="20"/>
      <c r="DMI179" s="20"/>
      <c r="DMJ179" s="20"/>
      <c r="DMK179" s="20"/>
      <c r="DML179" s="20"/>
      <c r="DMM179" s="20"/>
      <c r="DMN179" s="20"/>
      <c r="DMO179" s="20"/>
      <c r="DMP179" s="20"/>
      <c r="DMQ179" s="20"/>
      <c r="DMR179" s="20"/>
      <c r="DMS179" s="20"/>
      <c r="DMT179" s="20"/>
      <c r="DMU179" s="20"/>
      <c r="DMV179" s="20"/>
      <c r="DMW179" s="20"/>
      <c r="DMX179" s="20"/>
      <c r="DMY179" s="20"/>
      <c r="DMZ179" s="20"/>
      <c r="DNA179" s="20"/>
      <c r="DNB179" s="20"/>
      <c r="DNC179" s="20"/>
      <c r="DND179" s="20"/>
      <c r="DNE179" s="20"/>
      <c r="DNF179" s="20"/>
      <c r="DNG179" s="20"/>
      <c r="DNH179" s="20"/>
      <c r="DNI179" s="20"/>
      <c r="DNJ179" s="20"/>
      <c r="DNK179" s="20"/>
      <c r="DNL179" s="20"/>
      <c r="DNM179" s="20"/>
      <c r="DNN179" s="20"/>
      <c r="DNO179" s="20"/>
      <c r="DNP179" s="20"/>
      <c r="DNQ179" s="20"/>
      <c r="DNR179" s="20"/>
      <c r="DNS179" s="20"/>
      <c r="DNT179" s="20"/>
      <c r="DNU179" s="20"/>
      <c r="DNV179" s="20"/>
      <c r="DNW179" s="20"/>
      <c r="DNX179" s="20"/>
      <c r="DNY179" s="20"/>
      <c r="DNZ179" s="20"/>
      <c r="DOA179" s="20"/>
      <c r="DOB179" s="20"/>
      <c r="DOC179" s="20"/>
      <c r="DOD179" s="20"/>
      <c r="DOE179" s="20"/>
      <c r="DOF179" s="20"/>
      <c r="DOG179" s="20"/>
      <c r="DOH179" s="20"/>
      <c r="DOI179" s="20"/>
      <c r="DOJ179" s="20"/>
      <c r="DOK179" s="20"/>
      <c r="DOL179" s="20"/>
      <c r="DOM179" s="20"/>
      <c r="DON179" s="20"/>
      <c r="DOO179" s="20"/>
      <c r="DOP179" s="20"/>
      <c r="DOQ179" s="20"/>
      <c r="DOR179" s="20"/>
      <c r="DOS179" s="20"/>
      <c r="DOT179" s="20"/>
      <c r="DOU179" s="20"/>
      <c r="DOV179" s="20"/>
      <c r="DOW179" s="20"/>
      <c r="DOX179" s="20"/>
      <c r="DOY179" s="20"/>
      <c r="DOZ179" s="20"/>
      <c r="DPA179" s="20"/>
      <c r="DPB179" s="20"/>
      <c r="DPC179" s="20"/>
      <c r="DPD179" s="20"/>
      <c r="DPE179" s="20"/>
      <c r="DPF179" s="20"/>
      <c r="DPG179" s="20"/>
      <c r="DPH179" s="20"/>
      <c r="DPI179" s="20"/>
      <c r="DPJ179" s="20"/>
      <c r="DPK179" s="20"/>
      <c r="DPL179" s="20"/>
      <c r="DPM179" s="20"/>
      <c r="DPN179" s="20"/>
      <c r="DPO179" s="20"/>
      <c r="DPP179" s="20"/>
      <c r="DPQ179" s="20"/>
      <c r="DPR179" s="20"/>
      <c r="DPS179" s="20"/>
      <c r="DPT179" s="20"/>
      <c r="DPU179" s="20"/>
      <c r="DPV179" s="20"/>
      <c r="DPW179" s="20"/>
      <c r="DPX179" s="20"/>
      <c r="DPY179" s="20"/>
      <c r="DPZ179" s="20"/>
      <c r="DQA179" s="20"/>
      <c r="DQB179" s="20"/>
      <c r="DQC179" s="20"/>
      <c r="DQD179" s="20"/>
      <c r="DQE179" s="20"/>
      <c r="DQF179" s="20"/>
      <c r="DQG179" s="20"/>
      <c r="DQH179" s="20"/>
      <c r="DQI179" s="20"/>
      <c r="DQJ179" s="20"/>
      <c r="DQK179" s="20"/>
      <c r="DQL179" s="20"/>
      <c r="DQM179" s="20"/>
      <c r="DQN179" s="20"/>
      <c r="DQO179" s="20"/>
      <c r="DQP179" s="20"/>
      <c r="DQQ179" s="20"/>
      <c r="DQR179" s="20"/>
      <c r="DQS179" s="20"/>
      <c r="DQT179" s="20"/>
      <c r="DQU179" s="20"/>
      <c r="DQV179" s="20"/>
      <c r="DQW179" s="20"/>
      <c r="DQX179" s="20"/>
      <c r="DQY179" s="20"/>
      <c r="DQZ179" s="20"/>
      <c r="DRA179" s="20"/>
      <c r="DRB179" s="20"/>
      <c r="DRC179" s="20"/>
      <c r="DRD179" s="20"/>
      <c r="DRE179" s="20"/>
      <c r="DRF179" s="20"/>
      <c r="DRG179" s="20"/>
      <c r="DRH179" s="20"/>
      <c r="DRI179" s="20"/>
      <c r="DRJ179" s="20"/>
      <c r="DRK179" s="20"/>
      <c r="DRL179" s="20"/>
      <c r="DRM179" s="20"/>
      <c r="DRN179" s="20"/>
      <c r="DRO179" s="20"/>
      <c r="DRP179" s="20"/>
      <c r="DRQ179" s="20"/>
      <c r="DRR179" s="20"/>
      <c r="DRS179" s="20"/>
      <c r="DRT179" s="20"/>
      <c r="DRU179" s="20"/>
      <c r="DRV179" s="20"/>
      <c r="DRW179" s="20"/>
      <c r="DRX179" s="20"/>
      <c r="DRY179" s="20"/>
      <c r="DRZ179" s="20"/>
      <c r="DSA179" s="20"/>
      <c r="DSB179" s="20"/>
      <c r="DSC179" s="20"/>
      <c r="DSD179" s="20"/>
      <c r="DSE179" s="20"/>
      <c r="DSF179" s="20"/>
      <c r="DSG179" s="20"/>
      <c r="DSH179" s="20"/>
      <c r="DSI179" s="20"/>
      <c r="DSJ179" s="20"/>
      <c r="DSK179" s="20"/>
      <c r="DSL179" s="20"/>
      <c r="DSM179" s="20"/>
      <c r="DSN179" s="20"/>
      <c r="DSO179" s="20"/>
      <c r="DSP179" s="20"/>
      <c r="DSQ179" s="20"/>
      <c r="DSR179" s="20"/>
      <c r="DSS179" s="20"/>
      <c r="DST179" s="20"/>
      <c r="DSU179" s="20"/>
      <c r="DSV179" s="20"/>
      <c r="DSW179" s="20"/>
      <c r="DSX179" s="20"/>
      <c r="DSY179" s="20"/>
      <c r="DSZ179" s="20"/>
      <c r="DTA179" s="20"/>
      <c r="DTB179" s="20"/>
      <c r="DTC179" s="20"/>
      <c r="DTD179" s="20"/>
      <c r="DTE179" s="20"/>
      <c r="DTF179" s="20"/>
      <c r="DTG179" s="20"/>
      <c r="DTH179" s="20"/>
      <c r="DTI179" s="20"/>
      <c r="DTJ179" s="20"/>
      <c r="DTK179" s="20"/>
      <c r="DTL179" s="20"/>
      <c r="DTM179" s="20"/>
      <c r="DTN179" s="20"/>
      <c r="DTO179" s="20"/>
      <c r="DTP179" s="20"/>
      <c r="DTQ179" s="20"/>
      <c r="DTR179" s="20"/>
      <c r="DTS179" s="20"/>
      <c r="DTT179" s="20"/>
      <c r="DTU179" s="20"/>
      <c r="DTV179" s="20"/>
      <c r="DTW179" s="20"/>
      <c r="DTX179" s="20"/>
      <c r="DTY179" s="20"/>
      <c r="DTZ179" s="20"/>
      <c r="DUA179" s="20"/>
      <c r="DUB179" s="20"/>
      <c r="DUC179" s="20"/>
      <c r="DUD179" s="20"/>
      <c r="DUE179" s="20"/>
      <c r="DUF179" s="20"/>
      <c r="DUG179" s="20"/>
      <c r="DUH179" s="20"/>
      <c r="DUI179" s="20"/>
      <c r="DUJ179" s="20"/>
      <c r="DUK179" s="20"/>
      <c r="DUL179" s="20"/>
      <c r="DUM179" s="20"/>
      <c r="DUN179" s="20"/>
      <c r="DUO179" s="20"/>
      <c r="DUP179" s="20"/>
      <c r="DUQ179" s="20"/>
      <c r="DUR179" s="20"/>
      <c r="DUS179" s="20"/>
      <c r="DUT179" s="20"/>
      <c r="DUU179" s="20"/>
      <c r="DUV179" s="20"/>
      <c r="DUW179" s="20"/>
      <c r="DUX179" s="20"/>
      <c r="DUY179" s="20"/>
      <c r="DUZ179" s="20"/>
      <c r="DVA179" s="20"/>
      <c r="DVB179" s="20"/>
      <c r="DVC179" s="20"/>
      <c r="DVD179" s="20"/>
      <c r="DVE179" s="20"/>
      <c r="DVF179" s="20"/>
      <c r="DVG179" s="20"/>
      <c r="DVH179" s="20"/>
      <c r="DVI179" s="20"/>
      <c r="DVJ179" s="20"/>
      <c r="DVK179" s="20"/>
      <c r="DVL179" s="20"/>
      <c r="DVM179" s="20"/>
      <c r="DVN179" s="20"/>
      <c r="DVO179" s="20"/>
      <c r="DVP179" s="20"/>
      <c r="DVQ179" s="20"/>
      <c r="DVR179" s="20"/>
      <c r="DVS179" s="20"/>
      <c r="DVT179" s="20"/>
      <c r="DVU179" s="20"/>
      <c r="DVV179" s="20"/>
      <c r="DVW179" s="20"/>
      <c r="DVX179" s="20"/>
      <c r="DVY179" s="20"/>
      <c r="DVZ179" s="20"/>
      <c r="DWA179" s="20"/>
      <c r="DWB179" s="20"/>
      <c r="DWC179" s="20"/>
      <c r="DWD179" s="20"/>
      <c r="DWE179" s="20"/>
      <c r="DWF179" s="20"/>
      <c r="DWG179" s="20"/>
      <c r="DWH179" s="20"/>
      <c r="DWI179" s="20"/>
      <c r="DWJ179" s="20"/>
      <c r="DWK179" s="20"/>
      <c r="DWL179" s="20"/>
      <c r="DWM179" s="20"/>
      <c r="DWN179" s="20"/>
      <c r="DWO179" s="20"/>
      <c r="DWP179" s="20"/>
      <c r="DWQ179" s="20"/>
      <c r="DWR179" s="20"/>
      <c r="DWS179" s="20"/>
      <c r="DWT179" s="20"/>
      <c r="DWU179" s="20"/>
      <c r="DWV179" s="20"/>
      <c r="DWW179" s="20"/>
      <c r="DWX179" s="20"/>
      <c r="DWY179" s="20"/>
      <c r="DWZ179" s="20"/>
      <c r="DXA179" s="20"/>
      <c r="DXB179" s="20"/>
      <c r="DXC179" s="20"/>
      <c r="DXD179" s="20"/>
      <c r="DXE179" s="20"/>
      <c r="DXF179" s="20"/>
      <c r="DXG179" s="20"/>
      <c r="DXH179" s="20"/>
      <c r="DXI179" s="20"/>
      <c r="DXJ179" s="20"/>
      <c r="DXK179" s="20"/>
      <c r="DXL179" s="20"/>
      <c r="DXM179" s="20"/>
      <c r="DXN179" s="20"/>
      <c r="DXO179" s="20"/>
      <c r="DXP179" s="20"/>
      <c r="DXQ179" s="20"/>
      <c r="DXR179" s="20"/>
      <c r="DXS179" s="20"/>
      <c r="DXT179" s="20"/>
      <c r="DXU179" s="20"/>
      <c r="DXV179" s="20"/>
      <c r="DXW179" s="20"/>
      <c r="DXX179" s="20"/>
      <c r="DXY179" s="20"/>
      <c r="DXZ179" s="20"/>
      <c r="DYA179" s="20"/>
      <c r="DYB179" s="20"/>
      <c r="DYC179" s="20"/>
      <c r="DYD179" s="20"/>
      <c r="DYE179" s="20"/>
      <c r="DYF179" s="20"/>
      <c r="DYG179" s="20"/>
      <c r="DYH179" s="20"/>
      <c r="DYI179" s="20"/>
      <c r="DYJ179" s="20"/>
      <c r="DYK179" s="20"/>
      <c r="DYL179" s="20"/>
      <c r="DYM179" s="20"/>
      <c r="DYN179" s="20"/>
      <c r="DYO179" s="20"/>
      <c r="DYP179" s="20"/>
      <c r="DYQ179" s="20"/>
      <c r="DYR179" s="20"/>
      <c r="DYS179" s="20"/>
      <c r="DYT179" s="20"/>
      <c r="DYU179" s="20"/>
      <c r="DYV179" s="20"/>
      <c r="DYW179" s="20"/>
      <c r="DYX179" s="20"/>
      <c r="DYY179" s="20"/>
      <c r="DYZ179" s="20"/>
      <c r="DZA179" s="20"/>
      <c r="DZB179" s="20"/>
      <c r="DZC179" s="20"/>
      <c r="DZD179" s="20"/>
      <c r="DZE179" s="20"/>
      <c r="DZF179" s="20"/>
      <c r="DZG179" s="20"/>
      <c r="DZH179" s="20"/>
      <c r="DZI179" s="20"/>
      <c r="DZJ179" s="20"/>
      <c r="DZK179" s="20"/>
      <c r="DZL179" s="20"/>
      <c r="DZM179" s="20"/>
      <c r="DZN179" s="20"/>
      <c r="DZO179" s="20"/>
      <c r="DZP179" s="20"/>
      <c r="DZQ179" s="20"/>
      <c r="DZR179" s="20"/>
      <c r="DZS179" s="20"/>
      <c r="DZT179" s="20"/>
      <c r="DZU179" s="20"/>
      <c r="DZV179" s="20"/>
      <c r="DZW179" s="20"/>
      <c r="DZX179" s="20"/>
      <c r="DZY179" s="20"/>
      <c r="DZZ179" s="20"/>
      <c r="EAA179" s="20"/>
      <c r="EAB179" s="20"/>
      <c r="EAC179" s="20"/>
      <c r="EAD179" s="20"/>
      <c r="EAE179" s="20"/>
      <c r="EAF179" s="20"/>
      <c r="EAG179" s="20"/>
      <c r="EAH179" s="20"/>
      <c r="EAI179" s="20"/>
      <c r="EAJ179" s="20"/>
      <c r="EAK179" s="20"/>
      <c r="EAL179" s="20"/>
      <c r="EAM179" s="20"/>
      <c r="EAN179" s="20"/>
      <c r="EAO179" s="20"/>
      <c r="EAP179" s="20"/>
      <c r="EAQ179" s="20"/>
      <c r="EAR179" s="20"/>
      <c r="EAS179" s="20"/>
      <c r="EAT179" s="20"/>
      <c r="EAU179" s="20"/>
      <c r="EAV179" s="20"/>
      <c r="EAW179" s="20"/>
      <c r="EAX179" s="20"/>
      <c r="EAY179" s="20"/>
      <c r="EAZ179" s="20"/>
      <c r="EBA179" s="20"/>
      <c r="EBB179" s="20"/>
      <c r="EBC179" s="20"/>
      <c r="EBD179" s="20"/>
      <c r="EBE179" s="20"/>
      <c r="EBF179" s="20"/>
      <c r="EBG179" s="20"/>
      <c r="EBH179" s="20"/>
      <c r="EBI179" s="20"/>
      <c r="EBJ179" s="20"/>
      <c r="EBK179" s="20"/>
      <c r="EBL179" s="20"/>
      <c r="EBM179" s="20"/>
      <c r="EBN179" s="20"/>
      <c r="EBO179" s="20"/>
      <c r="EBP179" s="20"/>
      <c r="EBQ179" s="20"/>
      <c r="EBR179" s="20"/>
      <c r="EBS179" s="20"/>
      <c r="EBT179" s="20"/>
      <c r="EBU179" s="20"/>
      <c r="EBV179" s="20"/>
      <c r="EBW179" s="20"/>
      <c r="EBX179" s="20"/>
      <c r="EBY179" s="20"/>
      <c r="EBZ179" s="20"/>
      <c r="ECA179" s="20"/>
      <c r="ECB179" s="20"/>
      <c r="ECC179" s="20"/>
      <c r="ECD179" s="20"/>
      <c r="ECE179" s="20"/>
      <c r="ECF179" s="20"/>
      <c r="ECG179" s="20"/>
      <c r="ECH179" s="20"/>
      <c r="ECI179" s="20"/>
      <c r="ECJ179" s="20"/>
      <c r="ECK179" s="20"/>
      <c r="ECL179" s="20"/>
      <c r="ECM179" s="20"/>
      <c r="ECN179" s="20"/>
      <c r="ECO179" s="20"/>
      <c r="ECP179" s="20"/>
      <c r="ECQ179" s="20"/>
      <c r="ECR179" s="20"/>
      <c r="ECS179" s="20"/>
      <c r="ECT179" s="20"/>
      <c r="ECU179" s="20"/>
      <c r="ECV179" s="20"/>
      <c r="ECW179" s="20"/>
      <c r="ECX179" s="20"/>
      <c r="ECY179" s="20"/>
      <c r="ECZ179" s="20"/>
      <c r="EDA179" s="20"/>
      <c r="EDB179" s="20"/>
      <c r="EDC179" s="20"/>
      <c r="EDD179" s="20"/>
      <c r="EDE179" s="20"/>
      <c r="EDF179" s="20"/>
      <c r="EDG179" s="20"/>
      <c r="EDH179" s="20"/>
      <c r="EDI179" s="20"/>
      <c r="EDJ179" s="20"/>
      <c r="EDK179" s="20"/>
      <c r="EDL179" s="20"/>
      <c r="EDM179" s="20"/>
      <c r="EDN179" s="20"/>
      <c r="EDO179" s="20"/>
      <c r="EDP179" s="20"/>
      <c r="EDQ179" s="20"/>
      <c r="EDR179" s="20"/>
      <c r="EDS179" s="20"/>
      <c r="EDT179" s="20"/>
      <c r="EDU179" s="20"/>
      <c r="EDV179" s="20"/>
      <c r="EDW179" s="20"/>
      <c r="EDX179" s="20"/>
      <c r="EDY179" s="20"/>
      <c r="EDZ179" s="20"/>
      <c r="EEA179" s="20"/>
      <c r="EEB179" s="20"/>
      <c r="EEC179" s="20"/>
      <c r="EED179" s="20"/>
      <c r="EEE179" s="20"/>
      <c r="EEF179" s="20"/>
      <c r="EEG179" s="20"/>
      <c r="EEH179" s="20"/>
      <c r="EEI179" s="20"/>
      <c r="EEJ179" s="20"/>
      <c r="EEK179" s="20"/>
      <c r="EEL179" s="20"/>
      <c r="EEM179" s="20"/>
      <c r="EEN179" s="20"/>
      <c r="EEO179" s="20"/>
      <c r="EEP179" s="20"/>
      <c r="EEQ179" s="20"/>
      <c r="EER179" s="20"/>
      <c r="EES179" s="20"/>
      <c r="EET179" s="20"/>
      <c r="EEU179" s="20"/>
      <c r="EEV179" s="20"/>
      <c r="EEW179" s="20"/>
      <c r="EEX179" s="20"/>
      <c r="EEY179" s="20"/>
      <c r="EEZ179" s="20"/>
      <c r="EFA179" s="20"/>
      <c r="EFB179" s="20"/>
      <c r="EFC179" s="20"/>
      <c r="EFD179" s="20"/>
      <c r="EFE179" s="20"/>
      <c r="EFF179" s="20"/>
      <c r="EFG179" s="20"/>
      <c r="EFH179" s="20"/>
      <c r="EFI179" s="20"/>
      <c r="EFJ179" s="20"/>
      <c r="EFK179" s="20"/>
      <c r="EFL179" s="20"/>
      <c r="EFM179" s="20"/>
      <c r="EFN179" s="20"/>
      <c r="EFO179" s="20"/>
      <c r="EFP179" s="20"/>
      <c r="EFQ179" s="20"/>
      <c r="EFR179" s="20"/>
      <c r="EFS179" s="20"/>
      <c r="EFT179" s="20"/>
      <c r="EFU179" s="20"/>
      <c r="EFV179" s="20"/>
      <c r="EFW179" s="20"/>
      <c r="EFX179" s="20"/>
      <c r="EFY179" s="20"/>
      <c r="EFZ179" s="20"/>
      <c r="EGA179" s="20"/>
      <c r="EGB179" s="20"/>
      <c r="EGC179" s="20"/>
      <c r="EGD179" s="20"/>
      <c r="EGE179" s="20"/>
      <c r="EGF179" s="20"/>
      <c r="EGG179" s="20"/>
      <c r="EGH179" s="20"/>
      <c r="EGI179" s="20"/>
      <c r="EGJ179" s="20"/>
      <c r="EGK179" s="20"/>
      <c r="EGL179" s="20"/>
      <c r="EGM179" s="20"/>
      <c r="EGN179" s="20"/>
      <c r="EGO179" s="20"/>
      <c r="EGP179" s="20"/>
      <c r="EGQ179" s="20"/>
      <c r="EGR179" s="20"/>
      <c r="EGS179" s="20"/>
      <c r="EGT179" s="20"/>
      <c r="EGU179" s="20"/>
      <c r="EGV179" s="20"/>
      <c r="EGW179" s="20"/>
      <c r="EGX179" s="20"/>
      <c r="EGY179" s="20"/>
      <c r="EGZ179" s="20"/>
      <c r="EHA179" s="20"/>
      <c r="EHB179" s="20"/>
      <c r="EHC179" s="20"/>
      <c r="EHD179" s="20"/>
      <c r="EHE179" s="20"/>
      <c r="EHF179" s="20"/>
      <c r="EHG179" s="20"/>
      <c r="EHH179" s="20"/>
      <c r="EHI179" s="20"/>
      <c r="EHJ179" s="20"/>
      <c r="EHK179" s="20"/>
      <c r="EHL179" s="20"/>
      <c r="EHM179" s="20"/>
      <c r="EHN179" s="20"/>
      <c r="EHO179" s="20"/>
      <c r="EHP179" s="20"/>
      <c r="EHQ179" s="20"/>
      <c r="EHR179" s="20"/>
      <c r="EHS179" s="20"/>
      <c r="EHT179" s="20"/>
      <c r="EHU179" s="20"/>
      <c r="EHV179" s="20"/>
      <c r="EHW179" s="20"/>
      <c r="EHX179" s="20"/>
      <c r="EHY179" s="20"/>
      <c r="EHZ179" s="20"/>
      <c r="EIA179" s="20"/>
      <c r="EIB179" s="20"/>
      <c r="EIC179" s="20"/>
      <c r="EID179" s="20"/>
      <c r="EIE179" s="20"/>
      <c r="EIF179" s="20"/>
      <c r="EIG179" s="20"/>
      <c r="EIH179" s="20"/>
      <c r="EII179" s="20"/>
      <c r="EIJ179" s="20"/>
      <c r="EIK179" s="20"/>
      <c r="EIL179" s="20"/>
      <c r="EIM179" s="20"/>
      <c r="EIN179" s="20"/>
      <c r="EIO179" s="20"/>
      <c r="EIP179" s="20"/>
      <c r="EIQ179" s="20"/>
      <c r="EIR179" s="20"/>
      <c r="EIS179" s="20"/>
      <c r="EIT179" s="20"/>
      <c r="EIU179" s="20"/>
      <c r="EIV179" s="20"/>
      <c r="EIW179" s="20"/>
      <c r="EIX179" s="20"/>
      <c r="EIY179" s="20"/>
      <c r="EIZ179" s="20"/>
      <c r="EJA179" s="20"/>
      <c r="EJB179" s="20"/>
      <c r="EJC179" s="20"/>
      <c r="EJD179" s="20"/>
      <c r="EJE179" s="20"/>
      <c r="EJF179" s="20"/>
      <c r="EJG179" s="20"/>
      <c r="EJH179" s="20"/>
      <c r="EJI179" s="20"/>
      <c r="EJJ179" s="20"/>
      <c r="EJK179" s="20"/>
      <c r="EJL179" s="20"/>
      <c r="EJM179" s="20"/>
      <c r="EJN179" s="20"/>
      <c r="EJO179" s="20"/>
      <c r="EJP179" s="20"/>
      <c r="EJQ179" s="20"/>
      <c r="EJR179" s="20"/>
      <c r="EJS179" s="20"/>
      <c r="EJT179" s="20"/>
      <c r="EJU179" s="20"/>
      <c r="EJV179" s="20"/>
      <c r="EJW179" s="20"/>
      <c r="EJX179" s="20"/>
      <c r="EJY179" s="20"/>
      <c r="EJZ179" s="20"/>
      <c r="EKA179" s="20"/>
      <c r="EKB179" s="20"/>
      <c r="EKC179" s="20"/>
      <c r="EKD179" s="20"/>
      <c r="EKE179" s="20"/>
      <c r="EKF179" s="20"/>
      <c r="EKG179" s="20"/>
      <c r="EKH179" s="20"/>
      <c r="EKI179" s="20"/>
      <c r="EKJ179" s="20"/>
      <c r="EKK179" s="20"/>
      <c r="EKL179" s="20"/>
      <c r="EKM179" s="20"/>
      <c r="EKN179" s="20"/>
      <c r="EKO179" s="20"/>
      <c r="EKP179" s="20"/>
      <c r="EKQ179" s="20"/>
      <c r="EKR179" s="20"/>
      <c r="EKS179" s="20"/>
      <c r="EKT179" s="20"/>
      <c r="EKU179" s="20"/>
      <c r="EKV179" s="20"/>
      <c r="EKW179" s="20"/>
      <c r="EKX179" s="20"/>
      <c r="EKY179" s="20"/>
      <c r="EKZ179" s="20"/>
      <c r="ELA179" s="20"/>
      <c r="ELB179" s="20"/>
      <c r="ELC179" s="20"/>
      <c r="ELD179" s="20"/>
      <c r="ELE179" s="20"/>
      <c r="ELF179" s="20"/>
      <c r="ELG179" s="20"/>
      <c r="ELH179" s="20"/>
      <c r="ELI179" s="20"/>
      <c r="ELJ179" s="20"/>
      <c r="ELK179" s="20"/>
      <c r="ELL179" s="20"/>
      <c r="ELM179" s="20"/>
      <c r="ELN179" s="20"/>
      <c r="ELO179" s="20"/>
      <c r="ELP179" s="20"/>
      <c r="ELQ179" s="20"/>
      <c r="ELR179" s="20"/>
      <c r="ELS179" s="20"/>
      <c r="ELT179" s="20"/>
      <c r="ELU179" s="20"/>
      <c r="ELV179" s="20"/>
      <c r="ELW179" s="20"/>
      <c r="ELX179" s="20"/>
      <c r="ELY179" s="20"/>
      <c r="ELZ179" s="20"/>
      <c r="EMA179" s="20"/>
      <c r="EMB179" s="20"/>
      <c r="EMC179" s="20"/>
      <c r="EMD179" s="20"/>
      <c r="EME179" s="20"/>
      <c r="EMF179" s="20"/>
      <c r="EMG179" s="20"/>
      <c r="EMH179" s="20"/>
      <c r="EMI179" s="20"/>
      <c r="EMJ179" s="20"/>
      <c r="EMK179" s="20"/>
      <c r="EML179" s="20"/>
      <c r="EMM179" s="20"/>
      <c r="EMN179" s="20"/>
      <c r="EMO179" s="20"/>
      <c r="EMP179" s="20"/>
      <c r="EMQ179" s="20"/>
      <c r="EMR179" s="20"/>
      <c r="EMS179" s="20"/>
      <c r="EMT179" s="20"/>
      <c r="EMU179" s="20"/>
      <c r="EMV179" s="20"/>
      <c r="EMW179" s="20"/>
      <c r="EMX179" s="20"/>
      <c r="EMY179" s="20"/>
      <c r="EMZ179" s="20"/>
      <c r="ENA179" s="20"/>
      <c r="ENB179" s="20"/>
      <c r="ENC179" s="20"/>
      <c r="END179" s="20"/>
      <c r="ENE179" s="20"/>
      <c r="ENF179" s="20"/>
      <c r="ENG179" s="20"/>
      <c r="ENH179" s="20"/>
      <c r="ENI179" s="20"/>
      <c r="ENJ179" s="20"/>
      <c r="ENK179" s="20"/>
      <c r="ENL179" s="20"/>
      <c r="ENM179" s="20"/>
      <c r="ENN179" s="20"/>
      <c r="ENO179" s="20"/>
      <c r="ENP179" s="20"/>
      <c r="ENQ179" s="20"/>
      <c r="ENR179" s="20"/>
      <c r="ENS179" s="20"/>
      <c r="ENT179" s="20"/>
      <c r="ENU179" s="20"/>
      <c r="ENV179" s="20"/>
      <c r="ENW179" s="20"/>
      <c r="ENX179" s="20"/>
      <c r="ENY179" s="20"/>
      <c r="ENZ179" s="20"/>
      <c r="EOA179" s="20"/>
      <c r="EOB179" s="20"/>
      <c r="EOC179" s="20"/>
      <c r="EOD179" s="20"/>
      <c r="EOE179" s="20"/>
      <c r="EOF179" s="20"/>
      <c r="EOG179" s="20"/>
      <c r="EOH179" s="20"/>
      <c r="EOI179" s="20"/>
      <c r="EOJ179" s="20"/>
      <c r="EOK179" s="20"/>
      <c r="EOL179" s="20"/>
      <c r="EOM179" s="20"/>
      <c r="EON179" s="20"/>
      <c r="EOO179" s="20"/>
      <c r="EOP179" s="20"/>
      <c r="EOQ179" s="20"/>
      <c r="EOR179" s="20"/>
      <c r="EOS179" s="20"/>
      <c r="EOT179" s="20"/>
      <c r="EOU179" s="20"/>
      <c r="EOV179" s="20"/>
      <c r="EOW179" s="20"/>
      <c r="EOX179" s="20"/>
      <c r="EOY179" s="20"/>
      <c r="EOZ179" s="20"/>
      <c r="EPA179" s="20"/>
      <c r="EPB179" s="20"/>
      <c r="EPC179" s="20"/>
      <c r="EPD179" s="20"/>
      <c r="EPE179" s="20"/>
      <c r="EPF179" s="20"/>
      <c r="EPG179" s="20"/>
      <c r="EPH179" s="20"/>
      <c r="EPI179" s="20"/>
      <c r="EPJ179" s="20"/>
      <c r="EPK179" s="20"/>
      <c r="EPL179" s="20"/>
      <c r="EPM179" s="20"/>
      <c r="EPN179" s="20"/>
      <c r="EPO179" s="20"/>
      <c r="EPP179" s="20"/>
      <c r="EPQ179" s="20"/>
      <c r="EPR179" s="20"/>
      <c r="EPS179" s="20"/>
      <c r="EPT179" s="20"/>
      <c r="EPU179" s="20"/>
      <c r="EPV179" s="20"/>
      <c r="EPW179" s="20"/>
      <c r="EPX179" s="20"/>
      <c r="EPY179" s="20"/>
      <c r="EPZ179" s="20"/>
      <c r="EQA179" s="20"/>
      <c r="EQB179" s="20"/>
      <c r="EQC179" s="20"/>
      <c r="EQD179" s="20"/>
      <c r="EQE179" s="20"/>
      <c r="EQF179" s="20"/>
      <c r="EQG179" s="20"/>
      <c r="EQH179" s="20"/>
      <c r="EQI179" s="20"/>
      <c r="EQJ179" s="20"/>
      <c r="EQK179" s="20"/>
      <c r="EQL179" s="20"/>
      <c r="EQM179" s="20"/>
      <c r="EQN179" s="20"/>
      <c r="EQO179" s="20"/>
      <c r="EQP179" s="20"/>
      <c r="EQQ179" s="20"/>
      <c r="EQR179" s="20"/>
      <c r="EQS179" s="20"/>
      <c r="EQT179" s="20"/>
      <c r="EQU179" s="20"/>
      <c r="EQV179" s="20"/>
      <c r="EQW179" s="20"/>
      <c r="EQX179" s="20"/>
      <c r="EQY179" s="20"/>
      <c r="EQZ179" s="20"/>
      <c r="ERA179" s="20"/>
      <c r="ERB179" s="20"/>
      <c r="ERC179" s="20"/>
      <c r="ERD179" s="20"/>
      <c r="ERE179" s="20"/>
      <c r="ERF179" s="20"/>
      <c r="ERG179" s="20"/>
      <c r="ERH179" s="20"/>
      <c r="ERI179" s="20"/>
      <c r="ERJ179" s="20"/>
      <c r="ERK179" s="20"/>
      <c r="ERL179" s="20"/>
      <c r="ERM179" s="20"/>
      <c r="ERN179" s="20"/>
      <c r="ERO179" s="20"/>
      <c r="ERP179" s="20"/>
      <c r="ERQ179" s="20"/>
      <c r="ERR179" s="20"/>
      <c r="ERS179" s="20"/>
      <c r="ERT179" s="20"/>
      <c r="ERU179" s="20"/>
      <c r="ERV179" s="20"/>
      <c r="ERW179" s="20"/>
      <c r="ERX179" s="20"/>
      <c r="ERY179" s="20"/>
      <c r="ERZ179" s="20"/>
      <c r="ESA179" s="20"/>
      <c r="ESB179" s="20"/>
      <c r="ESC179" s="20"/>
      <c r="ESD179" s="20"/>
      <c r="ESE179" s="20"/>
      <c r="ESF179" s="20"/>
      <c r="ESG179" s="20"/>
      <c r="ESH179" s="20"/>
      <c r="ESI179" s="20"/>
      <c r="ESJ179" s="20"/>
      <c r="ESK179" s="20"/>
      <c r="ESL179" s="20"/>
      <c r="ESM179" s="20"/>
      <c r="ESN179" s="20"/>
      <c r="ESO179" s="20"/>
      <c r="ESP179" s="20"/>
      <c r="ESQ179" s="20"/>
      <c r="ESR179" s="20"/>
      <c r="ESS179" s="20"/>
      <c r="EST179" s="20"/>
      <c r="ESU179" s="20"/>
      <c r="ESV179" s="20"/>
      <c r="ESW179" s="20"/>
      <c r="ESX179" s="20"/>
      <c r="ESY179" s="20"/>
      <c r="ESZ179" s="20"/>
      <c r="ETA179" s="20"/>
      <c r="ETB179" s="20"/>
      <c r="ETC179" s="20"/>
      <c r="ETD179" s="20"/>
      <c r="ETE179" s="20"/>
      <c r="ETF179" s="20"/>
      <c r="ETG179" s="20"/>
      <c r="ETH179" s="20"/>
      <c r="ETI179" s="20"/>
      <c r="ETJ179" s="20"/>
      <c r="ETK179" s="20"/>
      <c r="ETL179" s="20"/>
      <c r="ETM179" s="20"/>
      <c r="ETN179" s="20"/>
      <c r="ETO179" s="20"/>
      <c r="ETP179" s="20"/>
      <c r="ETQ179" s="20"/>
      <c r="ETR179" s="20"/>
      <c r="ETS179" s="20"/>
      <c r="ETT179" s="20"/>
      <c r="ETU179" s="20"/>
      <c r="ETV179" s="20"/>
      <c r="ETW179" s="20"/>
      <c r="ETX179" s="20"/>
      <c r="ETY179" s="20"/>
      <c r="ETZ179" s="20"/>
      <c r="EUA179" s="20"/>
      <c r="EUB179" s="20"/>
      <c r="EUC179" s="20"/>
      <c r="EUD179" s="20"/>
      <c r="EUE179" s="20"/>
      <c r="EUF179" s="20"/>
      <c r="EUG179" s="20"/>
      <c r="EUH179" s="20"/>
      <c r="EUI179" s="20"/>
      <c r="EUJ179" s="20"/>
      <c r="EUK179" s="20"/>
      <c r="EUL179" s="20"/>
      <c r="EUM179" s="20"/>
      <c r="EUN179" s="20"/>
      <c r="EUO179" s="20"/>
      <c r="EUP179" s="20"/>
      <c r="EUQ179" s="20"/>
      <c r="EUR179" s="20"/>
      <c r="EUS179" s="20"/>
      <c r="EUT179" s="20"/>
      <c r="EUU179" s="20"/>
      <c r="EUV179" s="20"/>
      <c r="EUW179" s="20"/>
      <c r="EUX179" s="20"/>
      <c r="EUY179" s="20"/>
      <c r="EUZ179" s="20"/>
      <c r="EVA179" s="20"/>
      <c r="EVB179" s="20"/>
      <c r="EVC179" s="20"/>
      <c r="EVD179" s="20"/>
      <c r="EVE179" s="20"/>
      <c r="EVF179" s="20"/>
      <c r="EVG179" s="20"/>
      <c r="EVH179" s="20"/>
      <c r="EVI179" s="20"/>
      <c r="EVJ179" s="20"/>
      <c r="EVK179" s="20"/>
      <c r="EVL179" s="20"/>
      <c r="EVM179" s="20"/>
      <c r="EVN179" s="20"/>
      <c r="EVO179" s="20"/>
      <c r="EVP179" s="20"/>
      <c r="EVQ179" s="20"/>
      <c r="EVR179" s="20"/>
      <c r="EVS179" s="20"/>
      <c r="EVT179" s="20"/>
      <c r="EVU179" s="20"/>
      <c r="EVV179" s="20"/>
      <c r="EVW179" s="20"/>
      <c r="EVX179" s="20"/>
      <c r="EVY179" s="20"/>
      <c r="EVZ179" s="20"/>
      <c r="EWA179" s="20"/>
      <c r="EWB179" s="20"/>
      <c r="EWC179" s="20"/>
      <c r="EWD179" s="20"/>
      <c r="EWE179" s="20"/>
      <c r="EWF179" s="20"/>
      <c r="EWG179" s="20"/>
      <c r="EWH179" s="20"/>
      <c r="EWI179" s="20"/>
      <c r="EWJ179" s="20"/>
      <c r="EWK179" s="20"/>
      <c r="EWL179" s="20"/>
      <c r="EWM179" s="20"/>
      <c r="EWN179" s="20"/>
      <c r="EWO179" s="20"/>
      <c r="EWP179" s="20"/>
      <c r="EWQ179" s="20"/>
      <c r="EWR179" s="20"/>
      <c r="EWS179" s="20"/>
      <c r="EWT179" s="20"/>
      <c r="EWU179" s="20"/>
      <c r="EWV179" s="20"/>
      <c r="EWW179" s="20"/>
      <c r="EWX179" s="20"/>
      <c r="EWY179" s="20"/>
      <c r="EWZ179" s="20"/>
      <c r="EXA179" s="20"/>
      <c r="EXB179" s="20"/>
      <c r="EXC179" s="20"/>
      <c r="EXD179" s="20"/>
      <c r="EXE179" s="20"/>
      <c r="EXF179" s="20"/>
      <c r="EXG179" s="20"/>
      <c r="EXH179" s="20"/>
      <c r="EXI179" s="20"/>
      <c r="EXJ179" s="20"/>
      <c r="EXK179" s="20"/>
      <c r="EXL179" s="20"/>
      <c r="EXM179" s="20"/>
      <c r="EXN179" s="20"/>
      <c r="EXO179" s="20"/>
      <c r="EXP179" s="20"/>
      <c r="EXQ179" s="20"/>
      <c r="EXR179" s="20"/>
      <c r="EXS179" s="20"/>
      <c r="EXT179" s="20"/>
      <c r="EXU179" s="20"/>
      <c r="EXV179" s="20"/>
      <c r="EXW179" s="20"/>
      <c r="EXX179" s="20"/>
      <c r="EXY179" s="20"/>
      <c r="EXZ179" s="20"/>
      <c r="EYA179" s="20"/>
      <c r="EYB179" s="20"/>
      <c r="EYC179" s="20"/>
      <c r="EYD179" s="20"/>
      <c r="EYE179" s="20"/>
      <c r="EYF179" s="20"/>
      <c r="EYG179" s="20"/>
      <c r="EYH179" s="20"/>
      <c r="EYI179" s="20"/>
      <c r="EYJ179" s="20"/>
      <c r="EYK179" s="20"/>
      <c r="EYL179" s="20"/>
      <c r="EYM179" s="20"/>
      <c r="EYN179" s="20"/>
      <c r="EYO179" s="20"/>
      <c r="EYP179" s="20"/>
      <c r="EYQ179" s="20"/>
      <c r="EYR179" s="20"/>
      <c r="EYS179" s="20"/>
      <c r="EYT179" s="20"/>
      <c r="EYU179" s="20"/>
      <c r="EYV179" s="20"/>
      <c r="EYW179" s="20"/>
      <c r="EYX179" s="20"/>
      <c r="EYY179" s="20"/>
      <c r="EYZ179" s="20"/>
      <c r="EZA179" s="20"/>
      <c r="EZB179" s="20"/>
      <c r="EZC179" s="20"/>
      <c r="EZD179" s="20"/>
      <c r="EZE179" s="20"/>
      <c r="EZF179" s="20"/>
      <c r="EZG179" s="20"/>
      <c r="EZH179" s="20"/>
      <c r="EZI179" s="20"/>
      <c r="EZJ179" s="20"/>
      <c r="EZK179" s="20"/>
      <c r="EZL179" s="20"/>
      <c r="EZM179" s="20"/>
      <c r="EZN179" s="20"/>
      <c r="EZO179" s="20"/>
      <c r="EZP179" s="20"/>
      <c r="EZQ179" s="20"/>
      <c r="EZR179" s="20"/>
      <c r="EZS179" s="20"/>
      <c r="EZT179" s="20"/>
      <c r="EZU179" s="20"/>
      <c r="EZV179" s="20"/>
      <c r="EZW179" s="20"/>
      <c r="EZX179" s="20"/>
      <c r="EZY179" s="20"/>
      <c r="EZZ179" s="20"/>
      <c r="FAA179" s="20"/>
      <c r="FAB179" s="20"/>
      <c r="FAC179" s="20"/>
      <c r="FAD179" s="20"/>
      <c r="FAE179" s="20"/>
      <c r="FAF179" s="20"/>
      <c r="FAG179" s="20"/>
      <c r="FAH179" s="20"/>
      <c r="FAI179" s="20"/>
      <c r="FAJ179" s="20"/>
      <c r="FAK179" s="20"/>
      <c r="FAL179" s="20"/>
      <c r="FAM179" s="20"/>
      <c r="FAN179" s="20"/>
      <c r="FAO179" s="20"/>
      <c r="FAP179" s="20"/>
      <c r="FAQ179" s="20"/>
      <c r="FAR179" s="20"/>
      <c r="FAS179" s="20"/>
      <c r="FAT179" s="20"/>
      <c r="FAU179" s="20"/>
      <c r="FAV179" s="20"/>
      <c r="FAW179" s="20"/>
      <c r="FAX179" s="20"/>
      <c r="FAY179" s="20"/>
      <c r="FAZ179" s="20"/>
      <c r="FBA179" s="20"/>
      <c r="FBB179" s="20"/>
      <c r="FBC179" s="20"/>
      <c r="FBD179" s="20"/>
      <c r="FBE179" s="20"/>
      <c r="FBF179" s="20"/>
      <c r="FBG179" s="20"/>
      <c r="FBH179" s="20"/>
      <c r="FBI179" s="20"/>
      <c r="FBJ179" s="20"/>
      <c r="FBK179" s="20"/>
      <c r="FBL179" s="20"/>
      <c r="FBM179" s="20"/>
      <c r="FBN179" s="20"/>
      <c r="FBO179" s="20"/>
      <c r="FBP179" s="20"/>
      <c r="FBQ179" s="20"/>
      <c r="FBR179" s="20"/>
      <c r="FBS179" s="20"/>
      <c r="FBT179" s="20"/>
      <c r="FBU179" s="20"/>
      <c r="FBV179" s="20"/>
      <c r="FBW179" s="20"/>
      <c r="FBX179" s="20"/>
      <c r="FBY179" s="20"/>
      <c r="FBZ179" s="20"/>
      <c r="FCA179" s="20"/>
      <c r="FCB179" s="20"/>
      <c r="FCC179" s="20"/>
      <c r="FCD179" s="20"/>
      <c r="FCE179" s="20"/>
      <c r="FCF179" s="20"/>
      <c r="FCG179" s="20"/>
      <c r="FCH179" s="20"/>
      <c r="FCI179" s="20"/>
      <c r="FCJ179" s="20"/>
      <c r="FCK179" s="20"/>
      <c r="FCL179" s="20"/>
      <c r="FCM179" s="20"/>
      <c r="FCN179" s="20"/>
      <c r="FCO179" s="20"/>
      <c r="FCP179" s="20"/>
      <c r="FCQ179" s="20"/>
      <c r="FCR179" s="20"/>
      <c r="FCS179" s="20"/>
      <c r="FCT179" s="20"/>
      <c r="FCU179" s="20"/>
      <c r="FCV179" s="20"/>
      <c r="FCW179" s="20"/>
      <c r="FCX179" s="20"/>
      <c r="FCY179" s="20"/>
      <c r="FCZ179" s="20"/>
      <c r="FDA179" s="20"/>
      <c r="FDB179" s="20"/>
      <c r="FDC179" s="20"/>
      <c r="FDD179" s="20"/>
      <c r="FDE179" s="20"/>
      <c r="FDF179" s="20"/>
      <c r="FDG179" s="20"/>
      <c r="FDH179" s="20"/>
      <c r="FDI179" s="20"/>
      <c r="FDJ179" s="20"/>
      <c r="FDK179" s="20"/>
      <c r="FDL179" s="20"/>
      <c r="FDM179" s="20"/>
      <c r="FDN179" s="20"/>
      <c r="FDO179" s="20"/>
      <c r="FDP179" s="20"/>
      <c r="FDQ179" s="20"/>
      <c r="FDR179" s="20"/>
      <c r="FDS179" s="20"/>
      <c r="FDT179" s="20"/>
      <c r="FDU179" s="20"/>
      <c r="FDV179" s="20"/>
      <c r="FDW179" s="20"/>
      <c r="FDX179" s="20"/>
      <c r="FDY179" s="20"/>
      <c r="FDZ179" s="20"/>
      <c r="FEA179" s="20"/>
      <c r="FEB179" s="20"/>
      <c r="FEC179" s="20"/>
      <c r="FED179" s="20"/>
      <c r="FEE179" s="20"/>
      <c r="FEF179" s="20"/>
      <c r="FEG179" s="20"/>
      <c r="FEH179" s="20"/>
      <c r="FEI179" s="20"/>
      <c r="FEJ179" s="20"/>
      <c r="FEK179" s="20"/>
      <c r="FEL179" s="20"/>
      <c r="FEM179" s="20"/>
      <c r="FEN179" s="20"/>
      <c r="FEO179" s="20"/>
      <c r="FEP179" s="20"/>
      <c r="FEQ179" s="20"/>
      <c r="FER179" s="20"/>
      <c r="FES179" s="20"/>
      <c r="FET179" s="20"/>
      <c r="FEU179" s="20"/>
      <c r="FEV179" s="20"/>
      <c r="FEW179" s="20"/>
      <c r="FEX179" s="20"/>
      <c r="FEY179" s="20"/>
      <c r="FEZ179" s="20"/>
      <c r="FFA179" s="20"/>
      <c r="FFB179" s="20"/>
      <c r="FFC179" s="20"/>
      <c r="FFD179" s="20"/>
      <c r="FFE179" s="20"/>
      <c r="FFF179" s="20"/>
      <c r="FFG179" s="20"/>
      <c r="FFH179" s="20"/>
      <c r="FFI179" s="20"/>
      <c r="FFJ179" s="20"/>
      <c r="FFK179" s="20"/>
      <c r="FFL179" s="20"/>
      <c r="FFM179" s="20"/>
      <c r="FFN179" s="20"/>
      <c r="FFO179" s="20"/>
      <c r="FFP179" s="20"/>
      <c r="FFQ179" s="20"/>
      <c r="FFR179" s="20"/>
      <c r="FFS179" s="20"/>
      <c r="FFT179" s="20"/>
      <c r="FFU179" s="20"/>
      <c r="FFV179" s="20"/>
      <c r="FFW179" s="20"/>
      <c r="FFX179" s="20"/>
      <c r="FFY179" s="20"/>
      <c r="FFZ179" s="20"/>
      <c r="FGA179" s="20"/>
      <c r="FGB179" s="20"/>
      <c r="FGC179" s="20"/>
      <c r="FGD179" s="20"/>
      <c r="FGE179" s="20"/>
      <c r="FGF179" s="20"/>
      <c r="FGG179" s="20"/>
      <c r="FGH179" s="20"/>
      <c r="FGI179" s="20"/>
      <c r="FGJ179" s="20"/>
      <c r="FGK179" s="20"/>
      <c r="FGL179" s="20"/>
      <c r="FGM179" s="20"/>
      <c r="FGN179" s="20"/>
      <c r="FGO179" s="20"/>
      <c r="FGP179" s="20"/>
      <c r="FGQ179" s="20"/>
      <c r="FGR179" s="20"/>
      <c r="FGS179" s="20"/>
      <c r="FGT179" s="20"/>
      <c r="FGU179" s="20"/>
      <c r="FGV179" s="20"/>
      <c r="FGW179" s="20"/>
      <c r="FGX179" s="20"/>
      <c r="FGY179" s="20"/>
      <c r="FGZ179" s="20"/>
      <c r="FHA179" s="20"/>
      <c r="FHB179" s="20"/>
      <c r="FHC179" s="20"/>
      <c r="FHD179" s="20"/>
      <c r="FHE179" s="20"/>
      <c r="FHF179" s="20"/>
      <c r="FHG179" s="20"/>
      <c r="FHH179" s="20"/>
      <c r="FHI179" s="20"/>
      <c r="FHJ179" s="20"/>
      <c r="FHK179" s="20"/>
      <c r="FHL179" s="20"/>
      <c r="FHM179" s="20"/>
      <c r="FHN179" s="20"/>
      <c r="FHO179" s="20"/>
      <c r="FHP179" s="20"/>
      <c r="FHQ179" s="20"/>
      <c r="FHR179" s="20"/>
      <c r="FHS179" s="20"/>
      <c r="FHT179" s="20"/>
      <c r="FHU179" s="20"/>
      <c r="FHV179" s="20"/>
      <c r="FHW179" s="20"/>
      <c r="FHX179" s="20"/>
      <c r="FHY179" s="20"/>
      <c r="FHZ179" s="20"/>
      <c r="FIA179" s="20"/>
      <c r="FIB179" s="20"/>
      <c r="FIC179" s="20"/>
      <c r="FID179" s="20"/>
      <c r="FIE179" s="20"/>
      <c r="FIF179" s="20"/>
      <c r="FIG179" s="20"/>
      <c r="FIH179" s="20"/>
      <c r="FII179" s="20"/>
      <c r="FIJ179" s="20"/>
      <c r="FIK179" s="20"/>
      <c r="FIL179" s="20"/>
      <c r="FIM179" s="20"/>
      <c r="FIN179" s="20"/>
      <c r="FIO179" s="20"/>
      <c r="FIP179" s="20"/>
      <c r="FIQ179" s="20"/>
      <c r="FIR179" s="20"/>
      <c r="FIS179" s="20"/>
      <c r="FIT179" s="20"/>
      <c r="FIU179" s="20"/>
      <c r="FIV179" s="20"/>
      <c r="FIW179" s="20"/>
      <c r="FIX179" s="20"/>
      <c r="FIY179" s="20"/>
      <c r="FIZ179" s="20"/>
      <c r="FJA179" s="20"/>
      <c r="FJB179" s="20"/>
      <c r="FJC179" s="20"/>
      <c r="FJD179" s="20"/>
      <c r="FJE179" s="20"/>
      <c r="FJF179" s="20"/>
      <c r="FJG179" s="20"/>
      <c r="FJH179" s="20"/>
      <c r="FJI179" s="20"/>
      <c r="FJJ179" s="20"/>
      <c r="FJK179" s="20"/>
      <c r="FJL179" s="20"/>
      <c r="FJM179" s="20"/>
      <c r="FJN179" s="20"/>
      <c r="FJO179" s="20"/>
      <c r="FJP179" s="20"/>
      <c r="FJQ179" s="20"/>
      <c r="FJR179" s="20"/>
      <c r="FJS179" s="20"/>
      <c r="FJT179" s="20"/>
      <c r="FJU179" s="20"/>
      <c r="FJV179" s="20"/>
      <c r="FJW179" s="20"/>
      <c r="FJX179" s="20"/>
      <c r="FJY179" s="20"/>
      <c r="FJZ179" s="20"/>
      <c r="FKA179" s="20"/>
      <c r="FKB179" s="20"/>
      <c r="FKC179" s="20"/>
      <c r="FKD179" s="20"/>
      <c r="FKE179" s="20"/>
      <c r="FKF179" s="20"/>
      <c r="FKG179" s="20"/>
      <c r="FKH179" s="20"/>
      <c r="FKI179" s="20"/>
      <c r="FKJ179" s="20"/>
      <c r="FKK179" s="20"/>
      <c r="FKL179" s="20"/>
      <c r="FKM179" s="20"/>
      <c r="FKN179" s="20"/>
      <c r="FKO179" s="20"/>
      <c r="FKP179" s="20"/>
      <c r="FKQ179" s="20"/>
      <c r="FKR179" s="20"/>
      <c r="FKS179" s="20"/>
      <c r="FKT179" s="20"/>
      <c r="FKU179" s="20"/>
      <c r="FKV179" s="20"/>
      <c r="FKW179" s="20"/>
      <c r="FKX179" s="20"/>
      <c r="FKY179" s="20"/>
      <c r="FKZ179" s="20"/>
      <c r="FLA179" s="20"/>
      <c r="FLB179" s="20"/>
      <c r="FLC179" s="20"/>
      <c r="FLD179" s="20"/>
      <c r="FLE179" s="20"/>
      <c r="FLF179" s="20"/>
      <c r="FLG179" s="20"/>
      <c r="FLH179" s="20"/>
      <c r="FLI179" s="20"/>
      <c r="FLJ179" s="20"/>
      <c r="FLK179" s="20"/>
      <c r="FLL179" s="20"/>
      <c r="FLM179" s="20"/>
      <c r="FLN179" s="20"/>
      <c r="FLO179" s="20"/>
      <c r="FLP179" s="20"/>
      <c r="FLQ179" s="20"/>
      <c r="FLR179" s="20"/>
      <c r="FLS179" s="20"/>
      <c r="FLT179" s="20"/>
      <c r="FLU179" s="20"/>
      <c r="FLV179" s="20"/>
      <c r="FLW179" s="20"/>
      <c r="FLX179" s="20"/>
      <c r="FLY179" s="20"/>
      <c r="FLZ179" s="20"/>
      <c r="FMA179" s="20"/>
      <c r="FMB179" s="20"/>
      <c r="FMC179" s="20"/>
      <c r="FMD179" s="20"/>
      <c r="FME179" s="20"/>
      <c r="FMF179" s="20"/>
      <c r="FMG179" s="20"/>
      <c r="FMH179" s="20"/>
      <c r="FMI179" s="20"/>
      <c r="FMJ179" s="20"/>
      <c r="FMK179" s="20"/>
      <c r="FML179" s="20"/>
      <c r="FMM179" s="20"/>
      <c r="FMN179" s="20"/>
      <c r="FMO179" s="20"/>
      <c r="FMP179" s="20"/>
      <c r="FMQ179" s="20"/>
      <c r="FMR179" s="20"/>
      <c r="FMS179" s="20"/>
      <c r="FMT179" s="20"/>
      <c r="FMU179" s="20"/>
      <c r="FMV179" s="20"/>
      <c r="FMW179" s="20"/>
      <c r="FMX179" s="20"/>
      <c r="FMY179" s="20"/>
      <c r="FMZ179" s="20"/>
      <c r="FNA179" s="20"/>
      <c r="FNB179" s="20"/>
      <c r="FNC179" s="20"/>
      <c r="FND179" s="20"/>
      <c r="FNE179" s="20"/>
      <c r="FNF179" s="20"/>
      <c r="FNG179" s="20"/>
      <c r="FNH179" s="20"/>
      <c r="FNI179" s="20"/>
      <c r="FNJ179" s="20"/>
      <c r="FNK179" s="20"/>
      <c r="FNL179" s="20"/>
      <c r="FNM179" s="20"/>
      <c r="FNN179" s="20"/>
      <c r="FNO179" s="20"/>
      <c r="FNP179" s="20"/>
      <c r="FNQ179" s="20"/>
      <c r="FNR179" s="20"/>
      <c r="FNS179" s="20"/>
      <c r="FNT179" s="20"/>
      <c r="FNU179" s="20"/>
      <c r="FNV179" s="20"/>
      <c r="FNW179" s="20"/>
      <c r="FNX179" s="20"/>
      <c r="FNY179" s="20"/>
      <c r="FNZ179" s="20"/>
      <c r="FOA179" s="20"/>
      <c r="FOB179" s="20"/>
      <c r="FOC179" s="20"/>
      <c r="FOD179" s="20"/>
      <c r="FOE179" s="20"/>
      <c r="FOF179" s="20"/>
      <c r="FOG179" s="20"/>
      <c r="FOH179" s="20"/>
      <c r="FOI179" s="20"/>
      <c r="FOJ179" s="20"/>
      <c r="FOK179" s="20"/>
      <c r="FOL179" s="20"/>
      <c r="FOM179" s="20"/>
      <c r="FON179" s="20"/>
      <c r="FOO179" s="20"/>
      <c r="FOP179" s="20"/>
      <c r="FOQ179" s="20"/>
      <c r="FOR179" s="20"/>
      <c r="FOS179" s="20"/>
      <c r="FOT179" s="20"/>
      <c r="FOU179" s="20"/>
      <c r="FOV179" s="20"/>
      <c r="FOW179" s="20"/>
      <c r="FOX179" s="20"/>
      <c r="FOY179" s="20"/>
      <c r="FOZ179" s="20"/>
      <c r="FPA179" s="20"/>
      <c r="FPB179" s="20"/>
      <c r="FPC179" s="20"/>
      <c r="FPD179" s="20"/>
      <c r="FPE179" s="20"/>
      <c r="FPF179" s="20"/>
      <c r="FPG179" s="20"/>
      <c r="FPH179" s="20"/>
      <c r="FPI179" s="20"/>
      <c r="FPJ179" s="20"/>
      <c r="FPK179" s="20"/>
      <c r="FPL179" s="20"/>
      <c r="FPM179" s="20"/>
      <c r="FPN179" s="20"/>
      <c r="FPO179" s="20"/>
      <c r="FPP179" s="20"/>
      <c r="FPQ179" s="20"/>
      <c r="FPR179" s="20"/>
      <c r="FPS179" s="20"/>
      <c r="FPT179" s="20"/>
      <c r="FPU179" s="20"/>
      <c r="FPV179" s="20"/>
      <c r="FPW179" s="20"/>
      <c r="FPX179" s="20"/>
      <c r="FPY179" s="20"/>
      <c r="FPZ179" s="20"/>
      <c r="FQA179" s="20"/>
      <c r="FQB179" s="20"/>
      <c r="FQC179" s="20"/>
      <c r="FQD179" s="20"/>
      <c r="FQE179" s="20"/>
      <c r="FQF179" s="20"/>
      <c r="FQG179" s="20"/>
      <c r="FQH179" s="20"/>
      <c r="FQI179" s="20"/>
      <c r="FQJ179" s="20"/>
      <c r="FQK179" s="20"/>
      <c r="FQL179" s="20"/>
      <c r="FQM179" s="20"/>
      <c r="FQN179" s="20"/>
      <c r="FQO179" s="20"/>
      <c r="FQP179" s="20"/>
      <c r="FQQ179" s="20"/>
      <c r="FQR179" s="20"/>
      <c r="FQS179" s="20"/>
      <c r="FQT179" s="20"/>
      <c r="FQU179" s="20"/>
      <c r="FQV179" s="20"/>
      <c r="FQW179" s="20"/>
      <c r="FQX179" s="20"/>
      <c r="FQY179" s="20"/>
      <c r="FQZ179" s="20"/>
      <c r="FRA179" s="20"/>
      <c r="FRB179" s="20"/>
      <c r="FRC179" s="20"/>
      <c r="FRD179" s="20"/>
      <c r="FRE179" s="20"/>
      <c r="FRF179" s="20"/>
      <c r="FRG179" s="20"/>
      <c r="FRH179" s="20"/>
      <c r="FRI179" s="20"/>
      <c r="FRJ179" s="20"/>
      <c r="FRK179" s="20"/>
      <c r="FRL179" s="20"/>
      <c r="FRM179" s="20"/>
      <c r="FRN179" s="20"/>
      <c r="FRO179" s="20"/>
      <c r="FRP179" s="20"/>
      <c r="FRQ179" s="20"/>
      <c r="FRR179" s="20"/>
      <c r="FRS179" s="20"/>
      <c r="FRT179" s="20"/>
      <c r="FRU179" s="20"/>
      <c r="FRV179" s="20"/>
      <c r="FRW179" s="20"/>
      <c r="FRX179" s="20"/>
      <c r="FRY179" s="20"/>
      <c r="FRZ179" s="20"/>
      <c r="FSA179" s="20"/>
      <c r="FSB179" s="20"/>
      <c r="FSC179" s="20"/>
      <c r="FSD179" s="20"/>
      <c r="FSE179" s="20"/>
      <c r="FSF179" s="20"/>
      <c r="FSG179" s="20"/>
      <c r="FSH179" s="20"/>
      <c r="FSI179" s="20"/>
      <c r="FSJ179" s="20"/>
      <c r="FSK179" s="20"/>
      <c r="FSL179" s="20"/>
      <c r="FSM179" s="20"/>
      <c r="FSN179" s="20"/>
      <c r="FSO179" s="20"/>
      <c r="FSP179" s="20"/>
      <c r="FSQ179" s="20"/>
      <c r="FSR179" s="20"/>
      <c r="FSS179" s="20"/>
      <c r="FST179" s="20"/>
      <c r="FSU179" s="20"/>
      <c r="FSV179" s="20"/>
      <c r="FSW179" s="20"/>
      <c r="FSX179" s="20"/>
      <c r="FSY179" s="20"/>
      <c r="FSZ179" s="20"/>
      <c r="FTA179" s="20"/>
      <c r="FTB179" s="20"/>
      <c r="FTC179" s="20"/>
      <c r="FTD179" s="20"/>
      <c r="FTE179" s="20"/>
      <c r="FTF179" s="20"/>
      <c r="FTG179" s="20"/>
      <c r="FTH179" s="20"/>
      <c r="FTI179" s="20"/>
      <c r="FTJ179" s="20"/>
      <c r="FTK179" s="20"/>
      <c r="FTL179" s="20"/>
      <c r="FTM179" s="20"/>
      <c r="FTN179" s="20"/>
      <c r="FTO179" s="20"/>
      <c r="FTP179" s="20"/>
      <c r="FTQ179" s="20"/>
      <c r="FTR179" s="20"/>
      <c r="FTS179" s="20"/>
      <c r="FTT179" s="20"/>
      <c r="FTU179" s="20"/>
      <c r="FTV179" s="20"/>
      <c r="FTW179" s="20"/>
      <c r="FTX179" s="20"/>
      <c r="FTY179" s="20"/>
      <c r="FTZ179" s="20"/>
      <c r="FUA179" s="20"/>
      <c r="FUB179" s="20"/>
      <c r="FUC179" s="20"/>
      <c r="FUD179" s="20"/>
      <c r="FUE179" s="20"/>
      <c r="FUF179" s="20"/>
      <c r="FUG179" s="20"/>
      <c r="FUH179" s="20"/>
      <c r="FUI179" s="20"/>
      <c r="FUJ179" s="20"/>
      <c r="FUK179" s="20"/>
      <c r="FUL179" s="20"/>
      <c r="FUM179" s="20"/>
      <c r="FUN179" s="20"/>
      <c r="FUO179" s="20"/>
      <c r="FUP179" s="20"/>
      <c r="FUQ179" s="20"/>
      <c r="FUR179" s="20"/>
      <c r="FUS179" s="20"/>
      <c r="FUT179" s="20"/>
      <c r="FUU179" s="20"/>
      <c r="FUV179" s="20"/>
      <c r="FUW179" s="20"/>
      <c r="FUX179" s="20"/>
      <c r="FUY179" s="20"/>
      <c r="FUZ179" s="20"/>
      <c r="FVA179" s="20"/>
      <c r="FVB179" s="20"/>
      <c r="FVC179" s="20"/>
      <c r="FVD179" s="20"/>
      <c r="FVE179" s="20"/>
      <c r="FVF179" s="20"/>
      <c r="FVG179" s="20"/>
      <c r="FVH179" s="20"/>
      <c r="FVI179" s="20"/>
      <c r="FVJ179" s="20"/>
      <c r="FVK179" s="20"/>
      <c r="FVL179" s="20"/>
      <c r="FVM179" s="20"/>
      <c r="FVN179" s="20"/>
      <c r="FVO179" s="20"/>
      <c r="FVP179" s="20"/>
      <c r="FVQ179" s="20"/>
      <c r="FVR179" s="20"/>
      <c r="FVS179" s="20"/>
      <c r="FVT179" s="20"/>
      <c r="FVU179" s="20"/>
      <c r="FVV179" s="20"/>
      <c r="FVW179" s="20"/>
      <c r="FVX179" s="20"/>
      <c r="FVY179" s="20"/>
      <c r="FVZ179" s="20"/>
      <c r="FWA179" s="20"/>
      <c r="FWB179" s="20"/>
      <c r="FWC179" s="20"/>
      <c r="FWD179" s="20"/>
      <c r="FWE179" s="20"/>
      <c r="FWF179" s="20"/>
      <c r="FWG179" s="20"/>
      <c r="FWH179" s="20"/>
      <c r="FWI179" s="20"/>
      <c r="FWJ179" s="20"/>
      <c r="FWK179" s="20"/>
      <c r="FWL179" s="20"/>
      <c r="FWM179" s="20"/>
      <c r="FWN179" s="20"/>
      <c r="FWO179" s="20"/>
      <c r="FWP179" s="20"/>
      <c r="FWQ179" s="20"/>
      <c r="FWR179" s="20"/>
      <c r="FWS179" s="20"/>
      <c r="FWT179" s="20"/>
      <c r="FWU179" s="20"/>
      <c r="FWV179" s="20"/>
      <c r="FWW179" s="20"/>
      <c r="FWX179" s="20"/>
      <c r="FWY179" s="20"/>
      <c r="FWZ179" s="20"/>
      <c r="FXA179" s="20"/>
      <c r="FXB179" s="20"/>
      <c r="FXC179" s="20"/>
      <c r="FXD179" s="20"/>
      <c r="FXE179" s="20"/>
      <c r="FXF179" s="20"/>
      <c r="FXG179" s="20"/>
      <c r="FXH179" s="20"/>
      <c r="FXI179" s="20"/>
      <c r="FXJ179" s="20"/>
      <c r="FXK179" s="20"/>
      <c r="FXL179" s="20"/>
      <c r="FXM179" s="20"/>
      <c r="FXN179" s="20"/>
      <c r="FXO179" s="20"/>
      <c r="FXP179" s="20"/>
      <c r="FXQ179" s="20"/>
      <c r="FXR179" s="20"/>
      <c r="FXS179" s="20"/>
      <c r="FXT179" s="20"/>
      <c r="FXU179" s="20"/>
      <c r="FXV179" s="20"/>
      <c r="FXW179" s="20"/>
      <c r="FXX179" s="20"/>
      <c r="FXY179" s="20"/>
      <c r="FXZ179" s="20"/>
      <c r="FYA179" s="20"/>
      <c r="FYB179" s="20"/>
      <c r="FYC179" s="20"/>
      <c r="FYD179" s="20"/>
      <c r="FYE179" s="20"/>
      <c r="FYF179" s="20"/>
      <c r="FYG179" s="20"/>
      <c r="FYH179" s="20"/>
      <c r="FYI179" s="20"/>
      <c r="FYJ179" s="20"/>
      <c r="FYK179" s="20"/>
      <c r="FYL179" s="20"/>
      <c r="FYM179" s="20"/>
      <c r="FYN179" s="20"/>
      <c r="FYO179" s="20"/>
      <c r="FYP179" s="20"/>
      <c r="FYQ179" s="20"/>
      <c r="FYR179" s="20"/>
      <c r="FYS179" s="20"/>
      <c r="FYT179" s="20"/>
      <c r="FYU179" s="20"/>
      <c r="FYV179" s="20"/>
      <c r="FYW179" s="20"/>
      <c r="FYX179" s="20"/>
      <c r="FYY179" s="20"/>
      <c r="FYZ179" s="20"/>
      <c r="FZA179" s="20"/>
      <c r="FZB179" s="20"/>
      <c r="FZC179" s="20"/>
      <c r="FZD179" s="20"/>
      <c r="FZE179" s="20"/>
      <c r="FZF179" s="20"/>
      <c r="FZG179" s="20"/>
      <c r="FZH179" s="20"/>
      <c r="FZI179" s="20"/>
      <c r="FZJ179" s="20"/>
      <c r="FZK179" s="20"/>
      <c r="FZL179" s="20"/>
      <c r="FZM179" s="20"/>
      <c r="FZN179" s="20"/>
      <c r="FZO179" s="20"/>
      <c r="FZP179" s="20"/>
      <c r="FZQ179" s="20"/>
      <c r="FZR179" s="20"/>
      <c r="FZS179" s="20"/>
      <c r="FZT179" s="20"/>
      <c r="FZU179" s="20"/>
      <c r="FZV179" s="20"/>
      <c r="FZW179" s="20"/>
      <c r="FZX179" s="20"/>
      <c r="FZY179" s="20"/>
      <c r="FZZ179" s="20"/>
      <c r="GAA179" s="20"/>
      <c r="GAB179" s="20"/>
      <c r="GAC179" s="20"/>
      <c r="GAD179" s="20"/>
      <c r="GAE179" s="20"/>
      <c r="GAF179" s="20"/>
      <c r="GAG179" s="20"/>
      <c r="GAH179" s="20"/>
      <c r="GAI179" s="20"/>
      <c r="GAJ179" s="20"/>
      <c r="GAK179" s="20"/>
      <c r="GAL179" s="20"/>
      <c r="GAM179" s="20"/>
      <c r="GAN179" s="20"/>
      <c r="GAO179" s="20"/>
      <c r="GAP179" s="20"/>
      <c r="GAQ179" s="20"/>
      <c r="GAR179" s="20"/>
      <c r="GAS179" s="20"/>
      <c r="GAT179" s="20"/>
      <c r="GAU179" s="20"/>
      <c r="GAV179" s="20"/>
      <c r="GAW179" s="20"/>
      <c r="GAX179" s="20"/>
      <c r="GAY179" s="20"/>
      <c r="GAZ179" s="20"/>
      <c r="GBA179" s="20"/>
      <c r="GBB179" s="20"/>
      <c r="GBC179" s="20"/>
      <c r="GBD179" s="20"/>
      <c r="GBE179" s="20"/>
      <c r="GBF179" s="20"/>
      <c r="GBG179" s="20"/>
      <c r="GBH179" s="20"/>
      <c r="GBI179" s="20"/>
      <c r="GBJ179" s="20"/>
      <c r="GBK179" s="20"/>
      <c r="GBL179" s="20"/>
      <c r="GBM179" s="20"/>
      <c r="GBN179" s="20"/>
      <c r="GBO179" s="20"/>
      <c r="GBP179" s="20"/>
      <c r="GBQ179" s="20"/>
      <c r="GBR179" s="20"/>
      <c r="GBS179" s="20"/>
      <c r="GBT179" s="20"/>
      <c r="GBU179" s="20"/>
      <c r="GBV179" s="20"/>
      <c r="GBW179" s="20"/>
      <c r="GBX179" s="20"/>
      <c r="GBY179" s="20"/>
      <c r="GBZ179" s="20"/>
      <c r="GCA179" s="20"/>
      <c r="GCB179" s="20"/>
      <c r="GCC179" s="20"/>
      <c r="GCD179" s="20"/>
      <c r="GCE179" s="20"/>
      <c r="GCF179" s="20"/>
      <c r="GCG179" s="20"/>
      <c r="GCH179" s="20"/>
      <c r="GCI179" s="20"/>
      <c r="GCJ179" s="20"/>
      <c r="GCK179" s="20"/>
      <c r="GCL179" s="20"/>
      <c r="GCM179" s="20"/>
      <c r="GCN179" s="20"/>
      <c r="GCO179" s="20"/>
      <c r="GCP179" s="20"/>
      <c r="GCQ179" s="20"/>
      <c r="GCR179" s="20"/>
      <c r="GCS179" s="20"/>
      <c r="GCT179" s="20"/>
      <c r="GCU179" s="20"/>
      <c r="GCV179" s="20"/>
      <c r="GCW179" s="20"/>
      <c r="GCX179" s="20"/>
      <c r="GCY179" s="20"/>
      <c r="GCZ179" s="20"/>
      <c r="GDA179" s="20"/>
      <c r="GDB179" s="20"/>
      <c r="GDC179" s="20"/>
      <c r="GDD179" s="20"/>
      <c r="GDE179" s="20"/>
      <c r="GDF179" s="20"/>
      <c r="GDG179" s="20"/>
      <c r="GDH179" s="20"/>
      <c r="GDI179" s="20"/>
      <c r="GDJ179" s="20"/>
      <c r="GDK179" s="20"/>
      <c r="GDL179" s="20"/>
      <c r="GDM179" s="20"/>
      <c r="GDN179" s="20"/>
      <c r="GDO179" s="20"/>
      <c r="GDP179" s="20"/>
      <c r="GDQ179" s="20"/>
      <c r="GDR179" s="20"/>
      <c r="GDS179" s="20"/>
      <c r="GDT179" s="20"/>
      <c r="GDU179" s="20"/>
      <c r="GDV179" s="20"/>
      <c r="GDW179" s="20"/>
      <c r="GDX179" s="20"/>
      <c r="GDY179" s="20"/>
      <c r="GDZ179" s="20"/>
      <c r="GEA179" s="20"/>
      <c r="GEB179" s="20"/>
      <c r="GEC179" s="20"/>
      <c r="GED179" s="20"/>
      <c r="GEE179" s="20"/>
      <c r="GEF179" s="20"/>
      <c r="GEG179" s="20"/>
      <c r="GEH179" s="20"/>
      <c r="GEI179" s="20"/>
      <c r="GEJ179" s="20"/>
      <c r="GEK179" s="20"/>
      <c r="GEL179" s="20"/>
      <c r="GEM179" s="20"/>
      <c r="GEN179" s="20"/>
      <c r="GEO179" s="20"/>
      <c r="GEP179" s="20"/>
      <c r="GEQ179" s="20"/>
      <c r="GER179" s="20"/>
      <c r="GES179" s="20"/>
      <c r="GET179" s="20"/>
      <c r="GEU179" s="20"/>
      <c r="GEV179" s="20"/>
      <c r="GEW179" s="20"/>
      <c r="GEX179" s="20"/>
      <c r="GEY179" s="20"/>
      <c r="GEZ179" s="20"/>
      <c r="GFA179" s="20"/>
      <c r="GFB179" s="20"/>
      <c r="GFC179" s="20"/>
      <c r="GFD179" s="20"/>
      <c r="GFE179" s="20"/>
      <c r="GFF179" s="20"/>
      <c r="GFG179" s="20"/>
      <c r="GFH179" s="20"/>
      <c r="GFI179" s="20"/>
      <c r="GFJ179" s="20"/>
      <c r="GFK179" s="20"/>
      <c r="GFL179" s="20"/>
      <c r="GFM179" s="20"/>
      <c r="GFN179" s="20"/>
      <c r="GFO179" s="20"/>
      <c r="GFP179" s="20"/>
      <c r="GFQ179" s="20"/>
      <c r="GFR179" s="20"/>
      <c r="GFS179" s="20"/>
      <c r="GFT179" s="20"/>
      <c r="GFU179" s="20"/>
      <c r="GFV179" s="20"/>
      <c r="GFW179" s="20"/>
      <c r="GFX179" s="20"/>
      <c r="GFY179" s="20"/>
      <c r="GFZ179" s="20"/>
      <c r="GGA179" s="20"/>
      <c r="GGB179" s="20"/>
      <c r="GGC179" s="20"/>
      <c r="GGD179" s="20"/>
      <c r="GGE179" s="20"/>
      <c r="GGF179" s="20"/>
      <c r="GGG179" s="20"/>
      <c r="GGH179" s="20"/>
      <c r="GGI179" s="20"/>
      <c r="GGJ179" s="20"/>
      <c r="GGK179" s="20"/>
      <c r="GGL179" s="20"/>
      <c r="GGM179" s="20"/>
      <c r="GGN179" s="20"/>
      <c r="GGO179" s="20"/>
      <c r="GGP179" s="20"/>
      <c r="GGQ179" s="20"/>
      <c r="GGR179" s="20"/>
      <c r="GGS179" s="20"/>
      <c r="GGT179" s="20"/>
      <c r="GGU179" s="20"/>
      <c r="GGV179" s="20"/>
      <c r="GGW179" s="20"/>
      <c r="GGX179" s="20"/>
      <c r="GGY179" s="20"/>
      <c r="GGZ179" s="20"/>
      <c r="GHA179" s="20"/>
      <c r="GHB179" s="20"/>
      <c r="GHC179" s="20"/>
      <c r="GHD179" s="20"/>
      <c r="GHE179" s="20"/>
      <c r="GHF179" s="20"/>
      <c r="GHG179" s="20"/>
      <c r="GHH179" s="20"/>
      <c r="GHI179" s="20"/>
      <c r="GHJ179" s="20"/>
      <c r="GHK179" s="20"/>
      <c r="GHL179" s="20"/>
      <c r="GHM179" s="20"/>
      <c r="GHN179" s="20"/>
      <c r="GHO179" s="20"/>
      <c r="GHP179" s="20"/>
      <c r="GHQ179" s="20"/>
      <c r="GHR179" s="20"/>
      <c r="GHS179" s="20"/>
      <c r="GHT179" s="20"/>
      <c r="GHU179" s="20"/>
      <c r="GHV179" s="20"/>
      <c r="GHW179" s="20"/>
      <c r="GHX179" s="20"/>
      <c r="GHY179" s="20"/>
      <c r="GHZ179" s="20"/>
      <c r="GIA179" s="20"/>
      <c r="GIB179" s="20"/>
      <c r="GIC179" s="20"/>
      <c r="GID179" s="20"/>
      <c r="GIE179" s="20"/>
      <c r="GIF179" s="20"/>
      <c r="GIG179" s="20"/>
      <c r="GIH179" s="20"/>
      <c r="GII179" s="20"/>
      <c r="GIJ179" s="20"/>
      <c r="GIK179" s="20"/>
      <c r="GIL179" s="20"/>
      <c r="GIM179" s="20"/>
      <c r="GIN179" s="20"/>
      <c r="GIO179" s="20"/>
      <c r="GIP179" s="20"/>
      <c r="GIQ179" s="20"/>
      <c r="GIR179" s="20"/>
      <c r="GIS179" s="20"/>
      <c r="GIT179" s="20"/>
      <c r="GIU179" s="20"/>
      <c r="GIV179" s="20"/>
      <c r="GIW179" s="20"/>
      <c r="GIX179" s="20"/>
      <c r="GIY179" s="20"/>
      <c r="GIZ179" s="20"/>
      <c r="GJA179" s="20"/>
      <c r="GJB179" s="20"/>
      <c r="GJC179" s="20"/>
      <c r="GJD179" s="20"/>
      <c r="GJE179" s="20"/>
      <c r="GJF179" s="20"/>
      <c r="GJG179" s="20"/>
      <c r="GJH179" s="20"/>
      <c r="GJI179" s="20"/>
      <c r="GJJ179" s="20"/>
      <c r="GJK179" s="20"/>
      <c r="GJL179" s="20"/>
      <c r="GJM179" s="20"/>
      <c r="GJN179" s="20"/>
      <c r="GJO179" s="20"/>
      <c r="GJP179" s="20"/>
      <c r="GJQ179" s="20"/>
      <c r="GJR179" s="20"/>
      <c r="GJS179" s="20"/>
      <c r="GJT179" s="20"/>
      <c r="GJU179" s="20"/>
      <c r="GJV179" s="20"/>
      <c r="GJW179" s="20"/>
      <c r="GJX179" s="20"/>
      <c r="GJY179" s="20"/>
      <c r="GJZ179" s="20"/>
      <c r="GKA179" s="20"/>
      <c r="GKB179" s="20"/>
      <c r="GKC179" s="20"/>
      <c r="GKD179" s="20"/>
      <c r="GKE179" s="20"/>
      <c r="GKF179" s="20"/>
      <c r="GKG179" s="20"/>
      <c r="GKH179" s="20"/>
      <c r="GKI179" s="20"/>
      <c r="GKJ179" s="20"/>
      <c r="GKK179" s="20"/>
      <c r="GKL179" s="20"/>
      <c r="GKM179" s="20"/>
      <c r="GKN179" s="20"/>
      <c r="GKO179" s="20"/>
      <c r="GKP179" s="20"/>
      <c r="GKQ179" s="20"/>
      <c r="GKR179" s="20"/>
      <c r="GKS179" s="20"/>
      <c r="GKT179" s="20"/>
      <c r="GKU179" s="20"/>
      <c r="GKV179" s="20"/>
      <c r="GKW179" s="20"/>
      <c r="GKX179" s="20"/>
      <c r="GKY179" s="20"/>
      <c r="GKZ179" s="20"/>
      <c r="GLA179" s="20"/>
      <c r="GLB179" s="20"/>
      <c r="GLC179" s="20"/>
      <c r="GLD179" s="20"/>
      <c r="GLE179" s="20"/>
      <c r="GLF179" s="20"/>
      <c r="GLG179" s="20"/>
      <c r="GLH179" s="20"/>
      <c r="GLI179" s="20"/>
      <c r="GLJ179" s="20"/>
      <c r="GLK179" s="20"/>
      <c r="GLL179" s="20"/>
      <c r="GLM179" s="20"/>
      <c r="GLN179" s="20"/>
      <c r="GLO179" s="20"/>
      <c r="GLP179" s="20"/>
      <c r="GLQ179" s="20"/>
      <c r="GLR179" s="20"/>
      <c r="GLS179" s="20"/>
      <c r="GLT179" s="20"/>
      <c r="GLU179" s="20"/>
      <c r="GLV179" s="20"/>
      <c r="GLW179" s="20"/>
      <c r="GLX179" s="20"/>
      <c r="GLY179" s="20"/>
      <c r="GLZ179" s="20"/>
      <c r="GMA179" s="20"/>
      <c r="GMB179" s="20"/>
      <c r="GMC179" s="20"/>
      <c r="GMD179" s="20"/>
      <c r="GME179" s="20"/>
      <c r="GMF179" s="20"/>
      <c r="GMG179" s="20"/>
      <c r="GMH179" s="20"/>
      <c r="GMI179" s="20"/>
      <c r="GMJ179" s="20"/>
      <c r="GMK179" s="20"/>
      <c r="GML179" s="20"/>
      <c r="GMM179" s="20"/>
      <c r="GMN179" s="20"/>
      <c r="GMO179" s="20"/>
      <c r="GMP179" s="20"/>
      <c r="GMQ179" s="20"/>
      <c r="GMR179" s="20"/>
      <c r="GMS179" s="20"/>
      <c r="GMT179" s="20"/>
      <c r="GMU179" s="20"/>
      <c r="GMV179" s="20"/>
      <c r="GMW179" s="20"/>
      <c r="GMX179" s="20"/>
      <c r="GMY179" s="20"/>
      <c r="GMZ179" s="20"/>
      <c r="GNA179" s="20"/>
      <c r="GNB179" s="20"/>
      <c r="GNC179" s="20"/>
      <c r="GND179" s="20"/>
      <c r="GNE179" s="20"/>
      <c r="GNF179" s="20"/>
      <c r="GNG179" s="20"/>
      <c r="GNH179" s="20"/>
      <c r="GNI179" s="20"/>
      <c r="GNJ179" s="20"/>
      <c r="GNK179" s="20"/>
      <c r="GNL179" s="20"/>
      <c r="GNM179" s="20"/>
      <c r="GNN179" s="20"/>
      <c r="GNO179" s="20"/>
      <c r="GNP179" s="20"/>
      <c r="GNQ179" s="20"/>
      <c r="GNR179" s="20"/>
      <c r="GNS179" s="20"/>
      <c r="GNT179" s="20"/>
      <c r="GNU179" s="20"/>
      <c r="GNV179" s="20"/>
      <c r="GNW179" s="20"/>
      <c r="GNX179" s="20"/>
      <c r="GNY179" s="20"/>
      <c r="GNZ179" s="20"/>
      <c r="GOA179" s="20"/>
      <c r="GOB179" s="20"/>
      <c r="GOC179" s="20"/>
      <c r="GOD179" s="20"/>
      <c r="GOE179" s="20"/>
      <c r="GOF179" s="20"/>
      <c r="GOG179" s="20"/>
      <c r="GOH179" s="20"/>
      <c r="GOI179" s="20"/>
      <c r="GOJ179" s="20"/>
      <c r="GOK179" s="20"/>
      <c r="GOL179" s="20"/>
      <c r="GOM179" s="20"/>
      <c r="GON179" s="20"/>
      <c r="GOO179" s="20"/>
      <c r="GOP179" s="20"/>
      <c r="GOQ179" s="20"/>
      <c r="GOR179" s="20"/>
      <c r="GOS179" s="20"/>
      <c r="GOT179" s="20"/>
      <c r="GOU179" s="20"/>
      <c r="GOV179" s="20"/>
      <c r="GOW179" s="20"/>
      <c r="GOX179" s="20"/>
      <c r="GOY179" s="20"/>
      <c r="GOZ179" s="20"/>
      <c r="GPA179" s="20"/>
      <c r="GPB179" s="20"/>
      <c r="GPC179" s="20"/>
      <c r="GPD179" s="20"/>
      <c r="GPE179" s="20"/>
      <c r="GPF179" s="20"/>
      <c r="GPG179" s="20"/>
      <c r="GPH179" s="20"/>
      <c r="GPI179" s="20"/>
      <c r="GPJ179" s="20"/>
      <c r="GPK179" s="20"/>
      <c r="GPL179" s="20"/>
      <c r="GPM179" s="20"/>
      <c r="GPN179" s="20"/>
      <c r="GPO179" s="20"/>
      <c r="GPP179" s="20"/>
      <c r="GPQ179" s="20"/>
      <c r="GPR179" s="20"/>
      <c r="GPS179" s="20"/>
      <c r="GPT179" s="20"/>
      <c r="GPU179" s="20"/>
      <c r="GPV179" s="20"/>
      <c r="GPW179" s="20"/>
      <c r="GPX179" s="20"/>
      <c r="GPY179" s="20"/>
      <c r="GPZ179" s="20"/>
      <c r="GQA179" s="20"/>
      <c r="GQB179" s="20"/>
      <c r="GQC179" s="20"/>
      <c r="GQD179" s="20"/>
      <c r="GQE179" s="20"/>
      <c r="GQF179" s="20"/>
      <c r="GQG179" s="20"/>
      <c r="GQH179" s="20"/>
      <c r="GQI179" s="20"/>
      <c r="GQJ179" s="20"/>
      <c r="GQK179" s="20"/>
      <c r="GQL179" s="20"/>
      <c r="GQM179" s="20"/>
      <c r="GQN179" s="20"/>
      <c r="GQO179" s="20"/>
      <c r="GQP179" s="20"/>
      <c r="GQQ179" s="20"/>
      <c r="GQR179" s="20"/>
      <c r="GQS179" s="20"/>
      <c r="GQT179" s="20"/>
      <c r="GQU179" s="20"/>
      <c r="GQV179" s="20"/>
      <c r="GQW179" s="20"/>
      <c r="GQX179" s="20"/>
      <c r="GQY179" s="20"/>
      <c r="GQZ179" s="20"/>
      <c r="GRA179" s="20"/>
      <c r="GRB179" s="20"/>
      <c r="GRC179" s="20"/>
      <c r="GRD179" s="20"/>
      <c r="GRE179" s="20"/>
      <c r="GRF179" s="20"/>
      <c r="GRG179" s="20"/>
      <c r="GRH179" s="20"/>
      <c r="GRI179" s="20"/>
      <c r="GRJ179" s="20"/>
      <c r="GRK179" s="20"/>
      <c r="GRL179" s="20"/>
      <c r="GRM179" s="20"/>
      <c r="GRN179" s="20"/>
      <c r="GRO179" s="20"/>
      <c r="GRP179" s="20"/>
      <c r="GRQ179" s="20"/>
      <c r="GRR179" s="20"/>
      <c r="GRS179" s="20"/>
      <c r="GRT179" s="20"/>
      <c r="GRU179" s="20"/>
      <c r="GRV179" s="20"/>
      <c r="GRW179" s="20"/>
      <c r="GRX179" s="20"/>
      <c r="GRY179" s="20"/>
      <c r="GRZ179" s="20"/>
      <c r="GSA179" s="20"/>
      <c r="GSB179" s="20"/>
      <c r="GSC179" s="20"/>
      <c r="GSD179" s="20"/>
      <c r="GSE179" s="20"/>
      <c r="GSF179" s="20"/>
      <c r="GSG179" s="20"/>
      <c r="GSH179" s="20"/>
      <c r="GSI179" s="20"/>
      <c r="GSJ179" s="20"/>
      <c r="GSK179" s="20"/>
      <c r="GSL179" s="20"/>
      <c r="GSM179" s="20"/>
      <c r="GSN179" s="20"/>
      <c r="GSO179" s="20"/>
      <c r="GSP179" s="20"/>
      <c r="GSQ179" s="20"/>
      <c r="GSR179" s="20"/>
      <c r="GSS179" s="20"/>
      <c r="GST179" s="20"/>
      <c r="GSU179" s="20"/>
      <c r="GSV179" s="20"/>
      <c r="GSW179" s="20"/>
      <c r="GSX179" s="20"/>
      <c r="GSY179" s="20"/>
      <c r="GSZ179" s="20"/>
      <c r="GTA179" s="20"/>
      <c r="GTB179" s="20"/>
      <c r="GTC179" s="20"/>
      <c r="GTD179" s="20"/>
      <c r="GTE179" s="20"/>
      <c r="GTF179" s="20"/>
      <c r="GTG179" s="20"/>
      <c r="GTH179" s="20"/>
      <c r="GTI179" s="20"/>
      <c r="GTJ179" s="20"/>
      <c r="GTK179" s="20"/>
      <c r="GTL179" s="20"/>
      <c r="GTM179" s="20"/>
      <c r="GTN179" s="20"/>
      <c r="GTO179" s="20"/>
      <c r="GTP179" s="20"/>
      <c r="GTQ179" s="20"/>
      <c r="GTR179" s="20"/>
      <c r="GTS179" s="20"/>
      <c r="GTT179" s="20"/>
      <c r="GTU179" s="20"/>
      <c r="GTV179" s="20"/>
      <c r="GTW179" s="20"/>
      <c r="GTX179" s="20"/>
      <c r="GTY179" s="20"/>
      <c r="GTZ179" s="20"/>
      <c r="GUA179" s="20"/>
      <c r="GUB179" s="20"/>
      <c r="GUC179" s="20"/>
      <c r="GUD179" s="20"/>
      <c r="GUE179" s="20"/>
      <c r="GUF179" s="20"/>
      <c r="GUG179" s="20"/>
      <c r="GUH179" s="20"/>
      <c r="GUI179" s="20"/>
      <c r="GUJ179" s="20"/>
      <c r="GUK179" s="20"/>
      <c r="GUL179" s="20"/>
      <c r="GUM179" s="20"/>
      <c r="GUN179" s="20"/>
      <c r="GUO179" s="20"/>
      <c r="GUP179" s="20"/>
      <c r="GUQ179" s="20"/>
      <c r="GUR179" s="20"/>
      <c r="GUS179" s="20"/>
      <c r="GUT179" s="20"/>
      <c r="GUU179" s="20"/>
      <c r="GUV179" s="20"/>
      <c r="GUW179" s="20"/>
      <c r="GUX179" s="20"/>
      <c r="GUY179" s="20"/>
      <c r="GUZ179" s="20"/>
      <c r="GVA179" s="20"/>
      <c r="GVB179" s="20"/>
      <c r="GVC179" s="20"/>
      <c r="GVD179" s="20"/>
      <c r="GVE179" s="20"/>
      <c r="GVF179" s="20"/>
      <c r="GVG179" s="20"/>
      <c r="GVH179" s="20"/>
      <c r="GVI179" s="20"/>
      <c r="GVJ179" s="20"/>
      <c r="GVK179" s="20"/>
      <c r="GVL179" s="20"/>
      <c r="GVM179" s="20"/>
      <c r="GVN179" s="20"/>
      <c r="GVO179" s="20"/>
      <c r="GVP179" s="20"/>
      <c r="GVQ179" s="20"/>
      <c r="GVR179" s="20"/>
      <c r="GVS179" s="20"/>
      <c r="GVT179" s="20"/>
      <c r="GVU179" s="20"/>
      <c r="GVV179" s="20"/>
      <c r="GVW179" s="20"/>
      <c r="GVX179" s="20"/>
      <c r="GVY179" s="20"/>
      <c r="GVZ179" s="20"/>
      <c r="GWA179" s="20"/>
      <c r="GWB179" s="20"/>
      <c r="GWC179" s="20"/>
      <c r="GWD179" s="20"/>
      <c r="GWE179" s="20"/>
      <c r="GWF179" s="20"/>
      <c r="GWG179" s="20"/>
      <c r="GWH179" s="20"/>
      <c r="GWI179" s="20"/>
      <c r="GWJ179" s="20"/>
      <c r="GWK179" s="20"/>
      <c r="GWL179" s="20"/>
      <c r="GWM179" s="20"/>
      <c r="GWN179" s="20"/>
      <c r="GWO179" s="20"/>
      <c r="GWP179" s="20"/>
      <c r="GWQ179" s="20"/>
      <c r="GWR179" s="20"/>
      <c r="GWS179" s="20"/>
      <c r="GWT179" s="20"/>
      <c r="GWU179" s="20"/>
      <c r="GWV179" s="20"/>
      <c r="GWW179" s="20"/>
      <c r="GWX179" s="20"/>
      <c r="GWY179" s="20"/>
      <c r="GWZ179" s="20"/>
      <c r="GXA179" s="20"/>
      <c r="GXB179" s="20"/>
      <c r="GXC179" s="20"/>
      <c r="GXD179" s="20"/>
      <c r="GXE179" s="20"/>
      <c r="GXF179" s="20"/>
      <c r="GXG179" s="20"/>
      <c r="GXH179" s="20"/>
      <c r="GXI179" s="20"/>
      <c r="GXJ179" s="20"/>
      <c r="GXK179" s="20"/>
      <c r="GXL179" s="20"/>
      <c r="GXM179" s="20"/>
      <c r="GXN179" s="20"/>
      <c r="GXO179" s="20"/>
      <c r="GXP179" s="20"/>
      <c r="GXQ179" s="20"/>
      <c r="GXR179" s="20"/>
      <c r="GXS179" s="20"/>
      <c r="GXT179" s="20"/>
      <c r="GXU179" s="20"/>
      <c r="GXV179" s="20"/>
      <c r="GXW179" s="20"/>
      <c r="GXX179" s="20"/>
      <c r="GXY179" s="20"/>
      <c r="GXZ179" s="20"/>
      <c r="GYA179" s="20"/>
      <c r="GYB179" s="20"/>
      <c r="GYC179" s="20"/>
      <c r="GYD179" s="20"/>
      <c r="GYE179" s="20"/>
      <c r="GYF179" s="20"/>
      <c r="GYG179" s="20"/>
      <c r="GYH179" s="20"/>
      <c r="GYI179" s="20"/>
      <c r="GYJ179" s="20"/>
      <c r="GYK179" s="20"/>
      <c r="GYL179" s="20"/>
      <c r="GYM179" s="20"/>
      <c r="GYN179" s="20"/>
      <c r="GYO179" s="20"/>
      <c r="GYP179" s="20"/>
      <c r="GYQ179" s="20"/>
      <c r="GYR179" s="20"/>
      <c r="GYS179" s="20"/>
      <c r="GYT179" s="20"/>
      <c r="GYU179" s="20"/>
      <c r="GYV179" s="20"/>
      <c r="GYW179" s="20"/>
      <c r="GYX179" s="20"/>
      <c r="GYY179" s="20"/>
      <c r="GYZ179" s="20"/>
      <c r="GZA179" s="20"/>
      <c r="GZB179" s="20"/>
      <c r="GZC179" s="20"/>
      <c r="GZD179" s="20"/>
      <c r="GZE179" s="20"/>
      <c r="GZF179" s="20"/>
      <c r="GZG179" s="20"/>
      <c r="GZH179" s="20"/>
      <c r="GZI179" s="20"/>
      <c r="GZJ179" s="20"/>
      <c r="GZK179" s="20"/>
      <c r="GZL179" s="20"/>
      <c r="GZM179" s="20"/>
      <c r="GZN179" s="20"/>
      <c r="GZO179" s="20"/>
      <c r="GZP179" s="20"/>
      <c r="GZQ179" s="20"/>
      <c r="GZR179" s="20"/>
      <c r="GZS179" s="20"/>
      <c r="GZT179" s="20"/>
      <c r="GZU179" s="20"/>
      <c r="GZV179" s="20"/>
      <c r="GZW179" s="20"/>
      <c r="GZX179" s="20"/>
      <c r="GZY179" s="20"/>
      <c r="GZZ179" s="20"/>
      <c r="HAA179" s="20"/>
      <c r="HAB179" s="20"/>
      <c r="HAC179" s="20"/>
      <c r="HAD179" s="20"/>
      <c r="HAE179" s="20"/>
      <c r="HAF179" s="20"/>
      <c r="HAG179" s="20"/>
      <c r="HAH179" s="20"/>
      <c r="HAI179" s="20"/>
      <c r="HAJ179" s="20"/>
      <c r="HAK179" s="20"/>
      <c r="HAL179" s="20"/>
      <c r="HAM179" s="20"/>
      <c r="HAN179" s="20"/>
      <c r="HAO179" s="20"/>
      <c r="HAP179" s="20"/>
      <c r="HAQ179" s="20"/>
      <c r="HAR179" s="20"/>
      <c r="HAS179" s="20"/>
      <c r="HAT179" s="20"/>
      <c r="HAU179" s="20"/>
      <c r="HAV179" s="20"/>
      <c r="HAW179" s="20"/>
      <c r="HAX179" s="20"/>
      <c r="HAY179" s="20"/>
      <c r="HAZ179" s="20"/>
      <c r="HBA179" s="20"/>
      <c r="HBB179" s="20"/>
      <c r="HBC179" s="20"/>
      <c r="HBD179" s="20"/>
      <c r="HBE179" s="20"/>
      <c r="HBF179" s="20"/>
      <c r="HBG179" s="20"/>
      <c r="HBH179" s="20"/>
      <c r="HBI179" s="20"/>
      <c r="HBJ179" s="20"/>
      <c r="HBK179" s="20"/>
      <c r="HBL179" s="20"/>
      <c r="HBM179" s="20"/>
      <c r="HBN179" s="20"/>
      <c r="HBO179" s="20"/>
      <c r="HBP179" s="20"/>
      <c r="HBQ179" s="20"/>
      <c r="HBR179" s="20"/>
      <c r="HBS179" s="20"/>
      <c r="HBT179" s="20"/>
      <c r="HBU179" s="20"/>
      <c r="HBV179" s="20"/>
      <c r="HBW179" s="20"/>
      <c r="HBX179" s="20"/>
      <c r="HBY179" s="20"/>
      <c r="HBZ179" s="20"/>
      <c r="HCA179" s="20"/>
      <c r="HCB179" s="20"/>
      <c r="HCC179" s="20"/>
      <c r="HCD179" s="20"/>
      <c r="HCE179" s="20"/>
      <c r="HCF179" s="20"/>
      <c r="HCG179" s="20"/>
      <c r="HCH179" s="20"/>
      <c r="HCI179" s="20"/>
      <c r="HCJ179" s="20"/>
      <c r="HCK179" s="20"/>
      <c r="HCL179" s="20"/>
      <c r="HCM179" s="20"/>
      <c r="HCN179" s="20"/>
      <c r="HCO179" s="20"/>
      <c r="HCP179" s="20"/>
      <c r="HCQ179" s="20"/>
      <c r="HCR179" s="20"/>
      <c r="HCS179" s="20"/>
      <c r="HCT179" s="20"/>
      <c r="HCU179" s="20"/>
      <c r="HCV179" s="20"/>
      <c r="HCW179" s="20"/>
      <c r="HCX179" s="20"/>
      <c r="HCY179" s="20"/>
      <c r="HCZ179" s="20"/>
      <c r="HDA179" s="20"/>
      <c r="HDB179" s="20"/>
      <c r="HDC179" s="20"/>
      <c r="HDD179" s="20"/>
      <c r="HDE179" s="20"/>
      <c r="HDF179" s="20"/>
      <c r="HDG179" s="20"/>
      <c r="HDH179" s="20"/>
      <c r="HDI179" s="20"/>
      <c r="HDJ179" s="20"/>
      <c r="HDK179" s="20"/>
      <c r="HDL179" s="20"/>
      <c r="HDM179" s="20"/>
      <c r="HDN179" s="20"/>
      <c r="HDO179" s="20"/>
      <c r="HDP179" s="20"/>
      <c r="HDQ179" s="20"/>
      <c r="HDR179" s="20"/>
      <c r="HDS179" s="20"/>
      <c r="HDT179" s="20"/>
      <c r="HDU179" s="20"/>
      <c r="HDV179" s="20"/>
      <c r="HDW179" s="20"/>
      <c r="HDX179" s="20"/>
      <c r="HDY179" s="20"/>
      <c r="HDZ179" s="20"/>
      <c r="HEA179" s="20"/>
      <c r="HEB179" s="20"/>
      <c r="HEC179" s="20"/>
      <c r="HED179" s="20"/>
      <c r="HEE179" s="20"/>
      <c r="HEF179" s="20"/>
      <c r="HEG179" s="20"/>
      <c r="HEH179" s="20"/>
      <c r="HEI179" s="20"/>
      <c r="HEJ179" s="20"/>
      <c r="HEK179" s="20"/>
      <c r="HEL179" s="20"/>
      <c r="HEM179" s="20"/>
      <c r="HEN179" s="20"/>
      <c r="HEO179" s="20"/>
      <c r="HEP179" s="20"/>
      <c r="HEQ179" s="20"/>
      <c r="HER179" s="20"/>
      <c r="HES179" s="20"/>
      <c r="HET179" s="20"/>
      <c r="HEU179" s="20"/>
      <c r="HEV179" s="20"/>
      <c r="HEW179" s="20"/>
      <c r="HEX179" s="20"/>
      <c r="HEY179" s="20"/>
      <c r="HEZ179" s="20"/>
      <c r="HFA179" s="20"/>
      <c r="HFB179" s="20"/>
      <c r="HFC179" s="20"/>
      <c r="HFD179" s="20"/>
      <c r="HFE179" s="20"/>
      <c r="HFF179" s="20"/>
      <c r="HFG179" s="20"/>
      <c r="HFH179" s="20"/>
      <c r="HFI179" s="20"/>
      <c r="HFJ179" s="20"/>
      <c r="HFK179" s="20"/>
      <c r="HFL179" s="20"/>
      <c r="HFM179" s="20"/>
      <c r="HFN179" s="20"/>
      <c r="HFO179" s="20"/>
      <c r="HFP179" s="20"/>
      <c r="HFQ179" s="20"/>
      <c r="HFR179" s="20"/>
      <c r="HFS179" s="20"/>
      <c r="HFT179" s="20"/>
      <c r="HFU179" s="20"/>
      <c r="HFV179" s="20"/>
      <c r="HFW179" s="20"/>
      <c r="HFX179" s="20"/>
      <c r="HFY179" s="20"/>
      <c r="HFZ179" s="20"/>
      <c r="HGA179" s="20"/>
      <c r="HGB179" s="20"/>
      <c r="HGC179" s="20"/>
      <c r="HGD179" s="20"/>
      <c r="HGE179" s="20"/>
      <c r="HGF179" s="20"/>
      <c r="HGG179" s="20"/>
      <c r="HGH179" s="20"/>
      <c r="HGI179" s="20"/>
      <c r="HGJ179" s="20"/>
      <c r="HGK179" s="20"/>
      <c r="HGL179" s="20"/>
      <c r="HGM179" s="20"/>
      <c r="HGN179" s="20"/>
      <c r="HGO179" s="20"/>
      <c r="HGP179" s="20"/>
      <c r="HGQ179" s="20"/>
      <c r="HGR179" s="20"/>
      <c r="HGS179" s="20"/>
      <c r="HGT179" s="20"/>
      <c r="HGU179" s="20"/>
      <c r="HGV179" s="20"/>
      <c r="HGW179" s="20"/>
      <c r="HGX179" s="20"/>
      <c r="HGY179" s="20"/>
      <c r="HGZ179" s="20"/>
      <c r="HHA179" s="20"/>
      <c r="HHB179" s="20"/>
      <c r="HHC179" s="20"/>
      <c r="HHD179" s="20"/>
      <c r="HHE179" s="20"/>
      <c r="HHF179" s="20"/>
      <c r="HHG179" s="20"/>
      <c r="HHH179" s="20"/>
      <c r="HHI179" s="20"/>
      <c r="HHJ179" s="20"/>
      <c r="HHK179" s="20"/>
      <c r="HHL179" s="20"/>
      <c r="HHM179" s="20"/>
      <c r="HHN179" s="20"/>
      <c r="HHO179" s="20"/>
      <c r="HHP179" s="20"/>
      <c r="HHQ179" s="20"/>
      <c r="HHR179" s="20"/>
      <c r="HHS179" s="20"/>
      <c r="HHT179" s="20"/>
      <c r="HHU179" s="20"/>
      <c r="HHV179" s="20"/>
      <c r="HHW179" s="20"/>
      <c r="HHX179" s="20"/>
      <c r="HHY179" s="20"/>
      <c r="HHZ179" s="20"/>
      <c r="HIA179" s="20"/>
      <c r="HIB179" s="20"/>
      <c r="HIC179" s="20"/>
      <c r="HID179" s="20"/>
      <c r="HIE179" s="20"/>
      <c r="HIF179" s="20"/>
      <c r="HIG179" s="20"/>
      <c r="HIH179" s="20"/>
      <c r="HII179" s="20"/>
      <c r="HIJ179" s="20"/>
      <c r="HIK179" s="20"/>
      <c r="HIL179" s="20"/>
      <c r="HIM179" s="20"/>
      <c r="HIN179" s="20"/>
      <c r="HIO179" s="20"/>
      <c r="HIP179" s="20"/>
      <c r="HIQ179" s="20"/>
      <c r="HIR179" s="20"/>
      <c r="HIS179" s="20"/>
      <c r="HIT179" s="20"/>
      <c r="HIU179" s="20"/>
      <c r="HIV179" s="20"/>
      <c r="HIW179" s="20"/>
      <c r="HIX179" s="20"/>
      <c r="HIY179" s="20"/>
      <c r="HIZ179" s="20"/>
      <c r="HJA179" s="20"/>
      <c r="HJB179" s="20"/>
      <c r="HJC179" s="20"/>
      <c r="HJD179" s="20"/>
      <c r="HJE179" s="20"/>
      <c r="HJF179" s="20"/>
      <c r="HJG179" s="20"/>
      <c r="HJH179" s="20"/>
      <c r="HJI179" s="20"/>
      <c r="HJJ179" s="20"/>
      <c r="HJK179" s="20"/>
      <c r="HJL179" s="20"/>
      <c r="HJM179" s="20"/>
      <c r="HJN179" s="20"/>
      <c r="HJO179" s="20"/>
      <c r="HJP179" s="20"/>
      <c r="HJQ179" s="20"/>
      <c r="HJR179" s="20"/>
      <c r="HJS179" s="20"/>
      <c r="HJT179" s="20"/>
      <c r="HJU179" s="20"/>
      <c r="HJV179" s="20"/>
      <c r="HJW179" s="20"/>
      <c r="HJX179" s="20"/>
      <c r="HJY179" s="20"/>
      <c r="HJZ179" s="20"/>
      <c r="HKA179" s="20"/>
      <c r="HKB179" s="20"/>
      <c r="HKC179" s="20"/>
      <c r="HKD179" s="20"/>
      <c r="HKE179" s="20"/>
      <c r="HKF179" s="20"/>
      <c r="HKG179" s="20"/>
      <c r="HKH179" s="20"/>
      <c r="HKI179" s="20"/>
      <c r="HKJ179" s="20"/>
      <c r="HKK179" s="20"/>
      <c r="HKL179" s="20"/>
      <c r="HKM179" s="20"/>
      <c r="HKN179" s="20"/>
      <c r="HKO179" s="20"/>
      <c r="HKP179" s="20"/>
      <c r="HKQ179" s="20"/>
      <c r="HKR179" s="20"/>
      <c r="HKS179" s="20"/>
      <c r="HKT179" s="20"/>
      <c r="HKU179" s="20"/>
      <c r="HKV179" s="20"/>
      <c r="HKW179" s="20"/>
      <c r="HKX179" s="20"/>
      <c r="HKY179" s="20"/>
      <c r="HKZ179" s="20"/>
      <c r="HLA179" s="20"/>
      <c r="HLB179" s="20"/>
      <c r="HLC179" s="20"/>
      <c r="HLD179" s="20"/>
      <c r="HLE179" s="20"/>
      <c r="HLF179" s="20"/>
      <c r="HLG179" s="20"/>
      <c r="HLH179" s="20"/>
      <c r="HLI179" s="20"/>
      <c r="HLJ179" s="20"/>
      <c r="HLK179" s="20"/>
      <c r="HLL179" s="20"/>
      <c r="HLM179" s="20"/>
      <c r="HLN179" s="20"/>
      <c r="HLO179" s="20"/>
      <c r="HLP179" s="20"/>
      <c r="HLQ179" s="20"/>
      <c r="HLR179" s="20"/>
      <c r="HLS179" s="20"/>
      <c r="HLT179" s="20"/>
      <c r="HLU179" s="20"/>
      <c r="HLV179" s="20"/>
      <c r="HLW179" s="20"/>
      <c r="HLX179" s="20"/>
      <c r="HLY179" s="20"/>
      <c r="HLZ179" s="20"/>
      <c r="HMA179" s="20"/>
      <c r="HMB179" s="20"/>
      <c r="HMC179" s="20"/>
      <c r="HMD179" s="20"/>
      <c r="HME179" s="20"/>
      <c r="HMF179" s="20"/>
      <c r="HMG179" s="20"/>
      <c r="HMH179" s="20"/>
      <c r="HMI179" s="20"/>
      <c r="HMJ179" s="20"/>
      <c r="HMK179" s="20"/>
      <c r="HML179" s="20"/>
      <c r="HMM179" s="20"/>
      <c r="HMN179" s="20"/>
      <c r="HMO179" s="20"/>
      <c r="HMP179" s="20"/>
      <c r="HMQ179" s="20"/>
      <c r="HMR179" s="20"/>
      <c r="HMS179" s="20"/>
      <c r="HMT179" s="20"/>
      <c r="HMU179" s="20"/>
      <c r="HMV179" s="20"/>
      <c r="HMW179" s="20"/>
      <c r="HMX179" s="20"/>
      <c r="HMY179" s="20"/>
      <c r="HMZ179" s="20"/>
      <c r="HNA179" s="20"/>
      <c r="HNB179" s="20"/>
      <c r="HNC179" s="20"/>
      <c r="HND179" s="20"/>
      <c r="HNE179" s="20"/>
      <c r="HNF179" s="20"/>
      <c r="HNG179" s="20"/>
      <c r="HNH179" s="20"/>
      <c r="HNI179" s="20"/>
      <c r="HNJ179" s="20"/>
      <c r="HNK179" s="20"/>
      <c r="HNL179" s="20"/>
      <c r="HNM179" s="20"/>
      <c r="HNN179" s="20"/>
      <c r="HNO179" s="20"/>
      <c r="HNP179" s="20"/>
      <c r="HNQ179" s="20"/>
      <c r="HNR179" s="20"/>
      <c r="HNS179" s="20"/>
      <c r="HNT179" s="20"/>
      <c r="HNU179" s="20"/>
      <c r="HNV179" s="20"/>
      <c r="HNW179" s="20"/>
      <c r="HNX179" s="20"/>
      <c r="HNY179" s="20"/>
      <c r="HNZ179" s="20"/>
      <c r="HOA179" s="20"/>
      <c r="HOB179" s="20"/>
      <c r="HOC179" s="20"/>
      <c r="HOD179" s="20"/>
      <c r="HOE179" s="20"/>
      <c r="HOF179" s="20"/>
      <c r="HOG179" s="20"/>
      <c r="HOH179" s="20"/>
      <c r="HOI179" s="20"/>
      <c r="HOJ179" s="20"/>
      <c r="HOK179" s="20"/>
      <c r="HOL179" s="20"/>
      <c r="HOM179" s="20"/>
      <c r="HON179" s="20"/>
      <c r="HOO179" s="20"/>
      <c r="HOP179" s="20"/>
      <c r="HOQ179" s="20"/>
      <c r="HOR179" s="20"/>
      <c r="HOS179" s="20"/>
      <c r="HOT179" s="20"/>
      <c r="HOU179" s="20"/>
      <c r="HOV179" s="20"/>
      <c r="HOW179" s="20"/>
      <c r="HOX179" s="20"/>
      <c r="HOY179" s="20"/>
      <c r="HOZ179" s="20"/>
      <c r="HPA179" s="20"/>
      <c r="HPB179" s="20"/>
      <c r="HPC179" s="20"/>
      <c r="HPD179" s="20"/>
      <c r="HPE179" s="20"/>
      <c r="HPF179" s="20"/>
      <c r="HPG179" s="20"/>
      <c r="HPH179" s="20"/>
      <c r="HPI179" s="20"/>
      <c r="HPJ179" s="20"/>
      <c r="HPK179" s="20"/>
      <c r="HPL179" s="20"/>
      <c r="HPM179" s="20"/>
      <c r="HPN179" s="20"/>
      <c r="HPO179" s="20"/>
      <c r="HPP179" s="20"/>
      <c r="HPQ179" s="20"/>
      <c r="HPR179" s="20"/>
      <c r="HPS179" s="20"/>
      <c r="HPT179" s="20"/>
      <c r="HPU179" s="20"/>
      <c r="HPV179" s="20"/>
      <c r="HPW179" s="20"/>
      <c r="HPX179" s="20"/>
      <c r="HPY179" s="20"/>
      <c r="HPZ179" s="20"/>
      <c r="HQA179" s="20"/>
      <c r="HQB179" s="20"/>
      <c r="HQC179" s="20"/>
      <c r="HQD179" s="20"/>
      <c r="HQE179" s="20"/>
      <c r="HQF179" s="20"/>
      <c r="HQG179" s="20"/>
      <c r="HQH179" s="20"/>
      <c r="HQI179" s="20"/>
      <c r="HQJ179" s="20"/>
      <c r="HQK179" s="20"/>
      <c r="HQL179" s="20"/>
      <c r="HQM179" s="20"/>
      <c r="HQN179" s="20"/>
      <c r="HQO179" s="20"/>
      <c r="HQP179" s="20"/>
      <c r="HQQ179" s="20"/>
      <c r="HQR179" s="20"/>
      <c r="HQS179" s="20"/>
      <c r="HQT179" s="20"/>
      <c r="HQU179" s="20"/>
      <c r="HQV179" s="20"/>
      <c r="HQW179" s="20"/>
      <c r="HQX179" s="20"/>
      <c r="HQY179" s="20"/>
      <c r="HQZ179" s="20"/>
      <c r="HRA179" s="20"/>
      <c r="HRB179" s="20"/>
      <c r="HRC179" s="20"/>
      <c r="HRD179" s="20"/>
      <c r="HRE179" s="20"/>
      <c r="HRF179" s="20"/>
      <c r="HRG179" s="20"/>
      <c r="HRH179" s="20"/>
      <c r="HRI179" s="20"/>
      <c r="HRJ179" s="20"/>
      <c r="HRK179" s="20"/>
      <c r="HRL179" s="20"/>
      <c r="HRM179" s="20"/>
      <c r="HRN179" s="20"/>
      <c r="HRO179" s="20"/>
      <c r="HRP179" s="20"/>
      <c r="HRQ179" s="20"/>
      <c r="HRR179" s="20"/>
      <c r="HRS179" s="20"/>
      <c r="HRT179" s="20"/>
      <c r="HRU179" s="20"/>
      <c r="HRV179" s="20"/>
      <c r="HRW179" s="20"/>
      <c r="HRX179" s="20"/>
      <c r="HRY179" s="20"/>
      <c r="HRZ179" s="20"/>
      <c r="HSA179" s="20"/>
      <c r="HSB179" s="20"/>
      <c r="HSC179" s="20"/>
      <c r="HSD179" s="20"/>
      <c r="HSE179" s="20"/>
      <c r="HSF179" s="20"/>
      <c r="HSG179" s="20"/>
      <c r="HSH179" s="20"/>
      <c r="HSI179" s="20"/>
      <c r="HSJ179" s="20"/>
      <c r="HSK179" s="20"/>
      <c r="HSL179" s="20"/>
      <c r="HSM179" s="20"/>
      <c r="HSN179" s="20"/>
      <c r="HSO179" s="20"/>
      <c r="HSP179" s="20"/>
      <c r="HSQ179" s="20"/>
      <c r="HSR179" s="20"/>
      <c r="HSS179" s="20"/>
      <c r="HST179" s="20"/>
      <c r="HSU179" s="20"/>
      <c r="HSV179" s="20"/>
      <c r="HSW179" s="20"/>
      <c r="HSX179" s="20"/>
      <c r="HSY179" s="20"/>
      <c r="HSZ179" s="20"/>
      <c r="HTA179" s="20"/>
      <c r="HTB179" s="20"/>
      <c r="HTC179" s="20"/>
      <c r="HTD179" s="20"/>
      <c r="HTE179" s="20"/>
      <c r="HTF179" s="20"/>
      <c r="HTG179" s="20"/>
      <c r="HTH179" s="20"/>
      <c r="HTI179" s="20"/>
      <c r="HTJ179" s="20"/>
      <c r="HTK179" s="20"/>
      <c r="HTL179" s="20"/>
      <c r="HTM179" s="20"/>
      <c r="HTN179" s="20"/>
      <c r="HTO179" s="20"/>
      <c r="HTP179" s="20"/>
      <c r="HTQ179" s="20"/>
      <c r="HTR179" s="20"/>
      <c r="HTS179" s="20"/>
      <c r="HTT179" s="20"/>
      <c r="HTU179" s="20"/>
      <c r="HTV179" s="20"/>
      <c r="HTW179" s="20"/>
      <c r="HTX179" s="20"/>
      <c r="HTY179" s="20"/>
      <c r="HTZ179" s="20"/>
      <c r="HUA179" s="20"/>
      <c r="HUB179" s="20"/>
      <c r="HUC179" s="20"/>
      <c r="HUD179" s="20"/>
      <c r="HUE179" s="20"/>
      <c r="HUF179" s="20"/>
      <c r="HUG179" s="20"/>
      <c r="HUH179" s="20"/>
      <c r="HUI179" s="20"/>
      <c r="HUJ179" s="20"/>
      <c r="HUK179" s="20"/>
      <c r="HUL179" s="20"/>
      <c r="HUM179" s="20"/>
      <c r="HUN179" s="20"/>
      <c r="HUO179" s="20"/>
      <c r="HUP179" s="20"/>
      <c r="HUQ179" s="20"/>
      <c r="HUR179" s="20"/>
      <c r="HUS179" s="20"/>
      <c r="HUT179" s="20"/>
      <c r="HUU179" s="20"/>
      <c r="HUV179" s="20"/>
      <c r="HUW179" s="20"/>
      <c r="HUX179" s="20"/>
      <c r="HUY179" s="20"/>
      <c r="HUZ179" s="20"/>
      <c r="HVA179" s="20"/>
      <c r="HVB179" s="20"/>
      <c r="HVC179" s="20"/>
      <c r="HVD179" s="20"/>
      <c r="HVE179" s="20"/>
      <c r="HVF179" s="20"/>
      <c r="HVG179" s="20"/>
      <c r="HVH179" s="20"/>
      <c r="HVI179" s="20"/>
      <c r="HVJ179" s="20"/>
      <c r="HVK179" s="20"/>
      <c r="HVL179" s="20"/>
      <c r="HVM179" s="20"/>
      <c r="HVN179" s="20"/>
      <c r="HVO179" s="20"/>
      <c r="HVP179" s="20"/>
      <c r="HVQ179" s="20"/>
      <c r="HVR179" s="20"/>
      <c r="HVS179" s="20"/>
      <c r="HVT179" s="20"/>
      <c r="HVU179" s="20"/>
      <c r="HVV179" s="20"/>
      <c r="HVW179" s="20"/>
      <c r="HVX179" s="20"/>
      <c r="HVY179" s="20"/>
      <c r="HVZ179" s="20"/>
      <c r="HWA179" s="20"/>
      <c r="HWB179" s="20"/>
      <c r="HWC179" s="20"/>
      <c r="HWD179" s="20"/>
      <c r="HWE179" s="20"/>
      <c r="HWF179" s="20"/>
      <c r="HWG179" s="20"/>
      <c r="HWH179" s="20"/>
      <c r="HWI179" s="20"/>
      <c r="HWJ179" s="20"/>
      <c r="HWK179" s="20"/>
      <c r="HWL179" s="20"/>
      <c r="HWM179" s="20"/>
      <c r="HWN179" s="20"/>
      <c r="HWO179" s="20"/>
      <c r="HWP179" s="20"/>
      <c r="HWQ179" s="20"/>
      <c r="HWR179" s="20"/>
      <c r="HWS179" s="20"/>
      <c r="HWT179" s="20"/>
      <c r="HWU179" s="20"/>
      <c r="HWV179" s="20"/>
      <c r="HWW179" s="20"/>
      <c r="HWX179" s="20"/>
      <c r="HWY179" s="20"/>
      <c r="HWZ179" s="20"/>
      <c r="HXA179" s="20"/>
      <c r="HXB179" s="20"/>
      <c r="HXC179" s="20"/>
      <c r="HXD179" s="20"/>
      <c r="HXE179" s="20"/>
      <c r="HXF179" s="20"/>
      <c r="HXG179" s="20"/>
      <c r="HXH179" s="20"/>
      <c r="HXI179" s="20"/>
      <c r="HXJ179" s="20"/>
      <c r="HXK179" s="20"/>
      <c r="HXL179" s="20"/>
      <c r="HXM179" s="20"/>
      <c r="HXN179" s="20"/>
      <c r="HXO179" s="20"/>
      <c r="HXP179" s="20"/>
      <c r="HXQ179" s="20"/>
      <c r="HXR179" s="20"/>
      <c r="HXS179" s="20"/>
      <c r="HXT179" s="20"/>
      <c r="HXU179" s="20"/>
      <c r="HXV179" s="20"/>
      <c r="HXW179" s="20"/>
      <c r="HXX179" s="20"/>
      <c r="HXY179" s="20"/>
      <c r="HXZ179" s="20"/>
      <c r="HYA179" s="20"/>
      <c r="HYB179" s="20"/>
      <c r="HYC179" s="20"/>
      <c r="HYD179" s="20"/>
      <c r="HYE179" s="20"/>
      <c r="HYF179" s="20"/>
      <c r="HYG179" s="20"/>
      <c r="HYH179" s="20"/>
      <c r="HYI179" s="20"/>
      <c r="HYJ179" s="20"/>
      <c r="HYK179" s="20"/>
      <c r="HYL179" s="20"/>
      <c r="HYM179" s="20"/>
      <c r="HYN179" s="20"/>
      <c r="HYO179" s="20"/>
      <c r="HYP179" s="20"/>
      <c r="HYQ179" s="20"/>
      <c r="HYR179" s="20"/>
      <c r="HYS179" s="20"/>
      <c r="HYT179" s="20"/>
      <c r="HYU179" s="20"/>
      <c r="HYV179" s="20"/>
      <c r="HYW179" s="20"/>
      <c r="HYX179" s="20"/>
      <c r="HYY179" s="20"/>
      <c r="HYZ179" s="20"/>
      <c r="HZA179" s="20"/>
      <c r="HZB179" s="20"/>
      <c r="HZC179" s="20"/>
      <c r="HZD179" s="20"/>
      <c r="HZE179" s="20"/>
      <c r="HZF179" s="20"/>
      <c r="HZG179" s="20"/>
      <c r="HZH179" s="20"/>
      <c r="HZI179" s="20"/>
      <c r="HZJ179" s="20"/>
      <c r="HZK179" s="20"/>
      <c r="HZL179" s="20"/>
      <c r="HZM179" s="20"/>
      <c r="HZN179" s="20"/>
      <c r="HZO179" s="20"/>
      <c r="HZP179" s="20"/>
      <c r="HZQ179" s="20"/>
      <c r="HZR179" s="20"/>
      <c r="HZS179" s="20"/>
      <c r="HZT179" s="20"/>
      <c r="HZU179" s="20"/>
      <c r="HZV179" s="20"/>
      <c r="HZW179" s="20"/>
      <c r="HZX179" s="20"/>
      <c r="HZY179" s="20"/>
      <c r="HZZ179" s="20"/>
      <c r="IAA179" s="20"/>
      <c r="IAB179" s="20"/>
      <c r="IAC179" s="20"/>
      <c r="IAD179" s="20"/>
      <c r="IAE179" s="20"/>
      <c r="IAF179" s="20"/>
      <c r="IAG179" s="20"/>
      <c r="IAH179" s="20"/>
      <c r="IAI179" s="20"/>
      <c r="IAJ179" s="20"/>
      <c r="IAK179" s="20"/>
      <c r="IAL179" s="20"/>
      <c r="IAM179" s="20"/>
      <c r="IAN179" s="20"/>
      <c r="IAO179" s="20"/>
      <c r="IAP179" s="20"/>
      <c r="IAQ179" s="20"/>
      <c r="IAR179" s="20"/>
      <c r="IAS179" s="20"/>
      <c r="IAT179" s="20"/>
      <c r="IAU179" s="20"/>
      <c r="IAV179" s="20"/>
      <c r="IAW179" s="20"/>
      <c r="IAX179" s="20"/>
      <c r="IAY179" s="20"/>
      <c r="IAZ179" s="20"/>
      <c r="IBA179" s="20"/>
      <c r="IBB179" s="20"/>
      <c r="IBC179" s="20"/>
      <c r="IBD179" s="20"/>
      <c r="IBE179" s="20"/>
      <c r="IBF179" s="20"/>
      <c r="IBG179" s="20"/>
      <c r="IBH179" s="20"/>
      <c r="IBI179" s="20"/>
      <c r="IBJ179" s="20"/>
      <c r="IBK179" s="20"/>
      <c r="IBL179" s="20"/>
      <c r="IBM179" s="20"/>
      <c r="IBN179" s="20"/>
      <c r="IBO179" s="20"/>
      <c r="IBP179" s="20"/>
      <c r="IBQ179" s="20"/>
      <c r="IBR179" s="20"/>
      <c r="IBS179" s="20"/>
      <c r="IBT179" s="20"/>
      <c r="IBU179" s="20"/>
      <c r="IBV179" s="20"/>
      <c r="IBW179" s="20"/>
      <c r="IBX179" s="20"/>
      <c r="IBY179" s="20"/>
      <c r="IBZ179" s="20"/>
      <c r="ICA179" s="20"/>
      <c r="ICB179" s="20"/>
      <c r="ICC179" s="20"/>
      <c r="ICD179" s="20"/>
      <c r="ICE179" s="20"/>
      <c r="ICF179" s="20"/>
      <c r="ICG179" s="20"/>
      <c r="ICH179" s="20"/>
      <c r="ICI179" s="20"/>
      <c r="ICJ179" s="20"/>
      <c r="ICK179" s="20"/>
      <c r="ICL179" s="20"/>
      <c r="ICM179" s="20"/>
      <c r="ICN179" s="20"/>
      <c r="ICO179" s="20"/>
      <c r="ICP179" s="20"/>
      <c r="ICQ179" s="20"/>
      <c r="ICR179" s="20"/>
      <c r="ICS179" s="20"/>
      <c r="ICT179" s="20"/>
      <c r="ICU179" s="20"/>
      <c r="ICV179" s="20"/>
      <c r="ICW179" s="20"/>
      <c r="ICX179" s="20"/>
      <c r="ICY179" s="20"/>
      <c r="ICZ179" s="20"/>
      <c r="IDA179" s="20"/>
      <c r="IDB179" s="20"/>
      <c r="IDC179" s="20"/>
      <c r="IDD179" s="20"/>
      <c r="IDE179" s="20"/>
      <c r="IDF179" s="20"/>
      <c r="IDG179" s="20"/>
      <c r="IDH179" s="20"/>
      <c r="IDI179" s="20"/>
      <c r="IDJ179" s="20"/>
      <c r="IDK179" s="20"/>
      <c r="IDL179" s="20"/>
      <c r="IDM179" s="20"/>
      <c r="IDN179" s="20"/>
      <c r="IDO179" s="20"/>
      <c r="IDP179" s="20"/>
      <c r="IDQ179" s="20"/>
      <c r="IDR179" s="20"/>
      <c r="IDS179" s="20"/>
      <c r="IDT179" s="20"/>
      <c r="IDU179" s="20"/>
      <c r="IDV179" s="20"/>
      <c r="IDW179" s="20"/>
      <c r="IDX179" s="20"/>
      <c r="IDY179" s="20"/>
      <c r="IDZ179" s="20"/>
      <c r="IEA179" s="20"/>
      <c r="IEB179" s="20"/>
      <c r="IEC179" s="20"/>
      <c r="IED179" s="20"/>
      <c r="IEE179" s="20"/>
      <c r="IEF179" s="20"/>
      <c r="IEG179" s="20"/>
      <c r="IEH179" s="20"/>
      <c r="IEI179" s="20"/>
      <c r="IEJ179" s="20"/>
      <c r="IEK179" s="20"/>
      <c r="IEL179" s="20"/>
      <c r="IEM179" s="20"/>
      <c r="IEN179" s="20"/>
      <c r="IEO179" s="20"/>
      <c r="IEP179" s="20"/>
      <c r="IEQ179" s="20"/>
      <c r="IER179" s="20"/>
      <c r="IES179" s="20"/>
      <c r="IET179" s="20"/>
      <c r="IEU179" s="20"/>
      <c r="IEV179" s="20"/>
      <c r="IEW179" s="20"/>
      <c r="IEX179" s="20"/>
      <c r="IEY179" s="20"/>
      <c r="IEZ179" s="20"/>
      <c r="IFA179" s="20"/>
      <c r="IFB179" s="20"/>
      <c r="IFC179" s="20"/>
      <c r="IFD179" s="20"/>
      <c r="IFE179" s="20"/>
      <c r="IFF179" s="20"/>
      <c r="IFG179" s="20"/>
      <c r="IFH179" s="20"/>
      <c r="IFI179" s="20"/>
      <c r="IFJ179" s="20"/>
      <c r="IFK179" s="20"/>
      <c r="IFL179" s="20"/>
      <c r="IFM179" s="20"/>
      <c r="IFN179" s="20"/>
      <c r="IFO179" s="20"/>
      <c r="IFP179" s="20"/>
      <c r="IFQ179" s="20"/>
      <c r="IFR179" s="20"/>
      <c r="IFS179" s="20"/>
      <c r="IFT179" s="20"/>
      <c r="IFU179" s="20"/>
      <c r="IFV179" s="20"/>
      <c r="IFW179" s="20"/>
      <c r="IFX179" s="20"/>
      <c r="IFY179" s="20"/>
      <c r="IFZ179" s="20"/>
      <c r="IGA179" s="20"/>
      <c r="IGB179" s="20"/>
      <c r="IGC179" s="20"/>
      <c r="IGD179" s="20"/>
      <c r="IGE179" s="20"/>
      <c r="IGF179" s="20"/>
      <c r="IGG179" s="20"/>
      <c r="IGH179" s="20"/>
      <c r="IGI179" s="20"/>
      <c r="IGJ179" s="20"/>
      <c r="IGK179" s="20"/>
      <c r="IGL179" s="20"/>
      <c r="IGM179" s="20"/>
      <c r="IGN179" s="20"/>
      <c r="IGO179" s="20"/>
      <c r="IGP179" s="20"/>
      <c r="IGQ179" s="20"/>
      <c r="IGR179" s="20"/>
      <c r="IGS179" s="20"/>
      <c r="IGT179" s="20"/>
      <c r="IGU179" s="20"/>
      <c r="IGV179" s="20"/>
      <c r="IGW179" s="20"/>
      <c r="IGX179" s="20"/>
      <c r="IGY179" s="20"/>
      <c r="IGZ179" s="20"/>
      <c r="IHA179" s="20"/>
      <c r="IHB179" s="20"/>
      <c r="IHC179" s="20"/>
      <c r="IHD179" s="20"/>
      <c r="IHE179" s="20"/>
      <c r="IHF179" s="20"/>
      <c r="IHG179" s="20"/>
      <c r="IHH179" s="20"/>
      <c r="IHI179" s="20"/>
      <c r="IHJ179" s="20"/>
      <c r="IHK179" s="20"/>
      <c r="IHL179" s="20"/>
      <c r="IHM179" s="20"/>
      <c r="IHN179" s="20"/>
      <c r="IHO179" s="20"/>
      <c r="IHP179" s="20"/>
      <c r="IHQ179" s="20"/>
      <c r="IHR179" s="20"/>
      <c r="IHS179" s="20"/>
      <c r="IHT179" s="20"/>
      <c r="IHU179" s="20"/>
      <c r="IHV179" s="20"/>
      <c r="IHW179" s="20"/>
      <c r="IHX179" s="20"/>
      <c r="IHY179" s="20"/>
      <c r="IHZ179" s="20"/>
      <c r="IIA179" s="20"/>
      <c r="IIB179" s="20"/>
      <c r="IIC179" s="20"/>
      <c r="IID179" s="20"/>
      <c r="IIE179" s="20"/>
      <c r="IIF179" s="20"/>
      <c r="IIG179" s="20"/>
      <c r="IIH179" s="20"/>
      <c r="III179" s="20"/>
      <c r="IIJ179" s="20"/>
      <c r="IIK179" s="20"/>
      <c r="IIL179" s="20"/>
      <c r="IIM179" s="20"/>
      <c r="IIN179" s="20"/>
      <c r="IIO179" s="20"/>
      <c r="IIP179" s="20"/>
      <c r="IIQ179" s="20"/>
      <c r="IIR179" s="20"/>
      <c r="IIS179" s="20"/>
      <c r="IIT179" s="20"/>
      <c r="IIU179" s="20"/>
      <c r="IIV179" s="20"/>
      <c r="IIW179" s="20"/>
      <c r="IIX179" s="20"/>
      <c r="IIY179" s="20"/>
      <c r="IIZ179" s="20"/>
      <c r="IJA179" s="20"/>
      <c r="IJB179" s="20"/>
      <c r="IJC179" s="20"/>
      <c r="IJD179" s="20"/>
      <c r="IJE179" s="20"/>
      <c r="IJF179" s="20"/>
      <c r="IJG179" s="20"/>
      <c r="IJH179" s="20"/>
      <c r="IJI179" s="20"/>
      <c r="IJJ179" s="20"/>
      <c r="IJK179" s="20"/>
      <c r="IJL179" s="20"/>
      <c r="IJM179" s="20"/>
      <c r="IJN179" s="20"/>
      <c r="IJO179" s="20"/>
      <c r="IJP179" s="20"/>
      <c r="IJQ179" s="20"/>
      <c r="IJR179" s="20"/>
      <c r="IJS179" s="20"/>
      <c r="IJT179" s="20"/>
      <c r="IJU179" s="20"/>
      <c r="IJV179" s="20"/>
      <c r="IJW179" s="20"/>
      <c r="IJX179" s="20"/>
      <c r="IJY179" s="20"/>
      <c r="IJZ179" s="20"/>
      <c r="IKA179" s="20"/>
      <c r="IKB179" s="20"/>
      <c r="IKC179" s="20"/>
      <c r="IKD179" s="20"/>
      <c r="IKE179" s="20"/>
      <c r="IKF179" s="20"/>
      <c r="IKG179" s="20"/>
      <c r="IKH179" s="20"/>
      <c r="IKI179" s="20"/>
      <c r="IKJ179" s="20"/>
      <c r="IKK179" s="20"/>
      <c r="IKL179" s="20"/>
      <c r="IKM179" s="20"/>
      <c r="IKN179" s="20"/>
      <c r="IKO179" s="20"/>
      <c r="IKP179" s="20"/>
      <c r="IKQ179" s="20"/>
      <c r="IKR179" s="20"/>
      <c r="IKS179" s="20"/>
      <c r="IKT179" s="20"/>
      <c r="IKU179" s="20"/>
      <c r="IKV179" s="20"/>
      <c r="IKW179" s="20"/>
      <c r="IKX179" s="20"/>
      <c r="IKY179" s="20"/>
      <c r="IKZ179" s="20"/>
      <c r="ILA179" s="20"/>
      <c r="ILB179" s="20"/>
      <c r="ILC179" s="20"/>
      <c r="ILD179" s="20"/>
      <c r="ILE179" s="20"/>
      <c r="ILF179" s="20"/>
      <c r="ILG179" s="20"/>
      <c r="ILH179" s="20"/>
      <c r="ILI179" s="20"/>
      <c r="ILJ179" s="20"/>
      <c r="ILK179" s="20"/>
      <c r="ILL179" s="20"/>
      <c r="ILM179" s="20"/>
      <c r="ILN179" s="20"/>
      <c r="ILO179" s="20"/>
      <c r="ILP179" s="20"/>
      <c r="ILQ179" s="20"/>
      <c r="ILR179" s="20"/>
      <c r="ILS179" s="20"/>
      <c r="ILT179" s="20"/>
      <c r="ILU179" s="20"/>
      <c r="ILV179" s="20"/>
      <c r="ILW179" s="20"/>
      <c r="ILX179" s="20"/>
      <c r="ILY179" s="20"/>
      <c r="ILZ179" s="20"/>
      <c r="IMA179" s="20"/>
      <c r="IMB179" s="20"/>
      <c r="IMC179" s="20"/>
      <c r="IMD179" s="20"/>
      <c r="IME179" s="20"/>
      <c r="IMF179" s="20"/>
      <c r="IMG179" s="20"/>
      <c r="IMH179" s="20"/>
      <c r="IMI179" s="20"/>
      <c r="IMJ179" s="20"/>
      <c r="IMK179" s="20"/>
      <c r="IML179" s="20"/>
      <c r="IMM179" s="20"/>
      <c r="IMN179" s="20"/>
      <c r="IMO179" s="20"/>
      <c r="IMP179" s="20"/>
      <c r="IMQ179" s="20"/>
      <c r="IMR179" s="20"/>
      <c r="IMS179" s="20"/>
      <c r="IMT179" s="20"/>
      <c r="IMU179" s="20"/>
      <c r="IMV179" s="20"/>
      <c r="IMW179" s="20"/>
      <c r="IMX179" s="20"/>
      <c r="IMY179" s="20"/>
      <c r="IMZ179" s="20"/>
      <c r="INA179" s="20"/>
      <c r="INB179" s="20"/>
      <c r="INC179" s="20"/>
      <c r="IND179" s="20"/>
      <c r="INE179" s="20"/>
      <c r="INF179" s="20"/>
      <c r="ING179" s="20"/>
      <c r="INH179" s="20"/>
      <c r="INI179" s="20"/>
      <c r="INJ179" s="20"/>
      <c r="INK179" s="20"/>
      <c r="INL179" s="20"/>
      <c r="INM179" s="20"/>
      <c r="INN179" s="20"/>
      <c r="INO179" s="20"/>
      <c r="INP179" s="20"/>
      <c r="INQ179" s="20"/>
      <c r="INR179" s="20"/>
      <c r="INS179" s="20"/>
      <c r="INT179" s="20"/>
      <c r="INU179" s="20"/>
      <c r="INV179" s="20"/>
      <c r="INW179" s="20"/>
      <c r="INX179" s="20"/>
      <c r="INY179" s="20"/>
      <c r="INZ179" s="20"/>
      <c r="IOA179" s="20"/>
      <c r="IOB179" s="20"/>
      <c r="IOC179" s="20"/>
      <c r="IOD179" s="20"/>
      <c r="IOE179" s="20"/>
      <c r="IOF179" s="20"/>
      <c r="IOG179" s="20"/>
      <c r="IOH179" s="20"/>
      <c r="IOI179" s="20"/>
      <c r="IOJ179" s="20"/>
      <c r="IOK179" s="20"/>
      <c r="IOL179" s="20"/>
      <c r="IOM179" s="20"/>
      <c r="ION179" s="20"/>
      <c r="IOO179" s="20"/>
      <c r="IOP179" s="20"/>
      <c r="IOQ179" s="20"/>
      <c r="IOR179" s="20"/>
      <c r="IOS179" s="20"/>
      <c r="IOT179" s="20"/>
      <c r="IOU179" s="20"/>
      <c r="IOV179" s="20"/>
      <c r="IOW179" s="20"/>
      <c r="IOX179" s="20"/>
      <c r="IOY179" s="20"/>
      <c r="IOZ179" s="20"/>
      <c r="IPA179" s="20"/>
      <c r="IPB179" s="20"/>
      <c r="IPC179" s="20"/>
      <c r="IPD179" s="20"/>
      <c r="IPE179" s="20"/>
      <c r="IPF179" s="20"/>
      <c r="IPG179" s="20"/>
      <c r="IPH179" s="20"/>
      <c r="IPI179" s="20"/>
      <c r="IPJ179" s="20"/>
      <c r="IPK179" s="20"/>
      <c r="IPL179" s="20"/>
      <c r="IPM179" s="20"/>
      <c r="IPN179" s="20"/>
      <c r="IPO179" s="20"/>
      <c r="IPP179" s="20"/>
      <c r="IPQ179" s="20"/>
      <c r="IPR179" s="20"/>
      <c r="IPS179" s="20"/>
      <c r="IPT179" s="20"/>
      <c r="IPU179" s="20"/>
      <c r="IPV179" s="20"/>
      <c r="IPW179" s="20"/>
      <c r="IPX179" s="20"/>
      <c r="IPY179" s="20"/>
      <c r="IPZ179" s="20"/>
      <c r="IQA179" s="20"/>
      <c r="IQB179" s="20"/>
      <c r="IQC179" s="20"/>
      <c r="IQD179" s="20"/>
      <c r="IQE179" s="20"/>
      <c r="IQF179" s="20"/>
      <c r="IQG179" s="20"/>
      <c r="IQH179" s="20"/>
      <c r="IQI179" s="20"/>
      <c r="IQJ179" s="20"/>
      <c r="IQK179" s="20"/>
      <c r="IQL179" s="20"/>
      <c r="IQM179" s="20"/>
      <c r="IQN179" s="20"/>
      <c r="IQO179" s="20"/>
      <c r="IQP179" s="20"/>
      <c r="IQQ179" s="20"/>
      <c r="IQR179" s="20"/>
      <c r="IQS179" s="20"/>
      <c r="IQT179" s="20"/>
      <c r="IQU179" s="20"/>
      <c r="IQV179" s="20"/>
      <c r="IQW179" s="20"/>
      <c r="IQX179" s="20"/>
      <c r="IQY179" s="20"/>
      <c r="IQZ179" s="20"/>
      <c r="IRA179" s="20"/>
      <c r="IRB179" s="20"/>
      <c r="IRC179" s="20"/>
      <c r="IRD179" s="20"/>
      <c r="IRE179" s="20"/>
      <c r="IRF179" s="20"/>
      <c r="IRG179" s="20"/>
      <c r="IRH179" s="20"/>
      <c r="IRI179" s="20"/>
      <c r="IRJ179" s="20"/>
      <c r="IRK179" s="20"/>
      <c r="IRL179" s="20"/>
      <c r="IRM179" s="20"/>
      <c r="IRN179" s="20"/>
      <c r="IRO179" s="20"/>
      <c r="IRP179" s="20"/>
      <c r="IRQ179" s="20"/>
      <c r="IRR179" s="20"/>
      <c r="IRS179" s="20"/>
      <c r="IRT179" s="20"/>
      <c r="IRU179" s="20"/>
      <c r="IRV179" s="20"/>
      <c r="IRW179" s="20"/>
      <c r="IRX179" s="20"/>
      <c r="IRY179" s="20"/>
      <c r="IRZ179" s="20"/>
      <c r="ISA179" s="20"/>
      <c r="ISB179" s="20"/>
      <c r="ISC179" s="20"/>
      <c r="ISD179" s="20"/>
      <c r="ISE179" s="20"/>
      <c r="ISF179" s="20"/>
      <c r="ISG179" s="20"/>
      <c r="ISH179" s="20"/>
      <c r="ISI179" s="20"/>
      <c r="ISJ179" s="20"/>
      <c r="ISK179" s="20"/>
      <c r="ISL179" s="20"/>
      <c r="ISM179" s="20"/>
      <c r="ISN179" s="20"/>
      <c r="ISO179" s="20"/>
      <c r="ISP179" s="20"/>
      <c r="ISQ179" s="20"/>
      <c r="ISR179" s="20"/>
      <c r="ISS179" s="20"/>
      <c r="IST179" s="20"/>
      <c r="ISU179" s="20"/>
      <c r="ISV179" s="20"/>
      <c r="ISW179" s="20"/>
      <c r="ISX179" s="20"/>
      <c r="ISY179" s="20"/>
      <c r="ISZ179" s="20"/>
      <c r="ITA179" s="20"/>
      <c r="ITB179" s="20"/>
      <c r="ITC179" s="20"/>
      <c r="ITD179" s="20"/>
      <c r="ITE179" s="20"/>
      <c r="ITF179" s="20"/>
      <c r="ITG179" s="20"/>
      <c r="ITH179" s="20"/>
      <c r="ITI179" s="20"/>
      <c r="ITJ179" s="20"/>
      <c r="ITK179" s="20"/>
      <c r="ITL179" s="20"/>
      <c r="ITM179" s="20"/>
      <c r="ITN179" s="20"/>
      <c r="ITO179" s="20"/>
      <c r="ITP179" s="20"/>
      <c r="ITQ179" s="20"/>
      <c r="ITR179" s="20"/>
      <c r="ITS179" s="20"/>
      <c r="ITT179" s="20"/>
      <c r="ITU179" s="20"/>
      <c r="ITV179" s="20"/>
      <c r="ITW179" s="20"/>
      <c r="ITX179" s="20"/>
      <c r="ITY179" s="20"/>
      <c r="ITZ179" s="20"/>
      <c r="IUA179" s="20"/>
      <c r="IUB179" s="20"/>
      <c r="IUC179" s="20"/>
      <c r="IUD179" s="20"/>
      <c r="IUE179" s="20"/>
      <c r="IUF179" s="20"/>
      <c r="IUG179" s="20"/>
      <c r="IUH179" s="20"/>
      <c r="IUI179" s="20"/>
      <c r="IUJ179" s="20"/>
      <c r="IUK179" s="20"/>
      <c r="IUL179" s="20"/>
      <c r="IUM179" s="20"/>
      <c r="IUN179" s="20"/>
      <c r="IUO179" s="20"/>
      <c r="IUP179" s="20"/>
      <c r="IUQ179" s="20"/>
      <c r="IUR179" s="20"/>
      <c r="IUS179" s="20"/>
      <c r="IUT179" s="20"/>
      <c r="IUU179" s="20"/>
      <c r="IUV179" s="20"/>
      <c r="IUW179" s="20"/>
      <c r="IUX179" s="20"/>
      <c r="IUY179" s="20"/>
      <c r="IUZ179" s="20"/>
      <c r="IVA179" s="20"/>
      <c r="IVB179" s="20"/>
      <c r="IVC179" s="20"/>
      <c r="IVD179" s="20"/>
      <c r="IVE179" s="20"/>
      <c r="IVF179" s="20"/>
      <c r="IVG179" s="20"/>
      <c r="IVH179" s="20"/>
      <c r="IVI179" s="20"/>
      <c r="IVJ179" s="20"/>
      <c r="IVK179" s="20"/>
      <c r="IVL179" s="20"/>
      <c r="IVM179" s="20"/>
      <c r="IVN179" s="20"/>
      <c r="IVO179" s="20"/>
      <c r="IVP179" s="20"/>
      <c r="IVQ179" s="20"/>
      <c r="IVR179" s="20"/>
      <c r="IVS179" s="20"/>
      <c r="IVT179" s="20"/>
      <c r="IVU179" s="20"/>
      <c r="IVV179" s="20"/>
      <c r="IVW179" s="20"/>
      <c r="IVX179" s="20"/>
      <c r="IVY179" s="20"/>
      <c r="IVZ179" s="20"/>
      <c r="IWA179" s="20"/>
      <c r="IWB179" s="20"/>
      <c r="IWC179" s="20"/>
      <c r="IWD179" s="20"/>
      <c r="IWE179" s="20"/>
      <c r="IWF179" s="20"/>
      <c r="IWG179" s="20"/>
      <c r="IWH179" s="20"/>
      <c r="IWI179" s="20"/>
      <c r="IWJ179" s="20"/>
      <c r="IWK179" s="20"/>
      <c r="IWL179" s="20"/>
      <c r="IWM179" s="20"/>
      <c r="IWN179" s="20"/>
      <c r="IWO179" s="20"/>
      <c r="IWP179" s="20"/>
      <c r="IWQ179" s="20"/>
      <c r="IWR179" s="20"/>
      <c r="IWS179" s="20"/>
      <c r="IWT179" s="20"/>
      <c r="IWU179" s="20"/>
      <c r="IWV179" s="20"/>
      <c r="IWW179" s="20"/>
      <c r="IWX179" s="20"/>
      <c r="IWY179" s="20"/>
      <c r="IWZ179" s="20"/>
      <c r="IXA179" s="20"/>
      <c r="IXB179" s="20"/>
      <c r="IXC179" s="20"/>
      <c r="IXD179" s="20"/>
      <c r="IXE179" s="20"/>
      <c r="IXF179" s="20"/>
      <c r="IXG179" s="20"/>
      <c r="IXH179" s="20"/>
      <c r="IXI179" s="20"/>
      <c r="IXJ179" s="20"/>
      <c r="IXK179" s="20"/>
      <c r="IXL179" s="20"/>
      <c r="IXM179" s="20"/>
      <c r="IXN179" s="20"/>
      <c r="IXO179" s="20"/>
      <c r="IXP179" s="20"/>
      <c r="IXQ179" s="20"/>
      <c r="IXR179" s="20"/>
      <c r="IXS179" s="20"/>
      <c r="IXT179" s="20"/>
      <c r="IXU179" s="20"/>
      <c r="IXV179" s="20"/>
      <c r="IXW179" s="20"/>
      <c r="IXX179" s="20"/>
      <c r="IXY179" s="20"/>
      <c r="IXZ179" s="20"/>
      <c r="IYA179" s="20"/>
      <c r="IYB179" s="20"/>
      <c r="IYC179" s="20"/>
      <c r="IYD179" s="20"/>
      <c r="IYE179" s="20"/>
      <c r="IYF179" s="20"/>
      <c r="IYG179" s="20"/>
      <c r="IYH179" s="20"/>
      <c r="IYI179" s="20"/>
      <c r="IYJ179" s="20"/>
      <c r="IYK179" s="20"/>
      <c r="IYL179" s="20"/>
      <c r="IYM179" s="20"/>
      <c r="IYN179" s="20"/>
      <c r="IYO179" s="20"/>
      <c r="IYP179" s="20"/>
      <c r="IYQ179" s="20"/>
      <c r="IYR179" s="20"/>
      <c r="IYS179" s="20"/>
      <c r="IYT179" s="20"/>
      <c r="IYU179" s="20"/>
      <c r="IYV179" s="20"/>
      <c r="IYW179" s="20"/>
      <c r="IYX179" s="20"/>
      <c r="IYY179" s="20"/>
      <c r="IYZ179" s="20"/>
      <c r="IZA179" s="20"/>
      <c r="IZB179" s="20"/>
      <c r="IZC179" s="20"/>
      <c r="IZD179" s="20"/>
      <c r="IZE179" s="20"/>
      <c r="IZF179" s="20"/>
      <c r="IZG179" s="20"/>
      <c r="IZH179" s="20"/>
      <c r="IZI179" s="20"/>
      <c r="IZJ179" s="20"/>
      <c r="IZK179" s="20"/>
      <c r="IZL179" s="20"/>
      <c r="IZM179" s="20"/>
      <c r="IZN179" s="20"/>
      <c r="IZO179" s="20"/>
      <c r="IZP179" s="20"/>
      <c r="IZQ179" s="20"/>
      <c r="IZR179" s="20"/>
      <c r="IZS179" s="20"/>
      <c r="IZT179" s="20"/>
      <c r="IZU179" s="20"/>
      <c r="IZV179" s="20"/>
      <c r="IZW179" s="20"/>
      <c r="IZX179" s="20"/>
      <c r="IZY179" s="20"/>
      <c r="IZZ179" s="20"/>
      <c r="JAA179" s="20"/>
      <c r="JAB179" s="20"/>
      <c r="JAC179" s="20"/>
      <c r="JAD179" s="20"/>
      <c r="JAE179" s="20"/>
      <c r="JAF179" s="20"/>
      <c r="JAG179" s="20"/>
      <c r="JAH179" s="20"/>
      <c r="JAI179" s="20"/>
      <c r="JAJ179" s="20"/>
      <c r="JAK179" s="20"/>
      <c r="JAL179" s="20"/>
      <c r="JAM179" s="20"/>
      <c r="JAN179" s="20"/>
      <c r="JAO179" s="20"/>
      <c r="JAP179" s="20"/>
      <c r="JAQ179" s="20"/>
      <c r="JAR179" s="20"/>
      <c r="JAS179" s="20"/>
      <c r="JAT179" s="20"/>
      <c r="JAU179" s="20"/>
      <c r="JAV179" s="20"/>
      <c r="JAW179" s="20"/>
      <c r="JAX179" s="20"/>
      <c r="JAY179" s="20"/>
      <c r="JAZ179" s="20"/>
      <c r="JBA179" s="20"/>
      <c r="JBB179" s="20"/>
      <c r="JBC179" s="20"/>
      <c r="JBD179" s="20"/>
      <c r="JBE179" s="20"/>
      <c r="JBF179" s="20"/>
      <c r="JBG179" s="20"/>
      <c r="JBH179" s="20"/>
      <c r="JBI179" s="20"/>
      <c r="JBJ179" s="20"/>
      <c r="JBK179" s="20"/>
      <c r="JBL179" s="20"/>
      <c r="JBM179" s="20"/>
      <c r="JBN179" s="20"/>
      <c r="JBO179" s="20"/>
      <c r="JBP179" s="20"/>
      <c r="JBQ179" s="20"/>
      <c r="JBR179" s="20"/>
      <c r="JBS179" s="20"/>
      <c r="JBT179" s="20"/>
      <c r="JBU179" s="20"/>
      <c r="JBV179" s="20"/>
      <c r="JBW179" s="20"/>
      <c r="JBX179" s="20"/>
      <c r="JBY179" s="20"/>
      <c r="JBZ179" s="20"/>
      <c r="JCA179" s="20"/>
      <c r="JCB179" s="20"/>
      <c r="JCC179" s="20"/>
      <c r="JCD179" s="20"/>
      <c r="JCE179" s="20"/>
      <c r="JCF179" s="20"/>
      <c r="JCG179" s="20"/>
      <c r="JCH179" s="20"/>
      <c r="JCI179" s="20"/>
      <c r="JCJ179" s="20"/>
      <c r="JCK179" s="20"/>
      <c r="JCL179" s="20"/>
      <c r="JCM179" s="20"/>
      <c r="JCN179" s="20"/>
      <c r="JCO179" s="20"/>
      <c r="JCP179" s="20"/>
      <c r="JCQ179" s="20"/>
      <c r="JCR179" s="20"/>
      <c r="JCS179" s="20"/>
      <c r="JCT179" s="20"/>
      <c r="JCU179" s="20"/>
      <c r="JCV179" s="20"/>
      <c r="JCW179" s="20"/>
      <c r="JCX179" s="20"/>
      <c r="JCY179" s="20"/>
      <c r="JCZ179" s="20"/>
      <c r="JDA179" s="20"/>
      <c r="JDB179" s="20"/>
      <c r="JDC179" s="20"/>
      <c r="JDD179" s="20"/>
      <c r="JDE179" s="20"/>
      <c r="JDF179" s="20"/>
      <c r="JDG179" s="20"/>
      <c r="JDH179" s="20"/>
      <c r="JDI179" s="20"/>
      <c r="JDJ179" s="20"/>
      <c r="JDK179" s="20"/>
      <c r="JDL179" s="20"/>
      <c r="JDM179" s="20"/>
      <c r="JDN179" s="20"/>
      <c r="JDO179" s="20"/>
      <c r="JDP179" s="20"/>
      <c r="JDQ179" s="20"/>
      <c r="JDR179" s="20"/>
      <c r="JDS179" s="20"/>
      <c r="JDT179" s="20"/>
      <c r="JDU179" s="20"/>
      <c r="JDV179" s="20"/>
      <c r="JDW179" s="20"/>
      <c r="JDX179" s="20"/>
      <c r="JDY179" s="20"/>
      <c r="JDZ179" s="20"/>
      <c r="JEA179" s="20"/>
      <c r="JEB179" s="20"/>
      <c r="JEC179" s="20"/>
      <c r="JED179" s="20"/>
      <c r="JEE179" s="20"/>
      <c r="JEF179" s="20"/>
      <c r="JEG179" s="20"/>
      <c r="JEH179" s="20"/>
      <c r="JEI179" s="20"/>
      <c r="JEJ179" s="20"/>
      <c r="JEK179" s="20"/>
      <c r="JEL179" s="20"/>
      <c r="JEM179" s="20"/>
      <c r="JEN179" s="20"/>
      <c r="JEO179" s="20"/>
      <c r="JEP179" s="20"/>
      <c r="JEQ179" s="20"/>
      <c r="JER179" s="20"/>
      <c r="JES179" s="20"/>
      <c r="JET179" s="20"/>
      <c r="JEU179" s="20"/>
      <c r="JEV179" s="20"/>
      <c r="JEW179" s="20"/>
      <c r="JEX179" s="20"/>
      <c r="JEY179" s="20"/>
      <c r="JEZ179" s="20"/>
      <c r="JFA179" s="20"/>
      <c r="JFB179" s="20"/>
      <c r="JFC179" s="20"/>
      <c r="JFD179" s="20"/>
      <c r="JFE179" s="20"/>
      <c r="JFF179" s="20"/>
      <c r="JFG179" s="20"/>
      <c r="JFH179" s="20"/>
      <c r="JFI179" s="20"/>
      <c r="JFJ179" s="20"/>
      <c r="JFK179" s="20"/>
      <c r="JFL179" s="20"/>
      <c r="JFM179" s="20"/>
      <c r="JFN179" s="20"/>
      <c r="JFO179" s="20"/>
      <c r="JFP179" s="20"/>
      <c r="JFQ179" s="20"/>
      <c r="JFR179" s="20"/>
      <c r="JFS179" s="20"/>
      <c r="JFT179" s="20"/>
      <c r="JFU179" s="20"/>
      <c r="JFV179" s="20"/>
      <c r="JFW179" s="20"/>
      <c r="JFX179" s="20"/>
      <c r="JFY179" s="20"/>
      <c r="JFZ179" s="20"/>
      <c r="JGA179" s="20"/>
      <c r="JGB179" s="20"/>
      <c r="JGC179" s="20"/>
      <c r="JGD179" s="20"/>
      <c r="JGE179" s="20"/>
      <c r="JGF179" s="20"/>
      <c r="JGG179" s="20"/>
      <c r="JGH179" s="20"/>
      <c r="JGI179" s="20"/>
      <c r="JGJ179" s="20"/>
      <c r="JGK179" s="20"/>
      <c r="JGL179" s="20"/>
      <c r="JGM179" s="20"/>
      <c r="JGN179" s="20"/>
      <c r="JGO179" s="20"/>
      <c r="JGP179" s="20"/>
      <c r="JGQ179" s="20"/>
      <c r="JGR179" s="20"/>
      <c r="JGS179" s="20"/>
      <c r="JGT179" s="20"/>
      <c r="JGU179" s="20"/>
      <c r="JGV179" s="20"/>
      <c r="JGW179" s="20"/>
      <c r="JGX179" s="20"/>
      <c r="JGY179" s="20"/>
      <c r="JGZ179" s="20"/>
      <c r="JHA179" s="20"/>
      <c r="JHB179" s="20"/>
      <c r="JHC179" s="20"/>
      <c r="JHD179" s="20"/>
      <c r="JHE179" s="20"/>
      <c r="JHF179" s="20"/>
      <c r="JHG179" s="20"/>
      <c r="JHH179" s="20"/>
      <c r="JHI179" s="20"/>
      <c r="JHJ179" s="20"/>
      <c r="JHK179" s="20"/>
      <c r="JHL179" s="20"/>
      <c r="JHM179" s="20"/>
      <c r="JHN179" s="20"/>
      <c r="JHO179" s="20"/>
      <c r="JHP179" s="20"/>
      <c r="JHQ179" s="20"/>
      <c r="JHR179" s="20"/>
      <c r="JHS179" s="20"/>
      <c r="JHT179" s="20"/>
      <c r="JHU179" s="20"/>
      <c r="JHV179" s="20"/>
      <c r="JHW179" s="20"/>
      <c r="JHX179" s="20"/>
      <c r="JHY179" s="20"/>
      <c r="JHZ179" s="20"/>
      <c r="JIA179" s="20"/>
      <c r="JIB179" s="20"/>
      <c r="JIC179" s="20"/>
      <c r="JID179" s="20"/>
      <c r="JIE179" s="20"/>
      <c r="JIF179" s="20"/>
      <c r="JIG179" s="20"/>
      <c r="JIH179" s="20"/>
      <c r="JII179" s="20"/>
      <c r="JIJ179" s="20"/>
      <c r="JIK179" s="20"/>
      <c r="JIL179" s="20"/>
      <c r="JIM179" s="20"/>
      <c r="JIN179" s="20"/>
      <c r="JIO179" s="20"/>
      <c r="JIP179" s="20"/>
      <c r="JIQ179" s="20"/>
      <c r="JIR179" s="20"/>
      <c r="JIS179" s="20"/>
      <c r="JIT179" s="20"/>
      <c r="JIU179" s="20"/>
      <c r="JIV179" s="20"/>
      <c r="JIW179" s="20"/>
      <c r="JIX179" s="20"/>
      <c r="JIY179" s="20"/>
      <c r="JIZ179" s="20"/>
      <c r="JJA179" s="20"/>
      <c r="JJB179" s="20"/>
      <c r="JJC179" s="20"/>
      <c r="JJD179" s="20"/>
      <c r="JJE179" s="20"/>
      <c r="JJF179" s="20"/>
      <c r="JJG179" s="20"/>
      <c r="JJH179" s="20"/>
      <c r="JJI179" s="20"/>
      <c r="JJJ179" s="20"/>
      <c r="JJK179" s="20"/>
      <c r="JJL179" s="20"/>
      <c r="JJM179" s="20"/>
      <c r="JJN179" s="20"/>
      <c r="JJO179" s="20"/>
      <c r="JJP179" s="20"/>
      <c r="JJQ179" s="20"/>
      <c r="JJR179" s="20"/>
      <c r="JJS179" s="20"/>
      <c r="JJT179" s="20"/>
      <c r="JJU179" s="20"/>
      <c r="JJV179" s="20"/>
      <c r="JJW179" s="20"/>
      <c r="JJX179" s="20"/>
      <c r="JJY179" s="20"/>
      <c r="JJZ179" s="20"/>
      <c r="JKA179" s="20"/>
      <c r="JKB179" s="20"/>
      <c r="JKC179" s="20"/>
      <c r="JKD179" s="20"/>
      <c r="JKE179" s="20"/>
      <c r="JKF179" s="20"/>
      <c r="JKG179" s="20"/>
      <c r="JKH179" s="20"/>
      <c r="JKI179" s="20"/>
      <c r="JKJ179" s="20"/>
      <c r="JKK179" s="20"/>
      <c r="JKL179" s="20"/>
      <c r="JKM179" s="20"/>
      <c r="JKN179" s="20"/>
      <c r="JKO179" s="20"/>
      <c r="JKP179" s="20"/>
      <c r="JKQ179" s="20"/>
      <c r="JKR179" s="20"/>
      <c r="JKS179" s="20"/>
      <c r="JKT179" s="20"/>
      <c r="JKU179" s="20"/>
      <c r="JKV179" s="20"/>
      <c r="JKW179" s="20"/>
      <c r="JKX179" s="20"/>
      <c r="JKY179" s="20"/>
      <c r="JKZ179" s="20"/>
      <c r="JLA179" s="20"/>
      <c r="JLB179" s="20"/>
      <c r="JLC179" s="20"/>
      <c r="JLD179" s="20"/>
      <c r="JLE179" s="20"/>
      <c r="JLF179" s="20"/>
      <c r="JLG179" s="20"/>
      <c r="JLH179" s="20"/>
      <c r="JLI179" s="20"/>
      <c r="JLJ179" s="20"/>
      <c r="JLK179" s="20"/>
      <c r="JLL179" s="20"/>
      <c r="JLM179" s="20"/>
      <c r="JLN179" s="20"/>
      <c r="JLO179" s="20"/>
      <c r="JLP179" s="20"/>
      <c r="JLQ179" s="20"/>
      <c r="JLR179" s="20"/>
      <c r="JLS179" s="20"/>
      <c r="JLT179" s="20"/>
      <c r="JLU179" s="20"/>
      <c r="JLV179" s="20"/>
      <c r="JLW179" s="20"/>
      <c r="JLX179" s="20"/>
      <c r="JLY179" s="20"/>
      <c r="JLZ179" s="20"/>
      <c r="JMA179" s="20"/>
      <c r="JMB179" s="20"/>
      <c r="JMC179" s="20"/>
      <c r="JMD179" s="20"/>
      <c r="JME179" s="20"/>
      <c r="JMF179" s="20"/>
      <c r="JMG179" s="20"/>
      <c r="JMH179" s="20"/>
      <c r="JMI179" s="20"/>
      <c r="JMJ179" s="20"/>
      <c r="JMK179" s="20"/>
      <c r="JML179" s="20"/>
      <c r="JMM179" s="20"/>
      <c r="JMN179" s="20"/>
      <c r="JMO179" s="20"/>
      <c r="JMP179" s="20"/>
      <c r="JMQ179" s="20"/>
      <c r="JMR179" s="20"/>
      <c r="JMS179" s="20"/>
      <c r="JMT179" s="20"/>
      <c r="JMU179" s="20"/>
      <c r="JMV179" s="20"/>
      <c r="JMW179" s="20"/>
      <c r="JMX179" s="20"/>
      <c r="JMY179" s="20"/>
      <c r="JMZ179" s="20"/>
      <c r="JNA179" s="20"/>
      <c r="JNB179" s="20"/>
      <c r="JNC179" s="20"/>
      <c r="JND179" s="20"/>
      <c r="JNE179" s="20"/>
      <c r="JNF179" s="20"/>
      <c r="JNG179" s="20"/>
      <c r="JNH179" s="20"/>
      <c r="JNI179" s="20"/>
      <c r="JNJ179" s="20"/>
      <c r="JNK179" s="20"/>
      <c r="JNL179" s="20"/>
      <c r="JNM179" s="20"/>
      <c r="JNN179" s="20"/>
      <c r="JNO179" s="20"/>
      <c r="JNP179" s="20"/>
      <c r="JNQ179" s="20"/>
      <c r="JNR179" s="20"/>
      <c r="JNS179" s="20"/>
      <c r="JNT179" s="20"/>
      <c r="JNU179" s="20"/>
      <c r="JNV179" s="20"/>
      <c r="JNW179" s="20"/>
      <c r="JNX179" s="20"/>
      <c r="JNY179" s="20"/>
      <c r="JNZ179" s="20"/>
      <c r="JOA179" s="20"/>
      <c r="JOB179" s="20"/>
      <c r="JOC179" s="20"/>
      <c r="JOD179" s="20"/>
      <c r="JOE179" s="20"/>
      <c r="JOF179" s="20"/>
      <c r="JOG179" s="20"/>
      <c r="JOH179" s="20"/>
      <c r="JOI179" s="20"/>
      <c r="JOJ179" s="20"/>
      <c r="JOK179" s="20"/>
      <c r="JOL179" s="20"/>
      <c r="JOM179" s="20"/>
      <c r="JON179" s="20"/>
      <c r="JOO179" s="20"/>
      <c r="JOP179" s="20"/>
      <c r="JOQ179" s="20"/>
      <c r="JOR179" s="20"/>
      <c r="JOS179" s="20"/>
      <c r="JOT179" s="20"/>
      <c r="JOU179" s="20"/>
      <c r="JOV179" s="20"/>
      <c r="JOW179" s="20"/>
      <c r="JOX179" s="20"/>
      <c r="JOY179" s="20"/>
      <c r="JOZ179" s="20"/>
      <c r="JPA179" s="20"/>
      <c r="JPB179" s="20"/>
      <c r="JPC179" s="20"/>
      <c r="JPD179" s="20"/>
      <c r="JPE179" s="20"/>
      <c r="JPF179" s="20"/>
      <c r="JPG179" s="20"/>
      <c r="JPH179" s="20"/>
      <c r="JPI179" s="20"/>
      <c r="JPJ179" s="20"/>
      <c r="JPK179" s="20"/>
      <c r="JPL179" s="20"/>
      <c r="JPM179" s="20"/>
      <c r="JPN179" s="20"/>
      <c r="JPO179" s="20"/>
      <c r="JPP179" s="20"/>
      <c r="JPQ179" s="20"/>
      <c r="JPR179" s="20"/>
      <c r="JPS179" s="20"/>
      <c r="JPT179" s="20"/>
      <c r="JPU179" s="20"/>
      <c r="JPV179" s="20"/>
      <c r="JPW179" s="20"/>
      <c r="JPX179" s="20"/>
      <c r="JPY179" s="20"/>
      <c r="JPZ179" s="20"/>
      <c r="JQA179" s="20"/>
      <c r="JQB179" s="20"/>
      <c r="JQC179" s="20"/>
      <c r="JQD179" s="20"/>
      <c r="JQE179" s="20"/>
      <c r="JQF179" s="20"/>
      <c r="JQG179" s="20"/>
      <c r="JQH179" s="20"/>
      <c r="JQI179" s="20"/>
      <c r="JQJ179" s="20"/>
      <c r="JQK179" s="20"/>
      <c r="JQL179" s="20"/>
      <c r="JQM179" s="20"/>
      <c r="JQN179" s="20"/>
      <c r="JQO179" s="20"/>
      <c r="JQP179" s="20"/>
      <c r="JQQ179" s="20"/>
      <c r="JQR179" s="20"/>
      <c r="JQS179" s="20"/>
      <c r="JQT179" s="20"/>
      <c r="JQU179" s="20"/>
      <c r="JQV179" s="20"/>
      <c r="JQW179" s="20"/>
      <c r="JQX179" s="20"/>
      <c r="JQY179" s="20"/>
      <c r="JQZ179" s="20"/>
      <c r="JRA179" s="20"/>
      <c r="JRB179" s="20"/>
      <c r="JRC179" s="20"/>
      <c r="JRD179" s="20"/>
      <c r="JRE179" s="20"/>
      <c r="JRF179" s="20"/>
      <c r="JRG179" s="20"/>
      <c r="JRH179" s="20"/>
      <c r="JRI179" s="20"/>
      <c r="JRJ179" s="20"/>
      <c r="JRK179" s="20"/>
      <c r="JRL179" s="20"/>
      <c r="JRM179" s="20"/>
      <c r="JRN179" s="20"/>
      <c r="JRO179" s="20"/>
      <c r="JRP179" s="20"/>
      <c r="JRQ179" s="20"/>
      <c r="JRR179" s="20"/>
      <c r="JRS179" s="20"/>
      <c r="JRT179" s="20"/>
      <c r="JRU179" s="20"/>
      <c r="JRV179" s="20"/>
      <c r="JRW179" s="20"/>
      <c r="JRX179" s="20"/>
      <c r="JRY179" s="20"/>
      <c r="JRZ179" s="20"/>
      <c r="JSA179" s="20"/>
      <c r="JSB179" s="20"/>
      <c r="JSC179" s="20"/>
      <c r="JSD179" s="20"/>
      <c r="JSE179" s="20"/>
      <c r="JSF179" s="20"/>
      <c r="JSG179" s="20"/>
      <c r="JSH179" s="20"/>
      <c r="JSI179" s="20"/>
      <c r="JSJ179" s="20"/>
      <c r="JSK179" s="20"/>
      <c r="JSL179" s="20"/>
      <c r="JSM179" s="20"/>
      <c r="JSN179" s="20"/>
      <c r="JSO179" s="20"/>
      <c r="JSP179" s="20"/>
      <c r="JSQ179" s="20"/>
      <c r="JSR179" s="20"/>
      <c r="JSS179" s="20"/>
      <c r="JST179" s="20"/>
      <c r="JSU179" s="20"/>
      <c r="JSV179" s="20"/>
      <c r="JSW179" s="20"/>
      <c r="JSX179" s="20"/>
      <c r="JSY179" s="20"/>
      <c r="JSZ179" s="20"/>
      <c r="JTA179" s="20"/>
      <c r="JTB179" s="20"/>
      <c r="JTC179" s="20"/>
      <c r="JTD179" s="20"/>
      <c r="JTE179" s="20"/>
      <c r="JTF179" s="20"/>
      <c r="JTG179" s="20"/>
      <c r="JTH179" s="20"/>
      <c r="JTI179" s="20"/>
      <c r="JTJ179" s="20"/>
      <c r="JTK179" s="20"/>
      <c r="JTL179" s="20"/>
      <c r="JTM179" s="20"/>
      <c r="JTN179" s="20"/>
      <c r="JTO179" s="20"/>
      <c r="JTP179" s="20"/>
      <c r="JTQ179" s="20"/>
      <c r="JTR179" s="20"/>
      <c r="JTS179" s="20"/>
      <c r="JTT179" s="20"/>
      <c r="JTU179" s="20"/>
      <c r="JTV179" s="20"/>
      <c r="JTW179" s="20"/>
      <c r="JTX179" s="20"/>
      <c r="JTY179" s="20"/>
      <c r="JTZ179" s="20"/>
      <c r="JUA179" s="20"/>
      <c r="JUB179" s="20"/>
      <c r="JUC179" s="20"/>
      <c r="JUD179" s="20"/>
      <c r="JUE179" s="20"/>
      <c r="JUF179" s="20"/>
      <c r="JUG179" s="20"/>
      <c r="JUH179" s="20"/>
      <c r="JUI179" s="20"/>
      <c r="JUJ179" s="20"/>
      <c r="JUK179" s="20"/>
      <c r="JUL179" s="20"/>
      <c r="JUM179" s="20"/>
      <c r="JUN179" s="20"/>
      <c r="JUO179" s="20"/>
      <c r="JUP179" s="20"/>
      <c r="JUQ179" s="20"/>
      <c r="JUR179" s="20"/>
      <c r="JUS179" s="20"/>
      <c r="JUT179" s="20"/>
      <c r="JUU179" s="20"/>
      <c r="JUV179" s="20"/>
      <c r="JUW179" s="20"/>
      <c r="JUX179" s="20"/>
      <c r="JUY179" s="20"/>
      <c r="JUZ179" s="20"/>
      <c r="JVA179" s="20"/>
      <c r="JVB179" s="20"/>
      <c r="JVC179" s="20"/>
      <c r="JVD179" s="20"/>
      <c r="JVE179" s="20"/>
      <c r="JVF179" s="20"/>
      <c r="JVG179" s="20"/>
      <c r="JVH179" s="20"/>
      <c r="JVI179" s="20"/>
      <c r="JVJ179" s="20"/>
      <c r="JVK179" s="20"/>
      <c r="JVL179" s="20"/>
      <c r="JVM179" s="20"/>
      <c r="JVN179" s="20"/>
      <c r="JVO179" s="20"/>
      <c r="JVP179" s="20"/>
      <c r="JVQ179" s="20"/>
      <c r="JVR179" s="20"/>
      <c r="JVS179" s="20"/>
      <c r="JVT179" s="20"/>
      <c r="JVU179" s="20"/>
      <c r="JVV179" s="20"/>
      <c r="JVW179" s="20"/>
      <c r="JVX179" s="20"/>
      <c r="JVY179" s="20"/>
      <c r="JVZ179" s="20"/>
      <c r="JWA179" s="20"/>
      <c r="JWB179" s="20"/>
      <c r="JWC179" s="20"/>
      <c r="JWD179" s="20"/>
      <c r="JWE179" s="20"/>
      <c r="JWF179" s="20"/>
      <c r="JWG179" s="20"/>
      <c r="JWH179" s="20"/>
      <c r="JWI179" s="20"/>
      <c r="JWJ179" s="20"/>
      <c r="JWK179" s="20"/>
      <c r="JWL179" s="20"/>
      <c r="JWM179" s="20"/>
      <c r="JWN179" s="20"/>
      <c r="JWO179" s="20"/>
      <c r="JWP179" s="20"/>
      <c r="JWQ179" s="20"/>
      <c r="JWR179" s="20"/>
      <c r="JWS179" s="20"/>
      <c r="JWT179" s="20"/>
      <c r="JWU179" s="20"/>
      <c r="JWV179" s="20"/>
      <c r="JWW179" s="20"/>
      <c r="JWX179" s="20"/>
      <c r="JWY179" s="20"/>
      <c r="JWZ179" s="20"/>
      <c r="JXA179" s="20"/>
      <c r="JXB179" s="20"/>
      <c r="JXC179" s="20"/>
      <c r="JXD179" s="20"/>
      <c r="JXE179" s="20"/>
      <c r="JXF179" s="20"/>
      <c r="JXG179" s="20"/>
      <c r="JXH179" s="20"/>
      <c r="JXI179" s="20"/>
      <c r="JXJ179" s="20"/>
      <c r="JXK179" s="20"/>
      <c r="JXL179" s="20"/>
      <c r="JXM179" s="20"/>
      <c r="JXN179" s="20"/>
      <c r="JXO179" s="20"/>
      <c r="JXP179" s="20"/>
      <c r="JXQ179" s="20"/>
      <c r="JXR179" s="20"/>
      <c r="JXS179" s="20"/>
      <c r="JXT179" s="20"/>
      <c r="JXU179" s="20"/>
      <c r="JXV179" s="20"/>
      <c r="JXW179" s="20"/>
      <c r="JXX179" s="20"/>
      <c r="JXY179" s="20"/>
      <c r="JXZ179" s="20"/>
      <c r="JYA179" s="20"/>
      <c r="JYB179" s="20"/>
      <c r="JYC179" s="20"/>
      <c r="JYD179" s="20"/>
      <c r="JYE179" s="20"/>
      <c r="JYF179" s="20"/>
      <c r="JYG179" s="20"/>
      <c r="JYH179" s="20"/>
      <c r="JYI179" s="20"/>
      <c r="JYJ179" s="20"/>
      <c r="JYK179" s="20"/>
      <c r="JYL179" s="20"/>
      <c r="JYM179" s="20"/>
      <c r="JYN179" s="20"/>
      <c r="JYO179" s="20"/>
      <c r="JYP179" s="20"/>
      <c r="JYQ179" s="20"/>
      <c r="JYR179" s="20"/>
      <c r="JYS179" s="20"/>
      <c r="JYT179" s="20"/>
      <c r="JYU179" s="20"/>
      <c r="JYV179" s="20"/>
      <c r="JYW179" s="20"/>
      <c r="JYX179" s="20"/>
      <c r="JYY179" s="20"/>
      <c r="JYZ179" s="20"/>
      <c r="JZA179" s="20"/>
      <c r="JZB179" s="20"/>
      <c r="JZC179" s="20"/>
      <c r="JZD179" s="20"/>
      <c r="JZE179" s="20"/>
      <c r="JZF179" s="20"/>
      <c r="JZG179" s="20"/>
      <c r="JZH179" s="20"/>
      <c r="JZI179" s="20"/>
      <c r="JZJ179" s="20"/>
      <c r="JZK179" s="20"/>
      <c r="JZL179" s="20"/>
      <c r="JZM179" s="20"/>
      <c r="JZN179" s="20"/>
      <c r="JZO179" s="20"/>
      <c r="JZP179" s="20"/>
      <c r="JZQ179" s="20"/>
      <c r="JZR179" s="20"/>
      <c r="JZS179" s="20"/>
      <c r="JZT179" s="20"/>
      <c r="JZU179" s="20"/>
      <c r="JZV179" s="20"/>
      <c r="JZW179" s="20"/>
      <c r="JZX179" s="20"/>
      <c r="JZY179" s="20"/>
      <c r="JZZ179" s="20"/>
      <c r="KAA179" s="20"/>
      <c r="KAB179" s="20"/>
      <c r="KAC179" s="20"/>
      <c r="KAD179" s="20"/>
      <c r="KAE179" s="20"/>
      <c r="KAF179" s="20"/>
      <c r="KAG179" s="20"/>
      <c r="KAH179" s="20"/>
      <c r="KAI179" s="20"/>
      <c r="KAJ179" s="20"/>
      <c r="KAK179" s="20"/>
      <c r="KAL179" s="20"/>
      <c r="KAM179" s="20"/>
      <c r="KAN179" s="20"/>
      <c r="KAO179" s="20"/>
      <c r="KAP179" s="20"/>
      <c r="KAQ179" s="20"/>
      <c r="KAR179" s="20"/>
      <c r="KAS179" s="20"/>
      <c r="KAT179" s="20"/>
      <c r="KAU179" s="20"/>
      <c r="KAV179" s="20"/>
      <c r="KAW179" s="20"/>
      <c r="KAX179" s="20"/>
      <c r="KAY179" s="20"/>
      <c r="KAZ179" s="20"/>
      <c r="KBA179" s="20"/>
      <c r="KBB179" s="20"/>
      <c r="KBC179" s="20"/>
      <c r="KBD179" s="20"/>
      <c r="KBE179" s="20"/>
      <c r="KBF179" s="20"/>
      <c r="KBG179" s="20"/>
      <c r="KBH179" s="20"/>
      <c r="KBI179" s="20"/>
      <c r="KBJ179" s="20"/>
      <c r="KBK179" s="20"/>
      <c r="KBL179" s="20"/>
      <c r="KBM179" s="20"/>
      <c r="KBN179" s="20"/>
      <c r="KBO179" s="20"/>
      <c r="KBP179" s="20"/>
      <c r="KBQ179" s="20"/>
      <c r="KBR179" s="20"/>
      <c r="KBS179" s="20"/>
      <c r="KBT179" s="20"/>
      <c r="KBU179" s="20"/>
      <c r="KBV179" s="20"/>
      <c r="KBW179" s="20"/>
      <c r="KBX179" s="20"/>
      <c r="KBY179" s="20"/>
      <c r="KBZ179" s="20"/>
      <c r="KCA179" s="20"/>
      <c r="KCB179" s="20"/>
      <c r="KCC179" s="20"/>
      <c r="KCD179" s="20"/>
      <c r="KCE179" s="20"/>
      <c r="KCF179" s="20"/>
      <c r="KCG179" s="20"/>
      <c r="KCH179" s="20"/>
      <c r="KCI179" s="20"/>
      <c r="KCJ179" s="20"/>
      <c r="KCK179" s="20"/>
      <c r="KCL179" s="20"/>
      <c r="KCM179" s="20"/>
      <c r="KCN179" s="20"/>
      <c r="KCO179" s="20"/>
      <c r="KCP179" s="20"/>
      <c r="KCQ179" s="20"/>
      <c r="KCR179" s="20"/>
      <c r="KCS179" s="20"/>
      <c r="KCT179" s="20"/>
      <c r="KCU179" s="20"/>
      <c r="KCV179" s="20"/>
      <c r="KCW179" s="20"/>
      <c r="KCX179" s="20"/>
      <c r="KCY179" s="20"/>
      <c r="KCZ179" s="20"/>
      <c r="KDA179" s="20"/>
      <c r="KDB179" s="20"/>
      <c r="KDC179" s="20"/>
      <c r="KDD179" s="20"/>
      <c r="KDE179" s="20"/>
      <c r="KDF179" s="20"/>
      <c r="KDG179" s="20"/>
      <c r="KDH179" s="20"/>
      <c r="KDI179" s="20"/>
      <c r="KDJ179" s="20"/>
      <c r="KDK179" s="20"/>
      <c r="KDL179" s="20"/>
      <c r="KDM179" s="20"/>
      <c r="KDN179" s="20"/>
      <c r="KDO179" s="20"/>
      <c r="KDP179" s="20"/>
      <c r="KDQ179" s="20"/>
      <c r="KDR179" s="20"/>
      <c r="KDS179" s="20"/>
      <c r="KDT179" s="20"/>
      <c r="KDU179" s="20"/>
      <c r="KDV179" s="20"/>
      <c r="KDW179" s="20"/>
      <c r="KDX179" s="20"/>
      <c r="KDY179" s="20"/>
      <c r="KDZ179" s="20"/>
      <c r="KEA179" s="20"/>
      <c r="KEB179" s="20"/>
      <c r="KEC179" s="20"/>
      <c r="KED179" s="20"/>
      <c r="KEE179" s="20"/>
      <c r="KEF179" s="20"/>
      <c r="KEG179" s="20"/>
      <c r="KEH179" s="20"/>
      <c r="KEI179" s="20"/>
      <c r="KEJ179" s="20"/>
      <c r="KEK179" s="20"/>
      <c r="KEL179" s="20"/>
      <c r="KEM179" s="20"/>
      <c r="KEN179" s="20"/>
      <c r="KEO179" s="20"/>
      <c r="KEP179" s="20"/>
      <c r="KEQ179" s="20"/>
      <c r="KER179" s="20"/>
      <c r="KES179" s="20"/>
      <c r="KET179" s="20"/>
      <c r="KEU179" s="20"/>
      <c r="KEV179" s="20"/>
      <c r="KEW179" s="20"/>
      <c r="KEX179" s="20"/>
      <c r="KEY179" s="20"/>
      <c r="KEZ179" s="20"/>
      <c r="KFA179" s="20"/>
      <c r="KFB179" s="20"/>
      <c r="KFC179" s="20"/>
      <c r="KFD179" s="20"/>
      <c r="KFE179" s="20"/>
      <c r="KFF179" s="20"/>
      <c r="KFG179" s="20"/>
      <c r="KFH179" s="20"/>
      <c r="KFI179" s="20"/>
      <c r="KFJ179" s="20"/>
      <c r="KFK179" s="20"/>
      <c r="KFL179" s="20"/>
      <c r="KFM179" s="20"/>
      <c r="KFN179" s="20"/>
      <c r="KFO179" s="20"/>
      <c r="KFP179" s="20"/>
      <c r="KFQ179" s="20"/>
      <c r="KFR179" s="20"/>
      <c r="KFS179" s="20"/>
      <c r="KFT179" s="20"/>
      <c r="KFU179" s="20"/>
      <c r="KFV179" s="20"/>
      <c r="KFW179" s="20"/>
      <c r="KFX179" s="20"/>
      <c r="KFY179" s="20"/>
      <c r="KFZ179" s="20"/>
      <c r="KGA179" s="20"/>
      <c r="KGB179" s="20"/>
      <c r="KGC179" s="20"/>
      <c r="KGD179" s="20"/>
      <c r="KGE179" s="20"/>
      <c r="KGF179" s="20"/>
      <c r="KGG179" s="20"/>
      <c r="KGH179" s="20"/>
      <c r="KGI179" s="20"/>
      <c r="KGJ179" s="20"/>
      <c r="KGK179" s="20"/>
      <c r="KGL179" s="20"/>
      <c r="KGM179" s="20"/>
      <c r="KGN179" s="20"/>
      <c r="KGO179" s="20"/>
      <c r="KGP179" s="20"/>
      <c r="KGQ179" s="20"/>
      <c r="KGR179" s="20"/>
      <c r="KGS179" s="20"/>
      <c r="KGT179" s="20"/>
      <c r="KGU179" s="20"/>
      <c r="KGV179" s="20"/>
      <c r="KGW179" s="20"/>
      <c r="KGX179" s="20"/>
      <c r="KGY179" s="20"/>
      <c r="KGZ179" s="20"/>
      <c r="KHA179" s="20"/>
      <c r="KHB179" s="20"/>
      <c r="KHC179" s="20"/>
      <c r="KHD179" s="20"/>
      <c r="KHE179" s="20"/>
      <c r="KHF179" s="20"/>
      <c r="KHG179" s="20"/>
      <c r="KHH179" s="20"/>
      <c r="KHI179" s="20"/>
      <c r="KHJ179" s="20"/>
      <c r="KHK179" s="20"/>
      <c r="KHL179" s="20"/>
      <c r="KHM179" s="20"/>
      <c r="KHN179" s="20"/>
      <c r="KHO179" s="20"/>
      <c r="KHP179" s="20"/>
      <c r="KHQ179" s="20"/>
      <c r="KHR179" s="20"/>
      <c r="KHS179" s="20"/>
      <c r="KHT179" s="20"/>
      <c r="KHU179" s="20"/>
      <c r="KHV179" s="20"/>
      <c r="KHW179" s="20"/>
      <c r="KHX179" s="20"/>
      <c r="KHY179" s="20"/>
      <c r="KHZ179" s="20"/>
      <c r="KIA179" s="20"/>
      <c r="KIB179" s="20"/>
      <c r="KIC179" s="20"/>
      <c r="KID179" s="20"/>
      <c r="KIE179" s="20"/>
      <c r="KIF179" s="20"/>
      <c r="KIG179" s="20"/>
      <c r="KIH179" s="20"/>
      <c r="KII179" s="20"/>
      <c r="KIJ179" s="20"/>
      <c r="KIK179" s="20"/>
      <c r="KIL179" s="20"/>
      <c r="KIM179" s="20"/>
      <c r="KIN179" s="20"/>
      <c r="KIO179" s="20"/>
      <c r="KIP179" s="20"/>
      <c r="KIQ179" s="20"/>
      <c r="KIR179" s="20"/>
      <c r="KIS179" s="20"/>
      <c r="KIT179" s="20"/>
      <c r="KIU179" s="20"/>
      <c r="KIV179" s="20"/>
      <c r="KIW179" s="20"/>
      <c r="KIX179" s="20"/>
      <c r="KIY179" s="20"/>
      <c r="KIZ179" s="20"/>
      <c r="KJA179" s="20"/>
      <c r="KJB179" s="20"/>
      <c r="KJC179" s="20"/>
      <c r="KJD179" s="20"/>
      <c r="KJE179" s="20"/>
      <c r="KJF179" s="20"/>
      <c r="KJG179" s="20"/>
      <c r="KJH179" s="20"/>
      <c r="KJI179" s="20"/>
      <c r="KJJ179" s="20"/>
      <c r="KJK179" s="20"/>
      <c r="KJL179" s="20"/>
      <c r="KJM179" s="20"/>
      <c r="KJN179" s="20"/>
      <c r="KJO179" s="20"/>
      <c r="KJP179" s="20"/>
      <c r="KJQ179" s="20"/>
      <c r="KJR179" s="20"/>
      <c r="KJS179" s="20"/>
      <c r="KJT179" s="20"/>
      <c r="KJU179" s="20"/>
      <c r="KJV179" s="20"/>
      <c r="KJW179" s="20"/>
      <c r="KJX179" s="20"/>
      <c r="KJY179" s="20"/>
      <c r="KJZ179" s="20"/>
      <c r="KKA179" s="20"/>
      <c r="KKB179" s="20"/>
      <c r="KKC179" s="20"/>
      <c r="KKD179" s="20"/>
      <c r="KKE179" s="20"/>
      <c r="KKF179" s="20"/>
      <c r="KKG179" s="20"/>
      <c r="KKH179" s="20"/>
      <c r="KKI179" s="20"/>
      <c r="KKJ179" s="20"/>
      <c r="KKK179" s="20"/>
      <c r="KKL179" s="20"/>
      <c r="KKM179" s="20"/>
      <c r="KKN179" s="20"/>
      <c r="KKO179" s="20"/>
      <c r="KKP179" s="20"/>
      <c r="KKQ179" s="20"/>
      <c r="KKR179" s="20"/>
      <c r="KKS179" s="20"/>
      <c r="KKT179" s="20"/>
      <c r="KKU179" s="20"/>
      <c r="KKV179" s="20"/>
      <c r="KKW179" s="20"/>
      <c r="KKX179" s="20"/>
      <c r="KKY179" s="20"/>
      <c r="KKZ179" s="20"/>
      <c r="KLA179" s="20"/>
      <c r="KLB179" s="20"/>
      <c r="KLC179" s="20"/>
      <c r="KLD179" s="20"/>
      <c r="KLE179" s="20"/>
      <c r="KLF179" s="20"/>
      <c r="KLG179" s="20"/>
      <c r="KLH179" s="20"/>
      <c r="KLI179" s="20"/>
      <c r="KLJ179" s="20"/>
      <c r="KLK179" s="20"/>
      <c r="KLL179" s="20"/>
      <c r="KLM179" s="20"/>
      <c r="KLN179" s="20"/>
      <c r="KLO179" s="20"/>
      <c r="KLP179" s="20"/>
      <c r="KLQ179" s="20"/>
      <c r="KLR179" s="20"/>
      <c r="KLS179" s="20"/>
      <c r="KLT179" s="20"/>
      <c r="KLU179" s="20"/>
      <c r="KLV179" s="20"/>
      <c r="KLW179" s="20"/>
      <c r="KLX179" s="20"/>
      <c r="KLY179" s="20"/>
      <c r="KLZ179" s="20"/>
      <c r="KMA179" s="20"/>
      <c r="KMB179" s="20"/>
      <c r="KMC179" s="20"/>
      <c r="KMD179" s="20"/>
      <c r="KME179" s="20"/>
      <c r="KMF179" s="20"/>
      <c r="KMG179" s="20"/>
      <c r="KMH179" s="20"/>
      <c r="KMI179" s="20"/>
      <c r="KMJ179" s="20"/>
      <c r="KMK179" s="20"/>
      <c r="KML179" s="20"/>
      <c r="KMM179" s="20"/>
      <c r="KMN179" s="20"/>
      <c r="KMO179" s="20"/>
      <c r="KMP179" s="20"/>
      <c r="KMQ179" s="20"/>
      <c r="KMR179" s="20"/>
      <c r="KMS179" s="20"/>
      <c r="KMT179" s="20"/>
      <c r="KMU179" s="20"/>
      <c r="KMV179" s="20"/>
      <c r="KMW179" s="20"/>
      <c r="KMX179" s="20"/>
      <c r="KMY179" s="20"/>
      <c r="KMZ179" s="20"/>
      <c r="KNA179" s="20"/>
      <c r="KNB179" s="20"/>
      <c r="KNC179" s="20"/>
      <c r="KND179" s="20"/>
      <c r="KNE179" s="20"/>
      <c r="KNF179" s="20"/>
      <c r="KNG179" s="20"/>
      <c r="KNH179" s="20"/>
      <c r="KNI179" s="20"/>
      <c r="KNJ179" s="20"/>
      <c r="KNK179" s="20"/>
      <c r="KNL179" s="20"/>
      <c r="KNM179" s="20"/>
      <c r="KNN179" s="20"/>
      <c r="KNO179" s="20"/>
      <c r="KNP179" s="20"/>
      <c r="KNQ179" s="20"/>
      <c r="KNR179" s="20"/>
      <c r="KNS179" s="20"/>
      <c r="KNT179" s="20"/>
      <c r="KNU179" s="20"/>
      <c r="KNV179" s="20"/>
      <c r="KNW179" s="20"/>
      <c r="KNX179" s="20"/>
      <c r="KNY179" s="20"/>
      <c r="KNZ179" s="20"/>
      <c r="KOA179" s="20"/>
      <c r="KOB179" s="20"/>
      <c r="KOC179" s="20"/>
      <c r="KOD179" s="20"/>
      <c r="KOE179" s="20"/>
      <c r="KOF179" s="20"/>
      <c r="KOG179" s="20"/>
      <c r="KOH179" s="20"/>
      <c r="KOI179" s="20"/>
      <c r="KOJ179" s="20"/>
      <c r="KOK179" s="20"/>
      <c r="KOL179" s="20"/>
      <c r="KOM179" s="20"/>
      <c r="KON179" s="20"/>
      <c r="KOO179" s="20"/>
      <c r="KOP179" s="20"/>
      <c r="KOQ179" s="20"/>
      <c r="KOR179" s="20"/>
      <c r="KOS179" s="20"/>
      <c r="KOT179" s="20"/>
      <c r="KOU179" s="20"/>
      <c r="KOV179" s="20"/>
      <c r="KOW179" s="20"/>
      <c r="KOX179" s="20"/>
      <c r="KOY179" s="20"/>
      <c r="KOZ179" s="20"/>
      <c r="KPA179" s="20"/>
      <c r="KPB179" s="20"/>
      <c r="KPC179" s="20"/>
      <c r="KPD179" s="20"/>
      <c r="KPE179" s="20"/>
      <c r="KPF179" s="20"/>
      <c r="KPG179" s="20"/>
      <c r="KPH179" s="20"/>
      <c r="KPI179" s="20"/>
      <c r="KPJ179" s="20"/>
      <c r="KPK179" s="20"/>
      <c r="KPL179" s="20"/>
      <c r="KPM179" s="20"/>
      <c r="KPN179" s="20"/>
      <c r="KPO179" s="20"/>
      <c r="KPP179" s="20"/>
      <c r="KPQ179" s="20"/>
      <c r="KPR179" s="20"/>
      <c r="KPS179" s="20"/>
      <c r="KPT179" s="20"/>
      <c r="KPU179" s="20"/>
      <c r="KPV179" s="20"/>
      <c r="KPW179" s="20"/>
      <c r="KPX179" s="20"/>
      <c r="KPY179" s="20"/>
      <c r="KPZ179" s="20"/>
      <c r="KQA179" s="20"/>
      <c r="KQB179" s="20"/>
      <c r="KQC179" s="20"/>
      <c r="KQD179" s="20"/>
      <c r="KQE179" s="20"/>
      <c r="KQF179" s="20"/>
      <c r="KQG179" s="20"/>
      <c r="KQH179" s="20"/>
      <c r="KQI179" s="20"/>
      <c r="KQJ179" s="20"/>
      <c r="KQK179" s="20"/>
      <c r="KQL179" s="20"/>
      <c r="KQM179" s="20"/>
      <c r="KQN179" s="20"/>
      <c r="KQO179" s="20"/>
      <c r="KQP179" s="20"/>
      <c r="KQQ179" s="20"/>
      <c r="KQR179" s="20"/>
      <c r="KQS179" s="20"/>
      <c r="KQT179" s="20"/>
      <c r="KQU179" s="20"/>
      <c r="KQV179" s="20"/>
      <c r="KQW179" s="20"/>
      <c r="KQX179" s="20"/>
      <c r="KQY179" s="20"/>
      <c r="KQZ179" s="20"/>
      <c r="KRA179" s="20"/>
      <c r="KRB179" s="20"/>
      <c r="KRC179" s="20"/>
      <c r="KRD179" s="20"/>
      <c r="KRE179" s="20"/>
      <c r="KRF179" s="20"/>
      <c r="KRG179" s="20"/>
      <c r="KRH179" s="20"/>
      <c r="KRI179" s="20"/>
      <c r="KRJ179" s="20"/>
      <c r="KRK179" s="20"/>
      <c r="KRL179" s="20"/>
      <c r="KRM179" s="20"/>
      <c r="KRN179" s="20"/>
      <c r="KRO179" s="20"/>
      <c r="KRP179" s="20"/>
      <c r="KRQ179" s="20"/>
      <c r="KRR179" s="20"/>
      <c r="KRS179" s="20"/>
      <c r="KRT179" s="20"/>
      <c r="KRU179" s="20"/>
      <c r="KRV179" s="20"/>
      <c r="KRW179" s="20"/>
      <c r="KRX179" s="20"/>
      <c r="KRY179" s="20"/>
      <c r="KRZ179" s="20"/>
      <c r="KSA179" s="20"/>
      <c r="KSB179" s="20"/>
      <c r="KSC179" s="20"/>
      <c r="KSD179" s="20"/>
      <c r="KSE179" s="20"/>
      <c r="KSF179" s="20"/>
      <c r="KSG179" s="20"/>
      <c r="KSH179" s="20"/>
      <c r="KSI179" s="20"/>
      <c r="KSJ179" s="20"/>
      <c r="KSK179" s="20"/>
      <c r="KSL179" s="20"/>
      <c r="KSM179" s="20"/>
      <c r="KSN179" s="20"/>
      <c r="KSO179" s="20"/>
      <c r="KSP179" s="20"/>
      <c r="KSQ179" s="20"/>
      <c r="KSR179" s="20"/>
      <c r="KSS179" s="20"/>
      <c r="KST179" s="20"/>
      <c r="KSU179" s="20"/>
      <c r="KSV179" s="20"/>
      <c r="KSW179" s="20"/>
      <c r="KSX179" s="20"/>
      <c r="KSY179" s="20"/>
      <c r="KSZ179" s="20"/>
      <c r="KTA179" s="20"/>
      <c r="KTB179" s="20"/>
      <c r="KTC179" s="20"/>
      <c r="KTD179" s="20"/>
      <c r="KTE179" s="20"/>
      <c r="KTF179" s="20"/>
      <c r="KTG179" s="20"/>
      <c r="KTH179" s="20"/>
      <c r="KTI179" s="20"/>
      <c r="KTJ179" s="20"/>
      <c r="KTK179" s="20"/>
      <c r="KTL179" s="20"/>
      <c r="KTM179" s="20"/>
      <c r="KTN179" s="20"/>
      <c r="KTO179" s="20"/>
      <c r="KTP179" s="20"/>
      <c r="KTQ179" s="20"/>
      <c r="KTR179" s="20"/>
      <c r="KTS179" s="20"/>
      <c r="KTT179" s="20"/>
      <c r="KTU179" s="20"/>
      <c r="KTV179" s="20"/>
      <c r="KTW179" s="20"/>
      <c r="KTX179" s="20"/>
      <c r="KTY179" s="20"/>
      <c r="KTZ179" s="20"/>
      <c r="KUA179" s="20"/>
      <c r="KUB179" s="20"/>
      <c r="KUC179" s="20"/>
      <c r="KUD179" s="20"/>
      <c r="KUE179" s="20"/>
      <c r="KUF179" s="20"/>
      <c r="KUG179" s="20"/>
      <c r="KUH179" s="20"/>
      <c r="KUI179" s="20"/>
      <c r="KUJ179" s="20"/>
      <c r="KUK179" s="20"/>
      <c r="KUL179" s="20"/>
      <c r="KUM179" s="20"/>
      <c r="KUN179" s="20"/>
      <c r="KUO179" s="20"/>
      <c r="KUP179" s="20"/>
      <c r="KUQ179" s="20"/>
      <c r="KUR179" s="20"/>
      <c r="KUS179" s="20"/>
      <c r="KUT179" s="20"/>
      <c r="KUU179" s="20"/>
      <c r="KUV179" s="20"/>
      <c r="KUW179" s="20"/>
      <c r="KUX179" s="20"/>
      <c r="KUY179" s="20"/>
      <c r="KUZ179" s="20"/>
      <c r="KVA179" s="20"/>
      <c r="KVB179" s="20"/>
      <c r="KVC179" s="20"/>
      <c r="KVD179" s="20"/>
      <c r="KVE179" s="20"/>
      <c r="KVF179" s="20"/>
      <c r="KVG179" s="20"/>
      <c r="KVH179" s="20"/>
      <c r="KVI179" s="20"/>
      <c r="KVJ179" s="20"/>
      <c r="KVK179" s="20"/>
      <c r="KVL179" s="20"/>
      <c r="KVM179" s="20"/>
      <c r="KVN179" s="20"/>
      <c r="KVO179" s="20"/>
      <c r="KVP179" s="20"/>
      <c r="KVQ179" s="20"/>
      <c r="KVR179" s="20"/>
      <c r="KVS179" s="20"/>
      <c r="KVT179" s="20"/>
      <c r="KVU179" s="20"/>
      <c r="KVV179" s="20"/>
      <c r="KVW179" s="20"/>
      <c r="KVX179" s="20"/>
      <c r="KVY179" s="20"/>
      <c r="KVZ179" s="20"/>
      <c r="KWA179" s="20"/>
      <c r="KWB179" s="20"/>
      <c r="KWC179" s="20"/>
      <c r="KWD179" s="20"/>
      <c r="KWE179" s="20"/>
      <c r="KWF179" s="20"/>
      <c r="KWG179" s="20"/>
      <c r="KWH179" s="20"/>
      <c r="KWI179" s="20"/>
      <c r="KWJ179" s="20"/>
      <c r="KWK179" s="20"/>
      <c r="KWL179" s="20"/>
      <c r="KWM179" s="20"/>
      <c r="KWN179" s="20"/>
      <c r="KWO179" s="20"/>
      <c r="KWP179" s="20"/>
      <c r="KWQ179" s="20"/>
      <c r="KWR179" s="20"/>
      <c r="KWS179" s="20"/>
      <c r="KWT179" s="20"/>
      <c r="KWU179" s="20"/>
      <c r="KWV179" s="20"/>
      <c r="KWW179" s="20"/>
      <c r="KWX179" s="20"/>
      <c r="KWY179" s="20"/>
      <c r="KWZ179" s="20"/>
      <c r="KXA179" s="20"/>
      <c r="KXB179" s="20"/>
      <c r="KXC179" s="20"/>
      <c r="KXD179" s="20"/>
      <c r="KXE179" s="20"/>
      <c r="KXF179" s="20"/>
      <c r="KXG179" s="20"/>
      <c r="KXH179" s="20"/>
      <c r="KXI179" s="20"/>
      <c r="KXJ179" s="20"/>
      <c r="KXK179" s="20"/>
      <c r="KXL179" s="20"/>
      <c r="KXM179" s="20"/>
      <c r="KXN179" s="20"/>
      <c r="KXO179" s="20"/>
      <c r="KXP179" s="20"/>
      <c r="KXQ179" s="20"/>
      <c r="KXR179" s="20"/>
      <c r="KXS179" s="20"/>
      <c r="KXT179" s="20"/>
      <c r="KXU179" s="20"/>
      <c r="KXV179" s="20"/>
      <c r="KXW179" s="20"/>
      <c r="KXX179" s="20"/>
      <c r="KXY179" s="20"/>
      <c r="KXZ179" s="20"/>
      <c r="KYA179" s="20"/>
      <c r="KYB179" s="20"/>
      <c r="KYC179" s="20"/>
      <c r="KYD179" s="20"/>
      <c r="KYE179" s="20"/>
      <c r="KYF179" s="20"/>
      <c r="KYG179" s="20"/>
      <c r="KYH179" s="20"/>
      <c r="KYI179" s="20"/>
      <c r="KYJ179" s="20"/>
      <c r="KYK179" s="20"/>
      <c r="KYL179" s="20"/>
      <c r="KYM179" s="20"/>
      <c r="KYN179" s="20"/>
      <c r="KYO179" s="20"/>
      <c r="KYP179" s="20"/>
      <c r="KYQ179" s="20"/>
      <c r="KYR179" s="20"/>
      <c r="KYS179" s="20"/>
      <c r="KYT179" s="20"/>
      <c r="KYU179" s="20"/>
      <c r="KYV179" s="20"/>
      <c r="KYW179" s="20"/>
      <c r="KYX179" s="20"/>
      <c r="KYY179" s="20"/>
      <c r="KYZ179" s="20"/>
      <c r="KZA179" s="20"/>
      <c r="KZB179" s="20"/>
      <c r="KZC179" s="20"/>
      <c r="KZD179" s="20"/>
      <c r="KZE179" s="20"/>
      <c r="KZF179" s="20"/>
      <c r="KZG179" s="20"/>
      <c r="KZH179" s="20"/>
      <c r="KZI179" s="20"/>
      <c r="KZJ179" s="20"/>
      <c r="KZK179" s="20"/>
      <c r="KZL179" s="20"/>
      <c r="KZM179" s="20"/>
      <c r="KZN179" s="20"/>
      <c r="KZO179" s="20"/>
      <c r="KZP179" s="20"/>
      <c r="KZQ179" s="20"/>
      <c r="KZR179" s="20"/>
      <c r="KZS179" s="20"/>
      <c r="KZT179" s="20"/>
      <c r="KZU179" s="20"/>
      <c r="KZV179" s="20"/>
      <c r="KZW179" s="20"/>
      <c r="KZX179" s="20"/>
      <c r="KZY179" s="20"/>
      <c r="KZZ179" s="20"/>
      <c r="LAA179" s="20"/>
      <c r="LAB179" s="20"/>
      <c r="LAC179" s="20"/>
      <c r="LAD179" s="20"/>
      <c r="LAE179" s="20"/>
      <c r="LAF179" s="20"/>
      <c r="LAG179" s="20"/>
      <c r="LAH179" s="20"/>
      <c r="LAI179" s="20"/>
      <c r="LAJ179" s="20"/>
      <c r="LAK179" s="20"/>
      <c r="LAL179" s="20"/>
      <c r="LAM179" s="20"/>
      <c r="LAN179" s="20"/>
      <c r="LAO179" s="20"/>
      <c r="LAP179" s="20"/>
      <c r="LAQ179" s="20"/>
      <c r="LAR179" s="20"/>
      <c r="LAS179" s="20"/>
      <c r="LAT179" s="20"/>
      <c r="LAU179" s="20"/>
      <c r="LAV179" s="20"/>
      <c r="LAW179" s="20"/>
      <c r="LAX179" s="20"/>
      <c r="LAY179" s="20"/>
      <c r="LAZ179" s="20"/>
      <c r="LBA179" s="20"/>
      <c r="LBB179" s="20"/>
      <c r="LBC179" s="20"/>
      <c r="LBD179" s="20"/>
      <c r="LBE179" s="20"/>
      <c r="LBF179" s="20"/>
      <c r="LBG179" s="20"/>
      <c r="LBH179" s="20"/>
      <c r="LBI179" s="20"/>
      <c r="LBJ179" s="20"/>
      <c r="LBK179" s="20"/>
      <c r="LBL179" s="20"/>
      <c r="LBM179" s="20"/>
      <c r="LBN179" s="20"/>
      <c r="LBO179" s="20"/>
      <c r="LBP179" s="20"/>
      <c r="LBQ179" s="20"/>
      <c r="LBR179" s="20"/>
      <c r="LBS179" s="20"/>
      <c r="LBT179" s="20"/>
      <c r="LBU179" s="20"/>
      <c r="LBV179" s="20"/>
      <c r="LBW179" s="20"/>
      <c r="LBX179" s="20"/>
      <c r="LBY179" s="20"/>
      <c r="LBZ179" s="20"/>
      <c r="LCA179" s="20"/>
      <c r="LCB179" s="20"/>
      <c r="LCC179" s="20"/>
      <c r="LCD179" s="20"/>
      <c r="LCE179" s="20"/>
      <c r="LCF179" s="20"/>
      <c r="LCG179" s="20"/>
      <c r="LCH179" s="20"/>
      <c r="LCI179" s="20"/>
      <c r="LCJ179" s="20"/>
      <c r="LCK179" s="20"/>
      <c r="LCL179" s="20"/>
      <c r="LCM179" s="20"/>
      <c r="LCN179" s="20"/>
      <c r="LCO179" s="20"/>
      <c r="LCP179" s="20"/>
      <c r="LCQ179" s="20"/>
      <c r="LCR179" s="20"/>
      <c r="LCS179" s="20"/>
      <c r="LCT179" s="20"/>
      <c r="LCU179" s="20"/>
      <c r="LCV179" s="20"/>
      <c r="LCW179" s="20"/>
      <c r="LCX179" s="20"/>
      <c r="LCY179" s="20"/>
      <c r="LCZ179" s="20"/>
      <c r="LDA179" s="20"/>
      <c r="LDB179" s="20"/>
      <c r="LDC179" s="20"/>
      <c r="LDD179" s="20"/>
      <c r="LDE179" s="20"/>
      <c r="LDF179" s="20"/>
      <c r="LDG179" s="20"/>
      <c r="LDH179" s="20"/>
      <c r="LDI179" s="20"/>
      <c r="LDJ179" s="20"/>
      <c r="LDK179" s="20"/>
      <c r="LDL179" s="20"/>
      <c r="LDM179" s="20"/>
      <c r="LDN179" s="20"/>
      <c r="LDO179" s="20"/>
      <c r="LDP179" s="20"/>
      <c r="LDQ179" s="20"/>
      <c r="LDR179" s="20"/>
      <c r="LDS179" s="20"/>
      <c r="LDT179" s="20"/>
      <c r="LDU179" s="20"/>
      <c r="LDV179" s="20"/>
      <c r="LDW179" s="20"/>
      <c r="LDX179" s="20"/>
      <c r="LDY179" s="20"/>
      <c r="LDZ179" s="20"/>
      <c r="LEA179" s="20"/>
      <c r="LEB179" s="20"/>
      <c r="LEC179" s="20"/>
      <c r="LED179" s="20"/>
      <c r="LEE179" s="20"/>
      <c r="LEF179" s="20"/>
      <c r="LEG179" s="20"/>
      <c r="LEH179" s="20"/>
      <c r="LEI179" s="20"/>
      <c r="LEJ179" s="20"/>
      <c r="LEK179" s="20"/>
      <c r="LEL179" s="20"/>
      <c r="LEM179" s="20"/>
      <c r="LEN179" s="20"/>
      <c r="LEO179" s="20"/>
      <c r="LEP179" s="20"/>
      <c r="LEQ179" s="20"/>
      <c r="LER179" s="20"/>
      <c r="LES179" s="20"/>
      <c r="LET179" s="20"/>
      <c r="LEU179" s="20"/>
      <c r="LEV179" s="20"/>
      <c r="LEW179" s="20"/>
      <c r="LEX179" s="20"/>
      <c r="LEY179" s="20"/>
      <c r="LEZ179" s="20"/>
      <c r="LFA179" s="20"/>
      <c r="LFB179" s="20"/>
      <c r="LFC179" s="20"/>
      <c r="LFD179" s="20"/>
      <c r="LFE179" s="20"/>
      <c r="LFF179" s="20"/>
      <c r="LFG179" s="20"/>
      <c r="LFH179" s="20"/>
      <c r="LFI179" s="20"/>
      <c r="LFJ179" s="20"/>
      <c r="LFK179" s="20"/>
      <c r="LFL179" s="20"/>
      <c r="LFM179" s="20"/>
      <c r="LFN179" s="20"/>
      <c r="LFO179" s="20"/>
      <c r="LFP179" s="20"/>
      <c r="LFQ179" s="20"/>
      <c r="LFR179" s="20"/>
      <c r="LFS179" s="20"/>
      <c r="LFT179" s="20"/>
      <c r="LFU179" s="20"/>
      <c r="LFV179" s="20"/>
      <c r="LFW179" s="20"/>
      <c r="LFX179" s="20"/>
      <c r="LFY179" s="20"/>
      <c r="LFZ179" s="20"/>
      <c r="LGA179" s="20"/>
      <c r="LGB179" s="20"/>
      <c r="LGC179" s="20"/>
      <c r="LGD179" s="20"/>
      <c r="LGE179" s="20"/>
      <c r="LGF179" s="20"/>
      <c r="LGG179" s="20"/>
      <c r="LGH179" s="20"/>
      <c r="LGI179" s="20"/>
      <c r="LGJ179" s="20"/>
      <c r="LGK179" s="20"/>
      <c r="LGL179" s="20"/>
      <c r="LGM179" s="20"/>
      <c r="LGN179" s="20"/>
      <c r="LGO179" s="20"/>
      <c r="LGP179" s="20"/>
      <c r="LGQ179" s="20"/>
      <c r="LGR179" s="20"/>
      <c r="LGS179" s="20"/>
      <c r="LGT179" s="20"/>
      <c r="LGU179" s="20"/>
      <c r="LGV179" s="20"/>
      <c r="LGW179" s="20"/>
      <c r="LGX179" s="20"/>
      <c r="LGY179" s="20"/>
      <c r="LGZ179" s="20"/>
      <c r="LHA179" s="20"/>
      <c r="LHB179" s="20"/>
      <c r="LHC179" s="20"/>
      <c r="LHD179" s="20"/>
      <c r="LHE179" s="20"/>
      <c r="LHF179" s="20"/>
      <c r="LHG179" s="20"/>
      <c r="LHH179" s="20"/>
      <c r="LHI179" s="20"/>
      <c r="LHJ179" s="20"/>
      <c r="LHK179" s="20"/>
      <c r="LHL179" s="20"/>
      <c r="LHM179" s="20"/>
      <c r="LHN179" s="20"/>
      <c r="LHO179" s="20"/>
      <c r="LHP179" s="20"/>
      <c r="LHQ179" s="20"/>
      <c r="LHR179" s="20"/>
      <c r="LHS179" s="20"/>
      <c r="LHT179" s="20"/>
      <c r="LHU179" s="20"/>
      <c r="LHV179" s="20"/>
      <c r="LHW179" s="20"/>
      <c r="LHX179" s="20"/>
      <c r="LHY179" s="20"/>
      <c r="LHZ179" s="20"/>
      <c r="LIA179" s="20"/>
      <c r="LIB179" s="20"/>
      <c r="LIC179" s="20"/>
      <c r="LID179" s="20"/>
      <c r="LIE179" s="20"/>
      <c r="LIF179" s="20"/>
      <c r="LIG179" s="20"/>
      <c r="LIH179" s="20"/>
      <c r="LII179" s="20"/>
      <c r="LIJ179" s="20"/>
      <c r="LIK179" s="20"/>
      <c r="LIL179" s="20"/>
      <c r="LIM179" s="20"/>
      <c r="LIN179" s="20"/>
      <c r="LIO179" s="20"/>
      <c r="LIP179" s="20"/>
      <c r="LIQ179" s="20"/>
      <c r="LIR179" s="20"/>
      <c r="LIS179" s="20"/>
      <c r="LIT179" s="20"/>
      <c r="LIU179" s="20"/>
      <c r="LIV179" s="20"/>
      <c r="LIW179" s="20"/>
      <c r="LIX179" s="20"/>
      <c r="LIY179" s="20"/>
      <c r="LIZ179" s="20"/>
      <c r="LJA179" s="20"/>
      <c r="LJB179" s="20"/>
      <c r="LJC179" s="20"/>
      <c r="LJD179" s="20"/>
      <c r="LJE179" s="20"/>
      <c r="LJF179" s="20"/>
      <c r="LJG179" s="20"/>
      <c r="LJH179" s="20"/>
      <c r="LJI179" s="20"/>
      <c r="LJJ179" s="20"/>
      <c r="LJK179" s="20"/>
      <c r="LJL179" s="20"/>
      <c r="LJM179" s="20"/>
      <c r="LJN179" s="20"/>
      <c r="LJO179" s="20"/>
      <c r="LJP179" s="20"/>
      <c r="LJQ179" s="20"/>
      <c r="LJR179" s="20"/>
      <c r="LJS179" s="20"/>
      <c r="LJT179" s="20"/>
      <c r="LJU179" s="20"/>
      <c r="LJV179" s="20"/>
      <c r="LJW179" s="20"/>
      <c r="LJX179" s="20"/>
      <c r="LJY179" s="20"/>
      <c r="LJZ179" s="20"/>
      <c r="LKA179" s="20"/>
      <c r="LKB179" s="20"/>
      <c r="LKC179" s="20"/>
      <c r="LKD179" s="20"/>
      <c r="LKE179" s="20"/>
      <c r="LKF179" s="20"/>
      <c r="LKG179" s="20"/>
      <c r="LKH179" s="20"/>
      <c r="LKI179" s="20"/>
      <c r="LKJ179" s="20"/>
      <c r="LKK179" s="20"/>
      <c r="LKL179" s="20"/>
      <c r="LKM179" s="20"/>
      <c r="LKN179" s="20"/>
      <c r="LKO179" s="20"/>
      <c r="LKP179" s="20"/>
      <c r="LKQ179" s="20"/>
      <c r="LKR179" s="20"/>
      <c r="LKS179" s="20"/>
      <c r="LKT179" s="20"/>
      <c r="LKU179" s="20"/>
      <c r="LKV179" s="20"/>
      <c r="LKW179" s="20"/>
      <c r="LKX179" s="20"/>
      <c r="LKY179" s="20"/>
      <c r="LKZ179" s="20"/>
      <c r="LLA179" s="20"/>
      <c r="LLB179" s="20"/>
      <c r="LLC179" s="20"/>
      <c r="LLD179" s="20"/>
      <c r="LLE179" s="20"/>
      <c r="LLF179" s="20"/>
      <c r="LLG179" s="20"/>
      <c r="LLH179" s="20"/>
      <c r="LLI179" s="20"/>
      <c r="LLJ179" s="20"/>
      <c r="LLK179" s="20"/>
      <c r="LLL179" s="20"/>
      <c r="LLM179" s="20"/>
      <c r="LLN179" s="20"/>
      <c r="LLO179" s="20"/>
      <c r="LLP179" s="20"/>
      <c r="LLQ179" s="20"/>
      <c r="LLR179" s="20"/>
      <c r="LLS179" s="20"/>
      <c r="LLT179" s="20"/>
      <c r="LLU179" s="20"/>
      <c r="LLV179" s="20"/>
      <c r="LLW179" s="20"/>
      <c r="LLX179" s="20"/>
      <c r="LLY179" s="20"/>
      <c r="LLZ179" s="20"/>
      <c r="LMA179" s="20"/>
      <c r="LMB179" s="20"/>
      <c r="LMC179" s="20"/>
      <c r="LMD179" s="20"/>
      <c r="LME179" s="20"/>
      <c r="LMF179" s="20"/>
      <c r="LMG179" s="20"/>
      <c r="LMH179" s="20"/>
      <c r="LMI179" s="20"/>
      <c r="LMJ179" s="20"/>
      <c r="LMK179" s="20"/>
      <c r="LML179" s="20"/>
      <c r="LMM179" s="20"/>
      <c r="LMN179" s="20"/>
      <c r="LMO179" s="20"/>
      <c r="LMP179" s="20"/>
      <c r="LMQ179" s="20"/>
      <c r="LMR179" s="20"/>
      <c r="LMS179" s="20"/>
      <c r="LMT179" s="20"/>
      <c r="LMU179" s="20"/>
      <c r="LMV179" s="20"/>
      <c r="LMW179" s="20"/>
      <c r="LMX179" s="20"/>
      <c r="LMY179" s="20"/>
      <c r="LMZ179" s="20"/>
      <c r="LNA179" s="20"/>
      <c r="LNB179" s="20"/>
      <c r="LNC179" s="20"/>
      <c r="LND179" s="20"/>
      <c r="LNE179" s="20"/>
      <c r="LNF179" s="20"/>
      <c r="LNG179" s="20"/>
      <c r="LNH179" s="20"/>
      <c r="LNI179" s="20"/>
      <c r="LNJ179" s="20"/>
      <c r="LNK179" s="20"/>
      <c r="LNL179" s="20"/>
      <c r="LNM179" s="20"/>
      <c r="LNN179" s="20"/>
      <c r="LNO179" s="20"/>
      <c r="LNP179" s="20"/>
      <c r="LNQ179" s="20"/>
      <c r="LNR179" s="20"/>
      <c r="LNS179" s="20"/>
      <c r="LNT179" s="20"/>
      <c r="LNU179" s="20"/>
      <c r="LNV179" s="20"/>
      <c r="LNW179" s="20"/>
      <c r="LNX179" s="20"/>
      <c r="LNY179" s="20"/>
      <c r="LNZ179" s="20"/>
      <c r="LOA179" s="20"/>
      <c r="LOB179" s="20"/>
      <c r="LOC179" s="20"/>
      <c r="LOD179" s="20"/>
      <c r="LOE179" s="20"/>
      <c r="LOF179" s="20"/>
      <c r="LOG179" s="20"/>
      <c r="LOH179" s="20"/>
      <c r="LOI179" s="20"/>
      <c r="LOJ179" s="20"/>
      <c r="LOK179" s="20"/>
      <c r="LOL179" s="20"/>
      <c r="LOM179" s="20"/>
      <c r="LON179" s="20"/>
      <c r="LOO179" s="20"/>
      <c r="LOP179" s="20"/>
      <c r="LOQ179" s="20"/>
      <c r="LOR179" s="20"/>
      <c r="LOS179" s="20"/>
      <c r="LOT179" s="20"/>
      <c r="LOU179" s="20"/>
      <c r="LOV179" s="20"/>
      <c r="LOW179" s="20"/>
      <c r="LOX179" s="20"/>
      <c r="LOY179" s="20"/>
      <c r="LOZ179" s="20"/>
      <c r="LPA179" s="20"/>
      <c r="LPB179" s="20"/>
      <c r="LPC179" s="20"/>
      <c r="LPD179" s="20"/>
      <c r="LPE179" s="20"/>
      <c r="LPF179" s="20"/>
      <c r="LPG179" s="20"/>
      <c r="LPH179" s="20"/>
      <c r="LPI179" s="20"/>
      <c r="LPJ179" s="20"/>
      <c r="LPK179" s="20"/>
      <c r="LPL179" s="20"/>
      <c r="LPM179" s="20"/>
      <c r="LPN179" s="20"/>
      <c r="LPO179" s="20"/>
      <c r="LPP179" s="20"/>
      <c r="LPQ179" s="20"/>
      <c r="LPR179" s="20"/>
      <c r="LPS179" s="20"/>
      <c r="LPT179" s="20"/>
      <c r="LPU179" s="20"/>
      <c r="LPV179" s="20"/>
      <c r="LPW179" s="20"/>
      <c r="LPX179" s="20"/>
      <c r="LPY179" s="20"/>
      <c r="LPZ179" s="20"/>
      <c r="LQA179" s="20"/>
      <c r="LQB179" s="20"/>
      <c r="LQC179" s="20"/>
      <c r="LQD179" s="20"/>
      <c r="LQE179" s="20"/>
      <c r="LQF179" s="20"/>
      <c r="LQG179" s="20"/>
      <c r="LQH179" s="20"/>
      <c r="LQI179" s="20"/>
      <c r="LQJ179" s="20"/>
      <c r="LQK179" s="20"/>
      <c r="LQL179" s="20"/>
      <c r="LQM179" s="20"/>
      <c r="LQN179" s="20"/>
      <c r="LQO179" s="20"/>
      <c r="LQP179" s="20"/>
      <c r="LQQ179" s="20"/>
      <c r="LQR179" s="20"/>
      <c r="LQS179" s="20"/>
      <c r="LQT179" s="20"/>
      <c r="LQU179" s="20"/>
      <c r="LQV179" s="20"/>
      <c r="LQW179" s="20"/>
      <c r="LQX179" s="20"/>
      <c r="LQY179" s="20"/>
      <c r="LQZ179" s="20"/>
      <c r="LRA179" s="20"/>
      <c r="LRB179" s="20"/>
      <c r="LRC179" s="20"/>
      <c r="LRD179" s="20"/>
      <c r="LRE179" s="20"/>
      <c r="LRF179" s="20"/>
      <c r="LRG179" s="20"/>
      <c r="LRH179" s="20"/>
      <c r="LRI179" s="20"/>
      <c r="LRJ179" s="20"/>
      <c r="LRK179" s="20"/>
      <c r="LRL179" s="20"/>
      <c r="LRM179" s="20"/>
      <c r="LRN179" s="20"/>
      <c r="LRO179" s="20"/>
      <c r="LRP179" s="20"/>
      <c r="LRQ179" s="20"/>
      <c r="LRR179" s="20"/>
      <c r="LRS179" s="20"/>
      <c r="LRT179" s="20"/>
      <c r="LRU179" s="20"/>
      <c r="LRV179" s="20"/>
      <c r="LRW179" s="20"/>
      <c r="LRX179" s="20"/>
      <c r="LRY179" s="20"/>
      <c r="LRZ179" s="20"/>
      <c r="LSA179" s="20"/>
      <c r="LSB179" s="20"/>
      <c r="LSC179" s="20"/>
      <c r="LSD179" s="20"/>
      <c r="LSE179" s="20"/>
      <c r="LSF179" s="20"/>
      <c r="LSG179" s="20"/>
      <c r="LSH179" s="20"/>
      <c r="LSI179" s="20"/>
      <c r="LSJ179" s="20"/>
      <c r="LSK179" s="20"/>
      <c r="LSL179" s="20"/>
      <c r="LSM179" s="20"/>
      <c r="LSN179" s="20"/>
      <c r="LSO179" s="20"/>
      <c r="LSP179" s="20"/>
      <c r="LSQ179" s="20"/>
      <c r="LSR179" s="20"/>
      <c r="LSS179" s="20"/>
      <c r="LST179" s="20"/>
      <c r="LSU179" s="20"/>
      <c r="LSV179" s="20"/>
      <c r="LSW179" s="20"/>
      <c r="LSX179" s="20"/>
      <c r="LSY179" s="20"/>
      <c r="LSZ179" s="20"/>
      <c r="LTA179" s="20"/>
      <c r="LTB179" s="20"/>
      <c r="LTC179" s="20"/>
      <c r="LTD179" s="20"/>
      <c r="LTE179" s="20"/>
      <c r="LTF179" s="20"/>
      <c r="LTG179" s="20"/>
      <c r="LTH179" s="20"/>
      <c r="LTI179" s="20"/>
      <c r="LTJ179" s="20"/>
      <c r="LTK179" s="20"/>
      <c r="LTL179" s="20"/>
      <c r="LTM179" s="20"/>
      <c r="LTN179" s="20"/>
      <c r="LTO179" s="20"/>
      <c r="LTP179" s="20"/>
      <c r="LTQ179" s="20"/>
      <c r="LTR179" s="20"/>
      <c r="LTS179" s="20"/>
      <c r="LTT179" s="20"/>
      <c r="LTU179" s="20"/>
      <c r="LTV179" s="20"/>
      <c r="LTW179" s="20"/>
      <c r="LTX179" s="20"/>
      <c r="LTY179" s="20"/>
      <c r="LTZ179" s="20"/>
      <c r="LUA179" s="20"/>
      <c r="LUB179" s="20"/>
      <c r="LUC179" s="20"/>
      <c r="LUD179" s="20"/>
      <c r="LUE179" s="20"/>
      <c r="LUF179" s="20"/>
      <c r="LUG179" s="20"/>
      <c r="LUH179" s="20"/>
      <c r="LUI179" s="20"/>
      <c r="LUJ179" s="20"/>
      <c r="LUK179" s="20"/>
      <c r="LUL179" s="20"/>
      <c r="LUM179" s="20"/>
      <c r="LUN179" s="20"/>
      <c r="LUO179" s="20"/>
      <c r="LUP179" s="20"/>
      <c r="LUQ179" s="20"/>
      <c r="LUR179" s="20"/>
      <c r="LUS179" s="20"/>
      <c r="LUT179" s="20"/>
      <c r="LUU179" s="20"/>
      <c r="LUV179" s="20"/>
      <c r="LUW179" s="20"/>
      <c r="LUX179" s="20"/>
      <c r="LUY179" s="20"/>
      <c r="LUZ179" s="20"/>
      <c r="LVA179" s="20"/>
      <c r="LVB179" s="20"/>
      <c r="LVC179" s="20"/>
      <c r="LVD179" s="20"/>
      <c r="LVE179" s="20"/>
      <c r="LVF179" s="20"/>
      <c r="LVG179" s="20"/>
      <c r="LVH179" s="20"/>
      <c r="LVI179" s="20"/>
      <c r="LVJ179" s="20"/>
      <c r="LVK179" s="20"/>
      <c r="LVL179" s="20"/>
      <c r="LVM179" s="20"/>
      <c r="LVN179" s="20"/>
      <c r="LVO179" s="20"/>
      <c r="LVP179" s="20"/>
      <c r="LVQ179" s="20"/>
      <c r="LVR179" s="20"/>
      <c r="LVS179" s="20"/>
      <c r="LVT179" s="20"/>
      <c r="LVU179" s="20"/>
      <c r="LVV179" s="20"/>
      <c r="LVW179" s="20"/>
      <c r="LVX179" s="20"/>
      <c r="LVY179" s="20"/>
      <c r="LVZ179" s="20"/>
      <c r="LWA179" s="20"/>
      <c r="LWB179" s="20"/>
      <c r="LWC179" s="20"/>
      <c r="LWD179" s="20"/>
      <c r="LWE179" s="20"/>
      <c r="LWF179" s="20"/>
      <c r="LWG179" s="20"/>
      <c r="LWH179" s="20"/>
      <c r="LWI179" s="20"/>
      <c r="LWJ179" s="20"/>
      <c r="LWK179" s="20"/>
      <c r="LWL179" s="20"/>
      <c r="LWM179" s="20"/>
      <c r="LWN179" s="20"/>
      <c r="LWO179" s="20"/>
      <c r="LWP179" s="20"/>
      <c r="LWQ179" s="20"/>
      <c r="LWR179" s="20"/>
      <c r="LWS179" s="20"/>
      <c r="LWT179" s="20"/>
      <c r="LWU179" s="20"/>
      <c r="LWV179" s="20"/>
      <c r="LWW179" s="20"/>
      <c r="LWX179" s="20"/>
      <c r="LWY179" s="20"/>
      <c r="LWZ179" s="20"/>
      <c r="LXA179" s="20"/>
      <c r="LXB179" s="20"/>
      <c r="LXC179" s="20"/>
      <c r="LXD179" s="20"/>
      <c r="LXE179" s="20"/>
      <c r="LXF179" s="20"/>
      <c r="LXG179" s="20"/>
      <c r="LXH179" s="20"/>
      <c r="LXI179" s="20"/>
      <c r="LXJ179" s="20"/>
      <c r="LXK179" s="20"/>
      <c r="LXL179" s="20"/>
      <c r="LXM179" s="20"/>
      <c r="LXN179" s="20"/>
      <c r="LXO179" s="20"/>
      <c r="LXP179" s="20"/>
      <c r="LXQ179" s="20"/>
      <c r="LXR179" s="20"/>
      <c r="LXS179" s="20"/>
      <c r="LXT179" s="20"/>
      <c r="LXU179" s="20"/>
      <c r="LXV179" s="20"/>
      <c r="LXW179" s="20"/>
      <c r="LXX179" s="20"/>
      <c r="LXY179" s="20"/>
      <c r="LXZ179" s="20"/>
      <c r="LYA179" s="20"/>
      <c r="LYB179" s="20"/>
      <c r="LYC179" s="20"/>
      <c r="LYD179" s="20"/>
      <c r="LYE179" s="20"/>
      <c r="LYF179" s="20"/>
      <c r="LYG179" s="20"/>
      <c r="LYH179" s="20"/>
      <c r="LYI179" s="20"/>
      <c r="LYJ179" s="20"/>
      <c r="LYK179" s="20"/>
      <c r="LYL179" s="20"/>
      <c r="LYM179" s="20"/>
      <c r="LYN179" s="20"/>
      <c r="LYO179" s="20"/>
      <c r="LYP179" s="20"/>
      <c r="LYQ179" s="20"/>
      <c r="LYR179" s="20"/>
      <c r="LYS179" s="20"/>
      <c r="LYT179" s="20"/>
      <c r="LYU179" s="20"/>
      <c r="LYV179" s="20"/>
      <c r="LYW179" s="20"/>
      <c r="LYX179" s="20"/>
      <c r="LYY179" s="20"/>
      <c r="LYZ179" s="20"/>
      <c r="LZA179" s="20"/>
      <c r="LZB179" s="20"/>
      <c r="LZC179" s="20"/>
      <c r="LZD179" s="20"/>
      <c r="LZE179" s="20"/>
      <c r="LZF179" s="20"/>
      <c r="LZG179" s="20"/>
      <c r="LZH179" s="20"/>
      <c r="LZI179" s="20"/>
      <c r="LZJ179" s="20"/>
      <c r="LZK179" s="20"/>
      <c r="LZL179" s="20"/>
      <c r="LZM179" s="20"/>
      <c r="LZN179" s="20"/>
      <c r="LZO179" s="20"/>
      <c r="LZP179" s="20"/>
      <c r="LZQ179" s="20"/>
      <c r="LZR179" s="20"/>
      <c r="LZS179" s="20"/>
      <c r="LZT179" s="20"/>
      <c r="LZU179" s="20"/>
      <c r="LZV179" s="20"/>
      <c r="LZW179" s="20"/>
      <c r="LZX179" s="20"/>
      <c r="LZY179" s="20"/>
      <c r="LZZ179" s="20"/>
      <c r="MAA179" s="20"/>
      <c r="MAB179" s="20"/>
      <c r="MAC179" s="20"/>
      <c r="MAD179" s="20"/>
      <c r="MAE179" s="20"/>
      <c r="MAF179" s="20"/>
      <c r="MAG179" s="20"/>
      <c r="MAH179" s="20"/>
      <c r="MAI179" s="20"/>
      <c r="MAJ179" s="20"/>
      <c r="MAK179" s="20"/>
      <c r="MAL179" s="20"/>
      <c r="MAM179" s="20"/>
      <c r="MAN179" s="20"/>
      <c r="MAO179" s="20"/>
      <c r="MAP179" s="20"/>
      <c r="MAQ179" s="20"/>
      <c r="MAR179" s="20"/>
      <c r="MAS179" s="20"/>
      <c r="MAT179" s="20"/>
      <c r="MAU179" s="20"/>
      <c r="MAV179" s="20"/>
      <c r="MAW179" s="20"/>
      <c r="MAX179" s="20"/>
      <c r="MAY179" s="20"/>
      <c r="MAZ179" s="20"/>
      <c r="MBA179" s="20"/>
      <c r="MBB179" s="20"/>
      <c r="MBC179" s="20"/>
      <c r="MBD179" s="20"/>
      <c r="MBE179" s="20"/>
      <c r="MBF179" s="20"/>
      <c r="MBG179" s="20"/>
      <c r="MBH179" s="20"/>
      <c r="MBI179" s="20"/>
      <c r="MBJ179" s="20"/>
      <c r="MBK179" s="20"/>
      <c r="MBL179" s="20"/>
      <c r="MBM179" s="20"/>
      <c r="MBN179" s="20"/>
      <c r="MBO179" s="20"/>
      <c r="MBP179" s="20"/>
      <c r="MBQ179" s="20"/>
      <c r="MBR179" s="20"/>
      <c r="MBS179" s="20"/>
      <c r="MBT179" s="20"/>
      <c r="MBU179" s="20"/>
      <c r="MBV179" s="20"/>
      <c r="MBW179" s="20"/>
      <c r="MBX179" s="20"/>
      <c r="MBY179" s="20"/>
      <c r="MBZ179" s="20"/>
      <c r="MCA179" s="20"/>
      <c r="MCB179" s="20"/>
      <c r="MCC179" s="20"/>
      <c r="MCD179" s="20"/>
      <c r="MCE179" s="20"/>
      <c r="MCF179" s="20"/>
      <c r="MCG179" s="20"/>
      <c r="MCH179" s="20"/>
      <c r="MCI179" s="20"/>
      <c r="MCJ179" s="20"/>
      <c r="MCK179" s="20"/>
      <c r="MCL179" s="20"/>
      <c r="MCM179" s="20"/>
      <c r="MCN179" s="20"/>
      <c r="MCO179" s="20"/>
      <c r="MCP179" s="20"/>
      <c r="MCQ179" s="20"/>
      <c r="MCR179" s="20"/>
      <c r="MCS179" s="20"/>
      <c r="MCT179" s="20"/>
      <c r="MCU179" s="20"/>
      <c r="MCV179" s="20"/>
      <c r="MCW179" s="20"/>
      <c r="MCX179" s="20"/>
      <c r="MCY179" s="20"/>
      <c r="MCZ179" s="20"/>
      <c r="MDA179" s="20"/>
      <c r="MDB179" s="20"/>
      <c r="MDC179" s="20"/>
      <c r="MDD179" s="20"/>
      <c r="MDE179" s="20"/>
      <c r="MDF179" s="20"/>
      <c r="MDG179" s="20"/>
      <c r="MDH179" s="20"/>
      <c r="MDI179" s="20"/>
      <c r="MDJ179" s="20"/>
      <c r="MDK179" s="20"/>
      <c r="MDL179" s="20"/>
      <c r="MDM179" s="20"/>
      <c r="MDN179" s="20"/>
      <c r="MDO179" s="20"/>
      <c r="MDP179" s="20"/>
      <c r="MDQ179" s="20"/>
      <c r="MDR179" s="20"/>
      <c r="MDS179" s="20"/>
      <c r="MDT179" s="20"/>
      <c r="MDU179" s="20"/>
      <c r="MDV179" s="20"/>
      <c r="MDW179" s="20"/>
      <c r="MDX179" s="20"/>
      <c r="MDY179" s="20"/>
      <c r="MDZ179" s="20"/>
      <c r="MEA179" s="20"/>
      <c r="MEB179" s="20"/>
      <c r="MEC179" s="20"/>
      <c r="MED179" s="20"/>
      <c r="MEE179" s="20"/>
      <c r="MEF179" s="20"/>
      <c r="MEG179" s="20"/>
      <c r="MEH179" s="20"/>
      <c r="MEI179" s="20"/>
      <c r="MEJ179" s="20"/>
      <c r="MEK179" s="20"/>
      <c r="MEL179" s="20"/>
      <c r="MEM179" s="20"/>
      <c r="MEN179" s="20"/>
      <c r="MEO179" s="20"/>
      <c r="MEP179" s="20"/>
      <c r="MEQ179" s="20"/>
      <c r="MER179" s="20"/>
      <c r="MES179" s="20"/>
      <c r="MET179" s="20"/>
      <c r="MEU179" s="20"/>
      <c r="MEV179" s="20"/>
      <c r="MEW179" s="20"/>
      <c r="MEX179" s="20"/>
      <c r="MEY179" s="20"/>
      <c r="MEZ179" s="20"/>
      <c r="MFA179" s="20"/>
      <c r="MFB179" s="20"/>
      <c r="MFC179" s="20"/>
      <c r="MFD179" s="20"/>
      <c r="MFE179" s="20"/>
      <c r="MFF179" s="20"/>
      <c r="MFG179" s="20"/>
      <c r="MFH179" s="20"/>
      <c r="MFI179" s="20"/>
      <c r="MFJ179" s="20"/>
      <c r="MFK179" s="20"/>
      <c r="MFL179" s="20"/>
      <c r="MFM179" s="20"/>
      <c r="MFN179" s="20"/>
      <c r="MFO179" s="20"/>
      <c r="MFP179" s="20"/>
      <c r="MFQ179" s="20"/>
      <c r="MFR179" s="20"/>
      <c r="MFS179" s="20"/>
      <c r="MFT179" s="20"/>
      <c r="MFU179" s="20"/>
      <c r="MFV179" s="20"/>
      <c r="MFW179" s="20"/>
      <c r="MFX179" s="20"/>
      <c r="MFY179" s="20"/>
      <c r="MFZ179" s="20"/>
      <c r="MGA179" s="20"/>
      <c r="MGB179" s="20"/>
      <c r="MGC179" s="20"/>
      <c r="MGD179" s="20"/>
      <c r="MGE179" s="20"/>
      <c r="MGF179" s="20"/>
      <c r="MGG179" s="20"/>
      <c r="MGH179" s="20"/>
      <c r="MGI179" s="20"/>
      <c r="MGJ179" s="20"/>
      <c r="MGK179" s="20"/>
      <c r="MGL179" s="20"/>
      <c r="MGM179" s="20"/>
      <c r="MGN179" s="20"/>
      <c r="MGO179" s="20"/>
      <c r="MGP179" s="20"/>
      <c r="MGQ179" s="20"/>
      <c r="MGR179" s="20"/>
      <c r="MGS179" s="20"/>
      <c r="MGT179" s="20"/>
      <c r="MGU179" s="20"/>
      <c r="MGV179" s="20"/>
      <c r="MGW179" s="20"/>
      <c r="MGX179" s="20"/>
      <c r="MGY179" s="20"/>
      <c r="MGZ179" s="20"/>
      <c r="MHA179" s="20"/>
      <c r="MHB179" s="20"/>
      <c r="MHC179" s="20"/>
      <c r="MHD179" s="20"/>
      <c r="MHE179" s="20"/>
      <c r="MHF179" s="20"/>
      <c r="MHG179" s="20"/>
      <c r="MHH179" s="20"/>
      <c r="MHI179" s="20"/>
      <c r="MHJ179" s="20"/>
      <c r="MHK179" s="20"/>
      <c r="MHL179" s="20"/>
      <c r="MHM179" s="20"/>
      <c r="MHN179" s="20"/>
      <c r="MHO179" s="20"/>
      <c r="MHP179" s="20"/>
      <c r="MHQ179" s="20"/>
      <c r="MHR179" s="20"/>
      <c r="MHS179" s="20"/>
      <c r="MHT179" s="20"/>
      <c r="MHU179" s="20"/>
      <c r="MHV179" s="20"/>
      <c r="MHW179" s="20"/>
      <c r="MHX179" s="20"/>
      <c r="MHY179" s="20"/>
      <c r="MHZ179" s="20"/>
      <c r="MIA179" s="20"/>
      <c r="MIB179" s="20"/>
      <c r="MIC179" s="20"/>
      <c r="MID179" s="20"/>
      <c r="MIE179" s="20"/>
      <c r="MIF179" s="20"/>
      <c r="MIG179" s="20"/>
      <c r="MIH179" s="20"/>
      <c r="MII179" s="20"/>
      <c r="MIJ179" s="20"/>
      <c r="MIK179" s="20"/>
      <c r="MIL179" s="20"/>
      <c r="MIM179" s="20"/>
      <c r="MIN179" s="20"/>
      <c r="MIO179" s="20"/>
      <c r="MIP179" s="20"/>
      <c r="MIQ179" s="20"/>
      <c r="MIR179" s="20"/>
      <c r="MIS179" s="20"/>
      <c r="MIT179" s="20"/>
      <c r="MIU179" s="20"/>
      <c r="MIV179" s="20"/>
      <c r="MIW179" s="20"/>
      <c r="MIX179" s="20"/>
      <c r="MIY179" s="20"/>
      <c r="MIZ179" s="20"/>
      <c r="MJA179" s="20"/>
      <c r="MJB179" s="20"/>
      <c r="MJC179" s="20"/>
      <c r="MJD179" s="20"/>
      <c r="MJE179" s="20"/>
      <c r="MJF179" s="20"/>
      <c r="MJG179" s="20"/>
      <c r="MJH179" s="20"/>
      <c r="MJI179" s="20"/>
      <c r="MJJ179" s="20"/>
      <c r="MJK179" s="20"/>
      <c r="MJL179" s="20"/>
      <c r="MJM179" s="20"/>
      <c r="MJN179" s="20"/>
      <c r="MJO179" s="20"/>
      <c r="MJP179" s="20"/>
      <c r="MJQ179" s="20"/>
      <c r="MJR179" s="20"/>
      <c r="MJS179" s="20"/>
      <c r="MJT179" s="20"/>
      <c r="MJU179" s="20"/>
      <c r="MJV179" s="20"/>
      <c r="MJW179" s="20"/>
      <c r="MJX179" s="20"/>
      <c r="MJY179" s="20"/>
      <c r="MJZ179" s="20"/>
      <c r="MKA179" s="20"/>
      <c r="MKB179" s="20"/>
      <c r="MKC179" s="20"/>
      <c r="MKD179" s="20"/>
      <c r="MKE179" s="20"/>
      <c r="MKF179" s="20"/>
      <c r="MKG179" s="20"/>
      <c r="MKH179" s="20"/>
      <c r="MKI179" s="20"/>
      <c r="MKJ179" s="20"/>
      <c r="MKK179" s="20"/>
      <c r="MKL179" s="20"/>
      <c r="MKM179" s="20"/>
      <c r="MKN179" s="20"/>
      <c r="MKO179" s="20"/>
      <c r="MKP179" s="20"/>
      <c r="MKQ179" s="20"/>
      <c r="MKR179" s="20"/>
      <c r="MKS179" s="20"/>
      <c r="MKT179" s="20"/>
      <c r="MKU179" s="20"/>
      <c r="MKV179" s="20"/>
      <c r="MKW179" s="20"/>
      <c r="MKX179" s="20"/>
      <c r="MKY179" s="20"/>
      <c r="MKZ179" s="20"/>
      <c r="MLA179" s="20"/>
      <c r="MLB179" s="20"/>
      <c r="MLC179" s="20"/>
      <c r="MLD179" s="20"/>
      <c r="MLE179" s="20"/>
      <c r="MLF179" s="20"/>
      <c r="MLG179" s="20"/>
      <c r="MLH179" s="20"/>
      <c r="MLI179" s="20"/>
      <c r="MLJ179" s="20"/>
      <c r="MLK179" s="20"/>
      <c r="MLL179" s="20"/>
      <c r="MLM179" s="20"/>
      <c r="MLN179" s="20"/>
      <c r="MLO179" s="20"/>
      <c r="MLP179" s="20"/>
      <c r="MLQ179" s="20"/>
      <c r="MLR179" s="20"/>
      <c r="MLS179" s="20"/>
      <c r="MLT179" s="20"/>
      <c r="MLU179" s="20"/>
      <c r="MLV179" s="20"/>
      <c r="MLW179" s="20"/>
      <c r="MLX179" s="20"/>
      <c r="MLY179" s="20"/>
      <c r="MLZ179" s="20"/>
      <c r="MMA179" s="20"/>
      <c r="MMB179" s="20"/>
      <c r="MMC179" s="20"/>
      <c r="MMD179" s="20"/>
      <c r="MME179" s="20"/>
      <c r="MMF179" s="20"/>
      <c r="MMG179" s="20"/>
      <c r="MMH179" s="20"/>
      <c r="MMI179" s="20"/>
      <c r="MMJ179" s="20"/>
      <c r="MMK179" s="20"/>
      <c r="MML179" s="20"/>
      <c r="MMM179" s="20"/>
      <c r="MMN179" s="20"/>
      <c r="MMO179" s="20"/>
      <c r="MMP179" s="20"/>
      <c r="MMQ179" s="20"/>
      <c r="MMR179" s="20"/>
      <c r="MMS179" s="20"/>
      <c r="MMT179" s="20"/>
      <c r="MMU179" s="20"/>
      <c r="MMV179" s="20"/>
      <c r="MMW179" s="20"/>
      <c r="MMX179" s="20"/>
      <c r="MMY179" s="20"/>
      <c r="MMZ179" s="20"/>
      <c r="MNA179" s="20"/>
      <c r="MNB179" s="20"/>
      <c r="MNC179" s="20"/>
      <c r="MND179" s="20"/>
      <c r="MNE179" s="20"/>
      <c r="MNF179" s="20"/>
      <c r="MNG179" s="20"/>
      <c r="MNH179" s="20"/>
      <c r="MNI179" s="20"/>
      <c r="MNJ179" s="20"/>
      <c r="MNK179" s="20"/>
      <c r="MNL179" s="20"/>
      <c r="MNM179" s="20"/>
      <c r="MNN179" s="20"/>
      <c r="MNO179" s="20"/>
      <c r="MNP179" s="20"/>
      <c r="MNQ179" s="20"/>
      <c r="MNR179" s="20"/>
      <c r="MNS179" s="20"/>
      <c r="MNT179" s="20"/>
      <c r="MNU179" s="20"/>
      <c r="MNV179" s="20"/>
      <c r="MNW179" s="20"/>
      <c r="MNX179" s="20"/>
      <c r="MNY179" s="20"/>
      <c r="MNZ179" s="20"/>
      <c r="MOA179" s="20"/>
      <c r="MOB179" s="20"/>
      <c r="MOC179" s="20"/>
      <c r="MOD179" s="20"/>
      <c r="MOE179" s="20"/>
      <c r="MOF179" s="20"/>
      <c r="MOG179" s="20"/>
      <c r="MOH179" s="20"/>
      <c r="MOI179" s="20"/>
      <c r="MOJ179" s="20"/>
      <c r="MOK179" s="20"/>
      <c r="MOL179" s="20"/>
      <c r="MOM179" s="20"/>
      <c r="MON179" s="20"/>
      <c r="MOO179" s="20"/>
      <c r="MOP179" s="20"/>
      <c r="MOQ179" s="20"/>
      <c r="MOR179" s="20"/>
      <c r="MOS179" s="20"/>
      <c r="MOT179" s="20"/>
      <c r="MOU179" s="20"/>
      <c r="MOV179" s="20"/>
      <c r="MOW179" s="20"/>
      <c r="MOX179" s="20"/>
      <c r="MOY179" s="20"/>
      <c r="MOZ179" s="20"/>
      <c r="MPA179" s="20"/>
      <c r="MPB179" s="20"/>
      <c r="MPC179" s="20"/>
      <c r="MPD179" s="20"/>
      <c r="MPE179" s="20"/>
      <c r="MPF179" s="20"/>
      <c r="MPG179" s="20"/>
      <c r="MPH179" s="20"/>
      <c r="MPI179" s="20"/>
      <c r="MPJ179" s="20"/>
      <c r="MPK179" s="20"/>
      <c r="MPL179" s="20"/>
      <c r="MPM179" s="20"/>
      <c r="MPN179" s="20"/>
      <c r="MPO179" s="20"/>
      <c r="MPP179" s="20"/>
      <c r="MPQ179" s="20"/>
      <c r="MPR179" s="20"/>
      <c r="MPS179" s="20"/>
      <c r="MPT179" s="20"/>
      <c r="MPU179" s="20"/>
      <c r="MPV179" s="20"/>
      <c r="MPW179" s="20"/>
      <c r="MPX179" s="20"/>
      <c r="MPY179" s="20"/>
      <c r="MPZ179" s="20"/>
      <c r="MQA179" s="20"/>
      <c r="MQB179" s="20"/>
      <c r="MQC179" s="20"/>
      <c r="MQD179" s="20"/>
      <c r="MQE179" s="20"/>
      <c r="MQF179" s="20"/>
      <c r="MQG179" s="20"/>
      <c r="MQH179" s="20"/>
      <c r="MQI179" s="20"/>
      <c r="MQJ179" s="20"/>
      <c r="MQK179" s="20"/>
      <c r="MQL179" s="20"/>
      <c r="MQM179" s="20"/>
      <c r="MQN179" s="20"/>
      <c r="MQO179" s="20"/>
      <c r="MQP179" s="20"/>
      <c r="MQQ179" s="20"/>
      <c r="MQR179" s="20"/>
      <c r="MQS179" s="20"/>
      <c r="MQT179" s="20"/>
      <c r="MQU179" s="20"/>
      <c r="MQV179" s="20"/>
      <c r="MQW179" s="20"/>
      <c r="MQX179" s="20"/>
      <c r="MQY179" s="20"/>
      <c r="MQZ179" s="20"/>
      <c r="MRA179" s="20"/>
      <c r="MRB179" s="20"/>
      <c r="MRC179" s="20"/>
      <c r="MRD179" s="20"/>
      <c r="MRE179" s="20"/>
      <c r="MRF179" s="20"/>
      <c r="MRG179" s="20"/>
      <c r="MRH179" s="20"/>
      <c r="MRI179" s="20"/>
      <c r="MRJ179" s="20"/>
      <c r="MRK179" s="20"/>
      <c r="MRL179" s="20"/>
      <c r="MRM179" s="20"/>
      <c r="MRN179" s="20"/>
      <c r="MRO179" s="20"/>
      <c r="MRP179" s="20"/>
      <c r="MRQ179" s="20"/>
      <c r="MRR179" s="20"/>
      <c r="MRS179" s="20"/>
      <c r="MRT179" s="20"/>
      <c r="MRU179" s="20"/>
      <c r="MRV179" s="20"/>
      <c r="MRW179" s="20"/>
      <c r="MRX179" s="20"/>
      <c r="MRY179" s="20"/>
      <c r="MRZ179" s="20"/>
      <c r="MSA179" s="20"/>
      <c r="MSB179" s="20"/>
      <c r="MSC179" s="20"/>
      <c r="MSD179" s="20"/>
      <c r="MSE179" s="20"/>
      <c r="MSF179" s="20"/>
      <c r="MSG179" s="20"/>
      <c r="MSH179" s="20"/>
      <c r="MSI179" s="20"/>
      <c r="MSJ179" s="20"/>
      <c r="MSK179" s="20"/>
      <c r="MSL179" s="20"/>
      <c r="MSM179" s="20"/>
      <c r="MSN179" s="20"/>
      <c r="MSO179" s="20"/>
      <c r="MSP179" s="20"/>
      <c r="MSQ179" s="20"/>
      <c r="MSR179" s="20"/>
      <c r="MSS179" s="20"/>
      <c r="MST179" s="20"/>
      <c r="MSU179" s="20"/>
      <c r="MSV179" s="20"/>
      <c r="MSW179" s="20"/>
      <c r="MSX179" s="20"/>
      <c r="MSY179" s="20"/>
      <c r="MSZ179" s="20"/>
      <c r="MTA179" s="20"/>
      <c r="MTB179" s="20"/>
      <c r="MTC179" s="20"/>
      <c r="MTD179" s="20"/>
      <c r="MTE179" s="20"/>
      <c r="MTF179" s="20"/>
      <c r="MTG179" s="20"/>
      <c r="MTH179" s="20"/>
      <c r="MTI179" s="20"/>
      <c r="MTJ179" s="20"/>
      <c r="MTK179" s="20"/>
      <c r="MTL179" s="20"/>
      <c r="MTM179" s="20"/>
      <c r="MTN179" s="20"/>
      <c r="MTO179" s="20"/>
      <c r="MTP179" s="20"/>
      <c r="MTQ179" s="20"/>
      <c r="MTR179" s="20"/>
      <c r="MTS179" s="20"/>
      <c r="MTT179" s="20"/>
      <c r="MTU179" s="20"/>
      <c r="MTV179" s="20"/>
      <c r="MTW179" s="20"/>
      <c r="MTX179" s="20"/>
      <c r="MTY179" s="20"/>
      <c r="MTZ179" s="20"/>
      <c r="MUA179" s="20"/>
      <c r="MUB179" s="20"/>
      <c r="MUC179" s="20"/>
      <c r="MUD179" s="20"/>
      <c r="MUE179" s="20"/>
      <c r="MUF179" s="20"/>
      <c r="MUG179" s="20"/>
      <c r="MUH179" s="20"/>
      <c r="MUI179" s="20"/>
      <c r="MUJ179" s="20"/>
      <c r="MUK179" s="20"/>
      <c r="MUL179" s="20"/>
      <c r="MUM179" s="20"/>
      <c r="MUN179" s="20"/>
      <c r="MUO179" s="20"/>
      <c r="MUP179" s="20"/>
      <c r="MUQ179" s="20"/>
      <c r="MUR179" s="20"/>
      <c r="MUS179" s="20"/>
      <c r="MUT179" s="20"/>
      <c r="MUU179" s="20"/>
      <c r="MUV179" s="20"/>
      <c r="MUW179" s="20"/>
      <c r="MUX179" s="20"/>
      <c r="MUY179" s="20"/>
      <c r="MUZ179" s="20"/>
      <c r="MVA179" s="20"/>
      <c r="MVB179" s="20"/>
      <c r="MVC179" s="20"/>
      <c r="MVD179" s="20"/>
      <c r="MVE179" s="20"/>
      <c r="MVF179" s="20"/>
      <c r="MVG179" s="20"/>
      <c r="MVH179" s="20"/>
      <c r="MVI179" s="20"/>
      <c r="MVJ179" s="20"/>
      <c r="MVK179" s="20"/>
      <c r="MVL179" s="20"/>
      <c r="MVM179" s="20"/>
      <c r="MVN179" s="20"/>
      <c r="MVO179" s="20"/>
      <c r="MVP179" s="20"/>
      <c r="MVQ179" s="20"/>
      <c r="MVR179" s="20"/>
      <c r="MVS179" s="20"/>
      <c r="MVT179" s="20"/>
      <c r="MVU179" s="20"/>
      <c r="MVV179" s="20"/>
      <c r="MVW179" s="20"/>
      <c r="MVX179" s="20"/>
      <c r="MVY179" s="20"/>
      <c r="MVZ179" s="20"/>
      <c r="MWA179" s="20"/>
      <c r="MWB179" s="20"/>
      <c r="MWC179" s="20"/>
      <c r="MWD179" s="20"/>
      <c r="MWE179" s="20"/>
      <c r="MWF179" s="20"/>
      <c r="MWG179" s="20"/>
      <c r="MWH179" s="20"/>
      <c r="MWI179" s="20"/>
      <c r="MWJ179" s="20"/>
      <c r="MWK179" s="20"/>
      <c r="MWL179" s="20"/>
      <c r="MWM179" s="20"/>
      <c r="MWN179" s="20"/>
      <c r="MWO179" s="20"/>
      <c r="MWP179" s="20"/>
      <c r="MWQ179" s="20"/>
      <c r="MWR179" s="20"/>
      <c r="MWS179" s="20"/>
      <c r="MWT179" s="20"/>
      <c r="MWU179" s="20"/>
      <c r="MWV179" s="20"/>
      <c r="MWW179" s="20"/>
      <c r="MWX179" s="20"/>
      <c r="MWY179" s="20"/>
      <c r="MWZ179" s="20"/>
      <c r="MXA179" s="20"/>
      <c r="MXB179" s="20"/>
      <c r="MXC179" s="20"/>
      <c r="MXD179" s="20"/>
      <c r="MXE179" s="20"/>
      <c r="MXF179" s="20"/>
      <c r="MXG179" s="20"/>
      <c r="MXH179" s="20"/>
      <c r="MXI179" s="20"/>
      <c r="MXJ179" s="20"/>
      <c r="MXK179" s="20"/>
      <c r="MXL179" s="20"/>
      <c r="MXM179" s="20"/>
      <c r="MXN179" s="20"/>
      <c r="MXO179" s="20"/>
      <c r="MXP179" s="20"/>
      <c r="MXQ179" s="20"/>
      <c r="MXR179" s="20"/>
      <c r="MXS179" s="20"/>
      <c r="MXT179" s="20"/>
      <c r="MXU179" s="20"/>
      <c r="MXV179" s="20"/>
      <c r="MXW179" s="20"/>
      <c r="MXX179" s="20"/>
      <c r="MXY179" s="20"/>
      <c r="MXZ179" s="20"/>
      <c r="MYA179" s="20"/>
      <c r="MYB179" s="20"/>
      <c r="MYC179" s="20"/>
      <c r="MYD179" s="20"/>
      <c r="MYE179" s="20"/>
      <c r="MYF179" s="20"/>
      <c r="MYG179" s="20"/>
      <c r="MYH179" s="20"/>
      <c r="MYI179" s="20"/>
      <c r="MYJ179" s="20"/>
      <c r="MYK179" s="20"/>
      <c r="MYL179" s="20"/>
      <c r="MYM179" s="20"/>
      <c r="MYN179" s="20"/>
      <c r="MYO179" s="20"/>
      <c r="MYP179" s="20"/>
      <c r="MYQ179" s="20"/>
      <c r="MYR179" s="20"/>
      <c r="MYS179" s="20"/>
      <c r="MYT179" s="20"/>
      <c r="MYU179" s="20"/>
      <c r="MYV179" s="20"/>
      <c r="MYW179" s="20"/>
      <c r="MYX179" s="20"/>
      <c r="MYY179" s="20"/>
      <c r="MYZ179" s="20"/>
      <c r="MZA179" s="20"/>
      <c r="MZB179" s="20"/>
      <c r="MZC179" s="20"/>
      <c r="MZD179" s="20"/>
      <c r="MZE179" s="20"/>
      <c r="MZF179" s="20"/>
      <c r="MZG179" s="20"/>
      <c r="MZH179" s="20"/>
      <c r="MZI179" s="20"/>
      <c r="MZJ179" s="20"/>
      <c r="MZK179" s="20"/>
      <c r="MZL179" s="20"/>
      <c r="MZM179" s="20"/>
      <c r="MZN179" s="20"/>
      <c r="MZO179" s="20"/>
      <c r="MZP179" s="20"/>
      <c r="MZQ179" s="20"/>
      <c r="MZR179" s="20"/>
      <c r="MZS179" s="20"/>
      <c r="MZT179" s="20"/>
      <c r="MZU179" s="20"/>
      <c r="MZV179" s="20"/>
      <c r="MZW179" s="20"/>
      <c r="MZX179" s="20"/>
      <c r="MZY179" s="20"/>
      <c r="MZZ179" s="20"/>
      <c r="NAA179" s="20"/>
      <c r="NAB179" s="20"/>
      <c r="NAC179" s="20"/>
      <c r="NAD179" s="20"/>
      <c r="NAE179" s="20"/>
      <c r="NAF179" s="20"/>
      <c r="NAG179" s="20"/>
      <c r="NAH179" s="20"/>
      <c r="NAI179" s="20"/>
      <c r="NAJ179" s="20"/>
      <c r="NAK179" s="20"/>
      <c r="NAL179" s="20"/>
      <c r="NAM179" s="20"/>
      <c r="NAN179" s="20"/>
      <c r="NAO179" s="20"/>
      <c r="NAP179" s="20"/>
      <c r="NAQ179" s="20"/>
      <c r="NAR179" s="20"/>
      <c r="NAS179" s="20"/>
      <c r="NAT179" s="20"/>
      <c r="NAU179" s="20"/>
      <c r="NAV179" s="20"/>
      <c r="NAW179" s="20"/>
      <c r="NAX179" s="20"/>
      <c r="NAY179" s="20"/>
      <c r="NAZ179" s="20"/>
      <c r="NBA179" s="20"/>
      <c r="NBB179" s="20"/>
      <c r="NBC179" s="20"/>
      <c r="NBD179" s="20"/>
      <c r="NBE179" s="20"/>
      <c r="NBF179" s="20"/>
      <c r="NBG179" s="20"/>
      <c r="NBH179" s="20"/>
      <c r="NBI179" s="20"/>
      <c r="NBJ179" s="20"/>
      <c r="NBK179" s="20"/>
      <c r="NBL179" s="20"/>
      <c r="NBM179" s="20"/>
      <c r="NBN179" s="20"/>
      <c r="NBO179" s="20"/>
      <c r="NBP179" s="20"/>
      <c r="NBQ179" s="20"/>
      <c r="NBR179" s="20"/>
      <c r="NBS179" s="20"/>
      <c r="NBT179" s="20"/>
      <c r="NBU179" s="20"/>
      <c r="NBV179" s="20"/>
      <c r="NBW179" s="20"/>
      <c r="NBX179" s="20"/>
      <c r="NBY179" s="20"/>
      <c r="NBZ179" s="20"/>
      <c r="NCA179" s="20"/>
      <c r="NCB179" s="20"/>
      <c r="NCC179" s="20"/>
      <c r="NCD179" s="20"/>
      <c r="NCE179" s="20"/>
      <c r="NCF179" s="20"/>
      <c r="NCG179" s="20"/>
      <c r="NCH179" s="20"/>
      <c r="NCI179" s="20"/>
      <c r="NCJ179" s="20"/>
      <c r="NCK179" s="20"/>
      <c r="NCL179" s="20"/>
      <c r="NCM179" s="20"/>
      <c r="NCN179" s="20"/>
      <c r="NCO179" s="20"/>
      <c r="NCP179" s="20"/>
      <c r="NCQ179" s="20"/>
      <c r="NCR179" s="20"/>
      <c r="NCS179" s="20"/>
      <c r="NCT179" s="20"/>
      <c r="NCU179" s="20"/>
      <c r="NCV179" s="20"/>
      <c r="NCW179" s="20"/>
      <c r="NCX179" s="20"/>
      <c r="NCY179" s="20"/>
      <c r="NCZ179" s="20"/>
      <c r="NDA179" s="20"/>
      <c r="NDB179" s="20"/>
      <c r="NDC179" s="20"/>
      <c r="NDD179" s="20"/>
      <c r="NDE179" s="20"/>
      <c r="NDF179" s="20"/>
      <c r="NDG179" s="20"/>
      <c r="NDH179" s="20"/>
      <c r="NDI179" s="20"/>
      <c r="NDJ179" s="20"/>
      <c r="NDK179" s="20"/>
      <c r="NDL179" s="20"/>
      <c r="NDM179" s="20"/>
      <c r="NDN179" s="20"/>
      <c r="NDO179" s="20"/>
      <c r="NDP179" s="20"/>
      <c r="NDQ179" s="20"/>
      <c r="NDR179" s="20"/>
      <c r="NDS179" s="20"/>
      <c r="NDT179" s="20"/>
      <c r="NDU179" s="20"/>
      <c r="NDV179" s="20"/>
      <c r="NDW179" s="20"/>
      <c r="NDX179" s="20"/>
      <c r="NDY179" s="20"/>
      <c r="NDZ179" s="20"/>
      <c r="NEA179" s="20"/>
      <c r="NEB179" s="20"/>
      <c r="NEC179" s="20"/>
      <c r="NED179" s="20"/>
      <c r="NEE179" s="20"/>
      <c r="NEF179" s="20"/>
      <c r="NEG179" s="20"/>
      <c r="NEH179" s="20"/>
      <c r="NEI179" s="20"/>
      <c r="NEJ179" s="20"/>
      <c r="NEK179" s="20"/>
      <c r="NEL179" s="20"/>
      <c r="NEM179" s="20"/>
      <c r="NEN179" s="20"/>
      <c r="NEO179" s="20"/>
      <c r="NEP179" s="20"/>
      <c r="NEQ179" s="20"/>
      <c r="NER179" s="20"/>
      <c r="NES179" s="20"/>
      <c r="NET179" s="20"/>
      <c r="NEU179" s="20"/>
      <c r="NEV179" s="20"/>
      <c r="NEW179" s="20"/>
      <c r="NEX179" s="20"/>
      <c r="NEY179" s="20"/>
      <c r="NEZ179" s="20"/>
      <c r="NFA179" s="20"/>
      <c r="NFB179" s="20"/>
      <c r="NFC179" s="20"/>
      <c r="NFD179" s="20"/>
      <c r="NFE179" s="20"/>
      <c r="NFF179" s="20"/>
      <c r="NFG179" s="20"/>
      <c r="NFH179" s="20"/>
      <c r="NFI179" s="20"/>
      <c r="NFJ179" s="20"/>
      <c r="NFK179" s="20"/>
      <c r="NFL179" s="20"/>
      <c r="NFM179" s="20"/>
      <c r="NFN179" s="20"/>
      <c r="NFO179" s="20"/>
      <c r="NFP179" s="20"/>
      <c r="NFQ179" s="20"/>
      <c r="NFR179" s="20"/>
      <c r="NFS179" s="20"/>
      <c r="NFT179" s="20"/>
      <c r="NFU179" s="20"/>
      <c r="NFV179" s="20"/>
      <c r="NFW179" s="20"/>
      <c r="NFX179" s="20"/>
      <c r="NFY179" s="20"/>
      <c r="NFZ179" s="20"/>
      <c r="NGA179" s="20"/>
      <c r="NGB179" s="20"/>
      <c r="NGC179" s="20"/>
      <c r="NGD179" s="20"/>
      <c r="NGE179" s="20"/>
      <c r="NGF179" s="20"/>
      <c r="NGG179" s="20"/>
      <c r="NGH179" s="20"/>
      <c r="NGI179" s="20"/>
      <c r="NGJ179" s="20"/>
      <c r="NGK179" s="20"/>
      <c r="NGL179" s="20"/>
      <c r="NGM179" s="20"/>
      <c r="NGN179" s="20"/>
      <c r="NGO179" s="20"/>
      <c r="NGP179" s="20"/>
      <c r="NGQ179" s="20"/>
      <c r="NGR179" s="20"/>
      <c r="NGS179" s="20"/>
      <c r="NGT179" s="20"/>
      <c r="NGU179" s="20"/>
      <c r="NGV179" s="20"/>
      <c r="NGW179" s="20"/>
      <c r="NGX179" s="20"/>
      <c r="NGY179" s="20"/>
      <c r="NGZ179" s="20"/>
      <c r="NHA179" s="20"/>
      <c r="NHB179" s="20"/>
      <c r="NHC179" s="20"/>
      <c r="NHD179" s="20"/>
      <c r="NHE179" s="20"/>
      <c r="NHF179" s="20"/>
      <c r="NHG179" s="20"/>
      <c r="NHH179" s="20"/>
      <c r="NHI179" s="20"/>
      <c r="NHJ179" s="20"/>
      <c r="NHK179" s="20"/>
      <c r="NHL179" s="20"/>
      <c r="NHM179" s="20"/>
      <c r="NHN179" s="20"/>
      <c r="NHO179" s="20"/>
      <c r="NHP179" s="20"/>
      <c r="NHQ179" s="20"/>
      <c r="NHR179" s="20"/>
      <c r="NHS179" s="20"/>
      <c r="NHT179" s="20"/>
      <c r="NHU179" s="20"/>
      <c r="NHV179" s="20"/>
      <c r="NHW179" s="20"/>
      <c r="NHX179" s="20"/>
      <c r="NHY179" s="20"/>
      <c r="NHZ179" s="20"/>
      <c r="NIA179" s="20"/>
      <c r="NIB179" s="20"/>
      <c r="NIC179" s="20"/>
      <c r="NID179" s="20"/>
      <c r="NIE179" s="20"/>
      <c r="NIF179" s="20"/>
      <c r="NIG179" s="20"/>
      <c r="NIH179" s="20"/>
      <c r="NII179" s="20"/>
      <c r="NIJ179" s="20"/>
      <c r="NIK179" s="20"/>
      <c r="NIL179" s="20"/>
      <c r="NIM179" s="20"/>
      <c r="NIN179" s="20"/>
      <c r="NIO179" s="20"/>
      <c r="NIP179" s="20"/>
      <c r="NIQ179" s="20"/>
      <c r="NIR179" s="20"/>
      <c r="NIS179" s="20"/>
      <c r="NIT179" s="20"/>
      <c r="NIU179" s="20"/>
      <c r="NIV179" s="20"/>
      <c r="NIW179" s="20"/>
      <c r="NIX179" s="20"/>
      <c r="NIY179" s="20"/>
      <c r="NIZ179" s="20"/>
      <c r="NJA179" s="20"/>
      <c r="NJB179" s="20"/>
      <c r="NJC179" s="20"/>
      <c r="NJD179" s="20"/>
      <c r="NJE179" s="20"/>
      <c r="NJF179" s="20"/>
      <c r="NJG179" s="20"/>
      <c r="NJH179" s="20"/>
      <c r="NJI179" s="20"/>
      <c r="NJJ179" s="20"/>
      <c r="NJK179" s="20"/>
      <c r="NJL179" s="20"/>
      <c r="NJM179" s="20"/>
      <c r="NJN179" s="20"/>
      <c r="NJO179" s="20"/>
      <c r="NJP179" s="20"/>
      <c r="NJQ179" s="20"/>
      <c r="NJR179" s="20"/>
      <c r="NJS179" s="20"/>
      <c r="NJT179" s="20"/>
      <c r="NJU179" s="20"/>
      <c r="NJV179" s="20"/>
      <c r="NJW179" s="20"/>
      <c r="NJX179" s="20"/>
      <c r="NJY179" s="20"/>
      <c r="NJZ179" s="20"/>
      <c r="NKA179" s="20"/>
      <c r="NKB179" s="20"/>
      <c r="NKC179" s="20"/>
      <c r="NKD179" s="20"/>
      <c r="NKE179" s="20"/>
      <c r="NKF179" s="20"/>
      <c r="NKG179" s="20"/>
      <c r="NKH179" s="20"/>
      <c r="NKI179" s="20"/>
      <c r="NKJ179" s="20"/>
      <c r="NKK179" s="20"/>
      <c r="NKL179" s="20"/>
      <c r="NKM179" s="20"/>
      <c r="NKN179" s="20"/>
      <c r="NKO179" s="20"/>
      <c r="NKP179" s="20"/>
      <c r="NKQ179" s="20"/>
      <c r="NKR179" s="20"/>
      <c r="NKS179" s="20"/>
      <c r="NKT179" s="20"/>
      <c r="NKU179" s="20"/>
      <c r="NKV179" s="20"/>
      <c r="NKW179" s="20"/>
      <c r="NKX179" s="20"/>
      <c r="NKY179" s="20"/>
      <c r="NKZ179" s="20"/>
      <c r="NLA179" s="20"/>
      <c r="NLB179" s="20"/>
      <c r="NLC179" s="20"/>
      <c r="NLD179" s="20"/>
      <c r="NLE179" s="20"/>
      <c r="NLF179" s="20"/>
      <c r="NLG179" s="20"/>
      <c r="NLH179" s="20"/>
      <c r="NLI179" s="20"/>
      <c r="NLJ179" s="20"/>
      <c r="NLK179" s="20"/>
      <c r="NLL179" s="20"/>
      <c r="NLM179" s="20"/>
      <c r="NLN179" s="20"/>
      <c r="NLO179" s="20"/>
      <c r="NLP179" s="20"/>
      <c r="NLQ179" s="20"/>
      <c r="NLR179" s="20"/>
      <c r="NLS179" s="20"/>
      <c r="NLT179" s="20"/>
      <c r="NLU179" s="20"/>
      <c r="NLV179" s="20"/>
      <c r="NLW179" s="20"/>
      <c r="NLX179" s="20"/>
      <c r="NLY179" s="20"/>
      <c r="NLZ179" s="20"/>
      <c r="NMA179" s="20"/>
      <c r="NMB179" s="20"/>
      <c r="NMC179" s="20"/>
      <c r="NMD179" s="20"/>
      <c r="NME179" s="20"/>
      <c r="NMF179" s="20"/>
      <c r="NMG179" s="20"/>
      <c r="NMH179" s="20"/>
      <c r="NMI179" s="20"/>
      <c r="NMJ179" s="20"/>
      <c r="NMK179" s="20"/>
      <c r="NML179" s="20"/>
      <c r="NMM179" s="20"/>
      <c r="NMN179" s="20"/>
      <c r="NMO179" s="20"/>
      <c r="NMP179" s="20"/>
      <c r="NMQ179" s="20"/>
      <c r="NMR179" s="20"/>
      <c r="NMS179" s="20"/>
      <c r="NMT179" s="20"/>
      <c r="NMU179" s="20"/>
      <c r="NMV179" s="20"/>
      <c r="NMW179" s="20"/>
      <c r="NMX179" s="20"/>
      <c r="NMY179" s="20"/>
      <c r="NMZ179" s="20"/>
      <c r="NNA179" s="20"/>
      <c r="NNB179" s="20"/>
      <c r="NNC179" s="20"/>
      <c r="NND179" s="20"/>
      <c r="NNE179" s="20"/>
      <c r="NNF179" s="20"/>
      <c r="NNG179" s="20"/>
      <c r="NNH179" s="20"/>
      <c r="NNI179" s="20"/>
      <c r="NNJ179" s="20"/>
      <c r="NNK179" s="20"/>
      <c r="NNL179" s="20"/>
      <c r="NNM179" s="20"/>
      <c r="NNN179" s="20"/>
      <c r="NNO179" s="20"/>
      <c r="NNP179" s="20"/>
      <c r="NNQ179" s="20"/>
      <c r="NNR179" s="20"/>
      <c r="NNS179" s="20"/>
      <c r="NNT179" s="20"/>
      <c r="NNU179" s="20"/>
      <c r="NNV179" s="20"/>
      <c r="NNW179" s="20"/>
      <c r="NNX179" s="20"/>
      <c r="NNY179" s="20"/>
      <c r="NNZ179" s="20"/>
      <c r="NOA179" s="20"/>
      <c r="NOB179" s="20"/>
      <c r="NOC179" s="20"/>
      <c r="NOD179" s="20"/>
      <c r="NOE179" s="20"/>
      <c r="NOF179" s="20"/>
      <c r="NOG179" s="20"/>
      <c r="NOH179" s="20"/>
      <c r="NOI179" s="20"/>
      <c r="NOJ179" s="20"/>
      <c r="NOK179" s="20"/>
      <c r="NOL179" s="20"/>
      <c r="NOM179" s="20"/>
      <c r="NON179" s="20"/>
      <c r="NOO179" s="20"/>
      <c r="NOP179" s="20"/>
      <c r="NOQ179" s="20"/>
      <c r="NOR179" s="20"/>
      <c r="NOS179" s="20"/>
      <c r="NOT179" s="20"/>
      <c r="NOU179" s="20"/>
      <c r="NOV179" s="20"/>
      <c r="NOW179" s="20"/>
      <c r="NOX179" s="20"/>
      <c r="NOY179" s="20"/>
      <c r="NOZ179" s="20"/>
      <c r="NPA179" s="20"/>
      <c r="NPB179" s="20"/>
      <c r="NPC179" s="20"/>
      <c r="NPD179" s="20"/>
      <c r="NPE179" s="20"/>
      <c r="NPF179" s="20"/>
      <c r="NPG179" s="20"/>
      <c r="NPH179" s="20"/>
      <c r="NPI179" s="20"/>
      <c r="NPJ179" s="20"/>
      <c r="NPK179" s="20"/>
      <c r="NPL179" s="20"/>
      <c r="NPM179" s="20"/>
      <c r="NPN179" s="20"/>
      <c r="NPO179" s="20"/>
      <c r="NPP179" s="20"/>
      <c r="NPQ179" s="20"/>
      <c r="NPR179" s="20"/>
      <c r="NPS179" s="20"/>
      <c r="NPT179" s="20"/>
      <c r="NPU179" s="20"/>
      <c r="NPV179" s="20"/>
      <c r="NPW179" s="20"/>
      <c r="NPX179" s="20"/>
      <c r="NPY179" s="20"/>
      <c r="NPZ179" s="20"/>
      <c r="NQA179" s="20"/>
      <c r="NQB179" s="20"/>
      <c r="NQC179" s="20"/>
      <c r="NQD179" s="20"/>
      <c r="NQE179" s="20"/>
      <c r="NQF179" s="20"/>
      <c r="NQG179" s="20"/>
      <c r="NQH179" s="20"/>
      <c r="NQI179" s="20"/>
      <c r="NQJ179" s="20"/>
      <c r="NQK179" s="20"/>
      <c r="NQL179" s="20"/>
      <c r="NQM179" s="20"/>
      <c r="NQN179" s="20"/>
      <c r="NQO179" s="20"/>
      <c r="NQP179" s="20"/>
      <c r="NQQ179" s="20"/>
      <c r="NQR179" s="20"/>
      <c r="NQS179" s="20"/>
      <c r="NQT179" s="20"/>
      <c r="NQU179" s="20"/>
      <c r="NQV179" s="20"/>
      <c r="NQW179" s="20"/>
      <c r="NQX179" s="20"/>
      <c r="NQY179" s="20"/>
      <c r="NQZ179" s="20"/>
      <c r="NRA179" s="20"/>
      <c r="NRB179" s="20"/>
      <c r="NRC179" s="20"/>
      <c r="NRD179" s="20"/>
      <c r="NRE179" s="20"/>
      <c r="NRF179" s="20"/>
      <c r="NRG179" s="20"/>
      <c r="NRH179" s="20"/>
      <c r="NRI179" s="20"/>
      <c r="NRJ179" s="20"/>
      <c r="NRK179" s="20"/>
      <c r="NRL179" s="20"/>
      <c r="NRM179" s="20"/>
      <c r="NRN179" s="20"/>
      <c r="NRO179" s="20"/>
      <c r="NRP179" s="20"/>
      <c r="NRQ179" s="20"/>
      <c r="NRR179" s="20"/>
      <c r="NRS179" s="20"/>
      <c r="NRT179" s="20"/>
      <c r="NRU179" s="20"/>
      <c r="NRV179" s="20"/>
      <c r="NRW179" s="20"/>
      <c r="NRX179" s="20"/>
      <c r="NRY179" s="20"/>
      <c r="NRZ179" s="20"/>
      <c r="NSA179" s="20"/>
      <c r="NSB179" s="20"/>
      <c r="NSC179" s="20"/>
      <c r="NSD179" s="20"/>
      <c r="NSE179" s="20"/>
      <c r="NSF179" s="20"/>
      <c r="NSG179" s="20"/>
      <c r="NSH179" s="20"/>
      <c r="NSI179" s="20"/>
      <c r="NSJ179" s="20"/>
      <c r="NSK179" s="20"/>
      <c r="NSL179" s="20"/>
      <c r="NSM179" s="20"/>
      <c r="NSN179" s="20"/>
      <c r="NSO179" s="20"/>
      <c r="NSP179" s="20"/>
      <c r="NSQ179" s="20"/>
      <c r="NSR179" s="20"/>
      <c r="NSS179" s="20"/>
      <c r="NST179" s="20"/>
      <c r="NSU179" s="20"/>
      <c r="NSV179" s="20"/>
      <c r="NSW179" s="20"/>
      <c r="NSX179" s="20"/>
      <c r="NSY179" s="20"/>
      <c r="NSZ179" s="20"/>
      <c r="NTA179" s="20"/>
      <c r="NTB179" s="20"/>
      <c r="NTC179" s="20"/>
      <c r="NTD179" s="20"/>
      <c r="NTE179" s="20"/>
      <c r="NTF179" s="20"/>
      <c r="NTG179" s="20"/>
      <c r="NTH179" s="20"/>
      <c r="NTI179" s="20"/>
      <c r="NTJ179" s="20"/>
      <c r="NTK179" s="20"/>
      <c r="NTL179" s="20"/>
      <c r="NTM179" s="20"/>
      <c r="NTN179" s="20"/>
      <c r="NTO179" s="20"/>
      <c r="NTP179" s="20"/>
      <c r="NTQ179" s="20"/>
      <c r="NTR179" s="20"/>
      <c r="NTS179" s="20"/>
      <c r="NTT179" s="20"/>
      <c r="NTU179" s="20"/>
      <c r="NTV179" s="20"/>
      <c r="NTW179" s="20"/>
      <c r="NTX179" s="20"/>
      <c r="NTY179" s="20"/>
      <c r="NTZ179" s="20"/>
      <c r="NUA179" s="20"/>
      <c r="NUB179" s="20"/>
      <c r="NUC179" s="20"/>
      <c r="NUD179" s="20"/>
      <c r="NUE179" s="20"/>
      <c r="NUF179" s="20"/>
      <c r="NUG179" s="20"/>
      <c r="NUH179" s="20"/>
      <c r="NUI179" s="20"/>
      <c r="NUJ179" s="20"/>
      <c r="NUK179" s="20"/>
      <c r="NUL179" s="20"/>
      <c r="NUM179" s="20"/>
      <c r="NUN179" s="20"/>
      <c r="NUO179" s="20"/>
      <c r="NUP179" s="20"/>
      <c r="NUQ179" s="20"/>
      <c r="NUR179" s="20"/>
      <c r="NUS179" s="20"/>
      <c r="NUT179" s="20"/>
      <c r="NUU179" s="20"/>
      <c r="NUV179" s="20"/>
      <c r="NUW179" s="20"/>
      <c r="NUX179" s="20"/>
      <c r="NUY179" s="20"/>
      <c r="NUZ179" s="20"/>
      <c r="NVA179" s="20"/>
      <c r="NVB179" s="20"/>
      <c r="NVC179" s="20"/>
      <c r="NVD179" s="20"/>
      <c r="NVE179" s="20"/>
      <c r="NVF179" s="20"/>
      <c r="NVG179" s="20"/>
      <c r="NVH179" s="20"/>
      <c r="NVI179" s="20"/>
      <c r="NVJ179" s="20"/>
      <c r="NVK179" s="20"/>
      <c r="NVL179" s="20"/>
      <c r="NVM179" s="20"/>
      <c r="NVN179" s="20"/>
      <c r="NVO179" s="20"/>
      <c r="NVP179" s="20"/>
      <c r="NVQ179" s="20"/>
      <c r="NVR179" s="20"/>
      <c r="NVS179" s="20"/>
      <c r="NVT179" s="20"/>
      <c r="NVU179" s="20"/>
      <c r="NVV179" s="20"/>
      <c r="NVW179" s="20"/>
      <c r="NVX179" s="20"/>
      <c r="NVY179" s="20"/>
      <c r="NVZ179" s="20"/>
      <c r="NWA179" s="20"/>
      <c r="NWB179" s="20"/>
      <c r="NWC179" s="20"/>
      <c r="NWD179" s="20"/>
      <c r="NWE179" s="20"/>
      <c r="NWF179" s="20"/>
      <c r="NWG179" s="20"/>
      <c r="NWH179" s="20"/>
      <c r="NWI179" s="20"/>
      <c r="NWJ179" s="20"/>
      <c r="NWK179" s="20"/>
      <c r="NWL179" s="20"/>
      <c r="NWM179" s="20"/>
      <c r="NWN179" s="20"/>
      <c r="NWO179" s="20"/>
      <c r="NWP179" s="20"/>
      <c r="NWQ179" s="20"/>
      <c r="NWR179" s="20"/>
      <c r="NWS179" s="20"/>
      <c r="NWT179" s="20"/>
      <c r="NWU179" s="20"/>
      <c r="NWV179" s="20"/>
      <c r="NWW179" s="20"/>
      <c r="NWX179" s="20"/>
      <c r="NWY179" s="20"/>
      <c r="NWZ179" s="20"/>
      <c r="NXA179" s="20"/>
      <c r="NXB179" s="20"/>
      <c r="NXC179" s="20"/>
      <c r="NXD179" s="20"/>
      <c r="NXE179" s="20"/>
      <c r="NXF179" s="20"/>
      <c r="NXG179" s="20"/>
      <c r="NXH179" s="20"/>
      <c r="NXI179" s="20"/>
      <c r="NXJ179" s="20"/>
      <c r="NXK179" s="20"/>
      <c r="NXL179" s="20"/>
      <c r="NXM179" s="20"/>
      <c r="NXN179" s="20"/>
      <c r="NXO179" s="20"/>
      <c r="NXP179" s="20"/>
      <c r="NXQ179" s="20"/>
      <c r="NXR179" s="20"/>
      <c r="NXS179" s="20"/>
      <c r="NXT179" s="20"/>
      <c r="NXU179" s="20"/>
      <c r="NXV179" s="20"/>
      <c r="NXW179" s="20"/>
      <c r="NXX179" s="20"/>
      <c r="NXY179" s="20"/>
      <c r="NXZ179" s="20"/>
      <c r="NYA179" s="20"/>
      <c r="NYB179" s="20"/>
      <c r="NYC179" s="20"/>
      <c r="NYD179" s="20"/>
      <c r="NYE179" s="20"/>
      <c r="NYF179" s="20"/>
      <c r="NYG179" s="20"/>
      <c r="NYH179" s="20"/>
      <c r="NYI179" s="20"/>
      <c r="NYJ179" s="20"/>
      <c r="NYK179" s="20"/>
      <c r="NYL179" s="20"/>
      <c r="NYM179" s="20"/>
      <c r="NYN179" s="20"/>
      <c r="NYO179" s="20"/>
      <c r="NYP179" s="20"/>
      <c r="NYQ179" s="20"/>
      <c r="NYR179" s="20"/>
      <c r="NYS179" s="20"/>
      <c r="NYT179" s="20"/>
      <c r="NYU179" s="20"/>
      <c r="NYV179" s="20"/>
      <c r="NYW179" s="20"/>
      <c r="NYX179" s="20"/>
      <c r="NYY179" s="20"/>
      <c r="NYZ179" s="20"/>
      <c r="NZA179" s="20"/>
      <c r="NZB179" s="20"/>
      <c r="NZC179" s="20"/>
      <c r="NZD179" s="20"/>
      <c r="NZE179" s="20"/>
      <c r="NZF179" s="20"/>
      <c r="NZG179" s="20"/>
      <c r="NZH179" s="20"/>
      <c r="NZI179" s="20"/>
      <c r="NZJ179" s="20"/>
      <c r="NZK179" s="20"/>
      <c r="NZL179" s="20"/>
      <c r="NZM179" s="20"/>
      <c r="NZN179" s="20"/>
      <c r="NZO179" s="20"/>
      <c r="NZP179" s="20"/>
      <c r="NZQ179" s="20"/>
      <c r="NZR179" s="20"/>
      <c r="NZS179" s="20"/>
      <c r="NZT179" s="20"/>
      <c r="NZU179" s="20"/>
      <c r="NZV179" s="20"/>
      <c r="NZW179" s="20"/>
      <c r="NZX179" s="20"/>
      <c r="NZY179" s="20"/>
      <c r="NZZ179" s="20"/>
      <c r="OAA179" s="20"/>
      <c r="OAB179" s="20"/>
      <c r="OAC179" s="20"/>
      <c r="OAD179" s="20"/>
      <c r="OAE179" s="20"/>
      <c r="OAF179" s="20"/>
      <c r="OAG179" s="20"/>
      <c r="OAH179" s="20"/>
      <c r="OAI179" s="20"/>
      <c r="OAJ179" s="20"/>
      <c r="OAK179" s="20"/>
      <c r="OAL179" s="20"/>
      <c r="OAM179" s="20"/>
      <c r="OAN179" s="20"/>
      <c r="OAO179" s="20"/>
      <c r="OAP179" s="20"/>
      <c r="OAQ179" s="20"/>
      <c r="OAR179" s="20"/>
      <c r="OAS179" s="20"/>
      <c r="OAT179" s="20"/>
      <c r="OAU179" s="20"/>
      <c r="OAV179" s="20"/>
      <c r="OAW179" s="20"/>
      <c r="OAX179" s="20"/>
      <c r="OAY179" s="20"/>
      <c r="OAZ179" s="20"/>
      <c r="OBA179" s="20"/>
      <c r="OBB179" s="20"/>
      <c r="OBC179" s="20"/>
      <c r="OBD179" s="20"/>
      <c r="OBE179" s="20"/>
      <c r="OBF179" s="20"/>
      <c r="OBG179" s="20"/>
      <c r="OBH179" s="20"/>
      <c r="OBI179" s="20"/>
      <c r="OBJ179" s="20"/>
      <c r="OBK179" s="20"/>
      <c r="OBL179" s="20"/>
      <c r="OBM179" s="20"/>
      <c r="OBN179" s="20"/>
      <c r="OBO179" s="20"/>
      <c r="OBP179" s="20"/>
      <c r="OBQ179" s="20"/>
      <c r="OBR179" s="20"/>
      <c r="OBS179" s="20"/>
      <c r="OBT179" s="20"/>
      <c r="OBU179" s="20"/>
      <c r="OBV179" s="20"/>
      <c r="OBW179" s="20"/>
      <c r="OBX179" s="20"/>
      <c r="OBY179" s="20"/>
      <c r="OBZ179" s="20"/>
      <c r="OCA179" s="20"/>
      <c r="OCB179" s="20"/>
      <c r="OCC179" s="20"/>
      <c r="OCD179" s="20"/>
      <c r="OCE179" s="20"/>
      <c r="OCF179" s="20"/>
      <c r="OCG179" s="20"/>
      <c r="OCH179" s="20"/>
      <c r="OCI179" s="20"/>
      <c r="OCJ179" s="20"/>
      <c r="OCK179" s="20"/>
      <c r="OCL179" s="20"/>
      <c r="OCM179" s="20"/>
      <c r="OCN179" s="20"/>
      <c r="OCO179" s="20"/>
      <c r="OCP179" s="20"/>
      <c r="OCQ179" s="20"/>
      <c r="OCR179" s="20"/>
      <c r="OCS179" s="20"/>
      <c r="OCT179" s="20"/>
      <c r="OCU179" s="20"/>
      <c r="OCV179" s="20"/>
      <c r="OCW179" s="20"/>
      <c r="OCX179" s="20"/>
      <c r="OCY179" s="20"/>
      <c r="OCZ179" s="20"/>
      <c r="ODA179" s="20"/>
      <c r="ODB179" s="20"/>
      <c r="ODC179" s="20"/>
      <c r="ODD179" s="20"/>
      <c r="ODE179" s="20"/>
      <c r="ODF179" s="20"/>
      <c r="ODG179" s="20"/>
      <c r="ODH179" s="20"/>
      <c r="ODI179" s="20"/>
      <c r="ODJ179" s="20"/>
      <c r="ODK179" s="20"/>
      <c r="ODL179" s="20"/>
      <c r="ODM179" s="20"/>
      <c r="ODN179" s="20"/>
      <c r="ODO179" s="20"/>
      <c r="ODP179" s="20"/>
      <c r="ODQ179" s="20"/>
      <c r="ODR179" s="20"/>
      <c r="ODS179" s="20"/>
      <c r="ODT179" s="20"/>
      <c r="ODU179" s="20"/>
      <c r="ODV179" s="20"/>
      <c r="ODW179" s="20"/>
      <c r="ODX179" s="20"/>
      <c r="ODY179" s="20"/>
      <c r="ODZ179" s="20"/>
      <c r="OEA179" s="20"/>
      <c r="OEB179" s="20"/>
      <c r="OEC179" s="20"/>
      <c r="OED179" s="20"/>
      <c r="OEE179" s="20"/>
      <c r="OEF179" s="20"/>
      <c r="OEG179" s="20"/>
      <c r="OEH179" s="20"/>
      <c r="OEI179" s="20"/>
      <c r="OEJ179" s="20"/>
      <c r="OEK179" s="20"/>
      <c r="OEL179" s="20"/>
      <c r="OEM179" s="20"/>
      <c r="OEN179" s="20"/>
      <c r="OEO179" s="20"/>
      <c r="OEP179" s="20"/>
      <c r="OEQ179" s="20"/>
      <c r="OER179" s="20"/>
      <c r="OES179" s="20"/>
      <c r="OET179" s="20"/>
      <c r="OEU179" s="20"/>
      <c r="OEV179" s="20"/>
      <c r="OEW179" s="20"/>
      <c r="OEX179" s="20"/>
      <c r="OEY179" s="20"/>
      <c r="OEZ179" s="20"/>
      <c r="OFA179" s="20"/>
      <c r="OFB179" s="20"/>
      <c r="OFC179" s="20"/>
      <c r="OFD179" s="20"/>
      <c r="OFE179" s="20"/>
      <c r="OFF179" s="20"/>
      <c r="OFG179" s="20"/>
      <c r="OFH179" s="20"/>
      <c r="OFI179" s="20"/>
      <c r="OFJ179" s="20"/>
      <c r="OFK179" s="20"/>
      <c r="OFL179" s="20"/>
      <c r="OFM179" s="20"/>
      <c r="OFN179" s="20"/>
      <c r="OFO179" s="20"/>
      <c r="OFP179" s="20"/>
      <c r="OFQ179" s="20"/>
      <c r="OFR179" s="20"/>
      <c r="OFS179" s="20"/>
      <c r="OFT179" s="20"/>
      <c r="OFU179" s="20"/>
      <c r="OFV179" s="20"/>
      <c r="OFW179" s="20"/>
      <c r="OFX179" s="20"/>
      <c r="OFY179" s="20"/>
      <c r="OFZ179" s="20"/>
      <c r="OGA179" s="20"/>
      <c r="OGB179" s="20"/>
      <c r="OGC179" s="20"/>
      <c r="OGD179" s="20"/>
      <c r="OGE179" s="20"/>
      <c r="OGF179" s="20"/>
      <c r="OGG179" s="20"/>
      <c r="OGH179" s="20"/>
      <c r="OGI179" s="20"/>
      <c r="OGJ179" s="20"/>
      <c r="OGK179" s="20"/>
      <c r="OGL179" s="20"/>
      <c r="OGM179" s="20"/>
      <c r="OGN179" s="20"/>
      <c r="OGO179" s="20"/>
      <c r="OGP179" s="20"/>
      <c r="OGQ179" s="20"/>
      <c r="OGR179" s="20"/>
      <c r="OGS179" s="20"/>
      <c r="OGT179" s="20"/>
      <c r="OGU179" s="20"/>
      <c r="OGV179" s="20"/>
      <c r="OGW179" s="20"/>
      <c r="OGX179" s="20"/>
      <c r="OGY179" s="20"/>
      <c r="OGZ179" s="20"/>
      <c r="OHA179" s="20"/>
      <c r="OHB179" s="20"/>
      <c r="OHC179" s="20"/>
      <c r="OHD179" s="20"/>
      <c r="OHE179" s="20"/>
      <c r="OHF179" s="20"/>
      <c r="OHG179" s="20"/>
      <c r="OHH179" s="20"/>
      <c r="OHI179" s="20"/>
      <c r="OHJ179" s="20"/>
      <c r="OHK179" s="20"/>
      <c r="OHL179" s="20"/>
      <c r="OHM179" s="20"/>
      <c r="OHN179" s="20"/>
      <c r="OHO179" s="20"/>
      <c r="OHP179" s="20"/>
      <c r="OHQ179" s="20"/>
      <c r="OHR179" s="20"/>
      <c r="OHS179" s="20"/>
      <c r="OHT179" s="20"/>
      <c r="OHU179" s="20"/>
      <c r="OHV179" s="20"/>
      <c r="OHW179" s="20"/>
      <c r="OHX179" s="20"/>
      <c r="OHY179" s="20"/>
      <c r="OHZ179" s="20"/>
      <c r="OIA179" s="20"/>
      <c r="OIB179" s="20"/>
      <c r="OIC179" s="20"/>
      <c r="OID179" s="20"/>
      <c r="OIE179" s="20"/>
      <c r="OIF179" s="20"/>
      <c r="OIG179" s="20"/>
      <c r="OIH179" s="20"/>
      <c r="OII179" s="20"/>
      <c r="OIJ179" s="20"/>
      <c r="OIK179" s="20"/>
      <c r="OIL179" s="20"/>
      <c r="OIM179" s="20"/>
      <c r="OIN179" s="20"/>
      <c r="OIO179" s="20"/>
      <c r="OIP179" s="20"/>
      <c r="OIQ179" s="20"/>
      <c r="OIR179" s="20"/>
      <c r="OIS179" s="20"/>
      <c r="OIT179" s="20"/>
      <c r="OIU179" s="20"/>
      <c r="OIV179" s="20"/>
      <c r="OIW179" s="20"/>
      <c r="OIX179" s="20"/>
      <c r="OIY179" s="20"/>
      <c r="OIZ179" s="20"/>
      <c r="OJA179" s="20"/>
      <c r="OJB179" s="20"/>
      <c r="OJC179" s="20"/>
      <c r="OJD179" s="20"/>
      <c r="OJE179" s="20"/>
      <c r="OJF179" s="20"/>
      <c r="OJG179" s="20"/>
      <c r="OJH179" s="20"/>
      <c r="OJI179" s="20"/>
      <c r="OJJ179" s="20"/>
      <c r="OJK179" s="20"/>
      <c r="OJL179" s="20"/>
      <c r="OJM179" s="20"/>
      <c r="OJN179" s="20"/>
      <c r="OJO179" s="20"/>
      <c r="OJP179" s="20"/>
      <c r="OJQ179" s="20"/>
      <c r="OJR179" s="20"/>
      <c r="OJS179" s="20"/>
      <c r="OJT179" s="20"/>
      <c r="OJU179" s="20"/>
      <c r="OJV179" s="20"/>
      <c r="OJW179" s="20"/>
      <c r="OJX179" s="20"/>
      <c r="OJY179" s="20"/>
      <c r="OJZ179" s="20"/>
      <c r="OKA179" s="20"/>
      <c r="OKB179" s="20"/>
      <c r="OKC179" s="20"/>
      <c r="OKD179" s="20"/>
      <c r="OKE179" s="20"/>
      <c r="OKF179" s="20"/>
      <c r="OKG179" s="20"/>
      <c r="OKH179" s="20"/>
      <c r="OKI179" s="20"/>
      <c r="OKJ179" s="20"/>
      <c r="OKK179" s="20"/>
      <c r="OKL179" s="20"/>
      <c r="OKM179" s="20"/>
      <c r="OKN179" s="20"/>
      <c r="OKO179" s="20"/>
      <c r="OKP179" s="20"/>
      <c r="OKQ179" s="20"/>
      <c r="OKR179" s="20"/>
      <c r="OKS179" s="20"/>
      <c r="OKT179" s="20"/>
      <c r="OKU179" s="20"/>
      <c r="OKV179" s="20"/>
      <c r="OKW179" s="20"/>
      <c r="OKX179" s="20"/>
      <c r="OKY179" s="20"/>
      <c r="OKZ179" s="20"/>
      <c r="OLA179" s="20"/>
      <c r="OLB179" s="20"/>
      <c r="OLC179" s="20"/>
      <c r="OLD179" s="20"/>
      <c r="OLE179" s="20"/>
      <c r="OLF179" s="20"/>
      <c r="OLG179" s="20"/>
      <c r="OLH179" s="20"/>
      <c r="OLI179" s="20"/>
      <c r="OLJ179" s="20"/>
      <c r="OLK179" s="20"/>
      <c r="OLL179" s="20"/>
      <c r="OLM179" s="20"/>
      <c r="OLN179" s="20"/>
      <c r="OLO179" s="20"/>
      <c r="OLP179" s="20"/>
      <c r="OLQ179" s="20"/>
      <c r="OLR179" s="20"/>
      <c r="OLS179" s="20"/>
      <c r="OLT179" s="20"/>
      <c r="OLU179" s="20"/>
      <c r="OLV179" s="20"/>
      <c r="OLW179" s="20"/>
      <c r="OLX179" s="20"/>
      <c r="OLY179" s="20"/>
      <c r="OLZ179" s="20"/>
      <c r="OMA179" s="20"/>
      <c r="OMB179" s="20"/>
      <c r="OMC179" s="20"/>
      <c r="OMD179" s="20"/>
      <c r="OME179" s="20"/>
      <c r="OMF179" s="20"/>
      <c r="OMG179" s="20"/>
      <c r="OMH179" s="20"/>
      <c r="OMI179" s="20"/>
      <c r="OMJ179" s="20"/>
      <c r="OMK179" s="20"/>
      <c r="OML179" s="20"/>
      <c r="OMM179" s="20"/>
      <c r="OMN179" s="20"/>
      <c r="OMO179" s="20"/>
      <c r="OMP179" s="20"/>
      <c r="OMQ179" s="20"/>
      <c r="OMR179" s="20"/>
      <c r="OMS179" s="20"/>
      <c r="OMT179" s="20"/>
      <c r="OMU179" s="20"/>
      <c r="OMV179" s="20"/>
      <c r="OMW179" s="20"/>
      <c r="OMX179" s="20"/>
      <c r="OMY179" s="20"/>
      <c r="OMZ179" s="20"/>
      <c r="ONA179" s="20"/>
      <c r="ONB179" s="20"/>
      <c r="ONC179" s="20"/>
      <c r="OND179" s="20"/>
      <c r="ONE179" s="20"/>
      <c r="ONF179" s="20"/>
      <c r="ONG179" s="20"/>
      <c r="ONH179" s="20"/>
      <c r="ONI179" s="20"/>
      <c r="ONJ179" s="20"/>
      <c r="ONK179" s="20"/>
      <c r="ONL179" s="20"/>
      <c r="ONM179" s="20"/>
      <c r="ONN179" s="20"/>
      <c r="ONO179" s="20"/>
      <c r="ONP179" s="20"/>
      <c r="ONQ179" s="20"/>
      <c r="ONR179" s="20"/>
      <c r="ONS179" s="20"/>
      <c r="ONT179" s="20"/>
      <c r="ONU179" s="20"/>
      <c r="ONV179" s="20"/>
      <c r="ONW179" s="20"/>
      <c r="ONX179" s="20"/>
      <c r="ONY179" s="20"/>
      <c r="ONZ179" s="20"/>
      <c r="OOA179" s="20"/>
      <c r="OOB179" s="20"/>
      <c r="OOC179" s="20"/>
      <c r="OOD179" s="20"/>
      <c r="OOE179" s="20"/>
      <c r="OOF179" s="20"/>
      <c r="OOG179" s="20"/>
      <c r="OOH179" s="20"/>
      <c r="OOI179" s="20"/>
      <c r="OOJ179" s="20"/>
      <c r="OOK179" s="20"/>
      <c r="OOL179" s="20"/>
      <c r="OOM179" s="20"/>
      <c r="OON179" s="20"/>
      <c r="OOO179" s="20"/>
      <c r="OOP179" s="20"/>
      <c r="OOQ179" s="20"/>
      <c r="OOR179" s="20"/>
      <c r="OOS179" s="20"/>
      <c r="OOT179" s="20"/>
      <c r="OOU179" s="20"/>
      <c r="OOV179" s="20"/>
      <c r="OOW179" s="20"/>
      <c r="OOX179" s="20"/>
      <c r="OOY179" s="20"/>
      <c r="OOZ179" s="20"/>
      <c r="OPA179" s="20"/>
      <c r="OPB179" s="20"/>
      <c r="OPC179" s="20"/>
      <c r="OPD179" s="20"/>
      <c r="OPE179" s="20"/>
      <c r="OPF179" s="20"/>
      <c r="OPG179" s="20"/>
      <c r="OPH179" s="20"/>
      <c r="OPI179" s="20"/>
      <c r="OPJ179" s="20"/>
      <c r="OPK179" s="20"/>
      <c r="OPL179" s="20"/>
      <c r="OPM179" s="20"/>
      <c r="OPN179" s="20"/>
      <c r="OPO179" s="20"/>
      <c r="OPP179" s="20"/>
      <c r="OPQ179" s="20"/>
      <c r="OPR179" s="20"/>
      <c r="OPS179" s="20"/>
      <c r="OPT179" s="20"/>
      <c r="OPU179" s="20"/>
      <c r="OPV179" s="20"/>
      <c r="OPW179" s="20"/>
      <c r="OPX179" s="20"/>
      <c r="OPY179" s="20"/>
      <c r="OPZ179" s="20"/>
      <c r="OQA179" s="20"/>
      <c r="OQB179" s="20"/>
      <c r="OQC179" s="20"/>
      <c r="OQD179" s="20"/>
      <c r="OQE179" s="20"/>
      <c r="OQF179" s="20"/>
      <c r="OQG179" s="20"/>
      <c r="OQH179" s="20"/>
      <c r="OQI179" s="20"/>
      <c r="OQJ179" s="20"/>
      <c r="OQK179" s="20"/>
      <c r="OQL179" s="20"/>
      <c r="OQM179" s="20"/>
      <c r="OQN179" s="20"/>
      <c r="OQO179" s="20"/>
      <c r="OQP179" s="20"/>
      <c r="OQQ179" s="20"/>
      <c r="OQR179" s="20"/>
      <c r="OQS179" s="20"/>
      <c r="OQT179" s="20"/>
      <c r="OQU179" s="20"/>
      <c r="OQV179" s="20"/>
      <c r="OQW179" s="20"/>
      <c r="OQX179" s="20"/>
      <c r="OQY179" s="20"/>
      <c r="OQZ179" s="20"/>
      <c r="ORA179" s="20"/>
      <c r="ORB179" s="20"/>
      <c r="ORC179" s="20"/>
      <c r="ORD179" s="20"/>
      <c r="ORE179" s="20"/>
      <c r="ORF179" s="20"/>
      <c r="ORG179" s="20"/>
      <c r="ORH179" s="20"/>
      <c r="ORI179" s="20"/>
      <c r="ORJ179" s="20"/>
      <c r="ORK179" s="20"/>
      <c r="ORL179" s="20"/>
      <c r="ORM179" s="20"/>
      <c r="ORN179" s="20"/>
      <c r="ORO179" s="20"/>
      <c r="ORP179" s="20"/>
      <c r="ORQ179" s="20"/>
      <c r="ORR179" s="20"/>
      <c r="ORS179" s="20"/>
      <c r="ORT179" s="20"/>
      <c r="ORU179" s="20"/>
      <c r="ORV179" s="20"/>
      <c r="ORW179" s="20"/>
      <c r="ORX179" s="20"/>
      <c r="ORY179" s="20"/>
      <c r="ORZ179" s="20"/>
      <c r="OSA179" s="20"/>
      <c r="OSB179" s="20"/>
      <c r="OSC179" s="20"/>
      <c r="OSD179" s="20"/>
      <c r="OSE179" s="20"/>
      <c r="OSF179" s="20"/>
      <c r="OSG179" s="20"/>
      <c r="OSH179" s="20"/>
      <c r="OSI179" s="20"/>
      <c r="OSJ179" s="20"/>
      <c r="OSK179" s="20"/>
      <c r="OSL179" s="20"/>
      <c r="OSM179" s="20"/>
      <c r="OSN179" s="20"/>
      <c r="OSO179" s="20"/>
      <c r="OSP179" s="20"/>
      <c r="OSQ179" s="20"/>
      <c r="OSR179" s="20"/>
      <c r="OSS179" s="20"/>
      <c r="OST179" s="20"/>
      <c r="OSU179" s="20"/>
      <c r="OSV179" s="20"/>
      <c r="OSW179" s="20"/>
      <c r="OSX179" s="20"/>
      <c r="OSY179" s="20"/>
      <c r="OSZ179" s="20"/>
      <c r="OTA179" s="20"/>
      <c r="OTB179" s="20"/>
      <c r="OTC179" s="20"/>
      <c r="OTD179" s="20"/>
      <c r="OTE179" s="20"/>
      <c r="OTF179" s="20"/>
      <c r="OTG179" s="20"/>
      <c r="OTH179" s="20"/>
      <c r="OTI179" s="20"/>
      <c r="OTJ179" s="20"/>
      <c r="OTK179" s="20"/>
      <c r="OTL179" s="20"/>
      <c r="OTM179" s="20"/>
      <c r="OTN179" s="20"/>
      <c r="OTO179" s="20"/>
      <c r="OTP179" s="20"/>
      <c r="OTQ179" s="20"/>
      <c r="OTR179" s="20"/>
      <c r="OTS179" s="20"/>
      <c r="OTT179" s="20"/>
      <c r="OTU179" s="20"/>
      <c r="OTV179" s="20"/>
      <c r="OTW179" s="20"/>
      <c r="OTX179" s="20"/>
      <c r="OTY179" s="20"/>
      <c r="OTZ179" s="20"/>
      <c r="OUA179" s="20"/>
      <c r="OUB179" s="20"/>
      <c r="OUC179" s="20"/>
      <c r="OUD179" s="20"/>
      <c r="OUE179" s="20"/>
      <c r="OUF179" s="20"/>
      <c r="OUG179" s="20"/>
      <c r="OUH179" s="20"/>
      <c r="OUI179" s="20"/>
      <c r="OUJ179" s="20"/>
      <c r="OUK179" s="20"/>
      <c r="OUL179" s="20"/>
      <c r="OUM179" s="20"/>
      <c r="OUN179" s="20"/>
      <c r="OUO179" s="20"/>
      <c r="OUP179" s="20"/>
      <c r="OUQ179" s="20"/>
      <c r="OUR179" s="20"/>
      <c r="OUS179" s="20"/>
      <c r="OUT179" s="20"/>
      <c r="OUU179" s="20"/>
      <c r="OUV179" s="20"/>
      <c r="OUW179" s="20"/>
      <c r="OUX179" s="20"/>
      <c r="OUY179" s="20"/>
      <c r="OUZ179" s="20"/>
      <c r="OVA179" s="20"/>
      <c r="OVB179" s="20"/>
      <c r="OVC179" s="20"/>
      <c r="OVD179" s="20"/>
      <c r="OVE179" s="20"/>
      <c r="OVF179" s="20"/>
      <c r="OVG179" s="20"/>
      <c r="OVH179" s="20"/>
      <c r="OVI179" s="20"/>
      <c r="OVJ179" s="20"/>
      <c r="OVK179" s="20"/>
      <c r="OVL179" s="20"/>
      <c r="OVM179" s="20"/>
      <c r="OVN179" s="20"/>
      <c r="OVO179" s="20"/>
      <c r="OVP179" s="20"/>
      <c r="OVQ179" s="20"/>
      <c r="OVR179" s="20"/>
      <c r="OVS179" s="20"/>
      <c r="OVT179" s="20"/>
      <c r="OVU179" s="20"/>
      <c r="OVV179" s="20"/>
      <c r="OVW179" s="20"/>
      <c r="OVX179" s="20"/>
      <c r="OVY179" s="20"/>
      <c r="OVZ179" s="20"/>
      <c r="OWA179" s="20"/>
      <c r="OWB179" s="20"/>
      <c r="OWC179" s="20"/>
      <c r="OWD179" s="20"/>
      <c r="OWE179" s="20"/>
      <c r="OWF179" s="20"/>
      <c r="OWG179" s="20"/>
      <c r="OWH179" s="20"/>
      <c r="OWI179" s="20"/>
      <c r="OWJ179" s="20"/>
      <c r="OWK179" s="20"/>
      <c r="OWL179" s="20"/>
      <c r="OWM179" s="20"/>
      <c r="OWN179" s="20"/>
      <c r="OWO179" s="20"/>
      <c r="OWP179" s="20"/>
      <c r="OWQ179" s="20"/>
      <c r="OWR179" s="20"/>
      <c r="OWS179" s="20"/>
      <c r="OWT179" s="20"/>
      <c r="OWU179" s="20"/>
      <c r="OWV179" s="20"/>
      <c r="OWW179" s="20"/>
      <c r="OWX179" s="20"/>
      <c r="OWY179" s="20"/>
      <c r="OWZ179" s="20"/>
      <c r="OXA179" s="20"/>
      <c r="OXB179" s="20"/>
      <c r="OXC179" s="20"/>
      <c r="OXD179" s="20"/>
      <c r="OXE179" s="20"/>
      <c r="OXF179" s="20"/>
      <c r="OXG179" s="20"/>
      <c r="OXH179" s="20"/>
      <c r="OXI179" s="20"/>
      <c r="OXJ179" s="20"/>
      <c r="OXK179" s="20"/>
      <c r="OXL179" s="20"/>
      <c r="OXM179" s="20"/>
      <c r="OXN179" s="20"/>
      <c r="OXO179" s="20"/>
      <c r="OXP179" s="20"/>
      <c r="OXQ179" s="20"/>
      <c r="OXR179" s="20"/>
      <c r="OXS179" s="20"/>
      <c r="OXT179" s="20"/>
      <c r="OXU179" s="20"/>
      <c r="OXV179" s="20"/>
      <c r="OXW179" s="20"/>
      <c r="OXX179" s="20"/>
      <c r="OXY179" s="20"/>
      <c r="OXZ179" s="20"/>
      <c r="OYA179" s="20"/>
      <c r="OYB179" s="20"/>
      <c r="OYC179" s="20"/>
      <c r="OYD179" s="20"/>
      <c r="OYE179" s="20"/>
      <c r="OYF179" s="20"/>
      <c r="OYG179" s="20"/>
      <c r="OYH179" s="20"/>
      <c r="OYI179" s="20"/>
      <c r="OYJ179" s="20"/>
      <c r="OYK179" s="20"/>
      <c r="OYL179" s="20"/>
      <c r="OYM179" s="20"/>
      <c r="OYN179" s="20"/>
      <c r="OYO179" s="20"/>
      <c r="OYP179" s="20"/>
      <c r="OYQ179" s="20"/>
      <c r="OYR179" s="20"/>
      <c r="OYS179" s="20"/>
      <c r="OYT179" s="20"/>
      <c r="OYU179" s="20"/>
      <c r="OYV179" s="20"/>
      <c r="OYW179" s="20"/>
      <c r="OYX179" s="20"/>
      <c r="OYY179" s="20"/>
      <c r="OYZ179" s="20"/>
      <c r="OZA179" s="20"/>
      <c r="OZB179" s="20"/>
      <c r="OZC179" s="20"/>
      <c r="OZD179" s="20"/>
      <c r="OZE179" s="20"/>
      <c r="OZF179" s="20"/>
      <c r="OZG179" s="20"/>
      <c r="OZH179" s="20"/>
      <c r="OZI179" s="20"/>
      <c r="OZJ179" s="20"/>
      <c r="OZK179" s="20"/>
      <c r="OZL179" s="20"/>
      <c r="OZM179" s="20"/>
      <c r="OZN179" s="20"/>
      <c r="OZO179" s="20"/>
      <c r="OZP179" s="20"/>
      <c r="OZQ179" s="20"/>
      <c r="OZR179" s="20"/>
      <c r="OZS179" s="20"/>
      <c r="OZT179" s="20"/>
      <c r="OZU179" s="20"/>
      <c r="OZV179" s="20"/>
      <c r="OZW179" s="20"/>
      <c r="OZX179" s="20"/>
      <c r="OZY179" s="20"/>
      <c r="OZZ179" s="20"/>
      <c r="PAA179" s="20"/>
      <c r="PAB179" s="20"/>
      <c r="PAC179" s="20"/>
      <c r="PAD179" s="20"/>
      <c r="PAE179" s="20"/>
      <c r="PAF179" s="20"/>
      <c r="PAG179" s="20"/>
      <c r="PAH179" s="20"/>
      <c r="PAI179" s="20"/>
      <c r="PAJ179" s="20"/>
      <c r="PAK179" s="20"/>
      <c r="PAL179" s="20"/>
      <c r="PAM179" s="20"/>
      <c r="PAN179" s="20"/>
      <c r="PAO179" s="20"/>
      <c r="PAP179" s="20"/>
      <c r="PAQ179" s="20"/>
      <c r="PAR179" s="20"/>
      <c r="PAS179" s="20"/>
      <c r="PAT179" s="20"/>
      <c r="PAU179" s="20"/>
      <c r="PAV179" s="20"/>
      <c r="PAW179" s="20"/>
      <c r="PAX179" s="20"/>
      <c r="PAY179" s="20"/>
      <c r="PAZ179" s="20"/>
      <c r="PBA179" s="20"/>
      <c r="PBB179" s="20"/>
      <c r="PBC179" s="20"/>
      <c r="PBD179" s="20"/>
      <c r="PBE179" s="20"/>
      <c r="PBF179" s="20"/>
      <c r="PBG179" s="20"/>
      <c r="PBH179" s="20"/>
      <c r="PBI179" s="20"/>
      <c r="PBJ179" s="20"/>
      <c r="PBK179" s="20"/>
      <c r="PBL179" s="20"/>
      <c r="PBM179" s="20"/>
      <c r="PBN179" s="20"/>
      <c r="PBO179" s="20"/>
      <c r="PBP179" s="20"/>
      <c r="PBQ179" s="20"/>
      <c r="PBR179" s="20"/>
      <c r="PBS179" s="20"/>
      <c r="PBT179" s="20"/>
      <c r="PBU179" s="20"/>
      <c r="PBV179" s="20"/>
      <c r="PBW179" s="20"/>
      <c r="PBX179" s="20"/>
      <c r="PBY179" s="20"/>
      <c r="PBZ179" s="20"/>
      <c r="PCA179" s="20"/>
      <c r="PCB179" s="20"/>
      <c r="PCC179" s="20"/>
      <c r="PCD179" s="20"/>
      <c r="PCE179" s="20"/>
      <c r="PCF179" s="20"/>
      <c r="PCG179" s="20"/>
      <c r="PCH179" s="20"/>
      <c r="PCI179" s="20"/>
      <c r="PCJ179" s="20"/>
      <c r="PCK179" s="20"/>
      <c r="PCL179" s="20"/>
      <c r="PCM179" s="20"/>
      <c r="PCN179" s="20"/>
      <c r="PCO179" s="20"/>
      <c r="PCP179" s="20"/>
      <c r="PCQ179" s="20"/>
      <c r="PCR179" s="20"/>
      <c r="PCS179" s="20"/>
      <c r="PCT179" s="20"/>
      <c r="PCU179" s="20"/>
      <c r="PCV179" s="20"/>
      <c r="PCW179" s="20"/>
      <c r="PCX179" s="20"/>
      <c r="PCY179" s="20"/>
      <c r="PCZ179" s="20"/>
      <c r="PDA179" s="20"/>
      <c r="PDB179" s="20"/>
      <c r="PDC179" s="20"/>
      <c r="PDD179" s="20"/>
      <c r="PDE179" s="20"/>
      <c r="PDF179" s="20"/>
      <c r="PDG179" s="20"/>
      <c r="PDH179" s="20"/>
      <c r="PDI179" s="20"/>
      <c r="PDJ179" s="20"/>
      <c r="PDK179" s="20"/>
      <c r="PDL179" s="20"/>
      <c r="PDM179" s="20"/>
      <c r="PDN179" s="20"/>
      <c r="PDO179" s="20"/>
      <c r="PDP179" s="20"/>
      <c r="PDQ179" s="20"/>
      <c r="PDR179" s="20"/>
      <c r="PDS179" s="20"/>
      <c r="PDT179" s="20"/>
      <c r="PDU179" s="20"/>
      <c r="PDV179" s="20"/>
      <c r="PDW179" s="20"/>
      <c r="PDX179" s="20"/>
      <c r="PDY179" s="20"/>
      <c r="PDZ179" s="20"/>
      <c r="PEA179" s="20"/>
      <c r="PEB179" s="20"/>
      <c r="PEC179" s="20"/>
      <c r="PED179" s="20"/>
      <c r="PEE179" s="20"/>
      <c r="PEF179" s="20"/>
      <c r="PEG179" s="20"/>
      <c r="PEH179" s="20"/>
      <c r="PEI179" s="20"/>
      <c r="PEJ179" s="20"/>
      <c r="PEK179" s="20"/>
      <c r="PEL179" s="20"/>
      <c r="PEM179" s="20"/>
      <c r="PEN179" s="20"/>
      <c r="PEO179" s="20"/>
      <c r="PEP179" s="20"/>
      <c r="PEQ179" s="20"/>
      <c r="PER179" s="20"/>
      <c r="PES179" s="20"/>
      <c r="PET179" s="20"/>
      <c r="PEU179" s="20"/>
      <c r="PEV179" s="20"/>
      <c r="PEW179" s="20"/>
      <c r="PEX179" s="20"/>
      <c r="PEY179" s="20"/>
      <c r="PEZ179" s="20"/>
      <c r="PFA179" s="20"/>
      <c r="PFB179" s="20"/>
      <c r="PFC179" s="20"/>
      <c r="PFD179" s="20"/>
      <c r="PFE179" s="20"/>
      <c r="PFF179" s="20"/>
      <c r="PFG179" s="20"/>
      <c r="PFH179" s="20"/>
      <c r="PFI179" s="20"/>
      <c r="PFJ179" s="20"/>
      <c r="PFK179" s="20"/>
      <c r="PFL179" s="20"/>
      <c r="PFM179" s="20"/>
      <c r="PFN179" s="20"/>
      <c r="PFO179" s="20"/>
      <c r="PFP179" s="20"/>
      <c r="PFQ179" s="20"/>
      <c r="PFR179" s="20"/>
      <c r="PFS179" s="20"/>
      <c r="PFT179" s="20"/>
      <c r="PFU179" s="20"/>
      <c r="PFV179" s="20"/>
      <c r="PFW179" s="20"/>
      <c r="PFX179" s="20"/>
      <c r="PFY179" s="20"/>
      <c r="PFZ179" s="20"/>
      <c r="PGA179" s="20"/>
      <c r="PGB179" s="20"/>
      <c r="PGC179" s="20"/>
      <c r="PGD179" s="20"/>
      <c r="PGE179" s="20"/>
      <c r="PGF179" s="20"/>
      <c r="PGG179" s="20"/>
      <c r="PGH179" s="20"/>
      <c r="PGI179" s="20"/>
      <c r="PGJ179" s="20"/>
      <c r="PGK179" s="20"/>
      <c r="PGL179" s="20"/>
      <c r="PGM179" s="20"/>
      <c r="PGN179" s="20"/>
      <c r="PGO179" s="20"/>
      <c r="PGP179" s="20"/>
      <c r="PGQ179" s="20"/>
      <c r="PGR179" s="20"/>
      <c r="PGS179" s="20"/>
      <c r="PGT179" s="20"/>
      <c r="PGU179" s="20"/>
      <c r="PGV179" s="20"/>
      <c r="PGW179" s="20"/>
      <c r="PGX179" s="20"/>
      <c r="PGY179" s="20"/>
      <c r="PGZ179" s="20"/>
      <c r="PHA179" s="20"/>
      <c r="PHB179" s="20"/>
      <c r="PHC179" s="20"/>
      <c r="PHD179" s="20"/>
      <c r="PHE179" s="20"/>
      <c r="PHF179" s="20"/>
      <c r="PHG179" s="20"/>
      <c r="PHH179" s="20"/>
      <c r="PHI179" s="20"/>
      <c r="PHJ179" s="20"/>
      <c r="PHK179" s="20"/>
      <c r="PHL179" s="20"/>
      <c r="PHM179" s="20"/>
      <c r="PHN179" s="20"/>
      <c r="PHO179" s="20"/>
      <c r="PHP179" s="20"/>
      <c r="PHQ179" s="20"/>
      <c r="PHR179" s="20"/>
      <c r="PHS179" s="20"/>
      <c r="PHT179" s="20"/>
      <c r="PHU179" s="20"/>
      <c r="PHV179" s="20"/>
      <c r="PHW179" s="20"/>
      <c r="PHX179" s="20"/>
      <c r="PHY179" s="20"/>
      <c r="PHZ179" s="20"/>
      <c r="PIA179" s="20"/>
      <c r="PIB179" s="20"/>
      <c r="PIC179" s="20"/>
      <c r="PID179" s="20"/>
      <c r="PIE179" s="20"/>
      <c r="PIF179" s="20"/>
      <c r="PIG179" s="20"/>
      <c r="PIH179" s="20"/>
      <c r="PII179" s="20"/>
      <c r="PIJ179" s="20"/>
      <c r="PIK179" s="20"/>
      <c r="PIL179" s="20"/>
      <c r="PIM179" s="20"/>
      <c r="PIN179" s="20"/>
      <c r="PIO179" s="20"/>
      <c r="PIP179" s="20"/>
      <c r="PIQ179" s="20"/>
      <c r="PIR179" s="20"/>
      <c r="PIS179" s="20"/>
      <c r="PIT179" s="20"/>
      <c r="PIU179" s="20"/>
      <c r="PIV179" s="20"/>
      <c r="PIW179" s="20"/>
      <c r="PIX179" s="20"/>
      <c r="PIY179" s="20"/>
      <c r="PIZ179" s="20"/>
      <c r="PJA179" s="20"/>
      <c r="PJB179" s="20"/>
      <c r="PJC179" s="20"/>
      <c r="PJD179" s="20"/>
      <c r="PJE179" s="20"/>
      <c r="PJF179" s="20"/>
      <c r="PJG179" s="20"/>
      <c r="PJH179" s="20"/>
      <c r="PJI179" s="20"/>
      <c r="PJJ179" s="20"/>
      <c r="PJK179" s="20"/>
      <c r="PJL179" s="20"/>
      <c r="PJM179" s="20"/>
      <c r="PJN179" s="20"/>
      <c r="PJO179" s="20"/>
      <c r="PJP179" s="20"/>
      <c r="PJQ179" s="20"/>
      <c r="PJR179" s="20"/>
      <c r="PJS179" s="20"/>
      <c r="PJT179" s="20"/>
      <c r="PJU179" s="20"/>
      <c r="PJV179" s="20"/>
      <c r="PJW179" s="20"/>
      <c r="PJX179" s="20"/>
      <c r="PJY179" s="20"/>
      <c r="PJZ179" s="20"/>
      <c r="PKA179" s="20"/>
      <c r="PKB179" s="20"/>
      <c r="PKC179" s="20"/>
      <c r="PKD179" s="20"/>
      <c r="PKE179" s="20"/>
      <c r="PKF179" s="20"/>
      <c r="PKG179" s="20"/>
      <c r="PKH179" s="20"/>
      <c r="PKI179" s="20"/>
      <c r="PKJ179" s="20"/>
      <c r="PKK179" s="20"/>
      <c r="PKL179" s="20"/>
      <c r="PKM179" s="20"/>
      <c r="PKN179" s="20"/>
      <c r="PKO179" s="20"/>
      <c r="PKP179" s="20"/>
      <c r="PKQ179" s="20"/>
      <c r="PKR179" s="20"/>
      <c r="PKS179" s="20"/>
      <c r="PKT179" s="20"/>
      <c r="PKU179" s="20"/>
      <c r="PKV179" s="20"/>
      <c r="PKW179" s="20"/>
      <c r="PKX179" s="20"/>
      <c r="PKY179" s="20"/>
      <c r="PKZ179" s="20"/>
      <c r="PLA179" s="20"/>
      <c r="PLB179" s="20"/>
      <c r="PLC179" s="20"/>
      <c r="PLD179" s="20"/>
      <c r="PLE179" s="20"/>
      <c r="PLF179" s="20"/>
      <c r="PLG179" s="20"/>
      <c r="PLH179" s="20"/>
      <c r="PLI179" s="20"/>
      <c r="PLJ179" s="20"/>
      <c r="PLK179" s="20"/>
      <c r="PLL179" s="20"/>
      <c r="PLM179" s="20"/>
      <c r="PLN179" s="20"/>
      <c r="PLO179" s="20"/>
      <c r="PLP179" s="20"/>
      <c r="PLQ179" s="20"/>
      <c r="PLR179" s="20"/>
      <c r="PLS179" s="20"/>
      <c r="PLT179" s="20"/>
      <c r="PLU179" s="20"/>
      <c r="PLV179" s="20"/>
      <c r="PLW179" s="20"/>
      <c r="PLX179" s="20"/>
      <c r="PLY179" s="20"/>
      <c r="PLZ179" s="20"/>
      <c r="PMA179" s="20"/>
      <c r="PMB179" s="20"/>
      <c r="PMC179" s="20"/>
      <c r="PMD179" s="20"/>
      <c r="PME179" s="20"/>
      <c r="PMF179" s="20"/>
      <c r="PMG179" s="20"/>
      <c r="PMH179" s="20"/>
      <c r="PMI179" s="20"/>
      <c r="PMJ179" s="20"/>
      <c r="PMK179" s="20"/>
      <c r="PML179" s="20"/>
      <c r="PMM179" s="20"/>
      <c r="PMN179" s="20"/>
      <c r="PMO179" s="20"/>
      <c r="PMP179" s="20"/>
      <c r="PMQ179" s="20"/>
      <c r="PMR179" s="20"/>
      <c r="PMS179" s="20"/>
      <c r="PMT179" s="20"/>
      <c r="PMU179" s="20"/>
      <c r="PMV179" s="20"/>
      <c r="PMW179" s="20"/>
      <c r="PMX179" s="20"/>
      <c r="PMY179" s="20"/>
      <c r="PMZ179" s="20"/>
      <c r="PNA179" s="20"/>
      <c r="PNB179" s="20"/>
      <c r="PNC179" s="20"/>
      <c r="PND179" s="20"/>
      <c r="PNE179" s="20"/>
      <c r="PNF179" s="20"/>
      <c r="PNG179" s="20"/>
      <c r="PNH179" s="20"/>
      <c r="PNI179" s="20"/>
      <c r="PNJ179" s="20"/>
      <c r="PNK179" s="20"/>
      <c r="PNL179" s="20"/>
      <c r="PNM179" s="20"/>
      <c r="PNN179" s="20"/>
      <c r="PNO179" s="20"/>
      <c r="PNP179" s="20"/>
      <c r="PNQ179" s="20"/>
      <c r="PNR179" s="20"/>
      <c r="PNS179" s="20"/>
      <c r="PNT179" s="20"/>
      <c r="PNU179" s="20"/>
      <c r="PNV179" s="20"/>
      <c r="PNW179" s="20"/>
      <c r="PNX179" s="20"/>
      <c r="PNY179" s="20"/>
      <c r="PNZ179" s="20"/>
      <c r="POA179" s="20"/>
      <c r="POB179" s="20"/>
      <c r="POC179" s="20"/>
      <c r="POD179" s="20"/>
      <c r="POE179" s="20"/>
      <c r="POF179" s="20"/>
      <c r="POG179" s="20"/>
      <c r="POH179" s="20"/>
      <c r="POI179" s="20"/>
      <c r="POJ179" s="20"/>
      <c r="POK179" s="20"/>
      <c r="POL179" s="20"/>
      <c r="POM179" s="20"/>
      <c r="PON179" s="20"/>
      <c r="POO179" s="20"/>
      <c r="POP179" s="20"/>
      <c r="POQ179" s="20"/>
      <c r="POR179" s="20"/>
      <c r="POS179" s="20"/>
      <c r="POT179" s="20"/>
      <c r="POU179" s="20"/>
      <c r="POV179" s="20"/>
      <c r="POW179" s="20"/>
      <c r="POX179" s="20"/>
      <c r="POY179" s="20"/>
      <c r="POZ179" s="20"/>
      <c r="PPA179" s="20"/>
      <c r="PPB179" s="20"/>
      <c r="PPC179" s="20"/>
      <c r="PPD179" s="20"/>
      <c r="PPE179" s="20"/>
      <c r="PPF179" s="20"/>
      <c r="PPG179" s="20"/>
      <c r="PPH179" s="20"/>
      <c r="PPI179" s="20"/>
      <c r="PPJ179" s="20"/>
      <c r="PPK179" s="20"/>
      <c r="PPL179" s="20"/>
      <c r="PPM179" s="20"/>
      <c r="PPN179" s="20"/>
      <c r="PPO179" s="20"/>
      <c r="PPP179" s="20"/>
      <c r="PPQ179" s="20"/>
      <c r="PPR179" s="20"/>
      <c r="PPS179" s="20"/>
      <c r="PPT179" s="20"/>
      <c r="PPU179" s="20"/>
      <c r="PPV179" s="20"/>
      <c r="PPW179" s="20"/>
      <c r="PPX179" s="20"/>
      <c r="PPY179" s="20"/>
      <c r="PPZ179" s="20"/>
      <c r="PQA179" s="20"/>
      <c r="PQB179" s="20"/>
      <c r="PQC179" s="20"/>
      <c r="PQD179" s="20"/>
      <c r="PQE179" s="20"/>
      <c r="PQF179" s="20"/>
      <c r="PQG179" s="20"/>
      <c r="PQH179" s="20"/>
      <c r="PQI179" s="20"/>
      <c r="PQJ179" s="20"/>
      <c r="PQK179" s="20"/>
      <c r="PQL179" s="20"/>
      <c r="PQM179" s="20"/>
      <c r="PQN179" s="20"/>
      <c r="PQO179" s="20"/>
      <c r="PQP179" s="20"/>
      <c r="PQQ179" s="20"/>
      <c r="PQR179" s="20"/>
      <c r="PQS179" s="20"/>
      <c r="PQT179" s="20"/>
      <c r="PQU179" s="20"/>
      <c r="PQV179" s="20"/>
      <c r="PQW179" s="20"/>
      <c r="PQX179" s="20"/>
      <c r="PQY179" s="20"/>
      <c r="PQZ179" s="20"/>
      <c r="PRA179" s="20"/>
      <c r="PRB179" s="20"/>
      <c r="PRC179" s="20"/>
      <c r="PRD179" s="20"/>
      <c r="PRE179" s="20"/>
      <c r="PRF179" s="20"/>
      <c r="PRG179" s="20"/>
      <c r="PRH179" s="20"/>
      <c r="PRI179" s="20"/>
      <c r="PRJ179" s="20"/>
      <c r="PRK179" s="20"/>
      <c r="PRL179" s="20"/>
      <c r="PRM179" s="20"/>
      <c r="PRN179" s="20"/>
      <c r="PRO179" s="20"/>
      <c r="PRP179" s="20"/>
      <c r="PRQ179" s="20"/>
      <c r="PRR179" s="20"/>
      <c r="PRS179" s="20"/>
      <c r="PRT179" s="20"/>
      <c r="PRU179" s="20"/>
      <c r="PRV179" s="20"/>
      <c r="PRW179" s="20"/>
      <c r="PRX179" s="20"/>
      <c r="PRY179" s="20"/>
      <c r="PRZ179" s="20"/>
      <c r="PSA179" s="20"/>
      <c r="PSB179" s="20"/>
      <c r="PSC179" s="20"/>
      <c r="PSD179" s="20"/>
      <c r="PSE179" s="20"/>
      <c r="PSF179" s="20"/>
      <c r="PSG179" s="20"/>
      <c r="PSH179" s="20"/>
      <c r="PSI179" s="20"/>
      <c r="PSJ179" s="20"/>
      <c r="PSK179" s="20"/>
      <c r="PSL179" s="20"/>
      <c r="PSM179" s="20"/>
      <c r="PSN179" s="20"/>
      <c r="PSO179" s="20"/>
      <c r="PSP179" s="20"/>
      <c r="PSQ179" s="20"/>
      <c r="PSR179" s="20"/>
      <c r="PSS179" s="20"/>
      <c r="PST179" s="20"/>
      <c r="PSU179" s="20"/>
      <c r="PSV179" s="20"/>
      <c r="PSW179" s="20"/>
      <c r="PSX179" s="20"/>
      <c r="PSY179" s="20"/>
      <c r="PSZ179" s="20"/>
      <c r="PTA179" s="20"/>
      <c r="PTB179" s="20"/>
      <c r="PTC179" s="20"/>
      <c r="PTD179" s="20"/>
      <c r="PTE179" s="20"/>
      <c r="PTF179" s="20"/>
      <c r="PTG179" s="20"/>
      <c r="PTH179" s="20"/>
      <c r="PTI179" s="20"/>
      <c r="PTJ179" s="20"/>
      <c r="PTK179" s="20"/>
      <c r="PTL179" s="20"/>
      <c r="PTM179" s="20"/>
      <c r="PTN179" s="20"/>
      <c r="PTO179" s="20"/>
      <c r="PTP179" s="20"/>
      <c r="PTQ179" s="20"/>
      <c r="PTR179" s="20"/>
      <c r="PTS179" s="20"/>
      <c r="PTT179" s="20"/>
      <c r="PTU179" s="20"/>
      <c r="PTV179" s="20"/>
      <c r="PTW179" s="20"/>
      <c r="PTX179" s="20"/>
      <c r="PTY179" s="20"/>
      <c r="PTZ179" s="20"/>
      <c r="PUA179" s="20"/>
      <c r="PUB179" s="20"/>
      <c r="PUC179" s="20"/>
      <c r="PUD179" s="20"/>
      <c r="PUE179" s="20"/>
      <c r="PUF179" s="20"/>
      <c r="PUG179" s="20"/>
      <c r="PUH179" s="20"/>
      <c r="PUI179" s="20"/>
      <c r="PUJ179" s="20"/>
      <c r="PUK179" s="20"/>
      <c r="PUL179" s="20"/>
      <c r="PUM179" s="20"/>
      <c r="PUN179" s="20"/>
      <c r="PUO179" s="20"/>
      <c r="PUP179" s="20"/>
      <c r="PUQ179" s="20"/>
      <c r="PUR179" s="20"/>
      <c r="PUS179" s="20"/>
      <c r="PUT179" s="20"/>
      <c r="PUU179" s="20"/>
      <c r="PUV179" s="20"/>
      <c r="PUW179" s="20"/>
      <c r="PUX179" s="20"/>
      <c r="PUY179" s="20"/>
      <c r="PUZ179" s="20"/>
      <c r="PVA179" s="20"/>
      <c r="PVB179" s="20"/>
      <c r="PVC179" s="20"/>
      <c r="PVD179" s="20"/>
      <c r="PVE179" s="20"/>
      <c r="PVF179" s="20"/>
      <c r="PVG179" s="20"/>
      <c r="PVH179" s="20"/>
      <c r="PVI179" s="20"/>
      <c r="PVJ179" s="20"/>
      <c r="PVK179" s="20"/>
      <c r="PVL179" s="20"/>
      <c r="PVM179" s="20"/>
      <c r="PVN179" s="20"/>
      <c r="PVO179" s="20"/>
      <c r="PVP179" s="20"/>
      <c r="PVQ179" s="20"/>
      <c r="PVR179" s="20"/>
      <c r="PVS179" s="20"/>
      <c r="PVT179" s="20"/>
      <c r="PVU179" s="20"/>
      <c r="PVV179" s="20"/>
      <c r="PVW179" s="20"/>
      <c r="PVX179" s="20"/>
      <c r="PVY179" s="20"/>
      <c r="PVZ179" s="20"/>
      <c r="PWA179" s="20"/>
      <c r="PWB179" s="20"/>
      <c r="PWC179" s="20"/>
      <c r="PWD179" s="20"/>
      <c r="PWE179" s="20"/>
      <c r="PWF179" s="20"/>
      <c r="PWG179" s="20"/>
      <c r="PWH179" s="20"/>
      <c r="PWI179" s="20"/>
      <c r="PWJ179" s="20"/>
      <c r="PWK179" s="20"/>
      <c r="PWL179" s="20"/>
      <c r="PWM179" s="20"/>
      <c r="PWN179" s="20"/>
      <c r="PWO179" s="20"/>
      <c r="PWP179" s="20"/>
      <c r="PWQ179" s="20"/>
      <c r="PWR179" s="20"/>
      <c r="PWS179" s="20"/>
      <c r="PWT179" s="20"/>
      <c r="PWU179" s="20"/>
      <c r="PWV179" s="20"/>
      <c r="PWW179" s="20"/>
      <c r="PWX179" s="20"/>
      <c r="PWY179" s="20"/>
      <c r="PWZ179" s="20"/>
      <c r="PXA179" s="20"/>
      <c r="PXB179" s="20"/>
      <c r="PXC179" s="20"/>
      <c r="PXD179" s="20"/>
      <c r="PXE179" s="20"/>
      <c r="PXF179" s="20"/>
      <c r="PXG179" s="20"/>
      <c r="PXH179" s="20"/>
      <c r="PXI179" s="20"/>
      <c r="PXJ179" s="20"/>
      <c r="PXK179" s="20"/>
      <c r="PXL179" s="20"/>
      <c r="PXM179" s="20"/>
      <c r="PXN179" s="20"/>
      <c r="PXO179" s="20"/>
      <c r="PXP179" s="20"/>
      <c r="PXQ179" s="20"/>
      <c r="PXR179" s="20"/>
      <c r="PXS179" s="20"/>
      <c r="PXT179" s="20"/>
      <c r="PXU179" s="20"/>
      <c r="PXV179" s="20"/>
      <c r="PXW179" s="20"/>
      <c r="PXX179" s="20"/>
      <c r="PXY179" s="20"/>
      <c r="PXZ179" s="20"/>
      <c r="PYA179" s="20"/>
      <c r="PYB179" s="20"/>
      <c r="PYC179" s="20"/>
      <c r="PYD179" s="20"/>
      <c r="PYE179" s="20"/>
      <c r="PYF179" s="20"/>
      <c r="PYG179" s="20"/>
      <c r="PYH179" s="20"/>
      <c r="PYI179" s="20"/>
      <c r="PYJ179" s="20"/>
      <c r="PYK179" s="20"/>
      <c r="PYL179" s="20"/>
      <c r="PYM179" s="20"/>
      <c r="PYN179" s="20"/>
      <c r="PYO179" s="20"/>
      <c r="PYP179" s="20"/>
      <c r="PYQ179" s="20"/>
      <c r="PYR179" s="20"/>
      <c r="PYS179" s="20"/>
      <c r="PYT179" s="20"/>
      <c r="PYU179" s="20"/>
      <c r="PYV179" s="20"/>
      <c r="PYW179" s="20"/>
      <c r="PYX179" s="20"/>
      <c r="PYY179" s="20"/>
      <c r="PYZ179" s="20"/>
      <c r="PZA179" s="20"/>
      <c r="PZB179" s="20"/>
      <c r="PZC179" s="20"/>
      <c r="PZD179" s="20"/>
      <c r="PZE179" s="20"/>
      <c r="PZF179" s="20"/>
      <c r="PZG179" s="20"/>
      <c r="PZH179" s="20"/>
      <c r="PZI179" s="20"/>
      <c r="PZJ179" s="20"/>
      <c r="PZK179" s="20"/>
      <c r="PZL179" s="20"/>
      <c r="PZM179" s="20"/>
      <c r="PZN179" s="20"/>
      <c r="PZO179" s="20"/>
      <c r="PZP179" s="20"/>
      <c r="PZQ179" s="20"/>
      <c r="PZR179" s="20"/>
      <c r="PZS179" s="20"/>
      <c r="PZT179" s="20"/>
      <c r="PZU179" s="20"/>
      <c r="PZV179" s="20"/>
      <c r="PZW179" s="20"/>
      <c r="PZX179" s="20"/>
      <c r="PZY179" s="20"/>
      <c r="PZZ179" s="20"/>
      <c r="QAA179" s="20"/>
      <c r="QAB179" s="20"/>
      <c r="QAC179" s="20"/>
      <c r="QAD179" s="20"/>
      <c r="QAE179" s="20"/>
      <c r="QAF179" s="20"/>
      <c r="QAG179" s="20"/>
      <c r="QAH179" s="20"/>
      <c r="QAI179" s="20"/>
      <c r="QAJ179" s="20"/>
      <c r="QAK179" s="20"/>
      <c r="QAL179" s="20"/>
      <c r="QAM179" s="20"/>
      <c r="QAN179" s="20"/>
      <c r="QAO179" s="20"/>
      <c r="QAP179" s="20"/>
      <c r="QAQ179" s="20"/>
      <c r="QAR179" s="20"/>
      <c r="QAS179" s="20"/>
      <c r="QAT179" s="20"/>
      <c r="QAU179" s="20"/>
      <c r="QAV179" s="20"/>
      <c r="QAW179" s="20"/>
      <c r="QAX179" s="20"/>
      <c r="QAY179" s="20"/>
      <c r="QAZ179" s="20"/>
      <c r="QBA179" s="20"/>
      <c r="QBB179" s="20"/>
      <c r="QBC179" s="20"/>
      <c r="QBD179" s="20"/>
      <c r="QBE179" s="20"/>
      <c r="QBF179" s="20"/>
      <c r="QBG179" s="20"/>
      <c r="QBH179" s="20"/>
      <c r="QBI179" s="20"/>
      <c r="QBJ179" s="20"/>
      <c r="QBK179" s="20"/>
      <c r="QBL179" s="20"/>
      <c r="QBM179" s="20"/>
      <c r="QBN179" s="20"/>
      <c r="QBO179" s="20"/>
      <c r="QBP179" s="20"/>
      <c r="QBQ179" s="20"/>
      <c r="QBR179" s="20"/>
      <c r="QBS179" s="20"/>
      <c r="QBT179" s="20"/>
      <c r="QBU179" s="20"/>
      <c r="QBV179" s="20"/>
      <c r="QBW179" s="20"/>
      <c r="QBX179" s="20"/>
      <c r="QBY179" s="20"/>
      <c r="QBZ179" s="20"/>
      <c r="QCA179" s="20"/>
      <c r="QCB179" s="20"/>
      <c r="QCC179" s="20"/>
      <c r="QCD179" s="20"/>
      <c r="QCE179" s="20"/>
      <c r="QCF179" s="20"/>
      <c r="QCG179" s="20"/>
      <c r="QCH179" s="20"/>
      <c r="QCI179" s="20"/>
      <c r="QCJ179" s="20"/>
      <c r="QCK179" s="20"/>
      <c r="QCL179" s="20"/>
      <c r="QCM179" s="20"/>
      <c r="QCN179" s="20"/>
      <c r="QCO179" s="20"/>
      <c r="QCP179" s="20"/>
      <c r="QCQ179" s="20"/>
      <c r="QCR179" s="20"/>
      <c r="QCS179" s="20"/>
      <c r="QCT179" s="20"/>
      <c r="QCU179" s="20"/>
      <c r="QCV179" s="20"/>
      <c r="QCW179" s="20"/>
      <c r="QCX179" s="20"/>
      <c r="QCY179" s="20"/>
      <c r="QCZ179" s="20"/>
      <c r="QDA179" s="20"/>
      <c r="QDB179" s="20"/>
      <c r="QDC179" s="20"/>
      <c r="QDD179" s="20"/>
      <c r="QDE179" s="20"/>
      <c r="QDF179" s="20"/>
      <c r="QDG179" s="20"/>
      <c r="QDH179" s="20"/>
      <c r="QDI179" s="20"/>
      <c r="QDJ179" s="20"/>
      <c r="QDK179" s="20"/>
      <c r="QDL179" s="20"/>
      <c r="QDM179" s="20"/>
      <c r="QDN179" s="20"/>
      <c r="QDO179" s="20"/>
      <c r="QDP179" s="20"/>
      <c r="QDQ179" s="20"/>
      <c r="QDR179" s="20"/>
      <c r="QDS179" s="20"/>
      <c r="QDT179" s="20"/>
      <c r="QDU179" s="20"/>
      <c r="QDV179" s="20"/>
      <c r="QDW179" s="20"/>
      <c r="QDX179" s="20"/>
      <c r="QDY179" s="20"/>
      <c r="QDZ179" s="20"/>
      <c r="QEA179" s="20"/>
      <c r="QEB179" s="20"/>
      <c r="QEC179" s="20"/>
      <c r="QED179" s="20"/>
      <c r="QEE179" s="20"/>
      <c r="QEF179" s="20"/>
      <c r="QEG179" s="20"/>
      <c r="QEH179" s="20"/>
      <c r="QEI179" s="20"/>
      <c r="QEJ179" s="20"/>
      <c r="QEK179" s="20"/>
      <c r="QEL179" s="20"/>
      <c r="QEM179" s="20"/>
      <c r="QEN179" s="20"/>
      <c r="QEO179" s="20"/>
      <c r="QEP179" s="20"/>
      <c r="QEQ179" s="20"/>
      <c r="QER179" s="20"/>
      <c r="QES179" s="20"/>
      <c r="QET179" s="20"/>
      <c r="QEU179" s="20"/>
      <c r="QEV179" s="20"/>
      <c r="QEW179" s="20"/>
      <c r="QEX179" s="20"/>
      <c r="QEY179" s="20"/>
      <c r="QEZ179" s="20"/>
      <c r="QFA179" s="20"/>
      <c r="QFB179" s="20"/>
      <c r="QFC179" s="20"/>
      <c r="QFD179" s="20"/>
      <c r="QFE179" s="20"/>
      <c r="QFF179" s="20"/>
      <c r="QFG179" s="20"/>
      <c r="QFH179" s="20"/>
      <c r="QFI179" s="20"/>
      <c r="QFJ179" s="20"/>
      <c r="QFK179" s="20"/>
      <c r="QFL179" s="20"/>
      <c r="QFM179" s="20"/>
      <c r="QFN179" s="20"/>
      <c r="QFO179" s="20"/>
      <c r="QFP179" s="20"/>
      <c r="QFQ179" s="20"/>
      <c r="QFR179" s="20"/>
      <c r="QFS179" s="20"/>
      <c r="QFT179" s="20"/>
      <c r="QFU179" s="20"/>
      <c r="QFV179" s="20"/>
      <c r="QFW179" s="20"/>
      <c r="QFX179" s="20"/>
      <c r="QFY179" s="20"/>
      <c r="QFZ179" s="20"/>
      <c r="QGA179" s="20"/>
      <c r="QGB179" s="20"/>
      <c r="QGC179" s="20"/>
      <c r="QGD179" s="20"/>
      <c r="QGE179" s="20"/>
      <c r="QGF179" s="20"/>
      <c r="QGG179" s="20"/>
      <c r="QGH179" s="20"/>
      <c r="QGI179" s="20"/>
      <c r="QGJ179" s="20"/>
      <c r="QGK179" s="20"/>
      <c r="QGL179" s="20"/>
      <c r="QGM179" s="20"/>
      <c r="QGN179" s="20"/>
      <c r="QGO179" s="20"/>
      <c r="QGP179" s="20"/>
      <c r="QGQ179" s="20"/>
      <c r="QGR179" s="20"/>
      <c r="QGS179" s="20"/>
      <c r="QGT179" s="20"/>
      <c r="QGU179" s="20"/>
      <c r="QGV179" s="20"/>
      <c r="QGW179" s="20"/>
      <c r="QGX179" s="20"/>
      <c r="QGY179" s="20"/>
      <c r="QGZ179" s="20"/>
      <c r="QHA179" s="20"/>
      <c r="QHB179" s="20"/>
      <c r="QHC179" s="20"/>
      <c r="QHD179" s="20"/>
      <c r="QHE179" s="20"/>
      <c r="QHF179" s="20"/>
      <c r="QHG179" s="20"/>
      <c r="QHH179" s="20"/>
      <c r="QHI179" s="20"/>
      <c r="QHJ179" s="20"/>
      <c r="QHK179" s="20"/>
      <c r="QHL179" s="20"/>
      <c r="QHM179" s="20"/>
      <c r="QHN179" s="20"/>
      <c r="QHO179" s="20"/>
      <c r="QHP179" s="20"/>
      <c r="QHQ179" s="20"/>
      <c r="QHR179" s="20"/>
      <c r="QHS179" s="20"/>
      <c r="QHT179" s="20"/>
      <c r="QHU179" s="20"/>
      <c r="QHV179" s="20"/>
      <c r="QHW179" s="20"/>
      <c r="QHX179" s="20"/>
      <c r="QHY179" s="20"/>
      <c r="QHZ179" s="20"/>
      <c r="QIA179" s="20"/>
      <c r="QIB179" s="20"/>
      <c r="QIC179" s="20"/>
      <c r="QID179" s="20"/>
      <c r="QIE179" s="20"/>
      <c r="QIF179" s="20"/>
      <c r="QIG179" s="20"/>
      <c r="QIH179" s="20"/>
      <c r="QII179" s="20"/>
      <c r="QIJ179" s="20"/>
      <c r="QIK179" s="20"/>
      <c r="QIL179" s="20"/>
      <c r="QIM179" s="20"/>
      <c r="QIN179" s="20"/>
      <c r="QIO179" s="20"/>
      <c r="QIP179" s="20"/>
      <c r="QIQ179" s="20"/>
      <c r="QIR179" s="20"/>
      <c r="QIS179" s="20"/>
      <c r="QIT179" s="20"/>
      <c r="QIU179" s="20"/>
      <c r="QIV179" s="20"/>
      <c r="QIW179" s="20"/>
      <c r="QIX179" s="20"/>
      <c r="QIY179" s="20"/>
      <c r="QIZ179" s="20"/>
      <c r="QJA179" s="20"/>
      <c r="QJB179" s="20"/>
      <c r="QJC179" s="20"/>
      <c r="QJD179" s="20"/>
      <c r="QJE179" s="20"/>
      <c r="QJF179" s="20"/>
      <c r="QJG179" s="20"/>
      <c r="QJH179" s="20"/>
      <c r="QJI179" s="20"/>
      <c r="QJJ179" s="20"/>
      <c r="QJK179" s="20"/>
      <c r="QJL179" s="20"/>
      <c r="QJM179" s="20"/>
      <c r="QJN179" s="20"/>
      <c r="QJO179" s="20"/>
      <c r="QJP179" s="20"/>
      <c r="QJQ179" s="20"/>
      <c r="QJR179" s="20"/>
      <c r="QJS179" s="20"/>
      <c r="QJT179" s="20"/>
      <c r="QJU179" s="20"/>
      <c r="QJV179" s="20"/>
      <c r="QJW179" s="20"/>
      <c r="QJX179" s="20"/>
      <c r="QJY179" s="20"/>
      <c r="QJZ179" s="20"/>
      <c r="QKA179" s="20"/>
      <c r="QKB179" s="20"/>
      <c r="QKC179" s="20"/>
      <c r="QKD179" s="20"/>
      <c r="QKE179" s="20"/>
      <c r="QKF179" s="20"/>
      <c r="QKG179" s="20"/>
      <c r="QKH179" s="20"/>
      <c r="QKI179" s="20"/>
      <c r="QKJ179" s="20"/>
      <c r="QKK179" s="20"/>
      <c r="QKL179" s="20"/>
      <c r="QKM179" s="20"/>
      <c r="QKN179" s="20"/>
      <c r="QKO179" s="20"/>
      <c r="QKP179" s="20"/>
      <c r="QKQ179" s="20"/>
      <c r="QKR179" s="20"/>
      <c r="QKS179" s="20"/>
      <c r="QKT179" s="20"/>
      <c r="QKU179" s="20"/>
      <c r="QKV179" s="20"/>
      <c r="QKW179" s="20"/>
      <c r="QKX179" s="20"/>
      <c r="QKY179" s="20"/>
      <c r="QKZ179" s="20"/>
      <c r="QLA179" s="20"/>
      <c r="QLB179" s="20"/>
      <c r="QLC179" s="20"/>
      <c r="QLD179" s="20"/>
      <c r="QLE179" s="20"/>
      <c r="QLF179" s="20"/>
      <c r="QLG179" s="20"/>
      <c r="QLH179" s="20"/>
      <c r="QLI179" s="20"/>
      <c r="QLJ179" s="20"/>
      <c r="QLK179" s="20"/>
      <c r="QLL179" s="20"/>
      <c r="QLM179" s="20"/>
      <c r="QLN179" s="20"/>
      <c r="QLO179" s="20"/>
      <c r="QLP179" s="20"/>
      <c r="QLQ179" s="20"/>
      <c r="QLR179" s="20"/>
      <c r="QLS179" s="20"/>
      <c r="QLT179" s="20"/>
      <c r="QLU179" s="20"/>
      <c r="QLV179" s="20"/>
      <c r="QLW179" s="20"/>
      <c r="QLX179" s="20"/>
      <c r="QLY179" s="20"/>
      <c r="QLZ179" s="20"/>
      <c r="QMA179" s="20"/>
      <c r="QMB179" s="20"/>
      <c r="QMC179" s="20"/>
      <c r="QMD179" s="20"/>
      <c r="QME179" s="20"/>
      <c r="QMF179" s="20"/>
      <c r="QMG179" s="20"/>
      <c r="QMH179" s="20"/>
      <c r="QMI179" s="20"/>
      <c r="QMJ179" s="20"/>
      <c r="QMK179" s="20"/>
      <c r="QML179" s="20"/>
      <c r="QMM179" s="20"/>
      <c r="QMN179" s="20"/>
      <c r="QMO179" s="20"/>
      <c r="QMP179" s="20"/>
      <c r="QMQ179" s="20"/>
      <c r="QMR179" s="20"/>
      <c r="QMS179" s="20"/>
      <c r="QMT179" s="20"/>
      <c r="QMU179" s="20"/>
      <c r="QMV179" s="20"/>
      <c r="QMW179" s="20"/>
      <c r="QMX179" s="20"/>
      <c r="QMY179" s="20"/>
      <c r="QMZ179" s="20"/>
      <c r="QNA179" s="20"/>
      <c r="QNB179" s="20"/>
      <c r="QNC179" s="20"/>
      <c r="QND179" s="20"/>
      <c r="QNE179" s="20"/>
      <c r="QNF179" s="20"/>
      <c r="QNG179" s="20"/>
      <c r="QNH179" s="20"/>
      <c r="QNI179" s="20"/>
      <c r="QNJ179" s="20"/>
      <c r="QNK179" s="20"/>
      <c r="QNL179" s="20"/>
      <c r="QNM179" s="20"/>
      <c r="QNN179" s="20"/>
      <c r="QNO179" s="20"/>
      <c r="QNP179" s="20"/>
      <c r="QNQ179" s="20"/>
      <c r="QNR179" s="20"/>
      <c r="QNS179" s="20"/>
      <c r="QNT179" s="20"/>
      <c r="QNU179" s="20"/>
      <c r="QNV179" s="20"/>
      <c r="QNW179" s="20"/>
      <c r="QNX179" s="20"/>
      <c r="QNY179" s="20"/>
      <c r="QNZ179" s="20"/>
      <c r="QOA179" s="20"/>
      <c r="QOB179" s="20"/>
      <c r="QOC179" s="20"/>
      <c r="QOD179" s="20"/>
      <c r="QOE179" s="20"/>
      <c r="QOF179" s="20"/>
      <c r="QOG179" s="20"/>
      <c r="QOH179" s="20"/>
      <c r="QOI179" s="20"/>
      <c r="QOJ179" s="20"/>
      <c r="QOK179" s="20"/>
      <c r="QOL179" s="20"/>
      <c r="QOM179" s="20"/>
      <c r="QON179" s="20"/>
      <c r="QOO179" s="20"/>
      <c r="QOP179" s="20"/>
      <c r="QOQ179" s="20"/>
      <c r="QOR179" s="20"/>
      <c r="QOS179" s="20"/>
      <c r="QOT179" s="20"/>
      <c r="QOU179" s="20"/>
      <c r="QOV179" s="20"/>
      <c r="QOW179" s="20"/>
      <c r="QOX179" s="20"/>
      <c r="QOY179" s="20"/>
      <c r="QOZ179" s="20"/>
      <c r="QPA179" s="20"/>
      <c r="QPB179" s="20"/>
      <c r="QPC179" s="20"/>
      <c r="QPD179" s="20"/>
      <c r="QPE179" s="20"/>
      <c r="QPF179" s="20"/>
      <c r="QPG179" s="20"/>
      <c r="QPH179" s="20"/>
      <c r="QPI179" s="20"/>
      <c r="QPJ179" s="20"/>
      <c r="QPK179" s="20"/>
      <c r="QPL179" s="20"/>
      <c r="QPM179" s="20"/>
      <c r="QPN179" s="20"/>
      <c r="QPO179" s="20"/>
      <c r="QPP179" s="20"/>
      <c r="QPQ179" s="20"/>
      <c r="QPR179" s="20"/>
      <c r="QPS179" s="20"/>
      <c r="QPT179" s="20"/>
      <c r="QPU179" s="20"/>
      <c r="QPV179" s="20"/>
      <c r="QPW179" s="20"/>
      <c r="QPX179" s="20"/>
      <c r="QPY179" s="20"/>
      <c r="QPZ179" s="20"/>
      <c r="QQA179" s="20"/>
      <c r="QQB179" s="20"/>
      <c r="QQC179" s="20"/>
      <c r="QQD179" s="20"/>
      <c r="QQE179" s="20"/>
      <c r="QQF179" s="20"/>
      <c r="QQG179" s="20"/>
      <c r="QQH179" s="20"/>
      <c r="QQI179" s="20"/>
      <c r="QQJ179" s="20"/>
      <c r="QQK179" s="20"/>
      <c r="QQL179" s="20"/>
      <c r="QQM179" s="20"/>
      <c r="QQN179" s="20"/>
      <c r="QQO179" s="20"/>
      <c r="QQP179" s="20"/>
      <c r="QQQ179" s="20"/>
      <c r="QQR179" s="20"/>
      <c r="QQS179" s="20"/>
      <c r="QQT179" s="20"/>
      <c r="QQU179" s="20"/>
      <c r="QQV179" s="20"/>
      <c r="QQW179" s="20"/>
      <c r="QQX179" s="20"/>
      <c r="QQY179" s="20"/>
      <c r="QQZ179" s="20"/>
      <c r="QRA179" s="20"/>
      <c r="QRB179" s="20"/>
      <c r="QRC179" s="20"/>
      <c r="QRD179" s="20"/>
      <c r="QRE179" s="20"/>
      <c r="QRF179" s="20"/>
      <c r="QRG179" s="20"/>
      <c r="QRH179" s="20"/>
      <c r="QRI179" s="20"/>
      <c r="QRJ179" s="20"/>
      <c r="QRK179" s="20"/>
      <c r="QRL179" s="20"/>
      <c r="QRM179" s="20"/>
      <c r="QRN179" s="20"/>
      <c r="QRO179" s="20"/>
      <c r="QRP179" s="20"/>
      <c r="QRQ179" s="20"/>
      <c r="QRR179" s="20"/>
      <c r="QRS179" s="20"/>
      <c r="QRT179" s="20"/>
      <c r="QRU179" s="20"/>
      <c r="QRV179" s="20"/>
      <c r="QRW179" s="20"/>
      <c r="QRX179" s="20"/>
      <c r="QRY179" s="20"/>
      <c r="QRZ179" s="20"/>
      <c r="QSA179" s="20"/>
      <c r="QSB179" s="20"/>
      <c r="QSC179" s="20"/>
      <c r="QSD179" s="20"/>
      <c r="QSE179" s="20"/>
      <c r="QSF179" s="20"/>
      <c r="QSG179" s="20"/>
      <c r="QSH179" s="20"/>
      <c r="QSI179" s="20"/>
      <c r="QSJ179" s="20"/>
      <c r="QSK179" s="20"/>
      <c r="QSL179" s="20"/>
      <c r="QSM179" s="20"/>
      <c r="QSN179" s="20"/>
      <c r="QSO179" s="20"/>
      <c r="QSP179" s="20"/>
      <c r="QSQ179" s="20"/>
      <c r="QSR179" s="20"/>
      <c r="QSS179" s="20"/>
      <c r="QST179" s="20"/>
      <c r="QSU179" s="20"/>
      <c r="QSV179" s="20"/>
      <c r="QSW179" s="20"/>
      <c r="QSX179" s="20"/>
      <c r="QSY179" s="20"/>
      <c r="QSZ179" s="20"/>
      <c r="QTA179" s="20"/>
      <c r="QTB179" s="20"/>
      <c r="QTC179" s="20"/>
      <c r="QTD179" s="20"/>
      <c r="QTE179" s="20"/>
      <c r="QTF179" s="20"/>
      <c r="QTG179" s="20"/>
      <c r="QTH179" s="20"/>
      <c r="QTI179" s="20"/>
      <c r="QTJ179" s="20"/>
      <c r="QTK179" s="20"/>
      <c r="QTL179" s="20"/>
      <c r="QTM179" s="20"/>
      <c r="QTN179" s="20"/>
      <c r="QTO179" s="20"/>
      <c r="QTP179" s="20"/>
      <c r="QTQ179" s="20"/>
      <c r="QTR179" s="20"/>
      <c r="QTS179" s="20"/>
      <c r="QTT179" s="20"/>
      <c r="QTU179" s="20"/>
      <c r="QTV179" s="20"/>
      <c r="QTW179" s="20"/>
      <c r="QTX179" s="20"/>
      <c r="QTY179" s="20"/>
      <c r="QTZ179" s="20"/>
      <c r="QUA179" s="20"/>
      <c r="QUB179" s="20"/>
      <c r="QUC179" s="20"/>
      <c r="QUD179" s="20"/>
      <c r="QUE179" s="20"/>
      <c r="QUF179" s="20"/>
      <c r="QUG179" s="20"/>
      <c r="QUH179" s="20"/>
      <c r="QUI179" s="20"/>
      <c r="QUJ179" s="20"/>
      <c r="QUK179" s="20"/>
      <c r="QUL179" s="20"/>
      <c r="QUM179" s="20"/>
      <c r="QUN179" s="20"/>
      <c r="QUO179" s="20"/>
      <c r="QUP179" s="20"/>
      <c r="QUQ179" s="20"/>
      <c r="QUR179" s="20"/>
      <c r="QUS179" s="20"/>
      <c r="QUT179" s="20"/>
      <c r="QUU179" s="20"/>
      <c r="QUV179" s="20"/>
      <c r="QUW179" s="20"/>
      <c r="QUX179" s="20"/>
      <c r="QUY179" s="20"/>
      <c r="QUZ179" s="20"/>
      <c r="QVA179" s="20"/>
      <c r="QVB179" s="20"/>
      <c r="QVC179" s="20"/>
      <c r="QVD179" s="20"/>
      <c r="QVE179" s="20"/>
      <c r="QVF179" s="20"/>
      <c r="QVG179" s="20"/>
      <c r="QVH179" s="20"/>
      <c r="QVI179" s="20"/>
      <c r="QVJ179" s="20"/>
      <c r="QVK179" s="20"/>
      <c r="QVL179" s="20"/>
      <c r="QVM179" s="20"/>
      <c r="QVN179" s="20"/>
      <c r="QVO179" s="20"/>
      <c r="QVP179" s="20"/>
      <c r="QVQ179" s="20"/>
      <c r="QVR179" s="20"/>
      <c r="QVS179" s="20"/>
      <c r="QVT179" s="20"/>
      <c r="QVU179" s="20"/>
      <c r="QVV179" s="20"/>
      <c r="QVW179" s="20"/>
      <c r="QVX179" s="20"/>
      <c r="QVY179" s="20"/>
      <c r="QVZ179" s="20"/>
      <c r="QWA179" s="20"/>
      <c r="QWB179" s="20"/>
      <c r="QWC179" s="20"/>
      <c r="QWD179" s="20"/>
      <c r="QWE179" s="20"/>
      <c r="QWF179" s="20"/>
      <c r="QWG179" s="20"/>
      <c r="QWH179" s="20"/>
      <c r="QWI179" s="20"/>
      <c r="QWJ179" s="20"/>
      <c r="QWK179" s="20"/>
      <c r="QWL179" s="20"/>
      <c r="QWM179" s="20"/>
      <c r="QWN179" s="20"/>
      <c r="QWO179" s="20"/>
      <c r="QWP179" s="20"/>
      <c r="QWQ179" s="20"/>
      <c r="QWR179" s="20"/>
      <c r="QWS179" s="20"/>
      <c r="QWT179" s="20"/>
      <c r="QWU179" s="20"/>
      <c r="QWV179" s="20"/>
      <c r="QWW179" s="20"/>
      <c r="QWX179" s="20"/>
      <c r="QWY179" s="20"/>
      <c r="QWZ179" s="20"/>
      <c r="QXA179" s="20"/>
      <c r="QXB179" s="20"/>
      <c r="QXC179" s="20"/>
      <c r="QXD179" s="20"/>
      <c r="QXE179" s="20"/>
      <c r="QXF179" s="20"/>
      <c r="QXG179" s="20"/>
      <c r="QXH179" s="20"/>
      <c r="QXI179" s="20"/>
      <c r="QXJ179" s="20"/>
      <c r="QXK179" s="20"/>
      <c r="QXL179" s="20"/>
      <c r="QXM179" s="20"/>
      <c r="QXN179" s="20"/>
      <c r="QXO179" s="20"/>
      <c r="QXP179" s="20"/>
      <c r="QXQ179" s="20"/>
      <c r="QXR179" s="20"/>
      <c r="QXS179" s="20"/>
      <c r="QXT179" s="20"/>
      <c r="QXU179" s="20"/>
      <c r="QXV179" s="20"/>
      <c r="QXW179" s="20"/>
      <c r="QXX179" s="20"/>
      <c r="QXY179" s="20"/>
      <c r="QXZ179" s="20"/>
      <c r="QYA179" s="20"/>
      <c r="QYB179" s="20"/>
      <c r="QYC179" s="20"/>
      <c r="QYD179" s="20"/>
      <c r="QYE179" s="20"/>
      <c r="QYF179" s="20"/>
      <c r="QYG179" s="20"/>
      <c r="QYH179" s="20"/>
      <c r="QYI179" s="20"/>
      <c r="QYJ179" s="20"/>
      <c r="QYK179" s="20"/>
      <c r="QYL179" s="20"/>
      <c r="QYM179" s="20"/>
      <c r="QYN179" s="20"/>
      <c r="QYO179" s="20"/>
      <c r="QYP179" s="20"/>
      <c r="QYQ179" s="20"/>
      <c r="QYR179" s="20"/>
      <c r="QYS179" s="20"/>
      <c r="QYT179" s="20"/>
      <c r="QYU179" s="20"/>
      <c r="QYV179" s="20"/>
      <c r="QYW179" s="20"/>
      <c r="QYX179" s="20"/>
      <c r="QYY179" s="20"/>
      <c r="QYZ179" s="20"/>
      <c r="QZA179" s="20"/>
      <c r="QZB179" s="20"/>
      <c r="QZC179" s="20"/>
      <c r="QZD179" s="20"/>
      <c r="QZE179" s="20"/>
      <c r="QZF179" s="20"/>
      <c r="QZG179" s="20"/>
      <c r="QZH179" s="20"/>
      <c r="QZI179" s="20"/>
      <c r="QZJ179" s="20"/>
      <c r="QZK179" s="20"/>
      <c r="QZL179" s="20"/>
      <c r="QZM179" s="20"/>
      <c r="QZN179" s="20"/>
      <c r="QZO179" s="20"/>
      <c r="QZP179" s="20"/>
      <c r="QZQ179" s="20"/>
      <c r="QZR179" s="20"/>
      <c r="QZS179" s="20"/>
      <c r="QZT179" s="20"/>
      <c r="QZU179" s="20"/>
      <c r="QZV179" s="20"/>
      <c r="QZW179" s="20"/>
      <c r="QZX179" s="20"/>
      <c r="QZY179" s="20"/>
      <c r="QZZ179" s="20"/>
      <c r="RAA179" s="20"/>
      <c r="RAB179" s="20"/>
      <c r="RAC179" s="20"/>
      <c r="RAD179" s="20"/>
      <c r="RAE179" s="20"/>
      <c r="RAF179" s="20"/>
      <c r="RAG179" s="20"/>
      <c r="RAH179" s="20"/>
      <c r="RAI179" s="20"/>
      <c r="RAJ179" s="20"/>
      <c r="RAK179" s="20"/>
      <c r="RAL179" s="20"/>
      <c r="RAM179" s="20"/>
      <c r="RAN179" s="20"/>
      <c r="RAO179" s="20"/>
      <c r="RAP179" s="20"/>
      <c r="RAQ179" s="20"/>
      <c r="RAR179" s="20"/>
      <c r="RAS179" s="20"/>
      <c r="RAT179" s="20"/>
      <c r="RAU179" s="20"/>
      <c r="RAV179" s="20"/>
      <c r="RAW179" s="20"/>
      <c r="RAX179" s="20"/>
      <c r="RAY179" s="20"/>
      <c r="RAZ179" s="20"/>
      <c r="RBA179" s="20"/>
      <c r="RBB179" s="20"/>
      <c r="RBC179" s="20"/>
      <c r="RBD179" s="20"/>
      <c r="RBE179" s="20"/>
      <c r="RBF179" s="20"/>
      <c r="RBG179" s="20"/>
      <c r="RBH179" s="20"/>
      <c r="RBI179" s="20"/>
      <c r="RBJ179" s="20"/>
      <c r="RBK179" s="20"/>
      <c r="RBL179" s="20"/>
      <c r="RBM179" s="20"/>
      <c r="RBN179" s="20"/>
      <c r="RBO179" s="20"/>
      <c r="RBP179" s="20"/>
      <c r="RBQ179" s="20"/>
      <c r="RBR179" s="20"/>
      <c r="RBS179" s="20"/>
      <c r="RBT179" s="20"/>
      <c r="RBU179" s="20"/>
      <c r="RBV179" s="20"/>
      <c r="RBW179" s="20"/>
      <c r="RBX179" s="20"/>
      <c r="RBY179" s="20"/>
      <c r="RBZ179" s="20"/>
      <c r="RCA179" s="20"/>
      <c r="RCB179" s="20"/>
      <c r="RCC179" s="20"/>
      <c r="RCD179" s="20"/>
      <c r="RCE179" s="20"/>
      <c r="RCF179" s="20"/>
      <c r="RCG179" s="20"/>
      <c r="RCH179" s="20"/>
      <c r="RCI179" s="20"/>
      <c r="RCJ179" s="20"/>
      <c r="RCK179" s="20"/>
      <c r="RCL179" s="20"/>
      <c r="RCM179" s="20"/>
      <c r="RCN179" s="20"/>
      <c r="RCO179" s="20"/>
      <c r="RCP179" s="20"/>
      <c r="RCQ179" s="20"/>
      <c r="RCR179" s="20"/>
      <c r="RCS179" s="20"/>
      <c r="RCT179" s="20"/>
      <c r="RCU179" s="20"/>
      <c r="RCV179" s="20"/>
      <c r="RCW179" s="20"/>
      <c r="RCX179" s="20"/>
      <c r="RCY179" s="20"/>
      <c r="RCZ179" s="20"/>
      <c r="RDA179" s="20"/>
      <c r="RDB179" s="20"/>
      <c r="RDC179" s="20"/>
      <c r="RDD179" s="20"/>
      <c r="RDE179" s="20"/>
      <c r="RDF179" s="20"/>
      <c r="RDG179" s="20"/>
      <c r="RDH179" s="20"/>
      <c r="RDI179" s="20"/>
      <c r="RDJ179" s="20"/>
      <c r="RDK179" s="20"/>
      <c r="RDL179" s="20"/>
      <c r="RDM179" s="20"/>
      <c r="RDN179" s="20"/>
      <c r="RDO179" s="20"/>
      <c r="RDP179" s="20"/>
      <c r="RDQ179" s="20"/>
      <c r="RDR179" s="20"/>
      <c r="RDS179" s="20"/>
      <c r="RDT179" s="20"/>
      <c r="RDU179" s="20"/>
      <c r="RDV179" s="20"/>
      <c r="RDW179" s="20"/>
      <c r="RDX179" s="20"/>
      <c r="RDY179" s="20"/>
      <c r="RDZ179" s="20"/>
      <c r="REA179" s="20"/>
      <c r="REB179" s="20"/>
      <c r="REC179" s="20"/>
      <c r="RED179" s="20"/>
      <c r="REE179" s="20"/>
      <c r="REF179" s="20"/>
      <c r="REG179" s="20"/>
      <c r="REH179" s="20"/>
      <c r="REI179" s="20"/>
      <c r="REJ179" s="20"/>
      <c r="REK179" s="20"/>
      <c r="REL179" s="20"/>
      <c r="REM179" s="20"/>
      <c r="REN179" s="20"/>
      <c r="REO179" s="20"/>
      <c r="REP179" s="20"/>
      <c r="REQ179" s="20"/>
      <c r="RER179" s="20"/>
      <c r="RES179" s="20"/>
      <c r="RET179" s="20"/>
      <c r="REU179" s="20"/>
      <c r="REV179" s="20"/>
      <c r="REW179" s="20"/>
      <c r="REX179" s="20"/>
      <c r="REY179" s="20"/>
      <c r="REZ179" s="20"/>
      <c r="RFA179" s="20"/>
      <c r="RFB179" s="20"/>
      <c r="RFC179" s="20"/>
      <c r="RFD179" s="20"/>
      <c r="RFE179" s="20"/>
      <c r="RFF179" s="20"/>
      <c r="RFG179" s="20"/>
      <c r="RFH179" s="20"/>
      <c r="RFI179" s="20"/>
      <c r="RFJ179" s="20"/>
      <c r="RFK179" s="20"/>
      <c r="RFL179" s="20"/>
      <c r="RFM179" s="20"/>
      <c r="RFN179" s="20"/>
      <c r="RFO179" s="20"/>
      <c r="RFP179" s="20"/>
      <c r="RFQ179" s="20"/>
      <c r="RFR179" s="20"/>
      <c r="RFS179" s="20"/>
      <c r="RFT179" s="20"/>
      <c r="RFU179" s="20"/>
      <c r="RFV179" s="20"/>
      <c r="RFW179" s="20"/>
      <c r="RFX179" s="20"/>
      <c r="RFY179" s="20"/>
      <c r="RFZ179" s="20"/>
      <c r="RGA179" s="20"/>
      <c r="RGB179" s="20"/>
      <c r="RGC179" s="20"/>
      <c r="RGD179" s="20"/>
      <c r="RGE179" s="20"/>
      <c r="RGF179" s="20"/>
      <c r="RGG179" s="20"/>
      <c r="RGH179" s="20"/>
      <c r="RGI179" s="20"/>
      <c r="RGJ179" s="20"/>
      <c r="RGK179" s="20"/>
      <c r="RGL179" s="20"/>
      <c r="RGM179" s="20"/>
      <c r="RGN179" s="20"/>
      <c r="RGO179" s="20"/>
      <c r="RGP179" s="20"/>
      <c r="RGQ179" s="20"/>
      <c r="RGR179" s="20"/>
      <c r="RGS179" s="20"/>
      <c r="RGT179" s="20"/>
      <c r="RGU179" s="20"/>
      <c r="RGV179" s="20"/>
      <c r="RGW179" s="20"/>
      <c r="RGX179" s="20"/>
      <c r="RGY179" s="20"/>
      <c r="RGZ179" s="20"/>
      <c r="RHA179" s="20"/>
      <c r="RHB179" s="20"/>
      <c r="RHC179" s="20"/>
      <c r="RHD179" s="20"/>
      <c r="RHE179" s="20"/>
      <c r="RHF179" s="20"/>
      <c r="RHG179" s="20"/>
      <c r="RHH179" s="20"/>
      <c r="RHI179" s="20"/>
      <c r="RHJ179" s="20"/>
      <c r="RHK179" s="20"/>
      <c r="RHL179" s="20"/>
      <c r="RHM179" s="20"/>
      <c r="RHN179" s="20"/>
      <c r="RHO179" s="20"/>
      <c r="RHP179" s="20"/>
      <c r="RHQ179" s="20"/>
      <c r="RHR179" s="20"/>
      <c r="RHS179" s="20"/>
      <c r="RHT179" s="20"/>
      <c r="RHU179" s="20"/>
      <c r="RHV179" s="20"/>
      <c r="RHW179" s="20"/>
      <c r="RHX179" s="20"/>
      <c r="RHY179" s="20"/>
      <c r="RHZ179" s="20"/>
      <c r="RIA179" s="20"/>
      <c r="RIB179" s="20"/>
      <c r="RIC179" s="20"/>
      <c r="RID179" s="20"/>
      <c r="RIE179" s="20"/>
      <c r="RIF179" s="20"/>
      <c r="RIG179" s="20"/>
      <c r="RIH179" s="20"/>
      <c r="RII179" s="20"/>
      <c r="RIJ179" s="20"/>
      <c r="RIK179" s="20"/>
      <c r="RIL179" s="20"/>
      <c r="RIM179" s="20"/>
      <c r="RIN179" s="20"/>
      <c r="RIO179" s="20"/>
      <c r="RIP179" s="20"/>
      <c r="RIQ179" s="20"/>
      <c r="RIR179" s="20"/>
      <c r="RIS179" s="20"/>
      <c r="RIT179" s="20"/>
      <c r="RIU179" s="20"/>
      <c r="RIV179" s="20"/>
      <c r="RIW179" s="20"/>
      <c r="RIX179" s="20"/>
      <c r="RIY179" s="20"/>
      <c r="RIZ179" s="20"/>
      <c r="RJA179" s="20"/>
      <c r="RJB179" s="20"/>
      <c r="RJC179" s="20"/>
      <c r="RJD179" s="20"/>
      <c r="RJE179" s="20"/>
      <c r="RJF179" s="20"/>
      <c r="RJG179" s="20"/>
      <c r="RJH179" s="20"/>
      <c r="RJI179" s="20"/>
      <c r="RJJ179" s="20"/>
      <c r="RJK179" s="20"/>
      <c r="RJL179" s="20"/>
      <c r="RJM179" s="20"/>
      <c r="RJN179" s="20"/>
      <c r="RJO179" s="20"/>
      <c r="RJP179" s="20"/>
      <c r="RJQ179" s="20"/>
      <c r="RJR179" s="20"/>
      <c r="RJS179" s="20"/>
      <c r="RJT179" s="20"/>
      <c r="RJU179" s="20"/>
      <c r="RJV179" s="20"/>
      <c r="RJW179" s="20"/>
      <c r="RJX179" s="20"/>
      <c r="RJY179" s="20"/>
      <c r="RJZ179" s="20"/>
      <c r="RKA179" s="20"/>
      <c r="RKB179" s="20"/>
      <c r="RKC179" s="20"/>
      <c r="RKD179" s="20"/>
      <c r="RKE179" s="20"/>
      <c r="RKF179" s="20"/>
      <c r="RKG179" s="20"/>
      <c r="RKH179" s="20"/>
      <c r="RKI179" s="20"/>
      <c r="RKJ179" s="20"/>
      <c r="RKK179" s="20"/>
      <c r="RKL179" s="20"/>
      <c r="RKM179" s="20"/>
      <c r="RKN179" s="20"/>
      <c r="RKO179" s="20"/>
      <c r="RKP179" s="20"/>
      <c r="RKQ179" s="20"/>
      <c r="RKR179" s="20"/>
      <c r="RKS179" s="20"/>
      <c r="RKT179" s="20"/>
      <c r="RKU179" s="20"/>
      <c r="RKV179" s="20"/>
      <c r="RKW179" s="20"/>
      <c r="RKX179" s="20"/>
      <c r="RKY179" s="20"/>
      <c r="RKZ179" s="20"/>
      <c r="RLA179" s="20"/>
      <c r="RLB179" s="20"/>
      <c r="RLC179" s="20"/>
      <c r="RLD179" s="20"/>
      <c r="RLE179" s="20"/>
      <c r="RLF179" s="20"/>
      <c r="RLG179" s="20"/>
      <c r="RLH179" s="20"/>
      <c r="RLI179" s="20"/>
      <c r="RLJ179" s="20"/>
      <c r="RLK179" s="20"/>
      <c r="RLL179" s="20"/>
      <c r="RLM179" s="20"/>
      <c r="RLN179" s="20"/>
      <c r="RLO179" s="20"/>
      <c r="RLP179" s="20"/>
      <c r="RLQ179" s="20"/>
      <c r="RLR179" s="20"/>
      <c r="RLS179" s="20"/>
      <c r="RLT179" s="20"/>
      <c r="RLU179" s="20"/>
      <c r="RLV179" s="20"/>
      <c r="RLW179" s="20"/>
      <c r="RLX179" s="20"/>
      <c r="RLY179" s="20"/>
      <c r="RLZ179" s="20"/>
      <c r="RMA179" s="20"/>
      <c r="RMB179" s="20"/>
      <c r="RMC179" s="20"/>
      <c r="RMD179" s="20"/>
      <c r="RME179" s="20"/>
      <c r="RMF179" s="20"/>
      <c r="RMG179" s="20"/>
      <c r="RMH179" s="20"/>
      <c r="RMI179" s="20"/>
      <c r="RMJ179" s="20"/>
      <c r="RMK179" s="20"/>
      <c r="RML179" s="20"/>
      <c r="RMM179" s="20"/>
      <c r="RMN179" s="20"/>
      <c r="RMO179" s="20"/>
      <c r="RMP179" s="20"/>
      <c r="RMQ179" s="20"/>
      <c r="RMR179" s="20"/>
      <c r="RMS179" s="20"/>
      <c r="RMT179" s="20"/>
      <c r="RMU179" s="20"/>
      <c r="RMV179" s="20"/>
      <c r="RMW179" s="20"/>
      <c r="RMX179" s="20"/>
      <c r="RMY179" s="20"/>
      <c r="RMZ179" s="20"/>
      <c r="RNA179" s="20"/>
      <c r="RNB179" s="20"/>
      <c r="RNC179" s="20"/>
      <c r="RND179" s="20"/>
      <c r="RNE179" s="20"/>
      <c r="RNF179" s="20"/>
      <c r="RNG179" s="20"/>
      <c r="RNH179" s="20"/>
      <c r="RNI179" s="20"/>
      <c r="RNJ179" s="20"/>
      <c r="RNK179" s="20"/>
      <c r="RNL179" s="20"/>
      <c r="RNM179" s="20"/>
      <c r="RNN179" s="20"/>
      <c r="RNO179" s="20"/>
      <c r="RNP179" s="20"/>
      <c r="RNQ179" s="20"/>
      <c r="RNR179" s="20"/>
      <c r="RNS179" s="20"/>
      <c r="RNT179" s="20"/>
      <c r="RNU179" s="20"/>
      <c r="RNV179" s="20"/>
      <c r="RNW179" s="20"/>
      <c r="RNX179" s="20"/>
      <c r="RNY179" s="20"/>
      <c r="RNZ179" s="20"/>
      <c r="ROA179" s="20"/>
      <c r="ROB179" s="20"/>
      <c r="ROC179" s="20"/>
      <c r="ROD179" s="20"/>
      <c r="ROE179" s="20"/>
      <c r="ROF179" s="20"/>
      <c r="ROG179" s="20"/>
      <c r="ROH179" s="20"/>
      <c r="ROI179" s="20"/>
      <c r="ROJ179" s="20"/>
      <c r="ROK179" s="20"/>
      <c r="ROL179" s="20"/>
      <c r="ROM179" s="20"/>
      <c r="RON179" s="20"/>
      <c r="ROO179" s="20"/>
      <c r="ROP179" s="20"/>
      <c r="ROQ179" s="20"/>
      <c r="ROR179" s="20"/>
      <c r="ROS179" s="20"/>
      <c r="ROT179" s="20"/>
      <c r="ROU179" s="20"/>
      <c r="ROV179" s="20"/>
      <c r="ROW179" s="20"/>
      <c r="ROX179" s="20"/>
      <c r="ROY179" s="20"/>
      <c r="ROZ179" s="20"/>
      <c r="RPA179" s="20"/>
      <c r="RPB179" s="20"/>
      <c r="RPC179" s="20"/>
      <c r="RPD179" s="20"/>
      <c r="RPE179" s="20"/>
      <c r="RPF179" s="20"/>
      <c r="RPG179" s="20"/>
      <c r="RPH179" s="20"/>
      <c r="RPI179" s="20"/>
      <c r="RPJ179" s="20"/>
      <c r="RPK179" s="20"/>
      <c r="RPL179" s="20"/>
      <c r="RPM179" s="20"/>
      <c r="RPN179" s="20"/>
      <c r="RPO179" s="20"/>
      <c r="RPP179" s="20"/>
      <c r="RPQ179" s="20"/>
      <c r="RPR179" s="20"/>
      <c r="RPS179" s="20"/>
      <c r="RPT179" s="20"/>
      <c r="RPU179" s="20"/>
      <c r="RPV179" s="20"/>
      <c r="RPW179" s="20"/>
      <c r="RPX179" s="20"/>
      <c r="RPY179" s="20"/>
      <c r="RPZ179" s="20"/>
      <c r="RQA179" s="20"/>
      <c r="RQB179" s="20"/>
      <c r="RQC179" s="20"/>
      <c r="RQD179" s="20"/>
      <c r="RQE179" s="20"/>
      <c r="RQF179" s="20"/>
      <c r="RQG179" s="20"/>
      <c r="RQH179" s="20"/>
      <c r="RQI179" s="20"/>
      <c r="RQJ179" s="20"/>
      <c r="RQK179" s="20"/>
      <c r="RQL179" s="20"/>
      <c r="RQM179" s="20"/>
      <c r="RQN179" s="20"/>
      <c r="RQO179" s="20"/>
      <c r="RQP179" s="20"/>
      <c r="RQQ179" s="20"/>
      <c r="RQR179" s="20"/>
      <c r="RQS179" s="20"/>
      <c r="RQT179" s="20"/>
      <c r="RQU179" s="20"/>
      <c r="RQV179" s="20"/>
      <c r="RQW179" s="20"/>
      <c r="RQX179" s="20"/>
      <c r="RQY179" s="20"/>
      <c r="RQZ179" s="20"/>
      <c r="RRA179" s="20"/>
      <c r="RRB179" s="20"/>
      <c r="RRC179" s="20"/>
      <c r="RRD179" s="20"/>
      <c r="RRE179" s="20"/>
      <c r="RRF179" s="20"/>
      <c r="RRG179" s="20"/>
      <c r="RRH179" s="20"/>
      <c r="RRI179" s="20"/>
      <c r="RRJ179" s="20"/>
      <c r="RRK179" s="20"/>
      <c r="RRL179" s="20"/>
      <c r="RRM179" s="20"/>
      <c r="RRN179" s="20"/>
      <c r="RRO179" s="20"/>
      <c r="RRP179" s="20"/>
      <c r="RRQ179" s="20"/>
      <c r="RRR179" s="20"/>
      <c r="RRS179" s="20"/>
      <c r="RRT179" s="20"/>
      <c r="RRU179" s="20"/>
      <c r="RRV179" s="20"/>
      <c r="RRW179" s="20"/>
      <c r="RRX179" s="20"/>
      <c r="RRY179" s="20"/>
      <c r="RRZ179" s="20"/>
      <c r="RSA179" s="20"/>
      <c r="RSB179" s="20"/>
      <c r="RSC179" s="20"/>
      <c r="RSD179" s="20"/>
      <c r="RSE179" s="20"/>
      <c r="RSF179" s="20"/>
      <c r="RSG179" s="20"/>
      <c r="RSH179" s="20"/>
      <c r="RSI179" s="20"/>
      <c r="RSJ179" s="20"/>
      <c r="RSK179" s="20"/>
      <c r="RSL179" s="20"/>
      <c r="RSM179" s="20"/>
      <c r="RSN179" s="20"/>
      <c r="RSO179" s="20"/>
      <c r="RSP179" s="20"/>
      <c r="RSQ179" s="20"/>
      <c r="RSR179" s="20"/>
      <c r="RSS179" s="20"/>
      <c r="RST179" s="20"/>
      <c r="RSU179" s="20"/>
      <c r="RSV179" s="20"/>
      <c r="RSW179" s="20"/>
      <c r="RSX179" s="20"/>
      <c r="RSY179" s="20"/>
      <c r="RSZ179" s="20"/>
      <c r="RTA179" s="20"/>
      <c r="RTB179" s="20"/>
      <c r="RTC179" s="20"/>
      <c r="RTD179" s="20"/>
      <c r="RTE179" s="20"/>
      <c r="RTF179" s="20"/>
      <c r="RTG179" s="20"/>
      <c r="RTH179" s="20"/>
      <c r="RTI179" s="20"/>
      <c r="RTJ179" s="20"/>
      <c r="RTK179" s="20"/>
      <c r="RTL179" s="20"/>
      <c r="RTM179" s="20"/>
      <c r="RTN179" s="20"/>
      <c r="RTO179" s="20"/>
      <c r="RTP179" s="20"/>
      <c r="RTQ179" s="20"/>
      <c r="RTR179" s="20"/>
      <c r="RTS179" s="20"/>
      <c r="RTT179" s="20"/>
      <c r="RTU179" s="20"/>
      <c r="RTV179" s="20"/>
      <c r="RTW179" s="20"/>
      <c r="RTX179" s="20"/>
      <c r="RTY179" s="20"/>
      <c r="RTZ179" s="20"/>
      <c r="RUA179" s="20"/>
      <c r="RUB179" s="20"/>
      <c r="RUC179" s="20"/>
      <c r="RUD179" s="20"/>
      <c r="RUE179" s="20"/>
      <c r="RUF179" s="20"/>
      <c r="RUG179" s="20"/>
      <c r="RUH179" s="20"/>
      <c r="RUI179" s="20"/>
      <c r="RUJ179" s="20"/>
      <c r="RUK179" s="20"/>
      <c r="RUL179" s="20"/>
      <c r="RUM179" s="20"/>
      <c r="RUN179" s="20"/>
      <c r="RUO179" s="20"/>
      <c r="RUP179" s="20"/>
      <c r="RUQ179" s="20"/>
      <c r="RUR179" s="20"/>
      <c r="RUS179" s="20"/>
      <c r="RUT179" s="20"/>
      <c r="RUU179" s="20"/>
      <c r="RUV179" s="20"/>
      <c r="RUW179" s="20"/>
      <c r="RUX179" s="20"/>
      <c r="RUY179" s="20"/>
      <c r="RUZ179" s="20"/>
      <c r="RVA179" s="20"/>
      <c r="RVB179" s="20"/>
      <c r="RVC179" s="20"/>
      <c r="RVD179" s="20"/>
      <c r="RVE179" s="20"/>
      <c r="RVF179" s="20"/>
      <c r="RVG179" s="20"/>
      <c r="RVH179" s="20"/>
      <c r="RVI179" s="20"/>
      <c r="RVJ179" s="20"/>
      <c r="RVK179" s="20"/>
      <c r="RVL179" s="20"/>
      <c r="RVM179" s="20"/>
      <c r="RVN179" s="20"/>
      <c r="RVO179" s="20"/>
      <c r="RVP179" s="20"/>
      <c r="RVQ179" s="20"/>
      <c r="RVR179" s="20"/>
      <c r="RVS179" s="20"/>
      <c r="RVT179" s="20"/>
      <c r="RVU179" s="20"/>
      <c r="RVV179" s="20"/>
      <c r="RVW179" s="20"/>
      <c r="RVX179" s="20"/>
      <c r="RVY179" s="20"/>
      <c r="RVZ179" s="20"/>
      <c r="RWA179" s="20"/>
      <c r="RWB179" s="20"/>
      <c r="RWC179" s="20"/>
      <c r="RWD179" s="20"/>
      <c r="RWE179" s="20"/>
      <c r="RWF179" s="20"/>
      <c r="RWG179" s="20"/>
      <c r="RWH179" s="20"/>
      <c r="RWI179" s="20"/>
      <c r="RWJ179" s="20"/>
      <c r="RWK179" s="20"/>
      <c r="RWL179" s="20"/>
      <c r="RWM179" s="20"/>
      <c r="RWN179" s="20"/>
      <c r="RWO179" s="20"/>
      <c r="RWP179" s="20"/>
      <c r="RWQ179" s="20"/>
      <c r="RWR179" s="20"/>
      <c r="RWS179" s="20"/>
      <c r="RWT179" s="20"/>
      <c r="RWU179" s="20"/>
      <c r="RWV179" s="20"/>
      <c r="RWW179" s="20"/>
      <c r="RWX179" s="20"/>
      <c r="RWY179" s="20"/>
      <c r="RWZ179" s="20"/>
      <c r="RXA179" s="20"/>
      <c r="RXB179" s="20"/>
      <c r="RXC179" s="20"/>
      <c r="RXD179" s="20"/>
      <c r="RXE179" s="20"/>
      <c r="RXF179" s="20"/>
      <c r="RXG179" s="20"/>
      <c r="RXH179" s="20"/>
      <c r="RXI179" s="20"/>
      <c r="RXJ179" s="20"/>
      <c r="RXK179" s="20"/>
      <c r="RXL179" s="20"/>
      <c r="RXM179" s="20"/>
      <c r="RXN179" s="20"/>
      <c r="RXO179" s="20"/>
      <c r="RXP179" s="20"/>
      <c r="RXQ179" s="20"/>
      <c r="RXR179" s="20"/>
      <c r="RXS179" s="20"/>
      <c r="RXT179" s="20"/>
      <c r="RXU179" s="20"/>
      <c r="RXV179" s="20"/>
      <c r="RXW179" s="20"/>
      <c r="RXX179" s="20"/>
      <c r="RXY179" s="20"/>
      <c r="RXZ179" s="20"/>
      <c r="RYA179" s="20"/>
      <c r="RYB179" s="20"/>
      <c r="RYC179" s="20"/>
      <c r="RYD179" s="20"/>
      <c r="RYE179" s="20"/>
      <c r="RYF179" s="20"/>
      <c r="RYG179" s="20"/>
      <c r="RYH179" s="20"/>
      <c r="RYI179" s="20"/>
      <c r="RYJ179" s="20"/>
      <c r="RYK179" s="20"/>
      <c r="RYL179" s="20"/>
      <c r="RYM179" s="20"/>
      <c r="RYN179" s="20"/>
      <c r="RYO179" s="20"/>
      <c r="RYP179" s="20"/>
      <c r="RYQ179" s="20"/>
      <c r="RYR179" s="20"/>
      <c r="RYS179" s="20"/>
      <c r="RYT179" s="20"/>
      <c r="RYU179" s="20"/>
      <c r="RYV179" s="20"/>
      <c r="RYW179" s="20"/>
      <c r="RYX179" s="20"/>
      <c r="RYY179" s="20"/>
      <c r="RYZ179" s="20"/>
      <c r="RZA179" s="20"/>
      <c r="RZB179" s="20"/>
      <c r="RZC179" s="20"/>
      <c r="RZD179" s="20"/>
      <c r="RZE179" s="20"/>
      <c r="RZF179" s="20"/>
      <c r="RZG179" s="20"/>
      <c r="RZH179" s="20"/>
      <c r="RZI179" s="20"/>
      <c r="RZJ179" s="20"/>
      <c r="RZK179" s="20"/>
      <c r="RZL179" s="20"/>
      <c r="RZM179" s="20"/>
      <c r="RZN179" s="20"/>
      <c r="RZO179" s="20"/>
      <c r="RZP179" s="20"/>
      <c r="RZQ179" s="20"/>
      <c r="RZR179" s="20"/>
      <c r="RZS179" s="20"/>
      <c r="RZT179" s="20"/>
      <c r="RZU179" s="20"/>
      <c r="RZV179" s="20"/>
      <c r="RZW179" s="20"/>
      <c r="RZX179" s="20"/>
      <c r="RZY179" s="20"/>
      <c r="RZZ179" s="20"/>
      <c r="SAA179" s="20"/>
      <c r="SAB179" s="20"/>
      <c r="SAC179" s="20"/>
      <c r="SAD179" s="20"/>
      <c r="SAE179" s="20"/>
      <c r="SAF179" s="20"/>
      <c r="SAG179" s="20"/>
      <c r="SAH179" s="20"/>
      <c r="SAI179" s="20"/>
      <c r="SAJ179" s="20"/>
      <c r="SAK179" s="20"/>
      <c r="SAL179" s="20"/>
      <c r="SAM179" s="20"/>
      <c r="SAN179" s="20"/>
      <c r="SAO179" s="20"/>
      <c r="SAP179" s="20"/>
      <c r="SAQ179" s="20"/>
      <c r="SAR179" s="20"/>
      <c r="SAS179" s="20"/>
      <c r="SAT179" s="20"/>
      <c r="SAU179" s="20"/>
      <c r="SAV179" s="20"/>
      <c r="SAW179" s="20"/>
      <c r="SAX179" s="20"/>
      <c r="SAY179" s="20"/>
      <c r="SAZ179" s="20"/>
      <c r="SBA179" s="20"/>
      <c r="SBB179" s="20"/>
      <c r="SBC179" s="20"/>
      <c r="SBD179" s="20"/>
      <c r="SBE179" s="20"/>
      <c r="SBF179" s="20"/>
      <c r="SBG179" s="20"/>
      <c r="SBH179" s="20"/>
      <c r="SBI179" s="20"/>
      <c r="SBJ179" s="20"/>
      <c r="SBK179" s="20"/>
      <c r="SBL179" s="20"/>
      <c r="SBM179" s="20"/>
      <c r="SBN179" s="20"/>
      <c r="SBO179" s="20"/>
      <c r="SBP179" s="20"/>
      <c r="SBQ179" s="20"/>
      <c r="SBR179" s="20"/>
      <c r="SBS179" s="20"/>
      <c r="SBT179" s="20"/>
      <c r="SBU179" s="20"/>
      <c r="SBV179" s="20"/>
      <c r="SBW179" s="20"/>
      <c r="SBX179" s="20"/>
      <c r="SBY179" s="20"/>
      <c r="SBZ179" s="20"/>
      <c r="SCA179" s="20"/>
      <c r="SCB179" s="20"/>
      <c r="SCC179" s="20"/>
      <c r="SCD179" s="20"/>
      <c r="SCE179" s="20"/>
      <c r="SCF179" s="20"/>
      <c r="SCG179" s="20"/>
      <c r="SCH179" s="20"/>
      <c r="SCI179" s="20"/>
      <c r="SCJ179" s="20"/>
      <c r="SCK179" s="20"/>
      <c r="SCL179" s="20"/>
      <c r="SCM179" s="20"/>
      <c r="SCN179" s="20"/>
      <c r="SCO179" s="20"/>
      <c r="SCP179" s="20"/>
      <c r="SCQ179" s="20"/>
      <c r="SCR179" s="20"/>
      <c r="SCS179" s="20"/>
      <c r="SCT179" s="20"/>
      <c r="SCU179" s="20"/>
      <c r="SCV179" s="20"/>
      <c r="SCW179" s="20"/>
      <c r="SCX179" s="20"/>
      <c r="SCY179" s="20"/>
      <c r="SCZ179" s="20"/>
      <c r="SDA179" s="20"/>
      <c r="SDB179" s="20"/>
      <c r="SDC179" s="20"/>
      <c r="SDD179" s="20"/>
      <c r="SDE179" s="20"/>
      <c r="SDF179" s="20"/>
      <c r="SDG179" s="20"/>
      <c r="SDH179" s="20"/>
      <c r="SDI179" s="20"/>
      <c r="SDJ179" s="20"/>
      <c r="SDK179" s="20"/>
      <c r="SDL179" s="20"/>
      <c r="SDM179" s="20"/>
      <c r="SDN179" s="20"/>
      <c r="SDO179" s="20"/>
      <c r="SDP179" s="20"/>
      <c r="SDQ179" s="20"/>
      <c r="SDR179" s="20"/>
      <c r="SDS179" s="20"/>
      <c r="SDT179" s="20"/>
      <c r="SDU179" s="20"/>
      <c r="SDV179" s="20"/>
      <c r="SDW179" s="20"/>
      <c r="SDX179" s="20"/>
      <c r="SDY179" s="20"/>
      <c r="SDZ179" s="20"/>
      <c r="SEA179" s="20"/>
      <c r="SEB179" s="20"/>
      <c r="SEC179" s="20"/>
      <c r="SED179" s="20"/>
      <c r="SEE179" s="20"/>
      <c r="SEF179" s="20"/>
      <c r="SEG179" s="20"/>
      <c r="SEH179" s="20"/>
      <c r="SEI179" s="20"/>
      <c r="SEJ179" s="20"/>
      <c r="SEK179" s="20"/>
      <c r="SEL179" s="20"/>
      <c r="SEM179" s="20"/>
      <c r="SEN179" s="20"/>
      <c r="SEO179" s="20"/>
      <c r="SEP179" s="20"/>
      <c r="SEQ179" s="20"/>
      <c r="SER179" s="20"/>
      <c r="SES179" s="20"/>
      <c r="SET179" s="20"/>
      <c r="SEU179" s="20"/>
      <c r="SEV179" s="20"/>
      <c r="SEW179" s="20"/>
      <c r="SEX179" s="20"/>
      <c r="SEY179" s="20"/>
      <c r="SEZ179" s="20"/>
      <c r="SFA179" s="20"/>
      <c r="SFB179" s="20"/>
      <c r="SFC179" s="20"/>
      <c r="SFD179" s="20"/>
      <c r="SFE179" s="20"/>
      <c r="SFF179" s="20"/>
      <c r="SFG179" s="20"/>
      <c r="SFH179" s="20"/>
      <c r="SFI179" s="20"/>
      <c r="SFJ179" s="20"/>
      <c r="SFK179" s="20"/>
      <c r="SFL179" s="20"/>
      <c r="SFM179" s="20"/>
      <c r="SFN179" s="20"/>
      <c r="SFO179" s="20"/>
      <c r="SFP179" s="20"/>
      <c r="SFQ179" s="20"/>
      <c r="SFR179" s="20"/>
      <c r="SFS179" s="20"/>
      <c r="SFT179" s="20"/>
      <c r="SFU179" s="20"/>
      <c r="SFV179" s="20"/>
      <c r="SFW179" s="20"/>
      <c r="SFX179" s="20"/>
      <c r="SFY179" s="20"/>
      <c r="SFZ179" s="20"/>
      <c r="SGA179" s="20"/>
      <c r="SGB179" s="20"/>
      <c r="SGC179" s="20"/>
      <c r="SGD179" s="20"/>
      <c r="SGE179" s="20"/>
      <c r="SGF179" s="20"/>
      <c r="SGG179" s="20"/>
      <c r="SGH179" s="20"/>
      <c r="SGI179" s="20"/>
      <c r="SGJ179" s="20"/>
      <c r="SGK179" s="20"/>
      <c r="SGL179" s="20"/>
      <c r="SGM179" s="20"/>
      <c r="SGN179" s="20"/>
      <c r="SGO179" s="20"/>
      <c r="SGP179" s="20"/>
      <c r="SGQ179" s="20"/>
      <c r="SGR179" s="20"/>
      <c r="SGS179" s="20"/>
      <c r="SGT179" s="20"/>
      <c r="SGU179" s="20"/>
      <c r="SGV179" s="20"/>
      <c r="SGW179" s="20"/>
      <c r="SGX179" s="20"/>
      <c r="SGY179" s="20"/>
      <c r="SGZ179" s="20"/>
      <c r="SHA179" s="20"/>
      <c r="SHB179" s="20"/>
      <c r="SHC179" s="20"/>
      <c r="SHD179" s="20"/>
      <c r="SHE179" s="20"/>
      <c r="SHF179" s="20"/>
      <c r="SHG179" s="20"/>
      <c r="SHH179" s="20"/>
      <c r="SHI179" s="20"/>
      <c r="SHJ179" s="20"/>
      <c r="SHK179" s="20"/>
      <c r="SHL179" s="20"/>
      <c r="SHM179" s="20"/>
      <c r="SHN179" s="20"/>
      <c r="SHO179" s="20"/>
      <c r="SHP179" s="20"/>
      <c r="SHQ179" s="20"/>
      <c r="SHR179" s="20"/>
      <c r="SHS179" s="20"/>
      <c r="SHT179" s="20"/>
      <c r="SHU179" s="20"/>
      <c r="SHV179" s="20"/>
      <c r="SHW179" s="20"/>
      <c r="SHX179" s="20"/>
      <c r="SHY179" s="20"/>
      <c r="SHZ179" s="20"/>
      <c r="SIA179" s="20"/>
      <c r="SIB179" s="20"/>
      <c r="SIC179" s="20"/>
      <c r="SID179" s="20"/>
      <c r="SIE179" s="20"/>
      <c r="SIF179" s="20"/>
      <c r="SIG179" s="20"/>
      <c r="SIH179" s="20"/>
      <c r="SII179" s="20"/>
      <c r="SIJ179" s="20"/>
      <c r="SIK179" s="20"/>
      <c r="SIL179" s="20"/>
      <c r="SIM179" s="20"/>
      <c r="SIN179" s="20"/>
      <c r="SIO179" s="20"/>
      <c r="SIP179" s="20"/>
      <c r="SIQ179" s="20"/>
      <c r="SIR179" s="20"/>
      <c r="SIS179" s="20"/>
      <c r="SIT179" s="20"/>
      <c r="SIU179" s="20"/>
      <c r="SIV179" s="20"/>
      <c r="SIW179" s="20"/>
      <c r="SIX179" s="20"/>
      <c r="SIY179" s="20"/>
      <c r="SIZ179" s="20"/>
      <c r="SJA179" s="20"/>
      <c r="SJB179" s="20"/>
      <c r="SJC179" s="20"/>
      <c r="SJD179" s="20"/>
      <c r="SJE179" s="20"/>
      <c r="SJF179" s="20"/>
      <c r="SJG179" s="20"/>
      <c r="SJH179" s="20"/>
      <c r="SJI179" s="20"/>
      <c r="SJJ179" s="20"/>
      <c r="SJK179" s="20"/>
      <c r="SJL179" s="20"/>
      <c r="SJM179" s="20"/>
      <c r="SJN179" s="20"/>
      <c r="SJO179" s="20"/>
      <c r="SJP179" s="20"/>
      <c r="SJQ179" s="20"/>
      <c r="SJR179" s="20"/>
      <c r="SJS179" s="20"/>
      <c r="SJT179" s="20"/>
      <c r="SJU179" s="20"/>
      <c r="SJV179" s="20"/>
      <c r="SJW179" s="20"/>
      <c r="SJX179" s="20"/>
      <c r="SJY179" s="20"/>
      <c r="SJZ179" s="20"/>
      <c r="SKA179" s="20"/>
      <c r="SKB179" s="20"/>
      <c r="SKC179" s="20"/>
      <c r="SKD179" s="20"/>
      <c r="SKE179" s="20"/>
      <c r="SKF179" s="20"/>
      <c r="SKG179" s="20"/>
      <c r="SKH179" s="20"/>
      <c r="SKI179" s="20"/>
      <c r="SKJ179" s="20"/>
      <c r="SKK179" s="20"/>
      <c r="SKL179" s="20"/>
      <c r="SKM179" s="20"/>
      <c r="SKN179" s="20"/>
      <c r="SKO179" s="20"/>
      <c r="SKP179" s="20"/>
      <c r="SKQ179" s="20"/>
      <c r="SKR179" s="20"/>
      <c r="SKS179" s="20"/>
      <c r="SKT179" s="20"/>
      <c r="SKU179" s="20"/>
      <c r="SKV179" s="20"/>
      <c r="SKW179" s="20"/>
      <c r="SKX179" s="20"/>
      <c r="SKY179" s="20"/>
      <c r="SKZ179" s="20"/>
      <c r="SLA179" s="20"/>
      <c r="SLB179" s="20"/>
      <c r="SLC179" s="20"/>
      <c r="SLD179" s="20"/>
      <c r="SLE179" s="20"/>
      <c r="SLF179" s="20"/>
      <c r="SLG179" s="20"/>
      <c r="SLH179" s="20"/>
      <c r="SLI179" s="20"/>
      <c r="SLJ179" s="20"/>
      <c r="SLK179" s="20"/>
      <c r="SLL179" s="20"/>
      <c r="SLM179" s="20"/>
      <c r="SLN179" s="20"/>
      <c r="SLO179" s="20"/>
      <c r="SLP179" s="20"/>
      <c r="SLQ179" s="20"/>
      <c r="SLR179" s="20"/>
      <c r="SLS179" s="20"/>
      <c r="SLT179" s="20"/>
      <c r="SLU179" s="20"/>
      <c r="SLV179" s="20"/>
      <c r="SLW179" s="20"/>
      <c r="SLX179" s="20"/>
      <c r="SLY179" s="20"/>
      <c r="SLZ179" s="20"/>
      <c r="SMA179" s="20"/>
      <c r="SMB179" s="20"/>
      <c r="SMC179" s="20"/>
      <c r="SMD179" s="20"/>
      <c r="SME179" s="20"/>
      <c r="SMF179" s="20"/>
      <c r="SMG179" s="20"/>
      <c r="SMH179" s="20"/>
      <c r="SMI179" s="20"/>
      <c r="SMJ179" s="20"/>
      <c r="SMK179" s="20"/>
      <c r="SML179" s="20"/>
      <c r="SMM179" s="20"/>
      <c r="SMN179" s="20"/>
      <c r="SMO179" s="20"/>
      <c r="SMP179" s="20"/>
      <c r="SMQ179" s="20"/>
      <c r="SMR179" s="20"/>
      <c r="SMS179" s="20"/>
      <c r="SMT179" s="20"/>
      <c r="SMU179" s="20"/>
      <c r="SMV179" s="20"/>
      <c r="SMW179" s="20"/>
      <c r="SMX179" s="20"/>
      <c r="SMY179" s="20"/>
      <c r="SMZ179" s="20"/>
      <c r="SNA179" s="20"/>
      <c r="SNB179" s="20"/>
      <c r="SNC179" s="20"/>
      <c r="SND179" s="20"/>
      <c r="SNE179" s="20"/>
      <c r="SNF179" s="20"/>
      <c r="SNG179" s="20"/>
      <c r="SNH179" s="20"/>
      <c r="SNI179" s="20"/>
      <c r="SNJ179" s="20"/>
      <c r="SNK179" s="20"/>
      <c r="SNL179" s="20"/>
      <c r="SNM179" s="20"/>
      <c r="SNN179" s="20"/>
      <c r="SNO179" s="20"/>
      <c r="SNP179" s="20"/>
      <c r="SNQ179" s="20"/>
      <c r="SNR179" s="20"/>
      <c r="SNS179" s="20"/>
      <c r="SNT179" s="20"/>
      <c r="SNU179" s="20"/>
      <c r="SNV179" s="20"/>
      <c r="SNW179" s="20"/>
      <c r="SNX179" s="20"/>
      <c r="SNY179" s="20"/>
      <c r="SNZ179" s="20"/>
      <c r="SOA179" s="20"/>
      <c r="SOB179" s="20"/>
      <c r="SOC179" s="20"/>
      <c r="SOD179" s="20"/>
      <c r="SOE179" s="20"/>
      <c r="SOF179" s="20"/>
      <c r="SOG179" s="20"/>
      <c r="SOH179" s="20"/>
      <c r="SOI179" s="20"/>
      <c r="SOJ179" s="20"/>
      <c r="SOK179" s="20"/>
      <c r="SOL179" s="20"/>
      <c r="SOM179" s="20"/>
      <c r="SON179" s="20"/>
      <c r="SOO179" s="20"/>
      <c r="SOP179" s="20"/>
      <c r="SOQ179" s="20"/>
      <c r="SOR179" s="20"/>
      <c r="SOS179" s="20"/>
      <c r="SOT179" s="20"/>
      <c r="SOU179" s="20"/>
      <c r="SOV179" s="20"/>
      <c r="SOW179" s="20"/>
      <c r="SOX179" s="20"/>
      <c r="SOY179" s="20"/>
      <c r="SOZ179" s="20"/>
      <c r="SPA179" s="20"/>
      <c r="SPB179" s="20"/>
      <c r="SPC179" s="20"/>
      <c r="SPD179" s="20"/>
      <c r="SPE179" s="20"/>
      <c r="SPF179" s="20"/>
      <c r="SPG179" s="20"/>
      <c r="SPH179" s="20"/>
      <c r="SPI179" s="20"/>
      <c r="SPJ179" s="20"/>
      <c r="SPK179" s="20"/>
      <c r="SPL179" s="20"/>
      <c r="SPM179" s="20"/>
      <c r="SPN179" s="20"/>
      <c r="SPO179" s="20"/>
      <c r="SPP179" s="20"/>
      <c r="SPQ179" s="20"/>
      <c r="SPR179" s="20"/>
      <c r="SPS179" s="20"/>
      <c r="SPT179" s="20"/>
      <c r="SPU179" s="20"/>
      <c r="SPV179" s="20"/>
      <c r="SPW179" s="20"/>
      <c r="SPX179" s="20"/>
      <c r="SPY179" s="20"/>
      <c r="SPZ179" s="20"/>
      <c r="SQA179" s="20"/>
      <c r="SQB179" s="20"/>
      <c r="SQC179" s="20"/>
      <c r="SQD179" s="20"/>
      <c r="SQE179" s="20"/>
      <c r="SQF179" s="20"/>
      <c r="SQG179" s="20"/>
      <c r="SQH179" s="20"/>
      <c r="SQI179" s="20"/>
      <c r="SQJ179" s="20"/>
      <c r="SQK179" s="20"/>
      <c r="SQL179" s="20"/>
      <c r="SQM179" s="20"/>
      <c r="SQN179" s="20"/>
      <c r="SQO179" s="20"/>
      <c r="SQP179" s="20"/>
      <c r="SQQ179" s="20"/>
      <c r="SQR179" s="20"/>
      <c r="SQS179" s="20"/>
      <c r="SQT179" s="20"/>
      <c r="SQU179" s="20"/>
      <c r="SQV179" s="20"/>
      <c r="SQW179" s="20"/>
      <c r="SQX179" s="20"/>
      <c r="SQY179" s="20"/>
      <c r="SQZ179" s="20"/>
      <c r="SRA179" s="20"/>
      <c r="SRB179" s="20"/>
      <c r="SRC179" s="20"/>
      <c r="SRD179" s="20"/>
      <c r="SRE179" s="20"/>
      <c r="SRF179" s="20"/>
      <c r="SRG179" s="20"/>
      <c r="SRH179" s="20"/>
      <c r="SRI179" s="20"/>
      <c r="SRJ179" s="20"/>
      <c r="SRK179" s="20"/>
      <c r="SRL179" s="20"/>
      <c r="SRM179" s="20"/>
      <c r="SRN179" s="20"/>
      <c r="SRO179" s="20"/>
      <c r="SRP179" s="20"/>
      <c r="SRQ179" s="20"/>
      <c r="SRR179" s="20"/>
      <c r="SRS179" s="20"/>
      <c r="SRT179" s="20"/>
      <c r="SRU179" s="20"/>
      <c r="SRV179" s="20"/>
      <c r="SRW179" s="20"/>
      <c r="SRX179" s="20"/>
      <c r="SRY179" s="20"/>
      <c r="SRZ179" s="20"/>
      <c r="SSA179" s="20"/>
      <c r="SSB179" s="20"/>
      <c r="SSC179" s="20"/>
      <c r="SSD179" s="20"/>
      <c r="SSE179" s="20"/>
      <c r="SSF179" s="20"/>
      <c r="SSG179" s="20"/>
      <c r="SSH179" s="20"/>
      <c r="SSI179" s="20"/>
      <c r="SSJ179" s="20"/>
      <c r="SSK179" s="20"/>
      <c r="SSL179" s="20"/>
      <c r="SSM179" s="20"/>
      <c r="SSN179" s="20"/>
      <c r="SSO179" s="20"/>
      <c r="SSP179" s="20"/>
      <c r="SSQ179" s="20"/>
      <c r="SSR179" s="20"/>
      <c r="SSS179" s="20"/>
      <c r="SST179" s="20"/>
      <c r="SSU179" s="20"/>
      <c r="SSV179" s="20"/>
      <c r="SSW179" s="20"/>
      <c r="SSX179" s="20"/>
      <c r="SSY179" s="20"/>
      <c r="SSZ179" s="20"/>
      <c r="STA179" s="20"/>
      <c r="STB179" s="20"/>
      <c r="STC179" s="20"/>
      <c r="STD179" s="20"/>
      <c r="STE179" s="20"/>
      <c r="STF179" s="20"/>
      <c r="STG179" s="20"/>
      <c r="STH179" s="20"/>
      <c r="STI179" s="20"/>
      <c r="STJ179" s="20"/>
      <c r="STK179" s="20"/>
      <c r="STL179" s="20"/>
      <c r="STM179" s="20"/>
      <c r="STN179" s="20"/>
      <c r="STO179" s="20"/>
      <c r="STP179" s="20"/>
      <c r="STQ179" s="20"/>
      <c r="STR179" s="20"/>
      <c r="STS179" s="20"/>
      <c r="STT179" s="20"/>
      <c r="STU179" s="20"/>
      <c r="STV179" s="20"/>
      <c r="STW179" s="20"/>
      <c r="STX179" s="20"/>
      <c r="STY179" s="20"/>
      <c r="STZ179" s="20"/>
      <c r="SUA179" s="20"/>
      <c r="SUB179" s="20"/>
      <c r="SUC179" s="20"/>
      <c r="SUD179" s="20"/>
      <c r="SUE179" s="20"/>
      <c r="SUF179" s="20"/>
      <c r="SUG179" s="20"/>
      <c r="SUH179" s="20"/>
      <c r="SUI179" s="20"/>
      <c r="SUJ179" s="20"/>
      <c r="SUK179" s="20"/>
      <c r="SUL179" s="20"/>
      <c r="SUM179" s="20"/>
      <c r="SUN179" s="20"/>
      <c r="SUO179" s="20"/>
      <c r="SUP179" s="20"/>
      <c r="SUQ179" s="20"/>
      <c r="SUR179" s="20"/>
      <c r="SUS179" s="20"/>
      <c r="SUT179" s="20"/>
      <c r="SUU179" s="20"/>
      <c r="SUV179" s="20"/>
      <c r="SUW179" s="20"/>
      <c r="SUX179" s="20"/>
      <c r="SUY179" s="20"/>
      <c r="SUZ179" s="20"/>
      <c r="SVA179" s="20"/>
      <c r="SVB179" s="20"/>
      <c r="SVC179" s="20"/>
      <c r="SVD179" s="20"/>
      <c r="SVE179" s="20"/>
      <c r="SVF179" s="20"/>
      <c r="SVG179" s="20"/>
      <c r="SVH179" s="20"/>
      <c r="SVI179" s="20"/>
      <c r="SVJ179" s="20"/>
      <c r="SVK179" s="20"/>
      <c r="SVL179" s="20"/>
      <c r="SVM179" s="20"/>
      <c r="SVN179" s="20"/>
      <c r="SVO179" s="20"/>
      <c r="SVP179" s="20"/>
      <c r="SVQ179" s="20"/>
      <c r="SVR179" s="20"/>
      <c r="SVS179" s="20"/>
      <c r="SVT179" s="20"/>
      <c r="SVU179" s="20"/>
      <c r="SVV179" s="20"/>
      <c r="SVW179" s="20"/>
      <c r="SVX179" s="20"/>
      <c r="SVY179" s="20"/>
      <c r="SVZ179" s="20"/>
      <c r="SWA179" s="20"/>
      <c r="SWB179" s="20"/>
      <c r="SWC179" s="20"/>
      <c r="SWD179" s="20"/>
      <c r="SWE179" s="20"/>
      <c r="SWF179" s="20"/>
      <c r="SWG179" s="20"/>
      <c r="SWH179" s="20"/>
      <c r="SWI179" s="20"/>
      <c r="SWJ179" s="20"/>
      <c r="SWK179" s="20"/>
      <c r="SWL179" s="20"/>
      <c r="SWM179" s="20"/>
      <c r="SWN179" s="20"/>
      <c r="SWO179" s="20"/>
      <c r="SWP179" s="20"/>
      <c r="SWQ179" s="20"/>
      <c r="SWR179" s="20"/>
      <c r="SWS179" s="20"/>
      <c r="SWT179" s="20"/>
      <c r="SWU179" s="20"/>
      <c r="SWV179" s="20"/>
      <c r="SWW179" s="20"/>
      <c r="SWX179" s="20"/>
      <c r="SWY179" s="20"/>
      <c r="SWZ179" s="20"/>
      <c r="SXA179" s="20"/>
      <c r="SXB179" s="20"/>
      <c r="SXC179" s="20"/>
      <c r="SXD179" s="20"/>
      <c r="SXE179" s="20"/>
      <c r="SXF179" s="20"/>
      <c r="SXG179" s="20"/>
      <c r="SXH179" s="20"/>
      <c r="SXI179" s="20"/>
      <c r="SXJ179" s="20"/>
      <c r="SXK179" s="20"/>
      <c r="SXL179" s="20"/>
      <c r="SXM179" s="20"/>
      <c r="SXN179" s="20"/>
      <c r="SXO179" s="20"/>
      <c r="SXP179" s="20"/>
      <c r="SXQ179" s="20"/>
      <c r="SXR179" s="20"/>
      <c r="SXS179" s="20"/>
      <c r="SXT179" s="20"/>
      <c r="SXU179" s="20"/>
      <c r="SXV179" s="20"/>
      <c r="SXW179" s="20"/>
      <c r="SXX179" s="20"/>
      <c r="SXY179" s="20"/>
      <c r="SXZ179" s="20"/>
      <c r="SYA179" s="20"/>
      <c r="SYB179" s="20"/>
      <c r="SYC179" s="20"/>
      <c r="SYD179" s="20"/>
      <c r="SYE179" s="20"/>
      <c r="SYF179" s="20"/>
      <c r="SYG179" s="20"/>
      <c r="SYH179" s="20"/>
      <c r="SYI179" s="20"/>
      <c r="SYJ179" s="20"/>
      <c r="SYK179" s="20"/>
      <c r="SYL179" s="20"/>
      <c r="SYM179" s="20"/>
      <c r="SYN179" s="20"/>
      <c r="SYO179" s="20"/>
      <c r="SYP179" s="20"/>
      <c r="SYQ179" s="20"/>
      <c r="SYR179" s="20"/>
      <c r="SYS179" s="20"/>
      <c r="SYT179" s="20"/>
      <c r="SYU179" s="20"/>
      <c r="SYV179" s="20"/>
      <c r="SYW179" s="20"/>
      <c r="SYX179" s="20"/>
      <c r="SYY179" s="20"/>
      <c r="SYZ179" s="20"/>
      <c r="SZA179" s="20"/>
      <c r="SZB179" s="20"/>
      <c r="SZC179" s="20"/>
      <c r="SZD179" s="20"/>
      <c r="SZE179" s="20"/>
      <c r="SZF179" s="20"/>
      <c r="SZG179" s="20"/>
      <c r="SZH179" s="20"/>
      <c r="SZI179" s="20"/>
      <c r="SZJ179" s="20"/>
      <c r="SZK179" s="20"/>
      <c r="SZL179" s="20"/>
      <c r="SZM179" s="20"/>
      <c r="SZN179" s="20"/>
      <c r="SZO179" s="20"/>
      <c r="SZP179" s="20"/>
      <c r="SZQ179" s="20"/>
      <c r="SZR179" s="20"/>
      <c r="SZS179" s="20"/>
      <c r="SZT179" s="20"/>
      <c r="SZU179" s="20"/>
      <c r="SZV179" s="20"/>
      <c r="SZW179" s="20"/>
      <c r="SZX179" s="20"/>
      <c r="SZY179" s="20"/>
      <c r="SZZ179" s="20"/>
      <c r="TAA179" s="20"/>
      <c r="TAB179" s="20"/>
      <c r="TAC179" s="20"/>
      <c r="TAD179" s="20"/>
      <c r="TAE179" s="20"/>
      <c r="TAF179" s="20"/>
      <c r="TAG179" s="20"/>
      <c r="TAH179" s="20"/>
      <c r="TAI179" s="20"/>
      <c r="TAJ179" s="20"/>
      <c r="TAK179" s="20"/>
      <c r="TAL179" s="20"/>
      <c r="TAM179" s="20"/>
      <c r="TAN179" s="20"/>
      <c r="TAO179" s="20"/>
      <c r="TAP179" s="20"/>
      <c r="TAQ179" s="20"/>
      <c r="TAR179" s="20"/>
      <c r="TAS179" s="20"/>
      <c r="TAT179" s="20"/>
      <c r="TAU179" s="20"/>
      <c r="TAV179" s="20"/>
      <c r="TAW179" s="20"/>
      <c r="TAX179" s="20"/>
      <c r="TAY179" s="20"/>
      <c r="TAZ179" s="20"/>
      <c r="TBA179" s="20"/>
      <c r="TBB179" s="20"/>
      <c r="TBC179" s="20"/>
      <c r="TBD179" s="20"/>
      <c r="TBE179" s="20"/>
      <c r="TBF179" s="20"/>
      <c r="TBG179" s="20"/>
      <c r="TBH179" s="20"/>
      <c r="TBI179" s="20"/>
      <c r="TBJ179" s="20"/>
      <c r="TBK179" s="20"/>
      <c r="TBL179" s="20"/>
      <c r="TBM179" s="20"/>
      <c r="TBN179" s="20"/>
      <c r="TBO179" s="20"/>
      <c r="TBP179" s="20"/>
      <c r="TBQ179" s="20"/>
      <c r="TBR179" s="20"/>
      <c r="TBS179" s="20"/>
      <c r="TBT179" s="20"/>
      <c r="TBU179" s="20"/>
      <c r="TBV179" s="20"/>
      <c r="TBW179" s="20"/>
      <c r="TBX179" s="20"/>
      <c r="TBY179" s="20"/>
      <c r="TBZ179" s="20"/>
      <c r="TCA179" s="20"/>
      <c r="TCB179" s="20"/>
      <c r="TCC179" s="20"/>
      <c r="TCD179" s="20"/>
      <c r="TCE179" s="20"/>
      <c r="TCF179" s="20"/>
      <c r="TCG179" s="20"/>
      <c r="TCH179" s="20"/>
      <c r="TCI179" s="20"/>
      <c r="TCJ179" s="20"/>
      <c r="TCK179" s="20"/>
      <c r="TCL179" s="20"/>
      <c r="TCM179" s="20"/>
      <c r="TCN179" s="20"/>
      <c r="TCO179" s="20"/>
      <c r="TCP179" s="20"/>
      <c r="TCQ179" s="20"/>
      <c r="TCR179" s="20"/>
      <c r="TCS179" s="20"/>
      <c r="TCT179" s="20"/>
      <c r="TCU179" s="20"/>
      <c r="TCV179" s="20"/>
      <c r="TCW179" s="20"/>
      <c r="TCX179" s="20"/>
      <c r="TCY179" s="20"/>
      <c r="TCZ179" s="20"/>
      <c r="TDA179" s="20"/>
      <c r="TDB179" s="20"/>
      <c r="TDC179" s="20"/>
      <c r="TDD179" s="20"/>
      <c r="TDE179" s="20"/>
      <c r="TDF179" s="20"/>
      <c r="TDG179" s="20"/>
      <c r="TDH179" s="20"/>
      <c r="TDI179" s="20"/>
      <c r="TDJ179" s="20"/>
      <c r="TDK179" s="20"/>
      <c r="TDL179" s="20"/>
      <c r="TDM179" s="20"/>
      <c r="TDN179" s="20"/>
      <c r="TDO179" s="20"/>
      <c r="TDP179" s="20"/>
      <c r="TDQ179" s="20"/>
      <c r="TDR179" s="20"/>
      <c r="TDS179" s="20"/>
      <c r="TDT179" s="20"/>
      <c r="TDU179" s="20"/>
      <c r="TDV179" s="20"/>
      <c r="TDW179" s="20"/>
      <c r="TDX179" s="20"/>
      <c r="TDY179" s="20"/>
      <c r="TDZ179" s="20"/>
      <c r="TEA179" s="20"/>
      <c r="TEB179" s="20"/>
      <c r="TEC179" s="20"/>
      <c r="TED179" s="20"/>
      <c r="TEE179" s="20"/>
      <c r="TEF179" s="20"/>
      <c r="TEG179" s="20"/>
      <c r="TEH179" s="20"/>
      <c r="TEI179" s="20"/>
      <c r="TEJ179" s="20"/>
      <c r="TEK179" s="20"/>
      <c r="TEL179" s="20"/>
      <c r="TEM179" s="20"/>
      <c r="TEN179" s="20"/>
      <c r="TEO179" s="20"/>
      <c r="TEP179" s="20"/>
      <c r="TEQ179" s="20"/>
      <c r="TER179" s="20"/>
      <c r="TES179" s="20"/>
      <c r="TET179" s="20"/>
      <c r="TEU179" s="20"/>
      <c r="TEV179" s="20"/>
      <c r="TEW179" s="20"/>
      <c r="TEX179" s="20"/>
      <c r="TEY179" s="20"/>
      <c r="TEZ179" s="20"/>
      <c r="TFA179" s="20"/>
      <c r="TFB179" s="20"/>
      <c r="TFC179" s="20"/>
      <c r="TFD179" s="20"/>
      <c r="TFE179" s="20"/>
      <c r="TFF179" s="20"/>
      <c r="TFG179" s="20"/>
      <c r="TFH179" s="20"/>
      <c r="TFI179" s="20"/>
      <c r="TFJ179" s="20"/>
      <c r="TFK179" s="20"/>
      <c r="TFL179" s="20"/>
      <c r="TFM179" s="20"/>
      <c r="TFN179" s="20"/>
      <c r="TFO179" s="20"/>
      <c r="TFP179" s="20"/>
      <c r="TFQ179" s="20"/>
      <c r="TFR179" s="20"/>
      <c r="TFS179" s="20"/>
      <c r="TFT179" s="20"/>
      <c r="TFU179" s="20"/>
      <c r="TFV179" s="20"/>
      <c r="TFW179" s="20"/>
      <c r="TFX179" s="20"/>
      <c r="TFY179" s="20"/>
      <c r="TFZ179" s="20"/>
      <c r="TGA179" s="20"/>
      <c r="TGB179" s="20"/>
      <c r="TGC179" s="20"/>
      <c r="TGD179" s="20"/>
      <c r="TGE179" s="20"/>
      <c r="TGF179" s="20"/>
      <c r="TGG179" s="20"/>
      <c r="TGH179" s="20"/>
      <c r="TGI179" s="20"/>
      <c r="TGJ179" s="20"/>
      <c r="TGK179" s="20"/>
      <c r="TGL179" s="20"/>
      <c r="TGM179" s="20"/>
      <c r="TGN179" s="20"/>
      <c r="TGO179" s="20"/>
      <c r="TGP179" s="20"/>
      <c r="TGQ179" s="20"/>
      <c r="TGR179" s="20"/>
      <c r="TGS179" s="20"/>
      <c r="TGT179" s="20"/>
      <c r="TGU179" s="20"/>
      <c r="TGV179" s="20"/>
      <c r="TGW179" s="20"/>
      <c r="TGX179" s="20"/>
      <c r="TGY179" s="20"/>
      <c r="TGZ179" s="20"/>
      <c r="THA179" s="20"/>
      <c r="THB179" s="20"/>
      <c r="THC179" s="20"/>
      <c r="THD179" s="20"/>
      <c r="THE179" s="20"/>
      <c r="THF179" s="20"/>
      <c r="THG179" s="20"/>
      <c r="THH179" s="20"/>
      <c r="THI179" s="20"/>
      <c r="THJ179" s="20"/>
      <c r="THK179" s="20"/>
      <c r="THL179" s="20"/>
      <c r="THM179" s="20"/>
      <c r="THN179" s="20"/>
      <c r="THO179" s="20"/>
      <c r="THP179" s="20"/>
      <c r="THQ179" s="20"/>
      <c r="THR179" s="20"/>
      <c r="THS179" s="20"/>
      <c r="THT179" s="20"/>
      <c r="THU179" s="20"/>
      <c r="THV179" s="20"/>
      <c r="THW179" s="20"/>
      <c r="THX179" s="20"/>
      <c r="THY179" s="20"/>
      <c r="THZ179" s="20"/>
      <c r="TIA179" s="20"/>
      <c r="TIB179" s="20"/>
      <c r="TIC179" s="20"/>
      <c r="TID179" s="20"/>
      <c r="TIE179" s="20"/>
      <c r="TIF179" s="20"/>
      <c r="TIG179" s="20"/>
      <c r="TIH179" s="20"/>
      <c r="TII179" s="20"/>
      <c r="TIJ179" s="20"/>
      <c r="TIK179" s="20"/>
      <c r="TIL179" s="20"/>
      <c r="TIM179" s="20"/>
      <c r="TIN179" s="20"/>
      <c r="TIO179" s="20"/>
      <c r="TIP179" s="20"/>
      <c r="TIQ179" s="20"/>
      <c r="TIR179" s="20"/>
      <c r="TIS179" s="20"/>
      <c r="TIT179" s="20"/>
      <c r="TIU179" s="20"/>
      <c r="TIV179" s="20"/>
      <c r="TIW179" s="20"/>
      <c r="TIX179" s="20"/>
      <c r="TIY179" s="20"/>
      <c r="TIZ179" s="20"/>
      <c r="TJA179" s="20"/>
      <c r="TJB179" s="20"/>
      <c r="TJC179" s="20"/>
      <c r="TJD179" s="20"/>
      <c r="TJE179" s="20"/>
      <c r="TJF179" s="20"/>
      <c r="TJG179" s="20"/>
      <c r="TJH179" s="20"/>
      <c r="TJI179" s="20"/>
      <c r="TJJ179" s="20"/>
      <c r="TJK179" s="20"/>
      <c r="TJL179" s="20"/>
      <c r="TJM179" s="20"/>
      <c r="TJN179" s="20"/>
      <c r="TJO179" s="20"/>
      <c r="TJP179" s="20"/>
      <c r="TJQ179" s="20"/>
      <c r="TJR179" s="20"/>
      <c r="TJS179" s="20"/>
      <c r="TJT179" s="20"/>
      <c r="TJU179" s="20"/>
      <c r="TJV179" s="20"/>
      <c r="TJW179" s="20"/>
      <c r="TJX179" s="20"/>
      <c r="TJY179" s="20"/>
      <c r="TJZ179" s="20"/>
      <c r="TKA179" s="20"/>
      <c r="TKB179" s="20"/>
      <c r="TKC179" s="20"/>
      <c r="TKD179" s="20"/>
      <c r="TKE179" s="20"/>
      <c r="TKF179" s="20"/>
      <c r="TKG179" s="20"/>
      <c r="TKH179" s="20"/>
      <c r="TKI179" s="20"/>
      <c r="TKJ179" s="20"/>
      <c r="TKK179" s="20"/>
      <c r="TKL179" s="20"/>
      <c r="TKM179" s="20"/>
      <c r="TKN179" s="20"/>
      <c r="TKO179" s="20"/>
      <c r="TKP179" s="20"/>
      <c r="TKQ179" s="20"/>
      <c r="TKR179" s="20"/>
      <c r="TKS179" s="20"/>
      <c r="TKT179" s="20"/>
      <c r="TKU179" s="20"/>
      <c r="TKV179" s="20"/>
      <c r="TKW179" s="20"/>
      <c r="TKX179" s="20"/>
      <c r="TKY179" s="20"/>
      <c r="TKZ179" s="20"/>
      <c r="TLA179" s="20"/>
      <c r="TLB179" s="20"/>
      <c r="TLC179" s="20"/>
      <c r="TLD179" s="20"/>
      <c r="TLE179" s="20"/>
      <c r="TLF179" s="20"/>
      <c r="TLG179" s="20"/>
      <c r="TLH179" s="20"/>
      <c r="TLI179" s="20"/>
      <c r="TLJ179" s="20"/>
      <c r="TLK179" s="20"/>
      <c r="TLL179" s="20"/>
      <c r="TLM179" s="20"/>
      <c r="TLN179" s="20"/>
      <c r="TLO179" s="20"/>
      <c r="TLP179" s="20"/>
      <c r="TLQ179" s="20"/>
      <c r="TLR179" s="20"/>
      <c r="TLS179" s="20"/>
      <c r="TLT179" s="20"/>
      <c r="TLU179" s="20"/>
      <c r="TLV179" s="20"/>
      <c r="TLW179" s="20"/>
      <c r="TLX179" s="20"/>
      <c r="TLY179" s="20"/>
      <c r="TLZ179" s="20"/>
      <c r="TMA179" s="20"/>
      <c r="TMB179" s="20"/>
      <c r="TMC179" s="20"/>
      <c r="TMD179" s="20"/>
      <c r="TME179" s="20"/>
      <c r="TMF179" s="20"/>
      <c r="TMG179" s="20"/>
      <c r="TMH179" s="20"/>
      <c r="TMI179" s="20"/>
      <c r="TMJ179" s="20"/>
      <c r="TMK179" s="20"/>
      <c r="TML179" s="20"/>
      <c r="TMM179" s="20"/>
      <c r="TMN179" s="20"/>
      <c r="TMO179" s="20"/>
      <c r="TMP179" s="20"/>
      <c r="TMQ179" s="20"/>
      <c r="TMR179" s="20"/>
      <c r="TMS179" s="20"/>
      <c r="TMT179" s="20"/>
      <c r="TMU179" s="20"/>
      <c r="TMV179" s="20"/>
      <c r="TMW179" s="20"/>
      <c r="TMX179" s="20"/>
      <c r="TMY179" s="20"/>
      <c r="TMZ179" s="20"/>
      <c r="TNA179" s="20"/>
      <c r="TNB179" s="20"/>
      <c r="TNC179" s="20"/>
      <c r="TND179" s="20"/>
      <c r="TNE179" s="20"/>
      <c r="TNF179" s="20"/>
      <c r="TNG179" s="20"/>
      <c r="TNH179" s="20"/>
      <c r="TNI179" s="20"/>
      <c r="TNJ179" s="20"/>
      <c r="TNK179" s="20"/>
      <c r="TNL179" s="20"/>
      <c r="TNM179" s="20"/>
      <c r="TNN179" s="20"/>
      <c r="TNO179" s="20"/>
      <c r="TNP179" s="20"/>
      <c r="TNQ179" s="20"/>
      <c r="TNR179" s="20"/>
      <c r="TNS179" s="20"/>
      <c r="TNT179" s="20"/>
      <c r="TNU179" s="20"/>
      <c r="TNV179" s="20"/>
      <c r="TNW179" s="20"/>
      <c r="TNX179" s="20"/>
      <c r="TNY179" s="20"/>
      <c r="TNZ179" s="20"/>
      <c r="TOA179" s="20"/>
      <c r="TOB179" s="20"/>
      <c r="TOC179" s="20"/>
      <c r="TOD179" s="20"/>
      <c r="TOE179" s="20"/>
      <c r="TOF179" s="20"/>
      <c r="TOG179" s="20"/>
      <c r="TOH179" s="20"/>
      <c r="TOI179" s="20"/>
      <c r="TOJ179" s="20"/>
      <c r="TOK179" s="20"/>
      <c r="TOL179" s="20"/>
      <c r="TOM179" s="20"/>
      <c r="TON179" s="20"/>
      <c r="TOO179" s="20"/>
      <c r="TOP179" s="20"/>
      <c r="TOQ179" s="20"/>
      <c r="TOR179" s="20"/>
      <c r="TOS179" s="20"/>
      <c r="TOT179" s="20"/>
      <c r="TOU179" s="20"/>
      <c r="TOV179" s="20"/>
      <c r="TOW179" s="20"/>
      <c r="TOX179" s="20"/>
      <c r="TOY179" s="20"/>
      <c r="TOZ179" s="20"/>
      <c r="TPA179" s="20"/>
      <c r="TPB179" s="20"/>
      <c r="TPC179" s="20"/>
      <c r="TPD179" s="20"/>
      <c r="TPE179" s="20"/>
      <c r="TPF179" s="20"/>
      <c r="TPG179" s="20"/>
      <c r="TPH179" s="20"/>
      <c r="TPI179" s="20"/>
      <c r="TPJ179" s="20"/>
      <c r="TPK179" s="20"/>
      <c r="TPL179" s="20"/>
      <c r="TPM179" s="20"/>
      <c r="TPN179" s="20"/>
      <c r="TPO179" s="20"/>
      <c r="TPP179" s="20"/>
      <c r="TPQ179" s="20"/>
      <c r="TPR179" s="20"/>
      <c r="TPS179" s="20"/>
      <c r="TPT179" s="20"/>
      <c r="TPU179" s="20"/>
      <c r="TPV179" s="20"/>
      <c r="TPW179" s="20"/>
      <c r="TPX179" s="20"/>
      <c r="TPY179" s="20"/>
      <c r="TPZ179" s="20"/>
      <c r="TQA179" s="20"/>
      <c r="TQB179" s="20"/>
      <c r="TQC179" s="20"/>
      <c r="TQD179" s="20"/>
      <c r="TQE179" s="20"/>
      <c r="TQF179" s="20"/>
      <c r="TQG179" s="20"/>
      <c r="TQH179" s="20"/>
      <c r="TQI179" s="20"/>
      <c r="TQJ179" s="20"/>
      <c r="TQK179" s="20"/>
      <c r="TQL179" s="20"/>
      <c r="TQM179" s="20"/>
      <c r="TQN179" s="20"/>
      <c r="TQO179" s="20"/>
      <c r="TQP179" s="20"/>
      <c r="TQQ179" s="20"/>
      <c r="TQR179" s="20"/>
      <c r="TQS179" s="20"/>
      <c r="TQT179" s="20"/>
      <c r="TQU179" s="20"/>
      <c r="TQV179" s="20"/>
      <c r="TQW179" s="20"/>
      <c r="TQX179" s="20"/>
      <c r="TQY179" s="20"/>
      <c r="TQZ179" s="20"/>
      <c r="TRA179" s="20"/>
      <c r="TRB179" s="20"/>
      <c r="TRC179" s="20"/>
      <c r="TRD179" s="20"/>
      <c r="TRE179" s="20"/>
      <c r="TRF179" s="20"/>
      <c r="TRG179" s="20"/>
      <c r="TRH179" s="20"/>
      <c r="TRI179" s="20"/>
      <c r="TRJ179" s="20"/>
      <c r="TRK179" s="20"/>
      <c r="TRL179" s="20"/>
      <c r="TRM179" s="20"/>
      <c r="TRN179" s="20"/>
      <c r="TRO179" s="20"/>
      <c r="TRP179" s="20"/>
      <c r="TRQ179" s="20"/>
      <c r="TRR179" s="20"/>
      <c r="TRS179" s="20"/>
      <c r="TRT179" s="20"/>
      <c r="TRU179" s="20"/>
      <c r="TRV179" s="20"/>
      <c r="TRW179" s="20"/>
      <c r="TRX179" s="20"/>
      <c r="TRY179" s="20"/>
      <c r="TRZ179" s="20"/>
      <c r="TSA179" s="20"/>
      <c r="TSB179" s="20"/>
      <c r="TSC179" s="20"/>
      <c r="TSD179" s="20"/>
      <c r="TSE179" s="20"/>
      <c r="TSF179" s="20"/>
      <c r="TSG179" s="20"/>
      <c r="TSH179" s="20"/>
      <c r="TSI179" s="20"/>
      <c r="TSJ179" s="20"/>
      <c r="TSK179" s="20"/>
      <c r="TSL179" s="20"/>
      <c r="TSM179" s="20"/>
      <c r="TSN179" s="20"/>
      <c r="TSO179" s="20"/>
      <c r="TSP179" s="20"/>
      <c r="TSQ179" s="20"/>
      <c r="TSR179" s="20"/>
      <c r="TSS179" s="20"/>
      <c r="TST179" s="20"/>
      <c r="TSU179" s="20"/>
      <c r="TSV179" s="20"/>
      <c r="TSW179" s="20"/>
      <c r="TSX179" s="20"/>
      <c r="TSY179" s="20"/>
      <c r="TSZ179" s="20"/>
      <c r="TTA179" s="20"/>
      <c r="TTB179" s="20"/>
      <c r="TTC179" s="20"/>
      <c r="TTD179" s="20"/>
      <c r="TTE179" s="20"/>
      <c r="TTF179" s="20"/>
      <c r="TTG179" s="20"/>
      <c r="TTH179" s="20"/>
      <c r="TTI179" s="20"/>
      <c r="TTJ179" s="20"/>
      <c r="TTK179" s="20"/>
      <c r="TTL179" s="20"/>
      <c r="TTM179" s="20"/>
      <c r="TTN179" s="20"/>
      <c r="TTO179" s="20"/>
      <c r="TTP179" s="20"/>
      <c r="TTQ179" s="20"/>
      <c r="TTR179" s="20"/>
      <c r="TTS179" s="20"/>
      <c r="TTT179" s="20"/>
      <c r="TTU179" s="20"/>
      <c r="TTV179" s="20"/>
      <c r="TTW179" s="20"/>
      <c r="TTX179" s="20"/>
      <c r="TTY179" s="20"/>
      <c r="TTZ179" s="20"/>
      <c r="TUA179" s="20"/>
      <c r="TUB179" s="20"/>
      <c r="TUC179" s="20"/>
      <c r="TUD179" s="20"/>
      <c r="TUE179" s="20"/>
      <c r="TUF179" s="20"/>
      <c r="TUG179" s="20"/>
      <c r="TUH179" s="20"/>
      <c r="TUI179" s="20"/>
      <c r="TUJ179" s="20"/>
      <c r="TUK179" s="20"/>
      <c r="TUL179" s="20"/>
      <c r="TUM179" s="20"/>
      <c r="TUN179" s="20"/>
      <c r="TUO179" s="20"/>
      <c r="TUP179" s="20"/>
      <c r="TUQ179" s="20"/>
      <c r="TUR179" s="20"/>
      <c r="TUS179" s="20"/>
      <c r="TUT179" s="20"/>
      <c r="TUU179" s="20"/>
      <c r="TUV179" s="20"/>
      <c r="TUW179" s="20"/>
      <c r="TUX179" s="20"/>
      <c r="TUY179" s="20"/>
      <c r="TUZ179" s="20"/>
      <c r="TVA179" s="20"/>
      <c r="TVB179" s="20"/>
      <c r="TVC179" s="20"/>
      <c r="TVD179" s="20"/>
      <c r="TVE179" s="20"/>
      <c r="TVF179" s="20"/>
      <c r="TVG179" s="20"/>
      <c r="TVH179" s="20"/>
      <c r="TVI179" s="20"/>
      <c r="TVJ179" s="20"/>
      <c r="TVK179" s="20"/>
      <c r="TVL179" s="20"/>
      <c r="TVM179" s="20"/>
      <c r="TVN179" s="20"/>
      <c r="TVO179" s="20"/>
      <c r="TVP179" s="20"/>
      <c r="TVQ179" s="20"/>
      <c r="TVR179" s="20"/>
      <c r="TVS179" s="20"/>
      <c r="TVT179" s="20"/>
      <c r="TVU179" s="20"/>
      <c r="TVV179" s="20"/>
      <c r="TVW179" s="20"/>
      <c r="TVX179" s="20"/>
      <c r="TVY179" s="20"/>
      <c r="TVZ179" s="20"/>
      <c r="TWA179" s="20"/>
      <c r="TWB179" s="20"/>
      <c r="TWC179" s="20"/>
      <c r="TWD179" s="20"/>
      <c r="TWE179" s="20"/>
      <c r="TWF179" s="20"/>
      <c r="TWG179" s="20"/>
      <c r="TWH179" s="20"/>
      <c r="TWI179" s="20"/>
      <c r="TWJ179" s="20"/>
      <c r="TWK179" s="20"/>
      <c r="TWL179" s="20"/>
      <c r="TWM179" s="20"/>
      <c r="TWN179" s="20"/>
      <c r="TWO179" s="20"/>
      <c r="TWP179" s="20"/>
      <c r="TWQ179" s="20"/>
      <c r="TWR179" s="20"/>
      <c r="TWS179" s="20"/>
      <c r="TWT179" s="20"/>
      <c r="TWU179" s="20"/>
      <c r="TWV179" s="20"/>
      <c r="TWW179" s="20"/>
      <c r="TWX179" s="20"/>
      <c r="TWY179" s="20"/>
      <c r="TWZ179" s="20"/>
      <c r="TXA179" s="20"/>
      <c r="TXB179" s="20"/>
      <c r="TXC179" s="20"/>
      <c r="TXD179" s="20"/>
      <c r="TXE179" s="20"/>
      <c r="TXF179" s="20"/>
      <c r="TXG179" s="20"/>
      <c r="TXH179" s="20"/>
      <c r="TXI179" s="20"/>
      <c r="TXJ179" s="20"/>
      <c r="TXK179" s="20"/>
      <c r="TXL179" s="20"/>
      <c r="TXM179" s="20"/>
      <c r="TXN179" s="20"/>
      <c r="TXO179" s="20"/>
      <c r="TXP179" s="20"/>
      <c r="TXQ179" s="20"/>
      <c r="TXR179" s="20"/>
      <c r="TXS179" s="20"/>
      <c r="TXT179" s="20"/>
      <c r="TXU179" s="20"/>
      <c r="TXV179" s="20"/>
      <c r="TXW179" s="20"/>
      <c r="TXX179" s="20"/>
      <c r="TXY179" s="20"/>
      <c r="TXZ179" s="20"/>
      <c r="TYA179" s="20"/>
      <c r="TYB179" s="20"/>
      <c r="TYC179" s="20"/>
      <c r="TYD179" s="20"/>
      <c r="TYE179" s="20"/>
      <c r="TYF179" s="20"/>
      <c r="TYG179" s="20"/>
      <c r="TYH179" s="20"/>
      <c r="TYI179" s="20"/>
      <c r="TYJ179" s="20"/>
      <c r="TYK179" s="20"/>
      <c r="TYL179" s="20"/>
      <c r="TYM179" s="20"/>
      <c r="TYN179" s="20"/>
      <c r="TYO179" s="20"/>
      <c r="TYP179" s="20"/>
      <c r="TYQ179" s="20"/>
      <c r="TYR179" s="20"/>
      <c r="TYS179" s="20"/>
      <c r="TYT179" s="20"/>
      <c r="TYU179" s="20"/>
      <c r="TYV179" s="20"/>
      <c r="TYW179" s="20"/>
      <c r="TYX179" s="20"/>
      <c r="TYY179" s="20"/>
      <c r="TYZ179" s="20"/>
      <c r="TZA179" s="20"/>
      <c r="TZB179" s="20"/>
      <c r="TZC179" s="20"/>
      <c r="TZD179" s="20"/>
      <c r="TZE179" s="20"/>
      <c r="TZF179" s="20"/>
      <c r="TZG179" s="20"/>
      <c r="TZH179" s="20"/>
      <c r="TZI179" s="20"/>
      <c r="TZJ179" s="20"/>
      <c r="TZK179" s="20"/>
      <c r="TZL179" s="20"/>
      <c r="TZM179" s="20"/>
      <c r="TZN179" s="20"/>
      <c r="TZO179" s="20"/>
      <c r="TZP179" s="20"/>
      <c r="TZQ179" s="20"/>
      <c r="TZR179" s="20"/>
      <c r="TZS179" s="20"/>
      <c r="TZT179" s="20"/>
      <c r="TZU179" s="20"/>
      <c r="TZV179" s="20"/>
      <c r="TZW179" s="20"/>
      <c r="TZX179" s="20"/>
      <c r="TZY179" s="20"/>
      <c r="TZZ179" s="20"/>
      <c r="UAA179" s="20"/>
      <c r="UAB179" s="20"/>
      <c r="UAC179" s="20"/>
      <c r="UAD179" s="20"/>
      <c r="UAE179" s="20"/>
      <c r="UAF179" s="20"/>
      <c r="UAG179" s="20"/>
      <c r="UAH179" s="20"/>
      <c r="UAI179" s="20"/>
      <c r="UAJ179" s="20"/>
      <c r="UAK179" s="20"/>
      <c r="UAL179" s="20"/>
      <c r="UAM179" s="20"/>
      <c r="UAN179" s="20"/>
      <c r="UAO179" s="20"/>
      <c r="UAP179" s="20"/>
      <c r="UAQ179" s="20"/>
      <c r="UAR179" s="20"/>
      <c r="UAS179" s="20"/>
      <c r="UAT179" s="20"/>
      <c r="UAU179" s="20"/>
      <c r="UAV179" s="20"/>
      <c r="UAW179" s="20"/>
      <c r="UAX179" s="20"/>
      <c r="UAY179" s="20"/>
      <c r="UAZ179" s="20"/>
      <c r="UBA179" s="20"/>
      <c r="UBB179" s="20"/>
      <c r="UBC179" s="20"/>
      <c r="UBD179" s="20"/>
      <c r="UBE179" s="20"/>
      <c r="UBF179" s="20"/>
      <c r="UBG179" s="20"/>
      <c r="UBH179" s="20"/>
      <c r="UBI179" s="20"/>
      <c r="UBJ179" s="20"/>
      <c r="UBK179" s="20"/>
      <c r="UBL179" s="20"/>
      <c r="UBM179" s="20"/>
      <c r="UBN179" s="20"/>
      <c r="UBO179" s="20"/>
      <c r="UBP179" s="20"/>
      <c r="UBQ179" s="20"/>
      <c r="UBR179" s="20"/>
      <c r="UBS179" s="20"/>
      <c r="UBT179" s="20"/>
      <c r="UBU179" s="20"/>
      <c r="UBV179" s="20"/>
      <c r="UBW179" s="20"/>
      <c r="UBX179" s="20"/>
      <c r="UBY179" s="20"/>
      <c r="UBZ179" s="20"/>
      <c r="UCA179" s="20"/>
      <c r="UCB179" s="20"/>
      <c r="UCC179" s="20"/>
      <c r="UCD179" s="20"/>
      <c r="UCE179" s="20"/>
      <c r="UCF179" s="20"/>
      <c r="UCG179" s="20"/>
      <c r="UCH179" s="20"/>
      <c r="UCI179" s="20"/>
      <c r="UCJ179" s="20"/>
      <c r="UCK179" s="20"/>
      <c r="UCL179" s="20"/>
      <c r="UCM179" s="20"/>
      <c r="UCN179" s="20"/>
      <c r="UCO179" s="20"/>
      <c r="UCP179" s="20"/>
      <c r="UCQ179" s="20"/>
      <c r="UCR179" s="20"/>
      <c r="UCS179" s="20"/>
      <c r="UCT179" s="20"/>
      <c r="UCU179" s="20"/>
      <c r="UCV179" s="20"/>
      <c r="UCW179" s="20"/>
      <c r="UCX179" s="20"/>
      <c r="UCY179" s="20"/>
      <c r="UCZ179" s="20"/>
      <c r="UDA179" s="20"/>
      <c r="UDB179" s="20"/>
      <c r="UDC179" s="20"/>
      <c r="UDD179" s="20"/>
      <c r="UDE179" s="20"/>
      <c r="UDF179" s="20"/>
      <c r="UDG179" s="20"/>
      <c r="UDH179" s="20"/>
      <c r="UDI179" s="20"/>
      <c r="UDJ179" s="20"/>
      <c r="UDK179" s="20"/>
      <c r="UDL179" s="20"/>
      <c r="UDM179" s="20"/>
      <c r="UDN179" s="20"/>
      <c r="UDO179" s="20"/>
      <c r="UDP179" s="20"/>
      <c r="UDQ179" s="20"/>
      <c r="UDR179" s="20"/>
      <c r="UDS179" s="20"/>
      <c r="UDT179" s="20"/>
      <c r="UDU179" s="20"/>
      <c r="UDV179" s="20"/>
      <c r="UDW179" s="20"/>
      <c r="UDX179" s="20"/>
      <c r="UDY179" s="20"/>
      <c r="UDZ179" s="20"/>
      <c r="UEA179" s="20"/>
      <c r="UEB179" s="20"/>
      <c r="UEC179" s="20"/>
      <c r="UED179" s="20"/>
      <c r="UEE179" s="20"/>
      <c r="UEF179" s="20"/>
      <c r="UEG179" s="20"/>
      <c r="UEH179" s="20"/>
      <c r="UEI179" s="20"/>
      <c r="UEJ179" s="20"/>
      <c r="UEK179" s="20"/>
      <c r="UEL179" s="20"/>
      <c r="UEM179" s="20"/>
      <c r="UEN179" s="20"/>
      <c r="UEO179" s="20"/>
      <c r="UEP179" s="20"/>
      <c r="UEQ179" s="20"/>
      <c r="UER179" s="20"/>
      <c r="UES179" s="20"/>
      <c r="UET179" s="20"/>
      <c r="UEU179" s="20"/>
      <c r="UEV179" s="20"/>
      <c r="UEW179" s="20"/>
      <c r="UEX179" s="20"/>
      <c r="UEY179" s="20"/>
      <c r="UEZ179" s="20"/>
      <c r="UFA179" s="20"/>
      <c r="UFB179" s="20"/>
      <c r="UFC179" s="20"/>
      <c r="UFD179" s="20"/>
      <c r="UFE179" s="20"/>
      <c r="UFF179" s="20"/>
      <c r="UFG179" s="20"/>
      <c r="UFH179" s="20"/>
      <c r="UFI179" s="20"/>
      <c r="UFJ179" s="20"/>
      <c r="UFK179" s="20"/>
      <c r="UFL179" s="20"/>
      <c r="UFM179" s="20"/>
      <c r="UFN179" s="20"/>
      <c r="UFO179" s="20"/>
      <c r="UFP179" s="20"/>
      <c r="UFQ179" s="20"/>
      <c r="UFR179" s="20"/>
      <c r="UFS179" s="20"/>
      <c r="UFT179" s="20"/>
      <c r="UFU179" s="20"/>
      <c r="UFV179" s="20"/>
      <c r="UFW179" s="20"/>
      <c r="UFX179" s="20"/>
      <c r="UFY179" s="20"/>
      <c r="UFZ179" s="20"/>
      <c r="UGA179" s="20"/>
      <c r="UGB179" s="20"/>
      <c r="UGC179" s="20"/>
      <c r="UGD179" s="20"/>
      <c r="UGE179" s="20"/>
      <c r="UGF179" s="20"/>
      <c r="UGG179" s="20"/>
      <c r="UGH179" s="20"/>
      <c r="UGI179" s="20"/>
      <c r="UGJ179" s="20"/>
      <c r="UGK179" s="20"/>
      <c r="UGL179" s="20"/>
      <c r="UGM179" s="20"/>
      <c r="UGN179" s="20"/>
      <c r="UGO179" s="20"/>
      <c r="UGP179" s="20"/>
      <c r="UGQ179" s="20"/>
      <c r="UGR179" s="20"/>
      <c r="UGS179" s="20"/>
      <c r="UGT179" s="20"/>
      <c r="UGU179" s="20"/>
      <c r="UGV179" s="20"/>
      <c r="UGW179" s="20"/>
      <c r="UGX179" s="20"/>
      <c r="UGY179" s="20"/>
      <c r="UGZ179" s="20"/>
      <c r="UHA179" s="20"/>
      <c r="UHB179" s="20"/>
      <c r="UHC179" s="20"/>
      <c r="UHD179" s="20"/>
      <c r="UHE179" s="20"/>
      <c r="UHF179" s="20"/>
      <c r="UHG179" s="20"/>
      <c r="UHH179" s="20"/>
      <c r="UHI179" s="20"/>
      <c r="UHJ179" s="20"/>
      <c r="UHK179" s="20"/>
      <c r="UHL179" s="20"/>
      <c r="UHM179" s="20"/>
      <c r="UHN179" s="20"/>
      <c r="UHO179" s="20"/>
      <c r="UHP179" s="20"/>
      <c r="UHQ179" s="20"/>
      <c r="UHR179" s="20"/>
      <c r="UHS179" s="20"/>
      <c r="UHT179" s="20"/>
      <c r="UHU179" s="20"/>
      <c r="UHV179" s="20"/>
      <c r="UHW179" s="20"/>
      <c r="UHX179" s="20"/>
      <c r="UHY179" s="20"/>
      <c r="UHZ179" s="20"/>
      <c r="UIA179" s="20"/>
      <c r="UIB179" s="20"/>
      <c r="UIC179" s="20"/>
      <c r="UID179" s="20"/>
      <c r="UIE179" s="20"/>
      <c r="UIF179" s="20"/>
      <c r="UIG179" s="20"/>
      <c r="UIH179" s="20"/>
      <c r="UII179" s="20"/>
      <c r="UIJ179" s="20"/>
      <c r="UIK179" s="20"/>
      <c r="UIL179" s="20"/>
      <c r="UIM179" s="20"/>
      <c r="UIN179" s="20"/>
      <c r="UIO179" s="20"/>
      <c r="UIP179" s="20"/>
      <c r="UIQ179" s="20"/>
      <c r="UIR179" s="20"/>
      <c r="UIS179" s="20"/>
      <c r="UIT179" s="20"/>
      <c r="UIU179" s="20"/>
      <c r="UIV179" s="20"/>
      <c r="UIW179" s="20"/>
      <c r="UIX179" s="20"/>
      <c r="UIY179" s="20"/>
      <c r="UIZ179" s="20"/>
      <c r="UJA179" s="20"/>
      <c r="UJB179" s="20"/>
      <c r="UJC179" s="20"/>
      <c r="UJD179" s="20"/>
      <c r="UJE179" s="20"/>
      <c r="UJF179" s="20"/>
      <c r="UJG179" s="20"/>
      <c r="UJH179" s="20"/>
      <c r="UJI179" s="20"/>
      <c r="UJJ179" s="20"/>
      <c r="UJK179" s="20"/>
      <c r="UJL179" s="20"/>
      <c r="UJM179" s="20"/>
      <c r="UJN179" s="20"/>
      <c r="UJO179" s="20"/>
      <c r="UJP179" s="20"/>
      <c r="UJQ179" s="20"/>
      <c r="UJR179" s="20"/>
      <c r="UJS179" s="20"/>
      <c r="UJT179" s="20"/>
      <c r="UJU179" s="20"/>
      <c r="UJV179" s="20"/>
      <c r="UJW179" s="20"/>
      <c r="UJX179" s="20"/>
      <c r="UJY179" s="20"/>
      <c r="UJZ179" s="20"/>
      <c r="UKA179" s="20"/>
      <c r="UKB179" s="20"/>
      <c r="UKC179" s="20"/>
      <c r="UKD179" s="20"/>
      <c r="UKE179" s="20"/>
      <c r="UKF179" s="20"/>
      <c r="UKG179" s="20"/>
      <c r="UKH179" s="20"/>
      <c r="UKI179" s="20"/>
      <c r="UKJ179" s="20"/>
      <c r="UKK179" s="20"/>
      <c r="UKL179" s="20"/>
      <c r="UKM179" s="20"/>
      <c r="UKN179" s="20"/>
      <c r="UKO179" s="20"/>
      <c r="UKP179" s="20"/>
      <c r="UKQ179" s="20"/>
      <c r="UKR179" s="20"/>
      <c r="UKS179" s="20"/>
      <c r="UKT179" s="20"/>
      <c r="UKU179" s="20"/>
      <c r="UKV179" s="20"/>
      <c r="UKW179" s="20"/>
      <c r="UKX179" s="20"/>
      <c r="UKY179" s="20"/>
      <c r="UKZ179" s="20"/>
      <c r="ULA179" s="20"/>
      <c r="ULB179" s="20"/>
      <c r="ULC179" s="20"/>
      <c r="ULD179" s="20"/>
      <c r="ULE179" s="20"/>
      <c r="ULF179" s="20"/>
      <c r="ULG179" s="20"/>
      <c r="ULH179" s="20"/>
      <c r="ULI179" s="20"/>
      <c r="ULJ179" s="20"/>
      <c r="ULK179" s="20"/>
      <c r="ULL179" s="20"/>
      <c r="ULM179" s="20"/>
      <c r="ULN179" s="20"/>
      <c r="ULO179" s="20"/>
      <c r="ULP179" s="20"/>
      <c r="ULQ179" s="20"/>
      <c r="ULR179" s="20"/>
      <c r="ULS179" s="20"/>
      <c r="ULT179" s="20"/>
      <c r="ULU179" s="20"/>
      <c r="ULV179" s="20"/>
      <c r="ULW179" s="20"/>
      <c r="ULX179" s="20"/>
      <c r="ULY179" s="20"/>
      <c r="ULZ179" s="20"/>
      <c r="UMA179" s="20"/>
      <c r="UMB179" s="20"/>
      <c r="UMC179" s="20"/>
      <c r="UMD179" s="20"/>
      <c r="UME179" s="20"/>
      <c r="UMF179" s="20"/>
      <c r="UMG179" s="20"/>
      <c r="UMH179" s="20"/>
      <c r="UMI179" s="20"/>
      <c r="UMJ179" s="20"/>
      <c r="UMK179" s="20"/>
      <c r="UML179" s="20"/>
      <c r="UMM179" s="20"/>
      <c r="UMN179" s="20"/>
      <c r="UMO179" s="20"/>
      <c r="UMP179" s="20"/>
      <c r="UMQ179" s="20"/>
      <c r="UMR179" s="20"/>
      <c r="UMS179" s="20"/>
      <c r="UMT179" s="20"/>
      <c r="UMU179" s="20"/>
      <c r="UMV179" s="20"/>
      <c r="UMW179" s="20"/>
      <c r="UMX179" s="20"/>
      <c r="UMY179" s="20"/>
      <c r="UMZ179" s="20"/>
      <c r="UNA179" s="20"/>
      <c r="UNB179" s="20"/>
      <c r="UNC179" s="20"/>
      <c r="UND179" s="20"/>
      <c r="UNE179" s="20"/>
      <c r="UNF179" s="20"/>
      <c r="UNG179" s="20"/>
      <c r="UNH179" s="20"/>
      <c r="UNI179" s="20"/>
      <c r="UNJ179" s="20"/>
      <c r="UNK179" s="20"/>
      <c r="UNL179" s="20"/>
      <c r="UNM179" s="20"/>
      <c r="UNN179" s="20"/>
      <c r="UNO179" s="20"/>
      <c r="UNP179" s="20"/>
      <c r="UNQ179" s="20"/>
      <c r="UNR179" s="20"/>
      <c r="UNS179" s="20"/>
      <c r="UNT179" s="20"/>
      <c r="UNU179" s="20"/>
      <c r="UNV179" s="20"/>
      <c r="UNW179" s="20"/>
      <c r="UNX179" s="20"/>
      <c r="UNY179" s="20"/>
      <c r="UNZ179" s="20"/>
      <c r="UOA179" s="20"/>
      <c r="UOB179" s="20"/>
      <c r="UOC179" s="20"/>
      <c r="UOD179" s="20"/>
      <c r="UOE179" s="20"/>
      <c r="UOF179" s="20"/>
      <c r="UOG179" s="20"/>
      <c r="UOH179" s="20"/>
      <c r="UOI179" s="20"/>
      <c r="UOJ179" s="20"/>
      <c r="UOK179" s="20"/>
      <c r="UOL179" s="20"/>
      <c r="UOM179" s="20"/>
      <c r="UON179" s="20"/>
      <c r="UOO179" s="20"/>
      <c r="UOP179" s="20"/>
      <c r="UOQ179" s="20"/>
      <c r="UOR179" s="20"/>
      <c r="UOS179" s="20"/>
      <c r="UOT179" s="20"/>
      <c r="UOU179" s="20"/>
      <c r="UOV179" s="20"/>
      <c r="UOW179" s="20"/>
      <c r="UOX179" s="20"/>
      <c r="UOY179" s="20"/>
      <c r="UOZ179" s="20"/>
      <c r="UPA179" s="20"/>
      <c r="UPB179" s="20"/>
      <c r="UPC179" s="20"/>
      <c r="UPD179" s="20"/>
      <c r="UPE179" s="20"/>
      <c r="UPF179" s="20"/>
      <c r="UPG179" s="20"/>
      <c r="UPH179" s="20"/>
      <c r="UPI179" s="20"/>
      <c r="UPJ179" s="20"/>
      <c r="UPK179" s="20"/>
      <c r="UPL179" s="20"/>
      <c r="UPM179" s="20"/>
      <c r="UPN179" s="20"/>
      <c r="UPO179" s="20"/>
      <c r="UPP179" s="20"/>
      <c r="UPQ179" s="20"/>
      <c r="UPR179" s="20"/>
      <c r="UPS179" s="20"/>
      <c r="UPT179" s="20"/>
      <c r="UPU179" s="20"/>
      <c r="UPV179" s="20"/>
      <c r="UPW179" s="20"/>
      <c r="UPX179" s="20"/>
      <c r="UPY179" s="20"/>
      <c r="UPZ179" s="20"/>
      <c r="UQA179" s="20"/>
      <c r="UQB179" s="20"/>
      <c r="UQC179" s="20"/>
      <c r="UQD179" s="20"/>
      <c r="UQE179" s="20"/>
      <c r="UQF179" s="20"/>
      <c r="UQG179" s="20"/>
      <c r="UQH179" s="20"/>
      <c r="UQI179" s="20"/>
      <c r="UQJ179" s="20"/>
      <c r="UQK179" s="20"/>
      <c r="UQL179" s="20"/>
      <c r="UQM179" s="20"/>
      <c r="UQN179" s="20"/>
      <c r="UQO179" s="20"/>
      <c r="UQP179" s="20"/>
      <c r="UQQ179" s="20"/>
      <c r="UQR179" s="20"/>
      <c r="UQS179" s="20"/>
      <c r="UQT179" s="20"/>
      <c r="UQU179" s="20"/>
      <c r="UQV179" s="20"/>
      <c r="UQW179" s="20"/>
      <c r="UQX179" s="20"/>
      <c r="UQY179" s="20"/>
      <c r="UQZ179" s="20"/>
      <c r="URA179" s="20"/>
      <c r="URB179" s="20"/>
      <c r="URC179" s="20"/>
      <c r="URD179" s="20"/>
      <c r="URE179" s="20"/>
      <c r="URF179" s="20"/>
      <c r="URG179" s="20"/>
      <c r="URH179" s="20"/>
      <c r="URI179" s="20"/>
      <c r="URJ179" s="20"/>
      <c r="URK179" s="20"/>
      <c r="URL179" s="20"/>
      <c r="URM179" s="20"/>
      <c r="URN179" s="20"/>
      <c r="URO179" s="20"/>
      <c r="URP179" s="20"/>
      <c r="URQ179" s="20"/>
      <c r="URR179" s="20"/>
      <c r="URS179" s="20"/>
      <c r="URT179" s="20"/>
      <c r="URU179" s="20"/>
      <c r="URV179" s="20"/>
      <c r="URW179" s="20"/>
      <c r="URX179" s="20"/>
      <c r="URY179" s="20"/>
      <c r="URZ179" s="20"/>
      <c r="USA179" s="20"/>
      <c r="USB179" s="20"/>
      <c r="USC179" s="20"/>
      <c r="USD179" s="20"/>
      <c r="USE179" s="20"/>
      <c r="USF179" s="20"/>
      <c r="USG179" s="20"/>
      <c r="USH179" s="20"/>
      <c r="USI179" s="20"/>
      <c r="USJ179" s="20"/>
      <c r="USK179" s="20"/>
      <c r="USL179" s="20"/>
      <c r="USM179" s="20"/>
      <c r="USN179" s="20"/>
      <c r="USO179" s="20"/>
      <c r="USP179" s="20"/>
      <c r="USQ179" s="20"/>
      <c r="USR179" s="20"/>
      <c r="USS179" s="20"/>
      <c r="UST179" s="20"/>
      <c r="USU179" s="20"/>
      <c r="USV179" s="20"/>
      <c r="USW179" s="20"/>
      <c r="USX179" s="20"/>
      <c r="USY179" s="20"/>
      <c r="USZ179" s="20"/>
      <c r="UTA179" s="20"/>
      <c r="UTB179" s="20"/>
      <c r="UTC179" s="20"/>
      <c r="UTD179" s="20"/>
      <c r="UTE179" s="20"/>
      <c r="UTF179" s="20"/>
      <c r="UTG179" s="20"/>
      <c r="UTH179" s="20"/>
      <c r="UTI179" s="20"/>
      <c r="UTJ179" s="20"/>
      <c r="UTK179" s="20"/>
      <c r="UTL179" s="20"/>
      <c r="UTM179" s="20"/>
      <c r="UTN179" s="20"/>
      <c r="UTO179" s="20"/>
      <c r="UTP179" s="20"/>
      <c r="UTQ179" s="20"/>
      <c r="UTR179" s="20"/>
      <c r="UTS179" s="20"/>
      <c r="UTT179" s="20"/>
      <c r="UTU179" s="20"/>
      <c r="UTV179" s="20"/>
      <c r="UTW179" s="20"/>
      <c r="UTX179" s="20"/>
      <c r="UTY179" s="20"/>
      <c r="UTZ179" s="20"/>
      <c r="UUA179" s="20"/>
      <c r="UUB179" s="20"/>
      <c r="UUC179" s="20"/>
      <c r="UUD179" s="20"/>
      <c r="UUE179" s="20"/>
      <c r="UUF179" s="20"/>
      <c r="UUG179" s="20"/>
      <c r="UUH179" s="20"/>
      <c r="UUI179" s="20"/>
      <c r="UUJ179" s="20"/>
      <c r="UUK179" s="20"/>
      <c r="UUL179" s="20"/>
      <c r="UUM179" s="20"/>
      <c r="UUN179" s="20"/>
      <c r="UUO179" s="20"/>
      <c r="UUP179" s="20"/>
      <c r="UUQ179" s="20"/>
      <c r="UUR179" s="20"/>
      <c r="UUS179" s="20"/>
      <c r="UUT179" s="20"/>
      <c r="UUU179" s="20"/>
      <c r="UUV179" s="20"/>
      <c r="UUW179" s="20"/>
      <c r="UUX179" s="20"/>
      <c r="UUY179" s="20"/>
      <c r="UUZ179" s="20"/>
      <c r="UVA179" s="20"/>
      <c r="UVB179" s="20"/>
      <c r="UVC179" s="20"/>
      <c r="UVD179" s="20"/>
      <c r="UVE179" s="20"/>
      <c r="UVF179" s="20"/>
      <c r="UVG179" s="20"/>
      <c r="UVH179" s="20"/>
      <c r="UVI179" s="20"/>
      <c r="UVJ179" s="20"/>
      <c r="UVK179" s="20"/>
      <c r="UVL179" s="20"/>
      <c r="UVM179" s="20"/>
      <c r="UVN179" s="20"/>
      <c r="UVO179" s="20"/>
      <c r="UVP179" s="20"/>
      <c r="UVQ179" s="20"/>
      <c r="UVR179" s="20"/>
      <c r="UVS179" s="20"/>
      <c r="UVT179" s="20"/>
      <c r="UVU179" s="20"/>
      <c r="UVV179" s="20"/>
      <c r="UVW179" s="20"/>
      <c r="UVX179" s="20"/>
      <c r="UVY179" s="20"/>
      <c r="UVZ179" s="20"/>
      <c r="UWA179" s="20"/>
      <c r="UWB179" s="20"/>
      <c r="UWC179" s="20"/>
      <c r="UWD179" s="20"/>
      <c r="UWE179" s="20"/>
      <c r="UWF179" s="20"/>
      <c r="UWG179" s="20"/>
      <c r="UWH179" s="20"/>
      <c r="UWI179" s="20"/>
      <c r="UWJ179" s="20"/>
      <c r="UWK179" s="20"/>
      <c r="UWL179" s="20"/>
      <c r="UWM179" s="20"/>
      <c r="UWN179" s="20"/>
      <c r="UWO179" s="20"/>
      <c r="UWP179" s="20"/>
      <c r="UWQ179" s="20"/>
      <c r="UWR179" s="20"/>
      <c r="UWS179" s="20"/>
      <c r="UWT179" s="20"/>
      <c r="UWU179" s="20"/>
      <c r="UWV179" s="20"/>
      <c r="UWW179" s="20"/>
      <c r="UWX179" s="20"/>
      <c r="UWY179" s="20"/>
      <c r="UWZ179" s="20"/>
      <c r="UXA179" s="20"/>
      <c r="UXB179" s="20"/>
      <c r="UXC179" s="20"/>
      <c r="UXD179" s="20"/>
      <c r="UXE179" s="20"/>
      <c r="UXF179" s="20"/>
      <c r="UXG179" s="20"/>
      <c r="UXH179" s="20"/>
      <c r="UXI179" s="20"/>
      <c r="UXJ179" s="20"/>
      <c r="UXK179" s="20"/>
      <c r="UXL179" s="20"/>
      <c r="UXM179" s="20"/>
      <c r="UXN179" s="20"/>
      <c r="UXO179" s="20"/>
      <c r="UXP179" s="20"/>
      <c r="UXQ179" s="20"/>
      <c r="UXR179" s="20"/>
      <c r="UXS179" s="20"/>
      <c r="UXT179" s="20"/>
      <c r="UXU179" s="20"/>
      <c r="UXV179" s="20"/>
      <c r="UXW179" s="20"/>
      <c r="UXX179" s="20"/>
      <c r="UXY179" s="20"/>
      <c r="UXZ179" s="20"/>
      <c r="UYA179" s="20"/>
      <c r="UYB179" s="20"/>
      <c r="UYC179" s="20"/>
      <c r="UYD179" s="20"/>
      <c r="UYE179" s="20"/>
      <c r="UYF179" s="20"/>
      <c r="UYG179" s="20"/>
      <c r="UYH179" s="20"/>
      <c r="UYI179" s="20"/>
      <c r="UYJ179" s="20"/>
      <c r="UYK179" s="20"/>
      <c r="UYL179" s="20"/>
      <c r="UYM179" s="20"/>
      <c r="UYN179" s="20"/>
      <c r="UYO179" s="20"/>
      <c r="UYP179" s="20"/>
      <c r="UYQ179" s="20"/>
      <c r="UYR179" s="20"/>
      <c r="UYS179" s="20"/>
      <c r="UYT179" s="20"/>
      <c r="UYU179" s="20"/>
      <c r="UYV179" s="20"/>
      <c r="UYW179" s="20"/>
      <c r="UYX179" s="20"/>
      <c r="UYY179" s="20"/>
      <c r="UYZ179" s="20"/>
      <c r="UZA179" s="20"/>
      <c r="UZB179" s="20"/>
      <c r="UZC179" s="20"/>
      <c r="UZD179" s="20"/>
      <c r="UZE179" s="20"/>
      <c r="UZF179" s="20"/>
      <c r="UZG179" s="20"/>
      <c r="UZH179" s="20"/>
      <c r="UZI179" s="20"/>
      <c r="UZJ179" s="20"/>
      <c r="UZK179" s="20"/>
      <c r="UZL179" s="20"/>
      <c r="UZM179" s="20"/>
      <c r="UZN179" s="20"/>
      <c r="UZO179" s="20"/>
      <c r="UZP179" s="20"/>
      <c r="UZQ179" s="20"/>
      <c r="UZR179" s="20"/>
      <c r="UZS179" s="20"/>
      <c r="UZT179" s="20"/>
      <c r="UZU179" s="20"/>
      <c r="UZV179" s="20"/>
      <c r="UZW179" s="20"/>
      <c r="UZX179" s="20"/>
      <c r="UZY179" s="20"/>
      <c r="UZZ179" s="20"/>
      <c r="VAA179" s="20"/>
      <c r="VAB179" s="20"/>
      <c r="VAC179" s="20"/>
      <c r="VAD179" s="20"/>
      <c r="VAE179" s="20"/>
      <c r="VAF179" s="20"/>
      <c r="VAG179" s="20"/>
      <c r="VAH179" s="20"/>
      <c r="VAI179" s="20"/>
      <c r="VAJ179" s="20"/>
      <c r="VAK179" s="20"/>
      <c r="VAL179" s="20"/>
      <c r="VAM179" s="20"/>
      <c r="VAN179" s="20"/>
      <c r="VAO179" s="20"/>
      <c r="VAP179" s="20"/>
      <c r="VAQ179" s="20"/>
      <c r="VAR179" s="20"/>
      <c r="VAS179" s="20"/>
      <c r="VAT179" s="20"/>
      <c r="VAU179" s="20"/>
      <c r="VAV179" s="20"/>
      <c r="VAW179" s="20"/>
      <c r="VAX179" s="20"/>
      <c r="VAY179" s="20"/>
      <c r="VAZ179" s="20"/>
      <c r="VBA179" s="20"/>
      <c r="VBB179" s="20"/>
      <c r="VBC179" s="20"/>
      <c r="VBD179" s="20"/>
      <c r="VBE179" s="20"/>
      <c r="VBF179" s="20"/>
      <c r="VBG179" s="20"/>
      <c r="VBH179" s="20"/>
      <c r="VBI179" s="20"/>
      <c r="VBJ179" s="20"/>
      <c r="VBK179" s="20"/>
      <c r="VBL179" s="20"/>
      <c r="VBM179" s="20"/>
      <c r="VBN179" s="20"/>
      <c r="VBO179" s="20"/>
      <c r="VBP179" s="20"/>
      <c r="VBQ179" s="20"/>
      <c r="VBR179" s="20"/>
      <c r="VBS179" s="20"/>
      <c r="VBT179" s="20"/>
      <c r="VBU179" s="20"/>
      <c r="VBV179" s="20"/>
      <c r="VBW179" s="20"/>
      <c r="VBX179" s="20"/>
      <c r="VBY179" s="20"/>
      <c r="VBZ179" s="20"/>
      <c r="VCA179" s="20"/>
      <c r="VCB179" s="20"/>
      <c r="VCC179" s="20"/>
      <c r="VCD179" s="20"/>
      <c r="VCE179" s="20"/>
      <c r="VCF179" s="20"/>
      <c r="VCG179" s="20"/>
      <c r="VCH179" s="20"/>
      <c r="VCI179" s="20"/>
      <c r="VCJ179" s="20"/>
      <c r="VCK179" s="20"/>
      <c r="VCL179" s="20"/>
      <c r="VCM179" s="20"/>
      <c r="VCN179" s="20"/>
      <c r="VCO179" s="20"/>
      <c r="VCP179" s="20"/>
      <c r="VCQ179" s="20"/>
      <c r="VCR179" s="20"/>
      <c r="VCS179" s="20"/>
      <c r="VCT179" s="20"/>
      <c r="VCU179" s="20"/>
      <c r="VCV179" s="20"/>
      <c r="VCW179" s="20"/>
      <c r="VCX179" s="20"/>
      <c r="VCY179" s="20"/>
      <c r="VCZ179" s="20"/>
      <c r="VDA179" s="20"/>
      <c r="VDB179" s="20"/>
      <c r="VDC179" s="20"/>
      <c r="VDD179" s="20"/>
      <c r="VDE179" s="20"/>
      <c r="VDF179" s="20"/>
      <c r="VDG179" s="20"/>
      <c r="VDH179" s="20"/>
      <c r="VDI179" s="20"/>
      <c r="VDJ179" s="20"/>
      <c r="VDK179" s="20"/>
      <c r="VDL179" s="20"/>
      <c r="VDM179" s="20"/>
      <c r="VDN179" s="20"/>
      <c r="VDO179" s="20"/>
      <c r="VDP179" s="20"/>
      <c r="VDQ179" s="20"/>
      <c r="VDR179" s="20"/>
      <c r="VDS179" s="20"/>
      <c r="VDT179" s="20"/>
      <c r="VDU179" s="20"/>
      <c r="VDV179" s="20"/>
      <c r="VDW179" s="20"/>
      <c r="VDX179" s="20"/>
      <c r="VDY179" s="20"/>
      <c r="VDZ179" s="20"/>
      <c r="VEA179" s="20"/>
      <c r="VEB179" s="20"/>
      <c r="VEC179" s="20"/>
      <c r="VED179" s="20"/>
      <c r="VEE179" s="20"/>
      <c r="VEF179" s="20"/>
      <c r="VEG179" s="20"/>
      <c r="VEH179" s="20"/>
      <c r="VEI179" s="20"/>
      <c r="VEJ179" s="20"/>
      <c r="VEK179" s="20"/>
      <c r="VEL179" s="20"/>
      <c r="VEM179" s="20"/>
      <c r="VEN179" s="20"/>
      <c r="VEO179" s="20"/>
      <c r="VEP179" s="20"/>
      <c r="VEQ179" s="20"/>
      <c r="VER179" s="20"/>
      <c r="VES179" s="20"/>
      <c r="VET179" s="20"/>
      <c r="VEU179" s="20"/>
      <c r="VEV179" s="20"/>
      <c r="VEW179" s="20"/>
      <c r="VEX179" s="20"/>
      <c r="VEY179" s="20"/>
      <c r="VEZ179" s="20"/>
      <c r="VFA179" s="20"/>
      <c r="VFB179" s="20"/>
      <c r="VFC179" s="20"/>
      <c r="VFD179" s="20"/>
      <c r="VFE179" s="20"/>
      <c r="VFF179" s="20"/>
      <c r="VFG179" s="20"/>
      <c r="VFH179" s="20"/>
      <c r="VFI179" s="20"/>
      <c r="VFJ179" s="20"/>
      <c r="VFK179" s="20"/>
      <c r="VFL179" s="20"/>
      <c r="VFM179" s="20"/>
      <c r="VFN179" s="20"/>
      <c r="VFO179" s="20"/>
      <c r="VFP179" s="20"/>
      <c r="VFQ179" s="20"/>
      <c r="VFR179" s="20"/>
      <c r="VFS179" s="20"/>
      <c r="VFT179" s="20"/>
      <c r="VFU179" s="20"/>
      <c r="VFV179" s="20"/>
      <c r="VFW179" s="20"/>
      <c r="VFX179" s="20"/>
      <c r="VFY179" s="20"/>
      <c r="VFZ179" s="20"/>
      <c r="VGA179" s="20"/>
      <c r="VGB179" s="20"/>
      <c r="VGC179" s="20"/>
      <c r="VGD179" s="20"/>
      <c r="VGE179" s="20"/>
      <c r="VGF179" s="20"/>
      <c r="VGG179" s="20"/>
      <c r="VGH179" s="20"/>
      <c r="VGI179" s="20"/>
      <c r="VGJ179" s="20"/>
      <c r="VGK179" s="20"/>
      <c r="VGL179" s="20"/>
      <c r="VGM179" s="20"/>
      <c r="VGN179" s="20"/>
      <c r="VGO179" s="20"/>
      <c r="VGP179" s="20"/>
      <c r="VGQ179" s="20"/>
      <c r="VGR179" s="20"/>
      <c r="VGS179" s="20"/>
      <c r="VGT179" s="20"/>
      <c r="VGU179" s="20"/>
      <c r="VGV179" s="20"/>
      <c r="VGW179" s="20"/>
      <c r="VGX179" s="20"/>
      <c r="VGY179" s="20"/>
      <c r="VGZ179" s="20"/>
      <c r="VHA179" s="20"/>
      <c r="VHB179" s="20"/>
      <c r="VHC179" s="20"/>
      <c r="VHD179" s="20"/>
      <c r="VHE179" s="20"/>
      <c r="VHF179" s="20"/>
      <c r="VHG179" s="20"/>
      <c r="VHH179" s="20"/>
      <c r="VHI179" s="20"/>
      <c r="VHJ179" s="20"/>
      <c r="VHK179" s="20"/>
      <c r="VHL179" s="20"/>
      <c r="VHM179" s="20"/>
      <c r="VHN179" s="20"/>
      <c r="VHO179" s="20"/>
      <c r="VHP179" s="20"/>
      <c r="VHQ179" s="20"/>
      <c r="VHR179" s="20"/>
      <c r="VHS179" s="20"/>
      <c r="VHT179" s="20"/>
      <c r="VHU179" s="20"/>
      <c r="VHV179" s="20"/>
      <c r="VHW179" s="20"/>
      <c r="VHX179" s="20"/>
      <c r="VHY179" s="20"/>
      <c r="VHZ179" s="20"/>
      <c r="VIA179" s="20"/>
      <c r="VIB179" s="20"/>
      <c r="VIC179" s="20"/>
      <c r="VID179" s="20"/>
      <c r="VIE179" s="20"/>
      <c r="VIF179" s="20"/>
      <c r="VIG179" s="20"/>
      <c r="VIH179" s="20"/>
      <c r="VII179" s="20"/>
      <c r="VIJ179" s="20"/>
      <c r="VIK179" s="20"/>
      <c r="VIL179" s="20"/>
      <c r="VIM179" s="20"/>
      <c r="VIN179" s="20"/>
      <c r="VIO179" s="20"/>
      <c r="VIP179" s="20"/>
      <c r="VIQ179" s="20"/>
      <c r="VIR179" s="20"/>
      <c r="VIS179" s="20"/>
      <c r="VIT179" s="20"/>
      <c r="VIU179" s="20"/>
      <c r="VIV179" s="20"/>
      <c r="VIW179" s="20"/>
      <c r="VIX179" s="20"/>
      <c r="VIY179" s="20"/>
      <c r="VIZ179" s="20"/>
      <c r="VJA179" s="20"/>
      <c r="VJB179" s="20"/>
      <c r="VJC179" s="20"/>
      <c r="VJD179" s="20"/>
      <c r="VJE179" s="20"/>
      <c r="VJF179" s="20"/>
      <c r="VJG179" s="20"/>
      <c r="VJH179" s="20"/>
      <c r="VJI179" s="20"/>
      <c r="VJJ179" s="20"/>
      <c r="VJK179" s="20"/>
      <c r="VJL179" s="20"/>
      <c r="VJM179" s="20"/>
      <c r="VJN179" s="20"/>
      <c r="VJO179" s="20"/>
      <c r="VJP179" s="20"/>
      <c r="VJQ179" s="20"/>
      <c r="VJR179" s="20"/>
      <c r="VJS179" s="20"/>
      <c r="VJT179" s="20"/>
      <c r="VJU179" s="20"/>
      <c r="VJV179" s="20"/>
      <c r="VJW179" s="20"/>
      <c r="VJX179" s="20"/>
      <c r="VJY179" s="20"/>
      <c r="VJZ179" s="20"/>
      <c r="VKA179" s="20"/>
      <c r="VKB179" s="20"/>
      <c r="VKC179" s="20"/>
      <c r="VKD179" s="20"/>
      <c r="VKE179" s="20"/>
      <c r="VKF179" s="20"/>
      <c r="VKG179" s="20"/>
      <c r="VKH179" s="20"/>
      <c r="VKI179" s="20"/>
      <c r="VKJ179" s="20"/>
      <c r="VKK179" s="20"/>
      <c r="VKL179" s="20"/>
      <c r="VKM179" s="20"/>
      <c r="VKN179" s="20"/>
      <c r="VKO179" s="20"/>
      <c r="VKP179" s="20"/>
      <c r="VKQ179" s="20"/>
      <c r="VKR179" s="20"/>
      <c r="VKS179" s="20"/>
      <c r="VKT179" s="20"/>
      <c r="VKU179" s="20"/>
      <c r="VKV179" s="20"/>
      <c r="VKW179" s="20"/>
      <c r="VKX179" s="20"/>
      <c r="VKY179" s="20"/>
      <c r="VKZ179" s="20"/>
      <c r="VLA179" s="20"/>
      <c r="VLB179" s="20"/>
      <c r="VLC179" s="20"/>
      <c r="VLD179" s="20"/>
      <c r="VLE179" s="20"/>
      <c r="VLF179" s="20"/>
      <c r="VLG179" s="20"/>
      <c r="VLH179" s="20"/>
      <c r="VLI179" s="20"/>
      <c r="VLJ179" s="20"/>
      <c r="VLK179" s="20"/>
      <c r="VLL179" s="20"/>
      <c r="VLM179" s="20"/>
      <c r="VLN179" s="20"/>
      <c r="VLO179" s="20"/>
      <c r="VLP179" s="20"/>
      <c r="VLQ179" s="20"/>
      <c r="VLR179" s="20"/>
      <c r="VLS179" s="20"/>
      <c r="VLT179" s="20"/>
      <c r="VLU179" s="20"/>
      <c r="VLV179" s="20"/>
      <c r="VLW179" s="20"/>
      <c r="VLX179" s="20"/>
      <c r="VLY179" s="20"/>
      <c r="VLZ179" s="20"/>
      <c r="VMA179" s="20"/>
      <c r="VMB179" s="20"/>
      <c r="VMC179" s="20"/>
      <c r="VMD179" s="20"/>
      <c r="VME179" s="20"/>
      <c r="VMF179" s="20"/>
      <c r="VMG179" s="20"/>
      <c r="VMH179" s="20"/>
      <c r="VMI179" s="20"/>
      <c r="VMJ179" s="20"/>
      <c r="VMK179" s="20"/>
      <c r="VML179" s="20"/>
      <c r="VMM179" s="20"/>
      <c r="VMN179" s="20"/>
      <c r="VMO179" s="20"/>
      <c r="VMP179" s="20"/>
      <c r="VMQ179" s="20"/>
      <c r="VMR179" s="20"/>
      <c r="VMS179" s="20"/>
      <c r="VMT179" s="20"/>
      <c r="VMU179" s="20"/>
      <c r="VMV179" s="20"/>
      <c r="VMW179" s="20"/>
      <c r="VMX179" s="20"/>
      <c r="VMY179" s="20"/>
      <c r="VMZ179" s="20"/>
      <c r="VNA179" s="20"/>
      <c r="VNB179" s="20"/>
      <c r="VNC179" s="20"/>
      <c r="VND179" s="20"/>
      <c r="VNE179" s="20"/>
      <c r="VNF179" s="20"/>
      <c r="VNG179" s="20"/>
      <c r="VNH179" s="20"/>
      <c r="VNI179" s="20"/>
      <c r="VNJ179" s="20"/>
      <c r="VNK179" s="20"/>
      <c r="VNL179" s="20"/>
      <c r="VNM179" s="20"/>
      <c r="VNN179" s="20"/>
      <c r="VNO179" s="20"/>
      <c r="VNP179" s="20"/>
      <c r="VNQ179" s="20"/>
      <c r="VNR179" s="20"/>
      <c r="VNS179" s="20"/>
      <c r="VNT179" s="20"/>
      <c r="VNU179" s="20"/>
      <c r="VNV179" s="20"/>
      <c r="VNW179" s="20"/>
      <c r="VNX179" s="20"/>
      <c r="VNY179" s="20"/>
      <c r="VNZ179" s="20"/>
      <c r="VOA179" s="20"/>
      <c r="VOB179" s="20"/>
      <c r="VOC179" s="20"/>
      <c r="VOD179" s="20"/>
      <c r="VOE179" s="20"/>
      <c r="VOF179" s="20"/>
      <c r="VOG179" s="20"/>
      <c r="VOH179" s="20"/>
      <c r="VOI179" s="20"/>
      <c r="VOJ179" s="20"/>
      <c r="VOK179" s="20"/>
      <c r="VOL179" s="20"/>
      <c r="VOM179" s="20"/>
      <c r="VON179" s="20"/>
      <c r="VOO179" s="20"/>
      <c r="VOP179" s="20"/>
      <c r="VOQ179" s="20"/>
      <c r="VOR179" s="20"/>
      <c r="VOS179" s="20"/>
      <c r="VOT179" s="20"/>
      <c r="VOU179" s="20"/>
      <c r="VOV179" s="20"/>
      <c r="VOW179" s="20"/>
      <c r="VOX179" s="20"/>
      <c r="VOY179" s="20"/>
      <c r="VOZ179" s="20"/>
      <c r="VPA179" s="20"/>
      <c r="VPB179" s="20"/>
      <c r="VPC179" s="20"/>
      <c r="VPD179" s="20"/>
      <c r="VPE179" s="20"/>
      <c r="VPF179" s="20"/>
      <c r="VPG179" s="20"/>
      <c r="VPH179" s="20"/>
      <c r="VPI179" s="20"/>
      <c r="VPJ179" s="20"/>
      <c r="VPK179" s="20"/>
      <c r="VPL179" s="20"/>
      <c r="VPM179" s="20"/>
      <c r="VPN179" s="20"/>
      <c r="VPO179" s="20"/>
      <c r="VPP179" s="20"/>
      <c r="VPQ179" s="20"/>
      <c r="VPR179" s="20"/>
      <c r="VPS179" s="20"/>
      <c r="VPT179" s="20"/>
      <c r="VPU179" s="20"/>
      <c r="VPV179" s="20"/>
      <c r="VPW179" s="20"/>
      <c r="VPX179" s="20"/>
      <c r="VPY179" s="20"/>
      <c r="VPZ179" s="20"/>
      <c r="VQA179" s="20"/>
      <c r="VQB179" s="20"/>
      <c r="VQC179" s="20"/>
      <c r="VQD179" s="20"/>
      <c r="VQE179" s="20"/>
      <c r="VQF179" s="20"/>
      <c r="VQG179" s="20"/>
      <c r="VQH179" s="20"/>
      <c r="VQI179" s="20"/>
      <c r="VQJ179" s="20"/>
      <c r="VQK179" s="20"/>
      <c r="VQL179" s="20"/>
      <c r="VQM179" s="20"/>
      <c r="VQN179" s="20"/>
      <c r="VQO179" s="20"/>
      <c r="VQP179" s="20"/>
      <c r="VQQ179" s="20"/>
      <c r="VQR179" s="20"/>
      <c r="VQS179" s="20"/>
      <c r="VQT179" s="20"/>
      <c r="VQU179" s="20"/>
      <c r="VQV179" s="20"/>
      <c r="VQW179" s="20"/>
      <c r="VQX179" s="20"/>
      <c r="VQY179" s="20"/>
      <c r="VQZ179" s="20"/>
      <c r="VRA179" s="20"/>
      <c r="VRB179" s="20"/>
      <c r="VRC179" s="20"/>
      <c r="VRD179" s="20"/>
      <c r="VRE179" s="20"/>
      <c r="VRF179" s="20"/>
      <c r="VRG179" s="20"/>
      <c r="VRH179" s="20"/>
      <c r="VRI179" s="20"/>
      <c r="VRJ179" s="20"/>
      <c r="VRK179" s="20"/>
      <c r="VRL179" s="20"/>
      <c r="VRM179" s="20"/>
      <c r="VRN179" s="20"/>
      <c r="VRO179" s="20"/>
      <c r="VRP179" s="20"/>
      <c r="VRQ179" s="20"/>
      <c r="VRR179" s="20"/>
      <c r="VRS179" s="20"/>
      <c r="VRT179" s="20"/>
      <c r="VRU179" s="20"/>
      <c r="VRV179" s="20"/>
      <c r="VRW179" s="20"/>
      <c r="VRX179" s="20"/>
      <c r="VRY179" s="20"/>
      <c r="VRZ179" s="20"/>
      <c r="VSA179" s="20"/>
      <c r="VSB179" s="20"/>
      <c r="VSC179" s="20"/>
      <c r="VSD179" s="20"/>
      <c r="VSE179" s="20"/>
      <c r="VSF179" s="20"/>
      <c r="VSG179" s="20"/>
      <c r="VSH179" s="20"/>
      <c r="VSI179" s="20"/>
      <c r="VSJ179" s="20"/>
      <c r="VSK179" s="20"/>
      <c r="VSL179" s="20"/>
      <c r="VSM179" s="20"/>
      <c r="VSN179" s="20"/>
      <c r="VSO179" s="20"/>
      <c r="VSP179" s="20"/>
      <c r="VSQ179" s="20"/>
      <c r="VSR179" s="20"/>
      <c r="VSS179" s="20"/>
      <c r="VST179" s="20"/>
      <c r="VSU179" s="20"/>
      <c r="VSV179" s="20"/>
      <c r="VSW179" s="20"/>
      <c r="VSX179" s="20"/>
      <c r="VSY179" s="20"/>
      <c r="VSZ179" s="20"/>
      <c r="VTA179" s="20"/>
      <c r="VTB179" s="20"/>
      <c r="VTC179" s="20"/>
      <c r="VTD179" s="20"/>
      <c r="VTE179" s="20"/>
      <c r="VTF179" s="20"/>
      <c r="VTG179" s="20"/>
      <c r="VTH179" s="20"/>
      <c r="VTI179" s="20"/>
      <c r="VTJ179" s="20"/>
      <c r="VTK179" s="20"/>
      <c r="VTL179" s="20"/>
      <c r="VTM179" s="20"/>
      <c r="VTN179" s="20"/>
      <c r="VTO179" s="20"/>
      <c r="VTP179" s="20"/>
      <c r="VTQ179" s="20"/>
      <c r="VTR179" s="20"/>
      <c r="VTS179" s="20"/>
      <c r="VTT179" s="20"/>
      <c r="VTU179" s="20"/>
      <c r="VTV179" s="20"/>
      <c r="VTW179" s="20"/>
      <c r="VTX179" s="20"/>
      <c r="VTY179" s="20"/>
      <c r="VTZ179" s="20"/>
      <c r="VUA179" s="20"/>
      <c r="VUB179" s="20"/>
      <c r="VUC179" s="20"/>
      <c r="VUD179" s="20"/>
      <c r="VUE179" s="20"/>
      <c r="VUF179" s="20"/>
      <c r="VUG179" s="20"/>
      <c r="VUH179" s="20"/>
      <c r="VUI179" s="20"/>
      <c r="VUJ179" s="20"/>
      <c r="VUK179" s="20"/>
      <c r="VUL179" s="20"/>
      <c r="VUM179" s="20"/>
      <c r="VUN179" s="20"/>
      <c r="VUO179" s="20"/>
      <c r="VUP179" s="20"/>
      <c r="VUQ179" s="20"/>
      <c r="VUR179" s="20"/>
      <c r="VUS179" s="20"/>
      <c r="VUT179" s="20"/>
      <c r="VUU179" s="20"/>
      <c r="VUV179" s="20"/>
      <c r="VUW179" s="20"/>
      <c r="VUX179" s="20"/>
      <c r="VUY179" s="20"/>
      <c r="VUZ179" s="20"/>
      <c r="VVA179" s="20"/>
      <c r="VVB179" s="20"/>
      <c r="VVC179" s="20"/>
      <c r="VVD179" s="20"/>
      <c r="VVE179" s="20"/>
      <c r="VVF179" s="20"/>
      <c r="VVG179" s="20"/>
      <c r="VVH179" s="20"/>
      <c r="VVI179" s="20"/>
      <c r="VVJ179" s="20"/>
      <c r="VVK179" s="20"/>
      <c r="VVL179" s="20"/>
      <c r="VVM179" s="20"/>
      <c r="VVN179" s="20"/>
      <c r="VVO179" s="20"/>
      <c r="VVP179" s="20"/>
      <c r="VVQ179" s="20"/>
      <c r="VVR179" s="20"/>
      <c r="VVS179" s="20"/>
      <c r="VVT179" s="20"/>
      <c r="VVU179" s="20"/>
      <c r="VVV179" s="20"/>
      <c r="VVW179" s="20"/>
      <c r="VVX179" s="20"/>
      <c r="VVY179" s="20"/>
      <c r="VVZ179" s="20"/>
      <c r="VWA179" s="20"/>
      <c r="VWB179" s="20"/>
      <c r="VWC179" s="20"/>
      <c r="VWD179" s="20"/>
      <c r="VWE179" s="20"/>
      <c r="VWF179" s="20"/>
      <c r="VWG179" s="20"/>
      <c r="VWH179" s="20"/>
      <c r="VWI179" s="20"/>
      <c r="VWJ179" s="20"/>
      <c r="VWK179" s="20"/>
      <c r="VWL179" s="20"/>
      <c r="VWM179" s="20"/>
      <c r="VWN179" s="20"/>
      <c r="VWO179" s="20"/>
      <c r="VWP179" s="20"/>
      <c r="VWQ179" s="20"/>
      <c r="VWR179" s="20"/>
      <c r="VWS179" s="20"/>
      <c r="VWT179" s="20"/>
      <c r="VWU179" s="20"/>
      <c r="VWV179" s="20"/>
      <c r="VWW179" s="20"/>
      <c r="VWX179" s="20"/>
      <c r="VWY179" s="20"/>
      <c r="VWZ179" s="20"/>
      <c r="VXA179" s="20"/>
      <c r="VXB179" s="20"/>
      <c r="VXC179" s="20"/>
      <c r="VXD179" s="20"/>
      <c r="VXE179" s="20"/>
      <c r="VXF179" s="20"/>
      <c r="VXG179" s="20"/>
      <c r="VXH179" s="20"/>
      <c r="VXI179" s="20"/>
      <c r="VXJ179" s="20"/>
      <c r="VXK179" s="20"/>
      <c r="VXL179" s="20"/>
      <c r="VXM179" s="20"/>
      <c r="VXN179" s="20"/>
      <c r="VXO179" s="20"/>
      <c r="VXP179" s="20"/>
      <c r="VXQ179" s="20"/>
      <c r="VXR179" s="20"/>
      <c r="VXS179" s="20"/>
      <c r="VXT179" s="20"/>
      <c r="VXU179" s="20"/>
      <c r="VXV179" s="20"/>
      <c r="VXW179" s="20"/>
      <c r="VXX179" s="20"/>
      <c r="VXY179" s="20"/>
      <c r="VXZ179" s="20"/>
      <c r="VYA179" s="20"/>
      <c r="VYB179" s="20"/>
      <c r="VYC179" s="20"/>
      <c r="VYD179" s="20"/>
      <c r="VYE179" s="20"/>
      <c r="VYF179" s="20"/>
      <c r="VYG179" s="20"/>
      <c r="VYH179" s="20"/>
      <c r="VYI179" s="20"/>
      <c r="VYJ179" s="20"/>
      <c r="VYK179" s="20"/>
      <c r="VYL179" s="20"/>
      <c r="VYM179" s="20"/>
      <c r="VYN179" s="20"/>
      <c r="VYO179" s="20"/>
      <c r="VYP179" s="20"/>
      <c r="VYQ179" s="20"/>
      <c r="VYR179" s="20"/>
      <c r="VYS179" s="20"/>
      <c r="VYT179" s="20"/>
      <c r="VYU179" s="20"/>
      <c r="VYV179" s="20"/>
      <c r="VYW179" s="20"/>
      <c r="VYX179" s="20"/>
      <c r="VYY179" s="20"/>
      <c r="VYZ179" s="20"/>
      <c r="VZA179" s="20"/>
      <c r="VZB179" s="20"/>
      <c r="VZC179" s="20"/>
      <c r="VZD179" s="20"/>
      <c r="VZE179" s="20"/>
      <c r="VZF179" s="20"/>
      <c r="VZG179" s="20"/>
      <c r="VZH179" s="20"/>
      <c r="VZI179" s="20"/>
      <c r="VZJ179" s="20"/>
      <c r="VZK179" s="20"/>
      <c r="VZL179" s="20"/>
      <c r="VZM179" s="20"/>
      <c r="VZN179" s="20"/>
      <c r="VZO179" s="20"/>
      <c r="VZP179" s="20"/>
      <c r="VZQ179" s="20"/>
      <c r="VZR179" s="20"/>
      <c r="VZS179" s="20"/>
      <c r="VZT179" s="20"/>
      <c r="VZU179" s="20"/>
      <c r="VZV179" s="20"/>
      <c r="VZW179" s="20"/>
      <c r="VZX179" s="20"/>
      <c r="VZY179" s="20"/>
      <c r="VZZ179" s="20"/>
      <c r="WAA179" s="20"/>
      <c r="WAB179" s="20"/>
      <c r="WAC179" s="20"/>
      <c r="WAD179" s="20"/>
      <c r="WAE179" s="20"/>
      <c r="WAF179" s="20"/>
      <c r="WAG179" s="20"/>
      <c r="WAH179" s="20"/>
      <c r="WAI179" s="20"/>
      <c r="WAJ179" s="20"/>
      <c r="WAK179" s="20"/>
      <c r="WAL179" s="20"/>
      <c r="WAM179" s="20"/>
      <c r="WAN179" s="20"/>
      <c r="WAO179" s="20"/>
      <c r="WAP179" s="20"/>
      <c r="WAQ179" s="20"/>
      <c r="WAR179" s="20"/>
      <c r="WAS179" s="20"/>
      <c r="WAT179" s="20"/>
      <c r="WAU179" s="20"/>
      <c r="WAV179" s="20"/>
      <c r="WAW179" s="20"/>
      <c r="WAX179" s="20"/>
      <c r="WAY179" s="20"/>
      <c r="WAZ179" s="20"/>
      <c r="WBA179" s="20"/>
      <c r="WBB179" s="20"/>
      <c r="WBC179" s="20"/>
      <c r="WBD179" s="20"/>
      <c r="WBE179" s="20"/>
      <c r="WBF179" s="20"/>
      <c r="WBG179" s="20"/>
      <c r="WBH179" s="20"/>
      <c r="WBI179" s="20"/>
      <c r="WBJ179" s="20"/>
      <c r="WBK179" s="20"/>
      <c r="WBL179" s="20"/>
      <c r="WBM179" s="20"/>
      <c r="WBN179" s="20"/>
      <c r="WBO179" s="20"/>
      <c r="WBP179" s="20"/>
      <c r="WBQ179" s="20"/>
      <c r="WBR179" s="20"/>
      <c r="WBS179" s="20"/>
      <c r="WBT179" s="20"/>
      <c r="WBU179" s="20"/>
      <c r="WBV179" s="20"/>
      <c r="WBW179" s="20"/>
      <c r="WBX179" s="20"/>
      <c r="WBY179" s="20"/>
      <c r="WBZ179" s="20"/>
      <c r="WCA179" s="20"/>
      <c r="WCB179" s="20"/>
      <c r="WCC179" s="20"/>
      <c r="WCD179" s="20"/>
      <c r="WCE179" s="20"/>
      <c r="WCF179" s="20"/>
      <c r="WCG179" s="20"/>
      <c r="WCH179" s="20"/>
      <c r="WCI179" s="20"/>
      <c r="WCJ179" s="20"/>
      <c r="WCK179" s="20"/>
      <c r="WCL179" s="20"/>
      <c r="WCM179" s="20"/>
      <c r="WCN179" s="20"/>
      <c r="WCO179" s="20"/>
      <c r="WCP179" s="20"/>
      <c r="WCQ179" s="20"/>
      <c r="WCR179" s="20"/>
      <c r="WCS179" s="20"/>
      <c r="WCT179" s="20"/>
      <c r="WCU179" s="20"/>
      <c r="WCV179" s="20"/>
      <c r="WCW179" s="20"/>
      <c r="WCX179" s="20"/>
      <c r="WCY179" s="20"/>
      <c r="WCZ179" s="20"/>
      <c r="WDA179" s="20"/>
      <c r="WDB179" s="20"/>
      <c r="WDC179" s="20"/>
      <c r="WDD179" s="20"/>
      <c r="WDE179" s="20"/>
      <c r="WDF179" s="20"/>
      <c r="WDG179" s="20"/>
      <c r="WDH179" s="20"/>
      <c r="WDI179" s="20"/>
      <c r="WDJ179" s="20"/>
      <c r="WDK179" s="20"/>
      <c r="WDL179" s="20"/>
      <c r="WDM179" s="20"/>
      <c r="WDN179" s="20"/>
      <c r="WDO179" s="20"/>
      <c r="WDP179" s="20"/>
      <c r="WDQ179" s="20"/>
      <c r="WDR179" s="20"/>
      <c r="WDS179" s="20"/>
      <c r="WDT179" s="20"/>
      <c r="WDU179" s="20"/>
      <c r="WDV179" s="20"/>
      <c r="WDW179" s="20"/>
      <c r="WDX179" s="20"/>
      <c r="WDY179" s="20"/>
      <c r="WDZ179" s="20"/>
      <c r="WEA179" s="20"/>
      <c r="WEB179" s="20"/>
      <c r="WEC179" s="20"/>
      <c r="WED179" s="20"/>
      <c r="WEE179" s="20"/>
      <c r="WEF179" s="20"/>
      <c r="WEG179" s="20"/>
      <c r="WEH179" s="20"/>
      <c r="WEI179" s="20"/>
      <c r="WEJ179" s="20"/>
      <c r="WEK179" s="20"/>
      <c r="WEL179" s="20"/>
      <c r="WEM179" s="20"/>
      <c r="WEN179" s="20"/>
      <c r="WEO179" s="20"/>
      <c r="WEP179" s="20"/>
      <c r="WEQ179" s="20"/>
      <c r="WER179" s="20"/>
      <c r="WES179" s="20"/>
      <c r="WET179" s="20"/>
      <c r="WEU179" s="20"/>
      <c r="WEV179" s="20"/>
      <c r="WEW179" s="20"/>
      <c r="WEX179" s="20"/>
      <c r="WEY179" s="20"/>
      <c r="WEZ179" s="20"/>
      <c r="WFA179" s="20"/>
      <c r="WFB179" s="20"/>
      <c r="WFC179" s="20"/>
      <c r="WFD179" s="20"/>
      <c r="WFE179" s="20"/>
      <c r="WFF179" s="20"/>
      <c r="WFG179" s="20"/>
      <c r="WFH179" s="20"/>
      <c r="WFI179" s="20"/>
      <c r="WFJ179" s="20"/>
      <c r="WFK179" s="20"/>
      <c r="WFL179" s="20"/>
      <c r="WFM179" s="20"/>
      <c r="WFN179" s="20"/>
      <c r="WFO179" s="20"/>
      <c r="WFP179" s="20"/>
      <c r="WFQ179" s="20"/>
      <c r="WFR179" s="20"/>
      <c r="WFS179" s="20"/>
      <c r="WFT179" s="20"/>
      <c r="WFU179" s="20"/>
      <c r="WFV179" s="20"/>
      <c r="WFW179" s="20"/>
      <c r="WFX179" s="20"/>
      <c r="WFY179" s="20"/>
      <c r="WFZ179" s="20"/>
      <c r="WGA179" s="20"/>
      <c r="WGB179" s="20"/>
      <c r="WGC179" s="20"/>
      <c r="WGD179" s="20"/>
      <c r="WGE179" s="20"/>
      <c r="WGF179" s="20"/>
      <c r="WGG179" s="20"/>
      <c r="WGH179" s="20"/>
      <c r="WGI179" s="20"/>
      <c r="WGJ179" s="20"/>
      <c r="WGK179" s="20"/>
      <c r="WGL179" s="20"/>
      <c r="WGM179" s="20"/>
      <c r="WGN179" s="20"/>
      <c r="WGO179" s="20"/>
      <c r="WGP179" s="20"/>
      <c r="WGQ179" s="20"/>
      <c r="WGR179" s="20"/>
      <c r="WGS179" s="20"/>
      <c r="WGT179" s="20"/>
      <c r="WGU179" s="20"/>
      <c r="WGV179" s="20"/>
      <c r="WGW179" s="20"/>
      <c r="WGX179" s="20"/>
      <c r="WGY179" s="20"/>
      <c r="WGZ179" s="20"/>
      <c r="WHA179" s="20"/>
      <c r="WHB179" s="20"/>
      <c r="WHC179" s="20"/>
      <c r="WHD179" s="20"/>
      <c r="WHE179" s="20"/>
      <c r="WHF179" s="20"/>
      <c r="WHG179" s="20"/>
      <c r="WHH179" s="20"/>
      <c r="WHI179" s="20"/>
      <c r="WHJ179" s="20"/>
      <c r="WHK179" s="20"/>
      <c r="WHL179" s="20"/>
      <c r="WHM179" s="20"/>
      <c r="WHN179" s="20"/>
      <c r="WHO179" s="20"/>
      <c r="WHP179" s="20"/>
      <c r="WHQ179" s="20"/>
      <c r="WHR179" s="20"/>
      <c r="WHS179" s="20"/>
      <c r="WHT179" s="20"/>
      <c r="WHU179" s="20"/>
      <c r="WHV179" s="20"/>
      <c r="WHW179" s="20"/>
      <c r="WHX179" s="20"/>
      <c r="WHY179" s="20"/>
      <c r="WHZ179" s="20"/>
      <c r="WIA179" s="20"/>
      <c r="WIB179" s="20"/>
      <c r="WIC179" s="20"/>
      <c r="WID179" s="20"/>
      <c r="WIE179" s="20"/>
      <c r="WIF179" s="20"/>
      <c r="WIG179" s="20"/>
      <c r="WIH179" s="20"/>
      <c r="WII179" s="20"/>
      <c r="WIJ179" s="20"/>
      <c r="WIK179" s="20"/>
      <c r="WIL179" s="20"/>
      <c r="WIM179" s="20"/>
      <c r="WIN179" s="20"/>
      <c r="WIO179" s="20"/>
      <c r="WIP179" s="20"/>
      <c r="WIQ179" s="20"/>
      <c r="WIR179" s="20"/>
      <c r="WIS179" s="20"/>
      <c r="WIT179" s="20"/>
      <c r="WIU179" s="20"/>
      <c r="WIV179" s="20"/>
      <c r="WIW179" s="20"/>
      <c r="WIX179" s="20"/>
      <c r="WIY179" s="20"/>
      <c r="WIZ179" s="20"/>
      <c r="WJA179" s="20"/>
      <c r="WJB179" s="20"/>
      <c r="WJC179" s="20"/>
      <c r="WJD179" s="20"/>
      <c r="WJE179" s="20"/>
      <c r="WJF179" s="20"/>
      <c r="WJG179" s="20"/>
      <c r="WJH179" s="20"/>
      <c r="WJI179" s="20"/>
      <c r="WJJ179" s="20"/>
      <c r="WJK179" s="20"/>
      <c r="WJL179" s="20"/>
      <c r="WJM179" s="20"/>
      <c r="WJN179" s="20"/>
      <c r="WJO179" s="20"/>
      <c r="WJP179" s="20"/>
      <c r="WJQ179" s="20"/>
      <c r="WJR179" s="20"/>
      <c r="WJS179" s="20"/>
      <c r="WJT179" s="20"/>
      <c r="WJU179" s="20"/>
      <c r="WJV179" s="20"/>
      <c r="WJW179" s="20"/>
      <c r="WJX179" s="20"/>
      <c r="WJY179" s="20"/>
      <c r="WJZ179" s="20"/>
      <c r="WKA179" s="20"/>
      <c r="WKB179" s="20"/>
      <c r="WKC179" s="20"/>
      <c r="WKD179" s="20"/>
      <c r="WKE179" s="20"/>
      <c r="WKF179" s="20"/>
      <c r="WKG179" s="20"/>
      <c r="WKH179" s="20"/>
      <c r="WKI179" s="20"/>
      <c r="WKJ179" s="20"/>
      <c r="WKK179" s="20"/>
      <c r="WKL179" s="20"/>
      <c r="WKM179" s="20"/>
      <c r="WKN179" s="20"/>
      <c r="WKO179" s="20"/>
      <c r="WKP179" s="20"/>
      <c r="WKQ179" s="20"/>
      <c r="WKR179" s="20"/>
      <c r="WKS179" s="20"/>
      <c r="WKT179" s="20"/>
      <c r="WKU179" s="20"/>
      <c r="WKV179" s="20"/>
      <c r="WKW179" s="20"/>
      <c r="WKX179" s="20"/>
      <c r="WKY179" s="20"/>
      <c r="WKZ179" s="20"/>
      <c r="WLA179" s="20"/>
      <c r="WLB179" s="20"/>
      <c r="WLC179" s="20"/>
      <c r="WLD179" s="20"/>
      <c r="WLE179" s="20"/>
      <c r="WLF179" s="20"/>
      <c r="WLG179" s="20"/>
      <c r="WLH179" s="20"/>
      <c r="WLI179" s="20"/>
      <c r="WLJ179" s="20"/>
      <c r="WLK179" s="20"/>
      <c r="WLL179" s="20"/>
      <c r="WLM179" s="20"/>
      <c r="WLN179" s="20"/>
      <c r="WLO179" s="20"/>
      <c r="WLP179" s="20"/>
      <c r="WLQ179" s="20"/>
      <c r="WLR179" s="20"/>
      <c r="WLS179" s="20"/>
      <c r="WLT179" s="20"/>
      <c r="WLU179" s="20"/>
      <c r="WLV179" s="20"/>
      <c r="WLW179" s="20"/>
      <c r="WLX179" s="20"/>
      <c r="WLY179" s="20"/>
      <c r="WLZ179" s="20"/>
      <c r="WMA179" s="20"/>
      <c r="WMB179" s="20"/>
      <c r="WMC179" s="20"/>
      <c r="WMD179" s="20"/>
      <c r="WME179" s="20"/>
      <c r="WMF179" s="20"/>
      <c r="WMG179" s="20"/>
      <c r="WMH179" s="20"/>
      <c r="WMI179" s="20"/>
      <c r="WMJ179" s="20"/>
      <c r="WMK179" s="20"/>
      <c r="WML179" s="20"/>
      <c r="WMM179" s="20"/>
      <c r="WMN179" s="20"/>
      <c r="WMO179" s="20"/>
      <c r="WMP179" s="20"/>
      <c r="WMQ179" s="20"/>
      <c r="WMR179" s="20"/>
      <c r="WMS179" s="20"/>
      <c r="WMT179" s="20"/>
      <c r="WMU179" s="20"/>
      <c r="WMV179" s="20"/>
      <c r="WMW179" s="20"/>
      <c r="WMX179" s="20"/>
      <c r="WMY179" s="20"/>
      <c r="WMZ179" s="20"/>
      <c r="WNA179" s="20"/>
      <c r="WNB179" s="20"/>
      <c r="WNC179" s="20"/>
      <c r="WND179" s="20"/>
      <c r="WNE179" s="20"/>
      <c r="WNF179" s="20"/>
      <c r="WNG179" s="20"/>
      <c r="WNH179" s="20"/>
      <c r="WNI179" s="20"/>
      <c r="WNJ179" s="20"/>
      <c r="WNK179" s="20"/>
      <c r="WNL179" s="20"/>
      <c r="WNM179" s="20"/>
      <c r="WNN179" s="20"/>
      <c r="WNO179" s="20"/>
      <c r="WNP179" s="20"/>
      <c r="WNQ179" s="20"/>
      <c r="WNR179" s="20"/>
      <c r="WNS179" s="20"/>
      <c r="WNT179" s="20"/>
      <c r="WNU179" s="20"/>
      <c r="WNV179" s="20"/>
      <c r="WNW179" s="20"/>
      <c r="WNX179" s="20"/>
      <c r="WNY179" s="20"/>
      <c r="WNZ179" s="20"/>
      <c r="WOA179" s="20"/>
      <c r="WOB179" s="20"/>
      <c r="WOC179" s="20"/>
      <c r="WOD179" s="20"/>
      <c r="WOE179" s="20"/>
      <c r="WOF179" s="20"/>
      <c r="WOG179" s="20"/>
      <c r="WOH179" s="20"/>
      <c r="WOI179" s="20"/>
      <c r="WOJ179" s="20"/>
      <c r="WOK179" s="20"/>
      <c r="WOL179" s="20"/>
      <c r="WOM179" s="20"/>
      <c r="WON179" s="20"/>
      <c r="WOO179" s="20"/>
      <c r="WOP179" s="20"/>
      <c r="WOQ179" s="20"/>
      <c r="WOR179" s="20"/>
      <c r="WOS179" s="20"/>
      <c r="WOT179" s="20"/>
      <c r="WOU179" s="20"/>
      <c r="WOV179" s="20"/>
      <c r="WOW179" s="20"/>
      <c r="WOX179" s="20"/>
      <c r="WOY179" s="20"/>
      <c r="WOZ179" s="20"/>
      <c r="WPA179" s="20"/>
      <c r="WPB179" s="20"/>
      <c r="WPC179" s="20"/>
      <c r="WPD179" s="20"/>
      <c r="WPE179" s="20"/>
      <c r="WPF179" s="20"/>
      <c r="WPG179" s="20"/>
      <c r="WPH179" s="20"/>
      <c r="WPI179" s="20"/>
      <c r="WPJ179" s="20"/>
      <c r="WPK179" s="20"/>
      <c r="WPL179" s="20"/>
      <c r="WPM179" s="20"/>
      <c r="WPN179" s="20"/>
      <c r="WPO179" s="20"/>
      <c r="WPP179" s="20"/>
      <c r="WPQ179" s="20"/>
      <c r="WPR179" s="20"/>
      <c r="WPS179" s="20"/>
      <c r="WPT179" s="20"/>
      <c r="WPU179" s="20"/>
      <c r="WPV179" s="20"/>
      <c r="WPW179" s="20"/>
      <c r="WPX179" s="20"/>
      <c r="WPY179" s="20"/>
      <c r="WPZ179" s="20"/>
      <c r="WQA179" s="20"/>
      <c r="WQB179" s="20"/>
      <c r="WQC179" s="20"/>
      <c r="WQD179" s="20"/>
      <c r="WQE179" s="20"/>
      <c r="WQF179" s="20"/>
      <c r="WQG179" s="20"/>
      <c r="WQH179" s="20"/>
      <c r="WQI179" s="20"/>
      <c r="WQJ179" s="20"/>
      <c r="WQK179" s="20"/>
      <c r="WQL179" s="20"/>
      <c r="WQM179" s="20"/>
      <c r="WQN179" s="20"/>
      <c r="WQO179" s="20"/>
      <c r="WQP179" s="20"/>
      <c r="WQQ179" s="20"/>
      <c r="WQR179" s="20"/>
      <c r="WQS179" s="20"/>
      <c r="WQT179" s="20"/>
      <c r="WQU179" s="20"/>
      <c r="WQV179" s="20"/>
      <c r="WQW179" s="20"/>
      <c r="WQX179" s="20"/>
      <c r="WQY179" s="20"/>
      <c r="WQZ179" s="20"/>
      <c r="WRA179" s="20"/>
      <c r="WRB179" s="20"/>
      <c r="WRC179" s="20"/>
      <c r="WRD179" s="20"/>
      <c r="WRE179" s="20"/>
      <c r="WRF179" s="20"/>
      <c r="WRG179" s="20"/>
      <c r="WRH179" s="20"/>
      <c r="WRI179" s="20"/>
      <c r="WRJ179" s="20"/>
      <c r="WRK179" s="20"/>
      <c r="WRL179" s="20"/>
      <c r="WRM179" s="20"/>
      <c r="WRN179" s="20"/>
      <c r="WRO179" s="20"/>
      <c r="WRP179" s="20"/>
      <c r="WRQ179" s="20"/>
      <c r="WRR179" s="20"/>
      <c r="WRS179" s="20"/>
      <c r="WRT179" s="20"/>
      <c r="WRU179" s="20"/>
      <c r="WRV179" s="20"/>
      <c r="WRW179" s="20"/>
      <c r="WRX179" s="20"/>
      <c r="WRY179" s="20"/>
      <c r="WRZ179" s="20"/>
      <c r="WSA179" s="20"/>
      <c r="WSB179" s="20"/>
      <c r="WSC179" s="20"/>
      <c r="WSD179" s="20"/>
      <c r="WSE179" s="20"/>
      <c r="WSF179" s="20"/>
      <c r="WSG179" s="20"/>
      <c r="WSH179" s="20"/>
      <c r="WSI179" s="20"/>
      <c r="WSJ179" s="20"/>
      <c r="WSK179" s="20"/>
      <c r="WSL179" s="20"/>
      <c r="WSM179" s="20"/>
      <c r="WSN179" s="20"/>
      <c r="WSO179" s="20"/>
      <c r="WSP179" s="20"/>
      <c r="WSQ179" s="20"/>
      <c r="WSR179" s="20"/>
      <c r="WSS179" s="20"/>
      <c r="WST179" s="20"/>
      <c r="WSU179" s="20"/>
      <c r="WSV179" s="20"/>
      <c r="WSW179" s="20"/>
      <c r="WSX179" s="20"/>
      <c r="WSY179" s="20"/>
      <c r="WSZ179" s="20"/>
      <c r="WTA179" s="20"/>
      <c r="WTB179" s="20"/>
      <c r="WTC179" s="20"/>
      <c r="WTD179" s="20"/>
      <c r="WTE179" s="20"/>
      <c r="WTF179" s="20"/>
      <c r="WTG179" s="20"/>
      <c r="WTH179" s="20"/>
      <c r="WTI179" s="20"/>
      <c r="WTJ179" s="20"/>
      <c r="WTK179" s="20"/>
      <c r="WTL179" s="20"/>
      <c r="WTM179" s="20"/>
      <c r="WTN179" s="20"/>
      <c r="WTO179" s="20"/>
      <c r="WTP179" s="20"/>
      <c r="WTQ179" s="20"/>
      <c r="WTR179" s="20"/>
      <c r="WTS179" s="20"/>
      <c r="WTT179" s="20"/>
      <c r="WTU179" s="20"/>
      <c r="WTV179" s="20"/>
      <c r="WTW179" s="20"/>
      <c r="WTX179" s="20"/>
      <c r="WTY179" s="20"/>
      <c r="WTZ179" s="20"/>
      <c r="WUA179" s="20"/>
      <c r="WUB179" s="20"/>
      <c r="WUC179" s="20"/>
      <c r="WUD179" s="20"/>
      <c r="WUE179" s="20"/>
      <c r="WUF179" s="20"/>
      <c r="WUG179" s="20"/>
      <c r="WUH179" s="20"/>
      <c r="WUI179" s="20"/>
      <c r="WUJ179" s="20"/>
      <c r="WUK179" s="20"/>
      <c r="WUL179" s="20"/>
      <c r="WUM179" s="20"/>
      <c r="WUN179" s="20"/>
      <c r="WUO179" s="20"/>
      <c r="WUP179" s="20"/>
      <c r="WUQ179" s="20"/>
      <c r="WUR179" s="20"/>
      <c r="WUS179" s="20"/>
      <c r="WUT179" s="20"/>
      <c r="WUU179" s="20"/>
      <c r="WUV179" s="20"/>
      <c r="WUW179" s="20"/>
      <c r="WUX179" s="20"/>
      <c r="WUY179" s="20"/>
      <c r="WUZ179" s="20"/>
      <c r="WVA179" s="20"/>
      <c r="WVB179" s="20"/>
      <c r="WVC179" s="20"/>
      <c r="WVD179" s="20"/>
      <c r="WVE179" s="20"/>
      <c r="WVF179" s="20"/>
      <c r="WVG179" s="20"/>
      <c r="WVH179" s="20"/>
      <c r="WVI179" s="20"/>
      <c r="WVJ179" s="20"/>
      <c r="WVK179" s="20"/>
      <c r="WVL179" s="20"/>
      <c r="WVM179" s="20"/>
      <c r="WVN179" s="20"/>
      <c r="WVO179" s="20"/>
      <c r="WVP179" s="20"/>
      <c r="WVQ179" s="20"/>
      <c r="WVR179" s="20"/>
      <c r="WVS179" s="20"/>
      <c r="WVT179" s="20"/>
      <c r="WVU179" s="20"/>
      <c r="WVV179" s="20"/>
      <c r="WVW179" s="20"/>
      <c r="WVX179" s="20"/>
      <c r="WVY179" s="20"/>
      <c r="WVZ179" s="20"/>
      <c r="WWA179" s="20"/>
      <c r="WWB179" s="20"/>
      <c r="WWC179" s="20"/>
      <c r="WWD179" s="20"/>
      <c r="WWE179" s="20"/>
      <c r="WWF179" s="20"/>
      <c r="WWG179" s="20"/>
      <c r="WWH179" s="20"/>
      <c r="WWI179" s="20"/>
      <c r="WWJ179" s="20"/>
      <c r="WWK179" s="20"/>
      <c r="WWL179" s="20"/>
      <c r="WWM179" s="20"/>
      <c r="WWN179" s="20"/>
      <c r="WWO179" s="20"/>
      <c r="WWP179" s="20"/>
      <c r="WWQ179" s="20"/>
      <c r="WWR179" s="20"/>
      <c r="WWS179" s="20"/>
      <c r="WWT179" s="20"/>
      <c r="WWU179" s="20"/>
      <c r="WWV179" s="20"/>
      <c r="WWW179" s="20"/>
      <c r="WWX179" s="20"/>
      <c r="WWY179" s="20"/>
      <c r="WWZ179" s="20"/>
      <c r="WXA179" s="20"/>
      <c r="WXB179" s="20"/>
      <c r="WXC179" s="20"/>
      <c r="WXD179" s="20"/>
      <c r="WXE179" s="20"/>
      <c r="WXF179" s="20"/>
      <c r="WXG179" s="20"/>
      <c r="WXH179" s="20"/>
      <c r="WXI179" s="20"/>
      <c r="WXJ179" s="20"/>
      <c r="WXK179" s="20"/>
      <c r="WXL179" s="20"/>
      <c r="WXM179" s="20"/>
      <c r="WXN179" s="20"/>
      <c r="WXO179" s="20"/>
      <c r="WXP179" s="20"/>
      <c r="WXQ179" s="20"/>
      <c r="WXR179" s="20"/>
      <c r="WXS179" s="20"/>
      <c r="WXT179" s="20"/>
      <c r="WXU179" s="20"/>
      <c r="WXV179" s="20"/>
      <c r="WXW179" s="20"/>
      <c r="WXX179" s="20"/>
      <c r="WXY179" s="20"/>
      <c r="WXZ179" s="20"/>
      <c r="WYA179" s="20"/>
      <c r="WYB179" s="20"/>
      <c r="WYC179" s="20"/>
      <c r="WYD179" s="20"/>
      <c r="WYE179" s="20"/>
      <c r="WYF179" s="20"/>
      <c r="WYG179" s="20"/>
      <c r="WYH179" s="20"/>
      <c r="WYI179" s="20"/>
      <c r="WYJ179" s="20"/>
      <c r="WYK179" s="20"/>
      <c r="WYL179" s="20"/>
      <c r="WYM179" s="20"/>
      <c r="WYN179" s="20"/>
      <c r="WYO179" s="20"/>
      <c r="WYP179" s="20"/>
      <c r="WYQ179" s="20"/>
      <c r="WYR179" s="20"/>
      <c r="WYS179" s="20"/>
      <c r="WYT179" s="20"/>
      <c r="WYU179" s="20"/>
      <c r="WYV179" s="20"/>
      <c r="WYW179" s="20"/>
      <c r="WYX179" s="20"/>
      <c r="WYY179" s="20"/>
      <c r="WYZ179" s="20"/>
      <c r="WZA179" s="20"/>
      <c r="WZB179" s="20"/>
      <c r="WZC179" s="20"/>
      <c r="WZD179" s="20"/>
      <c r="WZE179" s="20"/>
      <c r="WZF179" s="20"/>
      <c r="WZG179" s="20"/>
      <c r="WZH179" s="20"/>
      <c r="WZI179" s="20"/>
      <c r="WZJ179" s="20"/>
      <c r="WZK179" s="20"/>
      <c r="WZL179" s="20"/>
      <c r="WZM179" s="20"/>
      <c r="WZN179" s="20"/>
      <c r="WZO179" s="20"/>
      <c r="WZP179" s="20"/>
      <c r="WZQ179" s="20"/>
      <c r="WZR179" s="20"/>
      <c r="WZS179" s="20"/>
      <c r="WZT179" s="20"/>
      <c r="WZU179" s="20"/>
      <c r="WZV179" s="20"/>
      <c r="WZW179" s="20"/>
      <c r="WZX179" s="20"/>
      <c r="WZY179" s="20"/>
      <c r="WZZ179" s="20"/>
      <c r="XAA179" s="20"/>
      <c r="XAB179" s="20"/>
      <c r="XAC179" s="20"/>
      <c r="XAD179" s="20"/>
      <c r="XAE179" s="20"/>
      <c r="XAF179" s="20"/>
      <c r="XAG179" s="20"/>
      <c r="XAH179" s="20"/>
      <c r="XAI179" s="20"/>
      <c r="XAJ179" s="20"/>
      <c r="XAK179" s="20"/>
      <c r="XAL179" s="20"/>
      <c r="XAM179" s="20"/>
      <c r="XAN179" s="20"/>
      <c r="XAO179" s="20"/>
      <c r="XAP179" s="20"/>
      <c r="XAQ179" s="20"/>
      <c r="XAR179" s="20"/>
      <c r="XAS179" s="20"/>
      <c r="XAT179" s="20"/>
      <c r="XAU179" s="20"/>
      <c r="XAV179" s="20"/>
      <c r="XAW179" s="20"/>
      <c r="XAX179" s="20"/>
      <c r="XAY179" s="20"/>
      <c r="XAZ179" s="20"/>
      <c r="XBA179" s="20"/>
      <c r="XBB179" s="20"/>
      <c r="XBC179" s="20"/>
      <c r="XBD179" s="20"/>
      <c r="XBE179" s="20"/>
      <c r="XBF179" s="20"/>
      <c r="XBG179" s="20"/>
      <c r="XBH179" s="20"/>
      <c r="XBI179" s="20"/>
      <c r="XBJ179" s="20"/>
      <c r="XBK179" s="20"/>
      <c r="XBL179" s="20"/>
      <c r="XBM179" s="20"/>
      <c r="XBN179" s="20"/>
      <c r="XBO179" s="20"/>
      <c r="XBP179" s="20"/>
      <c r="XBQ179" s="20"/>
      <c r="XBR179" s="20"/>
      <c r="XBS179" s="20"/>
      <c r="XBT179" s="20"/>
      <c r="XBU179" s="20"/>
      <c r="XBV179" s="20"/>
      <c r="XBW179" s="20"/>
      <c r="XBX179" s="20"/>
      <c r="XBY179" s="20"/>
      <c r="XBZ179" s="20"/>
      <c r="XCA179" s="20"/>
      <c r="XCB179" s="20"/>
      <c r="XCC179" s="20"/>
      <c r="XCD179" s="20"/>
      <c r="XCE179" s="20"/>
      <c r="XCF179" s="20"/>
      <c r="XCG179" s="20"/>
      <c r="XCH179" s="20"/>
      <c r="XCI179" s="20"/>
      <c r="XCJ179" s="20"/>
      <c r="XCK179" s="20"/>
      <c r="XCL179" s="20"/>
      <c r="XCM179" s="20"/>
      <c r="XCN179" s="20"/>
      <c r="XCO179" s="20"/>
      <c r="XCP179" s="20"/>
      <c r="XCQ179" s="20"/>
      <c r="XCR179" s="20"/>
      <c r="XCS179" s="20"/>
      <c r="XCT179" s="20"/>
      <c r="XCU179" s="20"/>
      <c r="XCV179" s="20"/>
      <c r="XCW179" s="20"/>
      <c r="XCX179" s="20"/>
      <c r="XCY179" s="20"/>
      <c r="XCZ179" s="20"/>
      <c r="XDA179" s="20"/>
      <c r="XDB179" s="20"/>
      <c r="XDC179" s="20"/>
      <c r="XDD179" s="20"/>
      <c r="XDE179" s="20"/>
      <c r="XDF179" s="20"/>
      <c r="XDG179" s="20"/>
      <c r="XDH179" s="20"/>
      <c r="XDI179" s="20"/>
      <c r="XDJ179" s="20"/>
      <c r="XDK179" s="20"/>
      <c r="XDL179" s="20"/>
      <c r="XDM179" s="20"/>
      <c r="XDN179" s="20"/>
      <c r="XDO179" s="20"/>
      <c r="XDP179" s="20"/>
      <c r="XDQ179" s="20"/>
      <c r="XDR179" s="20"/>
      <c r="XDS179" s="20"/>
      <c r="XDT179" s="20"/>
      <c r="XDU179" s="20"/>
      <c r="XDV179" s="20"/>
      <c r="XDW179" s="20"/>
      <c r="XDX179" s="20"/>
      <c r="XDY179" s="20"/>
      <c r="XDZ179" s="20"/>
      <c r="XEA179" s="20"/>
      <c r="XEB179" s="20"/>
      <c r="XEC179" s="20"/>
      <c r="XED179" s="20"/>
      <c r="XEE179" s="20"/>
      <c r="XEF179" s="20"/>
      <c r="XEG179" s="20"/>
      <c r="XEH179" s="20"/>
      <c r="XEI179" s="20"/>
      <c r="XEJ179" s="20"/>
      <c r="XEK179" s="20"/>
      <c r="XEL179" s="20"/>
      <c r="XEM179" s="20"/>
      <c r="XEN179" s="20"/>
      <c r="XEO179" s="20"/>
      <c r="XEP179" s="20"/>
      <c r="XEQ179" s="20"/>
      <c r="XER179" s="20"/>
      <c r="XES179" s="20"/>
    </row>
    <row r="180" spans="1:16373" s="20" customFormat="1" ht="107.25" customHeight="1" x14ac:dyDescent="0.25">
      <c r="A180" s="86" t="s">
        <v>376</v>
      </c>
      <c r="B180" s="93"/>
      <c r="C180" s="94"/>
      <c r="D180" s="95" t="s">
        <v>377</v>
      </c>
      <c r="E180" s="11" t="s">
        <v>34</v>
      </c>
      <c r="F180" s="150" t="s">
        <v>1369</v>
      </c>
      <c r="G180" s="12" t="s">
        <v>524</v>
      </c>
      <c r="H180" s="13" t="s">
        <v>1354</v>
      </c>
      <c r="I180" s="150" t="s">
        <v>1370</v>
      </c>
      <c r="J180" s="12">
        <v>43</v>
      </c>
      <c r="K180" s="12" t="s">
        <v>1355</v>
      </c>
      <c r="L180" s="14">
        <v>4</v>
      </c>
      <c r="M180" s="252" t="s">
        <v>1355</v>
      </c>
      <c r="N180" s="245"/>
      <c r="O180" s="230"/>
      <c r="P180" s="185"/>
      <c r="Q180" s="278" t="s">
        <v>1379</v>
      </c>
      <c r="R180" s="21">
        <v>4302020</v>
      </c>
      <c r="S180" s="9" t="s">
        <v>36</v>
      </c>
      <c r="T180" s="21" t="s">
        <v>1380</v>
      </c>
      <c r="U180" s="21">
        <v>430202000</v>
      </c>
      <c r="V180" s="9" t="s">
        <v>36</v>
      </c>
      <c r="W180" s="381" t="s">
        <v>11</v>
      </c>
      <c r="X180" s="382">
        <v>1</v>
      </c>
      <c r="Y180" s="382" t="s">
        <v>1740</v>
      </c>
      <c r="Z180" s="382" t="s">
        <v>1740</v>
      </c>
      <c r="AA180" s="382" t="s">
        <v>1740</v>
      </c>
      <c r="AB180" s="382" t="s">
        <v>1740</v>
      </c>
      <c r="AC180" s="15">
        <f t="shared" ref="AC180:AC182" si="125">AG180+AK180+AO180+AS180+AW180+BA180+BE180+BI180+BM180+BQ180</f>
        <v>1668660141.6500001</v>
      </c>
      <c r="AD180" s="15">
        <f t="shared" ref="AD180:AD182" si="126">AH180+AL180+AP180+AT180+AX180+BB180+BF180+BJ180+BN180+BR180</f>
        <v>0</v>
      </c>
      <c r="AE180" s="15">
        <f t="shared" ref="AE180:AF182" si="127">AI180+AM180+AQ180+AU180+AY180+BC180+BG180+BK180+BO180+BS180</f>
        <v>0</v>
      </c>
      <c r="AF180" s="15">
        <f t="shared" si="127"/>
        <v>0</v>
      </c>
      <c r="AG180" s="17"/>
      <c r="AH180" s="17"/>
      <c r="AI180" s="17"/>
      <c r="AJ180" s="17"/>
      <c r="AK180" s="17">
        <v>1668660141.6500001</v>
      </c>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f t="shared" ref="BU180:BU182" si="128">BV180+BW180+BX180+BY180+BZ180+CA180+CB180+CC180+CD180+CE180</f>
        <v>4512484175</v>
      </c>
      <c r="BV180" s="17"/>
      <c r="BW180" s="17">
        <v>512484175</v>
      </c>
      <c r="BX180" s="17"/>
      <c r="BY180" s="17"/>
      <c r="BZ180" s="17"/>
      <c r="CA180" s="17"/>
      <c r="CB180" s="17">
        <v>4000000000</v>
      </c>
      <c r="CC180" s="17"/>
      <c r="CD180" s="17"/>
      <c r="CE180" s="17"/>
      <c r="CF180" s="17">
        <f t="shared" ref="CF180:CF181" si="129">CG180+CH180+CI180+CJ180+CK180+CL180+CM180+CN180+CO180+CP180</f>
        <v>470625231</v>
      </c>
      <c r="CG180" s="17"/>
      <c r="CH180" s="17">
        <v>470625231</v>
      </c>
      <c r="CI180" s="17"/>
      <c r="CJ180" s="17"/>
      <c r="CK180" s="17"/>
      <c r="CL180" s="17"/>
      <c r="CM180" s="17"/>
      <c r="CN180" s="17"/>
      <c r="CO180" s="17"/>
      <c r="CP180" s="17"/>
      <c r="CQ180" s="17">
        <f t="shared" si="100"/>
        <v>233048876</v>
      </c>
      <c r="CR180" s="17"/>
      <c r="CS180" s="17">
        <v>233048876</v>
      </c>
      <c r="CT180" s="17"/>
      <c r="CU180" s="17"/>
      <c r="CV180" s="17"/>
      <c r="CW180" s="17"/>
      <c r="CX180" s="17"/>
      <c r="CY180" s="17"/>
      <c r="CZ180" s="17"/>
      <c r="DA180" s="361"/>
      <c r="DB180" s="371">
        <f>AC180+BU180+CF180+CQ180</f>
        <v>6884818423.6499996</v>
      </c>
      <c r="DC180" s="18"/>
      <c r="DD180" s="18"/>
      <c r="DE180" s="18"/>
      <c r="DF180" s="18"/>
      <c r="DG180" s="18"/>
      <c r="DH180" s="18"/>
      <c r="DI180" s="18"/>
      <c r="DJ180" s="18"/>
      <c r="DK180" s="18"/>
      <c r="DL180" s="18"/>
      <c r="DM180" s="18"/>
      <c r="DN180" s="18"/>
      <c r="DO180" s="18"/>
      <c r="DP180" s="18"/>
      <c r="DQ180" s="18"/>
      <c r="DR180" s="18"/>
      <c r="DS180" s="18"/>
      <c r="DT180" s="19"/>
    </row>
    <row r="181" spans="1:16373" s="20" customFormat="1" ht="88.5" customHeight="1" x14ac:dyDescent="0.25">
      <c r="A181" s="86" t="s">
        <v>1353</v>
      </c>
      <c r="B181" s="93"/>
      <c r="C181" s="94"/>
      <c r="D181" s="100" t="s">
        <v>1021</v>
      </c>
      <c r="E181" s="13" t="s">
        <v>1711</v>
      </c>
      <c r="F181" s="150" t="s">
        <v>1708</v>
      </c>
      <c r="G181" s="12" t="s">
        <v>503</v>
      </c>
      <c r="H181" s="13" t="s">
        <v>1373</v>
      </c>
      <c r="I181" s="150" t="s">
        <v>1710</v>
      </c>
      <c r="J181" s="12">
        <v>43</v>
      </c>
      <c r="K181" s="12" t="s">
        <v>1346</v>
      </c>
      <c r="L181" s="14">
        <v>14</v>
      </c>
      <c r="M181" s="252" t="s">
        <v>1157</v>
      </c>
      <c r="N181" s="243"/>
      <c r="O181" s="226"/>
      <c r="P181" s="173"/>
      <c r="Q181" s="278" t="s">
        <v>1374</v>
      </c>
      <c r="R181" s="12">
        <v>4302075</v>
      </c>
      <c r="S181" s="13" t="s">
        <v>317</v>
      </c>
      <c r="T181" s="21" t="s">
        <v>1375</v>
      </c>
      <c r="U181" s="12">
        <v>430207500</v>
      </c>
      <c r="V181" s="13" t="s">
        <v>1376</v>
      </c>
      <c r="W181" s="92" t="s">
        <v>10</v>
      </c>
      <c r="X181" s="12">
        <v>25</v>
      </c>
      <c r="Y181" s="12">
        <v>25</v>
      </c>
      <c r="Z181" s="12">
        <v>25</v>
      </c>
      <c r="AA181" s="12">
        <v>25</v>
      </c>
      <c r="AB181" s="12">
        <v>25</v>
      </c>
      <c r="AC181" s="15">
        <f t="shared" si="125"/>
        <v>793225262</v>
      </c>
      <c r="AD181" s="15">
        <f t="shared" si="126"/>
        <v>153298765</v>
      </c>
      <c r="AE181" s="15">
        <f t="shared" si="127"/>
        <v>110603174</v>
      </c>
      <c r="AF181" s="15">
        <f t="shared" si="127"/>
        <v>0</v>
      </c>
      <c r="AG181" s="17">
        <v>543825727</v>
      </c>
      <c r="AH181" s="17">
        <v>110883174</v>
      </c>
      <c r="AI181" s="17">
        <v>90353174</v>
      </c>
      <c r="AJ181" s="17"/>
      <c r="AK181" s="17">
        <v>249399535</v>
      </c>
      <c r="AL181" s="17">
        <v>42415591</v>
      </c>
      <c r="AM181" s="17">
        <v>20250000</v>
      </c>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f t="shared" si="128"/>
        <v>791223719.25</v>
      </c>
      <c r="BV181" s="17">
        <v>561254344.25</v>
      </c>
      <c r="BW181" s="17">
        <v>229969375</v>
      </c>
      <c r="BX181" s="17"/>
      <c r="BY181" s="17"/>
      <c r="BZ181" s="17"/>
      <c r="CA181" s="17"/>
      <c r="CB181" s="17"/>
      <c r="CC181" s="17"/>
      <c r="CD181" s="17"/>
      <c r="CE181" s="17"/>
      <c r="CF181" s="17">
        <f t="shared" si="129"/>
        <v>924810015.13999999</v>
      </c>
      <c r="CG181" s="17">
        <v>658332997.13999999</v>
      </c>
      <c r="CH181" s="17">
        <v>266477018</v>
      </c>
      <c r="CI181" s="17"/>
      <c r="CJ181" s="17"/>
      <c r="CK181" s="17"/>
      <c r="CL181" s="17"/>
      <c r="CM181" s="17"/>
      <c r="CN181" s="17"/>
      <c r="CO181" s="17"/>
      <c r="CP181" s="17"/>
      <c r="CQ181" s="17">
        <f t="shared" si="100"/>
        <v>1077254617</v>
      </c>
      <c r="CR181" s="17">
        <v>772286475</v>
      </c>
      <c r="CS181" s="17">
        <v>304968142</v>
      </c>
      <c r="CT181" s="17"/>
      <c r="CU181" s="17"/>
      <c r="CV181" s="17"/>
      <c r="CW181" s="17"/>
      <c r="CX181" s="17"/>
      <c r="CY181" s="17"/>
      <c r="CZ181" s="17"/>
      <c r="DA181" s="361"/>
      <c r="DB181" s="371">
        <f>AC181+BU181+CF181+CQ181</f>
        <v>3586513613.3899999</v>
      </c>
      <c r="DC181" s="18"/>
      <c r="DD181" s="18"/>
      <c r="DE181" s="18"/>
      <c r="DF181" s="18"/>
      <c r="DG181" s="18"/>
      <c r="DH181" s="18"/>
      <c r="DI181" s="18"/>
      <c r="DJ181" s="18"/>
      <c r="DK181" s="18"/>
      <c r="DL181" s="18"/>
      <c r="DM181" s="18"/>
      <c r="DN181" s="18"/>
      <c r="DO181" s="18"/>
      <c r="DP181" s="18"/>
      <c r="DQ181" s="18"/>
      <c r="DR181" s="18"/>
      <c r="DS181" s="18"/>
      <c r="DT181" s="19"/>
    </row>
    <row r="182" spans="1:16373" s="20" customFormat="1" ht="83.25" customHeight="1" x14ac:dyDescent="0.25">
      <c r="A182" s="86" t="s">
        <v>1353</v>
      </c>
      <c r="B182" s="93"/>
      <c r="C182" s="94"/>
      <c r="D182" s="100" t="s">
        <v>1021</v>
      </c>
      <c r="E182" s="13" t="s">
        <v>1712</v>
      </c>
      <c r="F182" s="150" t="s">
        <v>1715</v>
      </c>
      <c r="G182" s="12" t="s">
        <v>1714</v>
      </c>
      <c r="H182" s="13" t="s">
        <v>1709</v>
      </c>
      <c r="I182" s="150" t="s">
        <v>1713</v>
      </c>
      <c r="J182" s="12">
        <v>41</v>
      </c>
      <c r="K182" s="12" t="s">
        <v>1346</v>
      </c>
      <c r="L182" s="14">
        <v>14</v>
      </c>
      <c r="M182" s="252" t="s">
        <v>1157</v>
      </c>
      <c r="N182" s="73"/>
      <c r="O182" s="222"/>
      <c r="P182" s="265"/>
      <c r="Q182" s="278" t="s">
        <v>1374</v>
      </c>
      <c r="R182" s="12">
        <v>4302075</v>
      </c>
      <c r="S182" s="13" t="s">
        <v>317</v>
      </c>
      <c r="T182" s="21" t="s">
        <v>1377</v>
      </c>
      <c r="U182" s="8" t="s">
        <v>84</v>
      </c>
      <c r="V182" s="13" t="s">
        <v>1378</v>
      </c>
      <c r="W182" s="92" t="s">
        <v>10</v>
      </c>
      <c r="X182" s="12">
        <v>1</v>
      </c>
      <c r="Y182" s="12">
        <v>1</v>
      </c>
      <c r="Z182" s="12">
        <v>1</v>
      </c>
      <c r="AA182" s="12">
        <v>1</v>
      </c>
      <c r="AB182" s="12">
        <v>1</v>
      </c>
      <c r="AC182" s="15">
        <f t="shared" si="125"/>
        <v>30000000</v>
      </c>
      <c r="AD182" s="15">
        <f t="shared" si="126"/>
        <v>0</v>
      </c>
      <c r="AE182" s="15">
        <f t="shared" si="127"/>
        <v>0</v>
      </c>
      <c r="AF182" s="15">
        <f t="shared" si="127"/>
        <v>0</v>
      </c>
      <c r="AG182" s="17">
        <v>30000000</v>
      </c>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f t="shared" si="128"/>
        <v>25272383</v>
      </c>
      <c r="BV182" s="17">
        <v>25272383</v>
      </c>
      <c r="BW182" s="17"/>
      <c r="BX182" s="17"/>
      <c r="BY182" s="17"/>
      <c r="BZ182" s="17"/>
      <c r="CA182" s="17"/>
      <c r="CB182" s="17"/>
      <c r="CC182" s="17"/>
      <c r="CD182" s="17"/>
      <c r="CE182" s="17"/>
      <c r="CF182" s="17">
        <f t="shared" ref="CF182" si="130">CG182+CH182+CI182+CJ182+CK182+CL182+CM182+CN182+CO182+CP182</f>
        <v>30297595</v>
      </c>
      <c r="CG182" s="17">
        <v>30297595</v>
      </c>
      <c r="CH182" s="17"/>
      <c r="CI182" s="17"/>
      <c r="CJ182" s="17"/>
      <c r="CK182" s="17"/>
      <c r="CL182" s="17"/>
      <c r="CM182" s="17"/>
      <c r="CN182" s="17"/>
      <c r="CO182" s="17"/>
      <c r="CP182" s="17"/>
      <c r="CQ182" s="17">
        <f t="shared" si="100"/>
        <v>42595274</v>
      </c>
      <c r="CR182" s="17">
        <v>42595274</v>
      </c>
      <c r="CS182" s="17"/>
      <c r="CT182" s="17"/>
      <c r="CU182" s="17"/>
      <c r="CV182" s="17"/>
      <c r="CW182" s="17"/>
      <c r="CX182" s="17"/>
      <c r="CY182" s="17"/>
      <c r="CZ182" s="17"/>
      <c r="DA182" s="361"/>
      <c r="DB182" s="371">
        <f>AC182+BU182+CF182+CQ182</f>
        <v>128165252</v>
      </c>
      <c r="DC182" s="18"/>
      <c r="DD182" s="18"/>
      <c r="DE182" s="18"/>
      <c r="DF182" s="18"/>
      <c r="DG182" s="18"/>
      <c r="DH182" s="18"/>
      <c r="DI182" s="18"/>
      <c r="DJ182" s="18"/>
      <c r="DK182" s="18"/>
      <c r="DL182" s="18"/>
      <c r="DM182" s="18"/>
      <c r="DN182" s="18"/>
      <c r="DO182" s="18"/>
      <c r="DP182" s="18"/>
      <c r="DQ182" s="18"/>
      <c r="DR182" s="18"/>
      <c r="DS182" s="18"/>
      <c r="DT182" s="19"/>
    </row>
    <row r="183" spans="1:16373" s="4" customFormat="1" ht="34.5" customHeight="1" x14ac:dyDescent="0.25">
      <c r="A183" s="86"/>
      <c r="B183" s="93"/>
      <c r="C183" s="94"/>
      <c r="D183" s="95"/>
      <c r="E183" s="11"/>
      <c r="F183" s="142"/>
      <c r="G183" s="12"/>
      <c r="H183" s="13"/>
      <c r="I183" s="134"/>
      <c r="J183" s="12"/>
      <c r="K183" s="12"/>
      <c r="L183" s="14"/>
      <c r="M183" s="252"/>
      <c r="N183" s="179">
        <v>41</v>
      </c>
      <c r="O183" s="179">
        <v>4501</v>
      </c>
      <c r="P183" s="180" t="s">
        <v>86</v>
      </c>
      <c r="Q183" s="175"/>
      <c r="R183" s="419"/>
      <c r="S183" s="420"/>
      <c r="T183" s="420"/>
      <c r="U183" s="420"/>
      <c r="V183" s="420"/>
      <c r="W183" s="414"/>
      <c r="X183" s="414"/>
      <c r="Y183" s="414"/>
      <c r="Z183" s="414"/>
      <c r="AA183" s="414"/>
      <c r="AB183" s="109"/>
      <c r="AC183" s="101">
        <f t="shared" ref="AC183:DB183" si="131">SUBTOTAL(9,AC184:AC188)</f>
        <v>5699536946.8599997</v>
      </c>
      <c r="AD183" s="101">
        <f t="shared" si="131"/>
        <v>137992334</v>
      </c>
      <c r="AE183" s="101">
        <f t="shared" si="131"/>
        <v>21417334</v>
      </c>
      <c r="AF183" s="101">
        <f t="shared" si="131"/>
        <v>168442524</v>
      </c>
      <c r="AG183" s="101">
        <f t="shared" si="131"/>
        <v>270923000</v>
      </c>
      <c r="AH183" s="101">
        <f t="shared" si="131"/>
        <v>19392334</v>
      </c>
      <c r="AI183" s="101">
        <f t="shared" si="131"/>
        <v>18317334</v>
      </c>
      <c r="AJ183" s="101">
        <f t="shared" si="131"/>
        <v>0</v>
      </c>
      <c r="AK183" s="101">
        <f t="shared" si="131"/>
        <v>5428613946.8599997</v>
      </c>
      <c r="AL183" s="101">
        <f t="shared" si="131"/>
        <v>118600000</v>
      </c>
      <c r="AM183" s="101">
        <f t="shared" si="131"/>
        <v>3100000</v>
      </c>
      <c r="AN183" s="101">
        <f t="shared" si="131"/>
        <v>168442524</v>
      </c>
      <c r="AO183" s="101">
        <f t="shared" si="131"/>
        <v>0</v>
      </c>
      <c r="AP183" s="101">
        <f t="shared" si="131"/>
        <v>0</v>
      </c>
      <c r="AQ183" s="101">
        <f t="shared" si="131"/>
        <v>0</v>
      </c>
      <c r="AR183" s="101">
        <f t="shared" si="131"/>
        <v>0</v>
      </c>
      <c r="AS183" s="101">
        <f t="shared" si="131"/>
        <v>0</v>
      </c>
      <c r="AT183" s="101">
        <f t="shared" si="131"/>
        <v>0</v>
      </c>
      <c r="AU183" s="101">
        <f t="shared" si="131"/>
        <v>0</v>
      </c>
      <c r="AV183" s="101">
        <f t="shared" si="131"/>
        <v>0</v>
      </c>
      <c r="AW183" s="101">
        <f t="shared" si="131"/>
        <v>0</v>
      </c>
      <c r="AX183" s="101">
        <f t="shared" si="131"/>
        <v>0</v>
      </c>
      <c r="AY183" s="101">
        <f t="shared" si="131"/>
        <v>0</v>
      </c>
      <c r="AZ183" s="101">
        <f t="shared" si="131"/>
        <v>0</v>
      </c>
      <c r="BA183" s="101">
        <f t="shared" si="131"/>
        <v>0</v>
      </c>
      <c r="BB183" s="101">
        <f t="shared" si="131"/>
        <v>0</v>
      </c>
      <c r="BC183" s="101">
        <f t="shared" si="131"/>
        <v>0</v>
      </c>
      <c r="BD183" s="101">
        <f t="shared" si="131"/>
        <v>0</v>
      </c>
      <c r="BE183" s="101">
        <f t="shared" si="131"/>
        <v>0</v>
      </c>
      <c r="BF183" s="101">
        <f t="shared" si="131"/>
        <v>0</v>
      </c>
      <c r="BG183" s="101">
        <f t="shared" si="131"/>
        <v>0</v>
      </c>
      <c r="BH183" s="101">
        <f t="shared" si="131"/>
        <v>0</v>
      </c>
      <c r="BI183" s="101">
        <f t="shared" si="131"/>
        <v>0</v>
      </c>
      <c r="BJ183" s="101">
        <f t="shared" si="131"/>
        <v>0</v>
      </c>
      <c r="BK183" s="101">
        <f t="shared" si="131"/>
        <v>0</v>
      </c>
      <c r="BL183" s="101">
        <f t="shared" si="131"/>
        <v>0</v>
      </c>
      <c r="BM183" s="101">
        <f t="shared" si="131"/>
        <v>0</v>
      </c>
      <c r="BN183" s="101">
        <f t="shared" si="131"/>
        <v>0</v>
      </c>
      <c r="BO183" s="101">
        <f t="shared" si="131"/>
        <v>0</v>
      </c>
      <c r="BP183" s="101">
        <f t="shared" si="131"/>
        <v>0</v>
      </c>
      <c r="BQ183" s="101">
        <f t="shared" si="131"/>
        <v>0</v>
      </c>
      <c r="BR183" s="101">
        <f t="shared" si="131"/>
        <v>0</v>
      </c>
      <c r="BS183" s="101">
        <f t="shared" si="131"/>
        <v>0</v>
      </c>
      <c r="BT183" s="101">
        <f t="shared" si="131"/>
        <v>0</v>
      </c>
      <c r="BU183" s="101">
        <f t="shared" si="131"/>
        <v>1391793352.2</v>
      </c>
      <c r="BV183" s="101">
        <f t="shared" si="131"/>
        <v>119830754.2</v>
      </c>
      <c r="BW183" s="101">
        <f t="shared" si="131"/>
        <v>1271962598</v>
      </c>
      <c r="BX183" s="101">
        <f t="shared" si="131"/>
        <v>0</v>
      </c>
      <c r="BY183" s="101">
        <f t="shared" si="131"/>
        <v>0</v>
      </c>
      <c r="BZ183" s="101">
        <f t="shared" si="131"/>
        <v>0</v>
      </c>
      <c r="CA183" s="101">
        <f t="shared" si="131"/>
        <v>0</v>
      </c>
      <c r="CB183" s="101">
        <f t="shared" si="131"/>
        <v>0</v>
      </c>
      <c r="CC183" s="101">
        <f t="shared" si="131"/>
        <v>0</v>
      </c>
      <c r="CD183" s="101">
        <f t="shared" si="131"/>
        <v>0</v>
      </c>
      <c r="CE183" s="101">
        <f t="shared" si="131"/>
        <v>0</v>
      </c>
      <c r="CF183" s="101">
        <f t="shared" si="131"/>
        <v>8745622695.6499996</v>
      </c>
      <c r="CG183" s="101">
        <f t="shared" si="131"/>
        <v>271736035.64999998</v>
      </c>
      <c r="CH183" s="101">
        <f t="shared" si="131"/>
        <v>1473886660</v>
      </c>
      <c r="CI183" s="101">
        <f t="shared" si="131"/>
        <v>0</v>
      </c>
      <c r="CJ183" s="101">
        <f t="shared" si="131"/>
        <v>0</v>
      </c>
      <c r="CK183" s="101">
        <f t="shared" si="131"/>
        <v>0</v>
      </c>
      <c r="CL183" s="101">
        <f t="shared" si="131"/>
        <v>0</v>
      </c>
      <c r="CM183" s="101">
        <f t="shared" si="131"/>
        <v>7000000000</v>
      </c>
      <c r="CN183" s="101">
        <f t="shared" si="131"/>
        <v>0</v>
      </c>
      <c r="CO183" s="101">
        <f t="shared" si="131"/>
        <v>0</v>
      </c>
      <c r="CP183" s="101">
        <f t="shared" si="131"/>
        <v>0</v>
      </c>
      <c r="CQ183" s="101">
        <f t="shared" si="131"/>
        <v>2512094456.8699999</v>
      </c>
      <c r="CR183" s="101">
        <f t="shared" si="131"/>
        <v>825313056.87</v>
      </c>
      <c r="CS183" s="101">
        <f t="shared" si="131"/>
        <v>1686781400</v>
      </c>
      <c r="CT183" s="101">
        <f t="shared" si="131"/>
        <v>0</v>
      </c>
      <c r="CU183" s="101">
        <f t="shared" si="131"/>
        <v>0</v>
      </c>
      <c r="CV183" s="101">
        <f t="shared" si="131"/>
        <v>0</v>
      </c>
      <c r="CW183" s="101">
        <f t="shared" si="131"/>
        <v>0</v>
      </c>
      <c r="CX183" s="101">
        <f t="shared" si="131"/>
        <v>0</v>
      </c>
      <c r="CY183" s="101">
        <f t="shared" si="131"/>
        <v>0</v>
      </c>
      <c r="CZ183" s="101">
        <f t="shared" si="131"/>
        <v>0</v>
      </c>
      <c r="DA183" s="362">
        <f t="shared" si="131"/>
        <v>0</v>
      </c>
      <c r="DB183" s="101">
        <f t="shared" si="131"/>
        <v>18349047451.580002</v>
      </c>
      <c r="DC183" s="18"/>
      <c r="DD183" s="18"/>
      <c r="DE183" s="18"/>
      <c r="DF183" s="18"/>
      <c r="DG183" s="18"/>
      <c r="DH183" s="18"/>
      <c r="DI183" s="18"/>
      <c r="DJ183" s="18"/>
      <c r="DK183" s="18"/>
      <c r="DL183" s="18"/>
      <c r="DM183" s="18"/>
      <c r="DN183" s="18"/>
      <c r="DO183" s="18"/>
      <c r="DP183" s="18"/>
      <c r="DQ183" s="18"/>
      <c r="DR183" s="18"/>
      <c r="DS183" s="18"/>
      <c r="DT183" s="19"/>
      <c r="DU183" s="20"/>
      <c r="DV183" s="20"/>
      <c r="DW183" s="20"/>
      <c r="DX183" s="20"/>
      <c r="DY183" s="20"/>
      <c r="DZ183" s="20"/>
      <c r="EA183" s="20"/>
      <c r="EB183" s="20"/>
      <c r="EC183" s="20"/>
      <c r="ED183" s="20"/>
      <c r="EE183" s="20"/>
      <c r="EF183" s="20"/>
      <c r="EG183" s="20"/>
      <c r="EH183" s="20"/>
      <c r="EI183" s="20"/>
      <c r="EJ183" s="20"/>
      <c r="EK183" s="20"/>
      <c r="EL183" s="20"/>
      <c r="EM183" s="20"/>
      <c r="EN183" s="20"/>
      <c r="EO183" s="20"/>
      <c r="EP183" s="20"/>
      <c r="EQ183" s="20"/>
      <c r="ER183" s="20"/>
      <c r="ES183" s="20"/>
      <c r="ET183" s="20"/>
      <c r="EU183" s="20"/>
      <c r="EV183" s="20"/>
      <c r="EW183" s="20"/>
      <c r="EX183" s="20"/>
      <c r="EY183" s="20"/>
      <c r="EZ183" s="20"/>
      <c r="FA183" s="20"/>
      <c r="FB183" s="20"/>
      <c r="FC183" s="20"/>
      <c r="FD183" s="20"/>
      <c r="FE183" s="20"/>
      <c r="FF183" s="20"/>
      <c r="FG183" s="20"/>
      <c r="FH183" s="20"/>
      <c r="FI183" s="20"/>
      <c r="FJ183" s="20"/>
      <c r="FK183" s="20"/>
      <c r="FL183" s="20"/>
      <c r="FM183" s="20"/>
      <c r="FN183" s="20"/>
      <c r="FO183" s="20"/>
      <c r="FP183" s="20"/>
      <c r="FQ183" s="20"/>
      <c r="FR183" s="20"/>
      <c r="FS183" s="20"/>
      <c r="FT183" s="20"/>
      <c r="FU183" s="20"/>
      <c r="FV183" s="20"/>
      <c r="FW183" s="20"/>
      <c r="FX183" s="20"/>
      <c r="FY183" s="20"/>
      <c r="FZ183" s="20"/>
      <c r="GA183" s="20"/>
      <c r="GB183" s="20"/>
      <c r="GC183" s="20"/>
      <c r="GD183" s="20"/>
      <c r="GE183" s="20"/>
      <c r="GF183" s="20"/>
      <c r="GG183" s="20"/>
      <c r="GH183" s="20"/>
      <c r="GI183" s="20"/>
      <c r="GJ183" s="20"/>
      <c r="GK183" s="20"/>
      <c r="GL183" s="20"/>
      <c r="GM183" s="20"/>
      <c r="GN183" s="20"/>
      <c r="GO183" s="20"/>
      <c r="GP183" s="20"/>
      <c r="GQ183" s="20"/>
      <c r="GR183" s="20"/>
      <c r="GS183" s="20"/>
      <c r="GT183" s="20"/>
      <c r="GU183" s="20"/>
      <c r="GV183" s="20"/>
      <c r="GW183" s="20"/>
      <c r="GX183" s="20"/>
      <c r="GY183" s="20"/>
      <c r="GZ183" s="20"/>
      <c r="HA183" s="20"/>
      <c r="HB183" s="20"/>
      <c r="HC183" s="20"/>
      <c r="HD183" s="20"/>
      <c r="HE183" s="20"/>
      <c r="HF183" s="20"/>
      <c r="HG183" s="20"/>
      <c r="HH183" s="20"/>
      <c r="HI183" s="20"/>
      <c r="HJ183" s="20"/>
      <c r="HK183" s="20"/>
      <c r="HL183" s="20"/>
      <c r="HM183" s="20"/>
      <c r="HN183" s="20"/>
      <c r="HO183" s="20"/>
      <c r="HP183" s="20"/>
      <c r="HQ183" s="20"/>
      <c r="HR183" s="20"/>
      <c r="HS183" s="20"/>
      <c r="HT183" s="20"/>
      <c r="HU183" s="20"/>
      <c r="HV183" s="20"/>
      <c r="HW183" s="20"/>
      <c r="HX183" s="20"/>
      <c r="HY183" s="20"/>
      <c r="HZ183" s="20"/>
      <c r="IA183" s="20"/>
      <c r="IB183" s="20"/>
      <c r="IC183" s="20"/>
      <c r="ID183" s="20"/>
      <c r="IE183" s="20"/>
      <c r="IF183" s="20"/>
      <c r="IG183" s="20"/>
      <c r="IH183" s="20"/>
      <c r="II183" s="20"/>
      <c r="IJ183" s="20"/>
      <c r="IK183" s="20"/>
      <c r="IL183" s="20"/>
      <c r="IM183" s="20"/>
      <c r="IN183" s="20"/>
      <c r="IO183" s="20"/>
      <c r="IP183" s="20"/>
      <c r="IQ183" s="20"/>
      <c r="IR183" s="20"/>
      <c r="IS183" s="20"/>
      <c r="IT183" s="20"/>
      <c r="IU183" s="20"/>
      <c r="IV183" s="20"/>
      <c r="IW183" s="20"/>
      <c r="IX183" s="20"/>
      <c r="IY183" s="20"/>
      <c r="IZ183" s="20"/>
      <c r="JA183" s="20"/>
      <c r="JB183" s="20"/>
      <c r="JC183" s="20"/>
      <c r="JD183" s="20"/>
      <c r="JE183" s="20"/>
      <c r="JF183" s="20"/>
      <c r="JG183" s="20"/>
      <c r="JH183" s="20"/>
      <c r="JI183" s="20"/>
      <c r="JJ183" s="20"/>
      <c r="JK183" s="20"/>
      <c r="JL183" s="20"/>
      <c r="JM183" s="20"/>
      <c r="JN183" s="20"/>
      <c r="JO183" s="20"/>
      <c r="JP183" s="20"/>
      <c r="JQ183" s="20"/>
      <c r="JR183" s="20"/>
      <c r="JS183" s="20"/>
      <c r="JT183" s="20"/>
      <c r="JU183" s="20"/>
      <c r="JV183" s="20"/>
      <c r="JW183" s="20"/>
      <c r="JX183" s="20"/>
      <c r="JY183" s="20"/>
      <c r="JZ183" s="20"/>
      <c r="KA183" s="20"/>
      <c r="KB183" s="20"/>
      <c r="KC183" s="20"/>
      <c r="KD183" s="20"/>
      <c r="KE183" s="20"/>
      <c r="KF183" s="20"/>
      <c r="KG183" s="20"/>
      <c r="KH183" s="20"/>
      <c r="KI183" s="20"/>
      <c r="KJ183" s="20"/>
      <c r="KK183" s="20"/>
      <c r="KL183" s="20"/>
      <c r="KM183" s="20"/>
      <c r="KN183" s="20"/>
      <c r="KO183" s="20"/>
      <c r="KP183" s="20"/>
      <c r="KQ183" s="20"/>
      <c r="KR183" s="20"/>
      <c r="KS183" s="20"/>
      <c r="KT183" s="20"/>
      <c r="KU183" s="20"/>
      <c r="KV183" s="20"/>
      <c r="KW183" s="20"/>
      <c r="KX183" s="20"/>
      <c r="KY183" s="20"/>
      <c r="KZ183" s="20"/>
      <c r="LA183" s="20"/>
      <c r="LB183" s="20"/>
      <c r="LC183" s="20"/>
      <c r="LD183" s="20"/>
      <c r="LE183" s="20"/>
      <c r="LF183" s="20"/>
      <c r="LG183" s="20"/>
      <c r="LH183" s="20"/>
      <c r="LI183" s="20"/>
      <c r="LJ183" s="20"/>
      <c r="LK183" s="20"/>
      <c r="LL183" s="20"/>
      <c r="LM183" s="20"/>
      <c r="LN183" s="20"/>
      <c r="LO183" s="20"/>
      <c r="LP183" s="20"/>
      <c r="LQ183" s="20"/>
      <c r="LR183" s="20"/>
      <c r="LS183" s="20"/>
      <c r="LT183" s="20"/>
      <c r="LU183" s="20"/>
      <c r="LV183" s="20"/>
      <c r="LW183" s="20"/>
      <c r="LX183" s="20"/>
      <c r="LY183" s="20"/>
      <c r="LZ183" s="20"/>
      <c r="MA183" s="20"/>
      <c r="MB183" s="20"/>
      <c r="MC183" s="20"/>
      <c r="MD183" s="20"/>
      <c r="ME183" s="20"/>
      <c r="MF183" s="20"/>
      <c r="MG183" s="20"/>
      <c r="MH183" s="20"/>
      <c r="MI183" s="20"/>
      <c r="MJ183" s="20"/>
      <c r="MK183" s="20"/>
      <c r="ML183" s="20"/>
      <c r="MM183" s="20"/>
      <c r="MN183" s="20"/>
      <c r="MO183" s="20"/>
      <c r="MP183" s="20"/>
      <c r="MQ183" s="20"/>
      <c r="MR183" s="20"/>
      <c r="MS183" s="20"/>
      <c r="MT183" s="20"/>
      <c r="MU183" s="20"/>
      <c r="MV183" s="20"/>
      <c r="MW183" s="20"/>
      <c r="MX183" s="20"/>
      <c r="MY183" s="20"/>
      <c r="MZ183" s="20"/>
      <c r="NA183" s="20"/>
      <c r="NB183" s="20"/>
      <c r="NC183" s="20"/>
      <c r="ND183" s="20"/>
      <c r="NE183" s="20"/>
      <c r="NF183" s="20"/>
      <c r="NG183" s="20"/>
      <c r="NH183" s="20"/>
      <c r="NI183" s="20"/>
      <c r="NJ183" s="20"/>
      <c r="NK183" s="20"/>
      <c r="NL183" s="20"/>
      <c r="NM183" s="20"/>
      <c r="NN183" s="20"/>
      <c r="NO183" s="20"/>
      <c r="NP183" s="20"/>
      <c r="NQ183" s="20"/>
      <c r="NR183" s="20"/>
      <c r="NS183" s="20"/>
      <c r="NT183" s="20"/>
      <c r="NU183" s="20"/>
      <c r="NV183" s="20"/>
      <c r="NW183" s="20"/>
      <c r="NX183" s="20"/>
      <c r="NY183" s="20"/>
      <c r="NZ183" s="20"/>
      <c r="OA183" s="20"/>
      <c r="OB183" s="20"/>
      <c r="OC183" s="20"/>
      <c r="OD183" s="20"/>
      <c r="OE183" s="20"/>
      <c r="OF183" s="20"/>
      <c r="OG183" s="20"/>
      <c r="OH183" s="20"/>
      <c r="OI183" s="20"/>
      <c r="OJ183" s="20"/>
      <c r="OK183" s="20"/>
      <c r="OL183" s="20"/>
      <c r="OM183" s="20"/>
      <c r="ON183" s="20"/>
      <c r="OO183" s="20"/>
      <c r="OP183" s="20"/>
      <c r="OQ183" s="20"/>
      <c r="OR183" s="20"/>
      <c r="OS183" s="20"/>
      <c r="OT183" s="20"/>
      <c r="OU183" s="20"/>
      <c r="OV183" s="20"/>
      <c r="OW183" s="20"/>
      <c r="OX183" s="20"/>
      <c r="OY183" s="20"/>
      <c r="OZ183" s="20"/>
      <c r="PA183" s="20"/>
      <c r="PB183" s="20"/>
      <c r="PC183" s="20"/>
      <c r="PD183" s="20"/>
      <c r="PE183" s="20"/>
      <c r="PF183" s="20"/>
      <c r="PG183" s="20"/>
      <c r="PH183" s="20"/>
      <c r="PI183" s="20"/>
      <c r="PJ183" s="20"/>
      <c r="PK183" s="20"/>
      <c r="PL183" s="20"/>
      <c r="PM183" s="20"/>
      <c r="PN183" s="20"/>
      <c r="PO183" s="20"/>
      <c r="PP183" s="20"/>
      <c r="PQ183" s="20"/>
      <c r="PR183" s="20"/>
      <c r="PS183" s="20"/>
      <c r="PT183" s="20"/>
      <c r="PU183" s="20"/>
      <c r="PV183" s="20"/>
      <c r="PW183" s="20"/>
      <c r="PX183" s="20"/>
      <c r="PY183" s="20"/>
      <c r="PZ183" s="20"/>
      <c r="QA183" s="20"/>
      <c r="QB183" s="20"/>
      <c r="QC183" s="20"/>
      <c r="QD183" s="20"/>
      <c r="QE183" s="20"/>
      <c r="QF183" s="20"/>
      <c r="QG183" s="20"/>
      <c r="QH183" s="20"/>
      <c r="QI183" s="20"/>
      <c r="QJ183" s="20"/>
      <c r="QK183" s="20"/>
      <c r="QL183" s="20"/>
      <c r="QM183" s="20"/>
      <c r="QN183" s="20"/>
      <c r="QO183" s="20"/>
      <c r="QP183" s="20"/>
      <c r="QQ183" s="20"/>
      <c r="QR183" s="20"/>
      <c r="QS183" s="20"/>
      <c r="QT183" s="20"/>
      <c r="QU183" s="20"/>
      <c r="QV183" s="20"/>
      <c r="QW183" s="20"/>
      <c r="QX183" s="20"/>
      <c r="QY183" s="20"/>
      <c r="QZ183" s="20"/>
      <c r="RA183" s="20"/>
      <c r="RB183" s="20"/>
      <c r="RC183" s="20"/>
      <c r="RD183" s="20"/>
      <c r="RE183" s="20"/>
      <c r="RF183" s="20"/>
      <c r="RG183" s="20"/>
      <c r="RH183" s="20"/>
      <c r="RI183" s="20"/>
      <c r="RJ183" s="20"/>
      <c r="RK183" s="20"/>
      <c r="RL183" s="20"/>
      <c r="RM183" s="20"/>
      <c r="RN183" s="20"/>
      <c r="RO183" s="20"/>
      <c r="RP183" s="20"/>
      <c r="RQ183" s="20"/>
      <c r="RR183" s="20"/>
      <c r="RS183" s="20"/>
      <c r="RT183" s="20"/>
      <c r="RU183" s="20"/>
      <c r="RV183" s="20"/>
      <c r="RW183" s="20"/>
      <c r="RX183" s="20"/>
      <c r="RY183" s="20"/>
      <c r="RZ183" s="20"/>
      <c r="SA183" s="20"/>
      <c r="SB183" s="20"/>
      <c r="SC183" s="20"/>
      <c r="SD183" s="20"/>
      <c r="SE183" s="20"/>
      <c r="SF183" s="20"/>
      <c r="SG183" s="20"/>
      <c r="SH183" s="20"/>
      <c r="SI183" s="20"/>
      <c r="SJ183" s="20"/>
      <c r="SK183" s="20"/>
      <c r="SL183" s="20"/>
      <c r="SM183" s="20"/>
      <c r="SN183" s="20"/>
      <c r="SO183" s="20"/>
      <c r="SP183" s="20"/>
      <c r="SQ183" s="20"/>
      <c r="SR183" s="20"/>
      <c r="SS183" s="20"/>
      <c r="ST183" s="20"/>
      <c r="SU183" s="20"/>
      <c r="SV183" s="20"/>
      <c r="SW183" s="20"/>
      <c r="SX183" s="20"/>
      <c r="SY183" s="20"/>
      <c r="SZ183" s="20"/>
      <c r="TA183" s="20"/>
      <c r="TB183" s="20"/>
      <c r="TC183" s="20"/>
      <c r="TD183" s="20"/>
      <c r="TE183" s="20"/>
      <c r="TF183" s="20"/>
      <c r="TG183" s="20"/>
      <c r="TH183" s="20"/>
      <c r="TI183" s="20"/>
      <c r="TJ183" s="20"/>
      <c r="TK183" s="20"/>
      <c r="TL183" s="20"/>
      <c r="TM183" s="20"/>
      <c r="TN183" s="20"/>
      <c r="TO183" s="20"/>
      <c r="TP183" s="20"/>
      <c r="TQ183" s="20"/>
      <c r="TR183" s="20"/>
      <c r="TS183" s="20"/>
      <c r="TT183" s="20"/>
      <c r="TU183" s="20"/>
      <c r="TV183" s="20"/>
      <c r="TW183" s="20"/>
      <c r="TX183" s="20"/>
      <c r="TY183" s="20"/>
      <c r="TZ183" s="20"/>
      <c r="UA183" s="20"/>
      <c r="UB183" s="20"/>
      <c r="UC183" s="20"/>
      <c r="UD183" s="20"/>
      <c r="UE183" s="20"/>
      <c r="UF183" s="20"/>
      <c r="UG183" s="20"/>
      <c r="UH183" s="20"/>
      <c r="UI183" s="20"/>
      <c r="UJ183" s="20"/>
      <c r="UK183" s="20"/>
      <c r="UL183" s="20"/>
      <c r="UM183" s="20"/>
      <c r="UN183" s="20"/>
      <c r="UO183" s="20"/>
      <c r="UP183" s="20"/>
      <c r="UQ183" s="20"/>
      <c r="UR183" s="20"/>
      <c r="US183" s="20"/>
      <c r="UT183" s="20"/>
      <c r="UU183" s="20"/>
      <c r="UV183" s="20"/>
      <c r="UW183" s="20"/>
      <c r="UX183" s="20"/>
      <c r="UY183" s="20"/>
      <c r="UZ183" s="20"/>
      <c r="VA183" s="20"/>
      <c r="VB183" s="20"/>
      <c r="VC183" s="20"/>
      <c r="VD183" s="20"/>
      <c r="VE183" s="20"/>
      <c r="VF183" s="20"/>
      <c r="VG183" s="20"/>
      <c r="VH183" s="20"/>
      <c r="VI183" s="20"/>
      <c r="VJ183" s="20"/>
      <c r="VK183" s="20"/>
      <c r="VL183" s="20"/>
      <c r="VM183" s="20"/>
      <c r="VN183" s="20"/>
      <c r="VO183" s="20"/>
      <c r="VP183" s="20"/>
      <c r="VQ183" s="20"/>
      <c r="VR183" s="20"/>
      <c r="VS183" s="20"/>
      <c r="VT183" s="20"/>
      <c r="VU183" s="20"/>
      <c r="VV183" s="20"/>
      <c r="VW183" s="20"/>
      <c r="VX183" s="20"/>
      <c r="VY183" s="20"/>
      <c r="VZ183" s="20"/>
      <c r="WA183" s="20"/>
      <c r="WB183" s="20"/>
      <c r="WC183" s="20"/>
      <c r="WD183" s="20"/>
      <c r="WE183" s="20"/>
      <c r="WF183" s="20"/>
      <c r="WG183" s="20"/>
      <c r="WH183" s="20"/>
      <c r="WI183" s="20"/>
      <c r="WJ183" s="20"/>
      <c r="WK183" s="20"/>
      <c r="WL183" s="20"/>
      <c r="WM183" s="20"/>
      <c r="WN183" s="20"/>
      <c r="WO183" s="20"/>
      <c r="WP183" s="20"/>
      <c r="WQ183" s="20"/>
      <c r="WR183" s="20"/>
      <c r="WS183" s="20"/>
      <c r="WT183" s="20"/>
      <c r="WU183" s="20"/>
      <c r="WV183" s="20"/>
      <c r="WW183" s="20"/>
      <c r="WX183" s="20"/>
      <c r="WY183" s="20"/>
      <c r="WZ183" s="20"/>
      <c r="XA183" s="20"/>
      <c r="XB183" s="20"/>
      <c r="XC183" s="20"/>
      <c r="XD183" s="20"/>
      <c r="XE183" s="20"/>
      <c r="XF183" s="20"/>
      <c r="XG183" s="20"/>
      <c r="XH183" s="20"/>
      <c r="XI183" s="20"/>
      <c r="XJ183" s="20"/>
      <c r="XK183" s="20"/>
      <c r="XL183" s="20"/>
      <c r="XM183" s="20"/>
      <c r="XN183" s="20"/>
      <c r="XO183" s="20"/>
      <c r="XP183" s="20"/>
      <c r="XQ183" s="20"/>
      <c r="XR183" s="20"/>
      <c r="XS183" s="20"/>
      <c r="XT183" s="20"/>
      <c r="XU183" s="20"/>
      <c r="XV183" s="20"/>
      <c r="XW183" s="20"/>
      <c r="XX183" s="20"/>
      <c r="XY183" s="20"/>
      <c r="XZ183" s="20"/>
      <c r="YA183" s="20"/>
      <c r="YB183" s="20"/>
      <c r="YC183" s="20"/>
      <c r="YD183" s="20"/>
      <c r="YE183" s="20"/>
      <c r="YF183" s="20"/>
      <c r="YG183" s="20"/>
      <c r="YH183" s="20"/>
      <c r="YI183" s="20"/>
      <c r="YJ183" s="20"/>
      <c r="YK183" s="20"/>
      <c r="YL183" s="20"/>
      <c r="YM183" s="20"/>
      <c r="YN183" s="20"/>
      <c r="YO183" s="20"/>
      <c r="YP183" s="20"/>
      <c r="YQ183" s="20"/>
      <c r="YR183" s="20"/>
      <c r="YS183" s="20"/>
      <c r="YT183" s="20"/>
      <c r="YU183" s="20"/>
      <c r="YV183" s="20"/>
      <c r="YW183" s="20"/>
      <c r="YX183" s="20"/>
      <c r="YY183" s="20"/>
      <c r="YZ183" s="20"/>
      <c r="ZA183" s="20"/>
      <c r="ZB183" s="20"/>
      <c r="ZC183" s="20"/>
      <c r="ZD183" s="20"/>
      <c r="ZE183" s="20"/>
      <c r="ZF183" s="20"/>
      <c r="ZG183" s="20"/>
      <c r="ZH183" s="20"/>
      <c r="ZI183" s="20"/>
      <c r="ZJ183" s="20"/>
      <c r="ZK183" s="20"/>
      <c r="ZL183" s="20"/>
      <c r="ZM183" s="20"/>
      <c r="ZN183" s="20"/>
      <c r="ZO183" s="20"/>
      <c r="ZP183" s="20"/>
      <c r="ZQ183" s="20"/>
      <c r="ZR183" s="20"/>
      <c r="ZS183" s="20"/>
      <c r="ZT183" s="20"/>
      <c r="ZU183" s="20"/>
      <c r="ZV183" s="20"/>
      <c r="ZW183" s="20"/>
      <c r="ZX183" s="20"/>
      <c r="ZY183" s="20"/>
      <c r="ZZ183" s="20"/>
      <c r="AAA183" s="20"/>
      <c r="AAB183" s="20"/>
      <c r="AAC183" s="20"/>
      <c r="AAD183" s="20"/>
      <c r="AAE183" s="20"/>
      <c r="AAF183" s="20"/>
      <c r="AAG183" s="20"/>
      <c r="AAH183" s="20"/>
      <c r="AAI183" s="20"/>
      <c r="AAJ183" s="20"/>
      <c r="AAK183" s="20"/>
      <c r="AAL183" s="20"/>
      <c r="AAM183" s="20"/>
      <c r="AAN183" s="20"/>
      <c r="AAO183" s="20"/>
      <c r="AAP183" s="20"/>
      <c r="AAQ183" s="20"/>
      <c r="AAR183" s="20"/>
      <c r="AAS183" s="20"/>
      <c r="AAT183" s="20"/>
      <c r="AAU183" s="20"/>
      <c r="AAV183" s="20"/>
      <c r="AAW183" s="20"/>
      <c r="AAX183" s="20"/>
      <c r="AAY183" s="20"/>
      <c r="AAZ183" s="20"/>
      <c r="ABA183" s="20"/>
      <c r="ABB183" s="20"/>
      <c r="ABC183" s="20"/>
      <c r="ABD183" s="20"/>
      <c r="ABE183" s="20"/>
      <c r="ABF183" s="20"/>
      <c r="ABG183" s="20"/>
      <c r="ABH183" s="20"/>
      <c r="ABI183" s="20"/>
      <c r="ABJ183" s="20"/>
      <c r="ABK183" s="20"/>
      <c r="ABL183" s="20"/>
      <c r="ABM183" s="20"/>
      <c r="ABN183" s="20"/>
      <c r="ABO183" s="20"/>
      <c r="ABP183" s="20"/>
      <c r="ABQ183" s="20"/>
      <c r="ABR183" s="20"/>
      <c r="ABS183" s="20"/>
      <c r="ABT183" s="20"/>
      <c r="ABU183" s="20"/>
      <c r="ABV183" s="20"/>
      <c r="ABW183" s="20"/>
      <c r="ABX183" s="20"/>
      <c r="ABY183" s="20"/>
      <c r="ABZ183" s="20"/>
      <c r="ACA183" s="20"/>
      <c r="ACB183" s="20"/>
      <c r="ACC183" s="20"/>
      <c r="ACD183" s="20"/>
      <c r="ACE183" s="20"/>
      <c r="ACF183" s="20"/>
      <c r="ACG183" s="20"/>
      <c r="ACH183" s="20"/>
      <c r="ACI183" s="20"/>
      <c r="ACJ183" s="20"/>
      <c r="ACK183" s="20"/>
      <c r="ACL183" s="20"/>
      <c r="ACM183" s="20"/>
      <c r="ACN183" s="20"/>
      <c r="ACO183" s="20"/>
      <c r="ACP183" s="20"/>
      <c r="ACQ183" s="20"/>
      <c r="ACR183" s="20"/>
      <c r="ACS183" s="20"/>
      <c r="ACT183" s="20"/>
      <c r="ACU183" s="20"/>
      <c r="ACV183" s="20"/>
      <c r="ACW183" s="20"/>
      <c r="ACX183" s="20"/>
      <c r="ACY183" s="20"/>
      <c r="ACZ183" s="20"/>
      <c r="ADA183" s="20"/>
      <c r="ADB183" s="20"/>
      <c r="ADC183" s="20"/>
      <c r="ADD183" s="20"/>
      <c r="ADE183" s="20"/>
      <c r="ADF183" s="20"/>
      <c r="ADG183" s="20"/>
      <c r="ADH183" s="20"/>
      <c r="ADI183" s="20"/>
      <c r="ADJ183" s="20"/>
      <c r="ADK183" s="20"/>
      <c r="ADL183" s="20"/>
      <c r="ADM183" s="20"/>
      <c r="ADN183" s="20"/>
      <c r="ADO183" s="20"/>
      <c r="ADP183" s="20"/>
      <c r="ADQ183" s="20"/>
      <c r="ADR183" s="20"/>
      <c r="ADS183" s="20"/>
      <c r="ADT183" s="20"/>
      <c r="ADU183" s="20"/>
      <c r="ADV183" s="20"/>
      <c r="ADW183" s="20"/>
      <c r="ADX183" s="20"/>
      <c r="ADY183" s="20"/>
      <c r="ADZ183" s="20"/>
      <c r="AEA183" s="20"/>
      <c r="AEB183" s="20"/>
      <c r="AEC183" s="20"/>
      <c r="AED183" s="20"/>
      <c r="AEE183" s="20"/>
      <c r="AEF183" s="20"/>
      <c r="AEG183" s="20"/>
      <c r="AEH183" s="20"/>
      <c r="AEI183" s="20"/>
      <c r="AEJ183" s="20"/>
      <c r="AEK183" s="20"/>
      <c r="AEL183" s="20"/>
      <c r="AEM183" s="20"/>
      <c r="AEN183" s="20"/>
      <c r="AEO183" s="20"/>
      <c r="AEP183" s="20"/>
      <c r="AEQ183" s="20"/>
      <c r="AER183" s="20"/>
      <c r="AES183" s="20"/>
      <c r="AET183" s="20"/>
      <c r="AEU183" s="20"/>
      <c r="AEV183" s="20"/>
      <c r="AEW183" s="20"/>
      <c r="AEX183" s="20"/>
      <c r="AEY183" s="20"/>
      <c r="AEZ183" s="20"/>
      <c r="AFA183" s="20"/>
      <c r="AFB183" s="20"/>
      <c r="AFC183" s="20"/>
      <c r="AFD183" s="20"/>
      <c r="AFE183" s="20"/>
      <c r="AFF183" s="20"/>
      <c r="AFG183" s="20"/>
      <c r="AFH183" s="20"/>
      <c r="AFI183" s="20"/>
      <c r="AFJ183" s="20"/>
      <c r="AFK183" s="20"/>
      <c r="AFL183" s="20"/>
      <c r="AFM183" s="20"/>
      <c r="AFN183" s="20"/>
      <c r="AFO183" s="20"/>
      <c r="AFP183" s="20"/>
      <c r="AFQ183" s="20"/>
      <c r="AFR183" s="20"/>
      <c r="AFS183" s="20"/>
      <c r="AFT183" s="20"/>
      <c r="AFU183" s="20"/>
      <c r="AFV183" s="20"/>
      <c r="AFW183" s="20"/>
      <c r="AFX183" s="20"/>
      <c r="AFY183" s="20"/>
      <c r="AFZ183" s="20"/>
      <c r="AGA183" s="20"/>
      <c r="AGB183" s="20"/>
      <c r="AGC183" s="20"/>
      <c r="AGD183" s="20"/>
      <c r="AGE183" s="20"/>
      <c r="AGF183" s="20"/>
      <c r="AGG183" s="20"/>
      <c r="AGH183" s="20"/>
      <c r="AGI183" s="20"/>
      <c r="AGJ183" s="20"/>
      <c r="AGK183" s="20"/>
      <c r="AGL183" s="20"/>
      <c r="AGM183" s="20"/>
      <c r="AGN183" s="20"/>
      <c r="AGO183" s="20"/>
      <c r="AGP183" s="20"/>
      <c r="AGQ183" s="20"/>
      <c r="AGR183" s="20"/>
      <c r="AGS183" s="20"/>
      <c r="AGT183" s="20"/>
      <c r="AGU183" s="20"/>
      <c r="AGV183" s="20"/>
      <c r="AGW183" s="20"/>
      <c r="AGX183" s="20"/>
      <c r="AGY183" s="20"/>
      <c r="AGZ183" s="20"/>
      <c r="AHA183" s="20"/>
      <c r="AHB183" s="20"/>
      <c r="AHC183" s="20"/>
      <c r="AHD183" s="20"/>
      <c r="AHE183" s="20"/>
      <c r="AHF183" s="20"/>
      <c r="AHG183" s="20"/>
      <c r="AHH183" s="20"/>
      <c r="AHI183" s="20"/>
      <c r="AHJ183" s="20"/>
      <c r="AHK183" s="20"/>
      <c r="AHL183" s="20"/>
      <c r="AHM183" s="20"/>
      <c r="AHN183" s="20"/>
      <c r="AHO183" s="20"/>
      <c r="AHP183" s="20"/>
      <c r="AHQ183" s="20"/>
      <c r="AHR183" s="20"/>
      <c r="AHS183" s="20"/>
      <c r="AHT183" s="20"/>
      <c r="AHU183" s="20"/>
      <c r="AHV183" s="20"/>
      <c r="AHW183" s="20"/>
      <c r="AHX183" s="20"/>
      <c r="AHY183" s="20"/>
      <c r="AHZ183" s="20"/>
      <c r="AIA183" s="20"/>
      <c r="AIB183" s="20"/>
      <c r="AIC183" s="20"/>
      <c r="AID183" s="20"/>
      <c r="AIE183" s="20"/>
      <c r="AIF183" s="20"/>
      <c r="AIG183" s="20"/>
      <c r="AIH183" s="20"/>
      <c r="AII183" s="20"/>
      <c r="AIJ183" s="20"/>
      <c r="AIK183" s="20"/>
      <c r="AIL183" s="20"/>
      <c r="AIM183" s="20"/>
      <c r="AIN183" s="20"/>
      <c r="AIO183" s="20"/>
      <c r="AIP183" s="20"/>
      <c r="AIQ183" s="20"/>
      <c r="AIR183" s="20"/>
      <c r="AIS183" s="20"/>
      <c r="AIT183" s="20"/>
      <c r="AIU183" s="20"/>
      <c r="AIV183" s="20"/>
      <c r="AIW183" s="20"/>
      <c r="AIX183" s="20"/>
      <c r="AIY183" s="20"/>
      <c r="AIZ183" s="20"/>
      <c r="AJA183" s="20"/>
      <c r="AJB183" s="20"/>
      <c r="AJC183" s="20"/>
      <c r="AJD183" s="20"/>
      <c r="AJE183" s="20"/>
      <c r="AJF183" s="20"/>
      <c r="AJG183" s="20"/>
      <c r="AJH183" s="20"/>
      <c r="AJI183" s="20"/>
      <c r="AJJ183" s="20"/>
      <c r="AJK183" s="20"/>
      <c r="AJL183" s="20"/>
      <c r="AJM183" s="20"/>
      <c r="AJN183" s="20"/>
      <c r="AJO183" s="20"/>
      <c r="AJP183" s="20"/>
      <c r="AJQ183" s="20"/>
      <c r="AJR183" s="20"/>
      <c r="AJS183" s="20"/>
      <c r="AJT183" s="20"/>
      <c r="AJU183" s="20"/>
      <c r="AJV183" s="20"/>
      <c r="AJW183" s="20"/>
      <c r="AJX183" s="20"/>
      <c r="AJY183" s="20"/>
      <c r="AJZ183" s="20"/>
      <c r="AKA183" s="20"/>
      <c r="AKB183" s="20"/>
      <c r="AKC183" s="20"/>
      <c r="AKD183" s="20"/>
      <c r="AKE183" s="20"/>
      <c r="AKF183" s="20"/>
      <c r="AKG183" s="20"/>
      <c r="AKH183" s="20"/>
      <c r="AKI183" s="20"/>
      <c r="AKJ183" s="20"/>
      <c r="AKK183" s="20"/>
      <c r="AKL183" s="20"/>
      <c r="AKM183" s="20"/>
      <c r="AKN183" s="20"/>
      <c r="AKO183" s="20"/>
      <c r="AKP183" s="20"/>
      <c r="AKQ183" s="20"/>
      <c r="AKR183" s="20"/>
      <c r="AKS183" s="20"/>
      <c r="AKT183" s="20"/>
      <c r="AKU183" s="20"/>
      <c r="AKV183" s="20"/>
      <c r="AKW183" s="20"/>
      <c r="AKX183" s="20"/>
      <c r="AKY183" s="20"/>
      <c r="AKZ183" s="20"/>
      <c r="ALA183" s="20"/>
      <c r="ALB183" s="20"/>
      <c r="ALC183" s="20"/>
      <c r="ALD183" s="20"/>
      <c r="ALE183" s="20"/>
      <c r="ALF183" s="20"/>
      <c r="ALG183" s="20"/>
      <c r="ALH183" s="20"/>
      <c r="ALI183" s="20"/>
      <c r="ALJ183" s="20"/>
      <c r="ALK183" s="20"/>
      <c r="ALL183" s="20"/>
      <c r="ALM183" s="20"/>
      <c r="ALN183" s="20"/>
      <c r="ALO183" s="20"/>
      <c r="ALP183" s="20"/>
      <c r="ALQ183" s="20"/>
      <c r="ALR183" s="20"/>
      <c r="ALS183" s="20"/>
      <c r="ALT183" s="20"/>
      <c r="ALU183" s="20"/>
      <c r="ALV183" s="20"/>
      <c r="ALW183" s="20"/>
      <c r="ALX183" s="20"/>
      <c r="ALY183" s="20"/>
      <c r="ALZ183" s="20"/>
      <c r="AMA183" s="20"/>
      <c r="AMB183" s="20"/>
      <c r="AMC183" s="20"/>
      <c r="AMD183" s="20"/>
      <c r="AME183" s="20"/>
      <c r="AMF183" s="20"/>
      <c r="AMG183" s="20"/>
      <c r="AMH183" s="20"/>
      <c r="AMI183" s="20"/>
      <c r="AMJ183" s="20"/>
      <c r="AMK183" s="20"/>
      <c r="AML183" s="20"/>
      <c r="AMM183" s="20"/>
      <c r="AMN183" s="20"/>
      <c r="AMO183" s="20"/>
      <c r="AMP183" s="20"/>
      <c r="AMQ183" s="20"/>
      <c r="AMR183" s="20"/>
      <c r="AMS183" s="20"/>
      <c r="AMT183" s="20"/>
      <c r="AMU183" s="20"/>
      <c r="AMV183" s="20"/>
      <c r="AMW183" s="20"/>
      <c r="AMX183" s="20"/>
      <c r="AMY183" s="20"/>
      <c r="AMZ183" s="20"/>
      <c r="ANA183" s="20"/>
      <c r="ANB183" s="20"/>
      <c r="ANC183" s="20"/>
      <c r="AND183" s="20"/>
      <c r="ANE183" s="20"/>
      <c r="ANF183" s="20"/>
      <c r="ANG183" s="20"/>
      <c r="ANH183" s="20"/>
      <c r="ANI183" s="20"/>
      <c r="ANJ183" s="20"/>
      <c r="ANK183" s="20"/>
      <c r="ANL183" s="20"/>
      <c r="ANM183" s="20"/>
      <c r="ANN183" s="20"/>
      <c r="ANO183" s="20"/>
      <c r="ANP183" s="20"/>
      <c r="ANQ183" s="20"/>
      <c r="ANR183" s="20"/>
      <c r="ANS183" s="20"/>
      <c r="ANT183" s="20"/>
      <c r="ANU183" s="20"/>
      <c r="ANV183" s="20"/>
      <c r="ANW183" s="20"/>
      <c r="ANX183" s="20"/>
      <c r="ANY183" s="20"/>
      <c r="ANZ183" s="20"/>
      <c r="AOA183" s="20"/>
      <c r="AOB183" s="20"/>
      <c r="AOC183" s="20"/>
      <c r="AOD183" s="20"/>
      <c r="AOE183" s="20"/>
      <c r="AOF183" s="20"/>
      <c r="AOG183" s="20"/>
      <c r="AOH183" s="20"/>
      <c r="AOI183" s="20"/>
      <c r="AOJ183" s="20"/>
      <c r="AOK183" s="20"/>
      <c r="AOL183" s="20"/>
      <c r="AOM183" s="20"/>
      <c r="AON183" s="20"/>
      <c r="AOO183" s="20"/>
      <c r="AOP183" s="20"/>
      <c r="AOQ183" s="20"/>
      <c r="AOR183" s="20"/>
      <c r="AOS183" s="20"/>
      <c r="AOT183" s="20"/>
      <c r="AOU183" s="20"/>
      <c r="AOV183" s="20"/>
      <c r="AOW183" s="20"/>
      <c r="AOX183" s="20"/>
      <c r="AOY183" s="20"/>
      <c r="AOZ183" s="20"/>
      <c r="APA183" s="20"/>
      <c r="APB183" s="20"/>
      <c r="APC183" s="20"/>
      <c r="APD183" s="20"/>
      <c r="APE183" s="20"/>
      <c r="APF183" s="20"/>
      <c r="APG183" s="20"/>
      <c r="APH183" s="20"/>
      <c r="API183" s="20"/>
      <c r="APJ183" s="20"/>
      <c r="APK183" s="20"/>
      <c r="APL183" s="20"/>
      <c r="APM183" s="20"/>
      <c r="APN183" s="20"/>
      <c r="APO183" s="20"/>
      <c r="APP183" s="20"/>
      <c r="APQ183" s="20"/>
      <c r="APR183" s="20"/>
      <c r="APS183" s="20"/>
      <c r="APT183" s="20"/>
      <c r="APU183" s="20"/>
      <c r="APV183" s="20"/>
      <c r="APW183" s="20"/>
      <c r="APX183" s="20"/>
      <c r="APY183" s="20"/>
      <c r="APZ183" s="20"/>
      <c r="AQA183" s="20"/>
      <c r="AQB183" s="20"/>
      <c r="AQC183" s="20"/>
      <c r="AQD183" s="20"/>
      <c r="AQE183" s="20"/>
      <c r="AQF183" s="20"/>
      <c r="AQG183" s="20"/>
      <c r="AQH183" s="20"/>
      <c r="AQI183" s="20"/>
      <c r="AQJ183" s="20"/>
      <c r="AQK183" s="20"/>
      <c r="AQL183" s="20"/>
      <c r="AQM183" s="20"/>
      <c r="AQN183" s="20"/>
      <c r="AQO183" s="20"/>
      <c r="AQP183" s="20"/>
      <c r="AQQ183" s="20"/>
      <c r="AQR183" s="20"/>
      <c r="AQS183" s="20"/>
      <c r="AQT183" s="20"/>
      <c r="AQU183" s="20"/>
      <c r="AQV183" s="20"/>
      <c r="AQW183" s="20"/>
      <c r="AQX183" s="20"/>
      <c r="AQY183" s="20"/>
      <c r="AQZ183" s="20"/>
      <c r="ARA183" s="20"/>
      <c r="ARB183" s="20"/>
      <c r="ARC183" s="20"/>
      <c r="ARD183" s="20"/>
      <c r="ARE183" s="20"/>
      <c r="ARF183" s="20"/>
      <c r="ARG183" s="20"/>
      <c r="ARH183" s="20"/>
      <c r="ARI183" s="20"/>
      <c r="ARJ183" s="20"/>
      <c r="ARK183" s="20"/>
      <c r="ARL183" s="20"/>
      <c r="ARM183" s="20"/>
      <c r="ARN183" s="20"/>
      <c r="ARO183" s="20"/>
      <c r="ARP183" s="20"/>
      <c r="ARQ183" s="20"/>
      <c r="ARR183" s="20"/>
      <c r="ARS183" s="20"/>
      <c r="ART183" s="20"/>
      <c r="ARU183" s="20"/>
      <c r="ARV183" s="20"/>
      <c r="ARW183" s="20"/>
      <c r="ARX183" s="20"/>
      <c r="ARY183" s="20"/>
      <c r="ARZ183" s="20"/>
      <c r="ASA183" s="20"/>
      <c r="ASB183" s="20"/>
      <c r="ASC183" s="20"/>
      <c r="ASD183" s="20"/>
      <c r="ASE183" s="20"/>
      <c r="ASF183" s="20"/>
      <c r="ASG183" s="20"/>
      <c r="ASH183" s="20"/>
      <c r="ASI183" s="20"/>
      <c r="ASJ183" s="20"/>
      <c r="ASK183" s="20"/>
      <c r="ASL183" s="20"/>
      <c r="ASM183" s="20"/>
      <c r="ASN183" s="20"/>
      <c r="ASO183" s="20"/>
      <c r="ASP183" s="20"/>
      <c r="ASQ183" s="20"/>
      <c r="ASR183" s="20"/>
      <c r="ASS183" s="20"/>
      <c r="AST183" s="20"/>
      <c r="ASU183" s="20"/>
      <c r="ASV183" s="20"/>
      <c r="ASW183" s="20"/>
      <c r="ASX183" s="20"/>
      <c r="ASY183" s="20"/>
      <c r="ASZ183" s="20"/>
      <c r="ATA183" s="20"/>
      <c r="ATB183" s="20"/>
      <c r="ATC183" s="20"/>
      <c r="ATD183" s="20"/>
      <c r="ATE183" s="20"/>
      <c r="ATF183" s="20"/>
      <c r="ATG183" s="20"/>
      <c r="ATH183" s="20"/>
      <c r="ATI183" s="20"/>
      <c r="ATJ183" s="20"/>
      <c r="ATK183" s="20"/>
      <c r="ATL183" s="20"/>
      <c r="ATM183" s="20"/>
      <c r="ATN183" s="20"/>
      <c r="ATO183" s="20"/>
      <c r="ATP183" s="20"/>
      <c r="ATQ183" s="20"/>
      <c r="ATR183" s="20"/>
      <c r="ATS183" s="20"/>
      <c r="ATT183" s="20"/>
      <c r="ATU183" s="20"/>
      <c r="ATV183" s="20"/>
      <c r="ATW183" s="20"/>
      <c r="ATX183" s="20"/>
      <c r="ATY183" s="20"/>
      <c r="ATZ183" s="20"/>
      <c r="AUA183" s="20"/>
      <c r="AUB183" s="20"/>
      <c r="AUC183" s="20"/>
      <c r="AUD183" s="20"/>
      <c r="AUE183" s="20"/>
      <c r="AUF183" s="20"/>
      <c r="AUG183" s="20"/>
      <c r="AUH183" s="20"/>
      <c r="AUI183" s="20"/>
      <c r="AUJ183" s="20"/>
      <c r="AUK183" s="20"/>
      <c r="AUL183" s="20"/>
      <c r="AUM183" s="20"/>
      <c r="AUN183" s="20"/>
      <c r="AUO183" s="20"/>
      <c r="AUP183" s="20"/>
      <c r="AUQ183" s="20"/>
      <c r="AUR183" s="20"/>
      <c r="AUS183" s="20"/>
      <c r="AUT183" s="20"/>
      <c r="AUU183" s="20"/>
      <c r="AUV183" s="20"/>
      <c r="AUW183" s="20"/>
      <c r="AUX183" s="20"/>
      <c r="AUY183" s="20"/>
      <c r="AUZ183" s="20"/>
      <c r="AVA183" s="20"/>
      <c r="AVB183" s="20"/>
      <c r="AVC183" s="20"/>
      <c r="AVD183" s="20"/>
      <c r="AVE183" s="20"/>
      <c r="AVF183" s="20"/>
      <c r="AVG183" s="20"/>
      <c r="AVH183" s="20"/>
      <c r="AVI183" s="20"/>
      <c r="AVJ183" s="20"/>
      <c r="AVK183" s="20"/>
      <c r="AVL183" s="20"/>
      <c r="AVM183" s="20"/>
      <c r="AVN183" s="20"/>
      <c r="AVO183" s="20"/>
      <c r="AVP183" s="20"/>
      <c r="AVQ183" s="20"/>
      <c r="AVR183" s="20"/>
      <c r="AVS183" s="20"/>
      <c r="AVT183" s="20"/>
      <c r="AVU183" s="20"/>
      <c r="AVV183" s="20"/>
      <c r="AVW183" s="20"/>
      <c r="AVX183" s="20"/>
      <c r="AVY183" s="20"/>
      <c r="AVZ183" s="20"/>
      <c r="AWA183" s="20"/>
      <c r="AWB183" s="20"/>
      <c r="AWC183" s="20"/>
      <c r="AWD183" s="20"/>
      <c r="AWE183" s="20"/>
      <c r="AWF183" s="20"/>
      <c r="AWG183" s="20"/>
      <c r="AWH183" s="20"/>
      <c r="AWI183" s="20"/>
      <c r="AWJ183" s="20"/>
      <c r="AWK183" s="20"/>
      <c r="AWL183" s="20"/>
      <c r="AWM183" s="20"/>
      <c r="AWN183" s="20"/>
      <c r="AWO183" s="20"/>
      <c r="AWP183" s="20"/>
      <c r="AWQ183" s="20"/>
      <c r="AWR183" s="20"/>
      <c r="AWS183" s="20"/>
      <c r="AWT183" s="20"/>
      <c r="AWU183" s="20"/>
      <c r="AWV183" s="20"/>
      <c r="AWW183" s="20"/>
      <c r="AWX183" s="20"/>
      <c r="AWY183" s="20"/>
      <c r="AWZ183" s="20"/>
      <c r="AXA183" s="20"/>
      <c r="AXB183" s="20"/>
      <c r="AXC183" s="20"/>
      <c r="AXD183" s="20"/>
      <c r="AXE183" s="20"/>
      <c r="AXF183" s="20"/>
      <c r="AXG183" s="20"/>
      <c r="AXH183" s="20"/>
      <c r="AXI183" s="20"/>
      <c r="AXJ183" s="20"/>
      <c r="AXK183" s="20"/>
      <c r="AXL183" s="20"/>
      <c r="AXM183" s="20"/>
      <c r="AXN183" s="20"/>
      <c r="AXO183" s="20"/>
      <c r="AXP183" s="20"/>
      <c r="AXQ183" s="20"/>
      <c r="AXR183" s="20"/>
      <c r="AXS183" s="20"/>
      <c r="AXT183" s="20"/>
      <c r="AXU183" s="20"/>
      <c r="AXV183" s="20"/>
      <c r="AXW183" s="20"/>
      <c r="AXX183" s="20"/>
      <c r="AXY183" s="20"/>
      <c r="AXZ183" s="20"/>
      <c r="AYA183" s="20"/>
      <c r="AYB183" s="20"/>
      <c r="AYC183" s="20"/>
      <c r="AYD183" s="20"/>
      <c r="AYE183" s="20"/>
      <c r="AYF183" s="20"/>
      <c r="AYG183" s="20"/>
      <c r="AYH183" s="20"/>
      <c r="AYI183" s="20"/>
      <c r="AYJ183" s="20"/>
      <c r="AYK183" s="20"/>
      <c r="AYL183" s="20"/>
      <c r="AYM183" s="20"/>
      <c r="AYN183" s="20"/>
      <c r="AYO183" s="20"/>
      <c r="AYP183" s="20"/>
      <c r="AYQ183" s="20"/>
      <c r="AYR183" s="20"/>
      <c r="AYS183" s="20"/>
      <c r="AYT183" s="20"/>
      <c r="AYU183" s="20"/>
      <c r="AYV183" s="20"/>
      <c r="AYW183" s="20"/>
      <c r="AYX183" s="20"/>
      <c r="AYY183" s="20"/>
      <c r="AYZ183" s="20"/>
      <c r="AZA183" s="20"/>
      <c r="AZB183" s="20"/>
      <c r="AZC183" s="20"/>
      <c r="AZD183" s="20"/>
      <c r="AZE183" s="20"/>
      <c r="AZF183" s="20"/>
      <c r="AZG183" s="20"/>
      <c r="AZH183" s="20"/>
      <c r="AZI183" s="20"/>
      <c r="AZJ183" s="20"/>
      <c r="AZK183" s="20"/>
      <c r="AZL183" s="20"/>
      <c r="AZM183" s="20"/>
      <c r="AZN183" s="20"/>
      <c r="AZO183" s="20"/>
      <c r="AZP183" s="20"/>
      <c r="AZQ183" s="20"/>
      <c r="AZR183" s="20"/>
      <c r="AZS183" s="20"/>
      <c r="AZT183" s="20"/>
      <c r="AZU183" s="20"/>
      <c r="AZV183" s="20"/>
      <c r="AZW183" s="20"/>
      <c r="AZX183" s="20"/>
      <c r="AZY183" s="20"/>
      <c r="AZZ183" s="20"/>
      <c r="BAA183" s="20"/>
      <c r="BAB183" s="20"/>
      <c r="BAC183" s="20"/>
      <c r="BAD183" s="20"/>
      <c r="BAE183" s="20"/>
      <c r="BAF183" s="20"/>
      <c r="BAG183" s="20"/>
      <c r="BAH183" s="20"/>
      <c r="BAI183" s="20"/>
      <c r="BAJ183" s="20"/>
      <c r="BAK183" s="20"/>
      <c r="BAL183" s="20"/>
      <c r="BAM183" s="20"/>
      <c r="BAN183" s="20"/>
      <c r="BAO183" s="20"/>
      <c r="BAP183" s="20"/>
      <c r="BAQ183" s="20"/>
      <c r="BAR183" s="20"/>
      <c r="BAS183" s="20"/>
      <c r="BAT183" s="20"/>
      <c r="BAU183" s="20"/>
      <c r="BAV183" s="20"/>
      <c r="BAW183" s="20"/>
      <c r="BAX183" s="20"/>
      <c r="BAY183" s="20"/>
      <c r="BAZ183" s="20"/>
      <c r="BBA183" s="20"/>
      <c r="BBB183" s="20"/>
      <c r="BBC183" s="20"/>
      <c r="BBD183" s="20"/>
      <c r="BBE183" s="20"/>
      <c r="BBF183" s="20"/>
      <c r="BBG183" s="20"/>
      <c r="BBH183" s="20"/>
      <c r="BBI183" s="20"/>
      <c r="BBJ183" s="20"/>
      <c r="BBK183" s="20"/>
      <c r="BBL183" s="20"/>
      <c r="BBM183" s="20"/>
      <c r="BBN183" s="20"/>
      <c r="BBO183" s="20"/>
      <c r="BBP183" s="20"/>
      <c r="BBQ183" s="20"/>
      <c r="BBR183" s="20"/>
      <c r="BBS183" s="20"/>
      <c r="BBT183" s="20"/>
      <c r="BBU183" s="20"/>
      <c r="BBV183" s="20"/>
      <c r="BBW183" s="20"/>
      <c r="BBX183" s="20"/>
      <c r="BBY183" s="20"/>
      <c r="BBZ183" s="20"/>
      <c r="BCA183" s="20"/>
      <c r="BCB183" s="20"/>
      <c r="BCC183" s="20"/>
      <c r="BCD183" s="20"/>
      <c r="BCE183" s="20"/>
      <c r="BCF183" s="20"/>
      <c r="BCG183" s="20"/>
      <c r="BCH183" s="20"/>
      <c r="BCI183" s="20"/>
      <c r="BCJ183" s="20"/>
      <c r="BCK183" s="20"/>
      <c r="BCL183" s="20"/>
      <c r="BCM183" s="20"/>
      <c r="BCN183" s="20"/>
      <c r="BCO183" s="20"/>
      <c r="BCP183" s="20"/>
      <c r="BCQ183" s="20"/>
      <c r="BCR183" s="20"/>
      <c r="BCS183" s="20"/>
      <c r="BCT183" s="20"/>
      <c r="BCU183" s="20"/>
      <c r="BCV183" s="20"/>
      <c r="BCW183" s="20"/>
      <c r="BCX183" s="20"/>
      <c r="BCY183" s="20"/>
      <c r="BCZ183" s="20"/>
      <c r="BDA183" s="20"/>
      <c r="BDB183" s="20"/>
      <c r="BDC183" s="20"/>
      <c r="BDD183" s="20"/>
      <c r="BDE183" s="20"/>
      <c r="BDF183" s="20"/>
      <c r="BDG183" s="20"/>
      <c r="BDH183" s="20"/>
      <c r="BDI183" s="20"/>
      <c r="BDJ183" s="20"/>
      <c r="BDK183" s="20"/>
      <c r="BDL183" s="20"/>
      <c r="BDM183" s="20"/>
      <c r="BDN183" s="20"/>
      <c r="BDO183" s="20"/>
      <c r="BDP183" s="20"/>
      <c r="BDQ183" s="20"/>
      <c r="BDR183" s="20"/>
      <c r="BDS183" s="20"/>
      <c r="BDT183" s="20"/>
      <c r="BDU183" s="20"/>
      <c r="BDV183" s="20"/>
      <c r="BDW183" s="20"/>
      <c r="BDX183" s="20"/>
      <c r="BDY183" s="20"/>
      <c r="BDZ183" s="20"/>
      <c r="BEA183" s="20"/>
      <c r="BEB183" s="20"/>
      <c r="BEC183" s="20"/>
      <c r="BED183" s="20"/>
      <c r="BEE183" s="20"/>
      <c r="BEF183" s="20"/>
      <c r="BEG183" s="20"/>
      <c r="BEH183" s="20"/>
      <c r="BEI183" s="20"/>
      <c r="BEJ183" s="20"/>
      <c r="BEK183" s="20"/>
      <c r="BEL183" s="20"/>
      <c r="BEM183" s="20"/>
      <c r="BEN183" s="20"/>
      <c r="BEO183" s="20"/>
      <c r="BEP183" s="20"/>
      <c r="BEQ183" s="20"/>
      <c r="BER183" s="20"/>
      <c r="BES183" s="20"/>
      <c r="BET183" s="20"/>
      <c r="BEU183" s="20"/>
      <c r="BEV183" s="20"/>
      <c r="BEW183" s="20"/>
      <c r="BEX183" s="20"/>
      <c r="BEY183" s="20"/>
      <c r="BEZ183" s="20"/>
      <c r="BFA183" s="20"/>
      <c r="BFB183" s="20"/>
      <c r="BFC183" s="20"/>
      <c r="BFD183" s="20"/>
      <c r="BFE183" s="20"/>
      <c r="BFF183" s="20"/>
      <c r="BFG183" s="20"/>
      <c r="BFH183" s="20"/>
      <c r="BFI183" s="20"/>
      <c r="BFJ183" s="20"/>
      <c r="BFK183" s="20"/>
      <c r="BFL183" s="20"/>
      <c r="BFM183" s="20"/>
      <c r="BFN183" s="20"/>
      <c r="BFO183" s="20"/>
      <c r="BFP183" s="20"/>
      <c r="BFQ183" s="20"/>
      <c r="BFR183" s="20"/>
      <c r="BFS183" s="20"/>
      <c r="BFT183" s="20"/>
      <c r="BFU183" s="20"/>
      <c r="BFV183" s="20"/>
      <c r="BFW183" s="20"/>
      <c r="BFX183" s="20"/>
      <c r="BFY183" s="20"/>
      <c r="BFZ183" s="20"/>
      <c r="BGA183" s="20"/>
      <c r="BGB183" s="20"/>
      <c r="BGC183" s="20"/>
      <c r="BGD183" s="20"/>
      <c r="BGE183" s="20"/>
      <c r="BGF183" s="20"/>
      <c r="BGG183" s="20"/>
      <c r="BGH183" s="20"/>
      <c r="BGI183" s="20"/>
      <c r="BGJ183" s="20"/>
      <c r="BGK183" s="20"/>
      <c r="BGL183" s="20"/>
      <c r="BGM183" s="20"/>
      <c r="BGN183" s="20"/>
      <c r="BGO183" s="20"/>
      <c r="BGP183" s="20"/>
      <c r="BGQ183" s="20"/>
      <c r="BGR183" s="20"/>
      <c r="BGS183" s="20"/>
      <c r="BGT183" s="20"/>
      <c r="BGU183" s="20"/>
      <c r="BGV183" s="20"/>
      <c r="BGW183" s="20"/>
      <c r="BGX183" s="20"/>
      <c r="BGY183" s="20"/>
      <c r="BGZ183" s="20"/>
      <c r="BHA183" s="20"/>
      <c r="BHB183" s="20"/>
      <c r="BHC183" s="20"/>
      <c r="BHD183" s="20"/>
      <c r="BHE183" s="20"/>
      <c r="BHF183" s="20"/>
      <c r="BHG183" s="20"/>
      <c r="BHH183" s="20"/>
      <c r="BHI183" s="20"/>
      <c r="BHJ183" s="20"/>
      <c r="BHK183" s="20"/>
      <c r="BHL183" s="20"/>
      <c r="BHM183" s="20"/>
      <c r="BHN183" s="20"/>
      <c r="BHO183" s="20"/>
      <c r="BHP183" s="20"/>
      <c r="BHQ183" s="20"/>
      <c r="BHR183" s="20"/>
      <c r="BHS183" s="20"/>
      <c r="BHT183" s="20"/>
      <c r="BHU183" s="20"/>
      <c r="BHV183" s="20"/>
      <c r="BHW183" s="20"/>
      <c r="BHX183" s="20"/>
      <c r="BHY183" s="20"/>
      <c r="BHZ183" s="20"/>
      <c r="BIA183" s="20"/>
      <c r="BIB183" s="20"/>
      <c r="BIC183" s="20"/>
      <c r="BID183" s="20"/>
      <c r="BIE183" s="20"/>
      <c r="BIF183" s="20"/>
      <c r="BIG183" s="20"/>
      <c r="BIH183" s="20"/>
      <c r="BII183" s="20"/>
      <c r="BIJ183" s="20"/>
      <c r="BIK183" s="20"/>
      <c r="BIL183" s="20"/>
      <c r="BIM183" s="20"/>
      <c r="BIN183" s="20"/>
      <c r="BIO183" s="20"/>
      <c r="BIP183" s="20"/>
      <c r="BIQ183" s="20"/>
      <c r="BIR183" s="20"/>
      <c r="BIS183" s="20"/>
      <c r="BIT183" s="20"/>
      <c r="BIU183" s="20"/>
      <c r="BIV183" s="20"/>
      <c r="BIW183" s="20"/>
      <c r="BIX183" s="20"/>
      <c r="BIY183" s="20"/>
      <c r="BIZ183" s="20"/>
      <c r="BJA183" s="20"/>
      <c r="BJB183" s="20"/>
      <c r="BJC183" s="20"/>
      <c r="BJD183" s="20"/>
      <c r="BJE183" s="20"/>
      <c r="BJF183" s="20"/>
      <c r="BJG183" s="20"/>
      <c r="BJH183" s="20"/>
      <c r="BJI183" s="20"/>
      <c r="BJJ183" s="20"/>
      <c r="BJK183" s="20"/>
      <c r="BJL183" s="20"/>
      <c r="BJM183" s="20"/>
      <c r="BJN183" s="20"/>
      <c r="BJO183" s="20"/>
      <c r="BJP183" s="20"/>
      <c r="BJQ183" s="20"/>
      <c r="BJR183" s="20"/>
      <c r="BJS183" s="20"/>
      <c r="BJT183" s="20"/>
      <c r="BJU183" s="20"/>
      <c r="BJV183" s="20"/>
      <c r="BJW183" s="20"/>
      <c r="BJX183" s="20"/>
      <c r="BJY183" s="20"/>
      <c r="BJZ183" s="20"/>
      <c r="BKA183" s="20"/>
      <c r="BKB183" s="20"/>
      <c r="BKC183" s="20"/>
      <c r="BKD183" s="20"/>
      <c r="BKE183" s="20"/>
      <c r="BKF183" s="20"/>
      <c r="BKG183" s="20"/>
      <c r="BKH183" s="20"/>
      <c r="BKI183" s="20"/>
      <c r="BKJ183" s="20"/>
      <c r="BKK183" s="20"/>
      <c r="BKL183" s="20"/>
      <c r="BKM183" s="20"/>
      <c r="BKN183" s="20"/>
      <c r="BKO183" s="20"/>
      <c r="BKP183" s="20"/>
      <c r="BKQ183" s="20"/>
      <c r="BKR183" s="20"/>
      <c r="BKS183" s="20"/>
      <c r="BKT183" s="20"/>
      <c r="BKU183" s="20"/>
      <c r="BKV183" s="20"/>
      <c r="BKW183" s="20"/>
      <c r="BKX183" s="20"/>
      <c r="BKY183" s="20"/>
      <c r="BKZ183" s="20"/>
      <c r="BLA183" s="20"/>
      <c r="BLB183" s="20"/>
      <c r="BLC183" s="20"/>
      <c r="BLD183" s="20"/>
      <c r="BLE183" s="20"/>
      <c r="BLF183" s="20"/>
      <c r="BLG183" s="20"/>
      <c r="BLH183" s="20"/>
      <c r="BLI183" s="20"/>
      <c r="BLJ183" s="20"/>
      <c r="BLK183" s="20"/>
      <c r="BLL183" s="20"/>
      <c r="BLM183" s="20"/>
      <c r="BLN183" s="20"/>
      <c r="BLO183" s="20"/>
      <c r="BLP183" s="20"/>
      <c r="BLQ183" s="20"/>
      <c r="BLR183" s="20"/>
      <c r="BLS183" s="20"/>
      <c r="BLT183" s="20"/>
      <c r="BLU183" s="20"/>
      <c r="BLV183" s="20"/>
      <c r="BLW183" s="20"/>
      <c r="BLX183" s="20"/>
      <c r="BLY183" s="20"/>
      <c r="BLZ183" s="20"/>
      <c r="BMA183" s="20"/>
      <c r="BMB183" s="20"/>
      <c r="BMC183" s="20"/>
      <c r="BMD183" s="20"/>
      <c r="BME183" s="20"/>
      <c r="BMF183" s="20"/>
      <c r="BMG183" s="20"/>
      <c r="BMH183" s="20"/>
      <c r="BMI183" s="20"/>
      <c r="BMJ183" s="20"/>
      <c r="BMK183" s="20"/>
      <c r="BML183" s="20"/>
      <c r="BMM183" s="20"/>
      <c r="BMN183" s="20"/>
      <c r="BMO183" s="20"/>
      <c r="BMP183" s="20"/>
      <c r="BMQ183" s="20"/>
      <c r="BMR183" s="20"/>
      <c r="BMS183" s="20"/>
      <c r="BMT183" s="20"/>
      <c r="BMU183" s="20"/>
      <c r="BMV183" s="20"/>
      <c r="BMW183" s="20"/>
      <c r="BMX183" s="20"/>
      <c r="BMY183" s="20"/>
      <c r="BMZ183" s="20"/>
      <c r="BNA183" s="20"/>
      <c r="BNB183" s="20"/>
      <c r="BNC183" s="20"/>
      <c r="BND183" s="20"/>
      <c r="BNE183" s="20"/>
      <c r="BNF183" s="20"/>
      <c r="BNG183" s="20"/>
      <c r="BNH183" s="20"/>
      <c r="BNI183" s="20"/>
      <c r="BNJ183" s="20"/>
      <c r="BNK183" s="20"/>
      <c r="BNL183" s="20"/>
      <c r="BNM183" s="20"/>
      <c r="BNN183" s="20"/>
      <c r="BNO183" s="20"/>
      <c r="BNP183" s="20"/>
      <c r="BNQ183" s="20"/>
      <c r="BNR183" s="20"/>
      <c r="BNS183" s="20"/>
      <c r="BNT183" s="20"/>
      <c r="BNU183" s="20"/>
      <c r="BNV183" s="20"/>
      <c r="BNW183" s="20"/>
      <c r="BNX183" s="20"/>
      <c r="BNY183" s="20"/>
      <c r="BNZ183" s="20"/>
      <c r="BOA183" s="20"/>
      <c r="BOB183" s="20"/>
      <c r="BOC183" s="20"/>
      <c r="BOD183" s="20"/>
      <c r="BOE183" s="20"/>
      <c r="BOF183" s="20"/>
      <c r="BOG183" s="20"/>
      <c r="BOH183" s="20"/>
      <c r="BOI183" s="20"/>
      <c r="BOJ183" s="20"/>
      <c r="BOK183" s="20"/>
      <c r="BOL183" s="20"/>
      <c r="BOM183" s="20"/>
      <c r="BON183" s="20"/>
      <c r="BOO183" s="20"/>
      <c r="BOP183" s="20"/>
      <c r="BOQ183" s="20"/>
      <c r="BOR183" s="20"/>
      <c r="BOS183" s="20"/>
      <c r="BOT183" s="20"/>
      <c r="BOU183" s="20"/>
      <c r="BOV183" s="20"/>
      <c r="BOW183" s="20"/>
      <c r="BOX183" s="20"/>
      <c r="BOY183" s="20"/>
      <c r="BOZ183" s="20"/>
      <c r="BPA183" s="20"/>
      <c r="BPB183" s="20"/>
      <c r="BPC183" s="20"/>
      <c r="BPD183" s="20"/>
      <c r="BPE183" s="20"/>
      <c r="BPF183" s="20"/>
      <c r="BPG183" s="20"/>
      <c r="BPH183" s="20"/>
      <c r="BPI183" s="20"/>
      <c r="BPJ183" s="20"/>
      <c r="BPK183" s="20"/>
      <c r="BPL183" s="20"/>
      <c r="BPM183" s="20"/>
      <c r="BPN183" s="20"/>
      <c r="BPO183" s="20"/>
      <c r="BPP183" s="20"/>
      <c r="BPQ183" s="20"/>
      <c r="BPR183" s="20"/>
      <c r="BPS183" s="20"/>
      <c r="BPT183" s="20"/>
      <c r="BPU183" s="20"/>
      <c r="BPV183" s="20"/>
      <c r="BPW183" s="20"/>
      <c r="BPX183" s="20"/>
      <c r="BPY183" s="20"/>
      <c r="BPZ183" s="20"/>
      <c r="BQA183" s="20"/>
      <c r="BQB183" s="20"/>
      <c r="BQC183" s="20"/>
      <c r="BQD183" s="20"/>
      <c r="BQE183" s="20"/>
      <c r="BQF183" s="20"/>
      <c r="BQG183" s="20"/>
      <c r="BQH183" s="20"/>
      <c r="BQI183" s="20"/>
      <c r="BQJ183" s="20"/>
      <c r="BQK183" s="20"/>
      <c r="BQL183" s="20"/>
      <c r="BQM183" s="20"/>
      <c r="BQN183" s="20"/>
      <c r="BQO183" s="20"/>
      <c r="BQP183" s="20"/>
      <c r="BQQ183" s="20"/>
      <c r="BQR183" s="20"/>
      <c r="BQS183" s="20"/>
      <c r="BQT183" s="20"/>
      <c r="BQU183" s="20"/>
      <c r="BQV183" s="20"/>
      <c r="BQW183" s="20"/>
      <c r="BQX183" s="20"/>
      <c r="BQY183" s="20"/>
      <c r="BQZ183" s="20"/>
      <c r="BRA183" s="20"/>
      <c r="BRB183" s="20"/>
      <c r="BRC183" s="20"/>
      <c r="BRD183" s="20"/>
      <c r="BRE183" s="20"/>
      <c r="BRF183" s="20"/>
      <c r="BRG183" s="20"/>
      <c r="BRH183" s="20"/>
      <c r="BRI183" s="20"/>
      <c r="BRJ183" s="20"/>
      <c r="BRK183" s="20"/>
      <c r="BRL183" s="20"/>
      <c r="BRM183" s="20"/>
      <c r="BRN183" s="20"/>
      <c r="BRO183" s="20"/>
      <c r="BRP183" s="20"/>
      <c r="BRQ183" s="20"/>
      <c r="BRR183" s="20"/>
      <c r="BRS183" s="20"/>
      <c r="BRT183" s="20"/>
      <c r="BRU183" s="20"/>
      <c r="BRV183" s="20"/>
      <c r="BRW183" s="20"/>
      <c r="BRX183" s="20"/>
      <c r="BRY183" s="20"/>
      <c r="BRZ183" s="20"/>
      <c r="BSA183" s="20"/>
      <c r="BSB183" s="20"/>
      <c r="BSC183" s="20"/>
      <c r="BSD183" s="20"/>
      <c r="BSE183" s="20"/>
      <c r="BSF183" s="20"/>
      <c r="BSG183" s="20"/>
      <c r="BSH183" s="20"/>
      <c r="BSI183" s="20"/>
      <c r="BSJ183" s="20"/>
      <c r="BSK183" s="20"/>
      <c r="BSL183" s="20"/>
      <c r="BSM183" s="20"/>
      <c r="BSN183" s="20"/>
      <c r="BSO183" s="20"/>
      <c r="BSP183" s="20"/>
      <c r="BSQ183" s="20"/>
      <c r="BSR183" s="20"/>
      <c r="BSS183" s="20"/>
      <c r="BST183" s="20"/>
      <c r="BSU183" s="20"/>
      <c r="BSV183" s="20"/>
      <c r="BSW183" s="20"/>
      <c r="BSX183" s="20"/>
      <c r="BSY183" s="20"/>
      <c r="BSZ183" s="20"/>
      <c r="BTA183" s="20"/>
      <c r="BTB183" s="20"/>
      <c r="BTC183" s="20"/>
      <c r="BTD183" s="20"/>
      <c r="BTE183" s="20"/>
      <c r="BTF183" s="20"/>
      <c r="BTG183" s="20"/>
      <c r="BTH183" s="20"/>
      <c r="BTI183" s="20"/>
      <c r="BTJ183" s="20"/>
      <c r="BTK183" s="20"/>
      <c r="BTL183" s="20"/>
      <c r="BTM183" s="20"/>
      <c r="BTN183" s="20"/>
      <c r="BTO183" s="20"/>
      <c r="BTP183" s="20"/>
      <c r="BTQ183" s="20"/>
      <c r="BTR183" s="20"/>
      <c r="BTS183" s="20"/>
      <c r="BTT183" s="20"/>
      <c r="BTU183" s="20"/>
      <c r="BTV183" s="20"/>
      <c r="BTW183" s="20"/>
      <c r="BTX183" s="20"/>
      <c r="BTY183" s="20"/>
      <c r="BTZ183" s="20"/>
      <c r="BUA183" s="20"/>
      <c r="BUB183" s="20"/>
      <c r="BUC183" s="20"/>
      <c r="BUD183" s="20"/>
      <c r="BUE183" s="20"/>
      <c r="BUF183" s="20"/>
      <c r="BUG183" s="20"/>
      <c r="BUH183" s="20"/>
      <c r="BUI183" s="20"/>
      <c r="BUJ183" s="20"/>
      <c r="BUK183" s="20"/>
      <c r="BUL183" s="20"/>
      <c r="BUM183" s="20"/>
      <c r="BUN183" s="20"/>
      <c r="BUO183" s="20"/>
      <c r="BUP183" s="20"/>
      <c r="BUQ183" s="20"/>
      <c r="BUR183" s="20"/>
      <c r="BUS183" s="20"/>
      <c r="BUT183" s="20"/>
      <c r="BUU183" s="20"/>
      <c r="BUV183" s="20"/>
      <c r="BUW183" s="20"/>
      <c r="BUX183" s="20"/>
      <c r="BUY183" s="20"/>
      <c r="BUZ183" s="20"/>
      <c r="BVA183" s="20"/>
      <c r="BVB183" s="20"/>
      <c r="BVC183" s="20"/>
      <c r="BVD183" s="20"/>
      <c r="BVE183" s="20"/>
      <c r="BVF183" s="20"/>
      <c r="BVG183" s="20"/>
      <c r="BVH183" s="20"/>
      <c r="BVI183" s="20"/>
      <c r="BVJ183" s="20"/>
      <c r="BVK183" s="20"/>
      <c r="BVL183" s="20"/>
      <c r="BVM183" s="20"/>
      <c r="BVN183" s="20"/>
      <c r="BVO183" s="20"/>
      <c r="BVP183" s="20"/>
      <c r="BVQ183" s="20"/>
      <c r="BVR183" s="20"/>
      <c r="BVS183" s="20"/>
      <c r="BVT183" s="20"/>
      <c r="BVU183" s="20"/>
      <c r="BVV183" s="20"/>
      <c r="BVW183" s="20"/>
      <c r="BVX183" s="20"/>
      <c r="BVY183" s="20"/>
      <c r="BVZ183" s="20"/>
      <c r="BWA183" s="20"/>
      <c r="BWB183" s="20"/>
      <c r="BWC183" s="20"/>
      <c r="BWD183" s="20"/>
      <c r="BWE183" s="20"/>
      <c r="BWF183" s="20"/>
      <c r="BWG183" s="20"/>
      <c r="BWH183" s="20"/>
      <c r="BWI183" s="20"/>
      <c r="BWJ183" s="20"/>
      <c r="BWK183" s="20"/>
      <c r="BWL183" s="20"/>
      <c r="BWM183" s="20"/>
      <c r="BWN183" s="20"/>
      <c r="BWO183" s="20"/>
      <c r="BWP183" s="20"/>
      <c r="BWQ183" s="20"/>
      <c r="BWR183" s="20"/>
      <c r="BWS183" s="20"/>
      <c r="BWT183" s="20"/>
      <c r="BWU183" s="20"/>
      <c r="BWV183" s="20"/>
      <c r="BWW183" s="20"/>
      <c r="BWX183" s="20"/>
      <c r="BWY183" s="20"/>
      <c r="BWZ183" s="20"/>
      <c r="BXA183" s="20"/>
      <c r="BXB183" s="20"/>
      <c r="BXC183" s="20"/>
      <c r="BXD183" s="20"/>
      <c r="BXE183" s="20"/>
      <c r="BXF183" s="20"/>
      <c r="BXG183" s="20"/>
      <c r="BXH183" s="20"/>
      <c r="BXI183" s="20"/>
      <c r="BXJ183" s="20"/>
      <c r="BXK183" s="20"/>
      <c r="BXL183" s="20"/>
      <c r="BXM183" s="20"/>
      <c r="BXN183" s="20"/>
      <c r="BXO183" s="20"/>
      <c r="BXP183" s="20"/>
      <c r="BXQ183" s="20"/>
      <c r="BXR183" s="20"/>
      <c r="BXS183" s="20"/>
      <c r="BXT183" s="20"/>
      <c r="BXU183" s="20"/>
      <c r="BXV183" s="20"/>
      <c r="BXW183" s="20"/>
      <c r="BXX183" s="20"/>
      <c r="BXY183" s="20"/>
      <c r="BXZ183" s="20"/>
      <c r="BYA183" s="20"/>
      <c r="BYB183" s="20"/>
      <c r="BYC183" s="20"/>
      <c r="BYD183" s="20"/>
      <c r="BYE183" s="20"/>
      <c r="BYF183" s="20"/>
      <c r="BYG183" s="20"/>
      <c r="BYH183" s="20"/>
      <c r="BYI183" s="20"/>
      <c r="BYJ183" s="20"/>
      <c r="BYK183" s="20"/>
      <c r="BYL183" s="20"/>
      <c r="BYM183" s="20"/>
      <c r="BYN183" s="20"/>
      <c r="BYO183" s="20"/>
      <c r="BYP183" s="20"/>
      <c r="BYQ183" s="20"/>
      <c r="BYR183" s="20"/>
      <c r="BYS183" s="20"/>
      <c r="BYT183" s="20"/>
      <c r="BYU183" s="20"/>
      <c r="BYV183" s="20"/>
      <c r="BYW183" s="20"/>
      <c r="BYX183" s="20"/>
      <c r="BYY183" s="20"/>
      <c r="BYZ183" s="20"/>
      <c r="BZA183" s="20"/>
      <c r="BZB183" s="20"/>
      <c r="BZC183" s="20"/>
      <c r="BZD183" s="20"/>
      <c r="BZE183" s="20"/>
      <c r="BZF183" s="20"/>
      <c r="BZG183" s="20"/>
      <c r="BZH183" s="20"/>
      <c r="BZI183" s="20"/>
      <c r="BZJ183" s="20"/>
      <c r="BZK183" s="20"/>
      <c r="BZL183" s="20"/>
      <c r="BZM183" s="20"/>
      <c r="BZN183" s="20"/>
      <c r="BZO183" s="20"/>
      <c r="BZP183" s="20"/>
      <c r="BZQ183" s="20"/>
      <c r="BZR183" s="20"/>
      <c r="BZS183" s="20"/>
      <c r="BZT183" s="20"/>
      <c r="BZU183" s="20"/>
      <c r="BZV183" s="20"/>
      <c r="BZW183" s="20"/>
      <c r="BZX183" s="20"/>
      <c r="BZY183" s="20"/>
      <c r="BZZ183" s="20"/>
      <c r="CAA183" s="20"/>
      <c r="CAB183" s="20"/>
      <c r="CAC183" s="20"/>
      <c r="CAD183" s="20"/>
      <c r="CAE183" s="20"/>
      <c r="CAF183" s="20"/>
      <c r="CAG183" s="20"/>
      <c r="CAH183" s="20"/>
      <c r="CAI183" s="20"/>
      <c r="CAJ183" s="20"/>
      <c r="CAK183" s="20"/>
      <c r="CAL183" s="20"/>
      <c r="CAM183" s="20"/>
      <c r="CAN183" s="20"/>
      <c r="CAO183" s="20"/>
      <c r="CAP183" s="20"/>
      <c r="CAQ183" s="20"/>
      <c r="CAR183" s="20"/>
      <c r="CAS183" s="20"/>
      <c r="CAT183" s="20"/>
      <c r="CAU183" s="20"/>
      <c r="CAV183" s="20"/>
      <c r="CAW183" s="20"/>
      <c r="CAX183" s="20"/>
      <c r="CAY183" s="20"/>
      <c r="CAZ183" s="20"/>
      <c r="CBA183" s="20"/>
      <c r="CBB183" s="20"/>
      <c r="CBC183" s="20"/>
      <c r="CBD183" s="20"/>
      <c r="CBE183" s="20"/>
      <c r="CBF183" s="20"/>
      <c r="CBG183" s="20"/>
      <c r="CBH183" s="20"/>
      <c r="CBI183" s="20"/>
      <c r="CBJ183" s="20"/>
      <c r="CBK183" s="20"/>
      <c r="CBL183" s="20"/>
      <c r="CBM183" s="20"/>
      <c r="CBN183" s="20"/>
      <c r="CBO183" s="20"/>
      <c r="CBP183" s="20"/>
      <c r="CBQ183" s="20"/>
      <c r="CBR183" s="20"/>
      <c r="CBS183" s="20"/>
      <c r="CBT183" s="20"/>
      <c r="CBU183" s="20"/>
      <c r="CBV183" s="20"/>
      <c r="CBW183" s="20"/>
      <c r="CBX183" s="20"/>
      <c r="CBY183" s="20"/>
      <c r="CBZ183" s="20"/>
      <c r="CCA183" s="20"/>
      <c r="CCB183" s="20"/>
      <c r="CCC183" s="20"/>
      <c r="CCD183" s="20"/>
      <c r="CCE183" s="20"/>
      <c r="CCF183" s="20"/>
      <c r="CCG183" s="20"/>
      <c r="CCH183" s="20"/>
      <c r="CCI183" s="20"/>
      <c r="CCJ183" s="20"/>
      <c r="CCK183" s="20"/>
      <c r="CCL183" s="20"/>
      <c r="CCM183" s="20"/>
      <c r="CCN183" s="20"/>
      <c r="CCO183" s="20"/>
      <c r="CCP183" s="20"/>
      <c r="CCQ183" s="20"/>
      <c r="CCR183" s="20"/>
      <c r="CCS183" s="20"/>
      <c r="CCT183" s="20"/>
      <c r="CCU183" s="20"/>
      <c r="CCV183" s="20"/>
      <c r="CCW183" s="20"/>
      <c r="CCX183" s="20"/>
      <c r="CCY183" s="20"/>
      <c r="CCZ183" s="20"/>
      <c r="CDA183" s="20"/>
      <c r="CDB183" s="20"/>
      <c r="CDC183" s="20"/>
      <c r="CDD183" s="20"/>
      <c r="CDE183" s="20"/>
      <c r="CDF183" s="20"/>
      <c r="CDG183" s="20"/>
      <c r="CDH183" s="20"/>
      <c r="CDI183" s="20"/>
      <c r="CDJ183" s="20"/>
      <c r="CDK183" s="20"/>
      <c r="CDL183" s="20"/>
      <c r="CDM183" s="20"/>
      <c r="CDN183" s="20"/>
      <c r="CDO183" s="20"/>
      <c r="CDP183" s="20"/>
      <c r="CDQ183" s="20"/>
      <c r="CDR183" s="20"/>
      <c r="CDS183" s="20"/>
      <c r="CDT183" s="20"/>
      <c r="CDU183" s="20"/>
      <c r="CDV183" s="20"/>
      <c r="CDW183" s="20"/>
      <c r="CDX183" s="20"/>
      <c r="CDY183" s="20"/>
      <c r="CDZ183" s="20"/>
      <c r="CEA183" s="20"/>
      <c r="CEB183" s="20"/>
      <c r="CEC183" s="20"/>
      <c r="CED183" s="20"/>
      <c r="CEE183" s="20"/>
      <c r="CEF183" s="20"/>
      <c r="CEG183" s="20"/>
      <c r="CEH183" s="20"/>
      <c r="CEI183" s="20"/>
      <c r="CEJ183" s="20"/>
      <c r="CEK183" s="20"/>
      <c r="CEL183" s="20"/>
      <c r="CEM183" s="20"/>
      <c r="CEN183" s="20"/>
      <c r="CEO183" s="20"/>
      <c r="CEP183" s="20"/>
      <c r="CEQ183" s="20"/>
      <c r="CER183" s="20"/>
      <c r="CES183" s="20"/>
      <c r="CET183" s="20"/>
      <c r="CEU183" s="20"/>
      <c r="CEV183" s="20"/>
      <c r="CEW183" s="20"/>
      <c r="CEX183" s="20"/>
      <c r="CEY183" s="20"/>
      <c r="CEZ183" s="20"/>
      <c r="CFA183" s="20"/>
      <c r="CFB183" s="20"/>
      <c r="CFC183" s="20"/>
      <c r="CFD183" s="20"/>
      <c r="CFE183" s="20"/>
      <c r="CFF183" s="20"/>
      <c r="CFG183" s="20"/>
      <c r="CFH183" s="20"/>
      <c r="CFI183" s="20"/>
      <c r="CFJ183" s="20"/>
      <c r="CFK183" s="20"/>
      <c r="CFL183" s="20"/>
      <c r="CFM183" s="20"/>
      <c r="CFN183" s="20"/>
      <c r="CFO183" s="20"/>
      <c r="CFP183" s="20"/>
      <c r="CFQ183" s="20"/>
      <c r="CFR183" s="20"/>
      <c r="CFS183" s="20"/>
      <c r="CFT183" s="20"/>
      <c r="CFU183" s="20"/>
      <c r="CFV183" s="20"/>
      <c r="CFW183" s="20"/>
      <c r="CFX183" s="20"/>
      <c r="CFY183" s="20"/>
      <c r="CFZ183" s="20"/>
      <c r="CGA183" s="20"/>
      <c r="CGB183" s="20"/>
      <c r="CGC183" s="20"/>
      <c r="CGD183" s="20"/>
      <c r="CGE183" s="20"/>
      <c r="CGF183" s="20"/>
      <c r="CGG183" s="20"/>
      <c r="CGH183" s="20"/>
      <c r="CGI183" s="20"/>
      <c r="CGJ183" s="20"/>
      <c r="CGK183" s="20"/>
      <c r="CGL183" s="20"/>
      <c r="CGM183" s="20"/>
      <c r="CGN183" s="20"/>
      <c r="CGO183" s="20"/>
      <c r="CGP183" s="20"/>
      <c r="CGQ183" s="20"/>
      <c r="CGR183" s="20"/>
      <c r="CGS183" s="20"/>
      <c r="CGT183" s="20"/>
      <c r="CGU183" s="20"/>
      <c r="CGV183" s="20"/>
      <c r="CGW183" s="20"/>
      <c r="CGX183" s="20"/>
      <c r="CGY183" s="20"/>
      <c r="CGZ183" s="20"/>
      <c r="CHA183" s="20"/>
      <c r="CHB183" s="20"/>
      <c r="CHC183" s="20"/>
      <c r="CHD183" s="20"/>
      <c r="CHE183" s="20"/>
      <c r="CHF183" s="20"/>
      <c r="CHG183" s="20"/>
      <c r="CHH183" s="20"/>
      <c r="CHI183" s="20"/>
      <c r="CHJ183" s="20"/>
      <c r="CHK183" s="20"/>
      <c r="CHL183" s="20"/>
      <c r="CHM183" s="20"/>
      <c r="CHN183" s="20"/>
      <c r="CHO183" s="20"/>
      <c r="CHP183" s="20"/>
      <c r="CHQ183" s="20"/>
      <c r="CHR183" s="20"/>
      <c r="CHS183" s="20"/>
      <c r="CHT183" s="20"/>
      <c r="CHU183" s="20"/>
      <c r="CHV183" s="20"/>
      <c r="CHW183" s="20"/>
      <c r="CHX183" s="20"/>
      <c r="CHY183" s="20"/>
      <c r="CHZ183" s="20"/>
      <c r="CIA183" s="20"/>
      <c r="CIB183" s="20"/>
      <c r="CIC183" s="20"/>
      <c r="CID183" s="20"/>
      <c r="CIE183" s="20"/>
      <c r="CIF183" s="20"/>
      <c r="CIG183" s="20"/>
      <c r="CIH183" s="20"/>
      <c r="CII183" s="20"/>
      <c r="CIJ183" s="20"/>
      <c r="CIK183" s="20"/>
      <c r="CIL183" s="20"/>
      <c r="CIM183" s="20"/>
      <c r="CIN183" s="20"/>
      <c r="CIO183" s="20"/>
      <c r="CIP183" s="20"/>
      <c r="CIQ183" s="20"/>
      <c r="CIR183" s="20"/>
      <c r="CIS183" s="20"/>
      <c r="CIT183" s="20"/>
      <c r="CIU183" s="20"/>
      <c r="CIV183" s="20"/>
      <c r="CIW183" s="20"/>
      <c r="CIX183" s="20"/>
      <c r="CIY183" s="20"/>
      <c r="CIZ183" s="20"/>
      <c r="CJA183" s="20"/>
      <c r="CJB183" s="20"/>
      <c r="CJC183" s="20"/>
      <c r="CJD183" s="20"/>
      <c r="CJE183" s="20"/>
      <c r="CJF183" s="20"/>
      <c r="CJG183" s="20"/>
      <c r="CJH183" s="20"/>
      <c r="CJI183" s="20"/>
      <c r="CJJ183" s="20"/>
      <c r="CJK183" s="20"/>
      <c r="CJL183" s="20"/>
      <c r="CJM183" s="20"/>
      <c r="CJN183" s="20"/>
      <c r="CJO183" s="20"/>
      <c r="CJP183" s="20"/>
      <c r="CJQ183" s="20"/>
      <c r="CJR183" s="20"/>
      <c r="CJS183" s="20"/>
      <c r="CJT183" s="20"/>
      <c r="CJU183" s="20"/>
      <c r="CJV183" s="20"/>
      <c r="CJW183" s="20"/>
      <c r="CJX183" s="20"/>
      <c r="CJY183" s="20"/>
      <c r="CJZ183" s="20"/>
      <c r="CKA183" s="20"/>
      <c r="CKB183" s="20"/>
      <c r="CKC183" s="20"/>
      <c r="CKD183" s="20"/>
      <c r="CKE183" s="20"/>
      <c r="CKF183" s="20"/>
      <c r="CKG183" s="20"/>
      <c r="CKH183" s="20"/>
      <c r="CKI183" s="20"/>
      <c r="CKJ183" s="20"/>
      <c r="CKK183" s="20"/>
      <c r="CKL183" s="20"/>
      <c r="CKM183" s="20"/>
      <c r="CKN183" s="20"/>
      <c r="CKO183" s="20"/>
      <c r="CKP183" s="20"/>
      <c r="CKQ183" s="20"/>
      <c r="CKR183" s="20"/>
      <c r="CKS183" s="20"/>
      <c r="CKT183" s="20"/>
      <c r="CKU183" s="20"/>
      <c r="CKV183" s="20"/>
      <c r="CKW183" s="20"/>
      <c r="CKX183" s="20"/>
      <c r="CKY183" s="20"/>
      <c r="CKZ183" s="20"/>
      <c r="CLA183" s="20"/>
      <c r="CLB183" s="20"/>
      <c r="CLC183" s="20"/>
      <c r="CLD183" s="20"/>
      <c r="CLE183" s="20"/>
      <c r="CLF183" s="20"/>
      <c r="CLG183" s="20"/>
      <c r="CLH183" s="20"/>
      <c r="CLI183" s="20"/>
      <c r="CLJ183" s="20"/>
      <c r="CLK183" s="20"/>
      <c r="CLL183" s="20"/>
      <c r="CLM183" s="20"/>
      <c r="CLN183" s="20"/>
      <c r="CLO183" s="20"/>
      <c r="CLP183" s="20"/>
      <c r="CLQ183" s="20"/>
      <c r="CLR183" s="20"/>
      <c r="CLS183" s="20"/>
      <c r="CLT183" s="20"/>
      <c r="CLU183" s="20"/>
      <c r="CLV183" s="20"/>
      <c r="CLW183" s="20"/>
      <c r="CLX183" s="20"/>
      <c r="CLY183" s="20"/>
      <c r="CLZ183" s="20"/>
      <c r="CMA183" s="20"/>
      <c r="CMB183" s="20"/>
      <c r="CMC183" s="20"/>
      <c r="CMD183" s="20"/>
      <c r="CME183" s="20"/>
      <c r="CMF183" s="20"/>
      <c r="CMG183" s="20"/>
      <c r="CMH183" s="20"/>
      <c r="CMI183" s="20"/>
      <c r="CMJ183" s="20"/>
      <c r="CMK183" s="20"/>
      <c r="CML183" s="20"/>
      <c r="CMM183" s="20"/>
      <c r="CMN183" s="20"/>
      <c r="CMO183" s="20"/>
      <c r="CMP183" s="20"/>
      <c r="CMQ183" s="20"/>
      <c r="CMR183" s="20"/>
      <c r="CMS183" s="20"/>
      <c r="CMT183" s="20"/>
      <c r="CMU183" s="20"/>
      <c r="CMV183" s="20"/>
      <c r="CMW183" s="20"/>
      <c r="CMX183" s="20"/>
      <c r="CMY183" s="20"/>
      <c r="CMZ183" s="20"/>
      <c r="CNA183" s="20"/>
      <c r="CNB183" s="20"/>
      <c r="CNC183" s="20"/>
      <c r="CND183" s="20"/>
      <c r="CNE183" s="20"/>
      <c r="CNF183" s="20"/>
      <c r="CNG183" s="20"/>
      <c r="CNH183" s="20"/>
      <c r="CNI183" s="20"/>
      <c r="CNJ183" s="20"/>
      <c r="CNK183" s="20"/>
      <c r="CNL183" s="20"/>
      <c r="CNM183" s="20"/>
      <c r="CNN183" s="20"/>
      <c r="CNO183" s="20"/>
      <c r="CNP183" s="20"/>
      <c r="CNQ183" s="20"/>
      <c r="CNR183" s="20"/>
      <c r="CNS183" s="20"/>
      <c r="CNT183" s="20"/>
      <c r="CNU183" s="20"/>
      <c r="CNV183" s="20"/>
      <c r="CNW183" s="20"/>
      <c r="CNX183" s="20"/>
      <c r="CNY183" s="20"/>
      <c r="CNZ183" s="20"/>
      <c r="COA183" s="20"/>
      <c r="COB183" s="20"/>
      <c r="COC183" s="20"/>
      <c r="COD183" s="20"/>
      <c r="COE183" s="20"/>
      <c r="COF183" s="20"/>
      <c r="COG183" s="20"/>
      <c r="COH183" s="20"/>
      <c r="COI183" s="20"/>
      <c r="COJ183" s="20"/>
      <c r="COK183" s="20"/>
      <c r="COL183" s="20"/>
      <c r="COM183" s="20"/>
      <c r="CON183" s="20"/>
      <c r="COO183" s="20"/>
      <c r="COP183" s="20"/>
      <c r="COQ183" s="20"/>
      <c r="COR183" s="20"/>
      <c r="COS183" s="20"/>
      <c r="COT183" s="20"/>
      <c r="COU183" s="20"/>
      <c r="COV183" s="20"/>
      <c r="COW183" s="20"/>
      <c r="COX183" s="20"/>
      <c r="COY183" s="20"/>
      <c r="COZ183" s="20"/>
      <c r="CPA183" s="20"/>
      <c r="CPB183" s="20"/>
      <c r="CPC183" s="20"/>
      <c r="CPD183" s="20"/>
      <c r="CPE183" s="20"/>
      <c r="CPF183" s="20"/>
      <c r="CPG183" s="20"/>
      <c r="CPH183" s="20"/>
      <c r="CPI183" s="20"/>
      <c r="CPJ183" s="20"/>
      <c r="CPK183" s="20"/>
      <c r="CPL183" s="20"/>
      <c r="CPM183" s="20"/>
      <c r="CPN183" s="20"/>
      <c r="CPO183" s="20"/>
      <c r="CPP183" s="20"/>
      <c r="CPQ183" s="20"/>
      <c r="CPR183" s="20"/>
      <c r="CPS183" s="20"/>
      <c r="CPT183" s="20"/>
      <c r="CPU183" s="20"/>
      <c r="CPV183" s="20"/>
      <c r="CPW183" s="20"/>
      <c r="CPX183" s="20"/>
      <c r="CPY183" s="20"/>
      <c r="CPZ183" s="20"/>
      <c r="CQA183" s="20"/>
      <c r="CQB183" s="20"/>
      <c r="CQC183" s="20"/>
      <c r="CQD183" s="20"/>
      <c r="CQE183" s="20"/>
      <c r="CQF183" s="20"/>
      <c r="CQG183" s="20"/>
      <c r="CQH183" s="20"/>
      <c r="CQI183" s="20"/>
      <c r="CQJ183" s="20"/>
      <c r="CQK183" s="20"/>
      <c r="CQL183" s="20"/>
      <c r="CQM183" s="20"/>
      <c r="CQN183" s="20"/>
      <c r="CQO183" s="20"/>
      <c r="CQP183" s="20"/>
      <c r="CQQ183" s="20"/>
      <c r="CQR183" s="20"/>
      <c r="CQS183" s="20"/>
      <c r="CQT183" s="20"/>
      <c r="CQU183" s="20"/>
      <c r="CQV183" s="20"/>
      <c r="CQW183" s="20"/>
      <c r="CQX183" s="20"/>
      <c r="CQY183" s="20"/>
      <c r="CQZ183" s="20"/>
      <c r="CRA183" s="20"/>
      <c r="CRB183" s="20"/>
      <c r="CRC183" s="20"/>
      <c r="CRD183" s="20"/>
      <c r="CRE183" s="20"/>
      <c r="CRF183" s="20"/>
      <c r="CRG183" s="20"/>
      <c r="CRH183" s="20"/>
      <c r="CRI183" s="20"/>
      <c r="CRJ183" s="20"/>
      <c r="CRK183" s="20"/>
      <c r="CRL183" s="20"/>
      <c r="CRM183" s="20"/>
      <c r="CRN183" s="20"/>
      <c r="CRO183" s="20"/>
      <c r="CRP183" s="20"/>
      <c r="CRQ183" s="20"/>
      <c r="CRR183" s="20"/>
      <c r="CRS183" s="20"/>
      <c r="CRT183" s="20"/>
      <c r="CRU183" s="20"/>
      <c r="CRV183" s="20"/>
      <c r="CRW183" s="20"/>
      <c r="CRX183" s="20"/>
      <c r="CRY183" s="20"/>
      <c r="CRZ183" s="20"/>
      <c r="CSA183" s="20"/>
      <c r="CSB183" s="20"/>
      <c r="CSC183" s="20"/>
      <c r="CSD183" s="20"/>
      <c r="CSE183" s="20"/>
      <c r="CSF183" s="20"/>
      <c r="CSG183" s="20"/>
      <c r="CSH183" s="20"/>
      <c r="CSI183" s="20"/>
      <c r="CSJ183" s="20"/>
      <c r="CSK183" s="20"/>
      <c r="CSL183" s="20"/>
      <c r="CSM183" s="20"/>
      <c r="CSN183" s="20"/>
      <c r="CSO183" s="20"/>
      <c r="CSP183" s="20"/>
      <c r="CSQ183" s="20"/>
      <c r="CSR183" s="20"/>
      <c r="CSS183" s="20"/>
      <c r="CST183" s="20"/>
      <c r="CSU183" s="20"/>
      <c r="CSV183" s="20"/>
      <c r="CSW183" s="20"/>
      <c r="CSX183" s="20"/>
      <c r="CSY183" s="20"/>
      <c r="CSZ183" s="20"/>
      <c r="CTA183" s="20"/>
      <c r="CTB183" s="20"/>
      <c r="CTC183" s="20"/>
      <c r="CTD183" s="20"/>
      <c r="CTE183" s="20"/>
      <c r="CTF183" s="20"/>
      <c r="CTG183" s="20"/>
      <c r="CTH183" s="20"/>
      <c r="CTI183" s="20"/>
      <c r="CTJ183" s="20"/>
      <c r="CTK183" s="20"/>
      <c r="CTL183" s="20"/>
      <c r="CTM183" s="20"/>
      <c r="CTN183" s="20"/>
      <c r="CTO183" s="20"/>
      <c r="CTP183" s="20"/>
      <c r="CTQ183" s="20"/>
      <c r="CTR183" s="20"/>
      <c r="CTS183" s="20"/>
      <c r="CTT183" s="20"/>
      <c r="CTU183" s="20"/>
      <c r="CTV183" s="20"/>
      <c r="CTW183" s="20"/>
      <c r="CTX183" s="20"/>
      <c r="CTY183" s="20"/>
      <c r="CTZ183" s="20"/>
      <c r="CUA183" s="20"/>
      <c r="CUB183" s="20"/>
      <c r="CUC183" s="20"/>
      <c r="CUD183" s="20"/>
      <c r="CUE183" s="20"/>
      <c r="CUF183" s="20"/>
      <c r="CUG183" s="20"/>
      <c r="CUH183" s="20"/>
      <c r="CUI183" s="20"/>
      <c r="CUJ183" s="20"/>
      <c r="CUK183" s="20"/>
      <c r="CUL183" s="20"/>
      <c r="CUM183" s="20"/>
      <c r="CUN183" s="20"/>
      <c r="CUO183" s="20"/>
      <c r="CUP183" s="20"/>
      <c r="CUQ183" s="20"/>
      <c r="CUR183" s="20"/>
      <c r="CUS183" s="20"/>
      <c r="CUT183" s="20"/>
      <c r="CUU183" s="20"/>
      <c r="CUV183" s="20"/>
      <c r="CUW183" s="20"/>
      <c r="CUX183" s="20"/>
      <c r="CUY183" s="20"/>
      <c r="CUZ183" s="20"/>
      <c r="CVA183" s="20"/>
      <c r="CVB183" s="20"/>
      <c r="CVC183" s="20"/>
      <c r="CVD183" s="20"/>
      <c r="CVE183" s="20"/>
      <c r="CVF183" s="20"/>
      <c r="CVG183" s="20"/>
      <c r="CVH183" s="20"/>
      <c r="CVI183" s="20"/>
      <c r="CVJ183" s="20"/>
      <c r="CVK183" s="20"/>
      <c r="CVL183" s="20"/>
      <c r="CVM183" s="20"/>
      <c r="CVN183" s="20"/>
      <c r="CVO183" s="20"/>
      <c r="CVP183" s="20"/>
      <c r="CVQ183" s="20"/>
      <c r="CVR183" s="20"/>
      <c r="CVS183" s="20"/>
      <c r="CVT183" s="20"/>
      <c r="CVU183" s="20"/>
      <c r="CVV183" s="20"/>
      <c r="CVW183" s="20"/>
      <c r="CVX183" s="20"/>
      <c r="CVY183" s="20"/>
      <c r="CVZ183" s="20"/>
      <c r="CWA183" s="20"/>
      <c r="CWB183" s="20"/>
      <c r="CWC183" s="20"/>
      <c r="CWD183" s="20"/>
      <c r="CWE183" s="20"/>
      <c r="CWF183" s="20"/>
      <c r="CWG183" s="20"/>
      <c r="CWH183" s="20"/>
      <c r="CWI183" s="20"/>
      <c r="CWJ183" s="20"/>
      <c r="CWK183" s="20"/>
      <c r="CWL183" s="20"/>
      <c r="CWM183" s="20"/>
      <c r="CWN183" s="20"/>
      <c r="CWO183" s="20"/>
      <c r="CWP183" s="20"/>
      <c r="CWQ183" s="20"/>
      <c r="CWR183" s="20"/>
      <c r="CWS183" s="20"/>
      <c r="CWT183" s="20"/>
      <c r="CWU183" s="20"/>
      <c r="CWV183" s="20"/>
      <c r="CWW183" s="20"/>
      <c r="CWX183" s="20"/>
      <c r="CWY183" s="20"/>
      <c r="CWZ183" s="20"/>
      <c r="CXA183" s="20"/>
      <c r="CXB183" s="20"/>
      <c r="CXC183" s="20"/>
      <c r="CXD183" s="20"/>
      <c r="CXE183" s="20"/>
      <c r="CXF183" s="20"/>
      <c r="CXG183" s="20"/>
      <c r="CXH183" s="20"/>
      <c r="CXI183" s="20"/>
      <c r="CXJ183" s="20"/>
      <c r="CXK183" s="20"/>
      <c r="CXL183" s="20"/>
      <c r="CXM183" s="20"/>
      <c r="CXN183" s="20"/>
      <c r="CXO183" s="20"/>
      <c r="CXP183" s="20"/>
      <c r="CXQ183" s="20"/>
      <c r="CXR183" s="20"/>
      <c r="CXS183" s="20"/>
      <c r="CXT183" s="20"/>
      <c r="CXU183" s="20"/>
      <c r="CXV183" s="20"/>
      <c r="CXW183" s="20"/>
      <c r="CXX183" s="20"/>
      <c r="CXY183" s="20"/>
      <c r="CXZ183" s="20"/>
      <c r="CYA183" s="20"/>
      <c r="CYB183" s="20"/>
      <c r="CYC183" s="20"/>
      <c r="CYD183" s="20"/>
      <c r="CYE183" s="20"/>
      <c r="CYF183" s="20"/>
      <c r="CYG183" s="20"/>
      <c r="CYH183" s="20"/>
      <c r="CYI183" s="20"/>
      <c r="CYJ183" s="20"/>
      <c r="CYK183" s="20"/>
      <c r="CYL183" s="20"/>
      <c r="CYM183" s="20"/>
      <c r="CYN183" s="20"/>
      <c r="CYO183" s="20"/>
      <c r="CYP183" s="20"/>
      <c r="CYQ183" s="20"/>
      <c r="CYR183" s="20"/>
      <c r="CYS183" s="20"/>
      <c r="CYT183" s="20"/>
      <c r="CYU183" s="20"/>
      <c r="CYV183" s="20"/>
      <c r="CYW183" s="20"/>
      <c r="CYX183" s="20"/>
      <c r="CYY183" s="20"/>
      <c r="CYZ183" s="20"/>
      <c r="CZA183" s="20"/>
      <c r="CZB183" s="20"/>
      <c r="CZC183" s="20"/>
      <c r="CZD183" s="20"/>
      <c r="CZE183" s="20"/>
      <c r="CZF183" s="20"/>
      <c r="CZG183" s="20"/>
      <c r="CZH183" s="20"/>
      <c r="CZI183" s="20"/>
      <c r="CZJ183" s="20"/>
      <c r="CZK183" s="20"/>
      <c r="CZL183" s="20"/>
      <c r="CZM183" s="20"/>
      <c r="CZN183" s="20"/>
      <c r="CZO183" s="20"/>
      <c r="CZP183" s="20"/>
      <c r="CZQ183" s="20"/>
      <c r="CZR183" s="20"/>
      <c r="CZS183" s="20"/>
      <c r="CZT183" s="20"/>
      <c r="CZU183" s="20"/>
      <c r="CZV183" s="20"/>
      <c r="CZW183" s="20"/>
      <c r="CZX183" s="20"/>
      <c r="CZY183" s="20"/>
      <c r="CZZ183" s="20"/>
      <c r="DAA183" s="20"/>
      <c r="DAB183" s="20"/>
      <c r="DAC183" s="20"/>
      <c r="DAD183" s="20"/>
      <c r="DAE183" s="20"/>
      <c r="DAF183" s="20"/>
      <c r="DAG183" s="20"/>
      <c r="DAH183" s="20"/>
      <c r="DAI183" s="20"/>
      <c r="DAJ183" s="20"/>
      <c r="DAK183" s="20"/>
      <c r="DAL183" s="20"/>
      <c r="DAM183" s="20"/>
      <c r="DAN183" s="20"/>
      <c r="DAO183" s="20"/>
      <c r="DAP183" s="20"/>
      <c r="DAQ183" s="20"/>
      <c r="DAR183" s="20"/>
      <c r="DAS183" s="20"/>
      <c r="DAT183" s="20"/>
      <c r="DAU183" s="20"/>
      <c r="DAV183" s="20"/>
      <c r="DAW183" s="20"/>
      <c r="DAX183" s="20"/>
      <c r="DAY183" s="20"/>
      <c r="DAZ183" s="20"/>
      <c r="DBA183" s="20"/>
      <c r="DBB183" s="20"/>
      <c r="DBC183" s="20"/>
      <c r="DBD183" s="20"/>
      <c r="DBE183" s="20"/>
      <c r="DBF183" s="20"/>
      <c r="DBG183" s="20"/>
      <c r="DBH183" s="20"/>
      <c r="DBI183" s="20"/>
      <c r="DBJ183" s="20"/>
      <c r="DBK183" s="20"/>
      <c r="DBL183" s="20"/>
      <c r="DBM183" s="20"/>
      <c r="DBN183" s="20"/>
      <c r="DBO183" s="20"/>
      <c r="DBP183" s="20"/>
      <c r="DBQ183" s="20"/>
      <c r="DBR183" s="20"/>
      <c r="DBS183" s="20"/>
      <c r="DBT183" s="20"/>
      <c r="DBU183" s="20"/>
      <c r="DBV183" s="20"/>
      <c r="DBW183" s="20"/>
      <c r="DBX183" s="20"/>
      <c r="DBY183" s="20"/>
      <c r="DBZ183" s="20"/>
      <c r="DCA183" s="20"/>
      <c r="DCB183" s="20"/>
      <c r="DCC183" s="20"/>
      <c r="DCD183" s="20"/>
      <c r="DCE183" s="20"/>
      <c r="DCF183" s="20"/>
      <c r="DCG183" s="20"/>
      <c r="DCH183" s="20"/>
      <c r="DCI183" s="20"/>
      <c r="DCJ183" s="20"/>
      <c r="DCK183" s="20"/>
      <c r="DCL183" s="20"/>
      <c r="DCM183" s="20"/>
      <c r="DCN183" s="20"/>
      <c r="DCO183" s="20"/>
      <c r="DCP183" s="20"/>
      <c r="DCQ183" s="20"/>
      <c r="DCR183" s="20"/>
      <c r="DCS183" s="20"/>
      <c r="DCT183" s="20"/>
      <c r="DCU183" s="20"/>
      <c r="DCV183" s="20"/>
      <c r="DCW183" s="20"/>
      <c r="DCX183" s="20"/>
      <c r="DCY183" s="20"/>
      <c r="DCZ183" s="20"/>
      <c r="DDA183" s="20"/>
      <c r="DDB183" s="20"/>
      <c r="DDC183" s="20"/>
      <c r="DDD183" s="20"/>
      <c r="DDE183" s="20"/>
      <c r="DDF183" s="20"/>
      <c r="DDG183" s="20"/>
      <c r="DDH183" s="20"/>
      <c r="DDI183" s="20"/>
      <c r="DDJ183" s="20"/>
      <c r="DDK183" s="20"/>
      <c r="DDL183" s="20"/>
      <c r="DDM183" s="20"/>
      <c r="DDN183" s="20"/>
      <c r="DDO183" s="20"/>
      <c r="DDP183" s="20"/>
      <c r="DDQ183" s="20"/>
      <c r="DDR183" s="20"/>
      <c r="DDS183" s="20"/>
      <c r="DDT183" s="20"/>
      <c r="DDU183" s="20"/>
      <c r="DDV183" s="20"/>
      <c r="DDW183" s="20"/>
      <c r="DDX183" s="20"/>
      <c r="DDY183" s="20"/>
      <c r="DDZ183" s="20"/>
      <c r="DEA183" s="20"/>
      <c r="DEB183" s="20"/>
      <c r="DEC183" s="20"/>
      <c r="DED183" s="20"/>
      <c r="DEE183" s="20"/>
      <c r="DEF183" s="20"/>
      <c r="DEG183" s="20"/>
      <c r="DEH183" s="20"/>
      <c r="DEI183" s="20"/>
      <c r="DEJ183" s="20"/>
      <c r="DEK183" s="20"/>
      <c r="DEL183" s="20"/>
      <c r="DEM183" s="20"/>
      <c r="DEN183" s="20"/>
      <c r="DEO183" s="20"/>
      <c r="DEP183" s="20"/>
      <c r="DEQ183" s="20"/>
      <c r="DER183" s="20"/>
      <c r="DES183" s="20"/>
      <c r="DET183" s="20"/>
      <c r="DEU183" s="20"/>
      <c r="DEV183" s="20"/>
      <c r="DEW183" s="20"/>
      <c r="DEX183" s="20"/>
      <c r="DEY183" s="20"/>
      <c r="DEZ183" s="20"/>
      <c r="DFA183" s="20"/>
      <c r="DFB183" s="20"/>
      <c r="DFC183" s="20"/>
      <c r="DFD183" s="20"/>
      <c r="DFE183" s="20"/>
      <c r="DFF183" s="20"/>
      <c r="DFG183" s="20"/>
      <c r="DFH183" s="20"/>
      <c r="DFI183" s="20"/>
      <c r="DFJ183" s="20"/>
      <c r="DFK183" s="20"/>
      <c r="DFL183" s="20"/>
      <c r="DFM183" s="20"/>
      <c r="DFN183" s="20"/>
      <c r="DFO183" s="20"/>
      <c r="DFP183" s="20"/>
      <c r="DFQ183" s="20"/>
      <c r="DFR183" s="20"/>
      <c r="DFS183" s="20"/>
      <c r="DFT183" s="20"/>
      <c r="DFU183" s="20"/>
      <c r="DFV183" s="20"/>
      <c r="DFW183" s="20"/>
      <c r="DFX183" s="20"/>
      <c r="DFY183" s="20"/>
      <c r="DFZ183" s="20"/>
      <c r="DGA183" s="20"/>
      <c r="DGB183" s="20"/>
      <c r="DGC183" s="20"/>
      <c r="DGD183" s="20"/>
      <c r="DGE183" s="20"/>
      <c r="DGF183" s="20"/>
      <c r="DGG183" s="20"/>
      <c r="DGH183" s="20"/>
      <c r="DGI183" s="20"/>
      <c r="DGJ183" s="20"/>
      <c r="DGK183" s="20"/>
      <c r="DGL183" s="20"/>
      <c r="DGM183" s="20"/>
      <c r="DGN183" s="20"/>
      <c r="DGO183" s="20"/>
      <c r="DGP183" s="20"/>
      <c r="DGQ183" s="20"/>
      <c r="DGR183" s="20"/>
      <c r="DGS183" s="20"/>
      <c r="DGT183" s="20"/>
      <c r="DGU183" s="20"/>
      <c r="DGV183" s="20"/>
      <c r="DGW183" s="20"/>
      <c r="DGX183" s="20"/>
      <c r="DGY183" s="20"/>
      <c r="DGZ183" s="20"/>
      <c r="DHA183" s="20"/>
      <c r="DHB183" s="20"/>
      <c r="DHC183" s="20"/>
      <c r="DHD183" s="20"/>
      <c r="DHE183" s="20"/>
      <c r="DHF183" s="20"/>
      <c r="DHG183" s="20"/>
      <c r="DHH183" s="20"/>
      <c r="DHI183" s="20"/>
      <c r="DHJ183" s="20"/>
      <c r="DHK183" s="20"/>
      <c r="DHL183" s="20"/>
      <c r="DHM183" s="20"/>
      <c r="DHN183" s="20"/>
      <c r="DHO183" s="20"/>
      <c r="DHP183" s="20"/>
      <c r="DHQ183" s="20"/>
      <c r="DHR183" s="20"/>
      <c r="DHS183" s="20"/>
      <c r="DHT183" s="20"/>
      <c r="DHU183" s="20"/>
      <c r="DHV183" s="20"/>
      <c r="DHW183" s="20"/>
      <c r="DHX183" s="20"/>
      <c r="DHY183" s="20"/>
      <c r="DHZ183" s="20"/>
      <c r="DIA183" s="20"/>
      <c r="DIB183" s="20"/>
      <c r="DIC183" s="20"/>
      <c r="DID183" s="20"/>
      <c r="DIE183" s="20"/>
      <c r="DIF183" s="20"/>
      <c r="DIG183" s="20"/>
      <c r="DIH183" s="20"/>
      <c r="DII183" s="20"/>
      <c r="DIJ183" s="20"/>
      <c r="DIK183" s="20"/>
      <c r="DIL183" s="20"/>
      <c r="DIM183" s="20"/>
      <c r="DIN183" s="20"/>
      <c r="DIO183" s="20"/>
      <c r="DIP183" s="20"/>
      <c r="DIQ183" s="20"/>
      <c r="DIR183" s="20"/>
      <c r="DIS183" s="20"/>
      <c r="DIT183" s="20"/>
      <c r="DIU183" s="20"/>
      <c r="DIV183" s="20"/>
      <c r="DIW183" s="20"/>
      <c r="DIX183" s="20"/>
      <c r="DIY183" s="20"/>
      <c r="DIZ183" s="20"/>
      <c r="DJA183" s="20"/>
      <c r="DJB183" s="20"/>
      <c r="DJC183" s="20"/>
      <c r="DJD183" s="20"/>
      <c r="DJE183" s="20"/>
      <c r="DJF183" s="20"/>
      <c r="DJG183" s="20"/>
      <c r="DJH183" s="20"/>
      <c r="DJI183" s="20"/>
      <c r="DJJ183" s="20"/>
      <c r="DJK183" s="20"/>
      <c r="DJL183" s="20"/>
      <c r="DJM183" s="20"/>
      <c r="DJN183" s="20"/>
      <c r="DJO183" s="20"/>
      <c r="DJP183" s="20"/>
      <c r="DJQ183" s="20"/>
      <c r="DJR183" s="20"/>
      <c r="DJS183" s="20"/>
      <c r="DJT183" s="20"/>
      <c r="DJU183" s="20"/>
      <c r="DJV183" s="20"/>
      <c r="DJW183" s="20"/>
      <c r="DJX183" s="20"/>
      <c r="DJY183" s="20"/>
      <c r="DJZ183" s="20"/>
      <c r="DKA183" s="20"/>
      <c r="DKB183" s="20"/>
      <c r="DKC183" s="20"/>
      <c r="DKD183" s="20"/>
      <c r="DKE183" s="20"/>
      <c r="DKF183" s="20"/>
      <c r="DKG183" s="20"/>
      <c r="DKH183" s="20"/>
      <c r="DKI183" s="20"/>
      <c r="DKJ183" s="20"/>
      <c r="DKK183" s="20"/>
      <c r="DKL183" s="20"/>
      <c r="DKM183" s="20"/>
      <c r="DKN183" s="20"/>
      <c r="DKO183" s="20"/>
      <c r="DKP183" s="20"/>
      <c r="DKQ183" s="20"/>
      <c r="DKR183" s="20"/>
      <c r="DKS183" s="20"/>
      <c r="DKT183" s="20"/>
      <c r="DKU183" s="20"/>
      <c r="DKV183" s="20"/>
      <c r="DKW183" s="20"/>
      <c r="DKX183" s="20"/>
      <c r="DKY183" s="20"/>
      <c r="DKZ183" s="20"/>
      <c r="DLA183" s="20"/>
      <c r="DLB183" s="20"/>
      <c r="DLC183" s="20"/>
      <c r="DLD183" s="20"/>
      <c r="DLE183" s="20"/>
      <c r="DLF183" s="20"/>
      <c r="DLG183" s="20"/>
      <c r="DLH183" s="20"/>
      <c r="DLI183" s="20"/>
      <c r="DLJ183" s="20"/>
      <c r="DLK183" s="20"/>
      <c r="DLL183" s="20"/>
      <c r="DLM183" s="20"/>
      <c r="DLN183" s="20"/>
      <c r="DLO183" s="20"/>
      <c r="DLP183" s="20"/>
      <c r="DLQ183" s="20"/>
      <c r="DLR183" s="20"/>
      <c r="DLS183" s="20"/>
      <c r="DLT183" s="20"/>
      <c r="DLU183" s="20"/>
      <c r="DLV183" s="20"/>
      <c r="DLW183" s="20"/>
      <c r="DLX183" s="20"/>
      <c r="DLY183" s="20"/>
      <c r="DLZ183" s="20"/>
      <c r="DMA183" s="20"/>
      <c r="DMB183" s="20"/>
      <c r="DMC183" s="20"/>
      <c r="DMD183" s="20"/>
      <c r="DME183" s="20"/>
      <c r="DMF183" s="20"/>
      <c r="DMG183" s="20"/>
      <c r="DMH183" s="20"/>
      <c r="DMI183" s="20"/>
      <c r="DMJ183" s="20"/>
      <c r="DMK183" s="20"/>
      <c r="DML183" s="20"/>
      <c r="DMM183" s="20"/>
      <c r="DMN183" s="20"/>
      <c r="DMO183" s="20"/>
      <c r="DMP183" s="20"/>
      <c r="DMQ183" s="20"/>
      <c r="DMR183" s="20"/>
      <c r="DMS183" s="20"/>
      <c r="DMT183" s="20"/>
      <c r="DMU183" s="20"/>
      <c r="DMV183" s="20"/>
      <c r="DMW183" s="20"/>
      <c r="DMX183" s="20"/>
      <c r="DMY183" s="20"/>
      <c r="DMZ183" s="20"/>
      <c r="DNA183" s="20"/>
      <c r="DNB183" s="20"/>
      <c r="DNC183" s="20"/>
      <c r="DND183" s="20"/>
      <c r="DNE183" s="20"/>
      <c r="DNF183" s="20"/>
      <c r="DNG183" s="20"/>
      <c r="DNH183" s="20"/>
      <c r="DNI183" s="20"/>
      <c r="DNJ183" s="20"/>
      <c r="DNK183" s="20"/>
      <c r="DNL183" s="20"/>
      <c r="DNM183" s="20"/>
      <c r="DNN183" s="20"/>
      <c r="DNO183" s="20"/>
      <c r="DNP183" s="20"/>
      <c r="DNQ183" s="20"/>
      <c r="DNR183" s="20"/>
      <c r="DNS183" s="20"/>
      <c r="DNT183" s="20"/>
      <c r="DNU183" s="20"/>
      <c r="DNV183" s="20"/>
      <c r="DNW183" s="20"/>
      <c r="DNX183" s="20"/>
      <c r="DNY183" s="20"/>
      <c r="DNZ183" s="20"/>
      <c r="DOA183" s="20"/>
      <c r="DOB183" s="20"/>
      <c r="DOC183" s="20"/>
      <c r="DOD183" s="20"/>
      <c r="DOE183" s="20"/>
      <c r="DOF183" s="20"/>
      <c r="DOG183" s="20"/>
      <c r="DOH183" s="20"/>
      <c r="DOI183" s="20"/>
      <c r="DOJ183" s="20"/>
      <c r="DOK183" s="20"/>
      <c r="DOL183" s="20"/>
      <c r="DOM183" s="20"/>
      <c r="DON183" s="20"/>
      <c r="DOO183" s="20"/>
      <c r="DOP183" s="20"/>
      <c r="DOQ183" s="20"/>
      <c r="DOR183" s="20"/>
      <c r="DOS183" s="20"/>
      <c r="DOT183" s="20"/>
      <c r="DOU183" s="20"/>
      <c r="DOV183" s="20"/>
      <c r="DOW183" s="20"/>
      <c r="DOX183" s="20"/>
      <c r="DOY183" s="20"/>
      <c r="DOZ183" s="20"/>
      <c r="DPA183" s="20"/>
      <c r="DPB183" s="20"/>
      <c r="DPC183" s="20"/>
      <c r="DPD183" s="20"/>
      <c r="DPE183" s="20"/>
      <c r="DPF183" s="20"/>
      <c r="DPG183" s="20"/>
      <c r="DPH183" s="20"/>
      <c r="DPI183" s="20"/>
      <c r="DPJ183" s="20"/>
      <c r="DPK183" s="20"/>
      <c r="DPL183" s="20"/>
      <c r="DPM183" s="20"/>
      <c r="DPN183" s="20"/>
      <c r="DPO183" s="20"/>
      <c r="DPP183" s="20"/>
      <c r="DPQ183" s="20"/>
      <c r="DPR183" s="20"/>
      <c r="DPS183" s="20"/>
      <c r="DPT183" s="20"/>
      <c r="DPU183" s="20"/>
      <c r="DPV183" s="20"/>
      <c r="DPW183" s="20"/>
      <c r="DPX183" s="20"/>
      <c r="DPY183" s="20"/>
      <c r="DPZ183" s="20"/>
      <c r="DQA183" s="20"/>
      <c r="DQB183" s="20"/>
      <c r="DQC183" s="20"/>
      <c r="DQD183" s="20"/>
      <c r="DQE183" s="20"/>
      <c r="DQF183" s="20"/>
      <c r="DQG183" s="20"/>
      <c r="DQH183" s="20"/>
      <c r="DQI183" s="20"/>
      <c r="DQJ183" s="20"/>
      <c r="DQK183" s="20"/>
      <c r="DQL183" s="20"/>
      <c r="DQM183" s="20"/>
      <c r="DQN183" s="20"/>
      <c r="DQO183" s="20"/>
      <c r="DQP183" s="20"/>
      <c r="DQQ183" s="20"/>
      <c r="DQR183" s="20"/>
      <c r="DQS183" s="20"/>
      <c r="DQT183" s="20"/>
      <c r="DQU183" s="20"/>
      <c r="DQV183" s="20"/>
      <c r="DQW183" s="20"/>
      <c r="DQX183" s="20"/>
      <c r="DQY183" s="20"/>
      <c r="DQZ183" s="20"/>
      <c r="DRA183" s="20"/>
      <c r="DRB183" s="20"/>
      <c r="DRC183" s="20"/>
      <c r="DRD183" s="20"/>
      <c r="DRE183" s="20"/>
      <c r="DRF183" s="20"/>
      <c r="DRG183" s="20"/>
      <c r="DRH183" s="20"/>
      <c r="DRI183" s="20"/>
      <c r="DRJ183" s="20"/>
      <c r="DRK183" s="20"/>
      <c r="DRL183" s="20"/>
      <c r="DRM183" s="20"/>
      <c r="DRN183" s="20"/>
      <c r="DRO183" s="20"/>
      <c r="DRP183" s="20"/>
      <c r="DRQ183" s="20"/>
      <c r="DRR183" s="20"/>
      <c r="DRS183" s="20"/>
      <c r="DRT183" s="20"/>
      <c r="DRU183" s="20"/>
      <c r="DRV183" s="20"/>
      <c r="DRW183" s="20"/>
      <c r="DRX183" s="20"/>
      <c r="DRY183" s="20"/>
      <c r="DRZ183" s="20"/>
      <c r="DSA183" s="20"/>
      <c r="DSB183" s="20"/>
      <c r="DSC183" s="20"/>
      <c r="DSD183" s="20"/>
      <c r="DSE183" s="20"/>
      <c r="DSF183" s="20"/>
      <c r="DSG183" s="20"/>
      <c r="DSH183" s="20"/>
      <c r="DSI183" s="20"/>
      <c r="DSJ183" s="20"/>
      <c r="DSK183" s="20"/>
      <c r="DSL183" s="20"/>
      <c r="DSM183" s="20"/>
      <c r="DSN183" s="20"/>
      <c r="DSO183" s="20"/>
      <c r="DSP183" s="20"/>
      <c r="DSQ183" s="20"/>
      <c r="DSR183" s="20"/>
      <c r="DSS183" s="20"/>
      <c r="DST183" s="20"/>
      <c r="DSU183" s="20"/>
      <c r="DSV183" s="20"/>
      <c r="DSW183" s="20"/>
      <c r="DSX183" s="20"/>
      <c r="DSY183" s="20"/>
      <c r="DSZ183" s="20"/>
      <c r="DTA183" s="20"/>
      <c r="DTB183" s="20"/>
      <c r="DTC183" s="20"/>
      <c r="DTD183" s="20"/>
      <c r="DTE183" s="20"/>
      <c r="DTF183" s="20"/>
      <c r="DTG183" s="20"/>
      <c r="DTH183" s="20"/>
      <c r="DTI183" s="20"/>
      <c r="DTJ183" s="20"/>
      <c r="DTK183" s="20"/>
      <c r="DTL183" s="20"/>
      <c r="DTM183" s="20"/>
      <c r="DTN183" s="20"/>
      <c r="DTO183" s="20"/>
      <c r="DTP183" s="20"/>
      <c r="DTQ183" s="20"/>
      <c r="DTR183" s="20"/>
      <c r="DTS183" s="20"/>
      <c r="DTT183" s="20"/>
      <c r="DTU183" s="20"/>
      <c r="DTV183" s="20"/>
      <c r="DTW183" s="20"/>
      <c r="DTX183" s="20"/>
      <c r="DTY183" s="20"/>
      <c r="DTZ183" s="20"/>
      <c r="DUA183" s="20"/>
      <c r="DUB183" s="20"/>
      <c r="DUC183" s="20"/>
      <c r="DUD183" s="20"/>
      <c r="DUE183" s="20"/>
      <c r="DUF183" s="20"/>
      <c r="DUG183" s="20"/>
      <c r="DUH183" s="20"/>
      <c r="DUI183" s="20"/>
      <c r="DUJ183" s="20"/>
      <c r="DUK183" s="20"/>
      <c r="DUL183" s="20"/>
      <c r="DUM183" s="20"/>
      <c r="DUN183" s="20"/>
      <c r="DUO183" s="20"/>
      <c r="DUP183" s="20"/>
      <c r="DUQ183" s="20"/>
      <c r="DUR183" s="20"/>
      <c r="DUS183" s="20"/>
      <c r="DUT183" s="20"/>
      <c r="DUU183" s="20"/>
      <c r="DUV183" s="20"/>
      <c r="DUW183" s="20"/>
      <c r="DUX183" s="20"/>
      <c r="DUY183" s="20"/>
      <c r="DUZ183" s="20"/>
      <c r="DVA183" s="20"/>
      <c r="DVB183" s="20"/>
      <c r="DVC183" s="20"/>
      <c r="DVD183" s="20"/>
      <c r="DVE183" s="20"/>
      <c r="DVF183" s="20"/>
      <c r="DVG183" s="20"/>
      <c r="DVH183" s="20"/>
      <c r="DVI183" s="20"/>
      <c r="DVJ183" s="20"/>
      <c r="DVK183" s="20"/>
      <c r="DVL183" s="20"/>
      <c r="DVM183" s="20"/>
      <c r="DVN183" s="20"/>
      <c r="DVO183" s="20"/>
      <c r="DVP183" s="20"/>
      <c r="DVQ183" s="20"/>
      <c r="DVR183" s="20"/>
      <c r="DVS183" s="20"/>
      <c r="DVT183" s="20"/>
      <c r="DVU183" s="20"/>
      <c r="DVV183" s="20"/>
      <c r="DVW183" s="20"/>
      <c r="DVX183" s="20"/>
      <c r="DVY183" s="20"/>
      <c r="DVZ183" s="20"/>
      <c r="DWA183" s="20"/>
      <c r="DWB183" s="20"/>
      <c r="DWC183" s="20"/>
      <c r="DWD183" s="20"/>
      <c r="DWE183" s="20"/>
      <c r="DWF183" s="20"/>
      <c r="DWG183" s="20"/>
      <c r="DWH183" s="20"/>
      <c r="DWI183" s="20"/>
      <c r="DWJ183" s="20"/>
      <c r="DWK183" s="20"/>
      <c r="DWL183" s="20"/>
      <c r="DWM183" s="20"/>
      <c r="DWN183" s="20"/>
      <c r="DWO183" s="20"/>
      <c r="DWP183" s="20"/>
      <c r="DWQ183" s="20"/>
      <c r="DWR183" s="20"/>
      <c r="DWS183" s="20"/>
      <c r="DWT183" s="20"/>
      <c r="DWU183" s="20"/>
      <c r="DWV183" s="20"/>
      <c r="DWW183" s="20"/>
      <c r="DWX183" s="20"/>
      <c r="DWY183" s="20"/>
      <c r="DWZ183" s="20"/>
      <c r="DXA183" s="20"/>
      <c r="DXB183" s="20"/>
      <c r="DXC183" s="20"/>
      <c r="DXD183" s="20"/>
      <c r="DXE183" s="20"/>
      <c r="DXF183" s="20"/>
      <c r="DXG183" s="20"/>
      <c r="DXH183" s="20"/>
      <c r="DXI183" s="20"/>
      <c r="DXJ183" s="20"/>
      <c r="DXK183" s="20"/>
      <c r="DXL183" s="20"/>
      <c r="DXM183" s="20"/>
      <c r="DXN183" s="20"/>
      <c r="DXO183" s="20"/>
      <c r="DXP183" s="20"/>
      <c r="DXQ183" s="20"/>
      <c r="DXR183" s="20"/>
      <c r="DXS183" s="20"/>
      <c r="DXT183" s="20"/>
      <c r="DXU183" s="20"/>
      <c r="DXV183" s="20"/>
      <c r="DXW183" s="20"/>
      <c r="DXX183" s="20"/>
      <c r="DXY183" s="20"/>
      <c r="DXZ183" s="20"/>
      <c r="DYA183" s="20"/>
      <c r="DYB183" s="20"/>
      <c r="DYC183" s="20"/>
      <c r="DYD183" s="20"/>
      <c r="DYE183" s="20"/>
      <c r="DYF183" s="20"/>
      <c r="DYG183" s="20"/>
      <c r="DYH183" s="20"/>
      <c r="DYI183" s="20"/>
      <c r="DYJ183" s="20"/>
      <c r="DYK183" s="20"/>
      <c r="DYL183" s="20"/>
      <c r="DYM183" s="20"/>
      <c r="DYN183" s="20"/>
      <c r="DYO183" s="20"/>
      <c r="DYP183" s="20"/>
      <c r="DYQ183" s="20"/>
      <c r="DYR183" s="20"/>
      <c r="DYS183" s="20"/>
      <c r="DYT183" s="20"/>
      <c r="DYU183" s="20"/>
      <c r="DYV183" s="20"/>
      <c r="DYW183" s="20"/>
      <c r="DYX183" s="20"/>
      <c r="DYY183" s="20"/>
      <c r="DYZ183" s="20"/>
      <c r="DZA183" s="20"/>
      <c r="DZB183" s="20"/>
      <c r="DZC183" s="20"/>
      <c r="DZD183" s="20"/>
      <c r="DZE183" s="20"/>
      <c r="DZF183" s="20"/>
      <c r="DZG183" s="20"/>
      <c r="DZH183" s="20"/>
      <c r="DZI183" s="20"/>
      <c r="DZJ183" s="20"/>
      <c r="DZK183" s="20"/>
      <c r="DZL183" s="20"/>
      <c r="DZM183" s="20"/>
      <c r="DZN183" s="20"/>
      <c r="DZO183" s="20"/>
      <c r="DZP183" s="20"/>
      <c r="DZQ183" s="20"/>
      <c r="DZR183" s="20"/>
      <c r="DZS183" s="20"/>
      <c r="DZT183" s="20"/>
      <c r="DZU183" s="20"/>
      <c r="DZV183" s="20"/>
      <c r="DZW183" s="20"/>
      <c r="DZX183" s="20"/>
      <c r="DZY183" s="20"/>
      <c r="DZZ183" s="20"/>
      <c r="EAA183" s="20"/>
      <c r="EAB183" s="20"/>
      <c r="EAC183" s="20"/>
      <c r="EAD183" s="20"/>
      <c r="EAE183" s="20"/>
      <c r="EAF183" s="20"/>
      <c r="EAG183" s="20"/>
      <c r="EAH183" s="20"/>
      <c r="EAI183" s="20"/>
      <c r="EAJ183" s="20"/>
      <c r="EAK183" s="20"/>
      <c r="EAL183" s="20"/>
      <c r="EAM183" s="20"/>
      <c r="EAN183" s="20"/>
      <c r="EAO183" s="20"/>
      <c r="EAP183" s="20"/>
      <c r="EAQ183" s="20"/>
      <c r="EAR183" s="20"/>
      <c r="EAS183" s="20"/>
      <c r="EAT183" s="20"/>
      <c r="EAU183" s="20"/>
      <c r="EAV183" s="20"/>
      <c r="EAW183" s="20"/>
      <c r="EAX183" s="20"/>
      <c r="EAY183" s="20"/>
      <c r="EAZ183" s="20"/>
      <c r="EBA183" s="20"/>
      <c r="EBB183" s="20"/>
      <c r="EBC183" s="20"/>
      <c r="EBD183" s="20"/>
      <c r="EBE183" s="20"/>
      <c r="EBF183" s="20"/>
      <c r="EBG183" s="20"/>
      <c r="EBH183" s="20"/>
      <c r="EBI183" s="20"/>
      <c r="EBJ183" s="20"/>
      <c r="EBK183" s="20"/>
      <c r="EBL183" s="20"/>
      <c r="EBM183" s="20"/>
      <c r="EBN183" s="20"/>
      <c r="EBO183" s="20"/>
      <c r="EBP183" s="20"/>
      <c r="EBQ183" s="20"/>
      <c r="EBR183" s="20"/>
      <c r="EBS183" s="20"/>
      <c r="EBT183" s="20"/>
      <c r="EBU183" s="20"/>
      <c r="EBV183" s="20"/>
      <c r="EBW183" s="20"/>
      <c r="EBX183" s="20"/>
      <c r="EBY183" s="20"/>
      <c r="EBZ183" s="20"/>
      <c r="ECA183" s="20"/>
      <c r="ECB183" s="20"/>
      <c r="ECC183" s="20"/>
      <c r="ECD183" s="20"/>
      <c r="ECE183" s="20"/>
      <c r="ECF183" s="20"/>
      <c r="ECG183" s="20"/>
      <c r="ECH183" s="20"/>
      <c r="ECI183" s="20"/>
      <c r="ECJ183" s="20"/>
      <c r="ECK183" s="20"/>
      <c r="ECL183" s="20"/>
      <c r="ECM183" s="20"/>
      <c r="ECN183" s="20"/>
      <c r="ECO183" s="20"/>
      <c r="ECP183" s="20"/>
      <c r="ECQ183" s="20"/>
      <c r="ECR183" s="20"/>
      <c r="ECS183" s="20"/>
      <c r="ECT183" s="20"/>
      <c r="ECU183" s="20"/>
      <c r="ECV183" s="20"/>
      <c r="ECW183" s="20"/>
      <c r="ECX183" s="20"/>
      <c r="ECY183" s="20"/>
      <c r="ECZ183" s="20"/>
      <c r="EDA183" s="20"/>
      <c r="EDB183" s="20"/>
      <c r="EDC183" s="20"/>
      <c r="EDD183" s="20"/>
      <c r="EDE183" s="20"/>
      <c r="EDF183" s="20"/>
      <c r="EDG183" s="20"/>
      <c r="EDH183" s="20"/>
      <c r="EDI183" s="20"/>
      <c r="EDJ183" s="20"/>
      <c r="EDK183" s="20"/>
      <c r="EDL183" s="20"/>
      <c r="EDM183" s="20"/>
      <c r="EDN183" s="20"/>
      <c r="EDO183" s="20"/>
      <c r="EDP183" s="20"/>
      <c r="EDQ183" s="20"/>
      <c r="EDR183" s="20"/>
      <c r="EDS183" s="20"/>
      <c r="EDT183" s="20"/>
      <c r="EDU183" s="20"/>
      <c r="EDV183" s="20"/>
      <c r="EDW183" s="20"/>
      <c r="EDX183" s="20"/>
      <c r="EDY183" s="20"/>
      <c r="EDZ183" s="20"/>
      <c r="EEA183" s="20"/>
      <c r="EEB183" s="20"/>
      <c r="EEC183" s="20"/>
      <c r="EED183" s="20"/>
      <c r="EEE183" s="20"/>
      <c r="EEF183" s="20"/>
      <c r="EEG183" s="20"/>
      <c r="EEH183" s="20"/>
      <c r="EEI183" s="20"/>
      <c r="EEJ183" s="20"/>
      <c r="EEK183" s="20"/>
      <c r="EEL183" s="20"/>
      <c r="EEM183" s="20"/>
      <c r="EEN183" s="20"/>
      <c r="EEO183" s="20"/>
      <c r="EEP183" s="20"/>
      <c r="EEQ183" s="20"/>
      <c r="EER183" s="20"/>
      <c r="EES183" s="20"/>
      <c r="EET183" s="20"/>
      <c r="EEU183" s="20"/>
      <c r="EEV183" s="20"/>
      <c r="EEW183" s="20"/>
      <c r="EEX183" s="20"/>
      <c r="EEY183" s="20"/>
      <c r="EEZ183" s="20"/>
      <c r="EFA183" s="20"/>
      <c r="EFB183" s="20"/>
      <c r="EFC183" s="20"/>
      <c r="EFD183" s="20"/>
      <c r="EFE183" s="20"/>
      <c r="EFF183" s="20"/>
      <c r="EFG183" s="20"/>
      <c r="EFH183" s="20"/>
      <c r="EFI183" s="20"/>
      <c r="EFJ183" s="20"/>
      <c r="EFK183" s="20"/>
      <c r="EFL183" s="20"/>
      <c r="EFM183" s="20"/>
      <c r="EFN183" s="20"/>
      <c r="EFO183" s="20"/>
      <c r="EFP183" s="20"/>
      <c r="EFQ183" s="20"/>
      <c r="EFR183" s="20"/>
      <c r="EFS183" s="20"/>
      <c r="EFT183" s="20"/>
      <c r="EFU183" s="20"/>
      <c r="EFV183" s="20"/>
      <c r="EFW183" s="20"/>
      <c r="EFX183" s="20"/>
      <c r="EFY183" s="20"/>
      <c r="EFZ183" s="20"/>
      <c r="EGA183" s="20"/>
      <c r="EGB183" s="20"/>
      <c r="EGC183" s="20"/>
      <c r="EGD183" s="20"/>
      <c r="EGE183" s="20"/>
      <c r="EGF183" s="20"/>
      <c r="EGG183" s="20"/>
      <c r="EGH183" s="20"/>
      <c r="EGI183" s="20"/>
      <c r="EGJ183" s="20"/>
      <c r="EGK183" s="20"/>
      <c r="EGL183" s="20"/>
      <c r="EGM183" s="20"/>
      <c r="EGN183" s="20"/>
      <c r="EGO183" s="20"/>
      <c r="EGP183" s="20"/>
      <c r="EGQ183" s="20"/>
      <c r="EGR183" s="20"/>
      <c r="EGS183" s="20"/>
      <c r="EGT183" s="20"/>
      <c r="EGU183" s="20"/>
      <c r="EGV183" s="20"/>
      <c r="EGW183" s="20"/>
      <c r="EGX183" s="20"/>
      <c r="EGY183" s="20"/>
      <c r="EGZ183" s="20"/>
      <c r="EHA183" s="20"/>
      <c r="EHB183" s="20"/>
      <c r="EHC183" s="20"/>
      <c r="EHD183" s="20"/>
      <c r="EHE183" s="20"/>
      <c r="EHF183" s="20"/>
      <c r="EHG183" s="20"/>
      <c r="EHH183" s="20"/>
      <c r="EHI183" s="20"/>
      <c r="EHJ183" s="20"/>
      <c r="EHK183" s="20"/>
      <c r="EHL183" s="20"/>
      <c r="EHM183" s="20"/>
      <c r="EHN183" s="20"/>
      <c r="EHO183" s="20"/>
      <c r="EHP183" s="20"/>
      <c r="EHQ183" s="20"/>
      <c r="EHR183" s="20"/>
      <c r="EHS183" s="20"/>
      <c r="EHT183" s="20"/>
      <c r="EHU183" s="20"/>
      <c r="EHV183" s="20"/>
      <c r="EHW183" s="20"/>
      <c r="EHX183" s="20"/>
      <c r="EHY183" s="20"/>
      <c r="EHZ183" s="20"/>
      <c r="EIA183" s="20"/>
      <c r="EIB183" s="20"/>
      <c r="EIC183" s="20"/>
      <c r="EID183" s="20"/>
      <c r="EIE183" s="20"/>
      <c r="EIF183" s="20"/>
      <c r="EIG183" s="20"/>
      <c r="EIH183" s="20"/>
      <c r="EII183" s="20"/>
      <c r="EIJ183" s="20"/>
      <c r="EIK183" s="20"/>
      <c r="EIL183" s="20"/>
      <c r="EIM183" s="20"/>
      <c r="EIN183" s="20"/>
      <c r="EIO183" s="20"/>
      <c r="EIP183" s="20"/>
      <c r="EIQ183" s="20"/>
      <c r="EIR183" s="20"/>
      <c r="EIS183" s="20"/>
      <c r="EIT183" s="20"/>
      <c r="EIU183" s="20"/>
      <c r="EIV183" s="20"/>
      <c r="EIW183" s="20"/>
      <c r="EIX183" s="20"/>
      <c r="EIY183" s="20"/>
      <c r="EIZ183" s="20"/>
      <c r="EJA183" s="20"/>
      <c r="EJB183" s="20"/>
      <c r="EJC183" s="20"/>
      <c r="EJD183" s="20"/>
      <c r="EJE183" s="20"/>
      <c r="EJF183" s="20"/>
      <c r="EJG183" s="20"/>
      <c r="EJH183" s="20"/>
      <c r="EJI183" s="20"/>
      <c r="EJJ183" s="20"/>
      <c r="EJK183" s="20"/>
      <c r="EJL183" s="20"/>
      <c r="EJM183" s="20"/>
      <c r="EJN183" s="20"/>
      <c r="EJO183" s="20"/>
      <c r="EJP183" s="20"/>
      <c r="EJQ183" s="20"/>
      <c r="EJR183" s="20"/>
      <c r="EJS183" s="20"/>
      <c r="EJT183" s="20"/>
      <c r="EJU183" s="20"/>
      <c r="EJV183" s="20"/>
      <c r="EJW183" s="20"/>
      <c r="EJX183" s="20"/>
      <c r="EJY183" s="20"/>
      <c r="EJZ183" s="20"/>
      <c r="EKA183" s="20"/>
      <c r="EKB183" s="20"/>
      <c r="EKC183" s="20"/>
      <c r="EKD183" s="20"/>
      <c r="EKE183" s="20"/>
      <c r="EKF183" s="20"/>
      <c r="EKG183" s="20"/>
      <c r="EKH183" s="20"/>
      <c r="EKI183" s="20"/>
      <c r="EKJ183" s="20"/>
      <c r="EKK183" s="20"/>
      <c r="EKL183" s="20"/>
      <c r="EKM183" s="20"/>
      <c r="EKN183" s="20"/>
      <c r="EKO183" s="20"/>
      <c r="EKP183" s="20"/>
      <c r="EKQ183" s="20"/>
      <c r="EKR183" s="20"/>
      <c r="EKS183" s="20"/>
      <c r="EKT183" s="20"/>
      <c r="EKU183" s="20"/>
      <c r="EKV183" s="20"/>
      <c r="EKW183" s="20"/>
      <c r="EKX183" s="20"/>
      <c r="EKY183" s="20"/>
      <c r="EKZ183" s="20"/>
      <c r="ELA183" s="20"/>
      <c r="ELB183" s="20"/>
      <c r="ELC183" s="20"/>
      <c r="ELD183" s="20"/>
      <c r="ELE183" s="20"/>
      <c r="ELF183" s="20"/>
      <c r="ELG183" s="20"/>
      <c r="ELH183" s="20"/>
      <c r="ELI183" s="20"/>
      <c r="ELJ183" s="20"/>
      <c r="ELK183" s="20"/>
      <c r="ELL183" s="20"/>
      <c r="ELM183" s="20"/>
      <c r="ELN183" s="20"/>
      <c r="ELO183" s="20"/>
      <c r="ELP183" s="20"/>
      <c r="ELQ183" s="20"/>
      <c r="ELR183" s="20"/>
      <c r="ELS183" s="20"/>
      <c r="ELT183" s="20"/>
      <c r="ELU183" s="20"/>
      <c r="ELV183" s="20"/>
      <c r="ELW183" s="20"/>
      <c r="ELX183" s="20"/>
      <c r="ELY183" s="20"/>
      <c r="ELZ183" s="20"/>
      <c r="EMA183" s="20"/>
      <c r="EMB183" s="20"/>
      <c r="EMC183" s="20"/>
      <c r="EMD183" s="20"/>
      <c r="EME183" s="20"/>
      <c r="EMF183" s="20"/>
      <c r="EMG183" s="20"/>
      <c r="EMH183" s="20"/>
      <c r="EMI183" s="20"/>
      <c r="EMJ183" s="20"/>
      <c r="EMK183" s="20"/>
      <c r="EML183" s="20"/>
      <c r="EMM183" s="20"/>
      <c r="EMN183" s="20"/>
      <c r="EMO183" s="20"/>
      <c r="EMP183" s="20"/>
      <c r="EMQ183" s="20"/>
      <c r="EMR183" s="20"/>
      <c r="EMS183" s="20"/>
      <c r="EMT183" s="20"/>
      <c r="EMU183" s="20"/>
      <c r="EMV183" s="20"/>
      <c r="EMW183" s="20"/>
      <c r="EMX183" s="20"/>
      <c r="EMY183" s="20"/>
      <c r="EMZ183" s="20"/>
      <c r="ENA183" s="20"/>
      <c r="ENB183" s="20"/>
      <c r="ENC183" s="20"/>
      <c r="END183" s="20"/>
      <c r="ENE183" s="20"/>
      <c r="ENF183" s="20"/>
      <c r="ENG183" s="20"/>
      <c r="ENH183" s="20"/>
      <c r="ENI183" s="20"/>
      <c r="ENJ183" s="20"/>
      <c r="ENK183" s="20"/>
      <c r="ENL183" s="20"/>
      <c r="ENM183" s="20"/>
      <c r="ENN183" s="20"/>
      <c r="ENO183" s="20"/>
      <c r="ENP183" s="20"/>
      <c r="ENQ183" s="20"/>
      <c r="ENR183" s="20"/>
      <c r="ENS183" s="20"/>
      <c r="ENT183" s="20"/>
      <c r="ENU183" s="20"/>
      <c r="ENV183" s="20"/>
      <c r="ENW183" s="20"/>
      <c r="ENX183" s="20"/>
      <c r="ENY183" s="20"/>
      <c r="ENZ183" s="20"/>
      <c r="EOA183" s="20"/>
      <c r="EOB183" s="20"/>
      <c r="EOC183" s="20"/>
      <c r="EOD183" s="20"/>
      <c r="EOE183" s="20"/>
      <c r="EOF183" s="20"/>
      <c r="EOG183" s="20"/>
      <c r="EOH183" s="20"/>
      <c r="EOI183" s="20"/>
      <c r="EOJ183" s="20"/>
      <c r="EOK183" s="20"/>
      <c r="EOL183" s="20"/>
      <c r="EOM183" s="20"/>
      <c r="EON183" s="20"/>
      <c r="EOO183" s="20"/>
      <c r="EOP183" s="20"/>
      <c r="EOQ183" s="20"/>
      <c r="EOR183" s="20"/>
      <c r="EOS183" s="20"/>
      <c r="EOT183" s="20"/>
      <c r="EOU183" s="20"/>
      <c r="EOV183" s="20"/>
      <c r="EOW183" s="20"/>
      <c r="EOX183" s="20"/>
      <c r="EOY183" s="20"/>
      <c r="EOZ183" s="20"/>
      <c r="EPA183" s="20"/>
      <c r="EPB183" s="20"/>
      <c r="EPC183" s="20"/>
      <c r="EPD183" s="20"/>
      <c r="EPE183" s="20"/>
      <c r="EPF183" s="20"/>
      <c r="EPG183" s="20"/>
      <c r="EPH183" s="20"/>
      <c r="EPI183" s="20"/>
      <c r="EPJ183" s="20"/>
      <c r="EPK183" s="20"/>
      <c r="EPL183" s="20"/>
      <c r="EPM183" s="20"/>
      <c r="EPN183" s="20"/>
      <c r="EPO183" s="20"/>
      <c r="EPP183" s="20"/>
      <c r="EPQ183" s="20"/>
      <c r="EPR183" s="20"/>
      <c r="EPS183" s="20"/>
      <c r="EPT183" s="20"/>
      <c r="EPU183" s="20"/>
      <c r="EPV183" s="20"/>
      <c r="EPW183" s="20"/>
      <c r="EPX183" s="20"/>
      <c r="EPY183" s="20"/>
      <c r="EPZ183" s="20"/>
      <c r="EQA183" s="20"/>
      <c r="EQB183" s="20"/>
      <c r="EQC183" s="20"/>
      <c r="EQD183" s="20"/>
      <c r="EQE183" s="20"/>
      <c r="EQF183" s="20"/>
      <c r="EQG183" s="20"/>
      <c r="EQH183" s="20"/>
      <c r="EQI183" s="20"/>
      <c r="EQJ183" s="20"/>
      <c r="EQK183" s="20"/>
      <c r="EQL183" s="20"/>
      <c r="EQM183" s="20"/>
      <c r="EQN183" s="20"/>
      <c r="EQO183" s="20"/>
      <c r="EQP183" s="20"/>
      <c r="EQQ183" s="20"/>
      <c r="EQR183" s="20"/>
      <c r="EQS183" s="20"/>
      <c r="EQT183" s="20"/>
      <c r="EQU183" s="20"/>
      <c r="EQV183" s="20"/>
      <c r="EQW183" s="20"/>
      <c r="EQX183" s="20"/>
      <c r="EQY183" s="20"/>
      <c r="EQZ183" s="20"/>
      <c r="ERA183" s="20"/>
      <c r="ERB183" s="20"/>
      <c r="ERC183" s="20"/>
      <c r="ERD183" s="20"/>
      <c r="ERE183" s="20"/>
      <c r="ERF183" s="20"/>
      <c r="ERG183" s="20"/>
      <c r="ERH183" s="20"/>
      <c r="ERI183" s="20"/>
      <c r="ERJ183" s="20"/>
      <c r="ERK183" s="20"/>
      <c r="ERL183" s="20"/>
      <c r="ERM183" s="20"/>
      <c r="ERN183" s="20"/>
      <c r="ERO183" s="20"/>
      <c r="ERP183" s="20"/>
      <c r="ERQ183" s="20"/>
      <c r="ERR183" s="20"/>
      <c r="ERS183" s="20"/>
      <c r="ERT183" s="20"/>
      <c r="ERU183" s="20"/>
      <c r="ERV183" s="20"/>
      <c r="ERW183" s="20"/>
      <c r="ERX183" s="20"/>
      <c r="ERY183" s="20"/>
      <c r="ERZ183" s="20"/>
      <c r="ESA183" s="20"/>
      <c r="ESB183" s="20"/>
      <c r="ESC183" s="20"/>
      <c r="ESD183" s="20"/>
      <c r="ESE183" s="20"/>
      <c r="ESF183" s="20"/>
      <c r="ESG183" s="20"/>
      <c r="ESH183" s="20"/>
      <c r="ESI183" s="20"/>
      <c r="ESJ183" s="20"/>
      <c r="ESK183" s="20"/>
      <c r="ESL183" s="20"/>
      <c r="ESM183" s="20"/>
      <c r="ESN183" s="20"/>
      <c r="ESO183" s="20"/>
      <c r="ESP183" s="20"/>
      <c r="ESQ183" s="20"/>
      <c r="ESR183" s="20"/>
      <c r="ESS183" s="20"/>
      <c r="EST183" s="20"/>
      <c r="ESU183" s="20"/>
      <c r="ESV183" s="20"/>
      <c r="ESW183" s="20"/>
      <c r="ESX183" s="20"/>
      <c r="ESY183" s="20"/>
      <c r="ESZ183" s="20"/>
      <c r="ETA183" s="20"/>
      <c r="ETB183" s="20"/>
      <c r="ETC183" s="20"/>
      <c r="ETD183" s="20"/>
      <c r="ETE183" s="20"/>
      <c r="ETF183" s="20"/>
      <c r="ETG183" s="20"/>
      <c r="ETH183" s="20"/>
      <c r="ETI183" s="20"/>
      <c r="ETJ183" s="20"/>
      <c r="ETK183" s="20"/>
      <c r="ETL183" s="20"/>
      <c r="ETM183" s="20"/>
      <c r="ETN183" s="20"/>
      <c r="ETO183" s="20"/>
      <c r="ETP183" s="20"/>
      <c r="ETQ183" s="20"/>
      <c r="ETR183" s="20"/>
      <c r="ETS183" s="20"/>
      <c r="ETT183" s="20"/>
      <c r="ETU183" s="20"/>
      <c r="ETV183" s="20"/>
      <c r="ETW183" s="20"/>
      <c r="ETX183" s="20"/>
      <c r="ETY183" s="20"/>
      <c r="ETZ183" s="20"/>
      <c r="EUA183" s="20"/>
      <c r="EUB183" s="20"/>
      <c r="EUC183" s="20"/>
      <c r="EUD183" s="20"/>
      <c r="EUE183" s="20"/>
      <c r="EUF183" s="20"/>
      <c r="EUG183" s="20"/>
      <c r="EUH183" s="20"/>
      <c r="EUI183" s="20"/>
      <c r="EUJ183" s="20"/>
      <c r="EUK183" s="20"/>
      <c r="EUL183" s="20"/>
      <c r="EUM183" s="20"/>
      <c r="EUN183" s="20"/>
      <c r="EUO183" s="20"/>
      <c r="EUP183" s="20"/>
      <c r="EUQ183" s="20"/>
      <c r="EUR183" s="20"/>
      <c r="EUS183" s="20"/>
      <c r="EUT183" s="20"/>
      <c r="EUU183" s="20"/>
      <c r="EUV183" s="20"/>
      <c r="EUW183" s="20"/>
      <c r="EUX183" s="20"/>
      <c r="EUY183" s="20"/>
      <c r="EUZ183" s="20"/>
      <c r="EVA183" s="20"/>
      <c r="EVB183" s="20"/>
      <c r="EVC183" s="20"/>
      <c r="EVD183" s="20"/>
      <c r="EVE183" s="20"/>
      <c r="EVF183" s="20"/>
      <c r="EVG183" s="20"/>
      <c r="EVH183" s="20"/>
      <c r="EVI183" s="20"/>
      <c r="EVJ183" s="20"/>
      <c r="EVK183" s="20"/>
      <c r="EVL183" s="20"/>
      <c r="EVM183" s="20"/>
      <c r="EVN183" s="20"/>
      <c r="EVO183" s="20"/>
      <c r="EVP183" s="20"/>
      <c r="EVQ183" s="20"/>
      <c r="EVR183" s="20"/>
      <c r="EVS183" s="20"/>
      <c r="EVT183" s="20"/>
      <c r="EVU183" s="20"/>
      <c r="EVV183" s="20"/>
      <c r="EVW183" s="20"/>
      <c r="EVX183" s="20"/>
      <c r="EVY183" s="20"/>
      <c r="EVZ183" s="20"/>
      <c r="EWA183" s="20"/>
      <c r="EWB183" s="20"/>
      <c r="EWC183" s="20"/>
      <c r="EWD183" s="20"/>
      <c r="EWE183" s="20"/>
      <c r="EWF183" s="20"/>
      <c r="EWG183" s="20"/>
      <c r="EWH183" s="20"/>
      <c r="EWI183" s="20"/>
      <c r="EWJ183" s="20"/>
      <c r="EWK183" s="20"/>
      <c r="EWL183" s="20"/>
      <c r="EWM183" s="20"/>
      <c r="EWN183" s="20"/>
      <c r="EWO183" s="20"/>
      <c r="EWP183" s="20"/>
      <c r="EWQ183" s="20"/>
      <c r="EWR183" s="20"/>
      <c r="EWS183" s="20"/>
      <c r="EWT183" s="20"/>
      <c r="EWU183" s="20"/>
      <c r="EWV183" s="20"/>
      <c r="EWW183" s="20"/>
      <c r="EWX183" s="20"/>
      <c r="EWY183" s="20"/>
      <c r="EWZ183" s="20"/>
      <c r="EXA183" s="20"/>
      <c r="EXB183" s="20"/>
      <c r="EXC183" s="20"/>
      <c r="EXD183" s="20"/>
      <c r="EXE183" s="20"/>
      <c r="EXF183" s="20"/>
      <c r="EXG183" s="20"/>
      <c r="EXH183" s="20"/>
      <c r="EXI183" s="20"/>
      <c r="EXJ183" s="20"/>
      <c r="EXK183" s="20"/>
      <c r="EXL183" s="20"/>
      <c r="EXM183" s="20"/>
      <c r="EXN183" s="20"/>
      <c r="EXO183" s="20"/>
      <c r="EXP183" s="20"/>
      <c r="EXQ183" s="20"/>
      <c r="EXR183" s="20"/>
      <c r="EXS183" s="20"/>
      <c r="EXT183" s="20"/>
      <c r="EXU183" s="20"/>
      <c r="EXV183" s="20"/>
      <c r="EXW183" s="20"/>
      <c r="EXX183" s="20"/>
      <c r="EXY183" s="20"/>
      <c r="EXZ183" s="20"/>
      <c r="EYA183" s="20"/>
      <c r="EYB183" s="20"/>
      <c r="EYC183" s="20"/>
      <c r="EYD183" s="20"/>
      <c r="EYE183" s="20"/>
      <c r="EYF183" s="20"/>
      <c r="EYG183" s="20"/>
      <c r="EYH183" s="20"/>
      <c r="EYI183" s="20"/>
      <c r="EYJ183" s="20"/>
      <c r="EYK183" s="20"/>
      <c r="EYL183" s="20"/>
      <c r="EYM183" s="20"/>
      <c r="EYN183" s="20"/>
      <c r="EYO183" s="20"/>
      <c r="EYP183" s="20"/>
      <c r="EYQ183" s="20"/>
      <c r="EYR183" s="20"/>
      <c r="EYS183" s="20"/>
      <c r="EYT183" s="20"/>
      <c r="EYU183" s="20"/>
      <c r="EYV183" s="20"/>
      <c r="EYW183" s="20"/>
      <c r="EYX183" s="20"/>
      <c r="EYY183" s="20"/>
      <c r="EYZ183" s="20"/>
      <c r="EZA183" s="20"/>
      <c r="EZB183" s="20"/>
      <c r="EZC183" s="20"/>
      <c r="EZD183" s="20"/>
      <c r="EZE183" s="20"/>
      <c r="EZF183" s="20"/>
      <c r="EZG183" s="20"/>
      <c r="EZH183" s="20"/>
      <c r="EZI183" s="20"/>
      <c r="EZJ183" s="20"/>
      <c r="EZK183" s="20"/>
      <c r="EZL183" s="20"/>
      <c r="EZM183" s="20"/>
      <c r="EZN183" s="20"/>
      <c r="EZO183" s="20"/>
      <c r="EZP183" s="20"/>
      <c r="EZQ183" s="20"/>
      <c r="EZR183" s="20"/>
      <c r="EZS183" s="20"/>
      <c r="EZT183" s="20"/>
      <c r="EZU183" s="20"/>
      <c r="EZV183" s="20"/>
      <c r="EZW183" s="20"/>
      <c r="EZX183" s="20"/>
      <c r="EZY183" s="20"/>
      <c r="EZZ183" s="20"/>
      <c r="FAA183" s="20"/>
      <c r="FAB183" s="20"/>
      <c r="FAC183" s="20"/>
      <c r="FAD183" s="20"/>
      <c r="FAE183" s="20"/>
      <c r="FAF183" s="20"/>
      <c r="FAG183" s="20"/>
      <c r="FAH183" s="20"/>
      <c r="FAI183" s="20"/>
      <c r="FAJ183" s="20"/>
      <c r="FAK183" s="20"/>
      <c r="FAL183" s="20"/>
      <c r="FAM183" s="20"/>
      <c r="FAN183" s="20"/>
      <c r="FAO183" s="20"/>
      <c r="FAP183" s="20"/>
      <c r="FAQ183" s="20"/>
      <c r="FAR183" s="20"/>
      <c r="FAS183" s="20"/>
      <c r="FAT183" s="20"/>
      <c r="FAU183" s="20"/>
      <c r="FAV183" s="20"/>
      <c r="FAW183" s="20"/>
      <c r="FAX183" s="20"/>
      <c r="FAY183" s="20"/>
      <c r="FAZ183" s="20"/>
      <c r="FBA183" s="20"/>
      <c r="FBB183" s="20"/>
      <c r="FBC183" s="20"/>
      <c r="FBD183" s="20"/>
      <c r="FBE183" s="20"/>
      <c r="FBF183" s="20"/>
      <c r="FBG183" s="20"/>
      <c r="FBH183" s="20"/>
      <c r="FBI183" s="20"/>
      <c r="FBJ183" s="20"/>
      <c r="FBK183" s="20"/>
      <c r="FBL183" s="20"/>
      <c r="FBM183" s="20"/>
      <c r="FBN183" s="20"/>
      <c r="FBO183" s="20"/>
      <c r="FBP183" s="20"/>
      <c r="FBQ183" s="20"/>
      <c r="FBR183" s="20"/>
      <c r="FBS183" s="20"/>
      <c r="FBT183" s="20"/>
      <c r="FBU183" s="20"/>
      <c r="FBV183" s="20"/>
      <c r="FBW183" s="20"/>
      <c r="FBX183" s="20"/>
      <c r="FBY183" s="20"/>
      <c r="FBZ183" s="20"/>
      <c r="FCA183" s="20"/>
      <c r="FCB183" s="20"/>
      <c r="FCC183" s="20"/>
      <c r="FCD183" s="20"/>
      <c r="FCE183" s="20"/>
      <c r="FCF183" s="20"/>
      <c r="FCG183" s="20"/>
      <c r="FCH183" s="20"/>
      <c r="FCI183" s="20"/>
      <c r="FCJ183" s="20"/>
      <c r="FCK183" s="20"/>
      <c r="FCL183" s="20"/>
      <c r="FCM183" s="20"/>
      <c r="FCN183" s="20"/>
      <c r="FCO183" s="20"/>
      <c r="FCP183" s="20"/>
      <c r="FCQ183" s="20"/>
      <c r="FCR183" s="20"/>
      <c r="FCS183" s="20"/>
      <c r="FCT183" s="20"/>
      <c r="FCU183" s="20"/>
      <c r="FCV183" s="20"/>
      <c r="FCW183" s="20"/>
      <c r="FCX183" s="20"/>
      <c r="FCY183" s="20"/>
      <c r="FCZ183" s="20"/>
      <c r="FDA183" s="20"/>
      <c r="FDB183" s="20"/>
      <c r="FDC183" s="20"/>
      <c r="FDD183" s="20"/>
      <c r="FDE183" s="20"/>
      <c r="FDF183" s="20"/>
      <c r="FDG183" s="20"/>
      <c r="FDH183" s="20"/>
      <c r="FDI183" s="20"/>
      <c r="FDJ183" s="20"/>
      <c r="FDK183" s="20"/>
      <c r="FDL183" s="20"/>
      <c r="FDM183" s="20"/>
      <c r="FDN183" s="20"/>
      <c r="FDO183" s="20"/>
      <c r="FDP183" s="20"/>
      <c r="FDQ183" s="20"/>
      <c r="FDR183" s="20"/>
      <c r="FDS183" s="20"/>
      <c r="FDT183" s="20"/>
      <c r="FDU183" s="20"/>
      <c r="FDV183" s="20"/>
      <c r="FDW183" s="20"/>
      <c r="FDX183" s="20"/>
      <c r="FDY183" s="20"/>
      <c r="FDZ183" s="20"/>
      <c r="FEA183" s="20"/>
      <c r="FEB183" s="20"/>
      <c r="FEC183" s="20"/>
      <c r="FED183" s="20"/>
      <c r="FEE183" s="20"/>
      <c r="FEF183" s="20"/>
      <c r="FEG183" s="20"/>
      <c r="FEH183" s="20"/>
      <c r="FEI183" s="20"/>
      <c r="FEJ183" s="20"/>
      <c r="FEK183" s="20"/>
      <c r="FEL183" s="20"/>
      <c r="FEM183" s="20"/>
      <c r="FEN183" s="20"/>
      <c r="FEO183" s="20"/>
      <c r="FEP183" s="20"/>
      <c r="FEQ183" s="20"/>
      <c r="FER183" s="20"/>
      <c r="FES183" s="20"/>
      <c r="FET183" s="20"/>
      <c r="FEU183" s="20"/>
      <c r="FEV183" s="20"/>
      <c r="FEW183" s="20"/>
      <c r="FEX183" s="20"/>
      <c r="FEY183" s="20"/>
      <c r="FEZ183" s="20"/>
      <c r="FFA183" s="20"/>
      <c r="FFB183" s="20"/>
      <c r="FFC183" s="20"/>
      <c r="FFD183" s="20"/>
      <c r="FFE183" s="20"/>
      <c r="FFF183" s="20"/>
      <c r="FFG183" s="20"/>
      <c r="FFH183" s="20"/>
      <c r="FFI183" s="20"/>
      <c r="FFJ183" s="20"/>
      <c r="FFK183" s="20"/>
      <c r="FFL183" s="20"/>
      <c r="FFM183" s="20"/>
      <c r="FFN183" s="20"/>
      <c r="FFO183" s="20"/>
      <c r="FFP183" s="20"/>
      <c r="FFQ183" s="20"/>
      <c r="FFR183" s="20"/>
      <c r="FFS183" s="20"/>
      <c r="FFT183" s="20"/>
      <c r="FFU183" s="20"/>
      <c r="FFV183" s="20"/>
      <c r="FFW183" s="20"/>
      <c r="FFX183" s="20"/>
      <c r="FFY183" s="20"/>
      <c r="FFZ183" s="20"/>
      <c r="FGA183" s="20"/>
      <c r="FGB183" s="20"/>
      <c r="FGC183" s="20"/>
      <c r="FGD183" s="20"/>
      <c r="FGE183" s="20"/>
      <c r="FGF183" s="20"/>
      <c r="FGG183" s="20"/>
      <c r="FGH183" s="20"/>
      <c r="FGI183" s="20"/>
      <c r="FGJ183" s="20"/>
      <c r="FGK183" s="20"/>
      <c r="FGL183" s="20"/>
      <c r="FGM183" s="20"/>
      <c r="FGN183" s="20"/>
      <c r="FGO183" s="20"/>
      <c r="FGP183" s="20"/>
      <c r="FGQ183" s="20"/>
      <c r="FGR183" s="20"/>
      <c r="FGS183" s="20"/>
      <c r="FGT183" s="20"/>
      <c r="FGU183" s="20"/>
      <c r="FGV183" s="20"/>
      <c r="FGW183" s="20"/>
      <c r="FGX183" s="20"/>
      <c r="FGY183" s="20"/>
      <c r="FGZ183" s="20"/>
      <c r="FHA183" s="20"/>
      <c r="FHB183" s="20"/>
      <c r="FHC183" s="20"/>
      <c r="FHD183" s="20"/>
      <c r="FHE183" s="20"/>
      <c r="FHF183" s="20"/>
      <c r="FHG183" s="20"/>
      <c r="FHH183" s="20"/>
      <c r="FHI183" s="20"/>
      <c r="FHJ183" s="20"/>
      <c r="FHK183" s="20"/>
      <c r="FHL183" s="20"/>
      <c r="FHM183" s="20"/>
      <c r="FHN183" s="20"/>
      <c r="FHO183" s="20"/>
      <c r="FHP183" s="20"/>
      <c r="FHQ183" s="20"/>
      <c r="FHR183" s="20"/>
      <c r="FHS183" s="20"/>
      <c r="FHT183" s="20"/>
      <c r="FHU183" s="20"/>
      <c r="FHV183" s="20"/>
      <c r="FHW183" s="20"/>
      <c r="FHX183" s="20"/>
      <c r="FHY183" s="20"/>
      <c r="FHZ183" s="20"/>
      <c r="FIA183" s="20"/>
      <c r="FIB183" s="20"/>
      <c r="FIC183" s="20"/>
      <c r="FID183" s="20"/>
      <c r="FIE183" s="20"/>
      <c r="FIF183" s="20"/>
      <c r="FIG183" s="20"/>
      <c r="FIH183" s="20"/>
      <c r="FII183" s="20"/>
      <c r="FIJ183" s="20"/>
      <c r="FIK183" s="20"/>
      <c r="FIL183" s="20"/>
      <c r="FIM183" s="20"/>
      <c r="FIN183" s="20"/>
      <c r="FIO183" s="20"/>
      <c r="FIP183" s="20"/>
      <c r="FIQ183" s="20"/>
      <c r="FIR183" s="20"/>
      <c r="FIS183" s="20"/>
      <c r="FIT183" s="20"/>
      <c r="FIU183" s="20"/>
      <c r="FIV183" s="20"/>
      <c r="FIW183" s="20"/>
      <c r="FIX183" s="20"/>
      <c r="FIY183" s="20"/>
      <c r="FIZ183" s="20"/>
      <c r="FJA183" s="20"/>
      <c r="FJB183" s="20"/>
      <c r="FJC183" s="20"/>
      <c r="FJD183" s="20"/>
      <c r="FJE183" s="20"/>
      <c r="FJF183" s="20"/>
      <c r="FJG183" s="20"/>
      <c r="FJH183" s="20"/>
      <c r="FJI183" s="20"/>
      <c r="FJJ183" s="20"/>
      <c r="FJK183" s="20"/>
      <c r="FJL183" s="20"/>
      <c r="FJM183" s="20"/>
      <c r="FJN183" s="20"/>
      <c r="FJO183" s="20"/>
      <c r="FJP183" s="20"/>
      <c r="FJQ183" s="20"/>
      <c r="FJR183" s="20"/>
      <c r="FJS183" s="20"/>
      <c r="FJT183" s="20"/>
      <c r="FJU183" s="20"/>
      <c r="FJV183" s="20"/>
      <c r="FJW183" s="20"/>
      <c r="FJX183" s="20"/>
      <c r="FJY183" s="20"/>
      <c r="FJZ183" s="20"/>
      <c r="FKA183" s="20"/>
      <c r="FKB183" s="20"/>
      <c r="FKC183" s="20"/>
      <c r="FKD183" s="20"/>
      <c r="FKE183" s="20"/>
      <c r="FKF183" s="20"/>
      <c r="FKG183" s="20"/>
      <c r="FKH183" s="20"/>
      <c r="FKI183" s="20"/>
      <c r="FKJ183" s="20"/>
      <c r="FKK183" s="20"/>
      <c r="FKL183" s="20"/>
      <c r="FKM183" s="20"/>
      <c r="FKN183" s="20"/>
      <c r="FKO183" s="20"/>
      <c r="FKP183" s="20"/>
      <c r="FKQ183" s="20"/>
      <c r="FKR183" s="20"/>
      <c r="FKS183" s="20"/>
      <c r="FKT183" s="20"/>
      <c r="FKU183" s="20"/>
      <c r="FKV183" s="20"/>
      <c r="FKW183" s="20"/>
      <c r="FKX183" s="20"/>
      <c r="FKY183" s="20"/>
      <c r="FKZ183" s="20"/>
      <c r="FLA183" s="20"/>
      <c r="FLB183" s="20"/>
      <c r="FLC183" s="20"/>
      <c r="FLD183" s="20"/>
      <c r="FLE183" s="20"/>
      <c r="FLF183" s="20"/>
      <c r="FLG183" s="20"/>
      <c r="FLH183" s="20"/>
      <c r="FLI183" s="20"/>
      <c r="FLJ183" s="20"/>
      <c r="FLK183" s="20"/>
      <c r="FLL183" s="20"/>
      <c r="FLM183" s="20"/>
      <c r="FLN183" s="20"/>
      <c r="FLO183" s="20"/>
      <c r="FLP183" s="20"/>
      <c r="FLQ183" s="20"/>
      <c r="FLR183" s="20"/>
      <c r="FLS183" s="20"/>
      <c r="FLT183" s="20"/>
      <c r="FLU183" s="20"/>
      <c r="FLV183" s="20"/>
      <c r="FLW183" s="20"/>
      <c r="FLX183" s="20"/>
      <c r="FLY183" s="20"/>
      <c r="FLZ183" s="20"/>
      <c r="FMA183" s="20"/>
      <c r="FMB183" s="20"/>
      <c r="FMC183" s="20"/>
      <c r="FMD183" s="20"/>
      <c r="FME183" s="20"/>
      <c r="FMF183" s="20"/>
      <c r="FMG183" s="20"/>
      <c r="FMH183" s="20"/>
      <c r="FMI183" s="20"/>
      <c r="FMJ183" s="20"/>
      <c r="FMK183" s="20"/>
      <c r="FML183" s="20"/>
      <c r="FMM183" s="20"/>
      <c r="FMN183" s="20"/>
      <c r="FMO183" s="20"/>
      <c r="FMP183" s="20"/>
      <c r="FMQ183" s="20"/>
      <c r="FMR183" s="20"/>
      <c r="FMS183" s="20"/>
      <c r="FMT183" s="20"/>
      <c r="FMU183" s="20"/>
      <c r="FMV183" s="20"/>
      <c r="FMW183" s="20"/>
      <c r="FMX183" s="20"/>
      <c r="FMY183" s="20"/>
      <c r="FMZ183" s="20"/>
      <c r="FNA183" s="20"/>
      <c r="FNB183" s="20"/>
      <c r="FNC183" s="20"/>
      <c r="FND183" s="20"/>
      <c r="FNE183" s="20"/>
      <c r="FNF183" s="20"/>
      <c r="FNG183" s="20"/>
      <c r="FNH183" s="20"/>
      <c r="FNI183" s="20"/>
      <c r="FNJ183" s="20"/>
      <c r="FNK183" s="20"/>
      <c r="FNL183" s="20"/>
      <c r="FNM183" s="20"/>
      <c r="FNN183" s="20"/>
      <c r="FNO183" s="20"/>
      <c r="FNP183" s="20"/>
      <c r="FNQ183" s="20"/>
      <c r="FNR183" s="20"/>
      <c r="FNS183" s="20"/>
      <c r="FNT183" s="20"/>
      <c r="FNU183" s="20"/>
      <c r="FNV183" s="20"/>
      <c r="FNW183" s="20"/>
      <c r="FNX183" s="20"/>
      <c r="FNY183" s="20"/>
      <c r="FNZ183" s="20"/>
      <c r="FOA183" s="20"/>
      <c r="FOB183" s="20"/>
      <c r="FOC183" s="20"/>
      <c r="FOD183" s="20"/>
      <c r="FOE183" s="20"/>
      <c r="FOF183" s="20"/>
      <c r="FOG183" s="20"/>
      <c r="FOH183" s="20"/>
      <c r="FOI183" s="20"/>
      <c r="FOJ183" s="20"/>
      <c r="FOK183" s="20"/>
      <c r="FOL183" s="20"/>
      <c r="FOM183" s="20"/>
      <c r="FON183" s="20"/>
      <c r="FOO183" s="20"/>
      <c r="FOP183" s="20"/>
      <c r="FOQ183" s="20"/>
      <c r="FOR183" s="20"/>
      <c r="FOS183" s="20"/>
      <c r="FOT183" s="20"/>
      <c r="FOU183" s="20"/>
      <c r="FOV183" s="20"/>
      <c r="FOW183" s="20"/>
      <c r="FOX183" s="20"/>
      <c r="FOY183" s="20"/>
      <c r="FOZ183" s="20"/>
      <c r="FPA183" s="20"/>
      <c r="FPB183" s="20"/>
      <c r="FPC183" s="20"/>
      <c r="FPD183" s="20"/>
      <c r="FPE183" s="20"/>
      <c r="FPF183" s="20"/>
      <c r="FPG183" s="20"/>
      <c r="FPH183" s="20"/>
      <c r="FPI183" s="20"/>
      <c r="FPJ183" s="20"/>
      <c r="FPK183" s="20"/>
      <c r="FPL183" s="20"/>
      <c r="FPM183" s="20"/>
      <c r="FPN183" s="20"/>
      <c r="FPO183" s="20"/>
      <c r="FPP183" s="20"/>
      <c r="FPQ183" s="20"/>
      <c r="FPR183" s="20"/>
      <c r="FPS183" s="20"/>
      <c r="FPT183" s="20"/>
      <c r="FPU183" s="20"/>
      <c r="FPV183" s="20"/>
      <c r="FPW183" s="20"/>
      <c r="FPX183" s="20"/>
      <c r="FPY183" s="20"/>
      <c r="FPZ183" s="20"/>
      <c r="FQA183" s="20"/>
      <c r="FQB183" s="20"/>
      <c r="FQC183" s="20"/>
      <c r="FQD183" s="20"/>
      <c r="FQE183" s="20"/>
      <c r="FQF183" s="20"/>
      <c r="FQG183" s="20"/>
      <c r="FQH183" s="20"/>
      <c r="FQI183" s="20"/>
      <c r="FQJ183" s="20"/>
      <c r="FQK183" s="20"/>
      <c r="FQL183" s="20"/>
      <c r="FQM183" s="20"/>
      <c r="FQN183" s="20"/>
      <c r="FQO183" s="20"/>
      <c r="FQP183" s="20"/>
      <c r="FQQ183" s="20"/>
      <c r="FQR183" s="20"/>
      <c r="FQS183" s="20"/>
      <c r="FQT183" s="20"/>
      <c r="FQU183" s="20"/>
      <c r="FQV183" s="20"/>
      <c r="FQW183" s="20"/>
      <c r="FQX183" s="20"/>
      <c r="FQY183" s="20"/>
      <c r="FQZ183" s="20"/>
      <c r="FRA183" s="20"/>
      <c r="FRB183" s="20"/>
      <c r="FRC183" s="20"/>
      <c r="FRD183" s="20"/>
      <c r="FRE183" s="20"/>
      <c r="FRF183" s="20"/>
      <c r="FRG183" s="20"/>
      <c r="FRH183" s="20"/>
      <c r="FRI183" s="20"/>
      <c r="FRJ183" s="20"/>
      <c r="FRK183" s="20"/>
      <c r="FRL183" s="20"/>
      <c r="FRM183" s="20"/>
      <c r="FRN183" s="20"/>
      <c r="FRO183" s="20"/>
      <c r="FRP183" s="20"/>
      <c r="FRQ183" s="20"/>
      <c r="FRR183" s="20"/>
      <c r="FRS183" s="20"/>
      <c r="FRT183" s="20"/>
      <c r="FRU183" s="20"/>
      <c r="FRV183" s="20"/>
      <c r="FRW183" s="20"/>
      <c r="FRX183" s="20"/>
      <c r="FRY183" s="20"/>
      <c r="FRZ183" s="20"/>
      <c r="FSA183" s="20"/>
      <c r="FSB183" s="20"/>
      <c r="FSC183" s="20"/>
      <c r="FSD183" s="20"/>
      <c r="FSE183" s="20"/>
      <c r="FSF183" s="20"/>
      <c r="FSG183" s="20"/>
      <c r="FSH183" s="20"/>
      <c r="FSI183" s="20"/>
      <c r="FSJ183" s="20"/>
      <c r="FSK183" s="20"/>
      <c r="FSL183" s="20"/>
      <c r="FSM183" s="20"/>
      <c r="FSN183" s="20"/>
      <c r="FSO183" s="20"/>
      <c r="FSP183" s="20"/>
      <c r="FSQ183" s="20"/>
      <c r="FSR183" s="20"/>
      <c r="FSS183" s="20"/>
      <c r="FST183" s="20"/>
      <c r="FSU183" s="20"/>
      <c r="FSV183" s="20"/>
      <c r="FSW183" s="20"/>
      <c r="FSX183" s="20"/>
      <c r="FSY183" s="20"/>
      <c r="FSZ183" s="20"/>
      <c r="FTA183" s="20"/>
      <c r="FTB183" s="20"/>
      <c r="FTC183" s="20"/>
      <c r="FTD183" s="20"/>
      <c r="FTE183" s="20"/>
      <c r="FTF183" s="20"/>
      <c r="FTG183" s="20"/>
      <c r="FTH183" s="20"/>
      <c r="FTI183" s="20"/>
      <c r="FTJ183" s="20"/>
      <c r="FTK183" s="20"/>
      <c r="FTL183" s="20"/>
      <c r="FTM183" s="20"/>
      <c r="FTN183" s="20"/>
      <c r="FTO183" s="20"/>
      <c r="FTP183" s="20"/>
      <c r="FTQ183" s="20"/>
      <c r="FTR183" s="20"/>
      <c r="FTS183" s="20"/>
      <c r="FTT183" s="20"/>
      <c r="FTU183" s="20"/>
      <c r="FTV183" s="20"/>
      <c r="FTW183" s="20"/>
      <c r="FTX183" s="20"/>
      <c r="FTY183" s="20"/>
      <c r="FTZ183" s="20"/>
      <c r="FUA183" s="20"/>
      <c r="FUB183" s="20"/>
      <c r="FUC183" s="20"/>
      <c r="FUD183" s="20"/>
      <c r="FUE183" s="20"/>
      <c r="FUF183" s="20"/>
      <c r="FUG183" s="20"/>
      <c r="FUH183" s="20"/>
      <c r="FUI183" s="20"/>
      <c r="FUJ183" s="20"/>
      <c r="FUK183" s="20"/>
      <c r="FUL183" s="20"/>
      <c r="FUM183" s="20"/>
      <c r="FUN183" s="20"/>
      <c r="FUO183" s="20"/>
      <c r="FUP183" s="20"/>
      <c r="FUQ183" s="20"/>
      <c r="FUR183" s="20"/>
      <c r="FUS183" s="20"/>
      <c r="FUT183" s="20"/>
      <c r="FUU183" s="20"/>
      <c r="FUV183" s="20"/>
      <c r="FUW183" s="20"/>
      <c r="FUX183" s="20"/>
      <c r="FUY183" s="20"/>
      <c r="FUZ183" s="20"/>
      <c r="FVA183" s="20"/>
      <c r="FVB183" s="20"/>
      <c r="FVC183" s="20"/>
      <c r="FVD183" s="20"/>
      <c r="FVE183" s="20"/>
      <c r="FVF183" s="20"/>
      <c r="FVG183" s="20"/>
      <c r="FVH183" s="20"/>
      <c r="FVI183" s="20"/>
      <c r="FVJ183" s="20"/>
      <c r="FVK183" s="20"/>
      <c r="FVL183" s="20"/>
      <c r="FVM183" s="20"/>
      <c r="FVN183" s="20"/>
      <c r="FVO183" s="20"/>
      <c r="FVP183" s="20"/>
      <c r="FVQ183" s="20"/>
      <c r="FVR183" s="20"/>
      <c r="FVS183" s="20"/>
      <c r="FVT183" s="20"/>
      <c r="FVU183" s="20"/>
      <c r="FVV183" s="20"/>
      <c r="FVW183" s="20"/>
      <c r="FVX183" s="20"/>
      <c r="FVY183" s="20"/>
      <c r="FVZ183" s="20"/>
      <c r="FWA183" s="20"/>
      <c r="FWB183" s="20"/>
      <c r="FWC183" s="20"/>
      <c r="FWD183" s="20"/>
      <c r="FWE183" s="20"/>
      <c r="FWF183" s="20"/>
      <c r="FWG183" s="20"/>
      <c r="FWH183" s="20"/>
      <c r="FWI183" s="20"/>
      <c r="FWJ183" s="20"/>
      <c r="FWK183" s="20"/>
      <c r="FWL183" s="20"/>
      <c r="FWM183" s="20"/>
      <c r="FWN183" s="20"/>
      <c r="FWO183" s="20"/>
      <c r="FWP183" s="20"/>
      <c r="FWQ183" s="20"/>
      <c r="FWR183" s="20"/>
      <c r="FWS183" s="20"/>
      <c r="FWT183" s="20"/>
      <c r="FWU183" s="20"/>
      <c r="FWV183" s="20"/>
      <c r="FWW183" s="20"/>
      <c r="FWX183" s="20"/>
      <c r="FWY183" s="20"/>
      <c r="FWZ183" s="20"/>
      <c r="FXA183" s="20"/>
      <c r="FXB183" s="20"/>
      <c r="FXC183" s="20"/>
      <c r="FXD183" s="20"/>
      <c r="FXE183" s="20"/>
      <c r="FXF183" s="20"/>
      <c r="FXG183" s="20"/>
      <c r="FXH183" s="20"/>
      <c r="FXI183" s="20"/>
      <c r="FXJ183" s="20"/>
      <c r="FXK183" s="20"/>
      <c r="FXL183" s="20"/>
      <c r="FXM183" s="20"/>
      <c r="FXN183" s="20"/>
      <c r="FXO183" s="20"/>
      <c r="FXP183" s="20"/>
      <c r="FXQ183" s="20"/>
      <c r="FXR183" s="20"/>
      <c r="FXS183" s="20"/>
      <c r="FXT183" s="20"/>
      <c r="FXU183" s="20"/>
      <c r="FXV183" s="20"/>
      <c r="FXW183" s="20"/>
      <c r="FXX183" s="20"/>
      <c r="FXY183" s="20"/>
      <c r="FXZ183" s="20"/>
      <c r="FYA183" s="20"/>
      <c r="FYB183" s="20"/>
      <c r="FYC183" s="20"/>
      <c r="FYD183" s="20"/>
      <c r="FYE183" s="20"/>
      <c r="FYF183" s="20"/>
      <c r="FYG183" s="20"/>
      <c r="FYH183" s="20"/>
      <c r="FYI183" s="20"/>
      <c r="FYJ183" s="20"/>
      <c r="FYK183" s="20"/>
      <c r="FYL183" s="20"/>
      <c r="FYM183" s="20"/>
      <c r="FYN183" s="20"/>
      <c r="FYO183" s="20"/>
      <c r="FYP183" s="20"/>
      <c r="FYQ183" s="20"/>
      <c r="FYR183" s="20"/>
      <c r="FYS183" s="20"/>
      <c r="FYT183" s="20"/>
      <c r="FYU183" s="20"/>
      <c r="FYV183" s="20"/>
      <c r="FYW183" s="20"/>
      <c r="FYX183" s="20"/>
      <c r="FYY183" s="20"/>
      <c r="FYZ183" s="20"/>
      <c r="FZA183" s="20"/>
      <c r="FZB183" s="20"/>
      <c r="FZC183" s="20"/>
      <c r="FZD183" s="20"/>
      <c r="FZE183" s="20"/>
      <c r="FZF183" s="20"/>
      <c r="FZG183" s="20"/>
      <c r="FZH183" s="20"/>
      <c r="FZI183" s="20"/>
      <c r="FZJ183" s="20"/>
      <c r="FZK183" s="20"/>
      <c r="FZL183" s="20"/>
      <c r="FZM183" s="20"/>
      <c r="FZN183" s="20"/>
      <c r="FZO183" s="20"/>
      <c r="FZP183" s="20"/>
      <c r="FZQ183" s="20"/>
      <c r="FZR183" s="20"/>
      <c r="FZS183" s="20"/>
      <c r="FZT183" s="20"/>
      <c r="FZU183" s="20"/>
      <c r="FZV183" s="20"/>
      <c r="FZW183" s="20"/>
      <c r="FZX183" s="20"/>
      <c r="FZY183" s="20"/>
      <c r="FZZ183" s="20"/>
      <c r="GAA183" s="20"/>
      <c r="GAB183" s="20"/>
      <c r="GAC183" s="20"/>
      <c r="GAD183" s="20"/>
      <c r="GAE183" s="20"/>
      <c r="GAF183" s="20"/>
      <c r="GAG183" s="20"/>
      <c r="GAH183" s="20"/>
      <c r="GAI183" s="20"/>
      <c r="GAJ183" s="20"/>
      <c r="GAK183" s="20"/>
      <c r="GAL183" s="20"/>
      <c r="GAM183" s="20"/>
      <c r="GAN183" s="20"/>
      <c r="GAO183" s="20"/>
      <c r="GAP183" s="20"/>
      <c r="GAQ183" s="20"/>
      <c r="GAR183" s="20"/>
      <c r="GAS183" s="20"/>
      <c r="GAT183" s="20"/>
      <c r="GAU183" s="20"/>
      <c r="GAV183" s="20"/>
      <c r="GAW183" s="20"/>
      <c r="GAX183" s="20"/>
      <c r="GAY183" s="20"/>
      <c r="GAZ183" s="20"/>
      <c r="GBA183" s="20"/>
      <c r="GBB183" s="20"/>
      <c r="GBC183" s="20"/>
      <c r="GBD183" s="20"/>
      <c r="GBE183" s="20"/>
      <c r="GBF183" s="20"/>
      <c r="GBG183" s="20"/>
      <c r="GBH183" s="20"/>
      <c r="GBI183" s="20"/>
      <c r="GBJ183" s="20"/>
      <c r="GBK183" s="20"/>
      <c r="GBL183" s="20"/>
      <c r="GBM183" s="20"/>
      <c r="GBN183" s="20"/>
      <c r="GBO183" s="20"/>
      <c r="GBP183" s="20"/>
      <c r="GBQ183" s="20"/>
      <c r="GBR183" s="20"/>
      <c r="GBS183" s="20"/>
      <c r="GBT183" s="20"/>
      <c r="GBU183" s="20"/>
      <c r="GBV183" s="20"/>
      <c r="GBW183" s="20"/>
      <c r="GBX183" s="20"/>
      <c r="GBY183" s="20"/>
      <c r="GBZ183" s="20"/>
      <c r="GCA183" s="20"/>
      <c r="GCB183" s="20"/>
      <c r="GCC183" s="20"/>
      <c r="GCD183" s="20"/>
      <c r="GCE183" s="20"/>
      <c r="GCF183" s="20"/>
      <c r="GCG183" s="20"/>
      <c r="GCH183" s="20"/>
      <c r="GCI183" s="20"/>
      <c r="GCJ183" s="20"/>
      <c r="GCK183" s="20"/>
      <c r="GCL183" s="20"/>
      <c r="GCM183" s="20"/>
      <c r="GCN183" s="20"/>
      <c r="GCO183" s="20"/>
      <c r="GCP183" s="20"/>
      <c r="GCQ183" s="20"/>
      <c r="GCR183" s="20"/>
      <c r="GCS183" s="20"/>
      <c r="GCT183" s="20"/>
      <c r="GCU183" s="20"/>
      <c r="GCV183" s="20"/>
      <c r="GCW183" s="20"/>
      <c r="GCX183" s="20"/>
      <c r="GCY183" s="20"/>
      <c r="GCZ183" s="20"/>
      <c r="GDA183" s="20"/>
      <c r="GDB183" s="20"/>
      <c r="GDC183" s="20"/>
      <c r="GDD183" s="20"/>
      <c r="GDE183" s="20"/>
      <c r="GDF183" s="20"/>
      <c r="GDG183" s="20"/>
      <c r="GDH183" s="20"/>
      <c r="GDI183" s="20"/>
      <c r="GDJ183" s="20"/>
      <c r="GDK183" s="20"/>
      <c r="GDL183" s="20"/>
      <c r="GDM183" s="20"/>
      <c r="GDN183" s="20"/>
      <c r="GDO183" s="20"/>
      <c r="GDP183" s="20"/>
      <c r="GDQ183" s="20"/>
      <c r="GDR183" s="20"/>
      <c r="GDS183" s="20"/>
      <c r="GDT183" s="20"/>
      <c r="GDU183" s="20"/>
      <c r="GDV183" s="20"/>
      <c r="GDW183" s="20"/>
      <c r="GDX183" s="20"/>
      <c r="GDY183" s="20"/>
      <c r="GDZ183" s="20"/>
      <c r="GEA183" s="20"/>
      <c r="GEB183" s="20"/>
      <c r="GEC183" s="20"/>
      <c r="GED183" s="20"/>
      <c r="GEE183" s="20"/>
      <c r="GEF183" s="20"/>
      <c r="GEG183" s="20"/>
      <c r="GEH183" s="20"/>
      <c r="GEI183" s="20"/>
      <c r="GEJ183" s="20"/>
      <c r="GEK183" s="20"/>
      <c r="GEL183" s="20"/>
      <c r="GEM183" s="20"/>
      <c r="GEN183" s="20"/>
      <c r="GEO183" s="20"/>
      <c r="GEP183" s="20"/>
      <c r="GEQ183" s="20"/>
      <c r="GER183" s="20"/>
      <c r="GES183" s="20"/>
      <c r="GET183" s="20"/>
      <c r="GEU183" s="20"/>
      <c r="GEV183" s="20"/>
      <c r="GEW183" s="20"/>
      <c r="GEX183" s="20"/>
      <c r="GEY183" s="20"/>
      <c r="GEZ183" s="20"/>
      <c r="GFA183" s="20"/>
      <c r="GFB183" s="20"/>
      <c r="GFC183" s="20"/>
      <c r="GFD183" s="20"/>
      <c r="GFE183" s="20"/>
      <c r="GFF183" s="20"/>
      <c r="GFG183" s="20"/>
      <c r="GFH183" s="20"/>
      <c r="GFI183" s="20"/>
      <c r="GFJ183" s="20"/>
      <c r="GFK183" s="20"/>
      <c r="GFL183" s="20"/>
      <c r="GFM183" s="20"/>
      <c r="GFN183" s="20"/>
      <c r="GFO183" s="20"/>
      <c r="GFP183" s="20"/>
      <c r="GFQ183" s="20"/>
      <c r="GFR183" s="20"/>
      <c r="GFS183" s="20"/>
      <c r="GFT183" s="20"/>
      <c r="GFU183" s="20"/>
      <c r="GFV183" s="20"/>
      <c r="GFW183" s="20"/>
      <c r="GFX183" s="20"/>
      <c r="GFY183" s="20"/>
      <c r="GFZ183" s="20"/>
      <c r="GGA183" s="20"/>
      <c r="GGB183" s="20"/>
      <c r="GGC183" s="20"/>
      <c r="GGD183" s="20"/>
      <c r="GGE183" s="20"/>
      <c r="GGF183" s="20"/>
      <c r="GGG183" s="20"/>
      <c r="GGH183" s="20"/>
      <c r="GGI183" s="20"/>
      <c r="GGJ183" s="20"/>
      <c r="GGK183" s="20"/>
      <c r="GGL183" s="20"/>
      <c r="GGM183" s="20"/>
      <c r="GGN183" s="20"/>
      <c r="GGO183" s="20"/>
      <c r="GGP183" s="20"/>
      <c r="GGQ183" s="20"/>
      <c r="GGR183" s="20"/>
      <c r="GGS183" s="20"/>
      <c r="GGT183" s="20"/>
      <c r="GGU183" s="20"/>
      <c r="GGV183" s="20"/>
      <c r="GGW183" s="20"/>
      <c r="GGX183" s="20"/>
      <c r="GGY183" s="20"/>
      <c r="GGZ183" s="20"/>
      <c r="GHA183" s="20"/>
      <c r="GHB183" s="20"/>
      <c r="GHC183" s="20"/>
      <c r="GHD183" s="20"/>
      <c r="GHE183" s="20"/>
      <c r="GHF183" s="20"/>
      <c r="GHG183" s="20"/>
      <c r="GHH183" s="20"/>
      <c r="GHI183" s="20"/>
      <c r="GHJ183" s="20"/>
      <c r="GHK183" s="20"/>
      <c r="GHL183" s="20"/>
      <c r="GHM183" s="20"/>
      <c r="GHN183" s="20"/>
      <c r="GHO183" s="20"/>
      <c r="GHP183" s="20"/>
      <c r="GHQ183" s="20"/>
      <c r="GHR183" s="20"/>
      <c r="GHS183" s="20"/>
      <c r="GHT183" s="20"/>
      <c r="GHU183" s="20"/>
      <c r="GHV183" s="20"/>
      <c r="GHW183" s="20"/>
      <c r="GHX183" s="20"/>
      <c r="GHY183" s="20"/>
      <c r="GHZ183" s="20"/>
      <c r="GIA183" s="20"/>
      <c r="GIB183" s="20"/>
      <c r="GIC183" s="20"/>
      <c r="GID183" s="20"/>
      <c r="GIE183" s="20"/>
      <c r="GIF183" s="20"/>
      <c r="GIG183" s="20"/>
      <c r="GIH183" s="20"/>
      <c r="GII183" s="20"/>
      <c r="GIJ183" s="20"/>
      <c r="GIK183" s="20"/>
      <c r="GIL183" s="20"/>
      <c r="GIM183" s="20"/>
      <c r="GIN183" s="20"/>
      <c r="GIO183" s="20"/>
      <c r="GIP183" s="20"/>
      <c r="GIQ183" s="20"/>
      <c r="GIR183" s="20"/>
      <c r="GIS183" s="20"/>
      <c r="GIT183" s="20"/>
      <c r="GIU183" s="20"/>
      <c r="GIV183" s="20"/>
      <c r="GIW183" s="20"/>
      <c r="GIX183" s="20"/>
      <c r="GIY183" s="20"/>
      <c r="GIZ183" s="20"/>
      <c r="GJA183" s="20"/>
      <c r="GJB183" s="20"/>
      <c r="GJC183" s="20"/>
      <c r="GJD183" s="20"/>
      <c r="GJE183" s="20"/>
      <c r="GJF183" s="20"/>
      <c r="GJG183" s="20"/>
      <c r="GJH183" s="20"/>
      <c r="GJI183" s="20"/>
      <c r="GJJ183" s="20"/>
      <c r="GJK183" s="20"/>
      <c r="GJL183" s="20"/>
      <c r="GJM183" s="20"/>
      <c r="GJN183" s="20"/>
      <c r="GJO183" s="20"/>
      <c r="GJP183" s="20"/>
      <c r="GJQ183" s="20"/>
      <c r="GJR183" s="20"/>
      <c r="GJS183" s="20"/>
      <c r="GJT183" s="20"/>
      <c r="GJU183" s="20"/>
      <c r="GJV183" s="20"/>
      <c r="GJW183" s="20"/>
      <c r="GJX183" s="20"/>
      <c r="GJY183" s="20"/>
      <c r="GJZ183" s="20"/>
      <c r="GKA183" s="20"/>
      <c r="GKB183" s="20"/>
      <c r="GKC183" s="20"/>
      <c r="GKD183" s="20"/>
      <c r="GKE183" s="20"/>
      <c r="GKF183" s="20"/>
      <c r="GKG183" s="20"/>
      <c r="GKH183" s="20"/>
      <c r="GKI183" s="20"/>
      <c r="GKJ183" s="20"/>
      <c r="GKK183" s="20"/>
      <c r="GKL183" s="20"/>
      <c r="GKM183" s="20"/>
      <c r="GKN183" s="20"/>
      <c r="GKO183" s="20"/>
      <c r="GKP183" s="20"/>
      <c r="GKQ183" s="20"/>
      <c r="GKR183" s="20"/>
      <c r="GKS183" s="20"/>
      <c r="GKT183" s="20"/>
      <c r="GKU183" s="20"/>
      <c r="GKV183" s="20"/>
      <c r="GKW183" s="20"/>
      <c r="GKX183" s="20"/>
      <c r="GKY183" s="20"/>
      <c r="GKZ183" s="20"/>
      <c r="GLA183" s="20"/>
      <c r="GLB183" s="20"/>
      <c r="GLC183" s="20"/>
      <c r="GLD183" s="20"/>
      <c r="GLE183" s="20"/>
      <c r="GLF183" s="20"/>
      <c r="GLG183" s="20"/>
      <c r="GLH183" s="20"/>
      <c r="GLI183" s="20"/>
      <c r="GLJ183" s="20"/>
      <c r="GLK183" s="20"/>
      <c r="GLL183" s="20"/>
      <c r="GLM183" s="20"/>
      <c r="GLN183" s="20"/>
      <c r="GLO183" s="20"/>
      <c r="GLP183" s="20"/>
      <c r="GLQ183" s="20"/>
      <c r="GLR183" s="20"/>
      <c r="GLS183" s="20"/>
      <c r="GLT183" s="20"/>
      <c r="GLU183" s="20"/>
      <c r="GLV183" s="20"/>
      <c r="GLW183" s="20"/>
      <c r="GLX183" s="20"/>
      <c r="GLY183" s="20"/>
      <c r="GLZ183" s="20"/>
      <c r="GMA183" s="20"/>
      <c r="GMB183" s="20"/>
      <c r="GMC183" s="20"/>
      <c r="GMD183" s="20"/>
      <c r="GME183" s="20"/>
      <c r="GMF183" s="20"/>
      <c r="GMG183" s="20"/>
      <c r="GMH183" s="20"/>
      <c r="GMI183" s="20"/>
      <c r="GMJ183" s="20"/>
      <c r="GMK183" s="20"/>
      <c r="GML183" s="20"/>
      <c r="GMM183" s="20"/>
      <c r="GMN183" s="20"/>
      <c r="GMO183" s="20"/>
      <c r="GMP183" s="20"/>
      <c r="GMQ183" s="20"/>
      <c r="GMR183" s="20"/>
      <c r="GMS183" s="20"/>
      <c r="GMT183" s="20"/>
      <c r="GMU183" s="20"/>
      <c r="GMV183" s="20"/>
      <c r="GMW183" s="20"/>
      <c r="GMX183" s="20"/>
      <c r="GMY183" s="20"/>
      <c r="GMZ183" s="20"/>
      <c r="GNA183" s="20"/>
      <c r="GNB183" s="20"/>
      <c r="GNC183" s="20"/>
      <c r="GND183" s="20"/>
      <c r="GNE183" s="20"/>
      <c r="GNF183" s="20"/>
      <c r="GNG183" s="20"/>
      <c r="GNH183" s="20"/>
      <c r="GNI183" s="20"/>
      <c r="GNJ183" s="20"/>
      <c r="GNK183" s="20"/>
      <c r="GNL183" s="20"/>
      <c r="GNM183" s="20"/>
      <c r="GNN183" s="20"/>
      <c r="GNO183" s="20"/>
      <c r="GNP183" s="20"/>
      <c r="GNQ183" s="20"/>
      <c r="GNR183" s="20"/>
      <c r="GNS183" s="20"/>
      <c r="GNT183" s="20"/>
      <c r="GNU183" s="20"/>
      <c r="GNV183" s="20"/>
      <c r="GNW183" s="20"/>
      <c r="GNX183" s="20"/>
      <c r="GNY183" s="20"/>
      <c r="GNZ183" s="20"/>
      <c r="GOA183" s="20"/>
      <c r="GOB183" s="20"/>
      <c r="GOC183" s="20"/>
      <c r="GOD183" s="20"/>
      <c r="GOE183" s="20"/>
      <c r="GOF183" s="20"/>
      <c r="GOG183" s="20"/>
      <c r="GOH183" s="20"/>
      <c r="GOI183" s="20"/>
      <c r="GOJ183" s="20"/>
      <c r="GOK183" s="20"/>
      <c r="GOL183" s="20"/>
      <c r="GOM183" s="20"/>
      <c r="GON183" s="20"/>
      <c r="GOO183" s="20"/>
      <c r="GOP183" s="20"/>
      <c r="GOQ183" s="20"/>
      <c r="GOR183" s="20"/>
      <c r="GOS183" s="20"/>
      <c r="GOT183" s="20"/>
      <c r="GOU183" s="20"/>
      <c r="GOV183" s="20"/>
      <c r="GOW183" s="20"/>
      <c r="GOX183" s="20"/>
      <c r="GOY183" s="20"/>
      <c r="GOZ183" s="20"/>
      <c r="GPA183" s="20"/>
      <c r="GPB183" s="20"/>
      <c r="GPC183" s="20"/>
      <c r="GPD183" s="20"/>
      <c r="GPE183" s="20"/>
      <c r="GPF183" s="20"/>
      <c r="GPG183" s="20"/>
      <c r="GPH183" s="20"/>
      <c r="GPI183" s="20"/>
      <c r="GPJ183" s="20"/>
      <c r="GPK183" s="20"/>
      <c r="GPL183" s="20"/>
      <c r="GPM183" s="20"/>
      <c r="GPN183" s="20"/>
      <c r="GPO183" s="20"/>
      <c r="GPP183" s="20"/>
      <c r="GPQ183" s="20"/>
      <c r="GPR183" s="20"/>
      <c r="GPS183" s="20"/>
      <c r="GPT183" s="20"/>
      <c r="GPU183" s="20"/>
      <c r="GPV183" s="20"/>
      <c r="GPW183" s="20"/>
      <c r="GPX183" s="20"/>
      <c r="GPY183" s="20"/>
      <c r="GPZ183" s="20"/>
      <c r="GQA183" s="20"/>
      <c r="GQB183" s="20"/>
      <c r="GQC183" s="20"/>
      <c r="GQD183" s="20"/>
      <c r="GQE183" s="20"/>
      <c r="GQF183" s="20"/>
      <c r="GQG183" s="20"/>
      <c r="GQH183" s="20"/>
      <c r="GQI183" s="20"/>
      <c r="GQJ183" s="20"/>
      <c r="GQK183" s="20"/>
      <c r="GQL183" s="20"/>
      <c r="GQM183" s="20"/>
      <c r="GQN183" s="20"/>
      <c r="GQO183" s="20"/>
      <c r="GQP183" s="20"/>
      <c r="GQQ183" s="20"/>
      <c r="GQR183" s="20"/>
      <c r="GQS183" s="20"/>
      <c r="GQT183" s="20"/>
      <c r="GQU183" s="20"/>
      <c r="GQV183" s="20"/>
      <c r="GQW183" s="20"/>
      <c r="GQX183" s="20"/>
      <c r="GQY183" s="20"/>
      <c r="GQZ183" s="20"/>
      <c r="GRA183" s="20"/>
      <c r="GRB183" s="20"/>
      <c r="GRC183" s="20"/>
      <c r="GRD183" s="20"/>
      <c r="GRE183" s="20"/>
      <c r="GRF183" s="20"/>
      <c r="GRG183" s="20"/>
      <c r="GRH183" s="20"/>
      <c r="GRI183" s="20"/>
      <c r="GRJ183" s="20"/>
      <c r="GRK183" s="20"/>
      <c r="GRL183" s="20"/>
      <c r="GRM183" s="20"/>
      <c r="GRN183" s="20"/>
      <c r="GRO183" s="20"/>
      <c r="GRP183" s="20"/>
      <c r="GRQ183" s="20"/>
      <c r="GRR183" s="20"/>
      <c r="GRS183" s="20"/>
      <c r="GRT183" s="20"/>
      <c r="GRU183" s="20"/>
      <c r="GRV183" s="20"/>
      <c r="GRW183" s="20"/>
      <c r="GRX183" s="20"/>
      <c r="GRY183" s="20"/>
      <c r="GRZ183" s="20"/>
      <c r="GSA183" s="20"/>
      <c r="GSB183" s="20"/>
      <c r="GSC183" s="20"/>
      <c r="GSD183" s="20"/>
      <c r="GSE183" s="20"/>
      <c r="GSF183" s="20"/>
      <c r="GSG183" s="20"/>
      <c r="GSH183" s="20"/>
      <c r="GSI183" s="20"/>
      <c r="GSJ183" s="20"/>
      <c r="GSK183" s="20"/>
      <c r="GSL183" s="20"/>
      <c r="GSM183" s="20"/>
      <c r="GSN183" s="20"/>
      <c r="GSO183" s="20"/>
      <c r="GSP183" s="20"/>
      <c r="GSQ183" s="20"/>
      <c r="GSR183" s="20"/>
      <c r="GSS183" s="20"/>
      <c r="GST183" s="20"/>
      <c r="GSU183" s="20"/>
      <c r="GSV183" s="20"/>
      <c r="GSW183" s="20"/>
      <c r="GSX183" s="20"/>
      <c r="GSY183" s="20"/>
      <c r="GSZ183" s="20"/>
      <c r="GTA183" s="20"/>
      <c r="GTB183" s="20"/>
      <c r="GTC183" s="20"/>
      <c r="GTD183" s="20"/>
      <c r="GTE183" s="20"/>
      <c r="GTF183" s="20"/>
      <c r="GTG183" s="20"/>
      <c r="GTH183" s="20"/>
      <c r="GTI183" s="20"/>
      <c r="GTJ183" s="20"/>
      <c r="GTK183" s="20"/>
      <c r="GTL183" s="20"/>
      <c r="GTM183" s="20"/>
      <c r="GTN183" s="20"/>
      <c r="GTO183" s="20"/>
      <c r="GTP183" s="20"/>
      <c r="GTQ183" s="20"/>
      <c r="GTR183" s="20"/>
      <c r="GTS183" s="20"/>
      <c r="GTT183" s="20"/>
      <c r="GTU183" s="20"/>
      <c r="GTV183" s="20"/>
      <c r="GTW183" s="20"/>
      <c r="GTX183" s="20"/>
      <c r="GTY183" s="20"/>
      <c r="GTZ183" s="20"/>
      <c r="GUA183" s="20"/>
      <c r="GUB183" s="20"/>
      <c r="GUC183" s="20"/>
      <c r="GUD183" s="20"/>
      <c r="GUE183" s="20"/>
      <c r="GUF183" s="20"/>
      <c r="GUG183" s="20"/>
      <c r="GUH183" s="20"/>
      <c r="GUI183" s="20"/>
      <c r="GUJ183" s="20"/>
      <c r="GUK183" s="20"/>
      <c r="GUL183" s="20"/>
      <c r="GUM183" s="20"/>
      <c r="GUN183" s="20"/>
      <c r="GUO183" s="20"/>
      <c r="GUP183" s="20"/>
      <c r="GUQ183" s="20"/>
      <c r="GUR183" s="20"/>
      <c r="GUS183" s="20"/>
      <c r="GUT183" s="20"/>
      <c r="GUU183" s="20"/>
      <c r="GUV183" s="20"/>
      <c r="GUW183" s="20"/>
      <c r="GUX183" s="20"/>
      <c r="GUY183" s="20"/>
      <c r="GUZ183" s="20"/>
      <c r="GVA183" s="20"/>
      <c r="GVB183" s="20"/>
      <c r="GVC183" s="20"/>
      <c r="GVD183" s="20"/>
      <c r="GVE183" s="20"/>
      <c r="GVF183" s="20"/>
      <c r="GVG183" s="20"/>
      <c r="GVH183" s="20"/>
      <c r="GVI183" s="20"/>
      <c r="GVJ183" s="20"/>
      <c r="GVK183" s="20"/>
      <c r="GVL183" s="20"/>
      <c r="GVM183" s="20"/>
      <c r="GVN183" s="20"/>
      <c r="GVO183" s="20"/>
      <c r="GVP183" s="20"/>
      <c r="GVQ183" s="20"/>
      <c r="GVR183" s="20"/>
      <c r="GVS183" s="20"/>
      <c r="GVT183" s="20"/>
      <c r="GVU183" s="20"/>
      <c r="GVV183" s="20"/>
      <c r="GVW183" s="20"/>
      <c r="GVX183" s="20"/>
      <c r="GVY183" s="20"/>
      <c r="GVZ183" s="20"/>
      <c r="GWA183" s="20"/>
      <c r="GWB183" s="20"/>
      <c r="GWC183" s="20"/>
      <c r="GWD183" s="20"/>
      <c r="GWE183" s="20"/>
      <c r="GWF183" s="20"/>
      <c r="GWG183" s="20"/>
      <c r="GWH183" s="20"/>
      <c r="GWI183" s="20"/>
      <c r="GWJ183" s="20"/>
      <c r="GWK183" s="20"/>
      <c r="GWL183" s="20"/>
      <c r="GWM183" s="20"/>
      <c r="GWN183" s="20"/>
      <c r="GWO183" s="20"/>
      <c r="GWP183" s="20"/>
      <c r="GWQ183" s="20"/>
      <c r="GWR183" s="20"/>
      <c r="GWS183" s="20"/>
      <c r="GWT183" s="20"/>
      <c r="GWU183" s="20"/>
      <c r="GWV183" s="20"/>
      <c r="GWW183" s="20"/>
      <c r="GWX183" s="20"/>
      <c r="GWY183" s="20"/>
      <c r="GWZ183" s="20"/>
      <c r="GXA183" s="20"/>
      <c r="GXB183" s="20"/>
      <c r="GXC183" s="20"/>
      <c r="GXD183" s="20"/>
      <c r="GXE183" s="20"/>
      <c r="GXF183" s="20"/>
      <c r="GXG183" s="20"/>
      <c r="GXH183" s="20"/>
      <c r="GXI183" s="20"/>
      <c r="GXJ183" s="20"/>
      <c r="GXK183" s="20"/>
      <c r="GXL183" s="20"/>
      <c r="GXM183" s="20"/>
      <c r="GXN183" s="20"/>
      <c r="GXO183" s="20"/>
      <c r="GXP183" s="20"/>
      <c r="GXQ183" s="20"/>
      <c r="GXR183" s="20"/>
      <c r="GXS183" s="20"/>
      <c r="GXT183" s="20"/>
      <c r="GXU183" s="20"/>
      <c r="GXV183" s="20"/>
      <c r="GXW183" s="20"/>
      <c r="GXX183" s="20"/>
      <c r="GXY183" s="20"/>
      <c r="GXZ183" s="20"/>
      <c r="GYA183" s="20"/>
      <c r="GYB183" s="20"/>
      <c r="GYC183" s="20"/>
      <c r="GYD183" s="20"/>
      <c r="GYE183" s="20"/>
      <c r="GYF183" s="20"/>
      <c r="GYG183" s="20"/>
      <c r="GYH183" s="20"/>
      <c r="GYI183" s="20"/>
      <c r="GYJ183" s="20"/>
      <c r="GYK183" s="20"/>
      <c r="GYL183" s="20"/>
      <c r="GYM183" s="20"/>
      <c r="GYN183" s="20"/>
      <c r="GYO183" s="20"/>
      <c r="GYP183" s="20"/>
      <c r="GYQ183" s="20"/>
      <c r="GYR183" s="20"/>
      <c r="GYS183" s="20"/>
      <c r="GYT183" s="20"/>
      <c r="GYU183" s="20"/>
      <c r="GYV183" s="20"/>
      <c r="GYW183" s="20"/>
      <c r="GYX183" s="20"/>
      <c r="GYY183" s="20"/>
      <c r="GYZ183" s="20"/>
      <c r="GZA183" s="20"/>
      <c r="GZB183" s="20"/>
      <c r="GZC183" s="20"/>
      <c r="GZD183" s="20"/>
      <c r="GZE183" s="20"/>
      <c r="GZF183" s="20"/>
      <c r="GZG183" s="20"/>
      <c r="GZH183" s="20"/>
      <c r="GZI183" s="20"/>
      <c r="GZJ183" s="20"/>
      <c r="GZK183" s="20"/>
      <c r="GZL183" s="20"/>
      <c r="GZM183" s="20"/>
      <c r="GZN183" s="20"/>
      <c r="GZO183" s="20"/>
      <c r="GZP183" s="20"/>
      <c r="GZQ183" s="20"/>
      <c r="GZR183" s="20"/>
      <c r="GZS183" s="20"/>
      <c r="GZT183" s="20"/>
      <c r="GZU183" s="20"/>
      <c r="GZV183" s="20"/>
      <c r="GZW183" s="20"/>
      <c r="GZX183" s="20"/>
      <c r="GZY183" s="20"/>
      <c r="GZZ183" s="20"/>
      <c r="HAA183" s="20"/>
      <c r="HAB183" s="20"/>
      <c r="HAC183" s="20"/>
      <c r="HAD183" s="20"/>
      <c r="HAE183" s="20"/>
      <c r="HAF183" s="20"/>
      <c r="HAG183" s="20"/>
      <c r="HAH183" s="20"/>
      <c r="HAI183" s="20"/>
      <c r="HAJ183" s="20"/>
      <c r="HAK183" s="20"/>
      <c r="HAL183" s="20"/>
      <c r="HAM183" s="20"/>
      <c r="HAN183" s="20"/>
      <c r="HAO183" s="20"/>
      <c r="HAP183" s="20"/>
      <c r="HAQ183" s="20"/>
      <c r="HAR183" s="20"/>
      <c r="HAS183" s="20"/>
      <c r="HAT183" s="20"/>
      <c r="HAU183" s="20"/>
      <c r="HAV183" s="20"/>
      <c r="HAW183" s="20"/>
      <c r="HAX183" s="20"/>
      <c r="HAY183" s="20"/>
      <c r="HAZ183" s="20"/>
      <c r="HBA183" s="20"/>
      <c r="HBB183" s="20"/>
      <c r="HBC183" s="20"/>
      <c r="HBD183" s="20"/>
      <c r="HBE183" s="20"/>
      <c r="HBF183" s="20"/>
      <c r="HBG183" s="20"/>
      <c r="HBH183" s="20"/>
      <c r="HBI183" s="20"/>
      <c r="HBJ183" s="20"/>
      <c r="HBK183" s="20"/>
      <c r="HBL183" s="20"/>
      <c r="HBM183" s="20"/>
      <c r="HBN183" s="20"/>
      <c r="HBO183" s="20"/>
      <c r="HBP183" s="20"/>
      <c r="HBQ183" s="20"/>
      <c r="HBR183" s="20"/>
      <c r="HBS183" s="20"/>
      <c r="HBT183" s="20"/>
      <c r="HBU183" s="20"/>
      <c r="HBV183" s="20"/>
      <c r="HBW183" s="20"/>
      <c r="HBX183" s="20"/>
      <c r="HBY183" s="20"/>
      <c r="HBZ183" s="20"/>
      <c r="HCA183" s="20"/>
      <c r="HCB183" s="20"/>
      <c r="HCC183" s="20"/>
      <c r="HCD183" s="20"/>
      <c r="HCE183" s="20"/>
      <c r="HCF183" s="20"/>
      <c r="HCG183" s="20"/>
      <c r="HCH183" s="20"/>
      <c r="HCI183" s="20"/>
      <c r="HCJ183" s="20"/>
      <c r="HCK183" s="20"/>
      <c r="HCL183" s="20"/>
      <c r="HCM183" s="20"/>
      <c r="HCN183" s="20"/>
      <c r="HCO183" s="20"/>
      <c r="HCP183" s="20"/>
      <c r="HCQ183" s="20"/>
      <c r="HCR183" s="20"/>
      <c r="HCS183" s="20"/>
      <c r="HCT183" s="20"/>
      <c r="HCU183" s="20"/>
      <c r="HCV183" s="20"/>
      <c r="HCW183" s="20"/>
      <c r="HCX183" s="20"/>
      <c r="HCY183" s="20"/>
      <c r="HCZ183" s="20"/>
      <c r="HDA183" s="20"/>
      <c r="HDB183" s="20"/>
      <c r="HDC183" s="20"/>
      <c r="HDD183" s="20"/>
      <c r="HDE183" s="20"/>
      <c r="HDF183" s="20"/>
      <c r="HDG183" s="20"/>
      <c r="HDH183" s="20"/>
      <c r="HDI183" s="20"/>
      <c r="HDJ183" s="20"/>
      <c r="HDK183" s="20"/>
      <c r="HDL183" s="20"/>
      <c r="HDM183" s="20"/>
      <c r="HDN183" s="20"/>
      <c r="HDO183" s="20"/>
      <c r="HDP183" s="20"/>
      <c r="HDQ183" s="20"/>
      <c r="HDR183" s="20"/>
      <c r="HDS183" s="20"/>
      <c r="HDT183" s="20"/>
      <c r="HDU183" s="20"/>
      <c r="HDV183" s="20"/>
      <c r="HDW183" s="20"/>
      <c r="HDX183" s="20"/>
      <c r="HDY183" s="20"/>
      <c r="HDZ183" s="20"/>
      <c r="HEA183" s="20"/>
      <c r="HEB183" s="20"/>
      <c r="HEC183" s="20"/>
      <c r="HED183" s="20"/>
      <c r="HEE183" s="20"/>
      <c r="HEF183" s="20"/>
      <c r="HEG183" s="20"/>
      <c r="HEH183" s="20"/>
      <c r="HEI183" s="20"/>
      <c r="HEJ183" s="20"/>
      <c r="HEK183" s="20"/>
      <c r="HEL183" s="20"/>
      <c r="HEM183" s="20"/>
      <c r="HEN183" s="20"/>
      <c r="HEO183" s="20"/>
      <c r="HEP183" s="20"/>
      <c r="HEQ183" s="20"/>
      <c r="HER183" s="20"/>
      <c r="HES183" s="20"/>
      <c r="HET183" s="20"/>
      <c r="HEU183" s="20"/>
      <c r="HEV183" s="20"/>
      <c r="HEW183" s="20"/>
      <c r="HEX183" s="20"/>
      <c r="HEY183" s="20"/>
      <c r="HEZ183" s="20"/>
      <c r="HFA183" s="20"/>
      <c r="HFB183" s="20"/>
      <c r="HFC183" s="20"/>
      <c r="HFD183" s="20"/>
      <c r="HFE183" s="20"/>
      <c r="HFF183" s="20"/>
      <c r="HFG183" s="20"/>
      <c r="HFH183" s="20"/>
      <c r="HFI183" s="20"/>
      <c r="HFJ183" s="20"/>
      <c r="HFK183" s="20"/>
      <c r="HFL183" s="20"/>
      <c r="HFM183" s="20"/>
      <c r="HFN183" s="20"/>
      <c r="HFO183" s="20"/>
      <c r="HFP183" s="20"/>
      <c r="HFQ183" s="20"/>
      <c r="HFR183" s="20"/>
      <c r="HFS183" s="20"/>
      <c r="HFT183" s="20"/>
      <c r="HFU183" s="20"/>
      <c r="HFV183" s="20"/>
      <c r="HFW183" s="20"/>
      <c r="HFX183" s="20"/>
      <c r="HFY183" s="20"/>
      <c r="HFZ183" s="20"/>
      <c r="HGA183" s="20"/>
      <c r="HGB183" s="20"/>
      <c r="HGC183" s="20"/>
      <c r="HGD183" s="20"/>
      <c r="HGE183" s="20"/>
      <c r="HGF183" s="20"/>
      <c r="HGG183" s="20"/>
      <c r="HGH183" s="20"/>
      <c r="HGI183" s="20"/>
      <c r="HGJ183" s="20"/>
      <c r="HGK183" s="20"/>
      <c r="HGL183" s="20"/>
      <c r="HGM183" s="20"/>
      <c r="HGN183" s="20"/>
      <c r="HGO183" s="20"/>
      <c r="HGP183" s="20"/>
      <c r="HGQ183" s="20"/>
      <c r="HGR183" s="20"/>
      <c r="HGS183" s="20"/>
      <c r="HGT183" s="20"/>
      <c r="HGU183" s="20"/>
      <c r="HGV183" s="20"/>
      <c r="HGW183" s="20"/>
      <c r="HGX183" s="20"/>
      <c r="HGY183" s="20"/>
      <c r="HGZ183" s="20"/>
      <c r="HHA183" s="20"/>
      <c r="HHB183" s="20"/>
      <c r="HHC183" s="20"/>
      <c r="HHD183" s="20"/>
      <c r="HHE183" s="20"/>
      <c r="HHF183" s="20"/>
      <c r="HHG183" s="20"/>
      <c r="HHH183" s="20"/>
      <c r="HHI183" s="20"/>
      <c r="HHJ183" s="20"/>
      <c r="HHK183" s="20"/>
      <c r="HHL183" s="20"/>
      <c r="HHM183" s="20"/>
      <c r="HHN183" s="20"/>
      <c r="HHO183" s="20"/>
      <c r="HHP183" s="20"/>
      <c r="HHQ183" s="20"/>
      <c r="HHR183" s="20"/>
      <c r="HHS183" s="20"/>
      <c r="HHT183" s="20"/>
      <c r="HHU183" s="20"/>
      <c r="HHV183" s="20"/>
      <c r="HHW183" s="20"/>
      <c r="HHX183" s="20"/>
      <c r="HHY183" s="20"/>
      <c r="HHZ183" s="20"/>
      <c r="HIA183" s="20"/>
      <c r="HIB183" s="20"/>
      <c r="HIC183" s="20"/>
      <c r="HID183" s="20"/>
      <c r="HIE183" s="20"/>
      <c r="HIF183" s="20"/>
      <c r="HIG183" s="20"/>
      <c r="HIH183" s="20"/>
      <c r="HII183" s="20"/>
      <c r="HIJ183" s="20"/>
      <c r="HIK183" s="20"/>
      <c r="HIL183" s="20"/>
      <c r="HIM183" s="20"/>
      <c r="HIN183" s="20"/>
      <c r="HIO183" s="20"/>
      <c r="HIP183" s="20"/>
      <c r="HIQ183" s="20"/>
      <c r="HIR183" s="20"/>
      <c r="HIS183" s="20"/>
      <c r="HIT183" s="20"/>
      <c r="HIU183" s="20"/>
      <c r="HIV183" s="20"/>
      <c r="HIW183" s="20"/>
      <c r="HIX183" s="20"/>
      <c r="HIY183" s="20"/>
      <c r="HIZ183" s="20"/>
      <c r="HJA183" s="20"/>
      <c r="HJB183" s="20"/>
      <c r="HJC183" s="20"/>
      <c r="HJD183" s="20"/>
      <c r="HJE183" s="20"/>
      <c r="HJF183" s="20"/>
      <c r="HJG183" s="20"/>
      <c r="HJH183" s="20"/>
      <c r="HJI183" s="20"/>
      <c r="HJJ183" s="20"/>
      <c r="HJK183" s="20"/>
      <c r="HJL183" s="20"/>
      <c r="HJM183" s="20"/>
      <c r="HJN183" s="20"/>
      <c r="HJO183" s="20"/>
      <c r="HJP183" s="20"/>
      <c r="HJQ183" s="20"/>
      <c r="HJR183" s="20"/>
      <c r="HJS183" s="20"/>
      <c r="HJT183" s="20"/>
      <c r="HJU183" s="20"/>
      <c r="HJV183" s="20"/>
      <c r="HJW183" s="20"/>
      <c r="HJX183" s="20"/>
      <c r="HJY183" s="20"/>
      <c r="HJZ183" s="20"/>
      <c r="HKA183" s="20"/>
      <c r="HKB183" s="20"/>
      <c r="HKC183" s="20"/>
      <c r="HKD183" s="20"/>
      <c r="HKE183" s="20"/>
      <c r="HKF183" s="20"/>
      <c r="HKG183" s="20"/>
      <c r="HKH183" s="20"/>
      <c r="HKI183" s="20"/>
      <c r="HKJ183" s="20"/>
      <c r="HKK183" s="20"/>
      <c r="HKL183" s="20"/>
      <c r="HKM183" s="20"/>
      <c r="HKN183" s="20"/>
      <c r="HKO183" s="20"/>
      <c r="HKP183" s="20"/>
      <c r="HKQ183" s="20"/>
      <c r="HKR183" s="20"/>
      <c r="HKS183" s="20"/>
      <c r="HKT183" s="20"/>
      <c r="HKU183" s="20"/>
      <c r="HKV183" s="20"/>
      <c r="HKW183" s="20"/>
      <c r="HKX183" s="20"/>
      <c r="HKY183" s="20"/>
      <c r="HKZ183" s="20"/>
      <c r="HLA183" s="20"/>
      <c r="HLB183" s="20"/>
      <c r="HLC183" s="20"/>
      <c r="HLD183" s="20"/>
      <c r="HLE183" s="20"/>
      <c r="HLF183" s="20"/>
      <c r="HLG183" s="20"/>
      <c r="HLH183" s="20"/>
      <c r="HLI183" s="20"/>
      <c r="HLJ183" s="20"/>
      <c r="HLK183" s="20"/>
      <c r="HLL183" s="20"/>
      <c r="HLM183" s="20"/>
      <c r="HLN183" s="20"/>
      <c r="HLO183" s="20"/>
      <c r="HLP183" s="20"/>
      <c r="HLQ183" s="20"/>
      <c r="HLR183" s="20"/>
      <c r="HLS183" s="20"/>
      <c r="HLT183" s="20"/>
      <c r="HLU183" s="20"/>
      <c r="HLV183" s="20"/>
      <c r="HLW183" s="20"/>
      <c r="HLX183" s="20"/>
      <c r="HLY183" s="20"/>
      <c r="HLZ183" s="20"/>
      <c r="HMA183" s="20"/>
      <c r="HMB183" s="20"/>
      <c r="HMC183" s="20"/>
      <c r="HMD183" s="20"/>
      <c r="HME183" s="20"/>
      <c r="HMF183" s="20"/>
      <c r="HMG183" s="20"/>
      <c r="HMH183" s="20"/>
      <c r="HMI183" s="20"/>
      <c r="HMJ183" s="20"/>
      <c r="HMK183" s="20"/>
      <c r="HML183" s="20"/>
      <c r="HMM183" s="20"/>
      <c r="HMN183" s="20"/>
      <c r="HMO183" s="20"/>
      <c r="HMP183" s="20"/>
      <c r="HMQ183" s="20"/>
      <c r="HMR183" s="20"/>
      <c r="HMS183" s="20"/>
      <c r="HMT183" s="20"/>
      <c r="HMU183" s="20"/>
      <c r="HMV183" s="20"/>
      <c r="HMW183" s="20"/>
      <c r="HMX183" s="20"/>
      <c r="HMY183" s="20"/>
      <c r="HMZ183" s="20"/>
      <c r="HNA183" s="20"/>
      <c r="HNB183" s="20"/>
      <c r="HNC183" s="20"/>
      <c r="HND183" s="20"/>
      <c r="HNE183" s="20"/>
      <c r="HNF183" s="20"/>
      <c r="HNG183" s="20"/>
      <c r="HNH183" s="20"/>
      <c r="HNI183" s="20"/>
      <c r="HNJ183" s="20"/>
      <c r="HNK183" s="20"/>
      <c r="HNL183" s="20"/>
      <c r="HNM183" s="20"/>
      <c r="HNN183" s="20"/>
      <c r="HNO183" s="20"/>
      <c r="HNP183" s="20"/>
      <c r="HNQ183" s="20"/>
      <c r="HNR183" s="20"/>
      <c r="HNS183" s="20"/>
      <c r="HNT183" s="20"/>
      <c r="HNU183" s="20"/>
      <c r="HNV183" s="20"/>
      <c r="HNW183" s="20"/>
      <c r="HNX183" s="20"/>
      <c r="HNY183" s="20"/>
      <c r="HNZ183" s="20"/>
      <c r="HOA183" s="20"/>
      <c r="HOB183" s="20"/>
      <c r="HOC183" s="20"/>
      <c r="HOD183" s="20"/>
      <c r="HOE183" s="20"/>
      <c r="HOF183" s="20"/>
      <c r="HOG183" s="20"/>
      <c r="HOH183" s="20"/>
      <c r="HOI183" s="20"/>
      <c r="HOJ183" s="20"/>
      <c r="HOK183" s="20"/>
      <c r="HOL183" s="20"/>
      <c r="HOM183" s="20"/>
      <c r="HON183" s="20"/>
      <c r="HOO183" s="20"/>
      <c r="HOP183" s="20"/>
      <c r="HOQ183" s="20"/>
      <c r="HOR183" s="20"/>
      <c r="HOS183" s="20"/>
      <c r="HOT183" s="20"/>
      <c r="HOU183" s="20"/>
      <c r="HOV183" s="20"/>
      <c r="HOW183" s="20"/>
      <c r="HOX183" s="20"/>
      <c r="HOY183" s="20"/>
      <c r="HOZ183" s="20"/>
      <c r="HPA183" s="20"/>
      <c r="HPB183" s="20"/>
      <c r="HPC183" s="20"/>
      <c r="HPD183" s="20"/>
      <c r="HPE183" s="20"/>
      <c r="HPF183" s="20"/>
      <c r="HPG183" s="20"/>
      <c r="HPH183" s="20"/>
      <c r="HPI183" s="20"/>
      <c r="HPJ183" s="20"/>
      <c r="HPK183" s="20"/>
      <c r="HPL183" s="20"/>
      <c r="HPM183" s="20"/>
      <c r="HPN183" s="20"/>
      <c r="HPO183" s="20"/>
      <c r="HPP183" s="20"/>
      <c r="HPQ183" s="20"/>
      <c r="HPR183" s="20"/>
      <c r="HPS183" s="20"/>
      <c r="HPT183" s="20"/>
      <c r="HPU183" s="20"/>
      <c r="HPV183" s="20"/>
      <c r="HPW183" s="20"/>
      <c r="HPX183" s="20"/>
      <c r="HPY183" s="20"/>
      <c r="HPZ183" s="20"/>
      <c r="HQA183" s="20"/>
      <c r="HQB183" s="20"/>
      <c r="HQC183" s="20"/>
      <c r="HQD183" s="20"/>
      <c r="HQE183" s="20"/>
      <c r="HQF183" s="20"/>
      <c r="HQG183" s="20"/>
      <c r="HQH183" s="20"/>
      <c r="HQI183" s="20"/>
      <c r="HQJ183" s="20"/>
      <c r="HQK183" s="20"/>
      <c r="HQL183" s="20"/>
      <c r="HQM183" s="20"/>
      <c r="HQN183" s="20"/>
      <c r="HQO183" s="20"/>
      <c r="HQP183" s="20"/>
      <c r="HQQ183" s="20"/>
      <c r="HQR183" s="20"/>
      <c r="HQS183" s="20"/>
      <c r="HQT183" s="20"/>
      <c r="HQU183" s="20"/>
      <c r="HQV183" s="20"/>
      <c r="HQW183" s="20"/>
      <c r="HQX183" s="20"/>
      <c r="HQY183" s="20"/>
      <c r="HQZ183" s="20"/>
      <c r="HRA183" s="20"/>
      <c r="HRB183" s="20"/>
      <c r="HRC183" s="20"/>
      <c r="HRD183" s="20"/>
      <c r="HRE183" s="20"/>
      <c r="HRF183" s="20"/>
      <c r="HRG183" s="20"/>
      <c r="HRH183" s="20"/>
      <c r="HRI183" s="20"/>
      <c r="HRJ183" s="20"/>
      <c r="HRK183" s="20"/>
      <c r="HRL183" s="20"/>
      <c r="HRM183" s="20"/>
      <c r="HRN183" s="20"/>
      <c r="HRO183" s="20"/>
      <c r="HRP183" s="20"/>
      <c r="HRQ183" s="20"/>
      <c r="HRR183" s="20"/>
      <c r="HRS183" s="20"/>
      <c r="HRT183" s="20"/>
      <c r="HRU183" s="20"/>
      <c r="HRV183" s="20"/>
      <c r="HRW183" s="20"/>
      <c r="HRX183" s="20"/>
      <c r="HRY183" s="20"/>
      <c r="HRZ183" s="20"/>
      <c r="HSA183" s="20"/>
      <c r="HSB183" s="20"/>
      <c r="HSC183" s="20"/>
      <c r="HSD183" s="20"/>
      <c r="HSE183" s="20"/>
      <c r="HSF183" s="20"/>
      <c r="HSG183" s="20"/>
      <c r="HSH183" s="20"/>
      <c r="HSI183" s="20"/>
      <c r="HSJ183" s="20"/>
      <c r="HSK183" s="20"/>
      <c r="HSL183" s="20"/>
      <c r="HSM183" s="20"/>
      <c r="HSN183" s="20"/>
      <c r="HSO183" s="20"/>
      <c r="HSP183" s="20"/>
      <c r="HSQ183" s="20"/>
      <c r="HSR183" s="20"/>
      <c r="HSS183" s="20"/>
      <c r="HST183" s="20"/>
      <c r="HSU183" s="20"/>
      <c r="HSV183" s="20"/>
      <c r="HSW183" s="20"/>
      <c r="HSX183" s="20"/>
      <c r="HSY183" s="20"/>
      <c r="HSZ183" s="20"/>
      <c r="HTA183" s="20"/>
      <c r="HTB183" s="20"/>
      <c r="HTC183" s="20"/>
      <c r="HTD183" s="20"/>
      <c r="HTE183" s="20"/>
      <c r="HTF183" s="20"/>
      <c r="HTG183" s="20"/>
      <c r="HTH183" s="20"/>
      <c r="HTI183" s="20"/>
      <c r="HTJ183" s="20"/>
      <c r="HTK183" s="20"/>
      <c r="HTL183" s="20"/>
      <c r="HTM183" s="20"/>
      <c r="HTN183" s="20"/>
      <c r="HTO183" s="20"/>
      <c r="HTP183" s="20"/>
      <c r="HTQ183" s="20"/>
      <c r="HTR183" s="20"/>
      <c r="HTS183" s="20"/>
      <c r="HTT183" s="20"/>
      <c r="HTU183" s="20"/>
      <c r="HTV183" s="20"/>
      <c r="HTW183" s="20"/>
      <c r="HTX183" s="20"/>
      <c r="HTY183" s="20"/>
      <c r="HTZ183" s="20"/>
      <c r="HUA183" s="20"/>
      <c r="HUB183" s="20"/>
      <c r="HUC183" s="20"/>
      <c r="HUD183" s="20"/>
      <c r="HUE183" s="20"/>
      <c r="HUF183" s="20"/>
      <c r="HUG183" s="20"/>
      <c r="HUH183" s="20"/>
      <c r="HUI183" s="20"/>
      <c r="HUJ183" s="20"/>
      <c r="HUK183" s="20"/>
      <c r="HUL183" s="20"/>
      <c r="HUM183" s="20"/>
      <c r="HUN183" s="20"/>
      <c r="HUO183" s="20"/>
      <c r="HUP183" s="20"/>
      <c r="HUQ183" s="20"/>
      <c r="HUR183" s="20"/>
      <c r="HUS183" s="20"/>
      <c r="HUT183" s="20"/>
      <c r="HUU183" s="20"/>
      <c r="HUV183" s="20"/>
      <c r="HUW183" s="20"/>
      <c r="HUX183" s="20"/>
      <c r="HUY183" s="20"/>
      <c r="HUZ183" s="20"/>
      <c r="HVA183" s="20"/>
      <c r="HVB183" s="20"/>
      <c r="HVC183" s="20"/>
      <c r="HVD183" s="20"/>
      <c r="HVE183" s="20"/>
      <c r="HVF183" s="20"/>
      <c r="HVG183" s="20"/>
      <c r="HVH183" s="20"/>
      <c r="HVI183" s="20"/>
      <c r="HVJ183" s="20"/>
      <c r="HVK183" s="20"/>
      <c r="HVL183" s="20"/>
      <c r="HVM183" s="20"/>
      <c r="HVN183" s="20"/>
      <c r="HVO183" s="20"/>
      <c r="HVP183" s="20"/>
      <c r="HVQ183" s="20"/>
      <c r="HVR183" s="20"/>
      <c r="HVS183" s="20"/>
      <c r="HVT183" s="20"/>
      <c r="HVU183" s="20"/>
      <c r="HVV183" s="20"/>
      <c r="HVW183" s="20"/>
      <c r="HVX183" s="20"/>
      <c r="HVY183" s="20"/>
      <c r="HVZ183" s="20"/>
      <c r="HWA183" s="20"/>
      <c r="HWB183" s="20"/>
      <c r="HWC183" s="20"/>
      <c r="HWD183" s="20"/>
      <c r="HWE183" s="20"/>
      <c r="HWF183" s="20"/>
      <c r="HWG183" s="20"/>
      <c r="HWH183" s="20"/>
      <c r="HWI183" s="20"/>
      <c r="HWJ183" s="20"/>
      <c r="HWK183" s="20"/>
      <c r="HWL183" s="20"/>
      <c r="HWM183" s="20"/>
      <c r="HWN183" s="20"/>
      <c r="HWO183" s="20"/>
      <c r="HWP183" s="20"/>
      <c r="HWQ183" s="20"/>
      <c r="HWR183" s="20"/>
      <c r="HWS183" s="20"/>
      <c r="HWT183" s="20"/>
      <c r="HWU183" s="20"/>
      <c r="HWV183" s="20"/>
      <c r="HWW183" s="20"/>
      <c r="HWX183" s="20"/>
      <c r="HWY183" s="20"/>
      <c r="HWZ183" s="20"/>
      <c r="HXA183" s="20"/>
      <c r="HXB183" s="20"/>
      <c r="HXC183" s="20"/>
      <c r="HXD183" s="20"/>
      <c r="HXE183" s="20"/>
      <c r="HXF183" s="20"/>
      <c r="HXG183" s="20"/>
      <c r="HXH183" s="20"/>
      <c r="HXI183" s="20"/>
      <c r="HXJ183" s="20"/>
      <c r="HXK183" s="20"/>
      <c r="HXL183" s="20"/>
      <c r="HXM183" s="20"/>
      <c r="HXN183" s="20"/>
      <c r="HXO183" s="20"/>
      <c r="HXP183" s="20"/>
      <c r="HXQ183" s="20"/>
      <c r="HXR183" s="20"/>
      <c r="HXS183" s="20"/>
      <c r="HXT183" s="20"/>
      <c r="HXU183" s="20"/>
      <c r="HXV183" s="20"/>
      <c r="HXW183" s="20"/>
      <c r="HXX183" s="20"/>
      <c r="HXY183" s="20"/>
      <c r="HXZ183" s="20"/>
      <c r="HYA183" s="20"/>
      <c r="HYB183" s="20"/>
      <c r="HYC183" s="20"/>
      <c r="HYD183" s="20"/>
      <c r="HYE183" s="20"/>
      <c r="HYF183" s="20"/>
      <c r="HYG183" s="20"/>
      <c r="HYH183" s="20"/>
      <c r="HYI183" s="20"/>
      <c r="HYJ183" s="20"/>
      <c r="HYK183" s="20"/>
      <c r="HYL183" s="20"/>
      <c r="HYM183" s="20"/>
      <c r="HYN183" s="20"/>
      <c r="HYO183" s="20"/>
      <c r="HYP183" s="20"/>
      <c r="HYQ183" s="20"/>
      <c r="HYR183" s="20"/>
      <c r="HYS183" s="20"/>
      <c r="HYT183" s="20"/>
      <c r="HYU183" s="20"/>
      <c r="HYV183" s="20"/>
      <c r="HYW183" s="20"/>
      <c r="HYX183" s="20"/>
      <c r="HYY183" s="20"/>
      <c r="HYZ183" s="20"/>
      <c r="HZA183" s="20"/>
      <c r="HZB183" s="20"/>
      <c r="HZC183" s="20"/>
      <c r="HZD183" s="20"/>
      <c r="HZE183" s="20"/>
      <c r="HZF183" s="20"/>
      <c r="HZG183" s="20"/>
      <c r="HZH183" s="20"/>
      <c r="HZI183" s="20"/>
      <c r="HZJ183" s="20"/>
      <c r="HZK183" s="20"/>
      <c r="HZL183" s="20"/>
      <c r="HZM183" s="20"/>
      <c r="HZN183" s="20"/>
      <c r="HZO183" s="20"/>
      <c r="HZP183" s="20"/>
      <c r="HZQ183" s="20"/>
      <c r="HZR183" s="20"/>
      <c r="HZS183" s="20"/>
      <c r="HZT183" s="20"/>
      <c r="HZU183" s="20"/>
      <c r="HZV183" s="20"/>
      <c r="HZW183" s="20"/>
      <c r="HZX183" s="20"/>
      <c r="HZY183" s="20"/>
      <c r="HZZ183" s="20"/>
      <c r="IAA183" s="20"/>
      <c r="IAB183" s="20"/>
      <c r="IAC183" s="20"/>
      <c r="IAD183" s="20"/>
      <c r="IAE183" s="20"/>
      <c r="IAF183" s="20"/>
      <c r="IAG183" s="20"/>
      <c r="IAH183" s="20"/>
      <c r="IAI183" s="20"/>
      <c r="IAJ183" s="20"/>
      <c r="IAK183" s="20"/>
      <c r="IAL183" s="20"/>
      <c r="IAM183" s="20"/>
      <c r="IAN183" s="20"/>
      <c r="IAO183" s="20"/>
      <c r="IAP183" s="20"/>
      <c r="IAQ183" s="20"/>
      <c r="IAR183" s="20"/>
      <c r="IAS183" s="20"/>
      <c r="IAT183" s="20"/>
      <c r="IAU183" s="20"/>
      <c r="IAV183" s="20"/>
      <c r="IAW183" s="20"/>
      <c r="IAX183" s="20"/>
      <c r="IAY183" s="20"/>
      <c r="IAZ183" s="20"/>
      <c r="IBA183" s="20"/>
      <c r="IBB183" s="20"/>
      <c r="IBC183" s="20"/>
      <c r="IBD183" s="20"/>
      <c r="IBE183" s="20"/>
      <c r="IBF183" s="20"/>
      <c r="IBG183" s="20"/>
      <c r="IBH183" s="20"/>
      <c r="IBI183" s="20"/>
      <c r="IBJ183" s="20"/>
      <c r="IBK183" s="20"/>
      <c r="IBL183" s="20"/>
      <c r="IBM183" s="20"/>
      <c r="IBN183" s="20"/>
      <c r="IBO183" s="20"/>
      <c r="IBP183" s="20"/>
      <c r="IBQ183" s="20"/>
      <c r="IBR183" s="20"/>
      <c r="IBS183" s="20"/>
      <c r="IBT183" s="20"/>
      <c r="IBU183" s="20"/>
      <c r="IBV183" s="20"/>
      <c r="IBW183" s="20"/>
      <c r="IBX183" s="20"/>
      <c r="IBY183" s="20"/>
      <c r="IBZ183" s="20"/>
      <c r="ICA183" s="20"/>
      <c r="ICB183" s="20"/>
      <c r="ICC183" s="20"/>
      <c r="ICD183" s="20"/>
      <c r="ICE183" s="20"/>
      <c r="ICF183" s="20"/>
      <c r="ICG183" s="20"/>
      <c r="ICH183" s="20"/>
      <c r="ICI183" s="20"/>
      <c r="ICJ183" s="20"/>
      <c r="ICK183" s="20"/>
      <c r="ICL183" s="20"/>
      <c r="ICM183" s="20"/>
      <c r="ICN183" s="20"/>
      <c r="ICO183" s="20"/>
      <c r="ICP183" s="20"/>
      <c r="ICQ183" s="20"/>
      <c r="ICR183" s="20"/>
      <c r="ICS183" s="20"/>
      <c r="ICT183" s="20"/>
      <c r="ICU183" s="20"/>
      <c r="ICV183" s="20"/>
      <c r="ICW183" s="20"/>
      <c r="ICX183" s="20"/>
      <c r="ICY183" s="20"/>
      <c r="ICZ183" s="20"/>
      <c r="IDA183" s="20"/>
      <c r="IDB183" s="20"/>
      <c r="IDC183" s="20"/>
      <c r="IDD183" s="20"/>
      <c r="IDE183" s="20"/>
      <c r="IDF183" s="20"/>
      <c r="IDG183" s="20"/>
      <c r="IDH183" s="20"/>
      <c r="IDI183" s="20"/>
      <c r="IDJ183" s="20"/>
      <c r="IDK183" s="20"/>
      <c r="IDL183" s="20"/>
      <c r="IDM183" s="20"/>
      <c r="IDN183" s="20"/>
      <c r="IDO183" s="20"/>
      <c r="IDP183" s="20"/>
      <c r="IDQ183" s="20"/>
      <c r="IDR183" s="20"/>
      <c r="IDS183" s="20"/>
      <c r="IDT183" s="20"/>
      <c r="IDU183" s="20"/>
      <c r="IDV183" s="20"/>
      <c r="IDW183" s="20"/>
      <c r="IDX183" s="20"/>
      <c r="IDY183" s="20"/>
      <c r="IDZ183" s="20"/>
      <c r="IEA183" s="20"/>
      <c r="IEB183" s="20"/>
      <c r="IEC183" s="20"/>
      <c r="IED183" s="20"/>
      <c r="IEE183" s="20"/>
      <c r="IEF183" s="20"/>
      <c r="IEG183" s="20"/>
      <c r="IEH183" s="20"/>
      <c r="IEI183" s="20"/>
      <c r="IEJ183" s="20"/>
      <c r="IEK183" s="20"/>
      <c r="IEL183" s="20"/>
      <c r="IEM183" s="20"/>
      <c r="IEN183" s="20"/>
      <c r="IEO183" s="20"/>
      <c r="IEP183" s="20"/>
      <c r="IEQ183" s="20"/>
      <c r="IER183" s="20"/>
      <c r="IES183" s="20"/>
      <c r="IET183" s="20"/>
      <c r="IEU183" s="20"/>
      <c r="IEV183" s="20"/>
      <c r="IEW183" s="20"/>
      <c r="IEX183" s="20"/>
      <c r="IEY183" s="20"/>
      <c r="IEZ183" s="20"/>
      <c r="IFA183" s="20"/>
      <c r="IFB183" s="20"/>
      <c r="IFC183" s="20"/>
      <c r="IFD183" s="20"/>
      <c r="IFE183" s="20"/>
      <c r="IFF183" s="20"/>
      <c r="IFG183" s="20"/>
      <c r="IFH183" s="20"/>
      <c r="IFI183" s="20"/>
      <c r="IFJ183" s="20"/>
      <c r="IFK183" s="20"/>
      <c r="IFL183" s="20"/>
      <c r="IFM183" s="20"/>
      <c r="IFN183" s="20"/>
      <c r="IFO183" s="20"/>
      <c r="IFP183" s="20"/>
      <c r="IFQ183" s="20"/>
      <c r="IFR183" s="20"/>
      <c r="IFS183" s="20"/>
      <c r="IFT183" s="20"/>
      <c r="IFU183" s="20"/>
      <c r="IFV183" s="20"/>
      <c r="IFW183" s="20"/>
      <c r="IFX183" s="20"/>
      <c r="IFY183" s="20"/>
      <c r="IFZ183" s="20"/>
      <c r="IGA183" s="20"/>
      <c r="IGB183" s="20"/>
      <c r="IGC183" s="20"/>
      <c r="IGD183" s="20"/>
      <c r="IGE183" s="20"/>
      <c r="IGF183" s="20"/>
      <c r="IGG183" s="20"/>
      <c r="IGH183" s="20"/>
      <c r="IGI183" s="20"/>
      <c r="IGJ183" s="20"/>
      <c r="IGK183" s="20"/>
      <c r="IGL183" s="20"/>
      <c r="IGM183" s="20"/>
      <c r="IGN183" s="20"/>
      <c r="IGO183" s="20"/>
      <c r="IGP183" s="20"/>
      <c r="IGQ183" s="20"/>
      <c r="IGR183" s="20"/>
      <c r="IGS183" s="20"/>
      <c r="IGT183" s="20"/>
      <c r="IGU183" s="20"/>
      <c r="IGV183" s="20"/>
      <c r="IGW183" s="20"/>
      <c r="IGX183" s="20"/>
      <c r="IGY183" s="20"/>
      <c r="IGZ183" s="20"/>
      <c r="IHA183" s="20"/>
      <c r="IHB183" s="20"/>
      <c r="IHC183" s="20"/>
      <c r="IHD183" s="20"/>
      <c r="IHE183" s="20"/>
      <c r="IHF183" s="20"/>
      <c r="IHG183" s="20"/>
      <c r="IHH183" s="20"/>
      <c r="IHI183" s="20"/>
      <c r="IHJ183" s="20"/>
      <c r="IHK183" s="20"/>
      <c r="IHL183" s="20"/>
      <c r="IHM183" s="20"/>
      <c r="IHN183" s="20"/>
      <c r="IHO183" s="20"/>
      <c r="IHP183" s="20"/>
      <c r="IHQ183" s="20"/>
      <c r="IHR183" s="20"/>
      <c r="IHS183" s="20"/>
      <c r="IHT183" s="20"/>
      <c r="IHU183" s="20"/>
      <c r="IHV183" s="20"/>
      <c r="IHW183" s="20"/>
      <c r="IHX183" s="20"/>
      <c r="IHY183" s="20"/>
      <c r="IHZ183" s="20"/>
      <c r="IIA183" s="20"/>
      <c r="IIB183" s="20"/>
      <c r="IIC183" s="20"/>
      <c r="IID183" s="20"/>
      <c r="IIE183" s="20"/>
      <c r="IIF183" s="20"/>
      <c r="IIG183" s="20"/>
      <c r="IIH183" s="20"/>
      <c r="III183" s="20"/>
      <c r="IIJ183" s="20"/>
      <c r="IIK183" s="20"/>
      <c r="IIL183" s="20"/>
      <c r="IIM183" s="20"/>
      <c r="IIN183" s="20"/>
      <c r="IIO183" s="20"/>
      <c r="IIP183" s="20"/>
      <c r="IIQ183" s="20"/>
      <c r="IIR183" s="20"/>
      <c r="IIS183" s="20"/>
      <c r="IIT183" s="20"/>
      <c r="IIU183" s="20"/>
      <c r="IIV183" s="20"/>
      <c r="IIW183" s="20"/>
      <c r="IIX183" s="20"/>
      <c r="IIY183" s="20"/>
      <c r="IIZ183" s="20"/>
      <c r="IJA183" s="20"/>
      <c r="IJB183" s="20"/>
      <c r="IJC183" s="20"/>
      <c r="IJD183" s="20"/>
      <c r="IJE183" s="20"/>
      <c r="IJF183" s="20"/>
      <c r="IJG183" s="20"/>
      <c r="IJH183" s="20"/>
      <c r="IJI183" s="20"/>
      <c r="IJJ183" s="20"/>
      <c r="IJK183" s="20"/>
      <c r="IJL183" s="20"/>
      <c r="IJM183" s="20"/>
      <c r="IJN183" s="20"/>
      <c r="IJO183" s="20"/>
      <c r="IJP183" s="20"/>
      <c r="IJQ183" s="20"/>
      <c r="IJR183" s="20"/>
      <c r="IJS183" s="20"/>
      <c r="IJT183" s="20"/>
      <c r="IJU183" s="20"/>
      <c r="IJV183" s="20"/>
      <c r="IJW183" s="20"/>
      <c r="IJX183" s="20"/>
      <c r="IJY183" s="20"/>
      <c r="IJZ183" s="20"/>
      <c r="IKA183" s="20"/>
      <c r="IKB183" s="20"/>
      <c r="IKC183" s="20"/>
      <c r="IKD183" s="20"/>
      <c r="IKE183" s="20"/>
      <c r="IKF183" s="20"/>
      <c r="IKG183" s="20"/>
      <c r="IKH183" s="20"/>
      <c r="IKI183" s="20"/>
      <c r="IKJ183" s="20"/>
      <c r="IKK183" s="20"/>
      <c r="IKL183" s="20"/>
      <c r="IKM183" s="20"/>
      <c r="IKN183" s="20"/>
      <c r="IKO183" s="20"/>
      <c r="IKP183" s="20"/>
      <c r="IKQ183" s="20"/>
      <c r="IKR183" s="20"/>
      <c r="IKS183" s="20"/>
      <c r="IKT183" s="20"/>
      <c r="IKU183" s="20"/>
      <c r="IKV183" s="20"/>
      <c r="IKW183" s="20"/>
      <c r="IKX183" s="20"/>
      <c r="IKY183" s="20"/>
      <c r="IKZ183" s="20"/>
      <c r="ILA183" s="20"/>
      <c r="ILB183" s="20"/>
      <c r="ILC183" s="20"/>
      <c r="ILD183" s="20"/>
      <c r="ILE183" s="20"/>
      <c r="ILF183" s="20"/>
      <c r="ILG183" s="20"/>
      <c r="ILH183" s="20"/>
      <c r="ILI183" s="20"/>
      <c r="ILJ183" s="20"/>
      <c r="ILK183" s="20"/>
      <c r="ILL183" s="20"/>
      <c r="ILM183" s="20"/>
      <c r="ILN183" s="20"/>
      <c r="ILO183" s="20"/>
      <c r="ILP183" s="20"/>
      <c r="ILQ183" s="20"/>
      <c r="ILR183" s="20"/>
      <c r="ILS183" s="20"/>
      <c r="ILT183" s="20"/>
      <c r="ILU183" s="20"/>
      <c r="ILV183" s="20"/>
      <c r="ILW183" s="20"/>
      <c r="ILX183" s="20"/>
      <c r="ILY183" s="20"/>
      <c r="ILZ183" s="20"/>
      <c r="IMA183" s="20"/>
      <c r="IMB183" s="20"/>
      <c r="IMC183" s="20"/>
      <c r="IMD183" s="20"/>
      <c r="IME183" s="20"/>
      <c r="IMF183" s="20"/>
      <c r="IMG183" s="20"/>
      <c r="IMH183" s="20"/>
      <c r="IMI183" s="20"/>
      <c r="IMJ183" s="20"/>
      <c r="IMK183" s="20"/>
      <c r="IML183" s="20"/>
      <c r="IMM183" s="20"/>
      <c r="IMN183" s="20"/>
      <c r="IMO183" s="20"/>
      <c r="IMP183" s="20"/>
      <c r="IMQ183" s="20"/>
      <c r="IMR183" s="20"/>
      <c r="IMS183" s="20"/>
      <c r="IMT183" s="20"/>
      <c r="IMU183" s="20"/>
      <c r="IMV183" s="20"/>
      <c r="IMW183" s="20"/>
      <c r="IMX183" s="20"/>
      <c r="IMY183" s="20"/>
      <c r="IMZ183" s="20"/>
      <c r="INA183" s="20"/>
      <c r="INB183" s="20"/>
      <c r="INC183" s="20"/>
      <c r="IND183" s="20"/>
      <c r="INE183" s="20"/>
      <c r="INF183" s="20"/>
      <c r="ING183" s="20"/>
      <c r="INH183" s="20"/>
      <c r="INI183" s="20"/>
      <c r="INJ183" s="20"/>
      <c r="INK183" s="20"/>
      <c r="INL183" s="20"/>
      <c r="INM183" s="20"/>
      <c r="INN183" s="20"/>
      <c r="INO183" s="20"/>
      <c r="INP183" s="20"/>
      <c r="INQ183" s="20"/>
      <c r="INR183" s="20"/>
      <c r="INS183" s="20"/>
      <c r="INT183" s="20"/>
      <c r="INU183" s="20"/>
      <c r="INV183" s="20"/>
      <c r="INW183" s="20"/>
      <c r="INX183" s="20"/>
      <c r="INY183" s="20"/>
      <c r="INZ183" s="20"/>
      <c r="IOA183" s="20"/>
      <c r="IOB183" s="20"/>
      <c r="IOC183" s="20"/>
      <c r="IOD183" s="20"/>
      <c r="IOE183" s="20"/>
      <c r="IOF183" s="20"/>
      <c r="IOG183" s="20"/>
      <c r="IOH183" s="20"/>
      <c r="IOI183" s="20"/>
      <c r="IOJ183" s="20"/>
      <c r="IOK183" s="20"/>
      <c r="IOL183" s="20"/>
      <c r="IOM183" s="20"/>
      <c r="ION183" s="20"/>
      <c r="IOO183" s="20"/>
      <c r="IOP183" s="20"/>
      <c r="IOQ183" s="20"/>
      <c r="IOR183" s="20"/>
      <c r="IOS183" s="20"/>
      <c r="IOT183" s="20"/>
      <c r="IOU183" s="20"/>
      <c r="IOV183" s="20"/>
      <c r="IOW183" s="20"/>
      <c r="IOX183" s="20"/>
      <c r="IOY183" s="20"/>
      <c r="IOZ183" s="20"/>
      <c r="IPA183" s="20"/>
      <c r="IPB183" s="20"/>
      <c r="IPC183" s="20"/>
      <c r="IPD183" s="20"/>
      <c r="IPE183" s="20"/>
      <c r="IPF183" s="20"/>
      <c r="IPG183" s="20"/>
      <c r="IPH183" s="20"/>
      <c r="IPI183" s="20"/>
      <c r="IPJ183" s="20"/>
      <c r="IPK183" s="20"/>
      <c r="IPL183" s="20"/>
      <c r="IPM183" s="20"/>
      <c r="IPN183" s="20"/>
      <c r="IPO183" s="20"/>
      <c r="IPP183" s="20"/>
      <c r="IPQ183" s="20"/>
      <c r="IPR183" s="20"/>
      <c r="IPS183" s="20"/>
      <c r="IPT183" s="20"/>
      <c r="IPU183" s="20"/>
      <c r="IPV183" s="20"/>
      <c r="IPW183" s="20"/>
      <c r="IPX183" s="20"/>
      <c r="IPY183" s="20"/>
      <c r="IPZ183" s="20"/>
      <c r="IQA183" s="20"/>
      <c r="IQB183" s="20"/>
      <c r="IQC183" s="20"/>
      <c r="IQD183" s="20"/>
      <c r="IQE183" s="20"/>
      <c r="IQF183" s="20"/>
      <c r="IQG183" s="20"/>
      <c r="IQH183" s="20"/>
      <c r="IQI183" s="20"/>
      <c r="IQJ183" s="20"/>
      <c r="IQK183" s="20"/>
      <c r="IQL183" s="20"/>
      <c r="IQM183" s="20"/>
      <c r="IQN183" s="20"/>
      <c r="IQO183" s="20"/>
      <c r="IQP183" s="20"/>
      <c r="IQQ183" s="20"/>
      <c r="IQR183" s="20"/>
      <c r="IQS183" s="20"/>
      <c r="IQT183" s="20"/>
      <c r="IQU183" s="20"/>
      <c r="IQV183" s="20"/>
      <c r="IQW183" s="20"/>
      <c r="IQX183" s="20"/>
      <c r="IQY183" s="20"/>
      <c r="IQZ183" s="20"/>
      <c r="IRA183" s="20"/>
      <c r="IRB183" s="20"/>
      <c r="IRC183" s="20"/>
      <c r="IRD183" s="20"/>
      <c r="IRE183" s="20"/>
      <c r="IRF183" s="20"/>
      <c r="IRG183" s="20"/>
      <c r="IRH183" s="20"/>
      <c r="IRI183" s="20"/>
      <c r="IRJ183" s="20"/>
      <c r="IRK183" s="20"/>
      <c r="IRL183" s="20"/>
      <c r="IRM183" s="20"/>
      <c r="IRN183" s="20"/>
      <c r="IRO183" s="20"/>
      <c r="IRP183" s="20"/>
      <c r="IRQ183" s="20"/>
      <c r="IRR183" s="20"/>
      <c r="IRS183" s="20"/>
      <c r="IRT183" s="20"/>
      <c r="IRU183" s="20"/>
      <c r="IRV183" s="20"/>
      <c r="IRW183" s="20"/>
      <c r="IRX183" s="20"/>
      <c r="IRY183" s="20"/>
      <c r="IRZ183" s="20"/>
      <c r="ISA183" s="20"/>
      <c r="ISB183" s="20"/>
      <c r="ISC183" s="20"/>
      <c r="ISD183" s="20"/>
      <c r="ISE183" s="20"/>
      <c r="ISF183" s="20"/>
      <c r="ISG183" s="20"/>
      <c r="ISH183" s="20"/>
      <c r="ISI183" s="20"/>
      <c r="ISJ183" s="20"/>
      <c r="ISK183" s="20"/>
      <c r="ISL183" s="20"/>
      <c r="ISM183" s="20"/>
      <c r="ISN183" s="20"/>
      <c r="ISO183" s="20"/>
      <c r="ISP183" s="20"/>
      <c r="ISQ183" s="20"/>
      <c r="ISR183" s="20"/>
      <c r="ISS183" s="20"/>
      <c r="IST183" s="20"/>
      <c r="ISU183" s="20"/>
      <c r="ISV183" s="20"/>
      <c r="ISW183" s="20"/>
      <c r="ISX183" s="20"/>
      <c r="ISY183" s="20"/>
      <c r="ISZ183" s="20"/>
      <c r="ITA183" s="20"/>
      <c r="ITB183" s="20"/>
      <c r="ITC183" s="20"/>
      <c r="ITD183" s="20"/>
      <c r="ITE183" s="20"/>
      <c r="ITF183" s="20"/>
      <c r="ITG183" s="20"/>
      <c r="ITH183" s="20"/>
      <c r="ITI183" s="20"/>
      <c r="ITJ183" s="20"/>
      <c r="ITK183" s="20"/>
      <c r="ITL183" s="20"/>
      <c r="ITM183" s="20"/>
      <c r="ITN183" s="20"/>
      <c r="ITO183" s="20"/>
      <c r="ITP183" s="20"/>
      <c r="ITQ183" s="20"/>
      <c r="ITR183" s="20"/>
      <c r="ITS183" s="20"/>
      <c r="ITT183" s="20"/>
      <c r="ITU183" s="20"/>
      <c r="ITV183" s="20"/>
      <c r="ITW183" s="20"/>
      <c r="ITX183" s="20"/>
      <c r="ITY183" s="20"/>
      <c r="ITZ183" s="20"/>
      <c r="IUA183" s="20"/>
      <c r="IUB183" s="20"/>
      <c r="IUC183" s="20"/>
      <c r="IUD183" s="20"/>
      <c r="IUE183" s="20"/>
      <c r="IUF183" s="20"/>
      <c r="IUG183" s="20"/>
      <c r="IUH183" s="20"/>
      <c r="IUI183" s="20"/>
      <c r="IUJ183" s="20"/>
      <c r="IUK183" s="20"/>
      <c r="IUL183" s="20"/>
      <c r="IUM183" s="20"/>
      <c r="IUN183" s="20"/>
      <c r="IUO183" s="20"/>
      <c r="IUP183" s="20"/>
      <c r="IUQ183" s="20"/>
      <c r="IUR183" s="20"/>
      <c r="IUS183" s="20"/>
      <c r="IUT183" s="20"/>
      <c r="IUU183" s="20"/>
      <c r="IUV183" s="20"/>
      <c r="IUW183" s="20"/>
      <c r="IUX183" s="20"/>
      <c r="IUY183" s="20"/>
      <c r="IUZ183" s="20"/>
      <c r="IVA183" s="20"/>
      <c r="IVB183" s="20"/>
      <c r="IVC183" s="20"/>
      <c r="IVD183" s="20"/>
      <c r="IVE183" s="20"/>
      <c r="IVF183" s="20"/>
      <c r="IVG183" s="20"/>
      <c r="IVH183" s="20"/>
      <c r="IVI183" s="20"/>
      <c r="IVJ183" s="20"/>
      <c r="IVK183" s="20"/>
      <c r="IVL183" s="20"/>
      <c r="IVM183" s="20"/>
      <c r="IVN183" s="20"/>
      <c r="IVO183" s="20"/>
      <c r="IVP183" s="20"/>
      <c r="IVQ183" s="20"/>
      <c r="IVR183" s="20"/>
      <c r="IVS183" s="20"/>
      <c r="IVT183" s="20"/>
      <c r="IVU183" s="20"/>
      <c r="IVV183" s="20"/>
      <c r="IVW183" s="20"/>
      <c r="IVX183" s="20"/>
      <c r="IVY183" s="20"/>
      <c r="IVZ183" s="20"/>
      <c r="IWA183" s="20"/>
      <c r="IWB183" s="20"/>
      <c r="IWC183" s="20"/>
      <c r="IWD183" s="20"/>
      <c r="IWE183" s="20"/>
      <c r="IWF183" s="20"/>
      <c r="IWG183" s="20"/>
      <c r="IWH183" s="20"/>
      <c r="IWI183" s="20"/>
      <c r="IWJ183" s="20"/>
      <c r="IWK183" s="20"/>
      <c r="IWL183" s="20"/>
      <c r="IWM183" s="20"/>
      <c r="IWN183" s="20"/>
      <c r="IWO183" s="20"/>
      <c r="IWP183" s="20"/>
      <c r="IWQ183" s="20"/>
      <c r="IWR183" s="20"/>
      <c r="IWS183" s="20"/>
      <c r="IWT183" s="20"/>
      <c r="IWU183" s="20"/>
      <c r="IWV183" s="20"/>
      <c r="IWW183" s="20"/>
      <c r="IWX183" s="20"/>
      <c r="IWY183" s="20"/>
      <c r="IWZ183" s="20"/>
      <c r="IXA183" s="20"/>
      <c r="IXB183" s="20"/>
      <c r="IXC183" s="20"/>
      <c r="IXD183" s="20"/>
      <c r="IXE183" s="20"/>
      <c r="IXF183" s="20"/>
      <c r="IXG183" s="20"/>
      <c r="IXH183" s="20"/>
      <c r="IXI183" s="20"/>
      <c r="IXJ183" s="20"/>
      <c r="IXK183" s="20"/>
      <c r="IXL183" s="20"/>
      <c r="IXM183" s="20"/>
      <c r="IXN183" s="20"/>
      <c r="IXO183" s="20"/>
      <c r="IXP183" s="20"/>
      <c r="IXQ183" s="20"/>
      <c r="IXR183" s="20"/>
      <c r="IXS183" s="20"/>
      <c r="IXT183" s="20"/>
      <c r="IXU183" s="20"/>
      <c r="IXV183" s="20"/>
      <c r="IXW183" s="20"/>
      <c r="IXX183" s="20"/>
      <c r="IXY183" s="20"/>
      <c r="IXZ183" s="20"/>
      <c r="IYA183" s="20"/>
      <c r="IYB183" s="20"/>
      <c r="IYC183" s="20"/>
      <c r="IYD183" s="20"/>
      <c r="IYE183" s="20"/>
      <c r="IYF183" s="20"/>
      <c r="IYG183" s="20"/>
      <c r="IYH183" s="20"/>
      <c r="IYI183" s="20"/>
      <c r="IYJ183" s="20"/>
      <c r="IYK183" s="20"/>
      <c r="IYL183" s="20"/>
      <c r="IYM183" s="20"/>
      <c r="IYN183" s="20"/>
      <c r="IYO183" s="20"/>
      <c r="IYP183" s="20"/>
      <c r="IYQ183" s="20"/>
      <c r="IYR183" s="20"/>
      <c r="IYS183" s="20"/>
      <c r="IYT183" s="20"/>
      <c r="IYU183" s="20"/>
      <c r="IYV183" s="20"/>
      <c r="IYW183" s="20"/>
      <c r="IYX183" s="20"/>
      <c r="IYY183" s="20"/>
      <c r="IYZ183" s="20"/>
      <c r="IZA183" s="20"/>
      <c r="IZB183" s="20"/>
      <c r="IZC183" s="20"/>
      <c r="IZD183" s="20"/>
      <c r="IZE183" s="20"/>
      <c r="IZF183" s="20"/>
      <c r="IZG183" s="20"/>
      <c r="IZH183" s="20"/>
      <c r="IZI183" s="20"/>
      <c r="IZJ183" s="20"/>
      <c r="IZK183" s="20"/>
      <c r="IZL183" s="20"/>
      <c r="IZM183" s="20"/>
      <c r="IZN183" s="20"/>
      <c r="IZO183" s="20"/>
      <c r="IZP183" s="20"/>
      <c r="IZQ183" s="20"/>
      <c r="IZR183" s="20"/>
      <c r="IZS183" s="20"/>
      <c r="IZT183" s="20"/>
      <c r="IZU183" s="20"/>
      <c r="IZV183" s="20"/>
      <c r="IZW183" s="20"/>
      <c r="IZX183" s="20"/>
      <c r="IZY183" s="20"/>
      <c r="IZZ183" s="20"/>
      <c r="JAA183" s="20"/>
      <c r="JAB183" s="20"/>
      <c r="JAC183" s="20"/>
      <c r="JAD183" s="20"/>
      <c r="JAE183" s="20"/>
      <c r="JAF183" s="20"/>
      <c r="JAG183" s="20"/>
      <c r="JAH183" s="20"/>
      <c r="JAI183" s="20"/>
      <c r="JAJ183" s="20"/>
      <c r="JAK183" s="20"/>
      <c r="JAL183" s="20"/>
      <c r="JAM183" s="20"/>
      <c r="JAN183" s="20"/>
      <c r="JAO183" s="20"/>
      <c r="JAP183" s="20"/>
      <c r="JAQ183" s="20"/>
      <c r="JAR183" s="20"/>
      <c r="JAS183" s="20"/>
      <c r="JAT183" s="20"/>
      <c r="JAU183" s="20"/>
      <c r="JAV183" s="20"/>
      <c r="JAW183" s="20"/>
      <c r="JAX183" s="20"/>
      <c r="JAY183" s="20"/>
      <c r="JAZ183" s="20"/>
      <c r="JBA183" s="20"/>
      <c r="JBB183" s="20"/>
      <c r="JBC183" s="20"/>
      <c r="JBD183" s="20"/>
      <c r="JBE183" s="20"/>
      <c r="JBF183" s="20"/>
      <c r="JBG183" s="20"/>
      <c r="JBH183" s="20"/>
      <c r="JBI183" s="20"/>
      <c r="JBJ183" s="20"/>
      <c r="JBK183" s="20"/>
      <c r="JBL183" s="20"/>
      <c r="JBM183" s="20"/>
      <c r="JBN183" s="20"/>
      <c r="JBO183" s="20"/>
      <c r="JBP183" s="20"/>
      <c r="JBQ183" s="20"/>
      <c r="JBR183" s="20"/>
      <c r="JBS183" s="20"/>
      <c r="JBT183" s="20"/>
      <c r="JBU183" s="20"/>
      <c r="JBV183" s="20"/>
      <c r="JBW183" s="20"/>
      <c r="JBX183" s="20"/>
      <c r="JBY183" s="20"/>
      <c r="JBZ183" s="20"/>
      <c r="JCA183" s="20"/>
      <c r="JCB183" s="20"/>
      <c r="JCC183" s="20"/>
      <c r="JCD183" s="20"/>
      <c r="JCE183" s="20"/>
      <c r="JCF183" s="20"/>
      <c r="JCG183" s="20"/>
      <c r="JCH183" s="20"/>
      <c r="JCI183" s="20"/>
      <c r="JCJ183" s="20"/>
      <c r="JCK183" s="20"/>
      <c r="JCL183" s="20"/>
      <c r="JCM183" s="20"/>
      <c r="JCN183" s="20"/>
      <c r="JCO183" s="20"/>
      <c r="JCP183" s="20"/>
      <c r="JCQ183" s="20"/>
      <c r="JCR183" s="20"/>
      <c r="JCS183" s="20"/>
      <c r="JCT183" s="20"/>
      <c r="JCU183" s="20"/>
      <c r="JCV183" s="20"/>
      <c r="JCW183" s="20"/>
      <c r="JCX183" s="20"/>
      <c r="JCY183" s="20"/>
      <c r="JCZ183" s="20"/>
      <c r="JDA183" s="20"/>
      <c r="JDB183" s="20"/>
      <c r="JDC183" s="20"/>
      <c r="JDD183" s="20"/>
      <c r="JDE183" s="20"/>
      <c r="JDF183" s="20"/>
      <c r="JDG183" s="20"/>
      <c r="JDH183" s="20"/>
      <c r="JDI183" s="20"/>
      <c r="JDJ183" s="20"/>
      <c r="JDK183" s="20"/>
      <c r="JDL183" s="20"/>
      <c r="JDM183" s="20"/>
      <c r="JDN183" s="20"/>
      <c r="JDO183" s="20"/>
      <c r="JDP183" s="20"/>
      <c r="JDQ183" s="20"/>
      <c r="JDR183" s="20"/>
      <c r="JDS183" s="20"/>
      <c r="JDT183" s="20"/>
      <c r="JDU183" s="20"/>
      <c r="JDV183" s="20"/>
      <c r="JDW183" s="20"/>
      <c r="JDX183" s="20"/>
      <c r="JDY183" s="20"/>
      <c r="JDZ183" s="20"/>
      <c r="JEA183" s="20"/>
      <c r="JEB183" s="20"/>
      <c r="JEC183" s="20"/>
      <c r="JED183" s="20"/>
      <c r="JEE183" s="20"/>
      <c r="JEF183" s="20"/>
      <c r="JEG183" s="20"/>
      <c r="JEH183" s="20"/>
      <c r="JEI183" s="20"/>
      <c r="JEJ183" s="20"/>
      <c r="JEK183" s="20"/>
      <c r="JEL183" s="20"/>
      <c r="JEM183" s="20"/>
      <c r="JEN183" s="20"/>
      <c r="JEO183" s="20"/>
      <c r="JEP183" s="20"/>
      <c r="JEQ183" s="20"/>
      <c r="JER183" s="20"/>
      <c r="JES183" s="20"/>
      <c r="JET183" s="20"/>
      <c r="JEU183" s="20"/>
      <c r="JEV183" s="20"/>
      <c r="JEW183" s="20"/>
      <c r="JEX183" s="20"/>
      <c r="JEY183" s="20"/>
      <c r="JEZ183" s="20"/>
      <c r="JFA183" s="20"/>
      <c r="JFB183" s="20"/>
      <c r="JFC183" s="20"/>
      <c r="JFD183" s="20"/>
      <c r="JFE183" s="20"/>
      <c r="JFF183" s="20"/>
      <c r="JFG183" s="20"/>
      <c r="JFH183" s="20"/>
      <c r="JFI183" s="20"/>
      <c r="JFJ183" s="20"/>
      <c r="JFK183" s="20"/>
      <c r="JFL183" s="20"/>
      <c r="JFM183" s="20"/>
      <c r="JFN183" s="20"/>
      <c r="JFO183" s="20"/>
      <c r="JFP183" s="20"/>
      <c r="JFQ183" s="20"/>
      <c r="JFR183" s="20"/>
      <c r="JFS183" s="20"/>
      <c r="JFT183" s="20"/>
      <c r="JFU183" s="20"/>
      <c r="JFV183" s="20"/>
      <c r="JFW183" s="20"/>
      <c r="JFX183" s="20"/>
      <c r="JFY183" s="20"/>
      <c r="JFZ183" s="20"/>
      <c r="JGA183" s="20"/>
      <c r="JGB183" s="20"/>
      <c r="JGC183" s="20"/>
      <c r="JGD183" s="20"/>
      <c r="JGE183" s="20"/>
      <c r="JGF183" s="20"/>
      <c r="JGG183" s="20"/>
      <c r="JGH183" s="20"/>
      <c r="JGI183" s="20"/>
      <c r="JGJ183" s="20"/>
      <c r="JGK183" s="20"/>
      <c r="JGL183" s="20"/>
      <c r="JGM183" s="20"/>
      <c r="JGN183" s="20"/>
      <c r="JGO183" s="20"/>
      <c r="JGP183" s="20"/>
      <c r="JGQ183" s="20"/>
      <c r="JGR183" s="20"/>
      <c r="JGS183" s="20"/>
      <c r="JGT183" s="20"/>
      <c r="JGU183" s="20"/>
      <c r="JGV183" s="20"/>
      <c r="JGW183" s="20"/>
      <c r="JGX183" s="20"/>
      <c r="JGY183" s="20"/>
      <c r="JGZ183" s="20"/>
      <c r="JHA183" s="20"/>
      <c r="JHB183" s="20"/>
      <c r="JHC183" s="20"/>
      <c r="JHD183" s="20"/>
      <c r="JHE183" s="20"/>
      <c r="JHF183" s="20"/>
      <c r="JHG183" s="20"/>
      <c r="JHH183" s="20"/>
      <c r="JHI183" s="20"/>
      <c r="JHJ183" s="20"/>
      <c r="JHK183" s="20"/>
      <c r="JHL183" s="20"/>
      <c r="JHM183" s="20"/>
      <c r="JHN183" s="20"/>
      <c r="JHO183" s="20"/>
      <c r="JHP183" s="20"/>
      <c r="JHQ183" s="20"/>
      <c r="JHR183" s="20"/>
      <c r="JHS183" s="20"/>
      <c r="JHT183" s="20"/>
      <c r="JHU183" s="20"/>
      <c r="JHV183" s="20"/>
      <c r="JHW183" s="20"/>
      <c r="JHX183" s="20"/>
      <c r="JHY183" s="20"/>
      <c r="JHZ183" s="20"/>
      <c r="JIA183" s="20"/>
      <c r="JIB183" s="20"/>
      <c r="JIC183" s="20"/>
      <c r="JID183" s="20"/>
      <c r="JIE183" s="20"/>
      <c r="JIF183" s="20"/>
      <c r="JIG183" s="20"/>
      <c r="JIH183" s="20"/>
      <c r="JII183" s="20"/>
      <c r="JIJ183" s="20"/>
      <c r="JIK183" s="20"/>
      <c r="JIL183" s="20"/>
      <c r="JIM183" s="20"/>
      <c r="JIN183" s="20"/>
      <c r="JIO183" s="20"/>
      <c r="JIP183" s="20"/>
      <c r="JIQ183" s="20"/>
      <c r="JIR183" s="20"/>
      <c r="JIS183" s="20"/>
      <c r="JIT183" s="20"/>
      <c r="JIU183" s="20"/>
      <c r="JIV183" s="20"/>
      <c r="JIW183" s="20"/>
      <c r="JIX183" s="20"/>
      <c r="JIY183" s="20"/>
      <c r="JIZ183" s="20"/>
      <c r="JJA183" s="20"/>
      <c r="JJB183" s="20"/>
      <c r="JJC183" s="20"/>
      <c r="JJD183" s="20"/>
      <c r="JJE183" s="20"/>
      <c r="JJF183" s="20"/>
      <c r="JJG183" s="20"/>
      <c r="JJH183" s="20"/>
      <c r="JJI183" s="20"/>
      <c r="JJJ183" s="20"/>
      <c r="JJK183" s="20"/>
      <c r="JJL183" s="20"/>
      <c r="JJM183" s="20"/>
      <c r="JJN183" s="20"/>
      <c r="JJO183" s="20"/>
      <c r="JJP183" s="20"/>
      <c r="JJQ183" s="20"/>
      <c r="JJR183" s="20"/>
      <c r="JJS183" s="20"/>
      <c r="JJT183" s="20"/>
      <c r="JJU183" s="20"/>
      <c r="JJV183" s="20"/>
      <c r="JJW183" s="20"/>
      <c r="JJX183" s="20"/>
      <c r="JJY183" s="20"/>
      <c r="JJZ183" s="20"/>
      <c r="JKA183" s="20"/>
      <c r="JKB183" s="20"/>
      <c r="JKC183" s="20"/>
      <c r="JKD183" s="20"/>
      <c r="JKE183" s="20"/>
      <c r="JKF183" s="20"/>
      <c r="JKG183" s="20"/>
      <c r="JKH183" s="20"/>
      <c r="JKI183" s="20"/>
      <c r="JKJ183" s="20"/>
      <c r="JKK183" s="20"/>
      <c r="JKL183" s="20"/>
      <c r="JKM183" s="20"/>
      <c r="JKN183" s="20"/>
      <c r="JKO183" s="20"/>
      <c r="JKP183" s="20"/>
      <c r="JKQ183" s="20"/>
      <c r="JKR183" s="20"/>
      <c r="JKS183" s="20"/>
      <c r="JKT183" s="20"/>
      <c r="JKU183" s="20"/>
      <c r="JKV183" s="20"/>
      <c r="JKW183" s="20"/>
      <c r="JKX183" s="20"/>
      <c r="JKY183" s="20"/>
      <c r="JKZ183" s="20"/>
      <c r="JLA183" s="20"/>
      <c r="JLB183" s="20"/>
      <c r="JLC183" s="20"/>
      <c r="JLD183" s="20"/>
      <c r="JLE183" s="20"/>
      <c r="JLF183" s="20"/>
      <c r="JLG183" s="20"/>
      <c r="JLH183" s="20"/>
      <c r="JLI183" s="20"/>
      <c r="JLJ183" s="20"/>
      <c r="JLK183" s="20"/>
      <c r="JLL183" s="20"/>
      <c r="JLM183" s="20"/>
      <c r="JLN183" s="20"/>
      <c r="JLO183" s="20"/>
      <c r="JLP183" s="20"/>
      <c r="JLQ183" s="20"/>
      <c r="JLR183" s="20"/>
      <c r="JLS183" s="20"/>
      <c r="JLT183" s="20"/>
      <c r="JLU183" s="20"/>
      <c r="JLV183" s="20"/>
      <c r="JLW183" s="20"/>
      <c r="JLX183" s="20"/>
      <c r="JLY183" s="20"/>
      <c r="JLZ183" s="20"/>
      <c r="JMA183" s="20"/>
      <c r="JMB183" s="20"/>
      <c r="JMC183" s="20"/>
      <c r="JMD183" s="20"/>
      <c r="JME183" s="20"/>
      <c r="JMF183" s="20"/>
      <c r="JMG183" s="20"/>
      <c r="JMH183" s="20"/>
      <c r="JMI183" s="20"/>
      <c r="JMJ183" s="20"/>
      <c r="JMK183" s="20"/>
      <c r="JML183" s="20"/>
      <c r="JMM183" s="20"/>
      <c r="JMN183" s="20"/>
      <c r="JMO183" s="20"/>
      <c r="JMP183" s="20"/>
      <c r="JMQ183" s="20"/>
      <c r="JMR183" s="20"/>
      <c r="JMS183" s="20"/>
      <c r="JMT183" s="20"/>
      <c r="JMU183" s="20"/>
      <c r="JMV183" s="20"/>
      <c r="JMW183" s="20"/>
      <c r="JMX183" s="20"/>
      <c r="JMY183" s="20"/>
      <c r="JMZ183" s="20"/>
      <c r="JNA183" s="20"/>
      <c r="JNB183" s="20"/>
      <c r="JNC183" s="20"/>
      <c r="JND183" s="20"/>
      <c r="JNE183" s="20"/>
      <c r="JNF183" s="20"/>
      <c r="JNG183" s="20"/>
      <c r="JNH183" s="20"/>
      <c r="JNI183" s="20"/>
      <c r="JNJ183" s="20"/>
      <c r="JNK183" s="20"/>
      <c r="JNL183" s="20"/>
      <c r="JNM183" s="20"/>
      <c r="JNN183" s="20"/>
      <c r="JNO183" s="20"/>
      <c r="JNP183" s="20"/>
      <c r="JNQ183" s="20"/>
      <c r="JNR183" s="20"/>
      <c r="JNS183" s="20"/>
      <c r="JNT183" s="20"/>
      <c r="JNU183" s="20"/>
      <c r="JNV183" s="20"/>
      <c r="JNW183" s="20"/>
      <c r="JNX183" s="20"/>
      <c r="JNY183" s="20"/>
      <c r="JNZ183" s="20"/>
      <c r="JOA183" s="20"/>
      <c r="JOB183" s="20"/>
      <c r="JOC183" s="20"/>
      <c r="JOD183" s="20"/>
      <c r="JOE183" s="20"/>
      <c r="JOF183" s="20"/>
      <c r="JOG183" s="20"/>
      <c r="JOH183" s="20"/>
      <c r="JOI183" s="20"/>
      <c r="JOJ183" s="20"/>
      <c r="JOK183" s="20"/>
      <c r="JOL183" s="20"/>
      <c r="JOM183" s="20"/>
      <c r="JON183" s="20"/>
      <c r="JOO183" s="20"/>
      <c r="JOP183" s="20"/>
      <c r="JOQ183" s="20"/>
      <c r="JOR183" s="20"/>
      <c r="JOS183" s="20"/>
      <c r="JOT183" s="20"/>
      <c r="JOU183" s="20"/>
      <c r="JOV183" s="20"/>
      <c r="JOW183" s="20"/>
      <c r="JOX183" s="20"/>
      <c r="JOY183" s="20"/>
      <c r="JOZ183" s="20"/>
      <c r="JPA183" s="20"/>
      <c r="JPB183" s="20"/>
      <c r="JPC183" s="20"/>
      <c r="JPD183" s="20"/>
      <c r="JPE183" s="20"/>
      <c r="JPF183" s="20"/>
      <c r="JPG183" s="20"/>
      <c r="JPH183" s="20"/>
      <c r="JPI183" s="20"/>
      <c r="JPJ183" s="20"/>
      <c r="JPK183" s="20"/>
      <c r="JPL183" s="20"/>
      <c r="JPM183" s="20"/>
      <c r="JPN183" s="20"/>
      <c r="JPO183" s="20"/>
      <c r="JPP183" s="20"/>
      <c r="JPQ183" s="20"/>
      <c r="JPR183" s="20"/>
      <c r="JPS183" s="20"/>
      <c r="JPT183" s="20"/>
      <c r="JPU183" s="20"/>
      <c r="JPV183" s="20"/>
      <c r="JPW183" s="20"/>
      <c r="JPX183" s="20"/>
      <c r="JPY183" s="20"/>
      <c r="JPZ183" s="20"/>
      <c r="JQA183" s="20"/>
      <c r="JQB183" s="20"/>
      <c r="JQC183" s="20"/>
      <c r="JQD183" s="20"/>
      <c r="JQE183" s="20"/>
      <c r="JQF183" s="20"/>
      <c r="JQG183" s="20"/>
      <c r="JQH183" s="20"/>
      <c r="JQI183" s="20"/>
      <c r="JQJ183" s="20"/>
      <c r="JQK183" s="20"/>
      <c r="JQL183" s="20"/>
      <c r="JQM183" s="20"/>
      <c r="JQN183" s="20"/>
      <c r="JQO183" s="20"/>
      <c r="JQP183" s="20"/>
      <c r="JQQ183" s="20"/>
      <c r="JQR183" s="20"/>
      <c r="JQS183" s="20"/>
      <c r="JQT183" s="20"/>
      <c r="JQU183" s="20"/>
      <c r="JQV183" s="20"/>
      <c r="JQW183" s="20"/>
      <c r="JQX183" s="20"/>
      <c r="JQY183" s="20"/>
      <c r="JQZ183" s="20"/>
      <c r="JRA183" s="20"/>
      <c r="JRB183" s="20"/>
      <c r="JRC183" s="20"/>
      <c r="JRD183" s="20"/>
      <c r="JRE183" s="20"/>
      <c r="JRF183" s="20"/>
      <c r="JRG183" s="20"/>
      <c r="JRH183" s="20"/>
      <c r="JRI183" s="20"/>
      <c r="JRJ183" s="20"/>
      <c r="JRK183" s="20"/>
      <c r="JRL183" s="20"/>
      <c r="JRM183" s="20"/>
      <c r="JRN183" s="20"/>
      <c r="JRO183" s="20"/>
      <c r="JRP183" s="20"/>
      <c r="JRQ183" s="20"/>
      <c r="JRR183" s="20"/>
      <c r="JRS183" s="20"/>
      <c r="JRT183" s="20"/>
      <c r="JRU183" s="20"/>
      <c r="JRV183" s="20"/>
      <c r="JRW183" s="20"/>
      <c r="JRX183" s="20"/>
      <c r="JRY183" s="20"/>
      <c r="JRZ183" s="20"/>
      <c r="JSA183" s="20"/>
      <c r="JSB183" s="20"/>
      <c r="JSC183" s="20"/>
      <c r="JSD183" s="20"/>
      <c r="JSE183" s="20"/>
      <c r="JSF183" s="20"/>
      <c r="JSG183" s="20"/>
      <c r="JSH183" s="20"/>
      <c r="JSI183" s="20"/>
      <c r="JSJ183" s="20"/>
      <c r="JSK183" s="20"/>
      <c r="JSL183" s="20"/>
      <c r="JSM183" s="20"/>
      <c r="JSN183" s="20"/>
      <c r="JSO183" s="20"/>
      <c r="JSP183" s="20"/>
      <c r="JSQ183" s="20"/>
      <c r="JSR183" s="20"/>
      <c r="JSS183" s="20"/>
      <c r="JST183" s="20"/>
      <c r="JSU183" s="20"/>
      <c r="JSV183" s="20"/>
      <c r="JSW183" s="20"/>
      <c r="JSX183" s="20"/>
      <c r="JSY183" s="20"/>
      <c r="JSZ183" s="20"/>
      <c r="JTA183" s="20"/>
      <c r="JTB183" s="20"/>
      <c r="JTC183" s="20"/>
      <c r="JTD183" s="20"/>
      <c r="JTE183" s="20"/>
      <c r="JTF183" s="20"/>
      <c r="JTG183" s="20"/>
      <c r="JTH183" s="20"/>
      <c r="JTI183" s="20"/>
      <c r="JTJ183" s="20"/>
      <c r="JTK183" s="20"/>
      <c r="JTL183" s="20"/>
      <c r="JTM183" s="20"/>
      <c r="JTN183" s="20"/>
      <c r="JTO183" s="20"/>
      <c r="JTP183" s="20"/>
      <c r="JTQ183" s="20"/>
      <c r="JTR183" s="20"/>
      <c r="JTS183" s="20"/>
      <c r="JTT183" s="20"/>
      <c r="JTU183" s="20"/>
      <c r="JTV183" s="20"/>
      <c r="JTW183" s="20"/>
      <c r="JTX183" s="20"/>
      <c r="JTY183" s="20"/>
      <c r="JTZ183" s="20"/>
      <c r="JUA183" s="20"/>
      <c r="JUB183" s="20"/>
      <c r="JUC183" s="20"/>
      <c r="JUD183" s="20"/>
      <c r="JUE183" s="20"/>
      <c r="JUF183" s="20"/>
      <c r="JUG183" s="20"/>
      <c r="JUH183" s="20"/>
      <c r="JUI183" s="20"/>
      <c r="JUJ183" s="20"/>
      <c r="JUK183" s="20"/>
      <c r="JUL183" s="20"/>
      <c r="JUM183" s="20"/>
      <c r="JUN183" s="20"/>
      <c r="JUO183" s="20"/>
      <c r="JUP183" s="20"/>
      <c r="JUQ183" s="20"/>
      <c r="JUR183" s="20"/>
      <c r="JUS183" s="20"/>
      <c r="JUT183" s="20"/>
      <c r="JUU183" s="20"/>
      <c r="JUV183" s="20"/>
      <c r="JUW183" s="20"/>
      <c r="JUX183" s="20"/>
      <c r="JUY183" s="20"/>
      <c r="JUZ183" s="20"/>
      <c r="JVA183" s="20"/>
      <c r="JVB183" s="20"/>
      <c r="JVC183" s="20"/>
      <c r="JVD183" s="20"/>
      <c r="JVE183" s="20"/>
      <c r="JVF183" s="20"/>
      <c r="JVG183" s="20"/>
      <c r="JVH183" s="20"/>
      <c r="JVI183" s="20"/>
      <c r="JVJ183" s="20"/>
      <c r="JVK183" s="20"/>
      <c r="JVL183" s="20"/>
      <c r="JVM183" s="20"/>
      <c r="JVN183" s="20"/>
      <c r="JVO183" s="20"/>
      <c r="JVP183" s="20"/>
      <c r="JVQ183" s="20"/>
      <c r="JVR183" s="20"/>
      <c r="JVS183" s="20"/>
      <c r="JVT183" s="20"/>
      <c r="JVU183" s="20"/>
      <c r="JVV183" s="20"/>
      <c r="JVW183" s="20"/>
      <c r="JVX183" s="20"/>
      <c r="JVY183" s="20"/>
      <c r="JVZ183" s="20"/>
      <c r="JWA183" s="20"/>
      <c r="JWB183" s="20"/>
      <c r="JWC183" s="20"/>
      <c r="JWD183" s="20"/>
      <c r="JWE183" s="20"/>
      <c r="JWF183" s="20"/>
      <c r="JWG183" s="20"/>
      <c r="JWH183" s="20"/>
      <c r="JWI183" s="20"/>
      <c r="JWJ183" s="20"/>
      <c r="JWK183" s="20"/>
      <c r="JWL183" s="20"/>
      <c r="JWM183" s="20"/>
      <c r="JWN183" s="20"/>
      <c r="JWO183" s="20"/>
      <c r="JWP183" s="20"/>
      <c r="JWQ183" s="20"/>
      <c r="JWR183" s="20"/>
      <c r="JWS183" s="20"/>
      <c r="JWT183" s="20"/>
      <c r="JWU183" s="20"/>
      <c r="JWV183" s="20"/>
      <c r="JWW183" s="20"/>
      <c r="JWX183" s="20"/>
      <c r="JWY183" s="20"/>
      <c r="JWZ183" s="20"/>
      <c r="JXA183" s="20"/>
      <c r="JXB183" s="20"/>
      <c r="JXC183" s="20"/>
      <c r="JXD183" s="20"/>
      <c r="JXE183" s="20"/>
      <c r="JXF183" s="20"/>
      <c r="JXG183" s="20"/>
      <c r="JXH183" s="20"/>
      <c r="JXI183" s="20"/>
      <c r="JXJ183" s="20"/>
      <c r="JXK183" s="20"/>
      <c r="JXL183" s="20"/>
      <c r="JXM183" s="20"/>
      <c r="JXN183" s="20"/>
      <c r="JXO183" s="20"/>
      <c r="JXP183" s="20"/>
      <c r="JXQ183" s="20"/>
      <c r="JXR183" s="20"/>
      <c r="JXS183" s="20"/>
      <c r="JXT183" s="20"/>
      <c r="JXU183" s="20"/>
      <c r="JXV183" s="20"/>
      <c r="JXW183" s="20"/>
      <c r="JXX183" s="20"/>
      <c r="JXY183" s="20"/>
      <c r="JXZ183" s="20"/>
      <c r="JYA183" s="20"/>
      <c r="JYB183" s="20"/>
      <c r="JYC183" s="20"/>
      <c r="JYD183" s="20"/>
      <c r="JYE183" s="20"/>
      <c r="JYF183" s="20"/>
      <c r="JYG183" s="20"/>
      <c r="JYH183" s="20"/>
      <c r="JYI183" s="20"/>
      <c r="JYJ183" s="20"/>
      <c r="JYK183" s="20"/>
      <c r="JYL183" s="20"/>
      <c r="JYM183" s="20"/>
      <c r="JYN183" s="20"/>
      <c r="JYO183" s="20"/>
      <c r="JYP183" s="20"/>
      <c r="JYQ183" s="20"/>
      <c r="JYR183" s="20"/>
      <c r="JYS183" s="20"/>
      <c r="JYT183" s="20"/>
      <c r="JYU183" s="20"/>
      <c r="JYV183" s="20"/>
      <c r="JYW183" s="20"/>
      <c r="JYX183" s="20"/>
      <c r="JYY183" s="20"/>
      <c r="JYZ183" s="20"/>
      <c r="JZA183" s="20"/>
      <c r="JZB183" s="20"/>
      <c r="JZC183" s="20"/>
      <c r="JZD183" s="20"/>
      <c r="JZE183" s="20"/>
      <c r="JZF183" s="20"/>
      <c r="JZG183" s="20"/>
      <c r="JZH183" s="20"/>
      <c r="JZI183" s="20"/>
      <c r="JZJ183" s="20"/>
      <c r="JZK183" s="20"/>
      <c r="JZL183" s="20"/>
      <c r="JZM183" s="20"/>
      <c r="JZN183" s="20"/>
      <c r="JZO183" s="20"/>
      <c r="JZP183" s="20"/>
      <c r="JZQ183" s="20"/>
      <c r="JZR183" s="20"/>
      <c r="JZS183" s="20"/>
      <c r="JZT183" s="20"/>
      <c r="JZU183" s="20"/>
      <c r="JZV183" s="20"/>
      <c r="JZW183" s="20"/>
      <c r="JZX183" s="20"/>
      <c r="JZY183" s="20"/>
      <c r="JZZ183" s="20"/>
      <c r="KAA183" s="20"/>
      <c r="KAB183" s="20"/>
      <c r="KAC183" s="20"/>
      <c r="KAD183" s="20"/>
      <c r="KAE183" s="20"/>
      <c r="KAF183" s="20"/>
      <c r="KAG183" s="20"/>
      <c r="KAH183" s="20"/>
      <c r="KAI183" s="20"/>
      <c r="KAJ183" s="20"/>
      <c r="KAK183" s="20"/>
      <c r="KAL183" s="20"/>
      <c r="KAM183" s="20"/>
      <c r="KAN183" s="20"/>
      <c r="KAO183" s="20"/>
      <c r="KAP183" s="20"/>
      <c r="KAQ183" s="20"/>
      <c r="KAR183" s="20"/>
      <c r="KAS183" s="20"/>
      <c r="KAT183" s="20"/>
      <c r="KAU183" s="20"/>
      <c r="KAV183" s="20"/>
      <c r="KAW183" s="20"/>
      <c r="KAX183" s="20"/>
      <c r="KAY183" s="20"/>
      <c r="KAZ183" s="20"/>
      <c r="KBA183" s="20"/>
      <c r="KBB183" s="20"/>
      <c r="KBC183" s="20"/>
      <c r="KBD183" s="20"/>
      <c r="KBE183" s="20"/>
      <c r="KBF183" s="20"/>
      <c r="KBG183" s="20"/>
      <c r="KBH183" s="20"/>
      <c r="KBI183" s="20"/>
      <c r="KBJ183" s="20"/>
      <c r="KBK183" s="20"/>
      <c r="KBL183" s="20"/>
      <c r="KBM183" s="20"/>
      <c r="KBN183" s="20"/>
      <c r="KBO183" s="20"/>
      <c r="KBP183" s="20"/>
      <c r="KBQ183" s="20"/>
      <c r="KBR183" s="20"/>
      <c r="KBS183" s="20"/>
      <c r="KBT183" s="20"/>
      <c r="KBU183" s="20"/>
      <c r="KBV183" s="20"/>
      <c r="KBW183" s="20"/>
      <c r="KBX183" s="20"/>
      <c r="KBY183" s="20"/>
      <c r="KBZ183" s="20"/>
      <c r="KCA183" s="20"/>
      <c r="KCB183" s="20"/>
      <c r="KCC183" s="20"/>
      <c r="KCD183" s="20"/>
      <c r="KCE183" s="20"/>
      <c r="KCF183" s="20"/>
      <c r="KCG183" s="20"/>
      <c r="KCH183" s="20"/>
      <c r="KCI183" s="20"/>
      <c r="KCJ183" s="20"/>
      <c r="KCK183" s="20"/>
      <c r="KCL183" s="20"/>
      <c r="KCM183" s="20"/>
      <c r="KCN183" s="20"/>
      <c r="KCO183" s="20"/>
      <c r="KCP183" s="20"/>
      <c r="KCQ183" s="20"/>
      <c r="KCR183" s="20"/>
      <c r="KCS183" s="20"/>
      <c r="KCT183" s="20"/>
      <c r="KCU183" s="20"/>
      <c r="KCV183" s="20"/>
      <c r="KCW183" s="20"/>
      <c r="KCX183" s="20"/>
      <c r="KCY183" s="20"/>
      <c r="KCZ183" s="20"/>
      <c r="KDA183" s="20"/>
      <c r="KDB183" s="20"/>
      <c r="KDC183" s="20"/>
      <c r="KDD183" s="20"/>
      <c r="KDE183" s="20"/>
      <c r="KDF183" s="20"/>
      <c r="KDG183" s="20"/>
      <c r="KDH183" s="20"/>
      <c r="KDI183" s="20"/>
      <c r="KDJ183" s="20"/>
      <c r="KDK183" s="20"/>
      <c r="KDL183" s="20"/>
      <c r="KDM183" s="20"/>
      <c r="KDN183" s="20"/>
      <c r="KDO183" s="20"/>
      <c r="KDP183" s="20"/>
      <c r="KDQ183" s="20"/>
      <c r="KDR183" s="20"/>
      <c r="KDS183" s="20"/>
      <c r="KDT183" s="20"/>
      <c r="KDU183" s="20"/>
      <c r="KDV183" s="20"/>
      <c r="KDW183" s="20"/>
      <c r="KDX183" s="20"/>
      <c r="KDY183" s="20"/>
      <c r="KDZ183" s="20"/>
      <c r="KEA183" s="20"/>
      <c r="KEB183" s="20"/>
      <c r="KEC183" s="20"/>
      <c r="KED183" s="20"/>
      <c r="KEE183" s="20"/>
      <c r="KEF183" s="20"/>
      <c r="KEG183" s="20"/>
      <c r="KEH183" s="20"/>
      <c r="KEI183" s="20"/>
      <c r="KEJ183" s="20"/>
      <c r="KEK183" s="20"/>
      <c r="KEL183" s="20"/>
      <c r="KEM183" s="20"/>
      <c r="KEN183" s="20"/>
      <c r="KEO183" s="20"/>
      <c r="KEP183" s="20"/>
      <c r="KEQ183" s="20"/>
      <c r="KER183" s="20"/>
      <c r="KES183" s="20"/>
      <c r="KET183" s="20"/>
      <c r="KEU183" s="20"/>
      <c r="KEV183" s="20"/>
      <c r="KEW183" s="20"/>
      <c r="KEX183" s="20"/>
      <c r="KEY183" s="20"/>
      <c r="KEZ183" s="20"/>
      <c r="KFA183" s="20"/>
      <c r="KFB183" s="20"/>
      <c r="KFC183" s="20"/>
      <c r="KFD183" s="20"/>
      <c r="KFE183" s="20"/>
      <c r="KFF183" s="20"/>
      <c r="KFG183" s="20"/>
      <c r="KFH183" s="20"/>
      <c r="KFI183" s="20"/>
      <c r="KFJ183" s="20"/>
      <c r="KFK183" s="20"/>
      <c r="KFL183" s="20"/>
      <c r="KFM183" s="20"/>
      <c r="KFN183" s="20"/>
      <c r="KFO183" s="20"/>
      <c r="KFP183" s="20"/>
      <c r="KFQ183" s="20"/>
      <c r="KFR183" s="20"/>
      <c r="KFS183" s="20"/>
      <c r="KFT183" s="20"/>
      <c r="KFU183" s="20"/>
      <c r="KFV183" s="20"/>
      <c r="KFW183" s="20"/>
      <c r="KFX183" s="20"/>
      <c r="KFY183" s="20"/>
      <c r="KFZ183" s="20"/>
      <c r="KGA183" s="20"/>
      <c r="KGB183" s="20"/>
      <c r="KGC183" s="20"/>
      <c r="KGD183" s="20"/>
      <c r="KGE183" s="20"/>
      <c r="KGF183" s="20"/>
      <c r="KGG183" s="20"/>
      <c r="KGH183" s="20"/>
      <c r="KGI183" s="20"/>
      <c r="KGJ183" s="20"/>
      <c r="KGK183" s="20"/>
      <c r="KGL183" s="20"/>
      <c r="KGM183" s="20"/>
      <c r="KGN183" s="20"/>
      <c r="KGO183" s="20"/>
      <c r="KGP183" s="20"/>
      <c r="KGQ183" s="20"/>
      <c r="KGR183" s="20"/>
      <c r="KGS183" s="20"/>
      <c r="KGT183" s="20"/>
      <c r="KGU183" s="20"/>
      <c r="KGV183" s="20"/>
      <c r="KGW183" s="20"/>
      <c r="KGX183" s="20"/>
      <c r="KGY183" s="20"/>
      <c r="KGZ183" s="20"/>
      <c r="KHA183" s="20"/>
      <c r="KHB183" s="20"/>
      <c r="KHC183" s="20"/>
      <c r="KHD183" s="20"/>
      <c r="KHE183" s="20"/>
      <c r="KHF183" s="20"/>
      <c r="KHG183" s="20"/>
      <c r="KHH183" s="20"/>
      <c r="KHI183" s="20"/>
      <c r="KHJ183" s="20"/>
      <c r="KHK183" s="20"/>
      <c r="KHL183" s="20"/>
      <c r="KHM183" s="20"/>
      <c r="KHN183" s="20"/>
      <c r="KHO183" s="20"/>
      <c r="KHP183" s="20"/>
      <c r="KHQ183" s="20"/>
      <c r="KHR183" s="20"/>
      <c r="KHS183" s="20"/>
      <c r="KHT183" s="20"/>
      <c r="KHU183" s="20"/>
      <c r="KHV183" s="20"/>
      <c r="KHW183" s="20"/>
      <c r="KHX183" s="20"/>
      <c r="KHY183" s="20"/>
      <c r="KHZ183" s="20"/>
      <c r="KIA183" s="20"/>
      <c r="KIB183" s="20"/>
      <c r="KIC183" s="20"/>
      <c r="KID183" s="20"/>
      <c r="KIE183" s="20"/>
      <c r="KIF183" s="20"/>
      <c r="KIG183" s="20"/>
      <c r="KIH183" s="20"/>
      <c r="KII183" s="20"/>
      <c r="KIJ183" s="20"/>
      <c r="KIK183" s="20"/>
      <c r="KIL183" s="20"/>
      <c r="KIM183" s="20"/>
      <c r="KIN183" s="20"/>
      <c r="KIO183" s="20"/>
      <c r="KIP183" s="20"/>
      <c r="KIQ183" s="20"/>
      <c r="KIR183" s="20"/>
      <c r="KIS183" s="20"/>
      <c r="KIT183" s="20"/>
      <c r="KIU183" s="20"/>
      <c r="KIV183" s="20"/>
      <c r="KIW183" s="20"/>
      <c r="KIX183" s="20"/>
      <c r="KIY183" s="20"/>
      <c r="KIZ183" s="20"/>
      <c r="KJA183" s="20"/>
      <c r="KJB183" s="20"/>
      <c r="KJC183" s="20"/>
      <c r="KJD183" s="20"/>
      <c r="KJE183" s="20"/>
      <c r="KJF183" s="20"/>
      <c r="KJG183" s="20"/>
      <c r="KJH183" s="20"/>
      <c r="KJI183" s="20"/>
      <c r="KJJ183" s="20"/>
      <c r="KJK183" s="20"/>
      <c r="KJL183" s="20"/>
      <c r="KJM183" s="20"/>
      <c r="KJN183" s="20"/>
      <c r="KJO183" s="20"/>
      <c r="KJP183" s="20"/>
      <c r="KJQ183" s="20"/>
      <c r="KJR183" s="20"/>
      <c r="KJS183" s="20"/>
      <c r="KJT183" s="20"/>
      <c r="KJU183" s="20"/>
      <c r="KJV183" s="20"/>
      <c r="KJW183" s="20"/>
      <c r="KJX183" s="20"/>
      <c r="KJY183" s="20"/>
      <c r="KJZ183" s="20"/>
      <c r="KKA183" s="20"/>
      <c r="KKB183" s="20"/>
      <c r="KKC183" s="20"/>
      <c r="KKD183" s="20"/>
      <c r="KKE183" s="20"/>
      <c r="KKF183" s="20"/>
      <c r="KKG183" s="20"/>
      <c r="KKH183" s="20"/>
      <c r="KKI183" s="20"/>
      <c r="KKJ183" s="20"/>
      <c r="KKK183" s="20"/>
      <c r="KKL183" s="20"/>
      <c r="KKM183" s="20"/>
      <c r="KKN183" s="20"/>
      <c r="KKO183" s="20"/>
      <c r="KKP183" s="20"/>
      <c r="KKQ183" s="20"/>
      <c r="KKR183" s="20"/>
      <c r="KKS183" s="20"/>
      <c r="KKT183" s="20"/>
      <c r="KKU183" s="20"/>
      <c r="KKV183" s="20"/>
      <c r="KKW183" s="20"/>
      <c r="KKX183" s="20"/>
      <c r="KKY183" s="20"/>
      <c r="KKZ183" s="20"/>
      <c r="KLA183" s="20"/>
      <c r="KLB183" s="20"/>
      <c r="KLC183" s="20"/>
      <c r="KLD183" s="20"/>
      <c r="KLE183" s="20"/>
      <c r="KLF183" s="20"/>
      <c r="KLG183" s="20"/>
      <c r="KLH183" s="20"/>
      <c r="KLI183" s="20"/>
      <c r="KLJ183" s="20"/>
      <c r="KLK183" s="20"/>
      <c r="KLL183" s="20"/>
      <c r="KLM183" s="20"/>
      <c r="KLN183" s="20"/>
      <c r="KLO183" s="20"/>
      <c r="KLP183" s="20"/>
      <c r="KLQ183" s="20"/>
      <c r="KLR183" s="20"/>
      <c r="KLS183" s="20"/>
      <c r="KLT183" s="20"/>
      <c r="KLU183" s="20"/>
      <c r="KLV183" s="20"/>
      <c r="KLW183" s="20"/>
      <c r="KLX183" s="20"/>
      <c r="KLY183" s="20"/>
      <c r="KLZ183" s="20"/>
      <c r="KMA183" s="20"/>
      <c r="KMB183" s="20"/>
      <c r="KMC183" s="20"/>
      <c r="KMD183" s="20"/>
      <c r="KME183" s="20"/>
      <c r="KMF183" s="20"/>
      <c r="KMG183" s="20"/>
      <c r="KMH183" s="20"/>
      <c r="KMI183" s="20"/>
      <c r="KMJ183" s="20"/>
      <c r="KMK183" s="20"/>
      <c r="KML183" s="20"/>
      <c r="KMM183" s="20"/>
      <c r="KMN183" s="20"/>
      <c r="KMO183" s="20"/>
      <c r="KMP183" s="20"/>
      <c r="KMQ183" s="20"/>
      <c r="KMR183" s="20"/>
      <c r="KMS183" s="20"/>
      <c r="KMT183" s="20"/>
      <c r="KMU183" s="20"/>
      <c r="KMV183" s="20"/>
      <c r="KMW183" s="20"/>
      <c r="KMX183" s="20"/>
      <c r="KMY183" s="20"/>
      <c r="KMZ183" s="20"/>
      <c r="KNA183" s="20"/>
      <c r="KNB183" s="20"/>
      <c r="KNC183" s="20"/>
      <c r="KND183" s="20"/>
      <c r="KNE183" s="20"/>
      <c r="KNF183" s="20"/>
      <c r="KNG183" s="20"/>
      <c r="KNH183" s="20"/>
      <c r="KNI183" s="20"/>
      <c r="KNJ183" s="20"/>
      <c r="KNK183" s="20"/>
      <c r="KNL183" s="20"/>
      <c r="KNM183" s="20"/>
      <c r="KNN183" s="20"/>
      <c r="KNO183" s="20"/>
      <c r="KNP183" s="20"/>
      <c r="KNQ183" s="20"/>
      <c r="KNR183" s="20"/>
      <c r="KNS183" s="20"/>
      <c r="KNT183" s="20"/>
      <c r="KNU183" s="20"/>
      <c r="KNV183" s="20"/>
      <c r="KNW183" s="20"/>
      <c r="KNX183" s="20"/>
      <c r="KNY183" s="20"/>
      <c r="KNZ183" s="20"/>
      <c r="KOA183" s="20"/>
      <c r="KOB183" s="20"/>
      <c r="KOC183" s="20"/>
      <c r="KOD183" s="20"/>
      <c r="KOE183" s="20"/>
      <c r="KOF183" s="20"/>
      <c r="KOG183" s="20"/>
      <c r="KOH183" s="20"/>
      <c r="KOI183" s="20"/>
      <c r="KOJ183" s="20"/>
      <c r="KOK183" s="20"/>
      <c r="KOL183" s="20"/>
      <c r="KOM183" s="20"/>
      <c r="KON183" s="20"/>
      <c r="KOO183" s="20"/>
      <c r="KOP183" s="20"/>
      <c r="KOQ183" s="20"/>
      <c r="KOR183" s="20"/>
      <c r="KOS183" s="20"/>
      <c r="KOT183" s="20"/>
      <c r="KOU183" s="20"/>
      <c r="KOV183" s="20"/>
      <c r="KOW183" s="20"/>
      <c r="KOX183" s="20"/>
      <c r="KOY183" s="20"/>
      <c r="KOZ183" s="20"/>
      <c r="KPA183" s="20"/>
      <c r="KPB183" s="20"/>
      <c r="KPC183" s="20"/>
      <c r="KPD183" s="20"/>
      <c r="KPE183" s="20"/>
      <c r="KPF183" s="20"/>
      <c r="KPG183" s="20"/>
      <c r="KPH183" s="20"/>
      <c r="KPI183" s="20"/>
      <c r="KPJ183" s="20"/>
      <c r="KPK183" s="20"/>
      <c r="KPL183" s="20"/>
      <c r="KPM183" s="20"/>
      <c r="KPN183" s="20"/>
      <c r="KPO183" s="20"/>
      <c r="KPP183" s="20"/>
      <c r="KPQ183" s="20"/>
      <c r="KPR183" s="20"/>
      <c r="KPS183" s="20"/>
      <c r="KPT183" s="20"/>
      <c r="KPU183" s="20"/>
      <c r="KPV183" s="20"/>
      <c r="KPW183" s="20"/>
      <c r="KPX183" s="20"/>
      <c r="KPY183" s="20"/>
      <c r="KPZ183" s="20"/>
      <c r="KQA183" s="20"/>
      <c r="KQB183" s="20"/>
      <c r="KQC183" s="20"/>
      <c r="KQD183" s="20"/>
      <c r="KQE183" s="20"/>
      <c r="KQF183" s="20"/>
      <c r="KQG183" s="20"/>
      <c r="KQH183" s="20"/>
      <c r="KQI183" s="20"/>
      <c r="KQJ183" s="20"/>
      <c r="KQK183" s="20"/>
      <c r="KQL183" s="20"/>
      <c r="KQM183" s="20"/>
      <c r="KQN183" s="20"/>
      <c r="KQO183" s="20"/>
      <c r="KQP183" s="20"/>
      <c r="KQQ183" s="20"/>
      <c r="KQR183" s="20"/>
      <c r="KQS183" s="20"/>
      <c r="KQT183" s="20"/>
      <c r="KQU183" s="20"/>
      <c r="KQV183" s="20"/>
      <c r="KQW183" s="20"/>
      <c r="KQX183" s="20"/>
      <c r="KQY183" s="20"/>
      <c r="KQZ183" s="20"/>
      <c r="KRA183" s="20"/>
      <c r="KRB183" s="20"/>
      <c r="KRC183" s="20"/>
      <c r="KRD183" s="20"/>
      <c r="KRE183" s="20"/>
      <c r="KRF183" s="20"/>
      <c r="KRG183" s="20"/>
      <c r="KRH183" s="20"/>
      <c r="KRI183" s="20"/>
      <c r="KRJ183" s="20"/>
      <c r="KRK183" s="20"/>
      <c r="KRL183" s="20"/>
      <c r="KRM183" s="20"/>
      <c r="KRN183" s="20"/>
      <c r="KRO183" s="20"/>
      <c r="KRP183" s="20"/>
      <c r="KRQ183" s="20"/>
      <c r="KRR183" s="20"/>
      <c r="KRS183" s="20"/>
      <c r="KRT183" s="20"/>
      <c r="KRU183" s="20"/>
      <c r="KRV183" s="20"/>
      <c r="KRW183" s="20"/>
      <c r="KRX183" s="20"/>
      <c r="KRY183" s="20"/>
      <c r="KRZ183" s="20"/>
      <c r="KSA183" s="20"/>
      <c r="KSB183" s="20"/>
      <c r="KSC183" s="20"/>
      <c r="KSD183" s="20"/>
      <c r="KSE183" s="20"/>
      <c r="KSF183" s="20"/>
      <c r="KSG183" s="20"/>
      <c r="KSH183" s="20"/>
      <c r="KSI183" s="20"/>
      <c r="KSJ183" s="20"/>
      <c r="KSK183" s="20"/>
      <c r="KSL183" s="20"/>
      <c r="KSM183" s="20"/>
      <c r="KSN183" s="20"/>
      <c r="KSO183" s="20"/>
      <c r="KSP183" s="20"/>
      <c r="KSQ183" s="20"/>
      <c r="KSR183" s="20"/>
      <c r="KSS183" s="20"/>
      <c r="KST183" s="20"/>
      <c r="KSU183" s="20"/>
      <c r="KSV183" s="20"/>
      <c r="KSW183" s="20"/>
      <c r="KSX183" s="20"/>
      <c r="KSY183" s="20"/>
      <c r="KSZ183" s="20"/>
      <c r="KTA183" s="20"/>
      <c r="KTB183" s="20"/>
      <c r="KTC183" s="20"/>
      <c r="KTD183" s="20"/>
      <c r="KTE183" s="20"/>
      <c r="KTF183" s="20"/>
      <c r="KTG183" s="20"/>
      <c r="KTH183" s="20"/>
      <c r="KTI183" s="20"/>
      <c r="KTJ183" s="20"/>
      <c r="KTK183" s="20"/>
      <c r="KTL183" s="20"/>
      <c r="KTM183" s="20"/>
      <c r="KTN183" s="20"/>
      <c r="KTO183" s="20"/>
      <c r="KTP183" s="20"/>
      <c r="KTQ183" s="20"/>
      <c r="KTR183" s="20"/>
      <c r="KTS183" s="20"/>
      <c r="KTT183" s="20"/>
      <c r="KTU183" s="20"/>
      <c r="KTV183" s="20"/>
      <c r="KTW183" s="20"/>
      <c r="KTX183" s="20"/>
      <c r="KTY183" s="20"/>
      <c r="KTZ183" s="20"/>
      <c r="KUA183" s="20"/>
      <c r="KUB183" s="20"/>
      <c r="KUC183" s="20"/>
      <c r="KUD183" s="20"/>
      <c r="KUE183" s="20"/>
      <c r="KUF183" s="20"/>
      <c r="KUG183" s="20"/>
      <c r="KUH183" s="20"/>
      <c r="KUI183" s="20"/>
      <c r="KUJ183" s="20"/>
      <c r="KUK183" s="20"/>
      <c r="KUL183" s="20"/>
      <c r="KUM183" s="20"/>
      <c r="KUN183" s="20"/>
      <c r="KUO183" s="20"/>
      <c r="KUP183" s="20"/>
      <c r="KUQ183" s="20"/>
      <c r="KUR183" s="20"/>
      <c r="KUS183" s="20"/>
      <c r="KUT183" s="20"/>
      <c r="KUU183" s="20"/>
      <c r="KUV183" s="20"/>
      <c r="KUW183" s="20"/>
      <c r="KUX183" s="20"/>
      <c r="KUY183" s="20"/>
      <c r="KUZ183" s="20"/>
      <c r="KVA183" s="20"/>
      <c r="KVB183" s="20"/>
      <c r="KVC183" s="20"/>
      <c r="KVD183" s="20"/>
      <c r="KVE183" s="20"/>
      <c r="KVF183" s="20"/>
      <c r="KVG183" s="20"/>
      <c r="KVH183" s="20"/>
      <c r="KVI183" s="20"/>
      <c r="KVJ183" s="20"/>
      <c r="KVK183" s="20"/>
      <c r="KVL183" s="20"/>
      <c r="KVM183" s="20"/>
      <c r="KVN183" s="20"/>
      <c r="KVO183" s="20"/>
      <c r="KVP183" s="20"/>
      <c r="KVQ183" s="20"/>
      <c r="KVR183" s="20"/>
      <c r="KVS183" s="20"/>
      <c r="KVT183" s="20"/>
      <c r="KVU183" s="20"/>
      <c r="KVV183" s="20"/>
      <c r="KVW183" s="20"/>
      <c r="KVX183" s="20"/>
      <c r="KVY183" s="20"/>
      <c r="KVZ183" s="20"/>
      <c r="KWA183" s="20"/>
      <c r="KWB183" s="20"/>
      <c r="KWC183" s="20"/>
      <c r="KWD183" s="20"/>
      <c r="KWE183" s="20"/>
      <c r="KWF183" s="20"/>
      <c r="KWG183" s="20"/>
      <c r="KWH183" s="20"/>
      <c r="KWI183" s="20"/>
      <c r="KWJ183" s="20"/>
      <c r="KWK183" s="20"/>
      <c r="KWL183" s="20"/>
      <c r="KWM183" s="20"/>
      <c r="KWN183" s="20"/>
      <c r="KWO183" s="20"/>
      <c r="KWP183" s="20"/>
      <c r="KWQ183" s="20"/>
      <c r="KWR183" s="20"/>
      <c r="KWS183" s="20"/>
      <c r="KWT183" s="20"/>
      <c r="KWU183" s="20"/>
      <c r="KWV183" s="20"/>
      <c r="KWW183" s="20"/>
      <c r="KWX183" s="20"/>
      <c r="KWY183" s="20"/>
      <c r="KWZ183" s="20"/>
      <c r="KXA183" s="20"/>
      <c r="KXB183" s="20"/>
      <c r="KXC183" s="20"/>
      <c r="KXD183" s="20"/>
      <c r="KXE183" s="20"/>
      <c r="KXF183" s="20"/>
      <c r="KXG183" s="20"/>
      <c r="KXH183" s="20"/>
      <c r="KXI183" s="20"/>
      <c r="KXJ183" s="20"/>
      <c r="KXK183" s="20"/>
      <c r="KXL183" s="20"/>
      <c r="KXM183" s="20"/>
      <c r="KXN183" s="20"/>
      <c r="KXO183" s="20"/>
      <c r="KXP183" s="20"/>
      <c r="KXQ183" s="20"/>
      <c r="KXR183" s="20"/>
      <c r="KXS183" s="20"/>
      <c r="KXT183" s="20"/>
      <c r="KXU183" s="20"/>
      <c r="KXV183" s="20"/>
      <c r="KXW183" s="20"/>
      <c r="KXX183" s="20"/>
      <c r="KXY183" s="20"/>
      <c r="KXZ183" s="20"/>
      <c r="KYA183" s="20"/>
      <c r="KYB183" s="20"/>
      <c r="KYC183" s="20"/>
      <c r="KYD183" s="20"/>
      <c r="KYE183" s="20"/>
      <c r="KYF183" s="20"/>
      <c r="KYG183" s="20"/>
      <c r="KYH183" s="20"/>
      <c r="KYI183" s="20"/>
      <c r="KYJ183" s="20"/>
      <c r="KYK183" s="20"/>
      <c r="KYL183" s="20"/>
      <c r="KYM183" s="20"/>
      <c r="KYN183" s="20"/>
      <c r="KYO183" s="20"/>
      <c r="KYP183" s="20"/>
      <c r="KYQ183" s="20"/>
      <c r="KYR183" s="20"/>
      <c r="KYS183" s="20"/>
      <c r="KYT183" s="20"/>
      <c r="KYU183" s="20"/>
      <c r="KYV183" s="20"/>
      <c r="KYW183" s="20"/>
      <c r="KYX183" s="20"/>
      <c r="KYY183" s="20"/>
      <c r="KYZ183" s="20"/>
      <c r="KZA183" s="20"/>
      <c r="KZB183" s="20"/>
      <c r="KZC183" s="20"/>
      <c r="KZD183" s="20"/>
      <c r="KZE183" s="20"/>
      <c r="KZF183" s="20"/>
      <c r="KZG183" s="20"/>
      <c r="KZH183" s="20"/>
      <c r="KZI183" s="20"/>
      <c r="KZJ183" s="20"/>
      <c r="KZK183" s="20"/>
      <c r="KZL183" s="20"/>
      <c r="KZM183" s="20"/>
      <c r="KZN183" s="20"/>
      <c r="KZO183" s="20"/>
      <c r="KZP183" s="20"/>
      <c r="KZQ183" s="20"/>
      <c r="KZR183" s="20"/>
      <c r="KZS183" s="20"/>
      <c r="KZT183" s="20"/>
      <c r="KZU183" s="20"/>
      <c r="KZV183" s="20"/>
      <c r="KZW183" s="20"/>
      <c r="KZX183" s="20"/>
      <c r="KZY183" s="20"/>
      <c r="KZZ183" s="20"/>
      <c r="LAA183" s="20"/>
      <c r="LAB183" s="20"/>
      <c r="LAC183" s="20"/>
      <c r="LAD183" s="20"/>
      <c r="LAE183" s="20"/>
      <c r="LAF183" s="20"/>
      <c r="LAG183" s="20"/>
      <c r="LAH183" s="20"/>
      <c r="LAI183" s="20"/>
      <c r="LAJ183" s="20"/>
      <c r="LAK183" s="20"/>
      <c r="LAL183" s="20"/>
      <c r="LAM183" s="20"/>
      <c r="LAN183" s="20"/>
      <c r="LAO183" s="20"/>
      <c r="LAP183" s="20"/>
      <c r="LAQ183" s="20"/>
      <c r="LAR183" s="20"/>
      <c r="LAS183" s="20"/>
      <c r="LAT183" s="20"/>
      <c r="LAU183" s="20"/>
      <c r="LAV183" s="20"/>
      <c r="LAW183" s="20"/>
      <c r="LAX183" s="20"/>
      <c r="LAY183" s="20"/>
      <c r="LAZ183" s="20"/>
      <c r="LBA183" s="20"/>
      <c r="LBB183" s="20"/>
      <c r="LBC183" s="20"/>
      <c r="LBD183" s="20"/>
      <c r="LBE183" s="20"/>
      <c r="LBF183" s="20"/>
      <c r="LBG183" s="20"/>
      <c r="LBH183" s="20"/>
      <c r="LBI183" s="20"/>
      <c r="LBJ183" s="20"/>
      <c r="LBK183" s="20"/>
      <c r="LBL183" s="20"/>
      <c r="LBM183" s="20"/>
      <c r="LBN183" s="20"/>
      <c r="LBO183" s="20"/>
      <c r="LBP183" s="20"/>
      <c r="LBQ183" s="20"/>
      <c r="LBR183" s="20"/>
      <c r="LBS183" s="20"/>
      <c r="LBT183" s="20"/>
      <c r="LBU183" s="20"/>
      <c r="LBV183" s="20"/>
      <c r="LBW183" s="20"/>
      <c r="LBX183" s="20"/>
      <c r="LBY183" s="20"/>
      <c r="LBZ183" s="20"/>
      <c r="LCA183" s="20"/>
      <c r="LCB183" s="20"/>
      <c r="LCC183" s="20"/>
      <c r="LCD183" s="20"/>
      <c r="LCE183" s="20"/>
      <c r="LCF183" s="20"/>
      <c r="LCG183" s="20"/>
      <c r="LCH183" s="20"/>
      <c r="LCI183" s="20"/>
      <c r="LCJ183" s="20"/>
      <c r="LCK183" s="20"/>
      <c r="LCL183" s="20"/>
      <c r="LCM183" s="20"/>
      <c r="LCN183" s="20"/>
      <c r="LCO183" s="20"/>
      <c r="LCP183" s="20"/>
      <c r="LCQ183" s="20"/>
      <c r="LCR183" s="20"/>
      <c r="LCS183" s="20"/>
      <c r="LCT183" s="20"/>
      <c r="LCU183" s="20"/>
      <c r="LCV183" s="20"/>
      <c r="LCW183" s="20"/>
      <c r="LCX183" s="20"/>
      <c r="LCY183" s="20"/>
      <c r="LCZ183" s="20"/>
      <c r="LDA183" s="20"/>
      <c r="LDB183" s="20"/>
      <c r="LDC183" s="20"/>
      <c r="LDD183" s="20"/>
      <c r="LDE183" s="20"/>
      <c r="LDF183" s="20"/>
      <c r="LDG183" s="20"/>
      <c r="LDH183" s="20"/>
      <c r="LDI183" s="20"/>
      <c r="LDJ183" s="20"/>
      <c r="LDK183" s="20"/>
      <c r="LDL183" s="20"/>
      <c r="LDM183" s="20"/>
      <c r="LDN183" s="20"/>
      <c r="LDO183" s="20"/>
      <c r="LDP183" s="20"/>
      <c r="LDQ183" s="20"/>
      <c r="LDR183" s="20"/>
      <c r="LDS183" s="20"/>
      <c r="LDT183" s="20"/>
      <c r="LDU183" s="20"/>
      <c r="LDV183" s="20"/>
      <c r="LDW183" s="20"/>
      <c r="LDX183" s="20"/>
      <c r="LDY183" s="20"/>
      <c r="LDZ183" s="20"/>
      <c r="LEA183" s="20"/>
      <c r="LEB183" s="20"/>
      <c r="LEC183" s="20"/>
      <c r="LED183" s="20"/>
      <c r="LEE183" s="20"/>
      <c r="LEF183" s="20"/>
      <c r="LEG183" s="20"/>
      <c r="LEH183" s="20"/>
      <c r="LEI183" s="20"/>
      <c r="LEJ183" s="20"/>
      <c r="LEK183" s="20"/>
      <c r="LEL183" s="20"/>
      <c r="LEM183" s="20"/>
      <c r="LEN183" s="20"/>
      <c r="LEO183" s="20"/>
      <c r="LEP183" s="20"/>
      <c r="LEQ183" s="20"/>
      <c r="LER183" s="20"/>
      <c r="LES183" s="20"/>
      <c r="LET183" s="20"/>
      <c r="LEU183" s="20"/>
      <c r="LEV183" s="20"/>
      <c r="LEW183" s="20"/>
      <c r="LEX183" s="20"/>
      <c r="LEY183" s="20"/>
      <c r="LEZ183" s="20"/>
      <c r="LFA183" s="20"/>
      <c r="LFB183" s="20"/>
      <c r="LFC183" s="20"/>
      <c r="LFD183" s="20"/>
      <c r="LFE183" s="20"/>
      <c r="LFF183" s="20"/>
      <c r="LFG183" s="20"/>
      <c r="LFH183" s="20"/>
      <c r="LFI183" s="20"/>
      <c r="LFJ183" s="20"/>
      <c r="LFK183" s="20"/>
      <c r="LFL183" s="20"/>
      <c r="LFM183" s="20"/>
      <c r="LFN183" s="20"/>
      <c r="LFO183" s="20"/>
      <c r="LFP183" s="20"/>
      <c r="LFQ183" s="20"/>
      <c r="LFR183" s="20"/>
      <c r="LFS183" s="20"/>
      <c r="LFT183" s="20"/>
      <c r="LFU183" s="20"/>
      <c r="LFV183" s="20"/>
      <c r="LFW183" s="20"/>
      <c r="LFX183" s="20"/>
      <c r="LFY183" s="20"/>
      <c r="LFZ183" s="20"/>
      <c r="LGA183" s="20"/>
      <c r="LGB183" s="20"/>
      <c r="LGC183" s="20"/>
      <c r="LGD183" s="20"/>
      <c r="LGE183" s="20"/>
      <c r="LGF183" s="20"/>
      <c r="LGG183" s="20"/>
      <c r="LGH183" s="20"/>
      <c r="LGI183" s="20"/>
      <c r="LGJ183" s="20"/>
      <c r="LGK183" s="20"/>
      <c r="LGL183" s="20"/>
      <c r="LGM183" s="20"/>
      <c r="LGN183" s="20"/>
      <c r="LGO183" s="20"/>
      <c r="LGP183" s="20"/>
      <c r="LGQ183" s="20"/>
      <c r="LGR183" s="20"/>
      <c r="LGS183" s="20"/>
      <c r="LGT183" s="20"/>
      <c r="LGU183" s="20"/>
      <c r="LGV183" s="20"/>
      <c r="LGW183" s="20"/>
      <c r="LGX183" s="20"/>
      <c r="LGY183" s="20"/>
      <c r="LGZ183" s="20"/>
      <c r="LHA183" s="20"/>
      <c r="LHB183" s="20"/>
      <c r="LHC183" s="20"/>
      <c r="LHD183" s="20"/>
      <c r="LHE183" s="20"/>
      <c r="LHF183" s="20"/>
      <c r="LHG183" s="20"/>
      <c r="LHH183" s="20"/>
      <c r="LHI183" s="20"/>
      <c r="LHJ183" s="20"/>
      <c r="LHK183" s="20"/>
      <c r="LHL183" s="20"/>
      <c r="LHM183" s="20"/>
      <c r="LHN183" s="20"/>
      <c r="LHO183" s="20"/>
      <c r="LHP183" s="20"/>
      <c r="LHQ183" s="20"/>
      <c r="LHR183" s="20"/>
      <c r="LHS183" s="20"/>
      <c r="LHT183" s="20"/>
      <c r="LHU183" s="20"/>
      <c r="LHV183" s="20"/>
      <c r="LHW183" s="20"/>
      <c r="LHX183" s="20"/>
      <c r="LHY183" s="20"/>
      <c r="LHZ183" s="20"/>
      <c r="LIA183" s="20"/>
      <c r="LIB183" s="20"/>
      <c r="LIC183" s="20"/>
      <c r="LID183" s="20"/>
      <c r="LIE183" s="20"/>
      <c r="LIF183" s="20"/>
      <c r="LIG183" s="20"/>
      <c r="LIH183" s="20"/>
      <c r="LII183" s="20"/>
      <c r="LIJ183" s="20"/>
      <c r="LIK183" s="20"/>
      <c r="LIL183" s="20"/>
      <c r="LIM183" s="20"/>
      <c r="LIN183" s="20"/>
      <c r="LIO183" s="20"/>
      <c r="LIP183" s="20"/>
      <c r="LIQ183" s="20"/>
      <c r="LIR183" s="20"/>
      <c r="LIS183" s="20"/>
      <c r="LIT183" s="20"/>
      <c r="LIU183" s="20"/>
      <c r="LIV183" s="20"/>
      <c r="LIW183" s="20"/>
      <c r="LIX183" s="20"/>
      <c r="LIY183" s="20"/>
      <c r="LIZ183" s="20"/>
      <c r="LJA183" s="20"/>
      <c r="LJB183" s="20"/>
      <c r="LJC183" s="20"/>
      <c r="LJD183" s="20"/>
      <c r="LJE183" s="20"/>
      <c r="LJF183" s="20"/>
      <c r="LJG183" s="20"/>
      <c r="LJH183" s="20"/>
      <c r="LJI183" s="20"/>
      <c r="LJJ183" s="20"/>
      <c r="LJK183" s="20"/>
      <c r="LJL183" s="20"/>
      <c r="LJM183" s="20"/>
      <c r="LJN183" s="20"/>
      <c r="LJO183" s="20"/>
      <c r="LJP183" s="20"/>
      <c r="LJQ183" s="20"/>
      <c r="LJR183" s="20"/>
      <c r="LJS183" s="20"/>
      <c r="LJT183" s="20"/>
      <c r="LJU183" s="20"/>
      <c r="LJV183" s="20"/>
      <c r="LJW183" s="20"/>
      <c r="LJX183" s="20"/>
      <c r="LJY183" s="20"/>
      <c r="LJZ183" s="20"/>
      <c r="LKA183" s="20"/>
      <c r="LKB183" s="20"/>
      <c r="LKC183" s="20"/>
      <c r="LKD183" s="20"/>
      <c r="LKE183" s="20"/>
      <c r="LKF183" s="20"/>
      <c r="LKG183" s="20"/>
      <c r="LKH183" s="20"/>
      <c r="LKI183" s="20"/>
      <c r="LKJ183" s="20"/>
      <c r="LKK183" s="20"/>
      <c r="LKL183" s="20"/>
      <c r="LKM183" s="20"/>
      <c r="LKN183" s="20"/>
      <c r="LKO183" s="20"/>
      <c r="LKP183" s="20"/>
      <c r="LKQ183" s="20"/>
      <c r="LKR183" s="20"/>
      <c r="LKS183" s="20"/>
      <c r="LKT183" s="20"/>
      <c r="LKU183" s="20"/>
      <c r="LKV183" s="20"/>
      <c r="LKW183" s="20"/>
      <c r="LKX183" s="20"/>
      <c r="LKY183" s="20"/>
      <c r="LKZ183" s="20"/>
      <c r="LLA183" s="20"/>
      <c r="LLB183" s="20"/>
      <c r="LLC183" s="20"/>
      <c r="LLD183" s="20"/>
      <c r="LLE183" s="20"/>
      <c r="LLF183" s="20"/>
      <c r="LLG183" s="20"/>
      <c r="LLH183" s="20"/>
      <c r="LLI183" s="20"/>
      <c r="LLJ183" s="20"/>
      <c r="LLK183" s="20"/>
      <c r="LLL183" s="20"/>
      <c r="LLM183" s="20"/>
      <c r="LLN183" s="20"/>
      <c r="LLO183" s="20"/>
      <c r="LLP183" s="20"/>
      <c r="LLQ183" s="20"/>
      <c r="LLR183" s="20"/>
      <c r="LLS183" s="20"/>
      <c r="LLT183" s="20"/>
      <c r="LLU183" s="20"/>
      <c r="LLV183" s="20"/>
      <c r="LLW183" s="20"/>
      <c r="LLX183" s="20"/>
      <c r="LLY183" s="20"/>
      <c r="LLZ183" s="20"/>
      <c r="LMA183" s="20"/>
      <c r="LMB183" s="20"/>
      <c r="LMC183" s="20"/>
      <c r="LMD183" s="20"/>
      <c r="LME183" s="20"/>
      <c r="LMF183" s="20"/>
      <c r="LMG183" s="20"/>
      <c r="LMH183" s="20"/>
      <c r="LMI183" s="20"/>
      <c r="LMJ183" s="20"/>
      <c r="LMK183" s="20"/>
      <c r="LML183" s="20"/>
      <c r="LMM183" s="20"/>
      <c r="LMN183" s="20"/>
      <c r="LMO183" s="20"/>
      <c r="LMP183" s="20"/>
      <c r="LMQ183" s="20"/>
      <c r="LMR183" s="20"/>
      <c r="LMS183" s="20"/>
      <c r="LMT183" s="20"/>
      <c r="LMU183" s="20"/>
      <c r="LMV183" s="20"/>
      <c r="LMW183" s="20"/>
      <c r="LMX183" s="20"/>
      <c r="LMY183" s="20"/>
      <c r="LMZ183" s="20"/>
      <c r="LNA183" s="20"/>
      <c r="LNB183" s="20"/>
      <c r="LNC183" s="20"/>
      <c r="LND183" s="20"/>
      <c r="LNE183" s="20"/>
      <c r="LNF183" s="20"/>
      <c r="LNG183" s="20"/>
      <c r="LNH183" s="20"/>
      <c r="LNI183" s="20"/>
      <c r="LNJ183" s="20"/>
      <c r="LNK183" s="20"/>
      <c r="LNL183" s="20"/>
      <c r="LNM183" s="20"/>
      <c r="LNN183" s="20"/>
      <c r="LNO183" s="20"/>
      <c r="LNP183" s="20"/>
      <c r="LNQ183" s="20"/>
      <c r="LNR183" s="20"/>
      <c r="LNS183" s="20"/>
      <c r="LNT183" s="20"/>
      <c r="LNU183" s="20"/>
      <c r="LNV183" s="20"/>
      <c r="LNW183" s="20"/>
      <c r="LNX183" s="20"/>
      <c r="LNY183" s="20"/>
      <c r="LNZ183" s="20"/>
      <c r="LOA183" s="20"/>
      <c r="LOB183" s="20"/>
      <c r="LOC183" s="20"/>
      <c r="LOD183" s="20"/>
      <c r="LOE183" s="20"/>
      <c r="LOF183" s="20"/>
      <c r="LOG183" s="20"/>
      <c r="LOH183" s="20"/>
      <c r="LOI183" s="20"/>
      <c r="LOJ183" s="20"/>
      <c r="LOK183" s="20"/>
      <c r="LOL183" s="20"/>
      <c r="LOM183" s="20"/>
      <c r="LON183" s="20"/>
      <c r="LOO183" s="20"/>
      <c r="LOP183" s="20"/>
      <c r="LOQ183" s="20"/>
      <c r="LOR183" s="20"/>
      <c r="LOS183" s="20"/>
      <c r="LOT183" s="20"/>
      <c r="LOU183" s="20"/>
      <c r="LOV183" s="20"/>
      <c r="LOW183" s="20"/>
      <c r="LOX183" s="20"/>
      <c r="LOY183" s="20"/>
      <c r="LOZ183" s="20"/>
      <c r="LPA183" s="20"/>
      <c r="LPB183" s="20"/>
      <c r="LPC183" s="20"/>
      <c r="LPD183" s="20"/>
      <c r="LPE183" s="20"/>
      <c r="LPF183" s="20"/>
      <c r="LPG183" s="20"/>
      <c r="LPH183" s="20"/>
      <c r="LPI183" s="20"/>
      <c r="LPJ183" s="20"/>
      <c r="LPK183" s="20"/>
      <c r="LPL183" s="20"/>
      <c r="LPM183" s="20"/>
      <c r="LPN183" s="20"/>
      <c r="LPO183" s="20"/>
      <c r="LPP183" s="20"/>
      <c r="LPQ183" s="20"/>
      <c r="LPR183" s="20"/>
      <c r="LPS183" s="20"/>
      <c r="LPT183" s="20"/>
      <c r="LPU183" s="20"/>
      <c r="LPV183" s="20"/>
      <c r="LPW183" s="20"/>
      <c r="LPX183" s="20"/>
      <c r="LPY183" s="20"/>
      <c r="LPZ183" s="20"/>
      <c r="LQA183" s="20"/>
      <c r="LQB183" s="20"/>
      <c r="LQC183" s="20"/>
      <c r="LQD183" s="20"/>
      <c r="LQE183" s="20"/>
      <c r="LQF183" s="20"/>
      <c r="LQG183" s="20"/>
      <c r="LQH183" s="20"/>
      <c r="LQI183" s="20"/>
      <c r="LQJ183" s="20"/>
      <c r="LQK183" s="20"/>
      <c r="LQL183" s="20"/>
      <c r="LQM183" s="20"/>
      <c r="LQN183" s="20"/>
      <c r="LQO183" s="20"/>
      <c r="LQP183" s="20"/>
      <c r="LQQ183" s="20"/>
      <c r="LQR183" s="20"/>
      <c r="LQS183" s="20"/>
      <c r="LQT183" s="20"/>
      <c r="LQU183" s="20"/>
      <c r="LQV183" s="20"/>
      <c r="LQW183" s="20"/>
      <c r="LQX183" s="20"/>
      <c r="LQY183" s="20"/>
      <c r="LQZ183" s="20"/>
      <c r="LRA183" s="20"/>
      <c r="LRB183" s="20"/>
      <c r="LRC183" s="20"/>
      <c r="LRD183" s="20"/>
      <c r="LRE183" s="20"/>
      <c r="LRF183" s="20"/>
      <c r="LRG183" s="20"/>
      <c r="LRH183" s="20"/>
      <c r="LRI183" s="20"/>
      <c r="LRJ183" s="20"/>
      <c r="LRK183" s="20"/>
      <c r="LRL183" s="20"/>
      <c r="LRM183" s="20"/>
      <c r="LRN183" s="20"/>
      <c r="LRO183" s="20"/>
      <c r="LRP183" s="20"/>
      <c r="LRQ183" s="20"/>
      <c r="LRR183" s="20"/>
      <c r="LRS183" s="20"/>
      <c r="LRT183" s="20"/>
      <c r="LRU183" s="20"/>
      <c r="LRV183" s="20"/>
      <c r="LRW183" s="20"/>
      <c r="LRX183" s="20"/>
      <c r="LRY183" s="20"/>
      <c r="LRZ183" s="20"/>
      <c r="LSA183" s="20"/>
      <c r="LSB183" s="20"/>
      <c r="LSC183" s="20"/>
      <c r="LSD183" s="20"/>
      <c r="LSE183" s="20"/>
      <c r="LSF183" s="20"/>
      <c r="LSG183" s="20"/>
      <c r="LSH183" s="20"/>
      <c r="LSI183" s="20"/>
      <c r="LSJ183" s="20"/>
      <c r="LSK183" s="20"/>
      <c r="LSL183" s="20"/>
      <c r="LSM183" s="20"/>
      <c r="LSN183" s="20"/>
      <c r="LSO183" s="20"/>
      <c r="LSP183" s="20"/>
      <c r="LSQ183" s="20"/>
      <c r="LSR183" s="20"/>
      <c r="LSS183" s="20"/>
      <c r="LST183" s="20"/>
      <c r="LSU183" s="20"/>
      <c r="LSV183" s="20"/>
      <c r="LSW183" s="20"/>
      <c r="LSX183" s="20"/>
      <c r="LSY183" s="20"/>
      <c r="LSZ183" s="20"/>
      <c r="LTA183" s="20"/>
      <c r="LTB183" s="20"/>
      <c r="LTC183" s="20"/>
      <c r="LTD183" s="20"/>
      <c r="LTE183" s="20"/>
      <c r="LTF183" s="20"/>
      <c r="LTG183" s="20"/>
      <c r="LTH183" s="20"/>
      <c r="LTI183" s="20"/>
      <c r="LTJ183" s="20"/>
      <c r="LTK183" s="20"/>
      <c r="LTL183" s="20"/>
      <c r="LTM183" s="20"/>
      <c r="LTN183" s="20"/>
      <c r="LTO183" s="20"/>
      <c r="LTP183" s="20"/>
      <c r="LTQ183" s="20"/>
      <c r="LTR183" s="20"/>
      <c r="LTS183" s="20"/>
      <c r="LTT183" s="20"/>
      <c r="LTU183" s="20"/>
      <c r="LTV183" s="20"/>
      <c r="LTW183" s="20"/>
      <c r="LTX183" s="20"/>
      <c r="LTY183" s="20"/>
      <c r="LTZ183" s="20"/>
      <c r="LUA183" s="20"/>
      <c r="LUB183" s="20"/>
      <c r="LUC183" s="20"/>
      <c r="LUD183" s="20"/>
      <c r="LUE183" s="20"/>
      <c r="LUF183" s="20"/>
      <c r="LUG183" s="20"/>
      <c r="LUH183" s="20"/>
      <c r="LUI183" s="20"/>
      <c r="LUJ183" s="20"/>
      <c r="LUK183" s="20"/>
      <c r="LUL183" s="20"/>
      <c r="LUM183" s="20"/>
      <c r="LUN183" s="20"/>
      <c r="LUO183" s="20"/>
      <c r="LUP183" s="20"/>
      <c r="LUQ183" s="20"/>
      <c r="LUR183" s="20"/>
      <c r="LUS183" s="20"/>
      <c r="LUT183" s="20"/>
      <c r="LUU183" s="20"/>
      <c r="LUV183" s="20"/>
      <c r="LUW183" s="20"/>
      <c r="LUX183" s="20"/>
      <c r="LUY183" s="20"/>
      <c r="LUZ183" s="20"/>
      <c r="LVA183" s="20"/>
      <c r="LVB183" s="20"/>
      <c r="LVC183" s="20"/>
      <c r="LVD183" s="20"/>
      <c r="LVE183" s="20"/>
      <c r="LVF183" s="20"/>
      <c r="LVG183" s="20"/>
      <c r="LVH183" s="20"/>
      <c r="LVI183" s="20"/>
      <c r="LVJ183" s="20"/>
      <c r="LVK183" s="20"/>
      <c r="LVL183" s="20"/>
      <c r="LVM183" s="20"/>
      <c r="LVN183" s="20"/>
      <c r="LVO183" s="20"/>
      <c r="LVP183" s="20"/>
      <c r="LVQ183" s="20"/>
      <c r="LVR183" s="20"/>
      <c r="LVS183" s="20"/>
      <c r="LVT183" s="20"/>
      <c r="LVU183" s="20"/>
      <c r="LVV183" s="20"/>
      <c r="LVW183" s="20"/>
      <c r="LVX183" s="20"/>
      <c r="LVY183" s="20"/>
      <c r="LVZ183" s="20"/>
      <c r="LWA183" s="20"/>
      <c r="LWB183" s="20"/>
      <c r="LWC183" s="20"/>
      <c r="LWD183" s="20"/>
      <c r="LWE183" s="20"/>
      <c r="LWF183" s="20"/>
      <c r="LWG183" s="20"/>
      <c r="LWH183" s="20"/>
      <c r="LWI183" s="20"/>
      <c r="LWJ183" s="20"/>
      <c r="LWK183" s="20"/>
      <c r="LWL183" s="20"/>
      <c r="LWM183" s="20"/>
      <c r="LWN183" s="20"/>
      <c r="LWO183" s="20"/>
      <c r="LWP183" s="20"/>
      <c r="LWQ183" s="20"/>
      <c r="LWR183" s="20"/>
      <c r="LWS183" s="20"/>
      <c r="LWT183" s="20"/>
      <c r="LWU183" s="20"/>
      <c r="LWV183" s="20"/>
      <c r="LWW183" s="20"/>
      <c r="LWX183" s="20"/>
      <c r="LWY183" s="20"/>
      <c r="LWZ183" s="20"/>
      <c r="LXA183" s="20"/>
      <c r="LXB183" s="20"/>
      <c r="LXC183" s="20"/>
      <c r="LXD183" s="20"/>
      <c r="LXE183" s="20"/>
      <c r="LXF183" s="20"/>
      <c r="LXG183" s="20"/>
      <c r="LXH183" s="20"/>
      <c r="LXI183" s="20"/>
      <c r="LXJ183" s="20"/>
      <c r="LXK183" s="20"/>
      <c r="LXL183" s="20"/>
      <c r="LXM183" s="20"/>
      <c r="LXN183" s="20"/>
      <c r="LXO183" s="20"/>
      <c r="LXP183" s="20"/>
      <c r="LXQ183" s="20"/>
      <c r="LXR183" s="20"/>
      <c r="LXS183" s="20"/>
      <c r="LXT183" s="20"/>
      <c r="LXU183" s="20"/>
      <c r="LXV183" s="20"/>
      <c r="LXW183" s="20"/>
      <c r="LXX183" s="20"/>
      <c r="LXY183" s="20"/>
      <c r="LXZ183" s="20"/>
      <c r="LYA183" s="20"/>
      <c r="LYB183" s="20"/>
      <c r="LYC183" s="20"/>
      <c r="LYD183" s="20"/>
      <c r="LYE183" s="20"/>
      <c r="LYF183" s="20"/>
      <c r="LYG183" s="20"/>
      <c r="LYH183" s="20"/>
      <c r="LYI183" s="20"/>
      <c r="LYJ183" s="20"/>
      <c r="LYK183" s="20"/>
      <c r="LYL183" s="20"/>
      <c r="LYM183" s="20"/>
      <c r="LYN183" s="20"/>
      <c r="LYO183" s="20"/>
      <c r="LYP183" s="20"/>
      <c r="LYQ183" s="20"/>
      <c r="LYR183" s="20"/>
      <c r="LYS183" s="20"/>
      <c r="LYT183" s="20"/>
      <c r="LYU183" s="20"/>
      <c r="LYV183" s="20"/>
      <c r="LYW183" s="20"/>
      <c r="LYX183" s="20"/>
      <c r="LYY183" s="20"/>
      <c r="LYZ183" s="20"/>
      <c r="LZA183" s="20"/>
      <c r="LZB183" s="20"/>
      <c r="LZC183" s="20"/>
      <c r="LZD183" s="20"/>
      <c r="LZE183" s="20"/>
      <c r="LZF183" s="20"/>
      <c r="LZG183" s="20"/>
      <c r="LZH183" s="20"/>
      <c r="LZI183" s="20"/>
      <c r="LZJ183" s="20"/>
      <c r="LZK183" s="20"/>
      <c r="LZL183" s="20"/>
      <c r="LZM183" s="20"/>
      <c r="LZN183" s="20"/>
      <c r="LZO183" s="20"/>
      <c r="LZP183" s="20"/>
      <c r="LZQ183" s="20"/>
      <c r="LZR183" s="20"/>
      <c r="LZS183" s="20"/>
      <c r="LZT183" s="20"/>
      <c r="LZU183" s="20"/>
      <c r="LZV183" s="20"/>
      <c r="LZW183" s="20"/>
      <c r="LZX183" s="20"/>
      <c r="LZY183" s="20"/>
      <c r="LZZ183" s="20"/>
      <c r="MAA183" s="20"/>
      <c r="MAB183" s="20"/>
      <c r="MAC183" s="20"/>
      <c r="MAD183" s="20"/>
      <c r="MAE183" s="20"/>
      <c r="MAF183" s="20"/>
      <c r="MAG183" s="20"/>
      <c r="MAH183" s="20"/>
      <c r="MAI183" s="20"/>
      <c r="MAJ183" s="20"/>
      <c r="MAK183" s="20"/>
      <c r="MAL183" s="20"/>
      <c r="MAM183" s="20"/>
      <c r="MAN183" s="20"/>
      <c r="MAO183" s="20"/>
      <c r="MAP183" s="20"/>
      <c r="MAQ183" s="20"/>
      <c r="MAR183" s="20"/>
      <c r="MAS183" s="20"/>
      <c r="MAT183" s="20"/>
      <c r="MAU183" s="20"/>
      <c r="MAV183" s="20"/>
      <c r="MAW183" s="20"/>
      <c r="MAX183" s="20"/>
      <c r="MAY183" s="20"/>
      <c r="MAZ183" s="20"/>
      <c r="MBA183" s="20"/>
      <c r="MBB183" s="20"/>
      <c r="MBC183" s="20"/>
      <c r="MBD183" s="20"/>
      <c r="MBE183" s="20"/>
      <c r="MBF183" s="20"/>
      <c r="MBG183" s="20"/>
      <c r="MBH183" s="20"/>
      <c r="MBI183" s="20"/>
      <c r="MBJ183" s="20"/>
      <c r="MBK183" s="20"/>
      <c r="MBL183" s="20"/>
      <c r="MBM183" s="20"/>
      <c r="MBN183" s="20"/>
      <c r="MBO183" s="20"/>
      <c r="MBP183" s="20"/>
      <c r="MBQ183" s="20"/>
      <c r="MBR183" s="20"/>
      <c r="MBS183" s="20"/>
      <c r="MBT183" s="20"/>
      <c r="MBU183" s="20"/>
      <c r="MBV183" s="20"/>
      <c r="MBW183" s="20"/>
      <c r="MBX183" s="20"/>
      <c r="MBY183" s="20"/>
      <c r="MBZ183" s="20"/>
      <c r="MCA183" s="20"/>
      <c r="MCB183" s="20"/>
      <c r="MCC183" s="20"/>
      <c r="MCD183" s="20"/>
      <c r="MCE183" s="20"/>
      <c r="MCF183" s="20"/>
      <c r="MCG183" s="20"/>
      <c r="MCH183" s="20"/>
      <c r="MCI183" s="20"/>
      <c r="MCJ183" s="20"/>
      <c r="MCK183" s="20"/>
      <c r="MCL183" s="20"/>
      <c r="MCM183" s="20"/>
      <c r="MCN183" s="20"/>
      <c r="MCO183" s="20"/>
      <c r="MCP183" s="20"/>
      <c r="MCQ183" s="20"/>
      <c r="MCR183" s="20"/>
      <c r="MCS183" s="20"/>
      <c r="MCT183" s="20"/>
      <c r="MCU183" s="20"/>
      <c r="MCV183" s="20"/>
      <c r="MCW183" s="20"/>
      <c r="MCX183" s="20"/>
      <c r="MCY183" s="20"/>
      <c r="MCZ183" s="20"/>
      <c r="MDA183" s="20"/>
      <c r="MDB183" s="20"/>
      <c r="MDC183" s="20"/>
      <c r="MDD183" s="20"/>
      <c r="MDE183" s="20"/>
      <c r="MDF183" s="20"/>
      <c r="MDG183" s="20"/>
      <c r="MDH183" s="20"/>
      <c r="MDI183" s="20"/>
      <c r="MDJ183" s="20"/>
      <c r="MDK183" s="20"/>
      <c r="MDL183" s="20"/>
      <c r="MDM183" s="20"/>
      <c r="MDN183" s="20"/>
      <c r="MDO183" s="20"/>
      <c r="MDP183" s="20"/>
      <c r="MDQ183" s="20"/>
      <c r="MDR183" s="20"/>
      <c r="MDS183" s="20"/>
      <c r="MDT183" s="20"/>
      <c r="MDU183" s="20"/>
      <c r="MDV183" s="20"/>
      <c r="MDW183" s="20"/>
      <c r="MDX183" s="20"/>
      <c r="MDY183" s="20"/>
      <c r="MDZ183" s="20"/>
      <c r="MEA183" s="20"/>
      <c r="MEB183" s="20"/>
      <c r="MEC183" s="20"/>
      <c r="MED183" s="20"/>
      <c r="MEE183" s="20"/>
      <c r="MEF183" s="20"/>
      <c r="MEG183" s="20"/>
      <c r="MEH183" s="20"/>
      <c r="MEI183" s="20"/>
      <c r="MEJ183" s="20"/>
      <c r="MEK183" s="20"/>
      <c r="MEL183" s="20"/>
      <c r="MEM183" s="20"/>
      <c r="MEN183" s="20"/>
      <c r="MEO183" s="20"/>
      <c r="MEP183" s="20"/>
      <c r="MEQ183" s="20"/>
      <c r="MER183" s="20"/>
      <c r="MES183" s="20"/>
      <c r="MET183" s="20"/>
      <c r="MEU183" s="20"/>
      <c r="MEV183" s="20"/>
      <c r="MEW183" s="20"/>
      <c r="MEX183" s="20"/>
      <c r="MEY183" s="20"/>
      <c r="MEZ183" s="20"/>
      <c r="MFA183" s="20"/>
      <c r="MFB183" s="20"/>
      <c r="MFC183" s="20"/>
      <c r="MFD183" s="20"/>
      <c r="MFE183" s="20"/>
      <c r="MFF183" s="20"/>
      <c r="MFG183" s="20"/>
      <c r="MFH183" s="20"/>
      <c r="MFI183" s="20"/>
      <c r="MFJ183" s="20"/>
      <c r="MFK183" s="20"/>
      <c r="MFL183" s="20"/>
      <c r="MFM183" s="20"/>
      <c r="MFN183" s="20"/>
      <c r="MFO183" s="20"/>
      <c r="MFP183" s="20"/>
      <c r="MFQ183" s="20"/>
      <c r="MFR183" s="20"/>
      <c r="MFS183" s="20"/>
      <c r="MFT183" s="20"/>
      <c r="MFU183" s="20"/>
      <c r="MFV183" s="20"/>
      <c r="MFW183" s="20"/>
      <c r="MFX183" s="20"/>
      <c r="MFY183" s="20"/>
      <c r="MFZ183" s="20"/>
      <c r="MGA183" s="20"/>
      <c r="MGB183" s="20"/>
      <c r="MGC183" s="20"/>
      <c r="MGD183" s="20"/>
      <c r="MGE183" s="20"/>
      <c r="MGF183" s="20"/>
      <c r="MGG183" s="20"/>
      <c r="MGH183" s="20"/>
      <c r="MGI183" s="20"/>
      <c r="MGJ183" s="20"/>
      <c r="MGK183" s="20"/>
      <c r="MGL183" s="20"/>
      <c r="MGM183" s="20"/>
      <c r="MGN183" s="20"/>
      <c r="MGO183" s="20"/>
      <c r="MGP183" s="20"/>
      <c r="MGQ183" s="20"/>
      <c r="MGR183" s="20"/>
      <c r="MGS183" s="20"/>
      <c r="MGT183" s="20"/>
      <c r="MGU183" s="20"/>
      <c r="MGV183" s="20"/>
      <c r="MGW183" s="20"/>
      <c r="MGX183" s="20"/>
      <c r="MGY183" s="20"/>
      <c r="MGZ183" s="20"/>
      <c r="MHA183" s="20"/>
      <c r="MHB183" s="20"/>
      <c r="MHC183" s="20"/>
      <c r="MHD183" s="20"/>
      <c r="MHE183" s="20"/>
      <c r="MHF183" s="20"/>
      <c r="MHG183" s="20"/>
      <c r="MHH183" s="20"/>
      <c r="MHI183" s="20"/>
      <c r="MHJ183" s="20"/>
      <c r="MHK183" s="20"/>
      <c r="MHL183" s="20"/>
      <c r="MHM183" s="20"/>
      <c r="MHN183" s="20"/>
      <c r="MHO183" s="20"/>
      <c r="MHP183" s="20"/>
      <c r="MHQ183" s="20"/>
      <c r="MHR183" s="20"/>
      <c r="MHS183" s="20"/>
      <c r="MHT183" s="20"/>
      <c r="MHU183" s="20"/>
      <c r="MHV183" s="20"/>
      <c r="MHW183" s="20"/>
      <c r="MHX183" s="20"/>
      <c r="MHY183" s="20"/>
      <c r="MHZ183" s="20"/>
      <c r="MIA183" s="20"/>
      <c r="MIB183" s="20"/>
      <c r="MIC183" s="20"/>
      <c r="MID183" s="20"/>
      <c r="MIE183" s="20"/>
      <c r="MIF183" s="20"/>
      <c r="MIG183" s="20"/>
      <c r="MIH183" s="20"/>
      <c r="MII183" s="20"/>
      <c r="MIJ183" s="20"/>
      <c r="MIK183" s="20"/>
      <c r="MIL183" s="20"/>
      <c r="MIM183" s="20"/>
      <c r="MIN183" s="20"/>
      <c r="MIO183" s="20"/>
      <c r="MIP183" s="20"/>
      <c r="MIQ183" s="20"/>
      <c r="MIR183" s="20"/>
      <c r="MIS183" s="20"/>
      <c r="MIT183" s="20"/>
      <c r="MIU183" s="20"/>
      <c r="MIV183" s="20"/>
      <c r="MIW183" s="20"/>
      <c r="MIX183" s="20"/>
      <c r="MIY183" s="20"/>
      <c r="MIZ183" s="20"/>
      <c r="MJA183" s="20"/>
      <c r="MJB183" s="20"/>
      <c r="MJC183" s="20"/>
      <c r="MJD183" s="20"/>
      <c r="MJE183" s="20"/>
      <c r="MJF183" s="20"/>
      <c r="MJG183" s="20"/>
      <c r="MJH183" s="20"/>
      <c r="MJI183" s="20"/>
      <c r="MJJ183" s="20"/>
      <c r="MJK183" s="20"/>
      <c r="MJL183" s="20"/>
      <c r="MJM183" s="20"/>
      <c r="MJN183" s="20"/>
      <c r="MJO183" s="20"/>
      <c r="MJP183" s="20"/>
      <c r="MJQ183" s="20"/>
      <c r="MJR183" s="20"/>
      <c r="MJS183" s="20"/>
      <c r="MJT183" s="20"/>
      <c r="MJU183" s="20"/>
      <c r="MJV183" s="20"/>
      <c r="MJW183" s="20"/>
      <c r="MJX183" s="20"/>
      <c r="MJY183" s="20"/>
      <c r="MJZ183" s="20"/>
      <c r="MKA183" s="20"/>
      <c r="MKB183" s="20"/>
      <c r="MKC183" s="20"/>
      <c r="MKD183" s="20"/>
      <c r="MKE183" s="20"/>
      <c r="MKF183" s="20"/>
      <c r="MKG183" s="20"/>
      <c r="MKH183" s="20"/>
      <c r="MKI183" s="20"/>
      <c r="MKJ183" s="20"/>
      <c r="MKK183" s="20"/>
      <c r="MKL183" s="20"/>
      <c r="MKM183" s="20"/>
      <c r="MKN183" s="20"/>
      <c r="MKO183" s="20"/>
      <c r="MKP183" s="20"/>
      <c r="MKQ183" s="20"/>
      <c r="MKR183" s="20"/>
      <c r="MKS183" s="20"/>
      <c r="MKT183" s="20"/>
      <c r="MKU183" s="20"/>
      <c r="MKV183" s="20"/>
      <c r="MKW183" s="20"/>
      <c r="MKX183" s="20"/>
      <c r="MKY183" s="20"/>
      <c r="MKZ183" s="20"/>
      <c r="MLA183" s="20"/>
      <c r="MLB183" s="20"/>
      <c r="MLC183" s="20"/>
      <c r="MLD183" s="20"/>
      <c r="MLE183" s="20"/>
      <c r="MLF183" s="20"/>
      <c r="MLG183" s="20"/>
      <c r="MLH183" s="20"/>
      <c r="MLI183" s="20"/>
      <c r="MLJ183" s="20"/>
      <c r="MLK183" s="20"/>
      <c r="MLL183" s="20"/>
      <c r="MLM183" s="20"/>
      <c r="MLN183" s="20"/>
      <c r="MLO183" s="20"/>
      <c r="MLP183" s="20"/>
      <c r="MLQ183" s="20"/>
      <c r="MLR183" s="20"/>
      <c r="MLS183" s="20"/>
      <c r="MLT183" s="20"/>
      <c r="MLU183" s="20"/>
      <c r="MLV183" s="20"/>
      <c r="MLW183" s="20"/>
      <c r="MLX183" s="20"/>
      <c r="MLY183" s="20"/>
      <c r="MLZ183" s="20"/>
      <c r="MMA183" s="20"/>
      <c r="MMB183" s="20"/>
      <c r="MMC183" s="20"/>
      <c r="MMD183" s="20"/>
      <c r="MME183" s="20"/>
      <c r="MMF183" s="20"/>
      <c r="MMG183" s="20"/>
      <c r="MMH183" s="20"/>
      <c r="MMI183" s="20"/>
      <c r="MMJ183" s="20"/>
      <c r="MMK183" s="20"/>
      <c r="MML183" s="20"/>
      <c r="MMM183" s="20"/>
      <c r="MMN183" s="20"/>
      <c r="MMO183" s="20"/>
      <c r="MMP183" s="20"/>
      <c r="MMQ183" s="20"/>
      <c r="MMR183" s="20"/>
      <c r="MMS183" s="20"/>
      <c r="MMT183" s="20"/>
      <c r="MMU183" s="20"/>
      <c r="MMV183" s="20"/>
      <c r="MMW183" s="20"/>
      <c r="MMX183" s="20"/>
      <c r="MMY183" s="20"/>
      <c r="MMZ183" s="20"/>
      <c r="MNA183" s="20"/>
      <c r="MNB183" s="20"/>
      <c r="MNC183" s="20"/>
      <c r="MND183" s="20"/>
      <c r="MNE183" s="20"/>
      <c r="MNF183" s="20"/>
      <c r="MNG183" s="20"/>
      <c r="MNH183" s="20"/>
      <c r="MNI183" s="20"/>
      <c r="MNJ183" s="20"/>
      <c r="MNK183" s="20"/>
      <c r="MNL183" s="20"/>
      <c r="MNM183" s="20"/>
      <c r="MNN183" s="20"/>
      <c r="MNO183" s="20"/>
      <c r="MNP183" s="20"/>
      <c r="MNQ183" s="20"/>
      <c r="MNR183" s="20"/>
      <c r="MNS183" s="20"/>
      <c r="MNT183" s="20"/>
      <c r="MNU183" s="20"/>
      <c r="MNV183" s="20"/>
      <c r="MNW183" s="20"/>
      <c r="MNX183" s="20"/>
      <c r="MNY183" s="20"/>
      <c r="MNZ183" s="20"/>
      <c r="MOA183" s="20"/>
      <c r="MOB183" s="20"/>
      <c r="MOC183" s="20"/>
      <c r="MOD183" s="20"/>
      <c r="MOE183" s="20"/>
      <c r="MOF183" s="20"/>
      <c r="MOG183" s="20"/>
      <c r="MOH183" s="20"/>
      <c r="MOI183" s="20"/>
      <c r="MOJ183" s="20"/>
      <c r="MOK183" s="20"/>
      <c r="MOL183" s="20"/>
      <c r="MOM183" s="20"/>
      <c r="MON183" s="20"/>
      <c r="MOO183" s="20"/>
      <c r="MOP183" s="20"/>
      <c r="MOQ183" s="20"/>
      <c r="MOR183" s="20"/>
      <c r="MOS183" s="20"/>
      <c r="MOT183" s="20"/>
      <c r="MOU183" s="20"/>
      <c r="MOV183" s="20"/>
      <c r="MOW183" s="20"/>
      <c r="MOX183" s="20"/>
      <c r="MOY183" s="20"/>
      <c r="MOZ183" s="20"/>
      <c r="MPA183" s="20"/>
      <c r="MPB183" s="20"/>
      <c r="MPC183" s="20"/>
      <c r="MPD183" s="20"/>
      <c r="MPE183" s="20"/>
      <c r="MPF183" s="20"/>
      <c r="MPG183" s="20"/>
      <c r="MPH183" s="20"/>
      <c r="MPI183" s="20"/>
      <c r="MPJ183" s="20"/>
      <c r="MPK183" s="20"/>
      <c r="MPL183" s="20"/>
      <c r="MPM183" s="20"/>
      <c r="MPN183" s="20"/>
      <c r="MPO183" s="20"/>
      <c r="MPP183" s="20"/>
      <c r="MPQ183" s="20"/>
      <c r="MPR183" s="20"/>
      <c r="MPS183" s="20"/>
      <c r="MPT183" s="20"/>
      <c r="MPU183" s="20"/>
      <c r="MPV183" s="20"/>
      <c r="MPW183" s="20"/>
      <c r="MPX183" s="20"/>
      <c r="MPY183" s="20"/>
      <c r="MPZ183" s="20"/>
      <c r="MQA183" s="20"/>
      <c r="MQB183" s="20"/>
      <c r="MQC183" s="20"/>
      <c r="MQD183" s="20"/>
      <c r="MQE183" s="20"/>
      <c r="MQF183" s="20"/>
      <c r="MQG183" s="20"/>
      <c r="MQH183" s="20"/>
      <c r="MQI183" s="20"/>
      <c r="MQJ183" s="20"/>
      <c r="MQK183" s="20"/>
      <c r="MQL183" s="20"/>
      <c r="MQM183" s="20"/>
      <c r="MQN183" s="20"/>
      <c r="MQO183" s="20"/>
      <c r="MQP183" s="20"/>
      <c r="MQQ183" s="20"/>
      <c r="MQR183" s="20"/>
      <c r="MQS183" s="20"/>
      <c r="MQT183" s="20"/>
      <c r="MQU183" s="20"/>
      <c r="MQV183" s="20"/>
      <c r="MQW183" s="20"/>
      <c r="MQX183" s="20"/>
      <c r="MQY183" s="20"/>
      <c r="MQZ183" s="20"/>
      <c r="MRA183" s="20"/>
      <c r="MRB183" s="20"/>
      <c r="MRC183" s="20"/>
      <c r="MRD183" s="20"/>
      <c r="MRE183" s="20"/>
      <c r="MRF183" s="20"/>
      <c r="MRG183" s="20"/>
      <c r="MRH183" s="20"/>
      <c r="MRI183" s="20"/>
      <c r="MRJ183" s="20"/>
      <c r="MRK183" s="20"/>
      <c r="MRL183" s="20"/>
      <c r="MRM183" s="20"/>
      <c r="MRN183" s="20"/>
      <c r="MRO183" s="20"/>
      <c r="MRP183" s="20"/>
      <c r="MRQ183" s="20"/>
      <c r="MRR183" s="20"/>
      <c r="MRS183" s="20"/>
      <c r="MRT183" s="20"/>
      <c r="MRU183" s="20"/>
      <c r="MRV183" s="20"/>
      <c r="MRW183" s="20"/>
      <c r="MRX183" s="20"/>
      <c r="MRY183" s="20"/>
      <c r="MRZ183" s="20"/>
      <c r="MSA183" s="20"/>
      <c r="MSB183" s="20"/>
      <c r="MSC183" s="20"/>
      <c r="MSD183" s="20"/>
      <c r="MSE183" s="20"/>
      <c r="MSF183" s="20"/>
      <c r="MSG183" s="20"/>
      <c r="MSH183" s="20"/>
      <c r="MSI183" s="20"/>
      <c r="MSJ183" s="20"/>
      <c r="MSK183" s="20"/>
      <c r="MSL183" s="20"/>
      <c r="MSM183" s="20"/>
      <c r="MSN183" s="20"/>
      <c r="MSO183" s="20"/>
      <c r="MSP183" s="20"/>
      <c r="MSQ183" s="20"/>
      <c r="MSR183" s="20"/>
      <c r="MSS183" s="20"/>
      <c r="MST183" s="20"/>
      <c r="MSU183" s="20"/>
      <c r="MSV183" s="20"/>
      <c r="MSW183" s="20"/>
      <c r="MSX183" s="20"/>
      <c r="MSY183" s="20"/>
      <c r="MSZ183" s="20"/>
      <c r="MTA183" s="20"/>
      <c r="MTB183" s="20"/>
      <c r="MTC183" s="20"/>
      <c r="MTD183" s="20"/>
      <c r="MTE183" s="20"/>
      <c r="MTF183" s="20"/>
      <c r="MTG183" s="20"/>
      <c r="MTH183" s="20"/>
      <c r="MTI183" s="20"/>
      <c r="MTJ183" s="20"/>
      <c r="MTK183" s="20"/>
      <c r="MTL183" s="20"/>
      <c r="MTM183" s="20"/>
      <c r="MTN183" s="20"/>
      <c r="MTO183" s="20"/>
      <c r="MTP183" s="20"/>
      <c r="MTQ183" s="20"/>
      <c r="MTR183" s="20"/>
      <c r="MTS183" s="20"/>
      <c r="MTT183" s="20"/>
      <c r="MTU183" s="20"/>
      <c r="MTV183" s="20"/>
      <c r="MTW183" s="20"/>
      <c r="MTX183" s="20"/>
      <c r="MTY183" s="20"/>
      <c r="MTZ183" s="20"/>
      <c r="MUA183" s="20"/>
      <c r="MUB183" s="20"/>
      <c r="MUC183" s="20"/>
      <c r="MUD183" s="20"/>
      <c r="MUE183" s="20"/>
      <c r="MUF183" s="20"/>
      <c r="MUG183" s="20"/>
      <c r="MUH183" s="20"/>
      <c r="MUI183" s="20"/>
      <c r="MUJ183" s="20"/>
      <c r="MUK183" s="20"/>
      <c r="MUL183" s="20"/>
      <c r="MUM183" s="20"/>
      <c r="MUN183" s="20"/>
      <c r="MUO183" s="20"/>
      <c r="MUP183" s="20"/>
      <c r="MUQ183" s="20"/>
      <c r="MUR183" s="20"/>
      <c r="MUS183" s="20"/>
      <c r="MUT183" s="20"/>
      <c r="MUU183" s="20"/>
      <c r="MUV183" s="20"/>
      <c r="MUW183" s="20"/>
      <c r="MUX183" s="20"/>
      <c r="MUY183" s="20"/>
      <c r="MUZ183" s="20"/>
      <c r="MVA183" s="20"/>
      <c r="MVB183" s="20"/>
      <c r="MVC183" s="20"/>
      <c r="MVD183" s="20"/>
      <c r="MVE183" s="20"/>
      <c r="MVF183" s="20"/>
      <c r="MVG183" s="20"/>
      <c r="MVH183" s="20"/>
      <c r="MVI183" s="20"/>
      <c r="MVJ183" s="20"/>
      <c r="MVK183" s="20"/>
      <c r="MVL183" s="20"/>
      <c r="MVM183" s="20"/>
      <c r="MVN183" s="20"/>
      <c r="MVO183" s="20"/>
      <c r="MVP183" s="20"/>
      <c r="MVQ183" s="20"/>
      <c r="MVR183" s="20"/>
      <c r="MVS183" s="20"/>
      <c r="MVT183" s="20"/>
      <c r="MVU183" s="20"/>
      <c r="MVV183" s="20"/>
      <c r="MVW183" s="20"/>
      <c r="MVX183" s="20"/>
      <c r="MVY183" s="20"/>
      <c r="MVZ183" s="20"/>
      <c r="MWA183" s="20"/>
      <c r="MWB183" s="20"/>
      <c r="MWC183" s="20"/>
      <c r="MWD183" s="20"/>
      <c r="MWE183" s="20"/>
      <c r="MWF183" s="20"/>
      <c r="MWG183" s="20"/>
      <c r="MWH183" s="20"/>
      <c r="MWI183" s="20"/>
      <c r="MWJ183" s="20"/>
      <c r="MWK183" s="20"/>
      <c r="MWL183" s="20"/>
      <c r="MWM183" s="20"/>
      <c r="MWN183" s="20"/>
      <c r="MWO183" s="20"/>
      <c r="MWP183" s="20"/>
      <c r="MWQ183" s="20"/>
      <c r="MWR183" s="20"/>
      <c r="MWS183" s="20"/>
      <c r="MWT183" s="20"/>
      <c r="MWU183" s="20"/>
      <c r="MWV183" s="20"/>
      <c r="MWW183" s="20"/>
      <c r="MWX183" s="20"/>
      <c r="MWY183" s="20"/>
      <c r="MWZ183" s="20"/>
      <c r="MXA183" s="20"/>
      <c r="MXB183" s="20"/>
      <c r="MXC183" s="20"/>
      <c r="MXD183" s="20"/>
      <c r="MXE183" s="20"/>
      <c r="MXF183" s="20"/>
      <c r="MXG183" s="20"/>
      <c r="MXH183" s="20"/>
      <c r="MXI183" s="20"/>
      <c r="MXJ183" s="20"/>
      <c r="MXK183" s="20"/>
      <c r="MXL183" s="20"/>
      <c r="MXM183" s="20"/>
      <c r="MXN183" s="20"/>
      <c r="MXO183" s="20"/>
      <c r="MXP183" s="20"/>
      <c r="MXQ183" s="20"/>
      <c r="MXR183" s="20"/>
      <c r="MXS183" s="20"/>
      <c r="MXT183" s="20"/>
      <c r="MXU183" s="20"/>
      <c r="MXV183" s="20"/>
      <c r="MXW183" s="20"/>
      <c r="MXX183" s="20"/>
      <c r="MXY183" s="20"/>
      <c r="MXZ183" s="20"/>
      <c r="MYA183" s="20"/>
      <c r="MYB183" s="20"/>
      <c r="MYC183" s="20"/>
      <c r="MYD183" s="20"/>
      <c r="MYE183" s="20"/>
      <c r="MYF183" s="20"/>
      <c r="MYG183" s="20"/>
      <c r="MYH183" s="20"/>
      <c r="MYI183" s="20"/>
      <c r="MYJ183" s="20"/>
      <c r="MYK183" s="20"/>
      <c r="MYL183" s="20"/>
      <c r="MYM183" s="20"/>
      <c r="MYN183" s="20"/>
      <c r="MYO183" s="20"/>
      <c r="MYP183" s="20"/>
      <c r="MYQ183" s="20"/>
      <c r="MYR183" s="20"/>
      <c r="MYS183" s="20"/>
      <c r="MYT183" s="20"/>
      <c r="MYU183" s="20"/>
      <c r="MYV183" s="20"/>
      <c r="MYW183" s="20"/>
      <c r="MYX183" s="20"/>
      <c r="MYY183" s="20"/>
      <c r="MYZ183" s="20"/>
      <c r="MZA183" s="20"/>
      <c r="MZB183" s="20"/>
      <c r="MZC183" s="20"/>
      <c r="MZD183" s="20"/>
      <c r="MZE183" s="20"/>
      <c r="MZF183" s="20"/>
      <c r="MZG183" s="20"/>
      <c r="MZH183" s="20"/>
      <c r="MZI183" s="20"/>
      <c r="MZJ183" s="20"/>
      <c r="MZK183" s="20"/>
      <c r="MZL183" s="20"/>
      <c r="MZM183" s="20"/>
      <c r="MZN183" s="20"/>
      <c r="MZO183" s="20"/>
      <c r="MZP183" s="20"/>
      <c r="MZQ183" s="20"/>
      <c r="MZR183" s="20"/>
      <c r="MZS183" s="20"/>
      <c r="MZT183" s="20"/>
      <c r="MZU183" s="20"/>
      <c r="MZV183" s="20"/>
      <c r="MZW183" s="20"/>
      <c r="MZX183" s="20"/>
      <c r="MZY183" s="20"/>
      <c r="MZZ183" s="20"/>
      <c r="NAA183" s="20"/>
      <c r="NAB183" s="20"/>
      <c r="NAC183" s="20"/>
      <c r="NAD183" s="20"/>
      <c r="NAE183" s="20"/>
      <c r="NAF183" s="20"/>
      <c r="NAG183" s="20"/>
      <c r="NAH183" s="20"/>
      <c r="NAI183" s="20"/>
      <c r="NAJ183" s="20"/>
      <c r="NAK183" s="20"/>
      <c r="NAL183" s="20"/>
      <c r="NAM183" s="20"/>
      <c r="NAN183" s="20"/>
      <c r="NAO183" s="20"/>
      <c r="NAP183" s="20"/>
      <c r="NAQ183" s="20"/>
      <c r="NAR183" s="20"/>
      <c r="NAS183" s="20"/>
      <c r="NAT183" s="20"/>
      <c r="NAU183" s="20"/>
      <c r="NAV183" s="20"/>
      <c r="NAW183" s="20"/>
      <c r="NAX183" s="20"/>
      <c r="NAY183" s="20"/>
      <c r="NAZ183" s="20"/>
      <c r="NBA183" s="20"/>
      <c r="NBB183" s="20"/>
      <c r="NBC183" s="20"/>
      <c r="NBD183" s="20"/>
      <c r="NBE183" s="20"/>
      <c r="NBF183" s="20"/>
      <c r="NBG183" s="20"/>
      <c r="NBH183" s="20"/>
      <c r="NBI183" s="20"/>
      <c r="NBJ183" s="20"/>
      <c r="NBK183" s="20"/>
      <c r="NBL183" s="20"/>
      <c r="NBM183" s="20"/>
      <c r="NBN183" s="20"/>
      <c r="NBO183" s="20"/>
      <c r="NBP183" s="20"/>
      <c r="NBQ183" s="20"/>
      <c r="NBR183" s="20"/>
      <c r="NBS183" s="20"/>
      <c r="NBT183" s="20"/>
      <c r="NBU183" s="20"/>
      <c r="NBV183" s="20"/>
      <c r="NBW183" s="20"/>
      <c r="NBX183" s="20"/>
      <c r="NBY183" s="20"/>
      <c r="NBZ183" s="20"/>
      <c r="NCA183" s="20"/>
      <c r="NCB183" s="20"/>
      <c r="NCC183" s="20"/>
      <c r="NCD183" s="20"/>
      <c r="NCE183" s="20"/>
      <c r="NCF183" s="20"/>
      <c r="NCG183" s="20"/>
      <c r="NCH183" s="20"/>
      <c r="NCI183" s="20"/>
      <c r="NCJ183" s="20"/>
      <c r="NCK183" s="20"/>
      <c r="NCL183" s="20"/>
      <c r="NCM183" s="20"/>
      <c r="NCN183" s="20"/>
      <c r="NCO183" s="20"/>
      <c r="NCP183" s="20"/>
      <c r="NCQ183" s="20"/>
      <c r="NCR183" s="20"/>
      <c r="NCS183" s="20"/>
      <c r="NCT183" s="20"/>
      <c r="NCU183" s="20"/>
      <c r="NCV183" s="20"/>
      <c r="NCW183" s="20"/>
      <c r="NCX183" s="20"/>
      <c r="NCY183" s="20"/>
      <c r="NCZ183" s="20"/>
      <c r="NDA183" s="20"/>
      <c r="NDB183" s="20"/>
      <c r="NDC183" s="20"/>
      <c r="NDD183" s="20"/>
      <c r="NDE183" s="20"/>
      <c r="NDF183" s="20"/>
      <c r="NDG183" s="20"/>
      <c r="NDH183" s="20"/>
      <c r="NDI183" s="20"/>
      <c r="NDJ183" s="20"/>
      <c r="NDK183" s="20"/>
      <c r="NDL183" s="20"/>
      <c r="NDM183" s="20"/>
      <c r="NDN183" s="20"/>
      <c r="NDO183" s="20"/>
      <c r="NDP183" s="20"/>
      <c r="NDQ183" s="20"/>
      <c r="NDR183" s="20"/>
      <c r="NDS183" s="20"/>
      <c r="NDT183" s="20"/>
      <c r="NDU183" s="20"/>
      <c r="NDV183" s="20"/>
      <c r="NDW183" s="20"/>
      <c r="NDX183" s="20"/>
      <c r="NDY183" s="20"/>
      <c r="NDZ183" s="20"/>
      <c r="NEA183" s="20"/>
      <c r="NEB183" s="20"/>
      <c r="NEC183" s="20"/>
      <c r="NED183" s="20"/>
      <c r="NEE183" s="20"/>
      <c r="NEF183" s="20"/>
      <c r="NEG183" s="20"/>
      <c r="NEH183" s="20"/>
      <c r="NEI183" s="20"/>
      <c r="NEJ183" s="20"/>
      <c r="NEK183" s="20"/>
      <c r="NEL183" s="20"/>
      <c r="NEM183" s="20"/>
      <c r="NEN183" s="20"/>
      <c r="NEO183" s="20"/>
      <c r="NEP183" s="20"/>
      <c r="NEQ183" s="20"/>
      <c r="NER183" s="20"/>
      <c r="NES183" s="20"/>
      <c r="NET183" s="20"/>
      <c r="NEU183" s="20"/>
      <c r="NEV183" s="20"/>
      <c r="NEW183" s="20"/>
      <c r="NEX183" s="20"/>
      <c r="NEY183" s="20"/>
      <c r="NEZ183" s="20"/>
      <c r="NFA183" s="20"/>
      <c r="NFB183" s="20"/>
      <c r="NFC183" s="20"/>
      <c r="NFD183" s="20"/>
      <c r="NFE183" s="20"/>
      <c r="NFF183" s="20"/>
      <c r="NFG183" s="20"/>
      <c r="NFH183" s="20"/>
      <c r="NFI183" s="20"/>
      <c r="NFJ183" s="20"/>
      <c r="NFK183" s="20"/>
      <c r="NFL183" s="20"/>
      <c r="NFM183" s="20"/>
      <c r="NFN183" s="20"/>
      <c r="NFO183" s="20"/>
      <c r="NFP183" s="20"/>
      <c r="NFQ183" s="20"/>
      <c r="NFR183" s="20"/>
      <c r="NFS183" s="20"/>
      <c r="NFT183" s="20"/>
      <c r="NFU183" s="20"/>
      <c r="NFV183" s="20"/>
      <c r="NFW183" s="20"/>
      <c r="NFX183" s="20"/>
      <c r="NFY183" s="20"/>
      <c r="NFZ183" s="20"/>
      <c r="NGA183" s="20"/>
      <c r="NGB183" s="20"/>
      <c r="NGC183" s="20"/>
      <c r="NGD183" s="20"/>
      <c r="NGE183" s="20"/>
      <c r="NGF183" s="20"/>
      <c r="NGG183" s="20"/>
      <c r="NGH183" s="20"/>
      <c r="NGI183" s="20"/>
      <c r="NGJ183" s="20"/>
      <c r="NGK183" s="20"/>
      <c r="NGL183" s="20"/>
      <c r="NGM183" s="20"/>
      <c r="NGN183" s="20"/>
      <c r="NGO183" s="20"/>
      <c r="NGP183" s="20"/>
      <c r="NGQ183" s="20"/>
      <c r="NGR183" s="20"/>
      <c r="NGS183" s="20"/>
      <c r="NGT183" s="20"/>
      <c r="NGU183" s="20"/>
      <c r="NGV183" s="20"/>
      <c r="NGW183" s="20"/>
      <c r="NGX183" s="20"/>
      <c r="NGY183" s="20"/>
      <c r="NGZ183" s="20"/>
      <c r="NHA183" s="20"/>
      <c r="NHB183" s="20"/>
      <c r="NHC183" s="20"/>
      <c r="NHD183" s="20"/>
      <c r="NHE183" s="20"/>
      <c r="NHF183" s="20"/>
      <c r="NHG183" s="20"/>
      <c r="NHH183" s="20"/>
      <c r="NHI183" s="20"/>
      <c r="NHJ183" s="20"/>
      <c r="NHK183" s="20"/>
      <c r="NHL183" s="20"/>
      <c r="NHM183" s="20"/>
      <c r="NHN183" s="20"/>
      <c r="NHO183" s="20"/>
      <c r="NHP183" s="20"/>
      <c r="NHQ183" s="20"/>
      <c r="NHR183" s="20"/>
      <c r="NHS183" s="20"/>
      <c r="NHT183" s="20"/>
      <c r="NHU183" s="20"/>
      <c r="NHV183" s="20"/>
      <c r="NHW183" s="20"/>
      <c r="NHX183" s="20"/>
      <c r="NHY183" s="20"/>
      <c r="NHZ183" s="20"/>
      <c r="NIA183" s="20"/>
      <c r="NIB183" s="20"/>
      <c r="NIC183" s="20"/>
      <c r="NID183" s="20"/>
      <c r="NIE183" s="20"/>
      <c r="NIF183" s="20"/>
      <c r="NIG183" s="20"/>
      <c r="NIH183" s="20"/>
      <c r="NII183" s="20"/>
      <c r="NIJ183" s="20"/>
      <c r="NIK183" s="20"/>
      <c r="NIL183" s="20"/>
      <c r="NIM183" s="20"/>
      <c r="NIN183" s="20"/>
      <c r="NIO183" s="20"/>
      <c r="NIP183" s="20"/>
      <c r="NIQ183" s="20"/>
      <c r="NIR183" s="20"/>
      <c r="NIS183" s="20"/>
      <c r="NIT183" s="20"/>
      <c r="NIU183" s="20"/>
      <c r="NIV183" s="20"/>
      <c r="NIW183" s="20"/>
      <c r="NIX183" s="20"/>
      <c r="NIY183" s="20"/>
      <c r="NIZ183" s="20"/>
      <c r="NJA183" s="20"/>
      <c r="NJB183" s="20"/>
      <c r="NJC183" s="20"/>
      <c r="NJD183" s="20"/>
      <c r="NJE183" s="20"/>
      <c r="NJF183" s="20"/>
      <c r="NJG183" s="20"/>
      <c r="NJH183" s="20"/>
      <c r="NJI183" s="20"/>
      <c r="NJJ183" s="20"/>
      <c r="NJK183" s="20"/>
      <c r="NJL183" s="20"/>
      <c r="NJM183" s="20"/>
      <c r="NJN183" s="20"/>
      <c r="NJO183" s="20"/>
      <c r="NJP183" s="20"/>
      <c r="NJQ183" s="20"/>
      <c r="NJR183" s="20"/>
      <c r="NJS183" s="20"/>
      <c r="NJT183" s="20"/>
      <c r="NJU183" s="20"/>
      <c r="NJV183" s="20"/>
      <c r="NJW183" s="20"/>
      <c r="NJX183" s="20"/>
      <c r="NJY183" s="20"/>
      <c r="NJZ183" s="20"/>
      <c r="NKA183" s="20"/>
      <c r="NKB183" s="20"/>
      <c r="NKC183" s="20"/>
      <c r="NKD183" s="20"/>
      <c r="NKE183" s="20"/>
      <c r="NKF183" s="20"/>
      <c r="NKG183" s="20"/>
      <c r="NKH183" s="20"/>
      <c r="NKI183" s="20"/>
      <c r="NKJ183" s="20"/>
      <c r="NKK183" s="20"/>
      <c r="NKL183" s="20"/>
      <c r="NKM183" s="20"/>
      <c r="NKN183" s="20"/>
      <c r="NKO183" s="20"/>
      <c r="NKP183" s="20"/>
      <c r="NKQ183" s="20"/>
      <c r="NKR183" s="20"/>
      <c r="NKS183" s="20"/>
      <c r="NKT183" s="20"/>
      <c r="NKU183" s="20"/>
      <c r="NKV183" s="20"/>
      <c r="NKW183" s="20"/>
      <c r="NKX183" s="20"/>
      <c r="NKY183" s="20"/>
      <c r="NKZ183" s="20"/>
      <c r="NLA183" s="20"/>
      <c r="NLB183" s="20"/>
      <c r="NLC183" s="20"/>
      <c r="NLD183" s="20"/>
      <c r="NLE183" s="20"/>
      <c r="NLF183" s="20"/>
      <c r="NLG183" s="20"/>
      <c r="NLH183" s="20"/>
      <c r="NLI183" s="20"/>
      <c r="NLJ183" s="20"/>
      <c r="NLK183" s="20"/>
      <c r="NLL183" s="20"/>
      <c r="NLM183" s="20"/>
      <c r="NLN183" s="20"/>
      <c r="NLO183" s="20"/>
      <c r="NLP183" s="20"/>
      <c r="NLQ183" s="20"/>
      <c r="NLR183" s="20"/>
      <c r="NLS183" s="20"/>
      <c r="NLT183" s="20"/>
      <c r="NLU183" s="20"/>
      <c r="NLV183" s="20"/>
      <c r="NLW183" s="20"/>
      <c r="NLX183" s="20"/>
      <c r="NLY183" s="20"/>
      <c r="NLZ183" s="20"/>
      <c r="NMA183" s="20"/>
      <c r="NMB183" s="20"/>
      <c r="NMC183" s="20"/>
      <c r="NMD183" s="20"/>
      <c r="NME183" s="20"/>
      <c r="NMF183" s="20"/>
      <c r="NMG183" s="20"/>
      <c r="NMH183" s="20"/>
      <c r="NMI183" s="20"/>
      <c r="NMJ183" s="20"/>
      <c r="NMK183" s="20"/>
      <c r="NML183" s="20"/>
      <c r="NMM183" s="20"/>
      <c r="NMN183" s="20"/>
      <c r="NMO183" s="20"/>
      <c r="NMP183" s="20"/>
      <c r="NMQ183" s="20"/>
      <c r="NMR183" s="20"/>
      <c r="NMS183" s="20"/>
      <c r="NMT183" s="20"/>
      <c r="NMU183" s="20"/>
      <c r="NMV183" s="20"/>
      <c r="NMW183" s="20"/>
      <c r="NMX183" s="20"/>
      <c r="NMY183" s="20"/>
      <c r="NMZ183" s="20"/>
      <c r="NNA183" s="20"/>
      <c r="NNB183" s="20"/>
      <c r="NNC183" s="20"/>
      <c r="NND183" s="20"/>
      <c r="NNE183" s="20"/>
      <c r="NNF183" s="20"/>
      <c r="NNG183" s="20"/>
      <c r="NNH183" s="20"/>
      <c r="NNI183" s="20"/>
      <c r="NNJ183" s="20"/>
      <c r="NNK183" s="20"/>
      <c r="NNL183" s="20"/>
      <c r="NNM183" s="20"/>
      <c r="NNN183" s="20"/>
      <c r="NNO183" s="20"/>
      <c r="NNP183" s="20"/>
      <c r="NNQ183" s="20"/>
      <c r="NNR183" s="20"/>
      <c r="NNS183" s="20"/>
      <c r="NNT183" s="20"/>
      <c r="NNU183" s="20"/>
      <c r="NNV183" s="20"/>
      <c r="NNW183" s="20"/>
      <c r="NNX183" s="20"/>
      <c r="NNY183" s="20"/>
      <c r="NNZ183" s="20"/>
      <c r="NOA183" s="20"/>
      <c r="NOB183" s="20"/>
      <c r="NOC183" s="20"/>
      <c r="NOD183" s="20"/>
      <c r="NOE183" s="20"/>
      <c r="NOF183" s="20"/>
      <c r="NOG183" s="20"/>
      <c r="NOH183" s="20"/>
      <c r="NOI183" s="20"/>
      <c r="NOJ183" s="20"/>
      <c r="NOK183" s="20"/>
      <c r="NOL183" s="20"/>
      <c r="NOM183" s="20"/>
      <c r="NON183" s="20"/>
      <c r="NOO183" s="20"/>
      <c r="NOP183" s="20"/>
      <c r="NOQ183" s="20"/>
      <c r="NOR183" s="20"/>
      <c r="NOS183" s="20"/>
      <c r="NOT183" s="20"/>
      <c r="NOU183" s="20"/>
      <c r="NOV183" s="20"/>
      <c r="NOW183" s="20"/>
      <c r="NOX183" s="20"/>
      <c r="NOY183" s="20"/>
      <c r="NOZ183" s="20"/>
      <c r="NPA183" s="20"/>
      <c r="NPB183" s="20"/>
      <c r="NPC183" s="20"/>
      <c r="NPD183" s="20"/>
      <c r="NPE183" s="20"/>
      <c r="NPF183" s="20"/>
      <c r="NPG183" s="20"/>
      <c r="NPH183" s="20"/>
      <c r="NPI183" s="20"/>
      <c r="NPJ183" s="20"/>
      <c r="NPK183" s="20"/>
      <c r="NPL183" s="20"/>
      <c r="NPM183" s="20"/>
      <c r="NPN183" s="20"/>
      <c r="NPO183" s="20"/>
      <c r="NPP183" s="20"/>
      <c r="NPQ183" s="20"/>
      <c r="NPR183" s="20"/>
      <c r="NPS183" s="20"/>
      <c r="NPT183" s="20"/>
      <c r="NPU183" s="20"/>
      <c r="NPV183" s="20"/>
      <c r="NPW183" s="20"/>
      <c r="NPX183" s="20"/>
      <c r="NPY183" s="20"/>
      <c r="NPZ183" s="20"/>
      <c r="NQA183" s="20"/>
      <c r="NQB183" s="20"/>
      <c r="NQC183" s="20"/>
      <c r="NQD183" s="20"/>
      <c r="NQE183" s="20"/>
      <c r="NQF183" s="20"/>
      <c r="NQG183" s="20"/>
      <c r="NQH183" s="20"/>
      <c r="NQI183" s="20"/>
      <c r="NQJ183" s="20"/>
      <c r="NQK183" s="20"/>
      <c r="NQL183" s="20"/>
      <c r="NQM183" s="20"/>
      <c r="NQN183" s="20"/>
      <c r="NQO183" s="20"/>
      <c r="NQP183" s="20"/>
      <c r="NQQ183" s="20"/>
      <c r="NQR183" s="20"/>
      <c r="NQS183" s="20"/>
      <c r="NQT183" s="20"/>
      <c r="NQU183" s="20"/>
      <c r="NQV183" s="20"/>
      <c r="NQW183" s="20"/>
      <c r="NQX183" s="20"/>
      <c r="NQY183" s="20"/>
      <c r="NQZ183" s="20"/>
      <c r="NRA183" s="20"/>
      <c r="NRB183" s="20"/>
      <c r="NRC183" s="20"/>
      <c r="NRD183" s="20"/>
      <c r="NRE183" s="20"/>
      <c r="NRF183" s="20"/>
      <c r="NRG183" s="20"/>
      <c r="NRH183" s="20"/>
      <c r="NRI183" s="20"/>
      <c r="NRJ183" s="20"/>
      <c r="NRK183" s="20"/>
      <c r="NRL183" s="20"/>
      <c r="NRM183" s="20"/>
      <c r="NRN183" s="20"/>
      <c r="NRO183" s="20"/>
      <c r="NRP183" s="20"/>
      <c r="NRQ183" s="20"/>
      <c r="NRR183" s="20"/>
      <c r="NRS183" s="20"/>
      <c r="NRT183" s="20"/>
      <c r="NRU183" s="20"/>
      <c r="NRV183" s="20"/>
      <c r="NRW183" s="20"/>
      <c r="NRX183" s="20"/>
      <c r="NRY183" s="20"/>
      <c r="NRZ183" s="20"/>
      <c r="NSA183" s="20"/>
      <c r="NSB183" s="20"/>
      <c r="NSC183" s="20"/>
      <c r="NSD183" s="20"/>
      <c r="NSE183" s="20"/>
      <c r="NSF183" s="20"/>
      <c r="NSG183" s="20"/>
      <c r="NSH183" s="20"/>
      <c r="NSI183" s="20"/>
      <c r="NSJ183" s="20"/>
      <c r="NSK183" s="20"/>
      <c r="NSL183" s="20"/>
      <c r="NSM183" s="20"/>
      <c r="NSN183" s="20"/>
      <c r="NSO183" s="20"/>
      <c r="NSP183" s="20"/>
      <c r="NSQ183" s="20"/>
      <c r="NSR183" s="20"/>
      <c r="NSS183" s="20"/>
      <c r="NST183" s="20"/>
      <c r="NSU183" s="20"/>
      <c r="NSV183" s="20"/>
      <c r="NSW183" s="20"/>
      <c r="NSX183" s="20"/>
      <c r="NSY183" s="20"/>
      <c r="NSZ183" s="20"/>
      <c r="NTA183" s="20"/>
      <c r="NTB183" s="20"/>
      <c r="NTC183" s="20"/>
      <c r="NTD183" s="20"/>
      <c r="NTE183" s="20"/>
      <c r="NTF183" s="20"/>
      <c r="NTG183" s="20"/>
      <c r="NTH183" s="20"/>
      <c r="NTI183" s="20"/>
      <c r="NTJ183" s="20"/>
      <c r="NTK183" s="20"/>
      <c r="NTL183" s="20"/>
      <c r="NTM183" s="20"/>
      <c r="NTN183" s="20"/>
      <c r="NTO183" s="20"/>
      <c r="NTP183" s="20"/>
      <c r="NTQ183" s="20"/>
      <c r="NTR183" s="20"/>
      <c r="NTS183" s="20"/>
      <c r="NTT183" s="20"/>
      <c r="NTU183" s="20"/>
      <c r="NTV183" s="20"/>
      <c r="NTW183" s="20"/>
      <c r="NTX183" s="20"/>
      <c r="NTY183" s="20"/>
      <c r="NTZ183" s="20"/>
      <c r="NUA183" s="20"/>
      <c r="NUB183" s="20"/>
      <c r="NUC183" s="20"/>
      <c r="NUD183" s="20"/>
      <c r="NUE183" s="20"/>
      <c r="NUF183" s="20"/>
      <c r="NUG183" s="20"/>
      <c r="NUH183" s="20"/>
      <c r="NUI183" s="20"/>
      <c r="NUJ183" s="20"/>
      <c r="NUK183" s="20"/>
      <c r="NUL183" s="20"/>
      <c r="NUM183" s="20"/>
      <c r="NUN183" s="20"/>
      <c r="NUO183" s="20"/>
      <c r="NUP183" s="20"/>
      <c r="NUQ183" s="20"/>
      <c r="NUR183" s="20"/>
      <c r="NUS183" s="20"/>
      <c r="NUT183" s="20"/>
      <c r="NUU183" s="20"/>
      <c r="NUV183" s="20"/>
      <c r="NUW183" s="20"/>
      <c r="NUX183" s="20"/>
      <c r="NUY183" s="20"/>
      <c r="NUZ183" s="20"/>
      <c r="NVA183" s="20"/>
      <c r="NVB183" s="20"/>
      <c r="NVC183" s="20"/>
      <c r="NVD183" s="20"/>
      <c r="NVE183" s="20"/>
      <c r="NVF183" s="20"/>
      <c r="NVG183" s="20"/>
      <c r="NVH183" s="20"/>
      <c r="NVI183" s="20"/>
      <c r="NVJ183" s="20"/>
      <c r="NVK183" s="20"/>
      <c r="NVL183" s="20"/>
      <c r="NVM183" s="20"/>
      <c r="NVN183" s="20"/>
      <c r="NVO183" s="20"/>
      <c r="NVP183" s="20"/>
      <c r="NVQ183" s="20"/>
      <c r="NVR183" s="20"/>
      <c r="NVS183" s="20"/>
      <c r="NVT183" s="20"/>
      <c r="NVU183" s="20"/>
      <c r="NVV183" s="20"/>
      <c r="NVW183" s="20"/>
      <c r="NVX183" s="20"/>
      <c r="NVY183" s="20"/>
      <c r="NVZ183" s="20"/>
      <c r="NWA183" s="20"/>
      <c r="NWB183" s="20"/>
      <c r="NWC183" s="20"/>
      <c r="NWD183" s="20"/>
      <c r="NWE183" s="20"/>
      <c r="NWF183" s="20"/>
      <c r="NWG183" s="20"/>
      <c r="NWH183" s="20"/>
      <c r="NWI183" s="20"/>
      <c r="NWJ183" s="20"/>
      <c r="NWK183" s="20"/>
      <c r="NWL183" s="20"/>
      <c r="NWM183" s="20"/>
      <c r="NWN183" s="20"/>
      <c r="NWO183" s="20"/>
      <c r="NWP183" s="20"/>
      <c r="NWQ183" s="20"/>
      <c r="NWR183" s="20"/>
      <c r="NWS183" s="20"/>
      <c r="NWT183" s="20"/>
      <c r="NWU183" s="20"/>
      <c r="NWV183" s="20"/>
      <c r="NWW183" s="20"/>
      <c r="NWX183" s="20"/>
      <c r="NWY183" s="20"/>
      <c r="NWZ183" s="20"/>
      <c r="NXA183" s="20"/>
      <c r="NXB183" s="20"/>
      <c r="NXC183" s="20"/>
      <c r="NXD183" s="20"/>
      <c r="NXE183" s="20"/>
      <c r="NXF183" s="20"/>
      <c r="NXG183" s="20"/>
      <c r="NXH183" s="20"/>
      <c r="NXI183" s="20"/>
      <c r="NXJ183" s="20"/>
      <c r="NXK183" s="20"/>
      <c r="NXL183" s="20"/>
      <c r="NXM183" s="20"/>
      <c r="NXN183" s="20"/>
      <c r="NXO183" s="20"/>
      <c r="NXP183" s="20"/>
      <c r="NXQ183" s="20"/>
      <c r="NXR183" s="20"/>
      <c r="NXS183" s="20"/>
      <c r="NXT183" s="20"/>
      <c r="NXU183" s="20"/>
      <c r="NXV183" s="20"/>
      <c r="NXW183" s="20"/>
      <c r="NXX183" s="20"/>
      <c r="NXY183" s="20"/>
      <c r="NXZ183" s="20"/>
      <c r="NYA183" s="20"/>
      <c r="NYB183" s="20"/>
      <c r="NYC183" s="20"/>
      <c r="NYD183" s="20"/>
      <c r="NYE183" s="20"/>
      <c r="NYF183" s="20"/>
      <c r="NYG183" s="20"/>
      <c r="NYH183" s="20"/>
      <c r="NYI183" s="20"/>
      <c r="NYJ183" s="20"/>
      <c r="NYK183" s="20"/>
      <c r="NYL183" s="20"/>
      <c r="NYM183" s="20"/>
      <c r="NYN183" s="20"/>
      <c r="NYO183" s="20"/>
      <c r="NYP183" s="20"/>
      <c r="NYQ183" s="20"/>
      <c r="NYR183" s="20"/>
      <c r="NYS183" s="20"/>
      <c r="NYT183" s="20"/>
      <c r="NYU183" s="20"/>
      <c r="NYV183" s="20"/>
      <c r="NYW183" s="20"/>
      <c r="NYX183" s="20"/>
      <c r="NYY183" s="20"/>
      <c r="NYZ183" s="20"/>
      <c r="NZA183" s="20"/>
      <c r="NZB183" s="20"/>
      <c r="NZC183" s="20"/>
      <c r="NZD183" s="20"/>
      <c r="NZE183" s="20"/>
      <c r="NZF183" s="20"/>
      <c r="NZG183" s="20"/>
      <c r="NZH183" s="20"/>
      <c r="NZI183" s="20"/>
      <c r="NZJ183" s="20"/>
      <c r="NZK183" s="20"/>
      <c r="NZL183" s="20"/>
      <c r="NZM183" s="20"/>
      <c r="NZN183" s="20"/>
      <c r="NZO183" s="20"/>
      <c r="NZP183" s="20"/>
      <c r="NZQ183" s="20"/>
      <c r="NZR183" s="20"/>
      <c r="NZS183" s="20"/>
      <c r="NZT183" s="20"/>
      <c r="NZU183" s="20"/>
      <c r="NZV183" s="20"/>
      <c r="NZW183" s="20"/>
      <c r="NZX183" s="20"/>
      <c r="NZY183" s="20"/>
      <c r="NZZ183" s="20"/>
      <c r="OAA183" s="20"/>
      <c r="OAB183" s="20"/>
      <c r="OAC183" s="20"/>
      <c r="OAD183" s="20"/>
      <c r="OAE183" s="20"/>
      <c r="OAF183" s="20"/>
      <c r="OAG183" s="20"/>
      <c r="OAH183" s="20"/>
      <c r="OAI183" s="20"/>
      <c r="OAJ183" s="20"/>
      <c r="OAK183" s="20"/>
      <c r="OAL183" s="20"/>
      <c r="OAM183" s="20"/>
      <c r="OAN183" s="20"/>
      <c r="OAO183" s="20"/>
      <c r="OAP183" s="20"/>
      <c r="OAQ183" s="20"/>
      <c r="OAR183" s="20"/>
      <c r="OAS183" s="20"/>
      <c r="OAT183" s="20"/>
      <c r="OAU183" s="20"/>
      <c r="OAV183" s="20"/>
      <c r="OAW183" s="20"/>
      <c r="OAX183" s="20"/>
      <c r="OAY183" s="20"/>
      <c r="OAZ183" s="20"/>
      <c r="OBA183" s="20"/>
      <c r="OBB183" s="20"/>
      <c r="OBC183" s="20"/>
      <c r="OBD183" s="20"/>
      <c r="OBE183" s="20"/>
      <c r="OBF183" s="20"/>
      <c r="OBG183" s="20"/>
      <c r="OBH183" s="20"/>
      <c r="OBI183" s="20"/>
      <c r="OBJ183" s="20"/>
      <c r="OBK183" s="20"/>
      <c r="OBL183" s="20"/>
      <c r="OBM183" s="20"/>
      <c r="OBN183" s="20"/>
      <c r="OBO183" s="20"/>
      <c r="OBP183" s="20"/>
      <c r="OBQ183" s="20"/>
      <c r="OBR183" s="20"/>
      <c r="OBS183" s="20"/>
      <c r="OBT183" s="20"/>
      <c r="OBU183" s="20"/>
      <c r="OBV183" s="20"/>
      <c r="OBW183" s="20"/>
      <c r="OBX183" s="20"/>
      <c r="OBY183" s="20"/>
      <c r="OBZ183" s="20"/>
      <c r="OCA183" s="20"/>
      <c r="OCB183" s="20"/>
      <c r="OCC183" s="20"/>
      <c r="OCD183" s="20"/>
      <c r="OCE183" s="20"/>
      <c r="OCF183" s="20"/>
      <c r="OCG183" s="20"/>
      <c r="OCH183" s="20"/>
      <c r="OCI183" s="20"/>
      <c r="OCJ183" s="20"/>
      <c r="OCK183" s="20"/>
      <c r="OCL183" s="20"/>
      <c r="OCM183" s="20"/>
      <c r="OCN183" s="20"/>
      <c r="OCO183" s="20"/>
      <c r="OCP183" s="20"/>
      <c r="OCQ183" s="20"/>
      <c r="OCR183" s="20"/>
      <c r="OCS183" s="20"/>
      <c r="OCT183" s="20"/>
      <c r="OCU183" s="20"/>
      <c r="OCV183" s="20"/>
      <c r="OCW183" s="20"/>
      <c r="OCX183" s="20"/>
      <c r="OCY183" s="20"/>
      <c r="OCZ183" s="20"/>
      <c r="ODA183" s="20"/>
      <c r="ODB183" s="20"/>
      <c r="ODC183" s="20"/>
      <c r="ODD183" s="20"/>
      <c r="ODE183" s="20"/>
      <c r="ODF183" s="20"/>
      <c r="ODG183" s="20"/>
      <c r="ODH183" s="20"/>
      <c r="ODI183" s="20"/>
      <c r="ODJ183" s="20"/>
      <c r="ODK183" s="20"/>
      <c r="ODL183" s="20"/>
      <c r="ODM183" s="20"/>
      <c r="ODN183" s="20"/>
      <c r="ODO183" s="20"/>
      <c r="ODP183" s="20"/>
      <c r="ODQ183" s="20"/>
      <c r="ODR183" s="20"/>
      <c r="ODS183" s="20"/>
      <c r="ODT183" s="20"/>
      <c r="ODU183" s="20"/>
      <c r="ODV183" s="20"/>
      <c r="ODW183" s="20"/>
      <c r="ODX183" s="20"/>
      <c r="ODY183" s="20"/>
      <c r="ODZ183" s="20"/>
      <c r="OEA183" s="20"/>
      <c r="OEB183" s="20"/>
      <c r="OEC183" s="20"/>
      <c r="OED183" s="20"/>
      <c r="OEE183" s="20"/>
      <c r="OEF183" s="20"/>
      <c r="OEG183" s="20"/>
      <c r="OEH183" s="20"/>
      <c r="OEI183" s="20"/>
      <c r="OEJ183" s="20"/>
      <c r="OEK183" s="20"/>
      <c r="OEL183" s="20"/>
      <c r="OEM183" s="20"/>
      <c r="OEN183" s="20"/>
      <c r="OEO183" s="20"/>
      <c r="OEP183" s="20"/>
      <c r="OEQ183" s="20"/>
      <c r="OER183" s="20"/>
      <c r="OES183" s="20"/>
      <c r="OET183" s="20"/>
      <c r="OEU183" s="20"/>
      <c r="OEV183" s="20"/>
      <c r="OEW183" s="20"/>
      <c r="OEX183" s="20"/>
      <c r="OEY183" s="20"/>
      <c r="OEZ183" s="20"/>
      <c r="OFA183" s="20"/>
      <c r="OFB183" s="20"/>
      <c r="OFC183" s="20"/>
      <c r="OFD183" s="20"/>
      <c r="OFE183" s="20"/>
      <c r="OFF183" s="20"/>
      <c r="OFG183" s="20"/>
      <c r="OFH183" s="20"/>
      <c r="OFI183" s="20"/>
      <c r="OFJ183" s="20"/>
      <c r="OFK183" s="20"/>
      <c r="OFL183" s="20"/>
      <c r="OFM183" s="20"/>
      <c r="OFN183" s="20"/>
      <c r="OFO183" s="20"/>
      <c r="OFP183" s="20"/>
      <c r="OFQ183" s="20"/>
      <c r="OFR183" s="20"/>
      <c r="OFS183" s="20"/>
      <c r="OFT183" s="20"/>
      <c r="OFU183" s="20"/>
      <c r="OFV183" s="20"/>
      <c r="OFW183" s="20"/>
      <c r="OFX183" s="20"/>
      <c r="OFY183" s="20"/>
      <c r="OFZ183" s="20"/>
      <c r="OGA183" s="20"/>
      <c r="OGB183" s="20"/>
      <c r="OGC183" s="20"/>
      <c r="OGD183" s="20"/>
      <c r="OGE183" s="20"/>
      <c r="OGF183" s="20"/>
      <c r="OGG183" s="20"/>
      <c r="OGH183" s="20"/>
      <c r="OGI183" s="20"/>
      <c r="OGJ183" s="20"/>
      <c r="OGK183" s="20"/>
      <c r="OGL183" s="20"/>
      <c r="OGM183" s="20"/>
      <c r="OGN183" s="20"/>
      <c r="OGO183" s="20"/>
      <c r="OGP183" s="20"/>
      <c r="OGQ183" s="20"/>
      <c r="OGR183" s="20"/>
      <c r="OGS183" s="20"/>
      <c r="OGT183" s="20"/>
      <c r="OGU183" s="20"/>
      <c r="OGV183" s="20"/>
      <c r="OGW183" s="20"/>
      <c r="OGX183" s="20"/>
      <c r="OGY183" s="20"/>
      <c r="OGZ183" s="20"/>
      <c r="OHA183" s="20"/>
      <c r="OHB183" s="20"/>
      <c r="OHC183" s="20"/>
      <c r="OHD183" s="20"/>
      <c r="OHE183" s="20"/>
      <c r="OHF183" s="20"/>
      <c r="OHG183" s="20"/>
      <c r="OHH183" s="20"/>
      <c r="OHI183" s="20"/>
      <c r="OHJ183" s="20"/>
      <c r="OHK183" s="20"/>
      <c r="OHL183" s="20"/>
      <c r="OHM183" s="20"/>
      <c r="OHN183" s="20"/>
      <c r="OHO183" s="20"/>
      <c r="OHP183" s="20"/>
      <c r="OHQ183" s="20"/>
      <c r="OHR183" s="20"/>
      <c r="OHS183" s="20"/>
      <c r="OHT183" s="20"/>
      <c r="OHU183" s="20"/>
      <c r="OHV183" s="20"/>
      <c r="OHW183" s="20"/>
      <c r="OHX183" s="20"/>
      <c r="OHY183" s="20"/>
      <c r="OHZ183" s="20"/>
      <c r="OIA183" s="20"/>
      <c r="OIB183" s="20"/>
      <c r="OIC183" s="20"/>
      <c r="OID183" s="20"/>
      <c r="OIE183" s="20"/>
      <c r="OIF183" s="20"/>
      <c r="OIG183" s="20"/>
      <c r="OIH183" s="20"/>
      <c r="OII183" s="20"/>
      <c r="OIJ183" s="20"/>
      <c r="OIK183" s="20"/>
      <c r="OIL183" s="20"/>
      <c r="OIM183" s="20"/>
      <c r="OIN183" s="20"/>
      <c r="OIO183" s="20"/>
      <c r="OIP183" s="20"/>
      <c r="OIQ183" s="20"/>
      <c r="OIR183" s="20"/>
      <c r="OIS183" s="20"/>
      <c r="OIT183" s="20"/>
      <c r="OIU183" s="20"/>
      <c r="OIV183" s="20"/>
      <c r="OIW183" s="20"/>
      <c r="OIX183" s="20"/>
      <c r="OIY183" s="20"/>
      <c r="OIZ183" s="20"/>
      <c r="OJA183" s="20"/>
      <c r="OJB183" s="20"/>
      <c r="OJC183" s="20"/>
      <c r="OJD183" s="20"/>
      <c r="OJE183" s="20"/>
      <c r="OJF183" s="20"/>
      <c r="OJG183" s="20"/>
      <c r="OJH183" s="20"/>
      <c r="OJI183" s="20"/>
      <c r="OJJ183" s="20"/>
      <c r="OJK183" s="20"/>
      <c r="OJL183" s="20"/>
      <c r="OJM183" s="20"/>
      <c r="OJN183" s="20"/>
      <c r="OJO183" s="20"/>
      <c r="OJP183" s="20"/>
      <c r="OJQ183" s="20"/>
      <c r="OJR183" s="20"/>
      <c r="OJS183" s="20"/>
      <c r="OJT183" s="20"/>
      <c r="OJU183" s="20"/>
      <c r="OJV183" s="20"/>
      <c r="OJW183" s="20"/>
      <c r="OJX183" s="20"/>
      <c r="OJY183" s="20"/>
      <c r="OJZ183" s="20"/>
      <c r="OKA183" s="20"/>
      <c r="OKB183" s="20"/>
      <c r="OKC183" s="20"/>
      <c r="OKD183" s="20"/>
      <c r="OKE183" s="20"/>
      <c r="OKF183" s="20"/>
      <c r="OKG183" s="20"/>
      <c r="OKH183" s="20"/>
      <c r="OKI183" s="20"/>
      <c r="OKJ183" s="20"/>
      <c r="OKK183" s="20"/>
      <c r="OKL183" s="20"/>
      <c r="OKM183" s="20"/>
      <c r="OKN183" s="20"/>
      <c r="OKO183" s="20"/>
      <c r="OKP183" s="20"/>
      <c r="OKQ183" s="20"/>
      <c r="OKR183" s="20"/>
      <c r="OKS183" s="20"/>
      <c r="OKT183" s="20"/>
      <c r="OKU183" s="20"/>
      <c r="OKV183" s="20"/>
      <c r="OKW183" s="20"/>
      <c r="OKX183" s="20"/>
      <c r="OKY183" s="20"/>
      <c r="OKZ183" s="20"/>
      <c r="OLA183" s="20"/>
      <c r="OLB183" s="20"/>
      <c r="OLC183" s="20"/>
      <c r="OLD183" s="20"/>
      <c r="OLE183" s="20"/>
      <c r="OLF183" s="20"/>
      <c r="OLG183" s="20"/>
      <c r="OLH183" s="20"/>
      <c r="OLI183" s="20"/>
      <c r="OLJ183" s="20"/>
      <c r="OLK183" s="20"/>
      <c r="OLL183" s="20"/>
      <c r="OLM183" s="20"/>
      <c r="OLN183" s="20"/>
      <c r="OLO183" s="20"/>
      <c r="OLP183" s="20"/>
      <c r="OLQ183" s="20"/>
      <c r="OLR183" s="20"/>
      <c r="OLS183" s="20"/>
      <c r="OLT183" s="20"/>
      <c r="OLU183" s="20"/>
      <c r="OLV183" s="20"/>
      <c r="OLW183" s="20"/>
      <c r="OLX183" s="20"/>
      <c r="OLY183" s="20"/>
      <c r="OLZ183" s="20"/>
      <c r="OMA183" s="20"/>
      <c r="OMB183" s="20"/>
      <c r="OMC183" s="20"/>
      <c r="OMD183" s="20"/>
      <c r="OME183" s="20"/>
      <c r="OMF183" s="20"/>
      <c r="OMG183" s="20"/>
      <c r="OMH183" s="20"/>
      <c r="OMI183" s="20"/>
      <c r="OMJ183" s="20"/>
      <c r="OMK183" s="20"/>
      <c r="OML183" s="20"/>
      <c r="OMM183" s="20"/>
      <c r="OMN183" s="20"/>
      <c r="OMO183" s="20"/>
      <c r="OMP183" s="20"/>
      <c r="OMQ183" s="20"/>
      <c r="OMR183" s="20"/>
      <c r="OMS183" s="20"/>
      <c r="OMT183" s="20"/>
      <c r="OMU183" s="20"/>
      <c r="OMV183" s="20"/>
      <c r="OMW183" s="20"/>
      <c r="OMX183" s="20"/>
      <c r="OMY183" s="20"/>
      <c r="OMZ183" s="20"/>
      <c r="ONA183" s="20"/>
      <c r="ONB183" s="20"/>
      <c r="ONC183" s="20"/>
      <c r="OND183" s="20"/>
      <c r="ONE183" s="20"/>
      <c r="ONF183" s="20"/>
      <c r="ONG183" s="20"/>
      <c r="ONH183" s="20"/>
      <c r="ONI183" s="20"/>
      <c r="ONJ183" s="20"/>
      <c r="ONK183" s="20"/>
      <c r="ONL183" s="20"/>
      <c r="ONM183" s="20"/>
      <c r="ONN183" s="20"/>
      <c r="ONO183" s="20"/>
      <c r="ONP183" s="20"/>
      <c r="ONQ183" s="20"/>
      <c r="ONR183" s="20"/>
      <c r="ONS183" s="20"/>
      <c r="ONT183" s="20"/>
      <c r="ONU183" s="20"/>
      <c r="ONV183" s="20"/>
      <c r="ONW183" s="20"/>
      <c r="ONX183" s="20"/>
      <c r="ONY183" s="20"/>
      <c r="ONZ183" s="20"/>
      <c r="OOA183" s="20"/>
      <c r="OOB183" s="20"/>
      <c r="OOC183" s="20"/>
      <c r="OOD183" s="20"/>
      <c r="OOE183" s="20"/>
      <c r="OOF183" s="20"/>
      <c r="OOG183" s="20"/>
      <c r="OOH183" s="20"/>
      <c r="OOI183" s="20"/>
      <c r="OOJ183" s="20"/>
      <c r="OOK183" s="20"/>
      <c r="OOL183" s="20"/>
      <c r="OOM183" s="20"/>
      <c r="OON183" s="20"/>
      <c r="OOO183" s="20"/>
      <c r="OOP183" s="20"/>
      <c r="OOQ183" s="20"/>
      <c r="OOR183" s="20"/>
      <c r="OOS183" s="20"/>
      <c r="OOT183" s="20"/>
      <c r="OOU183" s="20"/>
      <c r="OOV183" s="20"/>
      <c r="OOW183" s="20"/>
      <c r="OOX183" s="20"/>
      <c r="OOY183" s="20"/>
      <c r="OOZ183" s="20"/>
      <c r="OPA183" s="20"/>
      <c r="OPB183" s="20"/>
      <c r="OPC183" s="20"/>
      <c r="OPD183" s="20"/>
      <c r="OPE183" s="20"/>
      <c r="OPF183" s="20"/>
      <c r="OPG183" s="20"/>
      <c r="OPH183" s="20"/>
      <c r="OPI183" s="20"/>
      <c r="OPJ183" s="20"/>
      <c r="OPK183" s="20"/>
      <c r="OPL183" s="20"/>
      <c r="OPM183" s="20"/>
      <c r="OPN183" s="20"/>
      <c r="OPO183" s="20"/>
      <c r="OPP183" s="20"/>
      <c r="OPQ183" s="20"/>
      <c r="OPR183" s="20"/>
      <c r="OPS183" s="20"/>
      <c r="OPT183" s="20"/>
      <c r="OPU183" s="20"/>
      <c r="OPV183" s="20"/>
      <c r="OPW183" s="20"/>
      <c r="OPX183" s="20"/>
      <c r="OPY183" s="20"/>
      <c r="OPZ183" s="20"/>
      <c r="OQA183" s="20"/>
      <c r="OQB183" s="20"/>
      <c r="OQC183" s="20"/>
      <c r="OQD183" s="20"/>
      <c r="OQE183" s="20"/>
      <c r="OQF183" s="20"/>
      <c r="OQG183" s="20"/>
      <c r="OQH183" s="20"/>
      <c r="OQI183" s="20"/>
      <c r="OQJ183" s="20"/>
      <c r="OQK183" s="20"/>
      <c r="OQL183" s="20"/>
      <c r="OQM183" s="20"/>
      <c r="OQN183" s="20"/>
      <c r="OQO183" s="20"/>
      <c r="OQP183" s="20"/>
      <c r="OQQ183" s="20"/>
      <c r="OQR183" s="20"/>
      <c r="OQS183" s="20"/>
      <c r="OQT183" s="20"/>
      <c r="OQU183" s="20"/>
      <c r="OQV183" s="20"/>
      <c r="OQW183" s="20"/>
      <c r="OQX183" s="20"/>
      <c r="OQY183" s="20"/>
      <c r="OQZ183" s="20"/>
      <c r="ORA183" s="20"/>
      <c r="ORB183" s="20"/>
      <c r="ORC183" s="20"/>
      <c r="ORD183" s="20"/>
      <c r="ORE183" s="20"/>
      <c r="ORF183" s="20"/>
      <c r="ORG183" s="20"/>
      <c r="ORH183" s="20"/>
      <c r="ORI183" s="20"/>
      <c r="ORJ183" s="20"/>
      <c r="ORK183" s="20"/>
      <c r="ORL183" s="20"/>
      <c r="ORM183" s="20"/>
      <c r="ORN183" s="20"/>
      <c r="ORO183" s="20"/>
      <c r="ORP183" s="20"/>
      <c r="ORQ183" s="20"/>
      <c r="ORR183" s="20"/>
      <c r="ORS183" s="20"/>
      <c r="ORT183" s="20"/>
      <c r="ORU183" s="20"/>
      <c r="ORV183" s="20"/>
      <c r="ORW183" s="20"/>
      <c r="ORX183" s="20"/>
      <c r="ORY183" s="20"/>
      <c r="ORZ183" s="20"/>
      <c r="OSA183" s="20"/>
      <c r="OSB183" s="20"/>
      <c r="OSC183" s="20"/>
      <c r="OSD183" s="20"/>
      <c r="OSE183" s="20"/>
      <c r="OSF183" s="20"/>
      <c r="OSG183" s="20"/>
      <c r="OSH183" s="20"/>
      <c r="OSI183" s="20"/>
      <c r="OSJ183" s="20"/>
      <c r="OSK183" s="20"/>
      <c r="OSL183" s="20"/>
      <c r="OSM183" s="20"/>
      <c r="OSN183" s="20"/>
      <c r="OSO183" s="20"/>
      <c r="OSP183" s="20"/>
      <c r="OSQ183" s="20"/>
      <c r="OSR183" s="20"/>
      <c r="OSS183" s="20"/>
      <c r="OST183" s="20"/>
      <c r="OSU183" s="20"/>
      <c r="OSV183" s="20"/>
      <c r="OSW183" s="20"/>
      <c r="OSX183" s="20"/>
      <c r="OSY183" s="20"/>
      <c r="OSZ183" s="20"/>
      <c r="OTA183" s="20"/>
      <c r="OTB183" s="20"/>
      <c r="OTC183" s="20"/>
      <c r="OTD183" s="20"/>
      <c r="OTE183" s="20"/>
      <c r="OTF183" s="20"/>
      <c r="OTG183" s="20"/>
      <c r="OTH183" s="20"/>
      <c r="OTI183" s="20"/>
      <c r="OTJ183" s="20"/>
      <c r="OTK183" s="20"/>
      <c r="OTL183" s="20"/>
      <c r="OTM183" s="20"/>
      <c r="OTN183" s="20"/>
      <c r="OTO183" s="20"/>
      <c r="OTP183" s="20"/>
      <c r="OTQ183" s="20"/>
      <c r="OTR183" s="20"/>
      <c r="OTS183" s="20"/>
      <c r="OTT183" s="20"/>
      <c r="OTU183" s="20"/>
      <c r="OTV183" s="20"/>
      <c r="OTW183" s="20"/>
      <c r="OTX183" s="20"/>
      <c r="OTY183" s="20"/>
      <c r="OTZ183" s="20"/>
      <c r="OUA183" s="20"/>
      <c r="OUB183" s="20"/>
      <c r="OUC183" s="20"/>
      <c r="OUD183" s="20"/>
      <c r="OUE183" s="20"/>
      <c r="OUF183" s="20"/>
      <c r="OUG183" s="20"/>
      <c r="OUH183" s="20"/>
      <c r="OUI183" s="20"/>
      <c r="OUJ183" s="20"/>
      <c r="OUK183" s="20"/>
      <c r="OUL183" s="20"/>
      <c r="OUM183" s="20"/>
      <c r="OUN183" s="20"/>
      <c r="OUO183" s="20"/>
      <c r="OUP183" s="20"/>
      <c r="OUQ183" s="20"/>
      <c r="OUR183" s="20"/>
      <c r="OUS183" s="20"/>
      <c r="OUT183" s="20"/>
      <c r="OUU183" s="20"/>
      <c r="OUV183" s="20"/>
      <c r="OUW183" s="20"/>
      <c r="OUX183" s="20"/>
      <c r="OUY183" s="20"/>
      <c r="OUZ183" s="20"/>
      <c r="OVA183" s="20"/>
      <c r="OVB183" s="20"/>
      <c r="OVC183" s="20"/>
      <c r="OVD183" s="20"/>
      <c r="OVE183" s="20"/>
      <c r="OVF183" s="20"/>
      <c r="OVG183" s="20"/>
      <c r="OVH183" s="20"/>
      <c r="OVI183" s="20"/>
      <c r="OVJ183" s="20"/>
      <c r="OVK183" s="20"/>
      <c r="OVL183" s="20"/>
      <c r="OVM183" s="20"/>
      <c r="OVN183" s="20"/>
      <c r="OVO183" s="20"/>
      <c r="OVP183" s="20"/>
      <c r="OVQ183" s="20"/>
      <c r="OVR183" s="20"/>
      <c r="OVS183" s="20"/>
      <c r="OVT183" s="20"/>
      <c r="OVU183" s="20"/>
      <c r="OVV183" s="20"/>
      <c r="OVW183" s="20"/>
      <c r="OVX183" s="20"/>
      <c r="OVY183" s="20"/>
      <c r="OVZ183" s="20"/>
      <c r="OWA183" s="20"/>
      <c r="OWB183" s="20"/>
      <c r="OWC183" s="20"/>
      <c r="OWD183" s="20"/>
      <c r="OWE183" s="20"/>
      <c r="OWF183" s="20"/>
      <c r="OWG183" s="20"/>
      <c r="OWH183" s="20"/>
      <c r="OWI183" s="20"/>
      <c r="OWJ183" s="20"/>
      <c r="OWK183" s="20"/>
      <c r="OWL183" s="20"/>
      <c r="OWM183" s="20"/>
      <c r="OWN183" s="20"/>
      <c r="OWO183" s="20"/>
      <c r="OWP183" s="20"/>
      <c r="OWQ183" s="20"/>
      <c r="OWR183" s="20"/>
      <c r="OWS183" s="20"/>
      <c r="OWT183" s="20"/>
      <c r="OWU183" s="20"/>
      <c r="OWV183" s="20"/>
      <c r="OWW183" s="20"/>
      <c r="OWX183" s="20"/>
      <c r="OWY183" s="20"/>
      <c r="OWZ183" s="20"/>
      <c r="OXA183" s="20"/>
      <c r="OXB183" s="20"/>
      <c r="OXC183" s="20"/>
      <c r="OXD183" s="20"/>
      <c r="OXE183" s="20"/>
      <c r="OXF183" s="20"/>
      <c r="OXG183" s="20"/>
      <c r="OXH183" s="20"/>
      <c r="OXI183" s="20"/>
      <c r="OXJ183" s="20"/>
      <c r="OXK183" s="20"/>
      <c r="OXL183" s="20"/>
      <c r="OXM183" s="20"/>
      <c r="OXN183" s="20"/>
      <c r="OXO183" s="20"/>
      <c r="OXP183" s="20"/>
      <c r="OXQ183" s="20"/>
      <c r="OXR183" s="20"/>
      <c r="OXS183" s="20"/>
      <c r="OXT183" s="20"/>
      <c r="OXU183" s="20"/>
      <c r="OXV183" s="20"/>
      <c r="OXW183" s="20"/>
      <c r="OXX183" s="20"/>
      <c r="OXY183" s="20"/>
      <c r="OXZ183" s="20"/>
      <c r="OYA183" s="20"/>
      <c r="OYB183" s="20"/>
      <c r="OYC183" s="20"/>
      <c r="OYD183" s="20"/>
      <c r="OYE183" s="20"/>
      <c r="OYF183" s="20"/>
      <c r="OYG183" s="20"/>
      <c r="OYH183" s="20"/>
      <c r="OYI183" s="20"/>
      <c r="OYJ183" s="20"/>
      <c r="OYK183" s="20"/>
      <c r="OYL183" s="20"/>
      <c r="OYM183" s="20"/>
      <c r="OYN183" s="20"/>
      <c r="OYO183" s="20"/>
      <c r="OYP183" s="20"/>
      <c r="OYQ183" s="20"/>
      <c r="OYR183" s="20"/>
      <c r="OYS183" s="20"/>
      <c r="OYT183" s="20"/>
      <c r="OYU183" s="20"/>
      <c r="OYV183" s="20"/>
      <c r="OYW183" s="20"/>
      <c r="OYX183" s="20"/>
      <c r="OYY183" s="20"/>
      <c r="OYZ183" s="20"/>
      <c r="OZA183" s="20"/>
      <c r="OZB183" s="20"/>
      <c r="OZC183" s="20"/>
      <c r="OZD183" s="20"/>
      <c r="OZE183" s="20"/>
      <c r="OZF183" s="20"/>
      <c r="OZG183" s="20"/>
      <c r="OZH183" s="20"/>
      <c r="OZI183" s="20"/>
      <c r="OZJ183" s="20"/>
      <c r="OZK183" s="20"/>
      <c r="OZL183" s="20"/>
      <c r="OZM183" s="20"/>
      <c r="OZN183" s="20"/>
      <c r="OZO183" s="20"/>
      <c r="OZP183" s="20"/>
      <c r="OZQ183" s="20"/>
      <c r="OZR183" s="20"/>
      <c r="OZS183" s="20"/>
      <c r="OZT183" s="20"/>
      <c r="OZU183" s="20"/>
      <c r="OZV183" s="20"/>
      <c r="OZW183" s="20"/>
      <c r="OZX183" s="20"/>
      <c r="OZY183" s="20"/>
      <c r="OZZ183" s="20"/>
      <c r="PAA183" s="20"/>
      <c r="PAB183" s="20"/>
      <c r="PAC183" s="20"/>
      <c r="PAD183" s="20"/>
      <c r="PAE183" s="20"/>
      <c r="PAF183" s="20"/>
      <c r="PAG183" s="20"/>
      <c r="PAH183" s="20"/>
      <c r="PAI183" s="20"/>
      <c r="PAJ183" s="20"/>
      <c r="PAK183" s="20"/>
      <c r="PAL183" s="20"/>
      <c r="PAM183" s="20"/>
      <c r="PAN183" s="20"/>
      <c r="PAO183" s="20"/>
      <c r="PAP183" s="20"/>
      <c r="PAQ183" s="20"/>
      <c r="PAR183" s="20"/>
      <c r="PAS183" s="20"/>
      <c r="PAT183" s="20"/>
      <c r="PAU183" s="20"/>
      <c r="PAV183" s="20"/>
      <c r="PAW183" s="20"/>
      <c r="PAX183" s="20"/>
      <c r="PAY183" s="20"/>
      <c r="PAZ183" s="20"/>
      <c r="PBA183" s="20"/>
      <c r="PBB183" s="20"/>
      <c r="PBC183" s="20"/>
      <c r="PBD183" s="20"/>
      <c r="PBE183" s="20"/>
      <c r="PBF183" s="20"/>
      <c r="PBG183" s="20"/>
      <c r="PBH183" s="20"/>
      <c r="PBI183" s="20"/>
      <c r="PBJ183" s="20"/>
      <c r="PBK183" s="20"/>
      <c r="PBL183" s="20"/>
      <c r="PBM183" s="20"/>
      <c r="PBN183" s="20"/>
      <c r="PBO183" s="20"/>
      <c r="PBP183" s="20"/>
      <c r="PBQ183" s="20"/>
      <c r="PBR183" s="20"/>
      <c r="PBS183" s="20"/>
      <c r="PBT183" s="20"/>
      <c r="PBU183" s="20"/>
      <c r="PBV183" s="20"/>
      <c r="PBW183" s="20"/>
      <c r="PBX183" s="20"/>
      <c r="PBY183" s="20"/>
      <c r="PBZ183" s="20"/>
      <c r="PCA183" s="20"/>
      <c r="PCB183" s="20"/>
      <c r="PCC183" s="20"/>
      <c r="PCD183" s="20"/>
      <c r="PCE183" s="20"/>
      <c r="PCF183" s="20"/>
      <c r="PCG183" s="20"/>
      <c r="PCH183" s="20"/>
      <c r="PCI183" s="20"/>
      <c r="PCJ183" s="20"/>
      <c r="PCK183" s="20"/>
      <c r="PCL183" s="20"/>
      <c r="PCM183" s="20"/>
      <c r="PCN183" s="20"/>
      <c r="PCO183" s="20"/>
      <c r="PCP183" s="20"/>
      <c r="PCQ183" s="20"/>
      <c r="PCR183" s="20"/>
      <c r="PCS183" s="20"/>
      <c r="PCT183" s="20"/>
      <c r="PCU183" s="20"/>
      <c r="PCV183" s="20"/>
      <c r="PCW183" s="20"/>
      <c r="PCX183" s="20"/>
      <c r="PCY183" s="20"/>
      <c r="PCZ183" s="20"/>
      <c r="PDA183" s="20"/>
      <c r="PDB183" s="20"/>
      <c r="PDC183" s="20"/>
      <c r="PDD183" s="20"/>
      <c r="PDE183" s="20"/>
      <c r="PDF183" s="20"/>
      <c r="PDG183" s="20"/>
      <c r="PDH183" s="20"/>
      <c r="PDI183" s="20"/>
      <c r="PDJ183" s="20"/>
      <c r="PDK183" s="20"/>
      <c r="PDL183" s="20"/>
      <c r="PDM183" s="20"/>
      <c r="PDN183" s="20"/>
      <c r="PDO183" s="20"/>
      <c r="PDP183" s="20"/>
      <c r="PDQ183" s="20"/>
      <c r="PDR183" s="20"/>
      <c r="PDS183" s="20"/>
      <c r="PDT183" s="20"/>
      <c r="PDU183" s="20"/>
      <c r="PDV183" s="20"/>
      <c r="PDW183" s="20"/>
      <c r="PDX183" s="20"/>
      <c r="PDY183" s="20"/>
      <c r="PDZ183" s="20"/>
      <c r="PEA183" s="20"/>
      <c r="PEB183" s="20"/>
      <c r="PEC183" s="20"/>
      <c r="PED183" s="20"/>
      <c r="PEE183" s="20"/>
      <c r="PEF183" s="20"/>
      <c r="PEG183" s="20"/>
      <c r="PEH183" s="20"/>
      <c r="PEI183" s="20"/>
      <c r="PEJ183" s="20"/>
      <c r="PEK183" s="20"/>
      <c r="PEL183" s="20"/>
      <c r="PEM183" s="20"/>
      <c r="PEN183" s="20"/>
      <c r="PEO183" s="20"/>
      <c r="PEP183" s="20"/>
      <c r="PEQ183" s="20"/>
      <c r="PER183" s="20"/>
      <c r="PES183" s="20"/>
      <c r="PET183" s="20"/>
      <c r="PEU183" s="20"/>
      <c r="PEV183" s="20"/>
      <c r="PEW183" s="20"/>
      <c r="PEX183" s="20"/>
      <c r="PEY183" s="20"/>
      <c r="PEZ183" s="20"/>
      <c r="PFA183" s="20"/>
      <c r="PFB183" s="20"/>
      <c r="PFC183" s="20"/>
      <c r="PFD183" s="20"/>
      <c r="PFE183" s="20"/>
      <c r="PFF183" s="20"/>
      <c r="PFG183" s="20"/>
      <c r="PFH183" s="20"/>
      <c r="PFI183" s="20"/>
      <c r="PFJ183" s="20"/>
      <c r="PFK183" s="20"/>
      <c r="PFL183" s="20"/>
      <c r="PFM183" s="20"/>
      <c r="PFN183" s="20"/>
      <c r="PFO183" s="20"/>
      <c r="PFP183" s="20"/>
      <c r="PFQ183" s="20"/>
      <c r="PFR183" s="20"/>
      <c r="PFS183" s="20"/>
      <c r="PFT183" s="20"/>
      <c r="PFU183" s="20"/>
      <c r="PFV183" s="20"/>
      <c r="PFW183" s="20"/>
      <c r="PFX183" s="20"/>
      <c r="PFY183" s="20"/>
      <c r="PFZ183" s="20"/>
      <c r="PGA183" s="20"/>
      <c r="PGB183" s="20"/>
      <c r="PGC183" s="20"/>
      <c r="PGD183" s="20"/>
      <c r="PGE183" s="20"/>
      <c r="PGF183" s="20"/>
      <c r="PGG183" s="20"/>
      <c r="PGH183" s="20"/>
      <c r="PGI183" s="20"/>
      <c r="PGJ183" s="20"/>
      <c r="PGK183" s="20"/>
      <c r="PGL183" s="20"/>
      <c r="PGM183" s="20"/>
      <c r="PGN183" s="20"/>
      <c r="PGO183" s="20"/>
      <c r="PGP183" s="20"/>
      <c r="PGQ183" s="20"/>
      <c r="PGR183" s="20"/>
      <c r="PGS183" s="20"/>
      <c r="PGT183" s="20"/>
      <c r="PGU183" s="20"/>
      <c r="PGV183" s="20"/>
      <c r="PGW183" s="20"/>
      <c r="PGX183" s="20"/>
      <c r="PGY183" s="20"/>
      <c r="PGZ183" s="20"/>
      <c r="PHA183" s="20"/>
      <c r="PHB183" s="20"/>
      <c r="PHC183" s="20"/>
      <c r="PHD183" s="20"/>
      <c r="PHE183" s="20"/>
      <c r="PHF183" s="20"/>
      <c r="PHG183" s="20"/>
      <c r="PHH183" s="20"/>
      <c r="PHI183" s="20"/>
      <c r="PHJ183" s="20"/>
      <c r="PHK183" s="20"/>
      <c r="PHL183" s="20"/>
      <c r="PHM183" s="20"/>
      <c r="PHN183" s="20"/>
      <c r="PHO183" s="20"/>
      <c r="PHP183" s="20"/>
      <c r="PHQ183" s="20"/>
      <c r="PHR183" s="20"/>
      <c r="PHS183" s="20"/>
      <c r="PHT183" s="20"/>
      <c r="PHU183" s="20"/>
      <c r="PHV183" s="20"/>
      <c r="PHW183" s="20"/>
      <c r="PHX183" s="20"/>
      <c r="PHY183" s="20"/>
      <c r="PHZ183" s="20"/>
      <c r="PIA183" s="20"/>
      <c r="PIB183" s="20"/>
      <c r="PIC183" s="20"/>
      <c r="PID183" s="20"/>
      <c r="PIE183" s="20"/>
      <c r="PIF183" s="20"/>
      <c r="PIG183" s="20"/>
      <c r="PIH183" s="20"/>
      <c r="PII183" s="20"/>
      <c r="PIJ183" s="20"/>
      <c r="PIK183" s="20"/>
      <c r="PIL183" s="20"/>
      <c r="PIM183" s="20"/>
      <c r="PIN183" s="20"/>
      <c r="PIO183" s="20"/>
      <c r="PIP183" s="20"/>
      <c r="PIQ183" s="20"/>
      <c r="PIR183" s="20"/>
      <c r="PIS183" s="20"/>
      <c r="PIT183" s="20"/>
      <c r="PIU183" s="20"/>
      <c r="PIV183" s="20"/>
      <c r="PIW183" s="20"/>
      <c r="PIX183" s="20"/>
      <c r="PIY183" s="20"/>
      <c r="PIZ183" s="20"/>
      <c r="PJA183" s="20"/>
      <c r="PJB183" s="20"/>
      <c r="PJC183" s="20"/>
      <c r="PJD183" s="20"/>
      <c r="PJE183" s="20"/>
      <c r="PJF183" s="20"/>
      <c r="PJG183" s="20"/>
      <c r="PJH183" s="20"/>
      <c r="PJI183" s="20"/>
      <c r="PJJ183" s="20"/>
      <c r="PJK183" s="20"/>
      <c r="PJL183" s="20"/>
      <c r="PJM183" s="20"/>
      <c r="PJN183" s="20"/>
      <c r="PJO183" s="20"/>
      <c r="PJP183" s="20"/>
      <c r="PJQ183" s="20"/>
      <c r="PJR183" s="20"/>
      <c r="PJS183" s="20"/>
      <c r="PJT183" s="20"/>
      <c r="PJU183" s="20"/>
      <c r="PJV183" s="20"/>
      <c r="PJW183" s="20"/>
      <c r="PJX183" s="20"/>
      <c r="PJY183" s="20"/>
      <c r="PJZ183" s="20"/>
      <c r="PKA183" s="20"/>
      <c r="PKB183" s="20"/>
      <c r="PKC183" s="20"/>
      <c r="PKD183" s="20"/>
      <c r="PKE183" s="20"/>
      <c r="PKF183" s="20"/>
      <c r="PKG183" s="20"/>
      <c r="PKH183" s="20"/>
      <c r="PKI183" s="20"/>
      <c r="PKJ183" s="20"/>
      <c r="PKK183" s="20"/>
      <c r="PKL183" s="20"/>
      <c r="PKM183" s="20"/>
      <c r="PKN183" s="20"/>
      <c r="PKO183" s="20"/>
      <c r="PKP183" s="20"/>
      <c r="PKQ183" s="20"/>
      <c r="PKR183" s="20"/>
      <c r="PKS183" s="20"/>
      <c r="PKT183" s="20"/>
      <c r="PKU183" s="20"/>
      <c r="PKV183" s="20"/>
      <c r="PKW183" s="20"/>
      <c r="PKX183" s="20"/>
      <c r="PKY183" s="20"/>
      <c r="PKZ183" s="20"/>
      <c r="PLA183" s="20"/>
      <c r="PLB183" s="20"/>
      <c r="PLC183" s="20"/>
      <c r="PLD183" s="20"/>
      <c r="PLE183" s="20"/>
      <c r="PLF183" s="20"/>
      <c r="PLG183" s="20"/>
      <c r="PLH183" s="20"/>
      <c r="PLI183" s="20"/>
      <c r="PLJ183" s="20"/>
      <c r="PLK183" s="20"/>
      <c r="PLL183" s="20"/>
      <c r="PLM183" s="20"/>
      <c r="PLN183" s="20"/>
      <c r="PLO183" s="20"/>
      <c r="PLP183" s="20"/>
      <c r="PLQ183" s="20"/>
      <c r="PLR183" s="20"/>
      <c r="PLS183" s="20"/>
      <c r="PLT183" s="20"/>
      <c r="PLU183" s="20"/>
      <c r="PLV183" s="20"/>
      <c r="PLW183" s="20"/>
      <c r="PLX183" s="20"/>
      <c r="PLY183" s="20"/>
      <c r="PLZ183" s="20"/>
      <c r="PMA183" s="20"/>
      <c r="PMB183" s="20"/>
      <c r="PMC183" s="20"/>
      <c r="PMD183" s="20"/>
      <c r="PME183" s="20"/>
      <c r="PMF183" s="20"/>
      <c r="PMG183" s="20"/>
      <c r="PMH183" s="20"/>
      <c r="PMI183" s="20"/>
      <c r="PMJ183" s="20"/>
      <c r="PMK183" s="20"/>
      <c r="PML183" s="20"/>
      <c r="PMM183" s="20"/>
      <c r="PMN183" s="20"/>
      <c r="PMO183" s="20"/>
      <c r="PMP183" s="20"/>
      <c r="PMQ183" s="20"/>
      <c r="PMR183" s="20"/>
      <c r="PMS183" s="20"/>
      <c r="PMT183" s="20"/>
      <c r="PMU183" s="20"/>
      <c r="PMV183" s="20"/>
      <c r="PMW183" s="20"/>
      <c r="PMX183" s="20"/>
      <c r="PMY183" s="20"/>
      <c r="PMZ183" s="20"/>
      <c r="PNA183" s="20"/>
      <c r="PNB183" s="20"/>
      <c r="PNC183" s="20"/>
      <c r="PND183" s="20"/>
      <c r="PNE183" s="20"/>
      <c r="PNF183" s="20"/>
      <c r="PNG183" s="20"/>
      <c r="PNH183" s="20"/>
      <c r="PNI183" s="20"/>
      <c r="PNJ183" s="20"/>
      <c r="PNK183" s="20"/>
      <c r="PNL183" s="20"/>
      <c r="PNM183" s="20"/>
      <c r="PNN183" s="20"/>
      <c r="PNO183" s="20"/>
      <c r="PNP183" s="20"/>
      <c r="PNQ183" s="20"/>
      <c r="PNR183" s="20"/>
      <c r="PNS183" s="20"/>
      <c r="PNT183" s="20"/>
      <c r="PNU183" s="20"/>
      <c r="PNV183" s="20"/>
      <c r="PNW183" s="20"/>
      <c r="PNX183" s="20"/>
      <c r="PNY183" s="20"/>
      <c r="PNZ183" s="20"/>
      <c r="POA183" s="20"/>
      <c r="POB183" s="20"/>
      <c r="POC183" s="20"/>
      <c r="POD183" s="20"/>
      <c r="POE183" s="20"/>
      <c r="POF183" s="20"/>
      <c r="POG183" s="20"/>
      <c r="POH183" s="20"/>
      <c r="POI183" s="20"/>
      <c r="POJ183" s="20"/>
      <c r="POK183" s="20"/>
      <c r="POL183" s="20"/>
      <c r="POM183" s="20"/>
      <c r="PON183" s="20"/>
      <c r="POO183" s="20"/>
      <c r="POP183" s="20"/>
      <c r="POQ183" s="20"/>
      <c r="POR183" s="20"/>
      <c r="POS183" s="20"/>
      <c r="POT183" s="20"/>
      <c r="POU183" s="20"/>
      <c r="POV183" s="20"/>
      <c r="POW183" s="20"/>
      <c r="POX183" s="20"/>
      <c r="POY183" s="20"/>
      <c r="POZ183" s="20"/>
      <c r="PPA183" s="20"/>
      <c r="PPB183" s="20"/>
      <c r="PPC183" s="20"/>
      <c r="PPD183" s="20"/>
      <c r="PPE183" s="20"/>
      <c r="PPF183" s="20"/>
      <c r="PPG183" s="20"/>
      <c r="PPH183" s="20"/>
      <c r="PPI183" s="20"/>
      <c r="PPJ183" s="20"/>
      <c r="PPK183" s="20"/>
      <c r="PPL183" s="20"/>
      <c r="PPM183" s="20"/>
      <c r="PPN183" s="20"/>
      <c r="PPO183" s="20"/>
      <c r="PPP183" s="20"/>
      <c r="PPQ183" s="20"/>
      <c r="PPR183" s="20"/>
      <c r="PPS183" s="20"/>
      <c r="PPT183" s="20"/>
      <c r="PPU183" s="20"/>
      <c r="PPV183" s="20"/>
      <c r="PPW183" s="20"/>
      <c r="PPX183" s="20"/>
      <c r="PPY183" s="20"/>
      <c r="PPZ183" s="20"/>
      <c r="PQA183" s="20"/>
      <c r="PQB183" s="20"/>
      <c r="PQC183" s="20"/>
      <c r="PQD183" s="20"/>
      <c r="PQE183" s="20"/>
      <c r="PQF183" s="20"/>
      <c r="PQG183" s="20"/>
      <c r="PQH183" s="20"/>
      <c r="PQI183" s="20"/>
      <c r="PQJ183" s="20"/>
      <c r="PQK183" s="20"/>
      <c r="PQL183" s="20"/>
      <c r="PQM183" s="20"/>
      <c r="PQN183" s="20"/>
      <c r="PQO183" s="20"/>
      <c r="PQP183" s="20"/>
      <c r="PQQ183" s="20"/>
      <c r="PQR183" s="20"/>
      <c r="PQS183" s="20"/>
      <c r="PQT183" s="20"/>
      <c r="PQU183" s="20"/>
      <c r="PQV183" s="20"/>
      <c r="PQW183" s="20"/>
      <c r="PQX183" s="20"/>
      <c r="PQY183" s="20"/>
      <c r="PQZ183" s="20"/>
      <c r="PRA183" s="20"/>
      <c r="PRB183" s="20"/>
      <c r="PRC183" s="20"/>
      <c r="PRD183" s="20"/>
      <c r="PRE183" s="20"/>
      <c r="PRF183" s="20"/>
      <c r="PRG183" s="20"/>
      <c r="PRH183" s="20"/>
      <c r="PRI183" s="20"/>
      <c r="PRJ183" s="20"/>
      <c r="PRK183" s="20"/>
      <c r="PRL183" s="20"/>
      <c r="PRM183" s="20"/>
      <c r="PRN183" s="20"/>
      <c r="PRO183" s="20"/>
      <c r="PRP183" s="20"/>
      <c r="PRQ183" s="20"/>
      <c r="PRR183" s="20"/>
      <c r="PRS183" s="20"/>
      <c r="PRT183" s="20"/>
      <c r="PRU183" s="20"/>
      <c r="PRV183" s="20"/>
      <c r="PRW183" s="20"/>
      <c r="PRX183" s="20"/>
      <c r="PRY183" s="20"/>
      <c r="PRZ183" s="20"/>
      <c r="PSA183" s="20"/>
      <c r="PSB183" s="20"/>
      <c r="PSC183" s="20"/>
      <c r="PSD183" s="20"/>
      <c r="PSE183" s="20"/>
      <c r="PSF183" s="20"/>
      <c r="PSG183" s="20"/>
      <c r="PSH183" s="20"/>
      <c r="PSI183" s="20"/>
      <c r="PSJ183" s="20"/>
      <c r="PSK183" s="20"/>
      <c r="PSL183" s="20"/>
      <c r="PSM183" s="20"/>
      <c r="PSN183" s="20"/>
      <c r="PSO183" s="20"/>
      <c r="PSP183" s="20"/>
      <c r="PSQ183" s="20"/>
      <c r="PSR183" s="20"/>
      <c r="PSS183" s="20"/>
      <c r="PST183" s="20"/>
      <c r="PSU183" s="20"/>
      <c r="PSV183" s="20"/>
      <c r="PSW183" s="20"/>
      <c r="PSX183" s="20"/>
      <c r="PSY183" s="20"/>
      <c r="PSZ183" s="20"/>
      <c r="PTA183" s="20"/>
      <c r="PTB183" s="20"/>
      <c r="PTC183" s="20"/>
      <c r="PTD183" s="20"/>
      <c r="PTE183" s="20"/>
      <c r="PTF183" s="20"/>
      <c r="PTG183" s="20"/>
      <c r="PTH183" s="20"/>
      <c r="PTI183" s="20"/>
      <c r="PTJ183" s="20"/>
      <c r="PTK183" s="20"/>
      <c r="PTL183" s="20"/>
      <c r="PTM183" s="20"/>
      <c r="PTN183" s="20"/>
      <c r="PTO183" s="20"/>
      <c r="PTP183" s="20"/>
      <c r="PTQ183" s="20"/>
      <c r="PTR183" s="20"/>
      <c r="PTS183" s="20"/>
      <c r="PTT183" s="20"/>
      <c r="PTU183" s="20"/>
      <c r="PTV183" s="20"/>
      <c r="PTW183" s="20"/>
      <c r="PTX183" s="20"/>
      <c r="PTY183" s="20"/>
      <c r="PTZ183" s="20"/>
      <c r="PUA183" s="20"/>
      <c r="PUB183" s="20"/>
      <c r="PUC183" s="20"/>
      <c r="PUD183" s="20"/>
      <c r="PUE183" s="20"/>
      <c r="PUF183" s="20"/>
      <c r="PUG183" s="20"/>
      <c r="PUH183" s="20"/>
      <c r="PUI183" s="20"/>
      <c r="PUJ183" s="20"/>
      <c r="PUK183" s="20"/>
      <c r="PUL183" s="20"/>
      <c r="PUM183" s="20"/>
      <c r="PUN183" s="20"/>
      <c r="PUO183" s="20"/>
      <c r="PUP183" s="20"/>
      <c r="PUQ183" s="20"/>
      <c r="PUR183" s="20"/>
      <c r="PUS183" s="20"/>
      <c r="PUT183" s="20"/>
      <c r="PUU183" s="20"/>
      <c r="PUV183" s="20"/>
      <c r="PUW183" s="20"/>
      <c r="PUX183" s="20"/>
      <c r="PUY183" s="20"/>
      <c r="PUZ183" s="20"/>
      <c r="PVA183" s="20"/>
      <c r="PVB183" s="20"/>
      <c r="PVC183" s="20"/>
      <c r="PVD183" s="20"/>
      <c r="PVE183" s="20"/>
      <c r="PVF183" s="20"/>
      <c r="PVG183" s="20"/>
      <c r="PVH183" s="20"/>
      <c r="PVI183" s="20"/>
      <c r="PVJ183" s="20"/>
      <c r="PVK183" s="20"/>
      <c r="PVL183" s="20"/>
      <c r="PVM183" s="20"/>
      <c r="PVN183" s="20"/>
      <c r="PVO183" s="20"/>
      <c r="PVP183" s="20"/>
      <c r="PVQ183" s="20"/>
      <c r="PVR183" s="20"/>
      <c r="PVS183" s="20"/>
      <c r="PVT183" s="20"/>
      <c r="PVU183" s="20"/>
      <c r="PVV183" s="20"/>
      <c r="PVW183" s="20"/>
      <c r="PVX183" s="20"/>
      <c r="PVY183" s="20"/>
      <c r="PVZ183" s="20"/>
      <c r="PWA183" s="20"/>
      <c r="PWB183" s="20"/>
      <c r="PWC183" s="20"/>
      <c r="PWD183" s="20"/>
      <c r="PWE183" s="20"/>
      <c r="PWF183" s="20"/>
      <c r="PWG183" s="20"/>
      <c r="PWH183" s="20"/>
      <c r="PWI183" s="20"/>
      <c r="PWJ183" s="20"/>
      <c r="PWK183" s="20"/>
      <c r="PWL183" s="20"/>
      <c r="PWM183" s="20"/>
      <c r="PWN183" s="20"/>
      <c r="PWO183" s="20"/>
      <c r="PWP183" s="20"/>
      <c r="PWQ183" s="20"/>
      <c r="PWR183" s="20"/>
      <c r="PWS183" s="20"/>
      <c r="PWT183" s="20"/>
      <c r="PWU183" s="20"/>
      <c r="PWV183" s="20"/>
      <c r="PWW183" s="20"/>
      <c r="PWX183" s="20"/>
      <c r="PWY183" s="20"/>
      <c r="PWZ183" s="20"/>
      <c r="PXA183" s="20"/>
      <c r="PXB183" s="20"/>
      <c r="PXC183" s="20"/>
      <c r="PXD183" s="20"/>
      <c r="PXE183" s="20"/>
      <c r="PXF183" s="20"/>
      <c r="PXG183" s="20"/>
      <c r="PXH183" s="20"/>
      <c r="PXI183" s="20"/>
      <c r="PXJ183" s="20"/>
      <c r="PXK183" s="20"/>
      <c r="PXL183" s="20"/>
      <c r="PXM183" s="20"/>
      <c r="PXN183" s="20"/>
      <c r="PXO183" s="20"/>
      <c r="PXP183" s="20"/>
      <c r="PXQ183" s="20"/>
      <c r="PXR183" s="20"/>
      <c r="PXS183" s="20"/>
      <c r="PXT183" s="20"/>
      <c r="PXU183" s="20"/>
      <c r="PXV183" s="20"/>
      <c r="PXW183" s="20"/>
      <c r="PXX183" s="20"/>
      <c r="PXY183" s="20"/>
      <c r="PXZ183" s="20"/>
      <c r="PYA183" s="20"/>
      <c r="PYB183" s="20"/>
      <c r="PYC183" s="20"/>
      <c r="PYD183" s="20"/>
      <c r="PYE183" s="20"/>
      <c r="PYF183" s="20"/>
      <c r="PYG183" s="20"/>
      <c r="PYH183" s="20"/>
      <c r="PYI183" s="20"/>
      <c r="PYJ183" s="20"/>
      <c r="PYK183" s="20"/>
      <c r="PYL183" s="20"/>
      <c r="PYM183" s="20"/>
      <c r="PYN183" s="20"/>
      <c r="PYO183" s="20"/>
      <c r="PYP183" s="20"/>
      <c r="PYQ183" s="20"/>
      <c r="PYR183" s="20"/>
      <c r="PYS183" s="20"/>
      <c r="PYT183" s="20"/>
      <c r="PYU183" s="20"/>
      <c r="PYV183" s="20"/>
      <c r="PYW183" s="20"/>
      <c r="PYX183" s="20"/>
      <c r="PYY183" s="20"/>
      <c r="PYZ183" s="20"/>
      <c r="PZA183" s="20"/>
      <c r="PZB183" s="20"/>
      <c r="PZC183" s="20"/>
      <c r="PZD183" s="20"/>
      <c r="PZE183" s="20"/>
      <c r="PZF183" s="20"/>
      <c r="PZG183" s="20"/>
      <c r="PZH183" s="20"/>
      <c r="PZI183" s="20"/>
      <c r="PZJ183" s="20"/>
      <c r="PZK183" s="20"/>
      <c r="PZL183" s="20"/>
      <c r="PZM183" s="20"/>
      <c r="PZN183" s="20"/>
      <c r="PZO183" s="20"/>
      <c r="PZP183" s="20"/>
      <c r="PZQ183" s="20"/>
      <c r="PZR183" s="20"/>
      <c r="PZS183" s="20"/>
      <c r="PZT183" s="20"/>
      <c r="PZU183" s="20"/>
      <c r="PZV183" s="20"/>
      <c r="PZW183" s="20"/>
      <c r="PZX183" s="20"/>
      <c r="PZY183" s="20"/>
      <c r="PZZ183" s="20"/>
      <c r="QAA183" s="20"/>
      <c r="QAB183" s="20"/>
      <c r="QAC183" s="20"/>
      <c r="QAD183" s="20"/>
      <c r="QAE183" s="20"/>
      <c r="QAF183" s="20"/>
      <c r="QAG183" s="20"/>
      <c r="QAH183" s="20"/>
      <c r="QAI183" s="20"/>
      <c r="QAJ183" s="20"/>
      <c r="QAK183" s="20"/>
      <c r="QAL183" s="20"/>
      <c r="QAM183" s="20"/>
      <c r="QAN183" s="20"/>
      <c r="QAO183" s="20"/>
      <c r="QAP183" s="20"/>
      <c r="QAQ183" s="20"/>
      <c r="QAR183" s="20"/>
      <c r="QAS183" s="20"/>
      <c r="QAT183" s="20"/>
      <c r="QAU183" s="20"/>
      <c r="QAV183" s="20"/>
      <c r="QAW183" s="20"/>
      <c r="QAX183" s="20"/>
      <c r="QAY183" s="20"/>
      <c r="QAZ183" s="20"/>
      <c r="QBA183" s="20"/>
      <c r="QBB183" s="20"/>
      <c r="QBC183" s="20"/>
      <c r="QBD183" s="20"/>
      <c r="QBE183" s="20"/>
      <c r="QBF183" s="20"/>
      <c r="QBG183" s="20"/>
      <c r="QBH183" s="20"/>
      <c r="QBI183" s="20"/>
      <c r="QBJ183" s="20"/>
      <c r="QBK183" s="20"/>
      <c r="QBL183" s="20"/>
      <c r="QBM183" s="20"/>
      <c r="QBN183" s="20"/>
      <c r="QBO183" s="20"/>
      <c r="QBP183" s="20"/>
      <c r="QBQ183" s="20"/>
      <c r="QBR183" s="20"/>
      <c r="QBS183" s="20"/>
      <c r="QBT183" s="20"/>
      <c r="QBU183" s="20"/>
      <c r="QBV183" s="20"/>
      <c r="QBW183" s="20"/>
      <c r="QBX183" s="20"/>
      <c r="QBY183" s="20"/>
      <c r="QBZ183" s="20"/>
      <c r="QCA183" s="20"/>
      <c r="QCB183" s="20"/>
      <c r="QCC183" s="20"/>
      <c r="QCD183" s="20"/>
      <c r="QCE183" s="20"/>
      <c r="QCF183" s="20"/>
      <c r="QCG183" s="20"/>
      <c r="QCH183" s="20"/>
      <c r="QCI183" s="20"/>
      <c r="QCJ183" s="20"/>
      <c r="QCK183" s="20"/>
      <c r="QCL183" s="20"/>
      <c r="QCM183" s="20"/>
      <c r="QCN183" s="20"/>
      <c r="QCO183" s="20"/>
      <c r="QCP183" s="20"/>
      <c r="QCQ183" s="20"/>
      <c r="QCR183" s="20"/>
      <c r="QCS183" s="20"/>
      <c r="QCT183" s="20"/>
      <c r="QCU183" s="20"/>
      <c r="QCV183" s="20"/>
      <c r="QCW183" s="20"/>
      <c r="QCX183" s="20"/>
      <c r="QCY183" s="20"/>
      <c r="QCZ183" s="20"/>
      <c r="QDA183" s="20"/>
      <c r="QDB183" s="20"/>
      <c r="QDC183" s="20"/>
      <c r="QDD183" s="20"/>
      <c r="QDE183" s="20"/>
      <c r="QDF183" s="20"/>
      <c r="QDG183" s="20"/>
      <c r="QDH183" s="20"/>
      <c r="QDI183" s="20"/>
      <c r="QDJ183" s="20"/>
      <c r="QDK183" s="20"/>
      <c r="QDL183" s="20"/>
      <c r="QDM183" s="20"/>
      <c r="QDN183" s="20"/>
      <c r="QDO183" s="20"/>
      <c r="QDP183" s="20"/>
      <c r="QDQ183" s="20"/>
      <c r="QDR183" s="20"/>
      <c r="QDS183" s="20"/>
      <c r="QDT183" s="20"/>
      <c r="QDU183" s="20"/>
      <c r="QDV183" s="20"/>
      <c r="QDW183" s="20"/>
      <c r="QDX183" s="20"/>
      <c r="QDY183" s="20"/>
      <c r="QDZ183" s="20"/>
      <c r="QEA183" s="20"/>
      <c r="QEB183" s="20"/>
      <c r="QEC183" s="20"/>
      <c r="QED183" s="20"/>
      <c r="QEE183" s="20"/>
      <c r="QEF183" s="20"/>
      <c r="QEG183" s="20"/>
      <c r="QEH183" s="20"/>
      <c r="QEI183" s="20"/>
      <c r="QEJ183" s="20"/>
      <c r="QEK183" s="20"/>
      <c r="QEL183" s="20"/>
      <c r="QEM183" s="20"/>
      <c r="QEN183" s="20"/>
      <c r="QEO183" s="20"/>
      <c r="QEP183" s="20"/>
      <c r="QEQ183" s="20"/>
      <c r="QER183" s="20"/>
      <c r="QES183" s="20"/>
      <c r="QET183" s="20"/>
      <c r="QEU183" s="20"/>
      <c r="QEV183" s="20"/>
      <c r="QEW183" s="20"/>
      <c r="QEX183" s="20"/>
      <c r="QEY183" s="20"/>
      <c r="QEZ183" s="20"/>
      <c r="QFA183" s="20"/>
      <c r="QFB183" s="20"/>
      <c r="QFC183" s="20"/>
      <c r="QFD183" s="20"/>
      <c r="QFE183" s="20"/>
      <c r="QFF183" s="20"/>
      <c r="QFG183" s="20"/>
      <c r="QFH183" s="20"/>
      <c r="QFI183" s="20"/>
      <c r="QFJ183" s="20"/>
      <c r="QFK183" s="20"/>
      <c r="QFL183" s="20"/>
      <c r="QFM183" s="20"/>
      <c r="QFN183" s="20"/>
      <c r="QFO183" s="20"/>
      <c r="QFP183" s="20"/>
      <c r="QFQ183" s="20"/>
      <c r="QFR183" s="20"/>
      <c r="QFS183" s="20"/>
      <c r="QFT183" s="20"/>
      <c r="QFU183" s="20"/>
      <c r="QFV183" s="20"/>
      <c r="QFW183" s="20"/>
      <c r="QFX183" s="20"/>
      <c r="QFY183" s="20"/>
      <c r="QFZ183" s="20"/>
      <c r="QGA183" s="20"/>
      <c r="QGB183" s="20"/>
      <c r="QGC183" s="20"/>
      <c r="QGD183" s="20"/>
      <c r="QGE183" s="20"/>
      <c r="QGF183" s="20"/>
      <c r="QGG183" s="20"/>
      <c r="QGH183" s="20"/>
      <c r="QGI183" s="20"/>
      <c r="QGJ183" s="20"/>
      <c r="QGK183" s="20"/>
      <c r="QGL183" s="20"/>
      <c r="QGM183" s="20"/>
      <c r="QGN183" s="20"/>
      <c r="QGO183" s="20"/>
      <c r="QGP183" s="20"/>
      <c r="QGQ183" s="20"/>
      <c r="QGR183" s="20"/>
      <c r="QGS183" s="20"/>
      <c r="QGT183" s="20"/>
      <c r="QGU183" s="20"/>
      <c r="QGV183" s="20"/>
      <c r="QGW183" s="20"/>
      <c r="QGX183" s="20"/>
      <c r="QGY183" s="20"/>
      <c r="QGZ183" s="20"/>
      <c r="QHA183" s="20"/>
      <c r="QHB183" s="20"/>
      <c r="QHC183" s="20"/>
      <c r="QHD183" s="20"/>
      <c r="QHE183" s="20"/>
      <c r="QHF183" s="20"/>
      <c r="QHG183" s="20"/>
      <c r="QHH183" s="20"/>
      <c r="QHI183" s="20"/>
      <c r="QHJ183" s="20"/>
      <c r="QHK183" s="20"/>
      <c r="QHL183" s="20"/>
      <c r="QHM183" s="20"/>
      <c r="QHN183" s="20"/>
      <c r="QHO183" s="20"/>
      <c r="QHP183" s="20"/>
      <c r="QHQ183" s="20"/>
      <c r="QHR183" s="20"/>
      <c r="QHS183" s="20"/>
      <c r="QHT183" s="20"/>
      <c r="QHU183" s="20"/>
      <c r="QHV183" s="20"/>
      <c r="QHW183" s="20"/>
      <c r="QHX183" s="20"/>
      <c r="QHY183" s="20"/>
      <c r="QHZ183" s="20"/>
      <c r="QIA183" s="20"/>
      <c r="QIB183" s="20"/>
      <c r="QIC183" s="20"/>
      <c r="QID183" s="20"/>
      <c r="QIE183" s="20"/>
      <c r="QIF183" s="20"/>
      <c r="QIG183" s="20"/>
      <c r="QIH183" s="20"/>
      <c r="QII183" s="20"/>
      <c r="QIJ183" s="20"/>
      <c r="QIK183" s="20"/>
      <c r="QIL183" s="20"/>
      <c r="QIM183" s="20"/>
      <c r="QIN183" s="20"/>
      <c r="QIO183" s="20"/>
      <c r="QIP183" s="20"/>
      <c r="QIQ183" s="20"/>
      <c r="QIR183" s="20"/>
      <c r="QIS183" s="20"/>
      <c r="QIT183" s="20"/>
      <c r="QIU183" s="20"/>
      <c r="QIV183" s="20"/>
      <c r="QIW183" s="20"/>
      <c r="QIX183" s="20"/>
      <c r="QIY183" s="20"/>
      <c r="QIZ183" s="20"/>
      <c r="QJA183" s="20"/>
      <c r="QJB183" s="20"/>
      <c r="QJC183" s="20"/>
      <c r="QJD183" s="20"/>
      <c r="QJE183" s="20"/>
      <c r="QJF183" s="20"/>
      <c r="QJG183" s="20"/>
      <c r="QJH183" s="20"/>
      <c r="QJI183" s="20"/>
      <c r="QJJ183" s="20"/>
      <c r="QJK183" s="20"/>
      <c r="QJL183" s="20"/>
      <c r="QJM183" s="20"/>
      <c r="QJN183" s="20"/>
      <c r="QJO183" s="20"/>
      <c r="QJP183" s="20"/>
      <c r="QJQ183" s="20"/>
      <c r="QJR183" s="20"/>
      <c r="QJS183" s="20"/>
      <c r="QJT183" s="20"/>
      <c r="QJU183" s="20"/>
      <c r="QJV183" s="20"/>
      <c r="QJW183" s="20"/>
      <c r="QJX183" s="20"/>
      <c r="QJY183" s="20"/>
      <c r="QJZ183" s="20"/>
      <c r="QKA183" s="20"/>
      <c r="QKB183" s="20"/>
      <c r="QKC183" s="20"/>
      <c r="QKD183" s="20"/>
      <c r="QKE183" s="20"/>
      <c r="QKF183" s="20"/>
      <c r="QKG183" s="20"/>
      <c r="QKH183" s="20"/>
      <c r="QKI183" s="20"/>
      <c r="QKJ183" s="20"/>
      <c r="QKK183" s="20"/>
      <c r="QKL183" s="20"/>
      <c r="QKM183" s="20"/>
      <c r="QKN183" s="20"/>
      <c r="QKO183" s="20"/>
      <c r="QKP183" s="20"/>
      <c r="QKQ183" s="20"/>
      <c r="QKR183" s="20"/>
      <c r="QKS183" s="20"/>
      <c r="QKT183" s="20"/>
      <c r="QKU183" s="20"/>
      <c r="QKV183" s="20"/>
      <c r="QKW183" s="20"/>
      <c r="QKX183" s="20"/>
      <c r="QKY183" s="20"/>
      <c r="QKZ183" s="20"/>
      <c r="QLA183" s="20"/>
      <c r="QLB183" s="20"/>
      <c r="QLC183" s="20"/>
      <c r="QLD183" s="20"/>
      <c r="QLE183" s="20"/>
      <c r="QLF183" s="20"/>
      <c r="QLG183" s="20"/>
      <c r="QLH183" s="20"/>
      <c r="QLI183" s="20"/>
      <c r="QLJ183" s="20"/>
      <c r="QLK183" s="20"/>
      <c r="QLL183" s="20"/>
      <c r="QLM183" s="20"/>
      <c r="QLN183" s="20"/>
      <c r="QLO183" s="20"/>
      <c r="QLP183" s="20"/>
      <c r="QLQ183" s="20"/>
      <c r="QLR183" s="20"/>
      <c r="QLS183" s="20"/>
      <c r="QLT183" s="20"/>
      <c r="QLU183" s="20"/>
      <c r="QLV183" s="20"/>
      <c r="QLW183" s="20"/>
      <c r="QLX183" s="20"/>
      <c r="QLY183" s="20"/>
      <c r="QLZ183" s="20"/>
      <c r="QMA183" s="20"/>
      <c r="QMB183" s="20"/>
      <c r="QMC183" s="20"/>
      <c r="QMD183" s="20"/>
      <c r="QME183" s="20"/>
      <c r="QMF183" s="20"/>
      <c r="QMG183" s="20"/>
      <c r="QMH183" s="20"/>
      <c r="QMI183" s="20"/>
      <c r="QMJ183" s="20"/>
      <c r="QMK183" s="20"/>
      <c r="QML183" s="20"/>
      <c r="QMM183" s="20"/>
      <c r="QMN183" s="20"/>
      <c r="QMO183" s="20"/>
      <c r="QMP183" s="20"/>
      <c r="QMQ183" s="20"/>
      <c r="QMR183" s="20"/>
      <c r="QMS183" s="20"/>
      <c r="QMT183" s="20"/>
      <c r="QMU183" s="20"/>
      <c r="QMV183" s="20"/>
      <c r="QMW183" s="20"/>
      <c r="QMX183" s="20"/>
      <c r="QMY183" s="20"/>
      <c r="QMZ183" s="20"/>
      <c r="QNA183" s="20"/>
      <c r="QNB183" s="20"/>
      <c r="QNC183" s="20"/>
      <c r="QND183" s="20"/>
      <c r="QNE183" s="20"/>
      <c r="QNF183" s="20"/>
      <c r="QNG183" s="20"/>
      <c r="QNH183" s="20"/>
      <c r="QNI183" s="20"/>
      <c r="QNJ183" s="20"/>
      <c r="QNK183" s="20"/>
      <c r="QNL183" s="20"/>
      <c r="QNM183" s="20"/>
      <c r="QNN183" s="20"/>
      <c r="QNO183" s="20"/>
      <c r="QNP183" s="20"/>
      <c r="QNQ183" s="20"/>
      <c r="QNR183" s="20"/>
      <c r="QNS183" s="20"/>
      <c r="QNT183" s="20"/>
      <c r="QNU183" s="20"/>
      <c r="QNV183" s="20"/>
      <c r="QNW183" s="20"/>
      <c r="QNX183" s="20"/>
      <c r="QNY183" s="20"/>
      <c r="QNZ183" s="20"/>
      <c r="QOA183" s="20"/>
      <c r="QOB183" s="20"/>
      <c r="QOC183" s="20"/>
      <c r="QOD183" s="20"/>
      <c r="QOE183" s="20"/>
      <c r="QOF183" s="20"/>
      <c r="QOG183" s="20"/>
      <c r="QOH183" s="20"/>
      <c r="QOI183" s="20"/>
      <c r="QOJ183" s="20"/>
      <c r="QOK183" s="20"/>
      <c r="QOL183" s="20"/>
      <c r="QOM183" s="20"/>
      <c r="QON183" s="20"/>
      <c r="QOO183" s="20"/>
      <c r="QOP183" s="20"/>
      <c r="QOQ183" s="20"/>
      <c r="QOR183" s="20"/>
      <c r="QOS183" s="20"/>
      <c r="QOT183" s="20"/>
      <c r="QOU183" s="20"/>
      <c r="QOV183" s="20"/>
      <c r="QOW183" s="20"/>
      <c r="QOX183" s="20"/>
      <c r="QOY183" s="20"/>
      <c r="QOZ183" s="20"/>
      <c r="QPA183" s="20"/>
      <c r="QPB183" s="20"/>
      <c r="QPC183" s="20"/>
      <c r="QPD183" s="20"/>
      <c r="QPE183" s="20"/>
      <c r="QPF183" s="20"/>
      <c r="QPG183" s="20"/>
      <c r="QPH183" s="20"/>
      <c r="QPI183" s="20"/>
      <c r="QPJ183" s="20"/>
      <c r="QPK183" s="20"/>
      <c r="QPL183" s="20"/>
      <c r="QPM183" s="20"/>
      <c r="QPN183" s="20"/>
      <c r="QPO183" s="20"/>
      <c r="QPP183" s="20"/>
      <c r="QPQ183" s="20"/>
      <c r="QPR183" s="20"/>
      <c r="QPS183" s="20"/>
      <c r="QPT183" s="20"/>
      <c r="QPU183" s="20"/>
      <c r="QPV183" s="20"/>
      <c r="QPW183" s="20"/>
      <c r="QPX183" s="20"/>
      <c r="QPY183" s="20"/>
      <c r="QPZ183" s="20"/>
      <c r="QQA183" s="20"/>
      <c r="QQB183" s="20"/>
      <c r="QQC183" s="20"/>
      <c r="QQD183" s="20"/>
      <c r="QQE183" s="20"/>
      <c r="QQF183" s="20"/>
      <c r="QQG183" s="20"/>
      <c r="QQH183" s="20"/>
      <c r="QQI183" s="20"/>
      <c r="QQJ183" s="20"/>
      <c r="QQK183" s="20"/>
      <c r="QQL183" s="20"/>
      <c r="QQM183" s="20"/>
      <c r="QQN183" s="20"/>
      <c r="QQO183" s="20"/>
      <c r="QQP183" s="20"/>
      <c r="QQQ183" s="20"/>
      <c r="QQR183" s="20"/>
      <c r="QQS183" s="20"/>
      <c r="QQT183" s="20"/>
      <c r="QQU183" s="20"/>
      <c r="QQV183" s="20"/>
      <c r="QQW183" s="20"/>
      <c r="QQX183" s="20"/>
      <c r="QQY183" s="20"/>
      <c r="QQZ183" s="20"/>
      <c r="QRA183" s="20"/>
      <c r="QRB183" s="20"/>
      <c r="QRC183" s="20"/>
      <c r="QRD183" s="20"/>
      <c r="QRE183" s="20"/>
      <c r="QRF183" s="20"/>
      <c r="QRG183" s="20"/>
      <c r="QRH183" s="20"/>
      <c r="QRI183" s="20"/>
      <c r="QRJ183" s="20"/>
      <c r="QRK183" s="20"/>
      <c r="QRL183" s="20"/>
      <c r="QRM183" s="20"/>
      <c r="QRN183" s="20"/>
      <c r="QRO183" s="20"/>
      <c r="QRP183" s="20"/>
      <c r="QRQ183" s="20"/>
      <c r="QRR183" s="20"/>
      <c r="QRS183" s="20"/>
      <c r="QRT183" s="20"/>
      <c r="QRU183" s="20"/>
      <c r="QRV183" s="20"/>
      <c r="QRW183" s="20"/>
      <c r="QRX183" s="20"/>
      <c r="QRY183" s="20"/>
      <c r="QRZ183" s="20"/>
      <c r="QSA183" s="20"/>
      <c r="QSB183" s="20"/>
      <c r="QSC183" s="20"/>
      <c r="QSD183" s="20"/>
      <c r="QSE183" s="20"/>
      <c r="QSF183" s="20"/>
      <c r="QSG183" s="20"/>
      <c r="QSH183" s="20"/>
      <c r="QSI183" s="20"/>
      <c r="QSJ183" s="20"/>
      <c r="QSK183" s="20"/>
      <c r="QSL183" s="20"/>
      <c r="QSM183" s="20"/>
      <c r="QSN183" s="20"/>
      <c r="QSO183" s="20"/>
      <c r="QSP183" s="20"/>
      <c r="QSQ183" s="20"/>
      <c r="QSR183" s="20"/>
      <c r="QSS183" s="20"/>
      <c r="QST183" s="20"/>
      <c r="QSU183" s="20"/>
      <c r="QSV183" s="20"/>
      <c r="QSW183" s="20"/>
      <c r="QSX183" s="20"/>
      <c r="QSY183" s="20"/>
      <c r="QSZ183" s="20"/>
      <c r="QTA183" s="20"/>
      <c r="QTB183" s="20"/>
      <c r="QTC183" s="20"/>
      <c r="QTD183" s="20"/>
      <c r="QTE183" s="20"/>
      <c r="QTF183" s="20"/>
      <c r="QTG183" s="20"/>
      <c r="QTH183" s="20"/>
      <c r="QTI183" s="20"/>
      <c r="QTJ183" s="20"/>
      <c r="QTK183" s="20"/>
      <c r="QTL183" s="20"/>
      <c r="QTM183" s="20"/>
      <c r="QTN183" s="20"/>
      <c r="QTO183" s="20"/>
      <c r="QTP183" s="20"/>
      <c r="QTQ183" s="20"/>
      <c r="QTR183" s="20"/>
      <c r="QTS183" s="20"/>
      <c r="QTT183" s="20"/>
      <c r="QTU183" s="20"/>
      <c r="QTV183" s="20"/>
      <c r="QTW183" s="20"/>
      <c r="QTX183" s="20"/>
      <c r="QTY183" s="20"/>
      <c r="QTZ183" s="20"/>
      <c r="QUA183" s="20"/>
      <c r="QUB183" s="20"/>
      <c r="QUC183" s="20"/>
      <c r="QUD183" s="20"/>
      <c r="QUE183" s="20"/>
      <c r="QUF183" s="20"/>
      <c r="QUG183" s="20"/>
      <c r="QUH183" s="20"/>
      <c r="QUI183" s="20"/>
      <c r="QUJ183" s="20"/>
      <c r="QUK183" s="20"/>
      <c r="QUL183" s="20"/>
      <c r="QUM183" s="20"/>
      <c r="QUN183" s="20"/>
      <c r="QUO183" s="20"/>
      <c r="QUP183" s="20"/>
      <c r="QUQ183" s="20"/>
      <c r="QUR183" s="20"/>
      <c r="QUS183" s="20"/>
      <c r="QUT183" s="20"/>
      <c r="QUU183" s="20"/>
      <c r="QUV183" s="20"/>
      <c r="QUW183" s="20"/>
      <c r="QUX183" s="20"/>
      <c r="QUY183" s="20"/>
      <c r="QUZ183" s="20"/>
      <c r="QVA183" s="20"/>
      <c r="QVB183" s="20"/>
      <c r="QVC183" s="20"/>
      <c r="QVD183" s="20"/>
      <c r="QVE183" s="20"/>
      <c r="QVF183" s="20"/>
      <c r="QVG183" s="20"/>
      <c r="QVH183" s="20"/>
      <c r="QVI183" s="20"/>
      <c r="QVJ183" s="20"/>
      <c r="QVK183" s="20"/>
      <c r="QVL183" s="20"/>
      <c r="QVM183" s="20"/>
      <c r="QVN183" s="20"/>
      <c r="QVO183" s="20"/>
      <c r="QVP183" s="20"/>
      <c r="QVQ183" s="20"/>
      <c r="QVR183" s="20"/>
      <c r="QVS183" s="20"/>
      <c r="QVT183" s="20"/>
      <c r="QVU183" s="20"/>
      <c r="QVV183" s="20"/>
      <c r="QVW183" s="20"/>
      <c r="QVX183" s="20"/>
      <c r="QVY183" s="20"/>
      <c r="QVZ183" s="20"/>
      <c r="QWA183" s="20"/>
      <c r="QWB183" s="20"/>
      <c r="QWC183" s="20"/>
      <c r="QWD183" s="20"/>
      <c r="QWE183" s="20"/>
      <c r="QWF183" s="20"/>
      <c r="QWG183" s="20"/>
      <c r="QWH183" s="20"/>
      <c r="QWI183" s="20"/>
      <c r="QWJ183" s="20"/>
      <c r="QWK183" s="20"/>
      <c r="QWL183" s="20"/>
      <c r="QWM183" s="20"/>
      <c r="QWN183" s="20"/>
      <c r="QWO183" s="20"/>
      <c r="QWP183" s="20"/>
      <c r="QWQ183" s="20"/>
      <c r="QWR183" s="20"/>
      <c r="QWS183" s="20"/>
      <c r="QWT183" s="20"/>
      <c r="QWU183" s="20"/>
      <c r="QWV183" s="20"/>
      <c r="QWW183" s="20"/>
      <c r="QWX183" s="20"/>
      <c r="QWY183" s="20"/>
      <c r="QWZ183" s="20"/>
      <c r="QXA183" s="20"/>
      <c r="QXB183" s="20"/>
      <c r="QXC183" s="20"/>
      <c r="QXD183" s="20"/>
      <c r="QXE183" s="20"/>
      <c r="QXF183" s="20"/>
      <c r="QXG183" s="20"/>
      <c r="QXH183" s="20"/>
      <c r="QXI183" s="20"/>
      <c r="QXJ183" s="20"/>
      <c r="QXK183" s="20"/>
      <c r="QXL183" s="20"/>
      <c r="QXM183" s="20"/>
      <c r="QXN183" s="20"/>
      <c r="QXO183" s="20"/>
      <c r="QXP183" s="20"/>
      <c r="QXQ183" s="20"/>
      <c r="QXR183" s="20"/>
      <c r="QXS183" s="20"/>
      <c r="QXT183" s="20"/>
      <c r="QXU183" s="20"/>
      <c r="QXV183" s="20"/>
      <c r="QXW183" s="20"/>
      <c r="QXX183" s="20"/>
      <c r="QXY183" s="20"/>
      <c r="QXZ183" s="20"/>
      <c r="QYA183" s="20"/>
      <c r="QYB183" s="20"/>
      <c r="QYC183" s="20"/>
      <c r="QYD183" s="20"/>
      <c r="QYE183" s="20"/>
      <c r="QYF183" s="20"/>
      <c r="QYG183" s="20"/>
      <c r="QYH183" s="20"/>
      <c r="QYI183" s="20"/>
      <c r="QYJ183" s="20"/>
      <c r="QYK183" s="20"/>
      <c r="QYL183" s="20"/>
      <c r="QYM183" s="20"/>
      <c r="QYN183" s="20"/>
      <c r="QYO183" s="20"/>
      <c r="QYP183" s="20"/>
      <c r="QYQ183" s="20"/>
      <c r="QYR183" s="20"/>
      <c r="QYS183" s="20"/>
      <c r="QYT183" s="20"/>
      <c r="QYU183" s="20"/>
      <c r="QYV183" s="20"/>
      <c r="QYW183" s="20"/>
      <c r="QYX183" s="20"/>
      <c r="QYY183" s="20"/>
      <c r="QYZ183" s="20"/>
      <c r="QZA183" s="20"/>
      <c r="QZB183" s="20"/>
      <c r="QZC183" s="20"/>
      <c r="QZD183" s="20"/>
      <c r="QZE183" s="20"/>
      <c r="QZF183" s="20"/>
      <c r="QZG183" s="20"/>
      <c r="QZH183" s="20"/>
      <c r="QZI183" s="20"/>
      <c r="QZJ183" s="20"/>
      <c r="QZK183" s="20"/>
      <c r="QZL183" s="20"/>
      <c r="QZM183" s="20"/>
      <c r="QZN183" s="20"/>
      <c r="QZO183" s="20"/>
      <c r="QZP183" s="20"/>
      <c r="QZQ183" s="20"/>
      <c r="QZR183" s="20"/>
      <c r="QZS183" s="20"/>
      <c r="QZT183" s="20"/>
      <c r="QZU183" s="20"/>
      <c r="QZV183" s="20"/>
      <c r="QZW183" s="20"/>
      <c r="QZX183" s="20"/>
      <c r="QZY183" s="20"/>
      <c r="QZZ183" s="20"/>
      <c r="RAA183" s="20"/>
      <c r="RAB183" s="20"/>
      <c r="RAC183" s="20"/>
      <c r="RAD183" s="20"/>
      <c r="RAE183" s="20"/>
      <c r="RAF183" s="20"/>
      <c r="RAG183" s="20"/>
      <c r="RAH183" s="20"/>
      <c r="RAI183" s="20"/>
      <c r="RAJ183" s="20"/>
      <c r="RAK183" s="20"/>
      <c r="RAL183" s="20"/>
      <c r="RAM183" s="20"/>
      <c r="RAN183" s="20"/>
      <c r="RAO183" s="20"/>
      <c r="RAP183" s="20"/>
      <c r="RAQ183" s="20"/>
      <c r="RAR183" s="20"/>
      <c r="RAS183" s="20"/>
      <c r="RAT183" s="20"/>
      <c r="RAU183" s="20"/>
      <c r="RAV183" s="20"/>
      <c r="RAW183" s="20"/>
      <c r="RAX183" s="20"/>
      <c r="RAY183" s="20"/>
      <c r="RAZ183" s="20"/>
      <c r="RBA183" s="20"/>
      <c r="RBB183" s="20"/>
      <c r="RBC183" s="20"/>
      <c r="RBD183" s="20"/>
      <c r="RBE183" s="20"/>
      <c r="RBF183" s="20"/>
      <c r="RBG183" s="20"/>
      <c r="RBH183" s="20"/>
      <c r="RBI183" s="20"/>
      <c r="RBJ183" s="20"/>
      <c r="RBK183" s="20"/>
      <c r="RBL183" s="20"/>
      <c r="RBM183" s="20"/>
      <c r="RBN183" s="20"/>
      <c r="RBO183" s="20"/>
      <c r="RBP183" s="20"/>
      <c r="RBQ183" s="20"/>
      <c r="RBR183" s="20"/>
      <c r="RBS183" s="20"/>
      <c r="RBT183" s="20"/>
      <c r="RBU183" s="20"/>
      <c r="RBV183" s="20"/>
      <c r="RBW183" s="20"/>
      <c r="RBX183" s="20"/>
      <c r="RBY183" s="20"/>
      <c r="RBZ183" s="20"/>
      <c r="RCA183" s="20"/>
      <c r="RCB183" s="20"/>
      <c r="RCC183" s="20"/>
      <c r="RCD183" s="20"/>
      <c r="RCE183" s="20"/>
      <c r="RCF183" s="20"/>
      <c r="RCG183" s="20"/>
      <c r="RCH183" s="20"/>
      <c r="RCI183" s="20"/>
      <c r="RCJ183" s="20"/>
      <c r="RCK183" s="20"/>
      <c r="RCL183" s="20"/>
      <c r="RCM183" s="20"/>
      <c r="RCN183" s="20"/>
      <c r="RCO183" s="20"/>
      <c r="RCP183" s="20"/>
      <c r="RCQ183" s="20"/>
      <c r="RCR183" s="20"/>
      <c r="RCS183" s="20"/>
      <c r="RCT183" s="20"/>
      <c r="RCU183" s="20"/>
      <c r="RCV183" s="20"/>
      <c r="RCW183" s="20"/>
      <c r="RCX183" s="20"/>
      <c r="RCY183" s="20"/>
      <c r="RCZ183" s="20"/>
      <c r="RDA183" s="20"/>
      <c r="RDB183" s="20"/>
      <c r="RDC183" s="20"/>
      <c r="RDD183" s="20"/>
      <c r="RDE183" s="20"/>
      <c r="RDF183" s="20"/>
      <c r="RDG183" s="20"/>
      <c r="RDH183" s="20"/>
      <c r="RDI183" s="20"/>
      <c r="RDJ183" s="20"/>
      <c r="RDK183" s="20"/>
      <c r="RDL183" s="20"/>
      <c r="RDM183" s="20"/>
      <c r="RDN183" s="20"/>
      <c r="RDO183" s="20"/>
      <c r="RDP183" s="20"/>
      <c r="RDQ183" s="20"/>
      <c r="RDR183" s="20"/>
      <c r="RDS183" s="20"/>
      <c r="RDT183" s="20"/>
      <c r="RDU183" s="20"/>
      <c r="RDV183" s="20"/>
      <c r="RDW183" s="20"/>
      <c r="RDX183" s="20"/>
      <c r="RDY183" s="20"/>
      <c r="RDZ183" s="20"/>
      <c r="REA183" s="20"/>
      <c r="REB183" s="20"/>
      <c r="REC183" s="20"/>
      <c r="RED183" s="20"/>
      <c r="REE183" s="20"/>
      <c r="REF183" s="20"/>
      <c r="REG183" s="20"/>
      <c r="REH183" s="20"/>
      <c r="REI183" s="20"/>
      <c r="REJ183" s="20"/>
      <c r="REK183" s="20"/>
      <c r="REL183" s="20"/>
      <c r="REM183" s="20"/>
      <c r="REN183" s="20"/>
      <c r="REO183" s="20"/>
      <c r="REP183" s="20"/>
      <c r="REQ183" s="20"/>
      <c r="RER183" s="20"/>
      <c r="RES183" s="20"/>
      <c r="RET183" s="20"/>
      <c r="REU183" s="20"/>
      <c r="REV183" s="20"/>
      <c r="REW183" s="20"/>
      <c r="REX183" s="20"/>
      <c r="REY183" s="20"/>
      <c r="REZ183" s="20"/>
      <c r="RFA183" s="20"/>
      <c r="RFB183" s="20"/>
      <c r="RFC183" s="20"/>
      <c r="RFD183" s="20"/>
      <c r="RFE183" s="20"/>
      <c r="RFF183" s="20"/>
      <c r="RFG183" s="20"/>
      <c r="RFH183" s="20"/>
      <c r="RFI183" s="20"/>
      <c r="RFJ183" s="20"/>
      <c r="RFK183" s="20"/>
      <c r="RFL183" s="20"/>
      <c r="RFM183" s="20"/>
      <c r="RFN183" s="20"/>
      <c r="RFO183" s="20"/>
      <c r="RFP183" s="20"/>
      <c r="RFQ183" s="20"/>
      <c r="RFR183" s="20"/>
      <c r="RFS183" s="20"/>
      <c r="RFT183" s="20"/>
      <c r="RFU183" s="20"/>
      <c r="RFV183" s="20"/>
      <c r="RFW183" s="20"/>
      <c r="RFX183" s="20"/>
      <c r="RFY183" s="20"/>
      <c r="RFZ183" s="20"/>
      <c r="RGA183" s="20"/>
      <c r="RGB183" s="20"/>
      <c r="RGC183" s="20"/>
      <c r="RGD183" s="20"/>
      <c r="RGE183" s="20"/>
      <c r="RGF183" s="20"/>
      <c r="RGG183" s="20"/>
      <c r="RGH183" s="20"/>
      <c r="RGI183" s="20"/>
      <c r="RGJ183" s="20"/>
      <c r="RGK183" s="20"/>
      <c r="RGL183" s="20"/>
      <c r="RGM183" s="20"/>
      <c r="RGN183" s="20"/>
      <c r="RGO183" s="20"/>
      <c r="RGP183" s="20"/>
      <c r="RGQ183" s="20"/>
      <c r="RGR183" s="20"/>
      <c r="RGS183" s="20"/>
      <c r="RGT183" s="20"/>
      <c r="RGU183" s="20"/>
      <c r="RGV183" s="20"/>
      <c r="RGW183" s="20"/>
      <c r="RGX183" s="20"/>
      <c r="RGY183" s="20"/>
      <c r="RGZ183" s="20"/>
      <c r="RHA183" s="20"/>
      <c r="RHB183" s="20"/>
      <c r="RHC183" s="20"/>
      <c r="RHD183" s="20"/>
      <c r="RHE183" s="20"/>
      <c r="RHF183" s="20"/>
      <c r="RHG183" s="20"/>
      <c r="RHH183" s="20"/>
      <c r="RHI183" s="20"/>
      <c r="RHJ183" s="20"/>
      <c r="RHK183" s="20"/>
      <c r="RHL183" s="20"/>
      <c r="RHM183" s="20"/>
      <c r="RHN183" s="20"/>
      <c r="RHO183" s="20"/>
      <c r="RHP183" s="20"/>
      <c r="RHQ183" s="20"/>
      <c r="RHR183" s="20"/>
      <c r="RHS183" s="20"/>
      <c r="RHT183" s="20"/>
      <c r="RHU183" s="20"/>
      <c r="RHV183" s="20"/>
      <c r="RHW183" s="20"/>
      <c r="RHX183" s="20"/>
      <c r="RHY183" s="20"/>
      <c r="RHZ183" s="20"/>
      <c r="RIA183" s="20"/>
      <c r="RIB183" s="20"/>
      <c r="RIC183" s="20"/>
      <c r="RID183" s="20"/>
      <c r="RIE183" s="20"/>
      <c r="RIF183" s="20"/>
      <c r="RIG183" s="20"/>
      <c r="RIH183" s="20"/>
      <c r="RII183" s="20"/>
      <c r="RIJ183" s="20"/>
      <c r="RIK183" s="20"/>
      <c r="RIL183" s="20"/>
      <c r="RIM183" s="20"/>
      <c r="RIN183" s="20"/>
      <c r="RIO183" s="20"/>
      <c r="RIP183" s="20"/>
      <c r="RIQ183" s="20"/>
      <c r="RIR183" s="20"/>
      <c r="RIS183" s="20"/>
      <c r="RIT183" s="20"/>
      <c r="RIU183" s="20"/>
      <c r="RIV183" s="20"/>
      <c r="RIW183" s="20"/>
      <c r="RIX183" s="20"/>
      <c r="RIY183" s="20"/>
      <c r="RIZ183" s="20"/>
      <c r="RJA183" s="20"/>
      <c r="RJB183" s="20"/>
      <c r="RJC183" s="20"/>
      <c r="RJD183" s="20"/>
      <c r="RJE183" s="20"/>
      <c r="RJF183" s="20"/>
      <c r="RJG183" s="20"/>
      <c r="RJH183" s="20"/>
      <c r="RJI183" s="20"/>
      <c r="RJJ183" s="20"/>
      <c r="RJK183" s="20"/>
      <c r="RJL183" s="20"/>
      <c r="RJM183" s="20"/>
      <c r="RJN183" s="20"/>
      <c r="RJO183" s="20"/>
      <c r="RJP183" s="20"/>
      <c r="RJQ183" s="20"/>
      <c r="RJR183" s="20"/>
      <c r="RJS183" s="20"/>
      <c r="RJT183" s="20"/>
      <c r="RJU183" s="20"/>
      <c r="RJV183" s="20"/>
      <c r="RJW183" s="20"/>
      <c r="RJX183" s="20"/>
      <c r="RJY183" s="20"/>
      <c r="RJZ183" s="20"/>
      <c r="RKA183" s="20"/>
      <c r="RKB183" s="20"/>
      <c r="RKC183" s="20"/>
      <c r="RKD183" s="20"/>
      <c r="RKE183" s="20"/>
      <c r="RKF183" s="20"/>
      <c r="RKG183" s="20"/>
      <c r="RKH183" s="20"/>
      <c r="RKI183" s="20"/>
      <c r="RKJ183" s="20"/>
      <c r="RKK183" s="20"/>
      <c r="RKL183" s="20"/>
      <c r="RKM183" s="20"/>
      <c r="RKN183" s="20"/>
      <c r="RKO183" s="20"/>
      <c r="RKP183" s="20"/>
      <c r="RKQ183" s="20"/>
      <c r="RKR183" s="20"/>
      <c r="RKS183" s="20"/>
      <c r="RKT183" s="20"/>
      <c r="RKU183" s="20"/>
      <c r="RKV183" s="20"/>
      <c r="RKW183" s="20"/>
      <c r="RKX183" s="20"/>
      <c r="RKY183" s="20"/>
      <c r="RKZ183" s="20"/>
      <c r="RLA183" s="20"/>
      <c r="RLB183" s="20"/>
      <c r="RLC183" s="20"/>
      <c r="RLD183" s="20"/>
      <c r="RLE183" s="20"/>
      <c r="RLF183" s="20"/>
      <c r="RLG183" s="20"/>
      <c r="RLH183" s="20"/>
      <c r="RLI183" s="20"/>
      <c r="RLJ183" s="20"/>
      <c r="RLK183" s="20"/>
      <c r="RLL183" s="20"/>
      <c r="RLM183" s="20"/>
      <c r="RLN183" s="20"/>
      <c r="RLO183" s="20"/>
      <c r="RLP183" s="20"/>
      <c r="RLQ183" s="20"/>
      <c r="RLR183" s="20"/>
      <c r="RLS183" s="20"/>
      <c r="RLT183" s="20"/>
      <c r="RLU183" s="20"/>
      <c r="RLV183" s="20"/>
      <c r="RLW183" s="20"/>
      <c r="RLX183" s="20"/>
      <c r="RLY183" s="20"/>
      <c r="RLZ183" s="20"/>
      <c r="RMA183" s="20"/>
      <c r="RMB183" s="20"/>
      <c r="RMC183" s="20"/>
      <c r="RMD183" s="20"/>
      <c r="RME183" s="20"/>
      <c r="RMF183" s="20"/>
      <c r="RMG183" s="20"/>
      <c r="RMH183" s="20"/>
      <c r="RMI183" s="20"/>
      <c r="RMJ183" s="20"/>
      <c r="RMK183" s="20"/>
      <c r="RML183" s="20"/>
      <c r="RMM183" s="20"/>
      <c r="RMN183" s="20"/>
      <c r="RMO183" s="20"/>
      <c r="RMP183" s="20"/>
      <c r="RMQ183" s="20"/>
      <c r="RMR183" s="20"/>
      <c r="RMS183" s="20"/>
      <c r="RMT183" s="20"/>
      <c r="RMU183" s="20"/>
      <c r="RMV183" s="20"/>
      <c r="RMW183" s="20"/>
      <c r="RMX183" s="20"/>
      <c r="RMY183" s="20"/>
      <c r="RMZ183" s="20"/>
      <c r="RNA183" s="20"/>
      <c r="RNB183" s="20"/>
      <c r="RNC183" s="20"/>
      <c r="RND183" s="20"/>
      <c r="RNE183" s="20"/>
      <c r="RNF183" s="20"/>
      <c r="RNG183" s="20"/>
      <c r="RNH183" s="20"/>
      <c r="RNI183" s="20"/>
      <c r="RNJ183" s="20"/>
      <c r="RNK183" s="20"/>
      <c r="RNL183" s="20"/>
      <c r="RNM183" s="20"/>
      <c r="RNN183" s="20"/>
      <c r="RNO183" s="20"/>
      <c r="RNP183" s="20"/>
      <c r="RNQ183" s="20"/>
      <c r="RNR183" s="20"/>
      <c r="RNS183" s="20"/>
      <c r="RNT183" s="20"/>
      <c r="RNU183" s="20"/>
      <c r="RNV183" s="20"/>
      <c r="RNW183" s="20"/>
      <c r="RNX183" s="20"/>
      <c r="RNY183" s="20"/>
      <c r="RNZ183" s="20"/>
      <c r="ROA183" s="20"/>
      <c r="ROB183" s="20"/>
      <c r="ROC183" s="20"/>
      <c r="ROD183" s="20"/>
      <c r="ROE183" s="20"/>
      <c r="ROF183" s="20"/>
      <c r="ROG183" s="20"/>
      <c r="ROH183" s="20"/>
      <c r="ROI183" s="20"/>
      <c r="ROJ183" s="20"/>
      <c r="ROK183" s="20"/>
      <c r="ROL183" s="20"/>
      <c r="ROM183" s="20"/>
      <c r="RON183" s="20"/>
      <c r="ROO183" s="20"/>
      <c r="ROP183" s="20"/>
      <c r="ROQ183" s="20"/>
      <c r="ROR183" s="20"/>
      <c r="ROS183" s="20"/>
      <c r="ROT183" s="20"/>
      <c r="ROU183" s="20"/>
      <c r="ROV183" s="20"/>
      <c r="ROW183" s="20"/>
      <c r="ROX183" s="20"/>
      <c r="ROY183" s="20"/>
      <c r="ROZ183" s="20"/>
      <c r="RPA183" s="20"/>
      <c r="RPB183" s="20"/>
      <c r="RPC183" s="20"/>
      <c r="RPD183" s="20"/>
      <c r="RPE183" s="20"/>
      <c r="RPF183" s="20"/>
      <c r="RPG183" s="20"/>
      <c r="RPH183" s="20"/>
      <c r="RPI183" s="20"/>
      <c r="RPJ183" s="20"/>
      <c r="RPK183" s="20"/>
      <c r="RPL183" s="20"/>
      <c r="RPM183" s="20"/>
      <c r="RPN183" s="20"/>
      <c r="RPO183" s="20"/>
      <c r="RPP183" s="20"/>
      <c r="RPQ183" s="20"/>
      <c r="RPR183" s="20"/>
      <c r="RPS183" s="20"/>
      <c r="RPT183" s="20"/>
      <c r="RPU183" s="20"/>
      <c r="RPV183" s="20"/>
      <c r="RPW183" s="20"/>
      <c r="RPX183" s="20"/>
      <c r="RPY183" s="20"/>
      <c r="RPZ183" s="20"/>
      <c r="RQA183" s="20"/>
      <c r="RQB183" s="20"/>
      <c r="RQC183" s="20"/>
      <c r="RQD183" s="20"/>
      <c r="RQE183" s="20"/>
      <c r="RQF183" s="20"/>
      <c r="RQG183" s="20"/>
      <c r="RQH183" s="20"/>
      <c r="RQI183" s="20"/>
      <c r="RQJ183" s="20"/>
      <c r="RQK183" s="20"/>
      <c r="RQL183" s="20"/>
      <c r="RQM183" s="20"/>
      <c r="RQN183" s="20"/>
      <c r="RQO183" s="20"/>
      <c r="RQP183" s="20"/>
      <c r="RQQ183" s="20"/>
      <c r="RQR183" s="20"/>
      <c r="RQS183" s="20"/>
      <c r="RQT183" s="20"/>
      <c r="RQU183" s="20"/>
      <c r="RQV183" s="20"/>
      <c r="RQW183" s="20"/>
      <c r="RQX183" s="20"/>
      <c r="RQY183" s="20"/>
      <c r="RQZ183" s="20"/>
      <c r="RRA183" s="20"/>
      <c r="RRB183" s="20"/>
      <c r="RRC183" s="20"/>
      <c r="RRD183" s="20"/>
      <c r="RRE183" s="20"/>
      <c r="RRF183" s="20"/>
      <c r="RRG183" s="20"/>
      <c r="RRH183" s="20"/>
      <c r="RRI183" s="20"/>
      <c r="RRJ183" s="20"/>
      <c r="RRK183" s="20"/>
      <c r="RRL183" s="20"/>
      <c r="RRM183" s="20"/>
      <c r="RRN183" s="20"/>
      <c r="RRO183" s="20"/>
      <c r="RRP183" s="20"/>
      <c r="RRQ183" s="20"/>
      <c r="RRR183" s="20"/>
      <c r="RRS183" s="20"/>
      <c r="RRT183" s="20"/>
      <c r="RRU183" s="20"/>
      <c r="RRV183" s="20"/>
      <c r="RRW183" s="20"/>
      <c r="RRX183" s="20"/>
      <c r="RRY183" s="20"/>
      <c r="RRZ183" s="20"/>
      <c r="RSA183" s="20"/>
      <c r="RSB183" s="20"/>
      <c r="RSC183" s="20"/>
      <c r="RSD183" s="20"/>
      <c r="RSE183" s="20"/>
      <c r="RSF183" s="20"/>
      <c r="RSG183" s="20"/>
      <c r="RSH183" s="20"/>
      <c r="RSI183" s="20"/>
      <c r="RSJ183" s="20"/>
      <c r="RSK183" s="20"/>
      <c r="RSL183" s="20"/>
      <c r="RSM183" s="20"/>
      <c r="RSN183" s="20"/>
      <c r="RSO183" s="20"/>
      <c r="RSP183" s="20"/>
      <c r="RSQ183" s="20"/>
      <c r="RSR183" s="20"/>
      <c r="RSS183" s="20"/>
      <c r="RST183" s="20"/>
      <c r="RSU183" s="20"/>
      <c r="RSV183" s="20"/>
      <c r="RSW183" s="20"/>
      <c r="RSX183" s="20"/>
      <c r="RSY183" s="20"/>
      <c r="RSZ183" s="20"/>
      <c r="RTA183" s="20"/>
      <c r="RTB183" s="20"/>
      <c r="RTC183" s="20"/>
      <c r="RTD183" s="20"/>
      <c r="RTE183" s="20"/>
      <c r="RTF183" s="20"/>
      <c r="RTG183" s="20"/>
      <c r="RTH183" s="20"/>
      <c r="RTI183" s="20"/>
      <c r="RTJ183" s="20"/>
      <c r="RTK183" s="20"/>
      <c r="RTL183" s="20"/>
      <c r="RTM183" s="20"/>
      <c r="RTN183" s="20"/>
      <c r="RTO183" s="20"/>
      <c r="RTP183" s="20"/>
      <c r="RTQ183" s="20"/>
      <c r="RTR183" s="20"/>
      <c r="RTS183" s="20"/>
      <c r="RTT183" s="20"/>
      <c r="RTU183" s="20"/>
      <c r="RTV183" s="20"/>
      <c r="RTW183" s="20"/>
      <c r="RTX183" s="20"/>
      <c r="RTY183" s="20"/>
      <c r="RTZ183" s="20"/>
      <c r="RUA183" s="20"/>
      <c r="RUB183" s="20"/>
      <c r="RUC183" s="20"/>
      <c r="RUD183" s="20"/>
      <c r="RUE183" s="20"/>
      <c r="RUF183" s="20"/>
      <c r="RUG183" s="20"/>
      <c r="RUH183" s="20"/>
      <c r="RUI183" s="20"/>
      <c r="RUJ183" s="20"/>
      <c r="RUK183" s="20"/>
      <c r="RUL183" s="20"/>
      <c r="RUM183" s="20"/>
      <c r="RUN183" s="20"/>
      <c r="RUO183" s="20"/>
      <c r="RUP183" s="20"/>
      <c r="RUQ183" s="20"/>
      <c r="RUR183" s="20"/>
      <c r="RUS183" s="20"/>
      <c r="RUT183" s="20"/>
      <c r="RUU183" s="20"/>
      <c r="RUV183" s="20"/>
      <c r="RUW183" s="20"/>
      <c r="RUX183" s="20"/>
      <c r="RUY183" s="20"/>
      <c r="RUZ183" s="20"/>
      <c r="RVA183" s="20"/>
      <c r="RVB183" s="20"/>
      <c r="RVC183" s="20"/>
      <c r="RVD183" s="20"/>
      <c r="RVE183" s="20"/>
      <c r="RVF183" s="20"/>
      <c r="RVG183" s="20"/>
      <c r="RVH183" s="20"/>
      <c r="RVI183" s="20"/>
      <c r="RVJ183" s="20"/>
      <c r="RVK183" s="20"/>
      <c r="RVL183" s="20"/>
      <c r="RVM183" s="20"/>
      <c r="RVN183" s="20"/>
      <c r="RVO183" s="20"/>
      <c r="RVP183" s="20"/>
      <c r="RVQ183" s="20"/>
      <c r="RVR183" s="20"/>
      <c r="RVS183" s="20"/>
      <c r="RVT183" s="20"/>
      <c r="RVU183" s="20"/>
      <c r="RVV183" s="20"/>
      <c r="RVW183" s="20"/>
      <c r="RVX183" s="20"/>
      <c r="RVY183" s="20"/>
      <c r="RVZ183" s="20"/>
      <c r="RWA183" s="20"/>
      <c r="RWB183" s="20"/>
      <c r="RWC183" s="20"/>
      <c r="RWD183" s="20"/>
      <c r="RWE183" s="20"/>
      <c r="RWF183" s="20"/>
      <c r="RWG183" s="20"/>
      <c r="RWH183" s="20"/>
      <c r="RWI183" s="20"/>
      <c r="RWJ183" s="20"/>
      <c r="RWK183" s="20"/>
      <c r="RWL183" s="20"/>
      <c r="RWM183" s="20"/>
      <c r="RWN183" s="20"/>
      <c r="RWO183" s="20"/>
      <c r="RWP183" s="20"/>
      <c r="RWQ183" s="20"/>
      <c r="RWR183" s="20"/>
      <c r="RWS183" s="20"/>
      <c r="RWT183" s="20"/>
      <c r="RWU183" s="20"/>
      <c r="RWV183" s="20"/>
      <c r="RWW183" s="20"/>
      <c r="RWX183" s="20"/>
      <c r="RWY183" s="20"/>
      <c r="RWZ183" s="20"/>
      <c r="RXA183" s="20"/>
      <c r="RXB183" s="20"/>
      <c r="RXC183" s="20"/>
      <c r="RXD183" s="20"/>
      <c r="RXE183" s="20"/>
      <c r="RXF183" s="20"/>
      <c r="RXG183" s="20"/>
      <c r="RXH183" s="20"/>
      <c r="RXI183" s="20"/>
      <c r="RXJ183" s="20"/>
      <c r="RXK183" s="20"/>
      <c r="RXL183" s="20"/>
      <c r="RXM183" s="20"/>
      <c r="RXN183" s="20"/>
      <c r="RXO183" s="20"/>
      <c r="RXP183" s="20"/>
      <c r="RXQ183" s="20"/>
      <c r="RXR183" s="20"/>
      <c r="RXS183" s="20"/>
      <c r="RXT183" s="20"/>
      <c r="RXU183" s="20"/>
      <c r="RXV183" s="20"/>
      <c r="RXW183" s="20"/>
      <c r="RXX183" s="20"/>
      <c r="RXY183" s="20"/>
      <c r="RXZ183" s="20"/>
      <c r="RYA183" s="20"/>
      <c r="RYB183" s="20"/>
      <c r="RYC183" s="20"/>
      <c r="RYD183" s="20"/>
      <c r="RYE183" s="20"/>
      <c r="RYF183" s="20"/>
      <c r="RYG183" s="20"/>
      <c r="RYH183" s="20"/>
      <c r="RYI183" s="20"/>
      <c r="RYJ183" s="20"/>
      <c r="RYK183" s="20"/>
      <c r="RYL183" s="20"/>
      <c r="RYM183" s="20"/>
      <c r="RYN183" s="20"/>
      <c r="RYO183" s="20"/>
      <c r="RYP183" s="20"/>
      <c r="RYQ183" s="20"/>
      <c r="RYR183" s="20"/>
      <c r="RYS183" s="20"/>
      <c r="RYT183" s="20"/>
      <c r="RYU183" s="20"/>
      <c r="RYV183" s="20"/>
      <c r="RYW183" s="20"/>
      <c r="RYX183" s="20"/>
      <c r="RYY183" s="20"/>
      <c r="RYZ183" s="20"/>
      <c r="RZA183" s="20"/>
      <c r="RZB183" s="20"/>
      <c r="RZC183" s="20"/>
      <c r="RZD183" s="20"/>
      <c r="RZE183" s="20"/>
      <c r="RZF183" s="20"/>
      <c r="RZG183" s="20"/>
      <c r="RZH183" s="20"/>
      <c r="RZI183" s="20"/>
      <c r="RZJ183" s="20"/>
      <c r="RZK183" s="20"/>
      <c r="RZL183" s="20"/>
      <c r="RZM183" s="20"/>
      <c r="RZN183" s="20"/>
      <c r="RZO183" s="20"/>
      <c r="RZP183" s="20"/>
      <c r="RZQ183" s="20"/>
      <c r="RZR183" s="20"/>
      <c r="RZS183" s="20"/>
      <c r="RZT183" s="20"/>
      <c r="RZU183" s="20"/>
      <c r="RZV183" s="20"/>
      <c r="RZW183" s="20"/>
      <c r="RZX183" s="20"/>
      <c r="RZY183" s="20"/>
      <c r="RZZ183" s="20"/>
      <c r="SAA183" s="20"/>
      <c r="SAB183" s="20"/>
      <c r="SAC183" s="20"/>
      <c r="SAD183" s="20"/>
      <c r="SAE183" s="20"/>
      <c r="SAF183" s="20"/>
      <c r="SAG183" s="20"/>
      <c r="SAH183" s="20"/>
      <c r="SAI183" s="20"/>
      <c r="SAJ183" s="20"/>
      <c r="SAK183" s="20"/>
      <c r="SAL183" s="20"/>
      <c r="SAM183" s="20"/>
      <c r="SAN183" s="20"/>
      <c r="SAO183" s="20"/>
      <c r="SAP183" s="20"/>
      <c r="SAQ183" s="20"/>
      <c r="SAR183" s="20"/>
      <c r="SAS183" s="20"/>
      <c r="SAT183" s="20"/>
      <c r="SAU183" s="20"/>
      <c r="SAV183" s="20"/>
      <c r="SAW183" s="20"/>
      <c r="SAX183" s="20"/>
      <c r="SAY183" s="20"/>
      <c r="SAZ183" s="20"/>
      <c r="SBA183" s="20"/>
      <c r="SBB183" s="20"/>
      <c r="SBC183" s="20"/>
      <c r="SBD183" s="20"/>
      <c r="SBE183" s="20"/>
      <c r="SBF183" s="20"/>
      <c r="SBG183" s="20"/>
      <c r="SBH183" s="20"/>
      <c r="SBI183" s="20"/>
      <c r="SBJ183" s="20"/>
      <c r="SBK183" s="20"/>
      <c r="SBL183" s="20"/>
      <c r="SBM183" s="20"/>
      <c r="SBN183" s="20"/>
      <c r="SBO183" s="20"/>
      <c r="SBP183" s="20"/>
      <c r="SBQ183" s="20"/>
      <c r="SBR183" s="20"/>
      <c r="SBS183" s="20"/>
      <c r="SBT183" s="20"/>
      <c r="SBU183" s="20"/>
      <c r="SBV183" s="20"/>
      <c r="SBW183" s="20"/>
      <c r="SBX183" s="20"/>
      <c r="SBY183" s="20"/>
      <c r="SBZ183" s="20"/>
      <c r="SCA183" s="20"/>
      <c r="SCB183" s="20"/>
      <c r="SCC183" s="20"/>
      <c r="SCD183" s="20"/>
      <c r="SCE183" s="20"/>
      <c r="SCF183" s="20"/>
      <c r="SCG183" s="20"/>
      <c r="SCH183" s="20"/>
      <c r="SCI183" s="20"/>
      <c r="SCJ183" s="20"/>
      <c r="SCK183" s="20"/>
      <c r="SCL183" s="20"/>
      <c r="SCM183" s="20"/>
      <c r="SCN183" s="20"/>
      <c r="SCO183" s="20"/>
      <c r="SCP183" s="20"/>
      <c r="SCQ183" s="20"/>
      <c r="SCR183" s="20"/>
      <c r="SCS183" s="20"/>
      <c r="SCT183" s="20"/>
      <c r="SCU183" s="20"/>
      <c r="SCV183" s="20"/>
      <c r="SCW183" s="20"/>
      <c r="SCX183" s="20"/>
      <c r="SCY183" s="20"/>
      <c r="SCZ183" s="20"/>
      <c r="SDA183" s="20"/>
      <c r="SDB183" s="20"/>
      <c r="SDC183" s="20"/>
      <c r="SDD183" s="20"/>
      <c r="SDE183" s="20"/>
      <c r="SDF183" s="20"/>
      <c r="SDG183" s="20"/>
      <c r="SDH183" s="20"/>
      <c r="SDI183" s="20"/>
      <c r="SDJ183" s="20"/>
      <c r="SDK183" s="20"/>
      <c r="SDL183" s="20"/>
      <c r="SDM183" s="20"/>
      <c r="SDN183" s="20"/>
      <c r="SDO183" s="20"/>
      <c r="SDP183" s="20"/>
      <c r="SDQ183" s="20"/>
      <c r="SDR183" s="20"/>
      <c r="SDS183" s="20"/>
      <c r="SDT183" s="20"/>
      <c r="SDU183" s="20"/>
      <c r="SDV183" s="20"/>
      <c r="SDW183" s="20"/>
      <c r="SDX183" s="20"/>
      <c r="SDY183" s="20"/>
      <c r="SDZ183" s="20"/>
      <c r="SEA183" s="20"/>
      <c r="SEB183" s="20"/>
      <c r="SEC183" s="20"/>
      <c r="SED183" s="20"/>
      <c r="SEE183" s="20"/>
      <c r="SEF183" s="20"/>
      <c r="SEG183" s="20"/>
      <c r="SEH183" s="20"/>
      <c r="SEI183" s="20"/>
      <c r="SEJ183" s="20"/>
      <c r="SEK183" s="20"/>
      <c r="SEL183" s="20"/>
      <c r="SEM183" s="20"/>
      <c r="SEN183" s="20"/>
      <c r="SEO183" s="20"/>
      <c r="SEP183" s="20"/>
      <c r="SEQ183" s="20"/>
      <c r="SER183" s="20"/>
      <c r="SES183" s="20"/>
      <c r="SET183" s="20"/>
      <c r="SEU183" s="20"/>
      <c r="SEV183" s="20"/>
      <c r="SEW183" s="20"/>
      <c r="SEX183" s="20"/>
      <c r="SEY183" s="20"/>
      <c r="SEZ183" s="20"/>
      <c r="SFA183" s="20"/>
      <c r="SFB183" s="20"/>
      <c r="SFC183" s="20"/>
      <c r="SFD183" s="20"/>
      <c r="SFE183" s="20"/>
      <c r="SFF183" s="20"/>
      <c r="SFG183" s="20"/>
      <c r="SFH183" s="20"/>
      <c r="SFI183" s="20"/>
      <c r="SFJ183" s="20"/>
      <c r="SFK183" s="20"/>
      <c r="SFL183" s="20"/>
      <c r="SFM183" s="20"/>
      <c r="SFN183" s="20"/>
      <c r="SFO183" s="20"/>
      <c r="SFP183" s="20"/>
      <c r="SFQ183" s="20"/>
      <c r="SFR183" s="20"/>
      <c r="SFS183" s="20"/>
      <c r="SFT183" s="20"/>
      <c r="SFU183" s="20"/>
      <c r="SFV183" s="20"/>
      <c r="SFW183" s="20"/>
      <c r="SFX183" s="20"/>
      <c r="SFY183" s="20"/>
      <c r="SFZ183" s="20"/>
      <c r="SGA183" s="20"/>
      <c r="SGB183" s="20"/>
      <c r="SGC183" s="20"/>
      <c r="SGD183" s="20"/>
      <c r="SGE183" s="20"/>
      <c r="SGF183" s="20"/>
      <c r="SGG183" s="20"/>
      <c r="SGH183" s="20"/>
      <c r="SGI183" s="20"/>
      <c r="SGJ183" s="20"/>
      <c r="SGK183" s="20"/>
      <c r="SGL183" s="20"/>
      <c r="SGM183" s="20"/>
      <c r="SGN183" s="20"/>
      <c r="SGO183" s="20"/>
      <c r="SGP183" s="20"/>
      <c r="SGQ183" s="20"/>
      <c r="SGR183" s="20"/>
      <c r="SGS183" s="20"/>
      <c r="SGT183" s="20"/>
      <c r="SGU183" s="20"/>
      <c r="SGV183" s="20"/>
      <c r="SGW183" s="20"/>
      <c r="SGX183" s="20"/>
      <c r="SGY183" s="20"/>
      <c r="SGZ183" s="20"/>
      <c r="SHA183" s="20"/>
      <c r="SHB183" s="20"/>
      <c r="SHC183" s="20"/>
      <c r="SHD183" s="20"/>
      <c r="SHE183" s="20"/>
      <c r="SHF183" s="20"/>
      <c r="SHG183" s="20"/>
      <c r="SHH183" s="20"/>
      <c r="SHI183" s="20"/>
      <c r="SHJ183" s="20"/>
      <c r="SHK183" s="20"/>
      <c r="SHL183" s="20"/>
      <c r="SHM183" s="20"/>
      <c r="SHN183" s="20"/>
      <c r="SHO183" s="20"/>
      <c r="SHP183" s="20"/>
      <c r="SHQ183" s="20"/>
      <c r="SHR183" s="20"/>
      <c r="SHS183" s="20"/>
      <c r="SHT183" s="20"/>
      <c r="SHU183" s="20"/>
      <c r="SHV183" s="20"/>
      <c r="SHW183" s="20"/>
      <c r="SHX183" s="20"/>
      <c r="SHY183" s="20"/>
      <c r="SHZ183" s="20"/>
      <c r="SIA183" s="20"/>
      <c r="SIB183" s="20"/>
      <c r="SIC183" s="20"/>
      <c r="SID183" s="20"/>
      <c r="SIE183" s="20"/>
      <c r="SIF183" s="20"/>
      <c r="SIG183" s="20"/>
      <c r="SIH183" s="20"/>
      <c r="SII183" s="20"/>
      <c r="SIJ183" s="20"/>
      <c r="SIK183" s="20"/>
      <c r="SIL183" s="20"/>
      <c r="SIM183" s="20"/>
      <c r="SIN183" s="20"/>
      <c r="SIO183" s="20"/>
      <c r="SIP183" s="20"/>
      <c r="SIQ183" s="20"/>
      <c r="SIR183" s="20"/>
      <c r="SIS183" s="20"/>
      <c r="SIT183" s="20"/>
      <c r="SIU183" s="20"/>
      <c r="SIV183" s="20"/>
      <c r="SIW183" s="20"/>
      <c r="SIX183" s="20"/>
      <c r="SIY183" s="20"/>
      <c r="SIZ183" s="20"/>
      <c r="SJA183" s="20"/>
      <c r="SJB183" s="20"/>
      <c r="SJC183" s="20"/>
      <c r="SJD183" s="20"/>
      <c r="SJE183" s="20"/>
      <c r="SJF183" s="20"/>
      <c r="SJG183" s="20"/>
      <c r="SJH183" s="20"/>
      <c r="SJI183" s="20"/>
      <c r="SJJ183" s="20"/>
      <c r="SJK183" s="20"/>
      <c r="SJL183" s="20"/>
      <c r="SJM183" s="20"/>
      <c r="SJN183" s="20"/>
      <c r="SJO183" s="20"/>
      <c r="SJP183" s="20"/>
      <c r="SJQ183" s="20"/>
      <c r="SJR183" s="20"/>
      <c r="SJS183" s="20"/>
      <c r="SJT183" s="20"/>
      <c r="SJU183" s="20"/>
      <c r="SJV183" s="20"/>
      <c r="SJW183" s="20"/>
      <c r="SJX183" s="20"/>
      <c r="SJY183" s="20"/>
      <c r="SJZ183" s="20"/>
      <c r="SKA183" s="20"/>
      <c r="SKB183" s="20"/>
      <c r="SKC183" s="20"/>
      <c r="SKD183" s="20"/>
      <c r="SKE183" s="20"/>
      <c r="SKF183" s="20"/>
      <c r="SKG183" s="20"/>
      <c r="SKH183" s="20"/>
      <c r="SKI183" s="20"/>
      <c r="SKJ183" s="20"/>
      <c r="SKK183" s="20"/>
      <c r="SKL183" s="20"/>
      <c r="SKM183" s="20"/>
      <c r="SKN183" s="20"/>
      <c r="SKO183" s="20"/>
      <c r="SKP183" s="20"/>
      <c r="SKQ183" s="20"/>
      <c r="SKR183" s="20"/>
      <c r="SKS183" s="20"/>
      <c r="SKT183" s="20"/>
      <c r="SKU183" s="20"/>
      <c r="SKV183" s="20"/>
      <c r="SKW183" s="20"/>
      <c r="SKX183" s="20"/>
      <c r="SKY183" s="20"/>
      <c r="SKZ183" s="20"/>
      <c r="SLA183" s="20"/>
      <c r="SLB183" s="20"/>
      <c r="SLC183" s="20"/>
      <c r="SLD183" s="20"/>
      <c r="SLE183" s="20"/>
      <c r="SLF183" s="20"/>
      <c r="SLG183" s="20"/>
      <c r="SLH183" s="20"/>
      <c r="SLI183" s="20"/>
      <c r="SLJ183" s="20"/>
      <c r="SLK183" s="20"/>
      <c r="SLL183" s="20"/>
      <c r="SLM183" s="20"/>
      <c r="SLN183" s="20"/>
      <c r="SLO183" s="20"/>
      <c r="SLP183" s="20"/>
      <c r="SLQ183" s="20"/>
      <c r="SLR183" s="20"/>
      <c r="SLS183" s="20"/>
      <c r="SLT183" s="20"/>
      <c r="SLU183" s="20"/>
      <c r="SLV183" s="20"/>
      <c r="SLW183" s="20"/>
      <c r="SLX183" s="20"/>
      <c r="SLY183" s="20"/>
      <c r="SLZ183" s="20"/>
      <c r="SMA183" s="20"/>
      <c r="SMB183" s="20"/>
      <c r="SMC183" s="20"/>
      <c r="SMD183" s="20"/>
      <c r="SME183" s="20"/>
      <c r="SMF183" s="20"/>
      <c r="SMG183" s="20"/>
      <c r="SMH183" s="20"/>
      <c r="SMI183" s="20"/>
      <c r="SMJ183" s="20"/>
      <c r="SMK183" s="20"/>
      <c r="SML183" s="20"/>
      <c r="SMM183" s="20"/>
      <c r="SMN183" s="20"/>
      <c r="SMO183" s="20"/>
      <c r="SMP183" s="20"/>
      <c r="SMQ183" s="20"/>
      <c r="SMR183" s="20"/>
      <c r="SMS183" s="20"/>
      <c r="SMT183" s="20"/>
      <c r="SMU183" s="20"/>
      <c r="SMV183" s="20"/>
      <c r="SMW183" s="20"/>
      <c r="SMX183" s="20"/>
      <c r="SMY183" s="20"/>
      <c r="SMZ183" s="20"/>
      <c r="SNA183" s="20"/>
      <c r="SNB183" s="20"/>
      <c r="SNC183" s="20"/>
      <c r="SND183" s="20"/>
      <c r="SNE183" s="20"/>
      <c r="SNF183" s="20"/>
      <c r="SNG183" s="20"/>
      <c r="SNH183" s="20"/>
      <c r="SNI183" s="20"/>
      <c r="SNJ183" s="20"/>
      <c r="SNK183" s="20"/>
      <c r="SNL183" s="20"/>
      <c r="SNM183" s="20"/>
      <c r="SNN183" s="20"/>
      <c r="SNO183" s="20"/>
      <c r="SNP183" s="20"/>
      <c r="SNQ183" s="20"/>
      <c r="SNR183" s="20"/>
      <c r="SNS183" s="20"/>
      <c r="SNT183" s="20"/>
      <c r="SNU183" s="20"/>
      <c r="SNV183" s="20"/>
      <c r="SNW183" s="20"/>
      <c r="SNX183" s="20"/>
      <c r="SNY183" s="20"/>
      <c r="SNZ183" s="20"/>
      <c r="SOA183" s="20"/>
      <c r="SOB183" s="20"/>
      <c r="SOC183" s="20"/>
      <c r="SOD183" s="20"/>
      <c r="SOE183" s="20"/>
      <c r="SOF183" s="20"/>
      <c r="SOG183" s="20"/>
      <c r="SOH183" s="20"/>
      <c r="SOI183" s="20"/>
      <c r="SOJ183" s="20"/>
      <c r="SOK183" s="20"/>
      <c r="SOL183" s="20"/>
      <c r="SOM183" s="20"/>
      <c r="SON183" s="20"/>
      <c r="SOO183" s="20"/>
      <c r="SOP183" s="20"/>
      <c r="SOQ183" s="20"/>
      <c r="SOR183" s="20"/>
      <c r="SOS183" s="20"/>
      <c r="SOT183" s="20"/>
      <c r="SOU183" s="20"/>
      <c r="SOV183" s="20"/>
      <c r="SOW183" s="20"/>
      <c r="SOX183" s="20"/>
      <c r="SOY183" s="20"/>
      <c r="SOZ183" s="20"/>
      <c r="SPA183" s="20"/>
      <c r="SPB183" s="20"/>
      <c r="SPC183" s="20"/>
      <c r="SPD183" s="20"/>
      <c r="SPE183" s="20"/>
      <c r="SPF183" s="20"/>
      <c r="SPG183" s="20"/>
      <c r="SPH183" s="20"/>
      <c r="SPI183" s="20"/>
      <c r="SPJ183" s="20"/>
      <c r="SPK183" s="20"/>
      <c r="SPL183" s="20"/>
      <c r="SPM183" s="20"/>
      <c r="SPN183" s="20"/>
      <c r="SPO183" s="20"/>
      <c r="SPP183" s="20"/>
      <c r="SPQ183" s="20"/>
      <c r="SPR183" s="20"/>
      <c r="SPS183" s="20"/>
      <c r="SPT183" s="20"/>
      <c r="SPU183" s="20"/>
      <c r="SPV183" s="20"/>
      <c r="SPW183" s="20"/>
      <c r="SPX183" s="20"/>
      <c r="SPY183" s="20"/>
      <c r="SPZ183" s="20"/>
      <c r="SQA183" s="20"/>
      <c r="SQB183" s="20"/>
      <c r="SQC183" s="20"/>
      <c r="SQD183" s="20"/>
      <c r="SQE183" s="20"/>
      <c r="SQF183" s="20"/>
      <c r="SQG183" s="20"/>
      <c r="SQH183" s="20"/>
      <c r="SQI183" s="20"/>
      <c r="SQJ183" s="20"/>
      <c r="SQK183" s="20"/>
      <c r="SQL183" s="20"/>
      <c r="SQM183" s="20"/>
      <c r="SQN183" s="20"/>
      <c r="SQO183" s="20"/>
      <c r="SQP183" s="20"/>
      <c r="SQQ183" s="20"/>
      <c r="SQR183" s="20"/>
      <c r="SQS183" s="20"/>
      <c r="SQT183" s="20"/>
      <c r="SQU183" s="20"/>
      <c r="SQV183" s="20"/>
      <c r="SQW183" s="20"/>
      <c r="SQX183" s="20"/>
      <c r="SQY183" s="20"/>
      <c r="SQZ183" s="20"/>
      <c r="SRA183" s="20"/>
      <c r="SRB183" s="20"/>
      <c r="SRC183" s="20"/>
      <c r="SRD183" s="20"/>
      <c r="SRE183" s="20"/>
      <c r="SRF183" s="20"/>
      <c r="SRG183" s="20"/>
      <c r="SRH183" s="20"/>
      <c r="SRI183" s="20"/>
      <c r="SRJ183" s="20"/>
      <c r="SRK183" s="20"/>
      <c r="SRL183" s="20"/>
      <c r="SRM183" s="20"/>
      <c r="SRN183" s="20"/>
      <c r="SRO183" s="20"/>
      <c r="SRP183" s="20"/>
      <c r="SRQ183" s="20"/>
      <c r="SRR183" s="20"/>
      <c r="SRS183" s="20"/>
      <c r="SRT183" s="20"/>
      <c r="SRU183" s="20"/>
      <c r="SRV183" s="20"/>
      <c r="SRW183" s="20"/>
      <c r="SRX183" s="20"/>
      <c r="SRY183" s="20"/>
      <c r="SRZ183" s="20"/>
      <c r="SSA183" s="20"/>
      <c r="SSB183" s="20"/>
      <c r="SSC183" s="20"/>
      <c r="SSD183" s="20"/>
      <c r="SSE183" s="20"/>
      <c r="SSF183" s="20"/>
      <c r="SSG183" s="20"/>
      <c r="SSH183" s="20"/>
      <c r="SSI183" s="20"/>
      <c r="SSJ183" s="20"/>
      <c r="SSK183" s="20"/>
      <c r="SSL183" s="20"/>
      <c r="SSM183" s="20"/>
      <c r="SSN183" s="20"/>
      <c r="SSO183" s="20"/>
      <c r="SSP183" s="20"/>
      <c r="SSQ183" s="20"/>
      <c r="SSR183" s="20"/>
      <c r="SSS183" s="20"/>
      <c r="SST183" s="20"/>
      <c r="SSU183" s="20"/>
      <c r="SSV183" s="20"/>
      <c r="SSW183" s="20"/>
      <c r="SSX183" s="20"/>
      <c r="SSY183" s="20"/>
      <c r="SSZ183" s="20"/>
      <c r="STA183" s="20"/>
      <c r="STB183" s="20"/>
      <c r="STC183" s="20"/>
      <c r="STD183" s="20"/>
      <c r="STE183" s="20"/>
      <c r="STF183" s="20"/>
      <c r="STG183" s="20"/>
      <c r="STH183" s="20"/>
      <c r="STI183" s="20"/>
      <c r="STJ183" s="20"/>
      <c r="STK183" s="20"/>
      <c r="STL183" s="20"/>
      <c r="STM183" s="20"/>
      <c r="STN183" s="20"/>
      <c r="STO183" s="20"/>
      <c r="STP183" s="20"/>
      <c r="STQ183" s="20"/>
      <c r="STR183" s="20"/>
      <c r="STS183" s="20"/>
      <c r="STT183" s="20"/>
      <c r="STU183" s="20"/>
      <c r="STV183" s="20"/>
      <c r="STW183" s="20"/>
      <c r="STX183" s="20"/>
      <c r="STY183" s="20"/>
      <c r="STZ183" s="20"/>
      <c r="SUA183" s="20"/>
      <c r="SUB183" s="20"/>
      <c r="SUC183" s="20"/>
      <c r="SUD183" s="20"/>
      <c r="SUE183" s="20"/>
      <c r="SUF183" s="20"/>
      <c r="SUG183" s="20"/>
      <c r="SUH183" s="20"/>
      <c r="SUI183" s="20"/>
      <c r="SUJ183" s="20"/>
      <c r="SUK183" s="20"/>
      <c r="SUL183" s="20"/>
      <c r="SUM183" s="20"/>
      <c r="SUN183" s="20"/>
      <c r="SUO183" s="20"/>
      <c r="SUP183" s="20"/>
      <c r="SUQ183" s="20"/>
      <c r="SUR183" s="20"/>
      <c r="SUS183" s="20"/>
      <c r="SUT183" s="20"/>
      <c r="SUU183" s="20"/>
      <c r="SUV183" s="20"/>
      <c r="SUW183" s="20"/>
      <c r="SUX183" s="20"/>
      <c r="SUY183" s="20"/>
      <c r="SUZ183" s="20"/>
      <c r="SVA183" s="20"/>
      <c r="SVB183" s="20"/>
      <c r="SVC183" s="20"/>
      <c r="SVD183" s="20"/>
      <c r="SVE183" s="20"/>
      <c r="SVF183" s="20"/>
      <c r="SVG183" s="20"/>
      <c r="SVH183" s="20"/>
      <c r="SVI183" s="20"/>
      <c r="SVJ183" s="20"/>
      <c r="SVK183" s="20"/>
      <c r="SVL183" s="20"/>
      <c r="SVM183" s="20"/>
      <c r="SVN183" s="20"/>
      <c r="SVO183" s="20"/>
      <c r="SVP183" s="20"/>
      <c r="SVQ183" s="20"/>
      <c r="SVR183" s="20"/>
      <c r="SVS183" s="20"/>
      <c r="SVT183" s="20"/>
      <c r="SVU183" s="20"/>
      <c r="SVV183" s="20"/>
      <c r="SVW183" s="20"/>
      <c r="SVX183" s="20"/>
      <c r="SVY183" s="20"/>
      <c r="SVZ183" s="20"/>
      <c r="SWA183" s="20"/>
      <c r="SWB183" s="20"/>
      <c r="SWC183" s="20"/>
      <c r="SWD183" s="20"/>
      <c r="SWE183" s="20"/>
      <c r="SWF183" s="20"/>
      <c r="SWG183" s="20"/>
      <c r="SWH183" s="20"/>
      <c r="SWI183" s="20"/>
      <c r="SWJ183" s="20"/>
      <c r="SWK183" s="20"/>
      <c r="SWL183" s="20"/>
      <c r="SWM183" s="20"/>
      <c r="SWN183" s="20"/>
      <c r="SWO183" s="20"/>
      <c r="SWP183" s="20"/>
      <c r="SWQ183" s="20"/>
      <c r="SWR183" s="20"/>
      <c r="SWS183" s="20"/>
      <c r="SWT183" s="20"/>
      <c r="SWU183" s="20"/>
      <c r="SWV183" s="20"/>
      <c r="SWW183" s="20"/>
      <c r="SWX183" s="20"/>
      <c r="SWY183" s="20"/>
      <c r="SWZ183" s="20"/>
      <c r="SXA183" s="20"/>
      <c r="SXB183" s="20"/>
      <c r="SXC183" s="20"/>
      <c r="SXD183" s="20"/>
      <c r="SXE183" s="20"/>
      <c r="SXF183" s="20"/>
      <c r="SXG183" s="20"/>
      <c r="SXH183" s="20"/>
      <c r="SXI183" s="20"/>
      <c r="SXJ183" s="20"/>
      <c r="SXK183" s="20"/>
      <c r="SXL183" s="20"/>
      <c r="SXM183" s="20"/>
      <c r="SXN183" s="20"/>
      <c r="SXO183" s="20"/>
      <c r="SXP183" s="20"/>
      <c r="SXQ183" s="20"/>
      <c r="SXR183" s="20"/>
      <c r="SXS183" s="20"/>
      <c r="SXT183" s="20"/>
      <c r="SXU183" s="20"/>
      <c r="SXV183" s="20"/>
      <c r="SXW183" s="20"/>
      <c r="SXX183" s="20"/>
      <c r="SXY183" s="20"/>
      <c r="SXZ183" s="20"/>
      <c r="SYA183" s="20"/>
      <c r="SYB183" s="20"/>
      <c r="SYC183" s="20"/>
      <c r="SYD183" s="20"/>
      <c r="SYE183" s="20"/>
      <c r="SYF183" s="20"/>
      <c r="SYG183" s="20"/>
      <c r="SYH183" s="20"/>
      <c r="SYI183" s="20"/>
      <c r="SYJ183" s="20"/>
      <c r="SYK183" s="20"/>
      <c r="SYL183" s="20"/>
      <c r="SYM183" s="20"/>
      <c r="SYN183" s="20"/>
      <c r="SYO183" s="20"/>
      <c r="SYP183" s="20"/>
      <c r="SYQ183" s="20"/>
      <c r="SYR183" s="20"/>
      <c r="SYS183" s="20"/>
      <c r="SYT183" s="20"/>
      <c r="SYU183" s="20"/>
      <c r="SYV183" s="20"/>
      <c r="SYW183" s="20"/>
      <c r="SYX183" s="20"/>
      <c r="SYY183" s="20"/>
      <c r="SYZ183" s="20"/>
      <c r="SZA183" s="20"/>
      <c r="SZB183" s="20"/>
      <c r="SZC183" s="20"/>
      <c r="SZD183" s="20"/>
      <c r="SZE183" s="20"/>
      <c r="SZF183" s="20"/>
      <c r="SZG183" s="20"/>
      <c r="SZH183" s="20"/>
      <c r="SZI183" s="20"/>
      <c r="SZJ183" s="20"/>
      <c r="SZK183" s="20"/>
      <c r="SZL183" s="20"/>
      <c r="SZM183" s="20"/>
      <c r="SZN183" s="20"/>
      <c r="SZO183" s="20"/>
      <c r="SZP183" s="20"/>
      <c r="SZQ183" s="20"/>
      <c r="SZR183" s="20"/>
      <c r="SZS183" s="20"/>
      <c r="SZT183" s="20"/>
      <c r="SZU183" s="20"/>
      <c r="SZV183" s="20"/>
      <c r="SZW183" s="20"/>
      <c r="SZX183" s="20"/>
      <c r="SZY183" s="20"/>
      <c r="SZZ183" s="20"/>
      <c r="TAA183" s="20"/>
      <c r="TAB183" s="20"/>
      <c r="TAC183" s="20"/>
      <c r="TAD183" s="20"/>
      <c r="TAE183" s="20"/>
      <c r="TAF183" s="20"/>
      <c r="TAG183" s="20"/>
      <c r="TAH183" s="20"/>
      <c r="TAI183" s="20"/>
      <c r="TAJ183" s="20"/>
      <c r="TAK183" s="20"/>
      <c r="TAL183" s="20"/>
      <c r="TAM183" s="20"/>
      <c r="TAN183" s="20"/>
      <c r="TAO183" s="20"/>
      <c r="TAP183" s="20"/>
      <c r="TAQ183" s="20"/>
      <c r="TAR183" s="20"/>
      <c r="TAS183" s="20"/>
      <c r="TAT183" s="20"/>
      <c r="TAU183" s="20"/>
      <c r="TAV183" s="20"/>
      <c r="TAW183" s="20"/>
      <c r="TAX183" s="20"/>
      <c r="TAY183" s="20"/>
      <c r="TAZ183" s="20"/>
      <c r="TBA183" s="20"/>
      <c r="TBB183" s="20"/>
      <c r="TBC183" s="20"/>
      <c r="TBD183" s="20"/>
      <c r="TBE183" s="20"/>
      <c r="TBF183" s="20"/>
      <c r="TBG183" s="20"/>
      <c r="TBH183" s="20"/>
      <c r="TBI183" s="20"/>
      <c r="TBJ183" s="20"/>
      <c r="TBK183" s="20"/>
      <c r="TBL183" s="20"/>
      <c r="TBM183" s="20"/>
      <c r="TBN183" s="20"/>
      <c r="TBO183" s="20"/>
      <c r="TBP183" s="20"/>
      <c r="TBQ183" s="20"/>
      <c r="TBR183" s="20"/>
      <c r="TBS183" s="20"/>
      <c r="TBT183" s="20"/>
      <c r="TBU183" s="20"/>
      <c r="TBV183" s="20"/>
      <c r="TBW183" s="20"/>
      <c r="TBX183" s="20"/>
      <c r="TBY183" s="20"/>
      <c r="TBZ183" s="20"/>
      <c r="TCA183" s="20"/>
      <c r="TCB183" s="20"/>
      <c r="TCC183" s="20"/>
      <c r="TCD183" s="20"/>
      <c r="TCE183" s="20"/>
      <c r="TCF183" s="20"/>
      <c r="TCG183" s="20"/>
      <c r="TCH183" s="20"/>
      <c r="TCI183" s="20"/>
      <c r="TCJ183" s="20"/>
      <c r="TCK183" s="20"/>
      <c r="TCL183" s="20"/>
      <c r="TCM183" s="20"/>
      <c r="TCN183" s="20"/>
      <c r="TCO183" s="20"/>
      <c r="TCP183" s="20"/>
      <c r="TCQ183" s="20"/>
      <c r="TCR183" s="20"/>
      <c r="TCS183" s="20"/>
      <c r="TCT183" s="20"/>
      <c r="TCU183" s="20"/>
      <c r="TCV183" s="20"/>
      <c r="TCW183" s="20"/>
      <c r="TCX183" s="20"/>
      <c r="TCY183" s="20"/>
      <c r="TCZ183" s="20"/>
      <c r="TDA183" s="20"/>
      <c r="TDB183" s="20"/>
      <c r="TDC183" s="20"/>
      <c r="TDD183" s="20"/>
      <c r="TDE183" s="20"/>
      <c r="TDF183" s="20"/>
      <c r="TDG183" s="20"/>
      <c r="TDH183" s="20"/>
      <c r="TDI183" s="20"/>
      <c r="TDJ183" s="20"/>
      <c r="TDK183" s="20"/>
      <c r="TDL183" s="20"/>
      <c r="TDM183" s="20"/>
      <c r="TDN183" s="20"/>
      <c r="TDO183" s="20"/>
      <c r="TDP183" s="20"/>
      <c r="TDQ183" s="20"/>
      <c r="TDR183" s="20"/>
      <c r="TDS183" s="20"/>
      <c r="TDT183" s="20"/>
      <c r="TDU183" s="20"/>
      <c r="TDV183" s="20"/>
      <c r="TDW183" s="20"/>
      <c r="TDX183" s="20"/>
      <c r="TDY183" s="20"/>
      <c r="TDZ183" s="20"/>
      <c r="TEA183" s="20"/>
      <c r="TEB183" s="20"/>
      <c r="TEC183" s="20"/>
      <c r="TED183" s="20"/>
      <c r="TEE183" s="20"/>
      <c r="TEF183" s="20"/>
      <c r="TEG183" s="20"/>
      <c r="TEH183" s="20"/>
      <c r="TEI183" s="20"/>
      <c r="TEJ183" s="20"/>
      <c r="TEK183" s="20"/>
      <c r="TEL183" s="20"/>
      <c r="TEM183" s="20"/>
      <c r="TEN183" s="20"/>
      <c r="TEO183" s="20"/>
      <c r="TEP183" s="20"/>
      <c r="TEQ183" s="20"/>
      <c r="TER183" s="20"/>
      <c r="TES183" s="20"/>
      <c r="TET183" s="20"/>
      <c r="TEU183" s="20"/>
      <c r="TEV183" s="20"/>
      <c r="TEW183" s="20"/>
      <c r="TEX183" s="20"/>
      <c r="TEY183" s="20"/>
      <c r="TEZ183" s="20"/>
      <c r="TFA183" s="20"/>
      <c r="TFB183" s="20"/>
      <c r="TFC183" s="20"/>
      <c r="TFD183" s="20"/>
      <c r="TFE183" s="20"/>
      <c r="TFF183" s="20"/>
      <c r="TFG183" s="20"/>
      <c r="TFH183" s="20"/>
      <c r="TFI183" s="20"/>
      <c r="TFJ183" s="20"/>
      <c r="TFK183" s="20"/>
      <c r="TFL183" s="20"/>
      <c r="TFM183" s="20"/>
      <c r="TFN183" s="20"/>
      <c r="TFO183" s="20"/>
      <c r="TFP183" s="20"/>
      <c r="TFQ183" s="20"/>
      <c r="TFR183" s="20"/>
      <c r="TFS183" s="20"/>
      <c r="TFT183" s="20"/>
      <c r="TFU183" s="20"/>
      <c r="TFV183" s="20"/>
      <c r="TFW183" s="20"/>
      <c r="TFX183" s="20"/>
      <c r="TFY183" s="20"/>
      <c r="TFZ183" s="20"/>
      <c r="TGA183" s="20"/>
      <c r="TGB183" s="20"/>
      <c r="TGC183" s="20"/>
      <c r="TGD183" s="20"/>
      <c r="TGE183" s="20"/>
      <c r="TGF183" s="20"/>
      <c r="TGG183" s="20"/>
      <c r="TGH183" s="20"/>
      <c r="TGI183" s="20"/>
      <c r="TGJ183" s="20"/>
      <c r="TGK183" s="20"/>
      <c r="TGL183" s="20"/>
      <c r="TGM183" s="20"/>
      <c r="TGN183" s="20"/>
      <c r="TGO183" s="20"/>
      <c r="TGP183" s="20"/>
      <c r="TGQ183" s="20"/>
      <c r="TGR183" s="20"/>
      <c r="TGS183" s="20"/>
      <c r="TGT183" s="20"/>
      <c r="TGU183" s="20"/>
      <c r="TGV183" s="20"/>
      <c r="TGW183" s="20"/>
      <c r="TGX183" s="20"/>
      <c r="TGY183" s="20"/>
      <c r="TGZ183" s="20"/>
      <c r="THA183" s="20"/>
      <c r="THB183" s="20"/>
      <c r="THC183" s="20"/>
      <c r="THD183" s="20"/>
      <c r="THE183" s="20"/>
      <c r="THF183" s="20"/>
      <c r="THG183" s="20"/>
      <c r="THH183" s="20"/>
      <c r="THI183" s="20"/>
      <c r="THJ183" s="20"/>
      <c r="THK183" s="20"/>
      <c r="THL183" s="20"/>
      <c r="THM183" s="20"/>
      <c r="THN183" s="20"/>
      <c r="THO183" s="20"/>
      <c r="THP183" s="20"/>
      <c r="THQ183" s="20"/>
      <c r="THR183" s="20"/>
      <c r="THS183" s="20"/>
      <c r="THT183" s="20"/>
      <c r="THU183" s="20"/>
      <c r="THV183" s="20"/>
      <c r="THW183" s="20"/>
      <c r="THX183" s="20"/>
      <c r="THY183" s="20"/>
      <c r="THZ183" s="20"/>
      <c r="TIA183" s="20"/>
      <c r="TIB183" s="20"/>
      <c r="TIC183" s="20"/>
      <c r="TID183" s="20"/>
      <c r="TIE183" s="20"/>
      <c r="TIF183" s="20"/>
      <c r="TIG183" s="20"/>
      <c r="TIH183" s="20"/>
      <c r="TII183" s="20"/>
      <c r="TIJ183" s="20"/>
      <c r="TIK183" s="20"/>
      <c r="TIL183" s="20"/>
      <c r="TIM183" s="20"/>
      <c r="TIN183" s="20"/>
      <c r="TIO183" s="20"/>
      <c r="TIP183" s="20"/>
      <c r="TIQ183" s="20"/>
      <c r="TIR183" s="20"/>
      <c r="TIS183" s="20"/>
      <c r="TIT183" s="20"/>
      <c r="TIU183" s="20"/>
      <c r="TIV183" s="20"/>
      <c r="TIW183" s="20"/>
      <c r="TIX183" s="20"/>
      <c r="TIY183" s="20"/>
      <c r="TIZ183" s="20"/>
      <c r="TJA183" s="20"/>
      <c r="TJB183" s="20"/>
      <c r="TJC183" s="20"/>
      <c r="TJD183" s="20"/>
      <c r="TJE183" s="20"/>
      <c r="TJF183" s="20"/>
      <c r="TJG183" s="20"/>
      <c r="TJH183" s="20"/>
      <c r="TJI183" s="20"/>
      <c r="TJJ183" s="20"/>
      <c r="TJK183" s="20"/>
      <c r="TJL183" s="20"/>
      <c r="TJM183" s="20"/>
      <c r="TJN183" s="20"/>
      <c r="TJO183" s="20"/>
      <c r="TJP183" s="20"/>
      <c r="TJQ183" s="20"/>
      <c r="TJR183" s="20"/>
      <c r="TJS183" s="20"/>
      <c r="TJT183" s="20"/>
      <c r="TJU183" s="20"/>
      <c r="TJV183" s="20"/>
      <c r="TJW183" s="20"/>
      <c r="TJX183" s="20"/>
      <c r="TJY183" s="20"/>
      <c r="TJZ183" s="20"/>
      <c r="TKA183" s="20"/>
      <c r="TKB183" s="20"/>
      <c r="TKC183" s="20"/>
      <c r="TKD183" s="20"/>
      <c r="TKE183" s="20"/>
      <c r="TKF183" s="20"/>
      <c r="TKG183" s="20"/>
      <c r="TKH183" s="20"/>
      <c r="TKI183" s="20"/>
      <c r="TKJ183" s="20"/>
      <c r="TKK183" s="20"/>
      <c r="TKL183" s="20"/>
      <c r="TKM183" s="20"/>
      <c r="TKN183" s="20"/>
      <c r="TKO183" s="20"/>
      <c r="TKP183" s="20"/>
      <c r="TKQ183" s="20"/>
      <c r="TKR183" s="20"/>
      <c r="TKS183" s="20"/>
      <c r="TKT183" s="20"/>
      <c r="TKU183" s="20"/>
      <c r="TKV183" s="20"/>
      <c r="TKW183" s="20"/>
      <c r="TKX183" s="20"/>
      <c r="TKY183" s="20"/>
      <c r="TKZ183" s="20"/>
      <c r="TLA183" s="20"/>
      <c r="TLB183" s="20"/>
      <c r="TLC183" s="20"/>
      <c r="TLD183" s="20"/>
      <c r="TLE183" s="20"/>
      <c r="TLF183" s="20"/>
      <c r="TLG183" s="20"/>
      <c r="TLH183" s="20"/>
      <c r="TLI183" s="20"/>
      <c r="TLJ183" s="20"/>
      <c r="TLK183" s="20"/>
      <c r="TLL183" s="20"/>
      <c r="TLM183" s="20"/>
      <c r="TLN183" s="20"/>
      <c r="TLO183" s="20"/>
      <c r="TLP183" s="20"/>
      <c r="TLQ183" s="20"/>
      <c r="TLR183" s="20"/>
      <c r="TLS183" s="20"/>
      <c r="TLT183" s="20"/>
      <c r="TLU183" s="20"/>
      <c r="TLV183" s="20"/>
      <c r="TLW183" s="20"/>
      <c r="TLX183" s="20"/>
      <c r="TLY183" s="20"/>
      <c r="TLZ183" s="20"/>
      <c r="TMA183" s="20"/>
      <c r="TMB183" s="20"/>
      <c r="TMC183" s="20"/>
      <c r="TMD183" s="20"/>
      <c r="TME183" s="20"/>
      <c r="TMF183" s="20"/>
      <c r="TMG183" s="20"/>
      <c r="TMH183" s="20"/>
      <c r="TMI183" s="20"/>
      <c r="TMJ183" s="20"/>
      <c r="TMK183" s="20"/>
      <c r="TML183" s="20"/>
      <c r="TMM183" s="20"/>
      <c r="TMN183" s="20"/>
      <c r="TMO183" s="20"/>
      <c r="TMP183" s="20"/>
      <c r="TMQ183" s="20"/>
      <c r="TMR183" s="20"/>
      <c r="TMS183" s="20"/>
      <c r="TMT183" s="20"/>
      <c r="TMU183" s="20"/>
      <c r="TMV183" s="20"/>
      <c r="TMW183" s="20"/>
      <c r="TMX183" s="20"/>
      <c r="TMY183" s="20"/>
      <c r="TMZ183" s="20"/>
      <c r="TNA183" s="20"/>
      <c r="TNB183" s="20"/>
      <c r="TNC183" s="20"/>
      <c r="TND183" s="20"/>
      <c r="TNE183" s="20"/>
      <c r="TNF183" s="20"/>
      <c r="TNG183" s="20"/>
      <c r="TNH183" s="20"/>
      <c r="TNI183" s="20"/>
      <c r="TNJ183" s="20"/>
      <c r="TNK183" s="20"/>
      <c r="TNL183" s="20"/>
      <c r="TNM183" s="20"/>
      <c r="TNN183" s="20"/>
      <c r="TNO183" s="20"/>
      <c r="TNP183" s="20"/>
      <c r="TNQ183" s="20"/>
      <c r="TNR183" s="20"/>
      <c r="TNS183" s="20"/>
      <c r="TNT183" s="20"/>
      <c r="TNU183" s="20"/>
      <c r="TNV183" s="20"/>
      <c r="TNW183" s="20"/>
      <c r="TNX183" s="20"/>
      <c r="TNY183" s="20"/>
      <c r="TNZ183" s="20"/>
      <c r="TOA183" s="20"/>
      <c r="TOB183" s="20"/>
      <c r="TOC183" s="20"/>
      <c r="TOD183" s="20"/>
      <c r="TOE183" s="20"/>
      <c r="TOF183" s="20"/>
      <c r="TOG183" s="20"/>
      <c r="TOH183" s="20"/>
      <c r="TOI183" s="20"/>
      <c r="TOJ183" s="20"/>
      <c r="TOK183" s="20"/>
      <c r="TOL183" s="20"/>
      <c r="TOM183" s="20"/>
      <c r="TON183" s="20"/>
      <c r="TOO183" s="20"/>
      <c r="TOP183" s="20"/>
      <c r="TOQ183" s="20"/>
      <c r="TOR183" s="20"/>
      <c r="TOS183" s="20"/>
      <c r="TOT183" s="20"/>
      <c r="TOU183" s="20"/>
      <c r="TOV183" s="20"/>
      <c r="TOW183" s="20"/>
      <c r="TOX183" s="20"/>
      <c r="TOY183" s="20"/>
      <c r="TOZ183" s="20"/>
      <c r="TPA183" s="20"/>
      <c r="TPB183" s="20"/>
      <c r="TPC183" s="20"/>
      <c r="TPD183" s="20"/>
      <c r="TPE183" s="20"/>
      <c r="TPF183" s="20"/>
      <c r="TPG183" s="20"/>
      <c r="TPH183" s="20"/>
      <c r="TPI183" s="20"/>
      <c r="TPJ183" s="20"/>
      <c r="TPK183" s="20"/>
      <c r="TPL183" s="20"/>
      <c r="TPM183" s="20"/>
      <c r="TPN183" s="20"/>
      <c r="TPO183" s="20"/>
      <c r="TPP183" s="20"/>
      <c r="TPQ183" s="20"/>
      <c r="TPR183" s="20"/>
      <c r="TPS183" s="20"/>
      <c r="TPT183" s="20"/>
      <c r="TPU183" s="20"/>
      <c r="TPV183" s="20"/>
      <c r="TPW183" s="20"/>
      <c r="TPX183" s="20"/>
      <c r="TPY183" s="20"/>
      <c r="TPZ183" s="20"/>
      <c r="TQA183" s="20"/>
      <c r="TQB183" s="20"/>
      <c r="TQC183" s="20"/>
      <c r="TQD183" s="20"/>
      <c r="TQE183" s="20"/>
      <c r="TQF183" s="20"/>
      <c r="TQG183" s="20"/>
      <c r="TQH183" s="20"/>
      <c r="TQI183" s="20"/>
      <c r="TQJ183" s="20"/>
      <c r="TQK183" s="20"/>
      <c r="TQL183" s="20"/>
      <c r="TQM183" s="20"/>
      <c r="TQN183" s="20"/>
      <c r="TQO183" s="20"/>
      <c r="TQP183" s="20"/>
      <c r="TQQ183" s="20"/>
      <c r="TQR183" s="20"/>
      <c r="TQS183" s="20"/>
      <c r="TQT183" s="20"/>
      <c r="TQU183" s="20"/>
      <c r="TQV183" s="20"/>
      <c r="TQW183" s="20"/>
      <c r="TQX183" s="20"/>
      <c r="TQY183" s="20"/>
      <c r="TQZ183" s="20"/>
      <c r="TRA183" s="20"/>
      <c r="TRB183" s="20"/>
      <c r="TRC183" s="20"/>
      <c r="TRD183" s="20"/>
      <c r="TRE183" s="20"/>
      <c r="TRF183" s="20"/>
      <c r="TRG183" s="20"/>
      <c r="TRH183" s="20"/>
      <c r="TRI183" s="20"/>
      <c r="TRJ183" s="20"/>
      <c r="TRK183" s="20"/>
      <c r="TRL183" s="20"/>
      <c r="TRM183" s="20"/>
      <c r="TRN183" s="20"/>
      <c r="TRO183" s="20"/>
      <c r="TRP183" s="20"/>
      <c r="TRQ183" s="20"/>
      <c r="TRR183" s="20"/>
      <c r="TRS183" s="20"/>
      <c r="TRT183" s="20"/>
      <c r="TRU183" s="20"/>
      <c r="TRV183" s="20"/>
      <c r="TRW183" s="20"/>
      <c r="TRX183" s="20"/>
      <c r="TRY183" s="20"/>
      <c r="TRZ183" s="20"/>
      <c r="TSA183" s="20"/>
      <c r="TSB183" s="20"/>
      <c r="TSC183" s="20"/>
      <c r="TSD183" s="20"/>
      <c r="TSE183" s="20"/>
      <c r="TSF183" s="20"/>
      <c r="TSG183" s="20"/>
      <c r="TSH183" s="20"/>
      <c r="TSI183" s="20"/>
      <c r="TSJ183" s="20"/>
      <c r="TSK183" s="20"/>
      <c r="TSL183" s="20"/>
      <c r="TSM183" s="20"/>
      <c r="TSN183" s="20"/>
      <c r="TSO183" s="20"/>
      <c r="TSP183" s="20"/>
      <c r="TSQ183" s="20"/>
      <c r="TSR183" s="20"/>
      <c r="TSS183" s="20"/>
      <c r="TST183" s="20"/>
      <c r="TSU183" s="20"/>
      <c r="TSV183" s="20"/>
      <c r="TSW183" s="20"/>
      <c r="TSX183" s="20"/>
      <c r="TSY183" s="20"/>
      <c r="TSZ183" s="20"/>
      <c r="TTA183" s="20"/>
      <c r="TTB183" s="20"/>
      <c r="TTC183" s="20"/>
      <c r="TTD183" s="20"/>
      <c r="TTE183" s="20"/>
      <c r="TTF183" s="20"/>
      <c r="TTG183" s="20"/>
      <c r="TTH183" s="20"/>
      <c r="TTI183" s="20"/>
      <c r="TTJ183" s="20"/>
      <c r="TTK183" s="20"/>
      <c r="TTL183" s="20"/>
      <c r="TTM183" s="20"/>
      <c r="TTN183" s="20"/>
      <c r="TTO183" s="20"/>
      <c r="TTP183" s="20"/>
      <c r="TTQ183" s="20"/>
      <c r="TTR183" s="20"/>
      <c r="TTS183" s="20"/>
      <c r="TTT183" s="20"/>
      <c r="TTU183" s="20"/>
      <c r="TTV183" s="20"/>
      <c r="TTW183" s="20"/>
      <c r="TTX183" s="20"/>
      <c r="TTY183" s="20"/>
      <c r="TTZ183" s="20"/>
      <c r="TUA183" s="20"/>
      <c r="TUB183" s="20"/>
      <c r="TUC183" s="20"/>
      <c r="TUD183" s="20"/>
      <c r="TUE183" s="20"/>
      <c r="TUF183" s="20"/>
      <c r="TUG183" s="20"/>
      <c r="TUH183" s="20"/>
      <c r="TUI183" s="20"/>
      <c r="TUJ183" s="20"/>
      <c r="TUK183" s="20"/>
      <c r="TUL183" s="20"/>
      <c r="TUM183" s="20"/>
      <c r="TUN183" s="20"/>
      <c r="TUO183" s="20"/>
      <c r="TUP183" s="20"/>
      <c r="TUQ183" s="20"/>
      <c r="TUR183" s="20"/>
      <c r="TUS183" s="20"/>
      <c r="TUT183" s="20"/>
      <c r="TUU183" s="20"/>
      <c r="TUV183" s="20"/>
      <c r="TUW183" s="20"/>
      <c r="TUX183" s="20"/>
      <c r="TUY183" s="20"/>
      <c r="TUZ183" s="20"/>
      <c r="TVA183" s="20"/>
      <c r="TVB183" s="20"/>
      <c r="TVC183" s="20"/>
      <c r="TVD183" s="20"/>
      <c r="TVE183" s="20"/>
      <c r="TVF183" s="20"/>
      <c r="TVG183" s="20"/>
      <c r="TVH183" s="20"/>
      <c r="TVI183" s="20"/>
      <c r="TVJ183" s="20"/>
      <c r="TVK183" s="20"/>
      <c r="TVL183" s="20"/>
      <c r="TVM183" s="20"/>
      <c r="TVN183" s="20"/>
      <c r="TVO183" s="20"/>
      <c r="TVP183" s="20"/>
      <c r="TVQ183" s="20"/>
      <c r="TVR183" s="20"/>
      <c r="TVS183" s="20"/>
      <c r="TVT183" s="20"/>
      <c r="TVU183" s="20"/>
      <c r="TVV183" s="20"/>
      <c r="TVW183" s="20"/>
      <c r="TVX183" s="20"/>
      <c r="TVY183" s="20"/>
      <c r="TVZ183" s="20"/>
      <c r="TWA183" s="20"/>
      <c r="TWB183" s="20"/>
      <c r="TWC183" s="20"/>
      <c r="TWD183" s="20"/>
      <c r="TWE183" s="20"/>
      <c r="TWF183" s="20"/>
      <c r="TWG183" s="20"/>
      <c r="TWH183" s="20"/>
      <c r="TWI183" s="20"/>
      <c r="TWJ183" s="20"/>
      <c r="TWK183" s="20"/>
      <c r="TWL183" s="20"/>
      <c r="TWM183" s="20"/>
      <c r="TWN183" s="20"/>
      <c r="TWO183" s="20"/>
      <c r="TWP183" s="20"/>
      <c r="TWQ183" s="20"/>
      <c r="TWR183" s="20"/>
      <c r="TWS183" s="20"/>
      <c r="TWT183" s="20"/>
      <c r="TWU183" s="20"/>
      <c r="TWV183" s="20"/>
      <c r="TWW183" s="20"/>
      <c r="TWX183" s="20"/>
      <c r="TWY183" s="20"/>
      <c r="TWZ183" s="20"/>
      <c r="TXA183" s="20"/>
      <c r="TXB183" s="20"/>
      <c r="TXC183" s="20"/>
      <c r="TXD183" s="20"/>
      <c r="TXE183" s="20"/>
      <c r="TXF183" s="20"/>
      <c r="TXG183" s="20"/>
      <c r="TXH183" s="20"/>
      <c r="TXI183" s="20"/>
      <c r="TXJ183" s="20"/>
      <c r="TXK183" s="20"/>
      <c r="TXL183" s="20"/>
      <c r="TXM183" s="20"/>
      <c r="TXN183" s="20"/>
      <c r="TXO183" s="20"/>
      <c r="TXP183" s="20"/>
      <c r="TXQ183" s="20"/>
      <c r="TXR183" s="20"/>
      <c r="TXS183" s="20"/>
      <c r="TXT183" s="20"/>
      <c r="TXU183" s="20"/>
      <c r="TXV183" s="20"/>
      <c r="TXW183" s="20"/>
      <c r="TXX183" s="20"/>
      <c r="TXY183" s="20"/>
      <c r="TXZ183" s="20"/>
      <c r="TYA183" s="20"/>
      <c r="TYB183" s="20"/>
      <c r="TYC183" s="20"/>
      <c r="TYD183" s="20"/>
      <c r="TYE183" s="20"/>
      <c r="TYF183" s="20"/>
      <c r="TYG183" s="20"/>
      <c r="TYH183" s="20"/>
      <c r="TYI183" s="20"/>
      <c r="TYJ183" s="20"/>
      <c r="TYK183" s="20"/>
      <c r="TYL183" s="20"/>
      <c r="TYM183" s="20"/>
      <c r="TYN183" s="20"/>
      <c r="TYO183" s="20"/>
      <c r="TYP183" s="20"/>
      <c r="TYQ183" s="20"/>
      <c r="TYR183" s="20"/>
      <c r="TYS183" s="20"/>
      <c r="TYT183" s="20"/>
      <c r="TYU183" s="20"/>
      <c r="TYV183" s="20"/>
      <c r="TYW183" s="20"/>
      <c r="TYX183" s="20"/>
      <c r="TYY183" s="20"/>
      <c r="TYZ183" s="20"/>
      <c r="TZA183" s="20"/>
      <c r="TZB183" s="20"/>
      <c r="TZC183" s="20"/>
      <c r="TZD183" s="20"/>
      <c r="TZE183" s="20"/>
      <c r="TZF183" s="20"/>
      <c r="TZG183" s="20"/>
      <c r="TZH183" s="20"/>
      <c r="TZI183" s="20"/>
      <c r="TZJ183" s="20"/>
      <c r="TZK183" s="20"/>
      <c r="TZL183" s="20"/>
      <c r="TZM183" s="20"/>
      <c r="TZN183" s="20"/>
      <c r="TZO183" s="20"/>
      <c r="TZP183" s="20"/>
      <c r="TZQ183" s="20"/>
      <c r="TZR183" s="20"/>
      <c r="TZS183" s="20"/>
      <c r="TZT183" s="20"/>
      <c r="TZU183" s="20"/>
      <c r="TZV183" s="20"/>
      <c r="TZW183" s="20"/>
      <c r="TZX183" s="20"/>
      <c r="TZY183" s="20"/>
      <c r="TZZ183" s="20"/>
      <c r="UAA183" s="20"/>
      <c r="UAB183" s="20"/>
      <c r="UAC183" s="20"/>
      <c r="UAD183" s="20"/>
      <c r="UAE183" s="20"/>
      <c r="UAF183" s="20"/>
      <c r="UAG183" s="20"/>
      <c r="UAH183" s="20"/>
      <c r="UAI183" s="20"/>
      <c r="UAJ183" s="20"/>
      <c r="UAK183" s="20"/>
      <c r="UAL183" s="20"/>
      <c r="UAM183" s="20"/>
      <c r="UAN183" s="20"/>
      <c r="UAO183" s="20"/>
      <c r="UAP183" s="20"/>
      <c r="UAQ183" s="20"/>
      <c r="UAR183" s="20"/>
      <c r="UAS183" s="20"/>
      <c r="UAT183" s="20"/>
      <c r="UAU183" s="20"/>
      <c r="UAV183" s="20"/>
      <c r="UAW183" s="20"/>
      <c r="UAX183" s="20"/>
      <c r="UAY183" s="20"/>
      <c r="UAZ183" s="20"/>
      <c r="UBA183" s="20"/>
      <c r="UBB183" s="20"/>
      <c r="UBC183" s="20"/>
      <c r="UBD183" s="20"/>
      <c r="UBE183" s="20"/>
      <c r="UBF183" s="20"/>
      <c r="UBG183" s="20"/>
      <c r="UBH183" s="20"/>
      <c r="UBI183" s="20"/>
      <c r="UBJ183" s="20"/>
      <c r="UBK183" s="20"/>
      <c r="UBL183" s="20"/>
      <c r="UBM183" s="20"/>
      <c r="UBN183" s="20"/>
      <c r="UBO183" s="20"/>
      <c r="UBP183" s="20"/>
      <c r="UBQ183" s="20"/>
      <c r="UBR183" s="20"/>
      <c r="UBS183" s="20"/>
      <c r="UBT183" s="20"/>
      <c r="UBU183" s="20"/>
      <c r="UBV183" s="20"/>
      <c r="UBW183" s="20"/>
      <c r="UBX183" s="20"/>
      <c r="UBY183" s="20"/>
      <c r="UBZ183" s="20"/>
      <c r="UCA183" s="20"/>
      <c r="UCB183" s="20"/>
      <c r="UCC183" s="20"/>
      <c r="UCD183" s="20"/>
      <c r="UCE183" s="20"/>
      <c r="UCF183" s="20"/>
      <c r="UCG183" s="20"/>
      <c r="UCH183" s="20"/>
      <c r="UCI183" s="20"/>
      <c r="UCJ183" s="20"/>
      <c r="UCK183" s="20"/>
      <c r="UCL183" s="20"/>
      <c r="UCM183" s="20"/>
      <c r="UCN183" s="20"/>
      <c r="UCO183" s="20"/>
      <c r="UCP183" s="20"/>
      <c r="UCQ183" s="20"/>
      <c r="UCR183" s="20"/>
      <c r="UCS183" s="20"/>
      <c r="UCT183" s="20"/>
      <c r="UCU183" s="20"/>
      <c r="UCV183" s="20"/>
      <c r="UCW183" s="20"/>
      <c r="UCX183" s="20"/>
      <c r="UCY183" s="20"/>
      <c r="UCZ183" s="20"/>
      <c r="UDA183" s="20"/>
      <c r="UDB183" s="20"/>
      <c r="UDC183" s="20"/>
      <c r="UDD183" s="20"/>
      <c r="UDE183" s="20"/>
      <c r="UDF183" s="20"/>
      <c r="UDG183" s="20"/>
      <c r="UDH183" s="20"/>
      <c r="UDI183" s="20"/>
      <c r="UDJ183" s="20"/>
      <c r="UDK183" s="20"/>
      <c r="UDL183" s="20"/>
      <c r="UDM183" s="20"/>
      <c r="UDN183" s="20"/>
      <c r="UDO183" s="20"/>
      <c r="UDP183" s="20"/>
      <c r="UDQ183" s="20"/>
      <c r="UDR183" s="20"/>
      <c r="UDS183" s="20"/>
      <c r="UDT183" s="20"/>
      <c r="UDU183" s="20"/>
      <c r="UDV183" s="20"/>
      <c r="UDW183" s="20"/>
      <c r="UDX183" s="20"/>
      <c r="UDY183" s="20"/>
      <c r="UDZ183" s="20"/>
      <c r="UEA183" s="20"/>
      <c r="UEB183" s="20"/>
      <c r="UEC183" s="20"/>
      <c r="UED183" s="20"/>
      <c r="UEE183" s="20"/>
      <c r="UEF183" s="20"/>
      <c r="UEG183" s="20"/>
      <c r="UEH183" s="20"/>
      <c r="UEI183" s="20"/>
      <c r="UEJ183" s="20"/>
      <c r="UEK183" s="20"/>
      <c r="UEL183" s="20"/>
      <c r="UEM183" s="20"/>
      <c r="UEN183" s="20"/>
      <c r="UEO183" s="20"/>
      <c r="UEP183" s="20"/>
      <c r="UEQ183" s="20"/>
      <c r="UER183" s="20"/>
      <c r="UES183" s="20"/>
      <c r="UET183" s="20"/>
      <c r="UEU183" s="20"/>
      <c r="UEV183" s="20"/>
      <c r="UEW183" s="20"/>
      <c r="UEX183" s="20"/>
      <c r="UEY183" s="20"/>
      <c r="UEZ183" s="20"/>
      <c r="UFA183" s="20"/>
      <c r="UFB183" s="20"/>
      <c r="UFC183" s="20"/>
      <c r="UFD183" s="20"/>
      <c r="UFE183" s="20"/>
      <c r="UFF183" s="20"/>
      <c r="UFG183" s="20"/>
      <c r="UFH183" s="20"/>
      <c r="UFI183" s="20"/>
      <c r="UFJ183" s="20"/>
      <c r="UFK183" s="20"/>
      <c r="UFL183" s="20"/>
      <c r="UFM183" s="20"/>
      <c r="UFN183" s="20"/>
      <c r="UFO183" s="20"/>
      <c r="UFP183" s="20"/>
      <c r="UFQ183" s="20"/>
      <c r="UFR183" s="20"/>
      <c r="UFS183" s="20"/>
      <c r="UFT183" s="20"/>
      <c r="UFU183" s="20"/>
      <c r="UFV183" s="20"/>
      <c r="UFW183" s="20"/>
      <c r="UFX183" s="20"/>
      <c r="UFY183" s="20"/>
      <c r="UFZ183" s="20"/>
      <c r="UGA183" s="20"/>
      <c r="UGB183" s="20"/>
      <c r="UGC183" s="20"/>
      <c r="UGD183" s="20"/>
      <c r="UGE183" s="20"/>
      <c r="UGF183" s="20"/>
      <c r="UGG183" s="20"/>
      <c r="UGH183" s="20"/>
      <c r="UGI183" s="20"/>
      <c r="UGJ183" s="20"/>
      <c r="UGK183" s="20"/>
      <c r="UGL183" s="20"/>
      <c r="UGM183" s="20"/>
      <c r="UGN183" s="20"/>
      <c r="UGO183" s="20"/>
      <c r="UGP183" s="20"/>
      <c r="UGQ183" s="20"/>
      <c r="UGR183" s="20"/>
      <c r="UGS183" s="20"/>
      <c r="UGT183" s="20"/>
      <c r="UGU183" s="20"/>
      <c r="UGV183" s="20"/>
      <c r="UGW183" s="20"/>
      <c r="UGX183" s="20"/>
      <c r="UGY183" s="20"/>
      <c r="UGZ183" s="20"/>
      <c r="UHA183" s="20"/>
      <c r="UHB183" s="20"/>
      <c r="UHC183" s="20"/>
      <c r="UHD183" s="20"/>
      <c r="UHE183" s="20"/>
      <c r="UHF183" s="20"/>
      <c r="UHG183" s="20"/>
      <c r="UHH183" s="20"/>
      <c r="UHI183" s="20"/>
      <c r="UHJ183" s="20"/>
      <c r="UHK183" s="20"/>
      <c r="UHL183" s="20"/>
      <c r="UHM183" s="20"/>
      <c r="UHN183" s="20"/>
      <c r="UHO183" s="20"/>
      <c r="UHP183" s="20"/>
      <c r="UHQ183" s="20"/>
      <c r="UHR183" s="20"/>
      <c r="UHS183" s="20"/>
      <c r="UHT183" s="20"/>
      <c r="UHU183" s="20"/>
      <c r="UHV183" s="20"/>
      <c r="UHW183" s="20"/>
      <c r="UHX183" s="20"/>
      <c r="UHY183" s="20"/>
      <c r="UHZ183" s="20"/>
      <c r="UIA183" s="20"/>
      <c r="UIB183" s="20"/>
      <c r="UIC183" s="20"/>
      <c r="UID183" s="20"/>
      <c r="UIE183" s="20"/>
      <c r="UIF183" s="20"/>
      <c r="UIG183" s="20"/>
      <c r="UIH183" s="20"/>
      <c r="UII183" s="20"/>
      <c r="UIJ183" s="20"/>
      <c r="UIK183" s="20"/>
      <c r="UIL183" s="20"/>
      <c r="UIM183" s="20"/>
      <c r="UIN183" s="20"/>
      <c r="UIO183" s="20"/>
      <c r="UIP183" s="20"/>
      <c r="UIQ183" s="20"/>
      <c r="UIR183" s="20"/>
      <c r="UIS183" s="20"/>
      <c r="UIT183" s="20"/>
      <c r="UIU183" s="20"/>
      <c r="UIV183" s="20"/>
      <c r="UIW183" s="20"/>
      <c r="UIX183" s="20"/>
      <c r="UIY183" s="20"/>
      <c r="UIZ183" s="20"/>
      <c r="UJA183" s="20"/>
      <c r="UJB183" s="20"/>
      <c r="UJC183" s="20"/>
      <c r="UJD183" s="20"/>
      <c r="UJE183" s="20"/>
      <c r="UJF183" s="20"/>
      <c r="UJG183" s="20"/>
      <c r="UJH183" s="20"/>
      <c r="UJI183" s="20"/>
      <c r="UJJ183" s="20"/>
      <c r="UJK183" s="20"/>
      <c r="UJL183" s="20"/>
      <c r="UJM183" s="20"/>
      <c r="UJN183" s="20"/>
      <c r="UJO183" s="20"/>
      <c r="UJP183" s="20"/>
      <c r="UJQ183" s="20"/>
      <c r="UJR183" s="20"/>
      <c r="UJS183" s="20"/>
      <c r="UJT183" s="20"/>
      <c r="UJU183" s="20"/>
      <c r="UJV183" s="20"/>
      <c r="UJW183" s="20"/>
      <c r="UJX183" s="20"/>
      <c r="UJY183" s="20"/>
      <c r="UJZ183" s="20"/>
      <c r="UKA183" s="20"/>
      <c r="UKB183" s="20"/>
      <c r="UKC183" s="20"/>
      <c r="UKD183" s="20"/>
      <c r="UKE183" s="20"/>
      <c r="UKF183" s="20"/>
      <c r="UKG183" s="20"/>
      <c r="UKH183" s="20"/>
      <c r="UKI183" s="20"/>
      <c r="UKJ183" s="20"/>
      <c r="UKK183" s="20"/>
      <c r="UKL183" s="20"/>
      <c r="UKM183" s="20"/>
      <c r="UKN183" s="20"/>
      <c r="UKO183" s="20"/>
      <c r="UKP183" s="20"/>
      <c r="UKQ183" s="20"/>
      <c r="UKR183" s="20"/>
      <c r="UKS183" s="20"/>
      <c r="UKT183" s="20"/>
      <c r="UKU183" s="20"/>
      <c r="UKV183" s="20"/>
      <c r="UKW183" s="20"/>
      <c r="UKX183" s="20"/>
      <c r="UKY183" s="20"/>
      <c r="UKZ183" s="20"/>
      <c r="ULA183" s="20"/>
      <c r="ULB183" s="20"/>
      <c r="ULC183" s="20"/>
      <c r="ULD183" s="20"/>
      <c r="ULE183" s="20"/>
      <c r="ULF183" s="20"/>
      <c r="ULG183" s="20"/>
      <c r="ULH183" s="20"/>
      <c r="ULI183" s="20"/>
      <c r="ULJ183" s="20"/>
      <c r="ULK183" s="20"/>
      <c r="ULL183" s="20"/>
      <c r="ULM183" s="20"/>
      <c r="ULN183" s="20"/>
      <c r="ULO183" s="20"/>
      <c r="ULP183" s="20"/>
      <c r="ULQ183" s="20"/>
      <c r="ULR183" s="20"/>
      <c r="ULS183" s="20"/>
      <c r="ULT183" s="20"/>
      <c r="ULU183" s="20"/>
      <c r="ULV183" s="20"/>
      <c r="ULW183" s="20"/>
      <c r="ULX183" s="20"/>
      <c r="ULY183" s="20"/>
      <c r="ULZ183" s="20"/>
      <c r="UMA183" s="20"/>
      <c r="UMB183" s="20"/>
      <c r="UMC183" s="20"/>
      <c r="UMD183" s="20"/>
      <c r="UME183" s="20"/>
      <c r="UMF183" s="20"/>
      <c r="UMG183" s="20"/>
      <c r="UMH183" s="20"/>
      <c r="UMI183" s="20"/>
      <c r="UMJ183" s="20"/>
      <c r="UMK183" s="20"/>
      <c r="UML183" s="20"/>
      <c r="UMM183" s="20"/>
      <c r="UMN183" s="20"/>
      <c r="UMO183" s="20"/>
      <c r="UMP183" s="20"/>
      <c r="UMQ183" s="20"/>
      <c r="UMR183" s="20"/>
      <c r="UMS183" s="20"/>
      <c r="UMT183" s="20"/>
      <c r="UMU183" s="20"/>
      <c r="UMV183" s="20"/>
      <c r="UMW183" s="20"/>
      <c r="UMX183" s="20"/>
      <c r="UMY183" s="20"/>
      <c r="UMZ183" s="20"/>
      <c r="UNA183" s="20"/>
      <c r="UNB183" s="20"/>
      <c r="UNC183" s="20"/>
      <c r="UND183" s="20"/>
      <c r="UNE183" s="20"/>
      <c r="UNF183" s="20"/>
      <c r="UNG183" s="20"/>
      <c r="UNH183" s="20"/>
      <c r="UNI183" s="20"/>
      <c r="UNJ183" s="20"/>
      <c r="UNK183" s="20"/>
      <c r="UNL183" s="20"/>
      <c r="UNM183" s="20"/>
      <c r="UNN183" s="20"/>
      <c r="UNO183" s="20"/>
      <c r="UNP183" s="20"/>
      <c r="UNQ183" s="20"/>
      <c r="UNR183" s="20"/>
      <c r="UNS183" s="20"/>
      <c r="UNT183" s="20"/>
      <c r="UNU183" s="20"/>
      <c r="UNV183" s="20"/>
      <c r="UNW183" s="20"/>
      <c r="UNX183" s="20"/>
      <c r="UNY183" s="20"/>
      <c r="UNZ183" s="20"/>
      <c r="UOA183" s="20"/>
      <c r="UOB183" s="20"/>
      <c r="UOC183" s="20"/>
      <c r="UOD183" s="20"/>
      <c r="UOE183" s="20"/>
      <c r="UOF183" s="20"/>
      <c r="UOG183" s="20"/>
      <c r="UOH183" s="20"/>
      <c r="UOI183" s="20"/>
      <c r="UOJ183" s="20"/>
      <c r="UOK183" s="20"/>
      <c r="UOL183" s="20"/>
      <c r="UOM183" s="20"/>
      <c r="UON183" s="20"/>
      <c r="UOO183" s="20"/>
      <c r="UOP183" s="20"/>
      <c r="UOQ183" s="20"/>
      <c r="UOR183" s="20"/>
      <c r="UOS183" s="20"/>
      <c r="UOT183" s="20"/>
      <c r="UOU183" s="20"/>
      <c r="UOV183" s="20"/>
      <c r="UOW183" s="20"/>
      <c r="UOX183" s="20"/>
      <c r="UOY183" s="20"/>
      <c r="UOZ183" s="20"/>
      <c r="UPA183" s="20"/>
      <c r="UPB183" s="20"/>
      <c r="UPC183" s="20"/>
      <c r="UPD183" s="20"/>
      <c r="UPE183" s="20"/>
      <c r="UPF183" s="20"/>
      <c r="UPG183" s="20"/>
      <c r="UPH183" s="20"/>
      <c r="UPI183" s="20"/>
      <c r="UPJ183" s="20"/>
      <c r="UPK183" s="20"/>
      <c r="UPL183" s="20"/>
      <c r="UPM183" s="20"/>
      <c r="UPN183" s="20"/>
      <c r="UPO183" s="20"/>
      <c r="UPP183" s="20"/>
      <c r="UPQ183" s="20"/>
      <c r="UPR183" s="20"/>
      <c r="UPS183" s="20"/>
      <c r="UPT183" s="20"/>
      <c r="UPU183" s="20"/>
      <c r="UPV183" s="20"/>
      <c r="UPW183" s="20"/>
      <c r="UPX183" s="20"/>
      <c r="UPY183" s="20"/>
      <c r="UPZ183" s="20"/>
      <c r="UQA183" s="20"/>
      <c r="UQB183" s="20"/>
      <c r="UQC183" s="20"/>
      <c r="UQD183" s="20"/>
      <c r="UQE183" s="20"/>
      <c r="UQF183" s="20"/>
      <c r="UQG183" s="20"/>
      <c r="UQH183" s="20"/>
      <c r="UQI183" s="20"/>
      <c r="UQJ183" s="20"/>
      <c r="UQK183" s="20"/>
      <c r="UQL183" s="20"/>
      <c r="UQM183" s="20"/>
      <c r="UQN183" s="20"/>
      <c r="UQO183" s="20"/>
      <c r="UQP183" s="20"/>
      <c r="UQQ183" s="20"/>
      <c r="UQR183" s="20"/>
      <c r="UQS183" s="20"/>
      <c r="UQT183" s="20"/>
      <c r="UQU183" s="20"/>
      <c r="UQV183" s="20"/>
      <c r="UQW183" s="20"/>
      <c r="UQX183" s="20"/>
      <c r="UQY183" s="20"/>
      <c r="UQZ183" s="20"/>
      <c r="URA183" s="20"/>
      <c r="URB183" s="20"/>
      <c r="URC183" s="20"/>
      <c r="URD183" s="20"/>
      <c r="URE183" s="20"/>
      <c r="URF183" s="20"/>
      <c r="URG183" s="20"/>
      <c r="URH183" s="20"/>
      <c r="URI183" s="20"/>
      <c r="URJ183" s="20"/>
      <c r="URK183" s="20"/>
      <c r="URL183" s="20"/>
      <c r="URM183" s="20"/>
      <c r="URN183" s="20"/>
      <c r="URO183" s="20"/>
      <c r="URP183" s="20"/>
      <c r="URQ183" s="20"/>
      <c r="URR183" s="20"/>
      <c r="URS183" s="20"/>
      <c r="URT183" s="20"/>
      <c r="URU183" s="20"/>
      <c r="URV183" s="20"/>
      <c r="URW183" s="20"/>
      <c r="URX183" s="20"/>
      <c r="URY183" s="20"/>
      <c r="URZ183" s="20"/>
      <c r="USA183" s="20"/>
      <c r="USB183" s="20"/>
      <c r="USC183" s="20"/>
      <c r="USD183" s="20"/>
      <c r="USE183" s="20"/>
      <c r="USF183" s="20"/>
      <c r="USG183" s="20"/>
      <c r="USH183" s="20"/>
      <c r="USI183" s="20"/>
      <c r="USJ183" s="20"/>
      <c r="USK183" s="20"/>
      <c r="USL183" s="20"/>
      <c r="USM183" s="20"/>
      <c r="USN183" s="20"/>
      <c r="USO183" s="20"/>
      <c r="USP183" s="20"/>
      <c r="USQ183" s="20"/>
      <c r="USR183" s="20"/>
      <c r="USS183" s="20"/>
      <c r="UST183" s="20"/>
      <c r="USU183" s="20"/>
      <c r="USV183" s="20"/>
      <c r="USW183" s="20"/>
      <c r="USX183" s="20"/>
      <c r="USY183" s="20"/>
      <c r="USZ183" s="20"/>
      <c r="UTA183" s="20"/>
      <c r="UTB183" s="20"/>
      <c r="UTC183" s="20"/>
      <c r="UTD183" s="20"/>
      <c r="UTE183" s="20"/>
      <c r="UTF183" s="20"/>
      <c r="UTG183" s="20"/>
      <c r="UTH183" s="20"/>
      <c r="UTI183" s="20"/>
      <c r="UTJ183" s="20"/>
      <c r="UTK183" s="20"/>
      <c r="UTL183" s="20"/>
      <c r="UTM183" s="20"/>
      <c r="UTN183" s="20"/>
      <c r="UTO183" s="20"/>
      <c r="UTP183" s="20"/>
      <c r="UTQ183" s="20"/>
      <c r="UTR183" s="20"/>
      <c r="UTS183" s="20"/>
      <c r="UTT183" s="20"/>
      <c r="UTU183" s="20"/>
      <c r="UTV183" s="20"/>
      <c r="UTW183" s="20"/>
      <c r="UTX183" s="20"/>
      <c r="UTY183" s="20"/>
      <c r="UTZ183" s="20"/>
      <c r="UUA183" s="20"/>
      <c r="UUB183" s="20"/>
      <c r="UUC183" s="20"/>
      <c r="UUD183" s="20"/>
      <c r="UUE183" s="20"/>
      <c r="UUF183" s="20"/>
      <c r="UUG183" s="20"/>
      <c r="UUH183" s="20"/>
      <c r="UUI183" s="20"/>
      <c r="UUJ183" s="20"/>
      <c r="UUK183" s="20"/>
      <c r="UUL183" s="20"/>
      <c r="UUM183" s="20"/>
      <c r="UUN183" s="20"/>
      <c r="UUO183" s="20"/>
      <c r="UUP183" s="20"/>
      <c r="UUQ183" s="20"/>
      <c r="UUR183" s="20"/>
      <c r="UUS183" s="20"/>
      <c r="UUT183" s="20"/>
      <c r="UUU183" s="20"/>
      <c r="UUV183" s="20"/>
      <c r="UUW183" s="20"/>
      <c r="UUX183" s="20"/>
      <c r="UUY183" s="20"/>
      <c r="UUZ183" s="20"/>
      <c r="UVA183" s="20"/>
      <c r="UVB183" s="20"/>
      <c r="UVC183" s="20"/>
      <c r="UVD183" s="20"/>
      <c r="UVE183" s="20"/>
      <c r="UVF183" s="20"/>
      <c r="UVG183" s="20"/>
      <c r="UVH183" s="20"/>
      <c r="UVI183" s="20"/>
      <c r="UVJ183" s="20"/>
      <c r="UVK183" s="20"/>
      <c r="UVL183" s="20"/>
      <c r="UVM183" s="20"/>
      <c r="UVN183" s="20"/>
      <c r="UVO183" s="20"/>
      <c r="UVP183" s="20"/>
      <c r="UVQ183" s="20"/>
      <c r="UVR183" s="20"/>
      <c r="UVS183" s="20"/>
      <c r="UVT183" s="20"/>
      <c r="UVU183" s="20"/>
      <c r="UVV183" s="20"/>
      <c r="UVW183" s="20"/>
      <c r="UVX183" s="20"/>
      <c r="UVY183" s="20"/>
      <c r="UVZ183" s="20"/>
      <c r="UWA183" s="20"/>
      <c r="UWB183" s="20"/>
      <c r="UWC183" s="20"/>
      <c r="UWD183" s="20"/>
      <c r="UWE183" s="20"/>
      <c r="UWF183" s="20"/>
      <c r="UWG183" s="20"/>
      <c r="UWH183" s="20"/>
      <c r="UWI183" s="20"/>
      <c r="UWJ183" s="20"/>
      <c r="UWK183" s="20"/>
      <c r="UWL183" s="20"/>
      <c r="UWM183" s="20"/>
      <c r="UWN183" s="20"/>
      <c r="UWO183" s="20"/>
      <c r="UWP183" s="20"/>
      <c r="UWQ183" s="20"/>
      <c r="UWR183" s="20"/>
      <c r="UWS183" s="20"/>
      <c r="UWT183" s="20"/>
      <c r="UWU183" s="20"/>
      <c r="UWV183" s="20"/>
      <c r="UWW183" s="20"/>
      <c r="UWX183" s="20"/>
      <c r="UWY183" s="20"/>
      <c r="UWZ183" s="20"/>
      <c r="UXA183" s="20"/>
      <c r="UXB183" s="20"/>
      <c r="UXC183" s="20"/>
      <c r="UXD183" s="20"/>
      <c r="UXE183" s="20"/>
      <c r="UXF183" s="20"/>
      <c r="UXG183" s="20"/>
      <c r="UXH183" s="20"/>
      <c r="UXI183" s="20"/>
      <c r="UXJ183" s="20"/>
      <c r="UXK183" s="20"/>
      <c r="UXL183" s="20"/>
      <c r="UXM183" s="20"/>
      <c r="UXN183" s="20"/>
      <c r="UXO183" s="20"/>
      <c r="UXP183" s="20"/>
      <c r="UXQ183" s="20"/>
      <c r="UXR183" s="20"/>
      <c r="UXS183" s="20"/>
      <c r="UXT183" s="20"/>
      <c r="UXU183" s="20"/>
      <c r="UXV183" s="20"/>
      <c r="UXW183" s="20"/>
      <c r="UXX183" s="20"/>
      <c r="UXY183" s="20"/>
      <c r="UXZ183" s="20"/>
      <c r="UYA183" s="20"/>
      <c r="UYB183" s="20"/>
      <c r="UYC183" s="20"/>
      <c r="UYD183" s="20"/>
      <c r="UYE183" s="20"/>
      <c r="UYF183" s="20"/>
      <c r="UYG183" s="20"/>
      <c r="UYH183" s="20"/>
      <c r="UYI183" s="20"/>
      <c r="UYJ183" s="20"/>
      <c r="UYK183" s="20"/>
      <c r="UYL183" s="20"/>
      <c r="UYM183" s="20"/>
      <c r="UYN183" s="20"/>
      <c r="UYO183" s="20"/>
      <c r="UYP183" s="20"/>
      <c r="UYQ183" s="20"/>
      <c r="UYR183" s="20"/>
      <c r="UYS183" s="20"/>
      <c r="UYT183" s="20"/>
      <c r="UYU183" s="20"/>
      <c r="UYV183" s="20"/>
      <c r="UYW183" s="20"/>
      <c r="UYX183" s="20"/>
      <c r="UYY183" s="20"/>
      <c r="UYZ183" s="20"/>
      <c r="UZA183" s="20"/>
      <c r="UZB183" s="20"/>
      <c r="UZC183" s="20"/>
      <c r="UZD183" s="20"/>
      <c r="UZE183" s="20"/>
      <c r="UZF183" s="20"/>
      <c r="UZG183" s="20"/>
      <c r="UZH183" s="20"/>
      <c r="UZI183" s="20"/>
      <c r="UZJ183" s="20"/>
      <c r="UZK183" s="20"/>
      <c r="UZL183" s="20"/>
      <c r="UZM183" s="20"/>
      <c r="UZN183" s="20"/>
      <c r="UZO183" s="20"/>
      <c r="UZP183" s="20"/>
      <c r="UZQ183" s="20"/>
      <c r="UZR183" s="20"/>
      <c r="UZS183" s="20"/>
      <c r="UZT183" s="20"/>
      <c r="UZU183" s="20"/>
      <c r="UZV183" s="20"/>
      <c r="UZW183" s="20"/>
      <c r="UZX183" s="20"/>
      <c r="UZY183" s="20"/>
      <c r="UZZ183" s="20"/>
      <c r="VAA183" s="20"/>
      <c r="VAB183" s="20"/>
      <c r="VAC183" s="20"/>
      <c r="VAD183" s="20"/>
      <c r="VAE183" s="20"/>
      <c r="VAF183" s="20"/>
      <c r="VAG183" s="20"/>
      <c r="VAH183" s="20"/>
      <c r="VAI183" s="20"/>
      <c r="VAJ183" s="20"/>
      <c r="VAK183" s="20"/>
      <c r="VAL183" s="20"/>
      <c r="VAM183" s="20"/>
      <c r="VAN183" s="20"/>
      <c r="VAO183" s="20"/>
      <c r="VAP183" s="20"/>
      <c r="VAQ183" s="20"/>
      <c r="VAR183" s="20"/>
      <c r="VAS183" s="20"/>
      <c r="VAT183" s="20"/>
      <c r="VAU183" s="20"/>
      <c r="VAV183" s="20"/>
      <c r="VAW183" s="20"/>
      <c r="VAX183" s="20"/>
      <c r="VAY183" s="20"/>
      <c r="VAZ183" s="20"/>
      <c r="VBA183" s="20"/>
      <c r="VBB183" s="20"/>
      <c r="VBC183" s="20"/>
      <c r="VBD183" s="20"/>
      <c r="VBE183" s="20"/>
      <c r="VBF183" s="20"/>
      <c r="VBG183" s="20"/>
      <c r="VBH183" s="20"/>
      <c r="VBI183" s="20"/>
      <c r="VBJ183" s="20"/>
      <c r="VBK183" s="20"/>
      <c r="VBL183" s="20"/>
      <c r="VBM183" s="20"/>
      <c r="VBN183" s="20"/>
      <c r="VBO183" s="20"/>
      <c r="VBP183" s="20"/>
      <c r="VBQ183" s="20"/>
      <c r="VBR183" s="20"/>
      <c r="VBS183" s="20"/>
      <c r="VBT183" s="20"/>
      <c r="VBU183" s="20"/>
      <c r="VBV183" s="20"/>
      <c r="VBW183" s="20"/>
      <c r="VBX183" s="20"/>
      <c r="VBY183" s="20"/>
      <c r="VBZ183" s="20"/>
      <c r="VCA183" s="20"/>
      <c r="VCB183" s="20"/>
      <c r="VCC183" s="20"/>
      <c r="VCD183" s="20"/>
      <c r="VCE183" s="20"/>
      <c r="VCF183" s="20"/>
      <c r="VCG183" s="20"/>
      <c r="VCH183" s="20"/>
      <c r="VCI183" s="20"/>
      <c r="VCJ183" s="20"/>
      <c r="VCK183" s="20"/>
      <c r="VCL183" s="20"/>
      <c r="VCM183" s="20"/>
      <c r="VCN183" s="20"/>
      <c r="VCO183" s="20"/>
      <c r="VCP183" s="20"/>
      <c r="VCQ183" s="20"/>
      <c r="VCR183" s="20"/>
      <c r="VCS183" s="20"/>
      <c r="VCT183" s="20"/>
      <c r="VCU183" s="20"/>
      <c r="VCV183" s="20"/>
      <c r="VCW183" s="20"/>
      <c r="VCX183" s="20"/>
      <c r="VCY183" s="20"/>
      <c r="VCZ183" s="20"/>
      <c r="VDA183" s="20"/>
      <c r="VDB183" s="20"/>
      <c r="VDC183" s="20"/>
      <c r="VDD183" s="20"/>
      <c r="VDE183" s="20"/>
      <c r="VDF183" s="20"/>
      <c r="VDG183" s="20"/>
      <c r="VDH183" s="20"/>
      <c r="VDI183" s="20"/>
      <c r="VDJ183" s="20"/>
      <c r="VDK183" s="20"/>
      <c r="VDL183" s="20"/>
      <c r="VDM183" s="20"/>
      <c r="VDN183" s="20"/>
      <c r="VDO183" s="20"/>
      <c r="VDP183" s="20"/>
      <c r="VDQ183" s="20"/>
      <c r="VDR183" s="20"/>
      <c r="VDS183" s="20"/>
      <c r="VDT183" s="20"/>
      <c r="VDU183" s="20"/>
      <c r="VDV183" s="20"/>
      <c r="VDW183" s="20"/>
      <c r="VDX183" s="20"/>
      <c r="VDY183" s="20"/>
      <c r="VDZ183" s="20"/>
      <c r="VEA183" s="20"/>
      <c r="VEB183" s="20"/>
      <c r="VEC183" s="20"/>
      <c r="VED183" s="20"/>
      <c r="VEE183" s="20"/>
      <c r="VEF183" s="20"/>
      <c r="VEG183" s="20"/>
      <c r="VEH183" s="20"/>
      <c r="VEI183" s="20"/>
      <c r="VEJ183" s="20"/>
      <c r="VEK183" s="20"/>
      <c r="VEL183" s="20"/>
      <c r="VEM183" s="20"/>
      <c r="VEN183" s="20"/>
      <c r="VEO183" s="20"/>
      <c r="VEP183" s="20"/>
      <c r="VEQ183" s="20"/>
      <c r="VER183" s="20"/>
      <c r="VES183" s="20"/>
      <c r="VET183" s="20"/>
      <c r="VEU183" s="20"/>
      <c r="VEV183" s="20"/>
      <c r="VEW183" s="20"/>
      <c r="VEX183" s="20"/>
      <c r="VEY183" s="20"/>
      <c r="VEZ183" s="20"/>
      <c r="VFA183" s="20"/>
      <c r="VFB183" s="20"/>
      <c r="VFC183" s="20"/>
      <c r="VFD183" s="20"/>
      <c r="VFE183" s="20"/>
      <c r="VFF183" s="20"/>
      <c r="VFG183" s="20"/>
      <c r="VFH183" s="20"/>
      <c r="VFI183" s="20"/>
      <c r="VFJ183" s="20"/>
      <c r="VFK183" s="20"/>
      <c r="VFL183" s="20"/>
      <c r="VFM183" s="20"/>
      <c r="VFN183" s="20"/>
      <c r="VFO183" s="20"/>
      <c r="VFP183" s="20"/>
      <c r="VFQ183" s="20"/>
      <c r="VFR183" s="20"/>
      <c r="VFS183" s="20"/>
      <c r="VFT183" s="20"/>
      <c r="VFU183" s="20"/>
      <c r="VFV183" s="20"/>
      <c r="VFW183" s="20"/>
      <c r="VFX183" s="20"/>
      <c r="VFY183" s="20"/>
      <c r="VFZ183" s="20"/>
      <c r="VGA183" s="20"/>
      <c r="VGB183" s="20"/>
      <c r="VGC183" s="20"/>
      <c r="VGD183" s="20"/>
      <c r="VGE183" s="20"/>
      <c r="VGF183" s="20"/>
      <c r="VGG183" s="20"/>
      <c r="VGH183" s="20"/>
      <c r="VGI183" s="20"/>
      <c r="VGJ183" s="20"/>
      <c r="VGK183" s="20"/>
      <c r="VGL183" s="20"/>
      <c r="VGM183" s="20"/>
      <c r="VGN183" s="20"/>
      <c r="VGO183" s="20"/>
      <c r="VGP183" s="20"/>
      <c r="VGQ183" s="20"/>
      <c r="VGR183" s="20"/>
      <c r="VGS183" s="20"/>
      <c r="VGT183" s="20"/>
      <c r="VGU183" s="20"/>
      <c r="VGV183" s="20"/>
      <c r="VGW183" s="20"/>
      <c r="VGX183" s="20"/>
      <c r="VGY183" s="20"/>
      <c r="VGZ183" s="20"/>
      <c r="VHA183" s="20"/>
      <c r="VHB183" s="20"/>
      <c r="VHC183" s="20"/>
      <c r="VHD183" s="20"/>
      <c r="VHE183" s="20"/>
      <c r="VHF183" s="20"/>
      <c r="VHG183" s="20"/>
      <c r="VHH183" s="20"/>
      <c r="VHI183" s="20"/>
      <c r="VHJ183" s="20"/>
      <c r="VHK183" s="20"/>
      <c r="VHL183" s="20"/>
      <c r="VHM183" s="20"/>
      <c r="VHN183" s="20"/>
      <c r="VHO183" s="20"/>
      <c r="VHP183" s="20"/>
      <c r="VHQ183" s="20"/>
      <c r="VHR183" s="20"/>
      <c r="VHS183" s="20"/>
      <c r="VHT183" s="20"/>
      <c r="VHU183" s="20"/>
      <c r="VHV183" s="20"/>
      <c r="VHW183" s="20"/>
      <c r="VHX183" s="20"/>
      <c r="VHY183" s="20"/>
      <c r="VHZ183" s="20"/>
      <c r="VIA183" s="20"/>
      <c r="VIB183" s="20"/>
      <c r="VIC183" s="20"/>
      <c r="VID183" s="20"/>
      <c r="VIE183" s="20"/>
      <c r="VIF183" s="20"/>
      <c r="VIG183" s="20"/>
      <c r="VIH183" s="20"/>
      <c r="VII183" s="20"/>
      <c r="VIJ183" s="20"/>
      <c r="VIK183" s="20"/>
      <c r="VIL183" s="20"/>
      <c r="VIM183" s="20"/>
      <c r="VIN183" s="20"/>
      <c r="VIO183" s="20"/>
      <c r="VIP183" s="20"/>
      <c r="VIQ183" s="20"/>
      <c r="VIR183" s="20"/>
      <c r="VIS183" s="20"/>
      <c r="VIT183" s="20"/>
      <c r="VIU183" s="20"/>
      <c r="VIV183" s="20"/>
      <c r="VIW183" s="20"/>
      <c r="VIX183" s="20"/>
      <c r="VIY183" s="20"/>
      <c r="VIZ183" s="20"/>
      <c r="VJA183" s="20"/>
      <c r="VJB183" s="20"/>
      <c r="VJC183" s="20"/>
      <c r="VJD183" s="20"/>
      <c r="VJE183" s="20"/>
      <c r="VJF183" s="20"/>
      <c r="VJG183" s="20"/>
      <c r="VJH183" s="20"/>
      <c r="VJI183" s="20"/>
      <c r="VJJ183" s="20"/>
      <c r="VJK183" s="20"/>
      <c r="VJL183" s="20"/>
      <c r="VJM183" s="20"/>
      <c r="VJN183" s="20"/>
      <c r="VJO183" s="20"/>
      <c r="VJP183" s="20"/>
      <c r="VJQ183" s="20"/>
      <c r="VJR183" s="20"/>
      <c r="VJS183" s="20"/>
      <c r="VJT183" s="20"/>
      <c r="VJU183" s="20"/>
      <c r="VJV183" s="20"/>
      <c r="VJW183" s="20"/>
      <c r="VJX183" s="20"/>
      <c r="VJY183" s="20"/>
      <c r="VJZ183" s="20"/>
      <c r="VKA183" s="20"/>
      <c r="VKB183" s="20"/>
      <c r="VKC183" s="20"/>
      <c r="VKD183" s="20"/>
      <c r="VKE183" s="20"/>
      <c r="VKF183" s="20"/>
      <c r="VKG183" s="20"/>
      <c r="VKH183" s="20"/>
      <c r="VKI183" s="20"/>
      <c r="VKJ183" s="20"/>
      <c r="VKK183" s="20"/>
      <c r="VKL183" s="20"/>
      <c r="VKM183" s="20"/>
      <c r="VKN183" s="20"/>
      <c r="VKO183" s="20"/>
      <c r="VKP183" s="20"/>
      <c r="VKQ183" s="20"/>
      <c r="VKR183" s="20"/>
      <c r="VKS183" s="20"/>
      <c r="VKT183" s="20"/>
      <c r="VKU183" s="20"/>
      <c r="VKV183" s="20"/>
      <c r="VKW183" s="20"/>
      <c r="VKX183" s="20"/>
      <c r="VKY183" s="20"/>
      <c r="VKZ183" s="20"/>
      <c r="VLA183" s="20"/>
      <c r="VLB183" s="20"/>
      <c r="VLC183" s="20"/>
      <c r="VLD183" s="20"/>
      <c r="VLE183" s="20"/>
      <c r="VLF183" s="20"/>
      <c r="VLG183" s="20"/>
      <c r="VLH183" s="20"/>
      <c r="VLI183" s="20"/>
      <c r="VLJ183" s="20"/>
      <c r="VLK183" s="20"/>
      <c r="VLL183" s="20"/>
      <c r="VLM183" s="20"/>
      <c r="VLN183" s="20"/>
      <c r="VLO183" s="20"/>
      <c r="VLP183" s="20"/>
      <c r="VLQ183" s="20"/>
      <c r="VLR183" s="20"/>
      <c r="VLS183" s="20"/>
      <c r="VLT183" s="20"/>
      <c r="VLU183" s="20"/>
      <c r="VLV183" s="20"/>
      <c r="VLW183" s="20"/>
      <c r="VLX183" s="20"/>
      <c r="VLY183" s="20"/>
      <c r="VLZ183" s="20"/>
      <c r="VMA183" s="20"/>
      <c r="VMB183" s="20"/>
      <c r="VMC183" s="20"/>
      <c r="VMD183" s="20"/>
      <c r="VME183" s="20"/>
      <c r="VMF183" s="20"/>
      <c r="VMG183" s="20"/>
      <c r="VMH183" s="20"/>
      <c r="VMI183" s="20"/>
      <c r="VMJ183" s="20"/>
      <c r="VMK183" s="20"/>
      <c r="VML183" s="20"/>
      <c r="VMM183" s="20"/>
      <c r="VMN183" s="20"/>
      <c r="VMO183" s="20"/>
      <c r="VMP183" s="20"/>
      <c r="VMQ183" s="20"/>
      <c r="VMR183" s="20"/>
      <c r="VMS183" s="20"/>
      <c r="VMT183" s="20"/>
      <c r="VMU183" s="20"/>
      <c r="VMV183" s="20"/>
      <c r="VMW183" s="20"/>
      <c r="VMX183" s="20"/>
      <c r="VMY183" s="20"/>
      <c r="VMZ183" s="20"/>
      <c r="VNA183" s="20"/>
      <c r="VNB183" s="20"/>
      <c r="VNC183" s="20"/>
      <c r="VND183" s="20"/>
      <c r="VNE183" s="20"/>
      <c r="VNF183" s="20"/>
      <c r="VNG183" s="20"/>
      <c r="VNH183" s="20"/>
      <c r="VNI183" s="20"/>
      <c r="VNJ183" s="20"/>
      <c r="VNK183" s="20"/>
      <c r="VNL183" s="20"/>
      <c r="VNM183" s="20"/>
      <c r="VNN183" s="20"/>
      <c r="VNO183" s="20"/>
      <c r="VNP183" s="20"/>
      <c r="VNQ183" s="20"/>
      <c r="VNR183" s="20"/>
      <c r="VNS183" s="20"/>
      <c r="VNT183" s="20"/>
      <c r="VNU183" s="20"/>
      <c r="VNV183" s="20"/>
      <c r="VNW183" s="20"/>
      <c r="VNX183" s="20"/>
      <c r="VNY183" s="20"/>
      <c r="VNZ183" s="20"/>
      <c r="VOA183" s="20"/>
      <c r="VOB183" s="20"/>
      <c r="VOC183" s="20"/>
      <c r="VOD183" s="20"/>
      <c r="VOE183" s="20"/>
      <c r="VOF183" s="20"/>
      <c r="VOG183" s="20"/>
      <c r="VOH183" s="20"/>
      <c r="VOI183" s="20"/>
      <c r="VOJ183" s="20"/>
      <c r="VOK183" s="20"/>
      <c r="VOL183" s="20"/>
      <c r="VOM183" s="20"/>
      <c r="VON183" s="20"/>
      <c r="VOO183" s="20"/>
      <c r="VOP183" s="20"/>
      <c r="VOQ183" s="20"/>
      <c r="VOR183" s="20"/>
      <c r="VOS183" s="20"/>
      <c r="VOT183" s="20"/>
      <c r="VOU183" s="20"/>
      <c r="VOV183" s="20"/>
      <c r="VOW183" s="20"/>
      <c r="VOX183" s="20"/>
      <c r="VOY183" s="20"/>
      <c r="VOZ183" s="20"/>
      <c r="VPA183" s="20"/>
      <c r="VPB183" s="20"/>
      <c r="VPC183" s="20"/>
      <c r="VPD183" s="20"/>
      <c r="VPE183" s="20"/>
      <c r="VPF183" s="20"/>
      <c r="VPG183" s="20"/>
      <c r="VPH183" s="20"/>
      <c r="VPI183" s="20"/>
      <c r="VPJ183" s="20"/>
      <c r="VPK183" s="20"/>
      <c r="VPL183" s="20"/>
      <c r="VPM183" s="20"/>
      <c r="VPN183" s="20"/>
      <c r="VPO183" s="20"/>
      <c r="VPP183" s="20"/>
      <c r="VPQ183" s="20"/>
      <c r="VPR183" s="20"/>
      <c r="VPS183" s="20"/>
      <c r="VPT183" s="20"/>
      <c r="VPU183" s="20"/>
      <c r="VPV183" s="20"/>
      <c r="VPW183" s="20"/>
      <c r="VPX183" s="20"/>
      <c r="VPY183" s="20"/>
      <c r="VPZ183" s="20"/>
      <c r="VQA183" s="20"/>
      <c r="VQB183" s="20"/>
      <c r="VQC183" s="20"/>
      <c r="VQD183" s="20"/>
      <c r="VQE183" s="20"/>
      <c r="VQF183" s="20"/>
      <c r="VQG183" s="20"/>
      <c r="VQH183" s="20"/>
      <c r="VQI183" s="20"/>
      <c r="VQJ183" s="20"/>
      <c r="VQK183" s="20"/>
      <c r="VQL183" s="20"/>
      <c r="VQM183" s="20"/>
      <c r="VQN183" s="20"/>
      <c r="VQO183" s="20"/>
      <c r="VQP183" s="20"/>
      <c r="VQQ183" s="20"/>
      <c r="VQR183" s="20"/>
      <c r="VQS183" s="20"/>
      <c r="VQT183" s="20"/>
      <c r="VQU183" s="20"/>
      <c r="VQV183" s="20"/>
      <c r="VQW183" s="20"/>
      <c r="VQX183" s="20"/>
      <c r="VQY183" s="20"/>
      <c r="VQZ183" s="20"/>
      <c r="VRA183" s="20"/>
      <c r="VRB183" s="20"/>
      <c r="VRC183" s="20"/>
      <c r="VRD183" s="20"/>
      <c r="VRE183" s="20"/>
      <c r="VRF183" s="20"/>
      <c r="VRG183" s="20"/>
      <c r="VRH183" s="20"/>
      <c r="VRI183" s="20"/>
      <c r="VRJ183" s="20"/>
      <c r="VRK183" s="20"/>
      <c r="VRL183" s="20"/>
      <c r="VRM183" s="20"/>
      <c r="VRN183" s="20"/>
      <c r="VRO183" s="20"/>
      <c r="VRP183" s="20"/>
      <c r="VRQ183" s="20"/>
      <c r="VRR183" s="20"/>
      <c r="VRS183" s="20"/>
      <c r="VRT183" s="20"/>
      <c r="VRU183" s="20"/>
      <c r="VRV183" s="20"/>
      <c r="VRW183" s="20"/>
      <c r="VRX183" s="20"/>
      <c r="VRY183" s="20"/>
      <c r="VRZ183" s="20"/>
      <c r="VSA183" s="20"/>
      <c r="VSB183" s="20"/>
      <c r="VSC183" s="20"/>
      <c r="VSD183" s="20"/>
      <c r="VSE183" s="20"/>
      <c r="VSF183" s="20"/>
      <c r="VSG183" s="20"/>
      <c r="VSH183" s="20"/>
      <c r="VSI183" s="20"/>
      <c r="VSJ183" s="20"/>
      <c r="VSK183" s="20"/>
      <c r="VSL183" s="20"/>
      <c r="VSM183" s="20"/>
      <c r="VSN183" s="20"/>
      <c r="VSO183" s="20"/>
      <c r="VSP183" s="20"/>
      <c r="VSQ183" s="20"/>
      <c r="VSR183" s="20"/>
      <c r="VSS183" s="20"/>
      <c r="VST183" s="20"/>
      <c r="VSU183" s="20"/>
      <c r="VSV183" s="20"/>
      <c r="VSW183" s="20"/>
      <c r="VSX183" s="20"/>
      <c r="VSY183" s="20"/>
      <c r="VSZ183" s="20"/>
      <c r="VTA183" s="20"/>
      <c r="VTB183" s="20"/>
      <c r="VTC183" s="20"/>
      <c r="VTD183" s="20"/>
      <c r="VTE183" s="20"/>
      <c r="VTF183" s="20"/>
      <c r="VTG183" s="20"/>
      <c r="VTH183" s="20"/>
      <c r="VTI183" s="20"/>
      <c r="VTJ183" s="20"/>
      <c r="VTK183" s="20"/>
      <c r="VTL183" s="20"/>
      <c r="VTM183" s="20"/>
      <c r="VTN183" s="20"/>
      <c r="VTO183" s="20"/>
      <c r="VTP183" s="20"/>
      <c r="VTQ183" s="20"/>
      <c r="VTR183" s="20"/>
      <c r="VTS183" s="20"/>
      <c r="VTT183" s="20"/>
      <c r="VTU183" s="20"/>
      <c r="VTV183" s="20"/>
      <c r="VTW183" s="20"/>
      <c r="VTX183" s="20"/>
      <c r="VTY183" s="20"/>
      <c r="VTZ183" s="20"/>
      <c r="VUA183" s="20"/>
      <c r="VUB183" s="20"/>
      <c r="VUC183" s="20"/>
      <c r="VUD183" s="20"/>
      <c r="VUE183" s="20"/>
      <c r="VUF183" s="20"/>
      <c r="VUG183" s="20"/>
      <c r="VUH183" s="20"/>
      <c r="VUI183" s="20"/>
      <c r="VUJ183" s="20"/>
      <c r="VUK183" s="20"/>
      <c r="VUL183" s="20"/>
      <c r="VUM183" s="20"/>
      <c r="VUN183" s="20"/>
      <c r="VUO183" s="20"/>
      <c r="VUP183" s="20"/>
      <c r="VUQ183" s="20"/>
      <c r="VUR183" s="20"/>
      <c r="VUS183" s="20"/>
      <c r="VUT183" s="20"/>
      <c r="VUU183" s="20"/>
      <c r="VUV183" s="20"/>
      <c r="VUW183" s="20"/>
      <c r="VUX183" s="20"/>
      <c r="VUY183" s="20"/>
      <c r="VUZ183" s="20"/>
      <c r="VVA183" s="20"/>
      <c r="VVB183" s="20"/>
      <c r="VVC183" s="20"/>
      <c r="VVD183" s="20"/>
      <c r="VVE183" s="20"/>
      <c r="VVF183" s="20"/>
      <c r="VVG183" s="20"/>
      <c r="VVH183" s="20"/>
      <c r="VVI183" s="20"/>
      <c r="VVJ183" s="20"/>
      <c r="VVK183" s="20"/>
      <c r="VVL183" s="20"/>
      <c r="VVM183" s="20"/>
      <c r="VVN183" s="20"/>
      <c r="VVO183" s="20"/>
      <c r="VVP183" s="20"/>
      <c r="VVQ183" s="20"/>
      <c r="VVR183" s="20"/>
      <c r="VVS183" s="20"/>
      <c r="VVT183" s="20"/>
      <c r="VVU183" s="20"/>
      <c r="VVV183" s="20"/>
      <c r="VVW183" s="20"/>
      <c r="VVX183" s="20"/>
      <c r="VVY183" s="20"/>
      <c r="VVZ183" s="20"/>
      <c r="VWA183" s="20"/>
      <c r="VWB183" s="20"/>
      <c r="VWC183" s="20"/>
      <c r="VWD183" s="20"/>
      <c r="VWE183" s="20"/>
      <c r="VWF183" s="20"/>
      <c r="VWG183" s="20"/>
      <c r="VWH183" s="20"/>
      <c r="VWI183" s="20"/>
      <c r="VWJ183" s="20"/>
      <c r="VWK183" s="20"/>
      <c r="VWL183" s="20"/>
      <c r="VWM183" s="20"/>
      <c r="VWN183" s="20"/>
      <c r="VWO183" s="20"/>
      <c r="VWP183" s="20"/>
      <c r="VWQ183" s="20"/>
      <c r="VWR183" s="20"/>
      <c r="VWS183" s="20"/>
      <c r="VWT183" s="20"/>
      <c r="VWU183" s="20"/>
      <c r="VWV183" s="20"/>
      <c r="VWW183" s="20"/>
      <c r="VWX183" s="20"/>
      <c r="VWY183" s="20"/>
      <c r="VWZ183" s="20"/>
      <c r="VXA183" s="20"/>
      <c r="VXB183" s="20"/>
      <c r="VXC183" s="20"/>
      <c r="VXD183" s="20"/>
      <c r="VXE183" s="20"/>
      <c r="VXF183" s="20"/>
      <c r="VXG183" s="20"/>
      <c r="VXH183" s="20"/>
      <c r="VXI183" s="20"/>
      <c r="VXJ183" s="20"/>
      <c r="VXK183" s="20"/>
      <c r="VXL183" s="20"/>
      <c r="VXM183" s="20"/>
      <c r="VXN183" s="20"/>
      <c r="VXO183" s="20"/>
      <c r="VXP183" s="20"/>
      <c r="VXQ183" s="20"/>
      <c r="VXR183" s="20"/>
      <c r="VXS183" s="20"/>
      <c r="VXT183" s="20"/>
      <c r="VXU183" s="20"/>
      <c r="VXV183" s="20"/>
      <c r="VXW183" s="20"/>
      <c r="VXX183" s="20"/>
      <c r="VXY183" s="20"/>
      <c r="VXZ183" s="20"/>
      <c r="VYA183" s="20"/>
      <c r="VYB183" s="20"/>
      <c r="VYC183" s="20"/>
      <c r="VYD183" s="20"/>
      <c r="VYE183" s="20"/>
      <c r="VYF183" s="20"/>
      <c r="VYG183" s="20"/>
      <c r="VYH183" s="20"/>
      <c r="VYI183" s="20"/>
      <c r="VYJ183" s="20"/>
      <c r="VYK183" s="20"/>
      <c r="VYL183" s="20"/>
      <c r="VYM183" s="20"/>
      <c r="VYN183" s="20"/>
      <c r="VYO183" s="20"/>
      <c r="VYP183" s="20"/>
      <c r="VYQ183" s="20"/>
      <c r="VYR183" s="20"/>
      <c r="VYS183" s="20"/>
      <c r="VYT183" s="20"/>
      <c r="VYU183" s="20"/>
      <c r="VYV183" s="20"/>
      <c r="VYW183" s="20"/>
      <c r="VYX183" s="20"/>
      <c r="VYY183" s="20"/>
      <c r="VYZ183" s="20"/>
      <c r="VZA183" s="20"/>
      <c r="VZB183" s="20"/>
      <c r="VZC183" s="20"/>
      <c r="VZD183" s="20"/>
      <c r="VZE183" s="20"/>
      <c r="VZF183" s="20"/>
      <c r="VZG183" s="20"/>
      <c r="VZH183" s="20"/>
      <c r="VZI183" s="20"/>
      <c r="VZJ183" s="20"/>
      <c r="VZK183" s="20"/>
      <c r="VZL183" s="20"/>
      <c r="VZM183" s="20"/>
      <c r="VZN183" s="20"/>
      <c r="VZO183" s="20"/>
      <c r="VZP183" s="20"/>
      <c r="VZQ183" s="20"/>
      <c r="VZR183" s="20"/>
      <c r="VZS183" s="20"/>
      <c r="VZT183" s="20"/>
      <c r="VZU183" s="20"/>
      <c r="VZV183" s="20"/>
      <c r="VZW183" s="20"/>
      <c r="VZX183" s="20"/>
      <c r="VZY183" s="20"/>
      <c r="VZZ183" s="20"/>
      <c r="WAA183" s="20"/>
      <c r="WAB183" s="20"/>
      <c r="WAC183" s="20"/>
      <c r="WAD183" s="20"/>
      <c r="WAE183" s="20"/>
      <c r="WAF183" s="20"/>
      <c r="WAG183" s="20"/>
      <c r="WAH183" s="20"/>
      <c r="WAI183" s="20"/>
      <c r="WAJ183" s="20"/>
      <c r="WAK183" s="20"/>
      <c r="WAL183" s="20"/>
      <c r="WAM183" s="20"/>
      <c r="WAN183" s="20"/>
      <c r="WAO183" s="20"/>
      <c r="WAP183" s="20"/>
      <c r="WAQ183" s="20"/>
      <c r="WAR183" s="20"/>
      <c r="WAS183" s="20"/>
      <c r="WAT183" s="20"/>
      <c r="WAU183" s="20"/>
      <c r="WAV183" s="20"/>
      <c r="WAW183" s="20"/>
      <c r="WAX183" s="20"/>
      <c r="WAY183" s="20"/>
      <c r="WAZ183" s="20"/>
      <c r="WBA183" s="20"/>
      <c r="WBB183" s="20"/>
      <c r="WBC183" s="20"/>
      <c r="WBD183" s="20"/>
      <c r="WBE183" s="20"/>
      <c r="WBF183" s="20"/>
      <c r="WBG183" s="20"/>
      <c r="WBH183" s="20"/>
      <c r="WBI183" s="20"/>
      <c r="WBJ183" s="20"/>
      <c r="WBK183" s="20"/>
      <c r="WBL183" s="20"/>
      <c r="WBM183" s="20"/>
      <c r="WBN183" s="20"/>
      <c r="WBO183" s="20"/>
      <c r="WBP183" s="20"/>
      <c r="WBQ183" s="20"/>
      <c r="WBR183" s="20"/>
      <c r="WBS183" s="20"/>
      <c r="WBT183" s="20"/>
      <c r="WBU183" s="20"/>
      <c r="WBV183" s="20"/>
      <c r="WBW183" s="20"/>
      <c r="WBX183" s="20"/>
      <c r="WBY183" s="20"/>
      <c r="WBZ183" s="20"/>
      <c r="WCA183" s="20"/>
      <c r="WCB183" s="20"/>
      <c r="WCC183" s="20"/>
      <c r="WCD183" s="20"/>
      <c r="WCE183" s="20"/>
      <c r="WCF183" s="20"/>
      <c r="WCG183" s="20"/>
      <c r="WCH183" s="20"/>
      <c r="WCI183" s="20"/>
      <c r="WCJ183" s="20"/>
      <c r="WCK183" s="20"/>
      <c r="WCL183" s="20"/>
      <c r="WCM183" s="20"/>
      <c r="WCN183" s="20"/>
      <c r="WCO183" s="20"/>
      <c r="WCP183" s="20"/>
      <c r="WCQ183" s="20"/>
      <c r="WCR183" s="20"/>
      <c r="WCS183" s="20"/>
      <c r="WCT183" s="20"/>
      <c r="WCU183" s="20"/>
      <c r="WCV183" s="20"/>
      <c r="WCW183" s="20"/>
      <c r="WCX183" s="20"/>
      <c r="WCY183" s="20"/>
      <c r="WCZ183" s="20"/>
      <c r="WDA183" s="20"/>
      <c r="WDB183" s="20"/>
      <c r="WDC183" s="20"/>
      <c r="WDD183" s="20"/>
      <c r="WDE183" s="20"/>
      <c r="WDF183" s="20"/>
      <c r="WDG183" s="20"/>
      <c r="WDH183" s="20"/>
      <c r="WDI183" s="20"/>
      <c r="WDJ183" s="20"/>
      <c r="WDK183" s="20"/>
      <c r="WDL183" s="20"/>
      <c r="WDM183" s="20"/>
      <c r="WDN183" s="20"/>
      <c r="WDO183" s="20"/>
      <c r="WDP183" s="20"/>
      <c r="WDQ183" s="20"/>
      <c r="WDR183" s="20"/>
      <c r="WDS183" s="20"/>
      <c r="WDT183" s="20"/>
      <c r="WDU183" s="20"/>
      <c r="WDV183" s="20"/>
      <c r="WDW183" s="20"/>
      <c r="WDX183" s="20"/>
      <c r="WDY183" s="20"/>
      <c r="WDZ183" s="20"/>
      <c r="WEA183" s="20"/>
      <c r="WEB183" s="20"/>
      <c r="WEC183" s="20"/>
      <c r="WED183" s="20"/>
      <c r="WEE183" s="20"/>
      <c r="WEF183" s="20"/>
      <c r="WEG183" s="20"/>
      <c r="WEH183" s="20"/>
      <c r="WEI183" s="20"/>
      <c r="WEJ183" s="20"/>
      <c r="WEK183" s="20"/>
      <c r="WEL183" s="20"/>
      <c r="WEM183" s="20"/>
      <c r="WEN183" s="20"/>
      <c r="WEO183" s="20"/>
      <c r="WEP183" s="20"/>
      <c r="WEQ183" s="20"/>
      <c r="WER183" s="20"/>
      <c r="WES183" s="20"/>
      <c r="WET183" s="20"/>
      <c r="WEU183" s="20"/>
      <c r="WEV183" s="20"/>
      <c r="WEW183" s="20"/>
      <c r="WEX183" s="20"/>
      <c r="WEY183" s="20"/>
      <c r="WEZ183" s="20"/>
      <c r="WFA183" s="20"/>
      <c r="WFB183" s="20"/>
      <c r="WFC183" s="20"/>
      <c r="WFD183" s="20"/>
      <c r="WFE183" s="20"/>
      <c r="WFF183" s="20"/>
      <c r="WFG183" s="20"/>
      <c r="WFH183" s="20"/>
      <c r="WFI183" s="20"/>
      <c r="WFJ183" s="20"/>
      <c r="WFK183" s="20"/>
      <c r="WFL183" s="20"/>
      <c r="WFM183" s="20"/>
      <c r="WFN183" s="20"/>
      <c r="WFO183" s="20"/>
      <c r="WFP183" s="20"/>
      <c r="WFQ183" s="20"/>
      <c r="WFR183" s="20"/>
      <c r="WFS183" s="20"/>
      <c r="WFT183" s="20"/>
      <c r="WFU183" s="20"/>
      <c r="WFV183" s="20"/>
      <c r="WFW183" s="20"/>
      <c r="WFX183" s="20"/>
      <c r="WFY183" s="20"/>
      <c r="WFZ183" s="20"/>
      <c r="WGA183" s="20"/>
      <c r="WGB183" s="20"/>
      <c r="WGC183" s="20"/>
      <c r="WGD183" s="20"/>
      <c r="WGE183" s="20"/>
      <c r="WGF183" s="20"/>
      <c r="WGG183" s="20"/>
      <c r="WGH183" s="20"/>
      <c r="WGI183" s="20"/>
      <c r="WGJ183" s="20"/>
      <c r="WGK183" s="20"/>
      <c r="WGL183" s="20"/>
      <c r="WGM183" s="20"/>
      <c r="WGN183" s="20"/>
      <c r="WGO183" s="20"/>
      <c r="WGP183" s="20"/>
      <c r="WGQ183" s="20"/>
      <c r="WGR183" s="20"/>
      <c r="WGS183" s="20"/>
      <c r="WGT183" s="20"/>
      <c r="WGU183" s="20"/>
      <c r="WGV183" s="20"/>
      <c r="WGW183" s="20"/>
      <c r="WGX183" s="20"/>
      <c r="WGY183" s="20"/>
      <c r="WGZ183" s="20"/>
      <c r="WHA183" s="20"/>
      <c r="WHB183" s="20"/>
      <c r="WHC183" s="20"/>
      <c r="WHD183" s="20"/>
      <c r="WHE183" s="20"/>
      <c r="WHF183" s="20"/>
      <c r="WHG183" s="20"/>
      <c r="WHH183" s="20"/>
      <c r="WHI183" s="20"/>
      <c r="WHJ183" s="20"/>
      <c r="WHK183" s="20"/>
      <c r="WHL183" s="20"/>
      <c r="WHM183" s="20"/>
      <c r="WHN183" s="20"/>
      <c r="WHO183" s="20"/>
      <c r="WHP183" s="20"/>
      <c r="WHQ183" s="20"/>
      <c r="WHR183" s="20"/>
      <c r="WHS183" s="20"/>
      <c r="WHT183" s="20"/>
      <c r="WHU183" s="20"/>
      <c r="WHV183" s="20"/>
      <c r="WHW183" s="20"/>
      <c r="WHX183" s="20"/>
      <c r="WHY183" s="20"/>
      <c r="WHZ183" s="20"/>
      <c r="WIA183" s="20"/>
      <c r="WIB183" s="20"/>
      <c r="WIC183" s="20"/>
      <c r="WID183" s="20"/>
      <c r="WIE183" s="20"/>
      <c r="WIF183" s="20"/>
      <c r="WIG183" s="20"/>
      <c r="WIH183" s="20"/>
      <c r="WII183" s="20"/>
      <c r="WIJ183" s="20"/>
      <c r="WIK183" s="20"/>
      <c r="WIL183" s="20"/>
      <c r="WIM183" s="20"/>
      <c r="WIN183" s="20"/>
      <c r="WIO183" s="20"/>
      <c r="WIP183" s="20"/>
      <c r="WIQ183" s="20"/>
      <c r="WIR183" s="20"/>
      <c r="WIS183" s="20"/>
      <c r="WIT183" s="20"/>
      <c r="WIU183" s="20"/>
      <c r="WIV183" s="20"/>
      <c r="WIW183" s="20"/>
      <c r="WIX183" s="20"/>
      <c r="WIY183" s="20"/>
      <c r="WIZ183" s="20"/>
      <c r="WJA183" s="20"/>
      <c r="WJB183" s="20"/>
      <c r="WJC183" s="20"/>
      <c r="WJD183" s="20"/>
      <c r="WJE183" s="20"/>
      <c r="WJF183" s="20"/>
      <c r="WJG183" s="20"/>
      <c r="WJH183" s="20"/>
      <c r="WJI183" s="20"/>
      <c r="WJJ183" s="20"/>
      <c r="WJK183" s="20"/>
      <c r="WJL183" s="20"/>
      <c r="WJM183" s="20"/>
      <c r="WJN183" s="20"/>
      <c r="WJO183" s="20"/>
      <c r="WJP183" s="20"/>
      <c r="WJQ183" s="20"/>
      <c r="WJR183" s="20"/>
      <c r="WJS183" s="20"/>
      <c r="WJT183" s="20"/>
      <c r="WJU183" s="20"/>
      <c r="WJV183" s="20"/>
      <c r="WJW183" s="20"/>
      <c r="WJX183" s="20"/>
      <c r="WJY183" s="20"/>
      <c r="WJZ183" s="20"/>
      <c r="WKA183" s="20"/>
      <c r="WKB183" s="20"/>
      <c r="WKC183" s="20"/>
      <c r="WKD183" s="20"/>
      <c r="WKE183" s="20"/>
      <c r="WKF183" s="20"/>
      <c r="WKG183" s="20"/>
      <c r="WKH183" s="20"/>
      <c r="WKI183" s="20"/>
      <c r="WKJ183" s="20"/>
      <c r="WKK183" s="20"/>
      <c r="WKL183" s="20"/>
      <c r="WKM183" s="20"/>
      <c r="WKN183" s="20"/>
      <c r="WKO183" s="20"/>
      <c r="WKP183" s="20"/>
      <c r="WKQ183" s="20"/>
      <c r="WKR183" s="20"/>
      <c r="WKS183" s="20"/>
      <c r="WKT183" s="20"/>
      <c r="WKU183" s="20"/>
      <c r="WKV183" s="20"/>
      <c r="WKW183" s="20"/>
      <c r="WKX183" s="20"/>
      <c r="WKY183" s="20"/>
      <c r="WKZ183" s="20"/>
      <c r="WLA183" s="20"/>
      <c r="WLB183" s="20"/>
      <c r="WLC183" s="20"/>
      <c r="WLD183" s="20"/>
      <c r="WLE183" s="20"/>
      <c r="WLF183" s="20"/>
      <c r="WLG183" s="20"/>
      <c r="WLH183" s="20"/>
      <c r="WLI183" s="20"/>
      <c r="WLJ183" s="20"/>
      <c r="WLK183" s="20"/>
      <c r="WLL183" s="20"/>
      <c r="WLM183" s="20"/>
      <c r="WLN183" s="20"/>
      <c r="WLO183" s="20"/>
      <c r="WLP183" s="20"/>
      <c r="WLQ183" s="20"/>
      <c r="WLR183" s="20"/>
      <c r="WLS183" s="20"/>
      <c r="WLT183" s="20"/>
      <c r="WLU183" s="20"/>
      <c r="WLV183" s="20"/>
      <c r="WLW183" s="20"/>
      <c r="WLX183" s="20"/>
      <c r="WLY183" s="20"/>
      <c r="WLZ183" s="20"/>
      <c r="WMA183" s="20"/>
      <c r="WMB183" s="20"/>
      <c r="WMC183" s="20"/>
      <c r="WMD183" s="20"/>
      <c r="WME183" s="20"/>
      <c r="WMF183" s="20"/>
      <c r="WMG183" s="20"/>
      <c r="WMH183" s="20"/>
      <c r="WMI183" s="20"/>
      <c r="WMJ183" s="20"/>
      <c r="WMK183" s="20"/>
      <c r="WML183" s="20"/>
      <c r="WMM183" s="20"/>
      <c r="WMN183" s="20"/>
      <c r="WMO183" s="20"/>
      <c r="WMP183" s="20"/>
      <c r="WMQ183" s="20"/>
      <c r="WMR183" s="20"/>
      <c r="WMS183" s="20"/>
      <c r="WMT183" s="20"/>
      <c r="WMU183" s="20"/>
      <c r="WMV183" s="20"/>
      <c r="WMW183" s="20"/>
      <c r="WMX183" s="20"/>
      <c r="WMY183" s="20"/>
      <c r="WMZ183" s="20"/>
      <c r="WNA183" s="20"/>
      <c r="WNB183" s="20"/>
      <c r="WNC183" s="20"/>
      <c r="WND183" s="20"/>
      <c r="WNE183" s="20"/>
      <c r="WNF183" s="20"/>
      <c r="WNG183" s="20"/>
      <c r="WNH183" s="20"/>
      <c r="WNI183" s="20"/>
      <c r="WNJ183" s="20"/>
      <c r="WNK183" s="20"/>
      <c r="WNL183" s="20"/>
      <c r="WNM183" s="20"/>
      <c r="WNN183" s="20"/>
      <c r="WNO183" s="20"/>
      <c r="WNP183" s="20"/>
      <c r="WNQ183" s="20"/>
      <c r="WNR183" s="20"/>
      <c r="WNS183" s="20"/>
      <c r="WNT183" s="20"/>
      <c r="WNU183" s="20"/>
      <c r="WNV183" s="20"/>
      <c r="WNW183" s="20"/>
      <c r="WNX183" s="20"/>
      <c r="WNY183" s="20"/>
      <c r="WNZ183" s="20"/>
      <c r="WOA183" s="20"/>
      <c r="WOB183" s="20"/>
      <c r="WOC183" s="20"/>
      <c r="WOD183" s="20"/>
      <c r="WOE183" s="20"/>
      <c r="WOF183" s="20"/>
      <c r="WOG183" s="20"/>
      <c r="WOH183" s="20"/>
      <c r="WOI183" s="20"/>
      <c r="WOJ183" s="20"/>
      <c r="WOK183" s="20"/>
      <c r="WOL183" s="20"/>
      <c r="WOM183" s="20"/>
      <c r="WON183" s="20"/>
      <c r="WOO183" s="20"/>
      <c r="WOP183" s="20"/>
      <c r="WOQ183" s="20"/>
      <c r="WOR183" s="20"/>
      <c r="WOS183" s="20"/>
      <c r="WOT183" s="20"/>
      <c r="WOU183" s="20"/>
      <c r="WOV183" s="20"/>
      <c r="WOW183" s="20"/>
      <c r="WOX183" s="20"/>
      <c r="WOY183" s="20"/>
      <c r="WOZ183" s="20"/>
      <c r="WPA183" s="20"/>
      <c r="WPB183" s="20"/>
      <c r="WPC183" s="20"/>
      <c r="WPD183" s="20"/>
      <c r="WPE183" s="20"/>
      <c r="WPF183" s="20"/>
      <c r="WPG183" s="20"/>
      <c r="WPH183" s="20"/>
      <c r="WPI183" s="20"/>
      <c r="WPJ183" s="20"/>
      <c r="WPK183" s="20"/>
      <c r="WPL183" s="20"/>
      <c r="WPM183" s="20"/>
      <c r="WPN183" s="20"/>
      <c r="WPO183" s="20"/>
      <c r="WPP183" s="20"/>
      <c r="WPQ183" s="20"/>
      <c r="WPR183" s="20"/>
      <c r="WPS183" s="20"/>
      <c r="WPT183" s="20"/>
      <c r="WPU183" s="20"/>
      <c r="WPV183" s="20"/>
      <c r="WPW183" s="20"/>
      <c r="WPX183" s="20"/>
      <c r="WPY183" s="20"/>
      <c r="WPZ183" s="20"/>
      <c r="WQA183" s="20"/>
      <c r="WQB183" s="20"/>
      <c r="WQC183" s="20"/>
      <c r="WQD183" s="20"/>
      <c r="WQE183" s="20"/>
      <c r="WQF183" s="20"/>
      <c r="WQG183" s="20"/>
      <c r="WQH183" s="20"/>
      <c r="WQI183" s="20"/>
      <c r="WQJ183" s="20"/>
      <c r="WQK183" s="20"/>
      <c r="WQL183" s="20"/>
      <c r="WQM183" s="20"/>
      <c r="WQN183" s="20"/>
      <c r="WQO183" s="20"/>
      <c r="WQP183" s="20"/>
      <c r="WQQ183" s="20"/>
      <c r="WQR183" s="20"/>
      <c r="WQS183" s="20"/>
      <c r="WQT183" s="20"/>
      <c r="WQU183" s="20"/>
      <c r="WQV183" s="20"/>
      <c r="WQW183" s="20"/>
      <c r="WQX183" s="20"/>
      <c r="WQY183" s="20"/>
      <c r="WQZ183" s="20"/>
      <c r="WRA183" s="20"/>
      <c r="WRB183" s="20"/>
      <c r="WRC183" s="20"/>
      <c r="WRD183" s="20"/>
      <c r="WRE183" s="20"/>
      <c r="WRF183" s="20"/>
      <c r="WRG183" s="20"/>
      <c r="WRH183" s="20"/>
      <c r="WRI183" s="20"/>
      <c r="WRJ183" s="20"/>
      <c r="WRK183" s="20"/>
      <c r="WRL183" s="20"/>
      <c r="WRM183" s="20"/>
      <c r="WRN183" s="20"/>
      <c r="WRO183" s="20"/>
      <c r="WRP183" s="20"/>
      <c r="WRQ183" s="20"/>
      <c r="WRR183" s="20"/>
      <c r="WRS183" s="20"/>
      <c r="WRT183" s="20"/>
      <c r="WRU183" s="20"/>
      <c r="WRV183" s="20"/>
      <c r="WRW183" s="20"/>
      <c r="WRX183" s="20"/>
      <c r="WRY183" s="20"/>
      <c r="WRZ183" s="20"/>
      <c r="WSA183" s="20"/>
      <c r="WSB183" s="20"/>
      <c r="WSC183" s="20"/>
      <c r="WSD183" s="20"/>
      <c r="WSE183" s="20"/>
      <c r="WSF183" s="20"/>
      <c r="WSG183" s="20"/>
      <c r="WSH183" s="20"/>
      <c r="WSI183" s="20"/>
      <c r="WSJ183" s="20"/>
      <c r="WSK183" s="20"/>
      <c r="WSL183" s="20"/>
      <c r="WSM183" s="20"/>
      <c r="WSN183" s="20"/>
      <c r="WSO183" s="20"/>
      <c r="WSP183" s="20"/>
      <c r="WSQ183" s="20"/>
      <c r="WSR183" s="20"/>
      <c r="WSS183" s="20"/>
      <c r="WST183" s="20"/>
      <c r="WSU183" s="20"/>
      <c r="WSV183" s="20"/>
      <c r="WSW183" s="20"/>
      <c r="WSX183" s="20"/>
      <c r="WSY183" s="20"/>
      <c r="WSZ183" s="20"/>
      <c r="WTA183" s="20"/>
      <c r="WTB183" s="20"/>
      <c r="WTC183" s="20"/>
      <c r="WTD183" s="20"/>
      <c r="WTE183" s="20"/>
      <c r="WTF183" s="20"/>
      <c r="WTG183" s="20"/>
      <c r="WTH183" s="20"/>
      <c r="WTI183" s="20"/>
      <c r="WTJ183" s="20"/>
      <c r="WTK183" s="20"/>
      <c r="WTL183" s="20"/>
      <c r="WTM183" s="20"/>
      <c r="WTN183" s="20"/>
      <c r="WTO183" s="20"/>
      <c r="WTP183" s="20"/>
      <c r="WTQ183" s="20"/>
      <c r="WTR183" s="20"/>
      <c r="WTS183" s="20"/>
      <c r="WTT183" s="20"/>
      <c r="WTU183" s="20"/>
      <c r="WTV183" s="20"/>
      <c r="WTW183" s="20"/>
      <c r="WTX183" s="20"/>
      <c r="WTY183" s="20"/>
      <c r="WTZ183" s="20"/>
      <c r="WUA183" s="20"/>
      <c r="WUB183" s="20"/>
      <c r="WUC183" s="20"/>
      <c r="WUD183" s="20"/>
      <c r="WUE183" s="20"/>
      <c r="WUF183" s="20"/>
      <c r="WUG183" s="20"/>
      <c r="WUH183" s="20"/>
      <c r="WUI183" s="20"/>
      <c r="WUJ183" s="20"/>
      <c r="WUK183" s="20"/>
      <c r="WUL183" s="20"/>
      <c r="WUM183" s="20"/>
      <c r="WUN183" s="20"/>
      <c r="WUO183" s="20"/>
      <c r="WUP183" s="20"/>
      <c r="WUQ183" s="20"/>
      <c r="WUR183" s="20"/>
      <c r="WUS183" s="20"/>
      <c r="WUT183" s="20"/>
      <c r="WUU183" s="20"/>
      <c r="WUV183" s="20"/>
      <c r="WUW183" s="20"/>
      <c r="WUX183" s="20"/>
      <c r="WUY183" s="20"/>
      <c r="WUZ183" s="20"/>
      <c r="WVA183" s="20"/>
      <c r="WVB183" s="20"/>
      <c r="WVC183" s="20"/>
      <c r="WVD183" s="20"/>
      <c r="WVE183" s="20"/>
      <c r="WVF183" s="20"/>
      <c r="WVG183" s="20"/>
      <c r="WVH183" s="20"/>
      <c r="WVI183" s="20"/>
      <c r="WVJ183" s="20"/>
      <c r="WVK183" s="20"/>
      <c r="WVL183" s="20"/>
      <c r="WVM183" s="20"/>
      <c r="WVN183" s="20"/>
      <c r="WVO183" s="20"/>
      <c r="WVP183" s="20"/>
      <c r="WVQ183" s="20"/>
      <c r="WVR183" s="20"/>
      <c r="WVS183" s="20"/>
      <c r="WVT183" s="20"/>
      <c r="WVU183" s="20"/>
      <c r="WVV183" s="20"/>
      <c r="WVW183" s="20"/>
      <c r="WVX183" s="20"/>
      <c r="WVY183" s="20"/>
      <c r="WVZ183" s="20"/>
      <c r="WWA183" s="20"/>
      <c r="WWB183" s="20"/>
      <c r="WWC183" s="20"/>
      <c r="WWD183" s="20"/>
      <c r="WWE183" s="20"/>
      <c r="WWF183" s="20"/>
      <c r="WWG183" s="20"/>
      <c r="WWH183" s="20"/>
      <c r="WWI183" s="20"/>
      <c r="WWJ183" s="20"/>
      <c r="WWK183" s="20"/>
      <c r="WWL183" s="20"/>
      <c r="WWM183" s="20"/>
      <c r="WWN183" s="20"/>
      <c r="WWO183" s="20"/>
      <c r="WWP183" s="20"/>
      <c r="WWQ183" s="20"/>
      <c r="WWR183" s="20"/>
      <c r="WWS183" s="20"/>
      <c r="WWT183" s="20"/>
      <c r="WWU183" s="20"/>
      <c r="WWV183" s="20"/>
      <c r="WWW183" s="20"/>
      <c r="WWX183" s="20"/>
      <c r="WWY183" s="20"/>
      <c r="WWZ183" s="20"/>
      <c r="WXA183" s="20"/>
      <c r="WXB183" s="20"/>
      <c r="WXC183" s="20"/>
      <c r="WXD183" s="20"/>
      <c r="WXE183" s="20"/>
      <c r="WXF183" s="20"/>
      <c r="WXG183" s="20"/>
      <c r="WXH183" s="20"/>
      <c r="WXI183" s="20"/>
      <c r="WXJ183" s="20"/>
      <c r="WXK183" s="20"/>
      <c r="WXL183" s="20"/>
      <c r="WXM183" s="20"/>
      <c r="WXN183" s="20"/>
      <c r="WXO183" s="20"/>
      <c r="WXP183" s="20"/>
      <c r="WXQ183" s="20"/>
      <c r="WXR183" s="20"/>
      <c r="WXS183" s="20"/>
      <c r="WXT183" s="20"/>
      <c r="WXU183" s="20"/>
      <c r="WXV183" s="20"/>
      <c r="WXW183" s="20"/>
      <c r="WXX183" s="20"/>
      <c r="WXY183" s="20"/>
      <c r="WXZ183" s="20"/>
      <c r="WYA183" s="20"/>
      <c r="WYB183" s="20"/>
      <c r="WYC183" s="20"/>
      <c r="WYD183" s="20"/>
      <c r="WYE183" s="20"/>
      <c r="WYF183" s="20"/>
      <c r="WYG183" s="20"/>
      <c r="WYH183" s="20"/>
      <c r="WYI183" s="20"/>
      <c r="WYJ183" s="20"/>
      <c r="WYK183" s="20"/>
      <c r="WYL183" s="20"/>
      <c r="WYM183" s="20"/>
      <c r="WYN183" s="20"/>
      <c r="WYO183" s="20"/>
      <c r="WYP183" s="20"/>
      <c r="WYQ183" s="20"/>
      <c r="WYR183" s="20"/>
      <c r="WYS183" s="20"/>
      <c r="WYT183" s="20"/>
      <c r="WYU183" s="20"/>
      <c r="WYV183" s="20"/>
      <c r="WYW183" s="20"/>
      <c r="WYX183" s="20"/>
      <c r="WYY183" s="20"/>
      <c r="WYZ183" s="20"/>
      <c r="WZA183" s="20"/>
      <c r="WZB183" s="20"/>
      <c r="WZC183" s="20"/>
      <c r="WZD183" s="20"/>
      <c r="WZE183" s="20"/>
      <c r="WZF183" s="20"/>
      <c r="WZG183" s="20"/>
      <c r="WZH183" s="20"/>
      <c r="WZI183" s="20"/>
      <c r="WZJ183" s="20"/>
      <c r="WZK183" s="20"/>
      <c r="WZL183" s="20"/>
      <c r="WZM183" s="20"/>
      <c r="WZN183" s="20"/>
      <c r="WZO183" s="20"/>
      <c r="WZP183" s="20"/>
      <c r="WZQ183" s="20"/>
      <c r="WZR183" s="20"/>
      <c r="WZS183" s="20"/>
      <c r="WZT183" s="20"/>
      <c r="WZU183" s="20"/>
      <c r="WZV183" s="20"/>
      <c r="WZW183" s="20"/>
      <c r="WZX183" s="20"/>
      <c r="WZY183" s="20"/>
      <c r="WZZ183" s="20"/>
      <c r="XAA183" s="20"/>
      <c r="XAB183" s="20"/>
      <c r="XAC183" s="20"/>
      <c r="XAD183" s="20"/>
      <c r="XAE183" s="20"/>
      <c r="XAF183" s="20"/>
      <c r="XAG183" s="20"/>
      <c r="XAH183" s="20"/>
      <c r="XAI183" s="20"/>
      <c r="XAJ183" s="20"/>
      <c r="XAK183" s="20"/>
      <c r="XAL183" s="20"/>
      <c r="XAM183" s="20"/>
      <c r="XAN183" s="20"/>
      <c r="XAO183" s="20"/>
      <c r="XAP183" s="20"/>
      <c r="XAQ183" s="20"/>
      <c r="XAR183" s="20"/>
      <c r="XAS183" s="20"/>
      <c r="XAT183" s="20"/>
      <c r="XAU183" s="20"/>
      <c r="XAV183" s="20"/>
      <c r="XAW183" s="20"/>
      <c r="XAX183" s="20"/>
      <c r="XAY183" s="20"/>
      <c r="XAZ183" s="20"/>
      <c r="XBA183" s="20"/>
      <c r="XBB183" s="20"/>
      <c r="XBC183" s="20"/>
      <c r="XBD183" s="20"/>
      <c r="XBE183" s="20"/>
      <c r="XBF183" s="20"/>
      <c r="XBG183" s="20"/>
      <c r="XBH183" s="20"/>
      <c r="XBI183" s="20"/>
      <c r="XBJ183" s="20"/>
      <c r="XBK183" s="20"/>
      <c r="XBL183" s="20"/>
      <c r="XBM183" s="20"/>
      <c r="XBN183" s="20"/>
      <c r="XBO183" s="20"/>
      <c r="XBP183" s="20"/>
      <c r="XBQ183" s="20"/>
      <c r="XBR183" s="20"/>
      <c r="XBS183" s="20"/>
      <c r="XBT183" s="20"/>
      <c r="XBU183" s="20"/>
      <c r="XBV183" s="20"/>
      <c r="XBW183" s="20"/>
      <c r="XBX183" s="20"/>
      <c r="XBY183" s="20"/>
      <c r="XBZ183" s="20"/>
      <c r="XCA183" s="20"/>
      <c r="XCB183" s="20"/>
      <c r="XCC183" s="20"/>
      <c r="XCD183" s="20"/>
      <c r="XCE183" s="20"/>
      <c r="XCF183" s="20"/>
      <c r="XCG183" s="20"/>
      <c r="XCH183" s="20"/>
      <c r="XCI183" s="20"/>
      <c r="XCJ183" s="20"/>
      <c r="XCK183" s="20"/>
      <c r="XCL183" s="20"/>
      <c r="XCM183" s="20"/>
      <c r="XCN183" s="20"/>
      <c r="XCO183" s="20"/>
      <c r="XCP183" s="20"/>
      <c r="XCQ183" s="20"/>
      <c r="XCR183" s="20"/>
      <c r="XCS183" s="20"/>
      <c r="XCT183" s="20"/>
      <c r="XCU183" s="20"/>
      <c r="XCV183" s="20"/>
      <c r="XCW183" s="20"/>
      <c r="XCX183" s="20"/>
      <c r="XCY183" s="20"/>
      <c r="XCZ183" s="20"/>
      <c r="XDA183" s="20"/>
      <c r="XDB183" s="20"/>
      <c r="XDC183" s="20"/>
      <c r="XDD183" s="20"/>
      <c r="XDE183" s="20"/>
      <c r="XDF183" s="20"/>
      <c r="XDG183" s="20"/>
      <c r="XDH183" s="20"/>
      <c r="XDI183" s="20"/>
      <c r="XDJ183" s="20"/>
      <c r="XDK183" s="20"/>
      <c r="XDL183" s="20"/>
      <c r="XDM183" s="20"/>
      <c r="XDN183" s="20"/>
      <c r="XDO183" s="20"/>
      <c r="XDP183" s="20"/>
      <c r="XDQ183" s="20"/>
      <c r="XDR183" s="20"/>
      <c r="XDS183" s="20"/>
      <c r="XDT183" s="20"/>
      <c r="XDU183" s="20"/>
      <c r="XDV183" s="20"/>
      <c r="XDW183" s="20"/>
      <c r="XDX183" s="20"/>
      <c r="XDY183" s="20"/>
      <c r="XDZ183" s="20"/>
      <c r="XEA183" s="20"/>
      <c r="XEB183" s="20"/>
      <c r="XEC183" s="20"/>
      <c r="XED183" s="20"/>
      <c r="XEE183" s="20"/>
      <c r="XEF183" s="20"/>
      <c r="XEG183" s="20"/>
      <c r="XEH183" s="20"/>
      <c r="XEI183" s="20"/>
      <c r="XEJ183" s="20"/>
      <c r="XEK183" s="20"/>
      <c r="XEL183" s="20"/>
      <c r="XEM183" s="20"/>
      <c r="XEN183" s="20"/>
      <c r="XEO183" s="20"/>
      <c r="XEP183" s="20"/>
      <c r="XEQ183" s="20"/>
      <c r="XER183" s="20"/>
      <c r="XES183" s="20"/>
    </row>
    <row r="184" spans="1:16373" s="20" customFormat="1" ht="118.5" customHeight="1" x14ac:dyDescent="0.25">
      <c r="A184" s="86" t="s">
        <v>364</v>
      </c>
      <c r="B184" s="93"/>
      <c r="C184" s="94"/>
      <c r="D184" s="89" t="s">
        <v>365</v>
      </c>
      <c r="E184" s="13" t="s">
        <v>23</v>
      </c>
      <c r="F184" s="134" t="s">
        <v>366</v>
      </c>
      <c r="G184" s="12" t="s">
        <v>367</v>
      </c>
      <c r="H184" s="13" t="s">
        <v>368</v>
      </c>
      <c r="I184" s="134" t="s">
        <v>369</v>
      </c>
      <c r="J184" s="12">
        <v>45</v>
      </c>
      <c r="K184" s="12" t="s">
        <v>1383</v>
      </c>
      <c r="L184" s="14">
        <v>16</v>
      </c>
      <c r="M184" s="252" t="s">
        <v>444</v>
      </c>
      <c r="N184" s="245"/>
      <c r="O184" s="184"/>
      <c r="P184" s="185"/>
      <c r="Q184" s="176" t="s">
        <v>1395</v>
      </c>
      <c r="R184" s="12">
        <v>4501001</v>
      </c>
      <c r="S184" s="13" t="s">
        <v>90</v>
      </c>
      <c r="T184" s="37" t="s">
        <v>1396</v>
      </c>
      <c r="U184" s="12">
        <v>450100100</v>
      </c>
      <c r="V184" s="13" t="s">
        <v>1397</v>
      </c>
      <c r="W184" s="92" t="s">
        <v>10</v>
      </c>
      <c r="X184" s="12">
        <v>12</v>
      </c>
      <c r="Y184" s="12">
        <v>12</v>
      </c>
      <c r="Z184" s="12">
        <v>12</v>
      </c>
      <c r="AA184" s="12">
        <v>12</v>
      </c>
      <c r="AB184" s="12">
        <v>12</v>
      </c>
      <c r="AC184" s="15">
        <f t="shared" ref="AC184:AC188" si="132">AG184+AK184+AO184+AS184+AW184+BA184+BE184+BI184+BM184+BQ184</f>
        <v>96923000</v>
      </c>
      <c r="AD184" s="15">
        <f t="shared" ref="AD184:AD188" si="133">AH184+AL184+AP184+AT184+AX184+BB184+BF184+BJ184+BN184+BR184</f>
        <v>0</v>
      </c>
      <c r="AE184" s="15">
        <f t="shared" ref="AE184:AF188" si="134">AI184+AM184+AQ184+AU184+AY184+BC184+BG184+BK184+BO184+BS184</f>
        <v>0</v>
      </c>
      <c r="AF184" s="15">
        <f t="shared" si="134"/>
        <v>0</v>
      </c>
      <c r="AG184" s="17">
        <v>96923000</v>
      </c>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f t="shared" ref="BU184:BU188" si="135">BV184+BW184+BX184+BY184+BZ184+CA184+CB184+CC184+CD184+CE184</f>
        <v>5164901.95</v>
      </c>
      <c r="BV184" s="17">
        <v>5164901.95</v>
      </c>
      <c r="BW184" s="17"/>
      <c r="BX184" s="17"/>
      <c r="BY184" s="17"/>
      <c r="BZ184" s="17"/>
      <c r="CA184" s="17"/>
      <c r="CB184" s="17"/>
      <c r="CC184" s="17"/>
      <c r="CD184" s="17"/>
      <c r="CE184" s="17"/>
      <c r="CF184" s="17">
        <f t="shared" ref="CF184:CF188" si="136">CG184+CH184+CI184+CJ184+CK184+CL184+CM184+CN184+CO184+CP184</f>
        <v>90725118.840000004</v>
      </c>
      <c r="CG184" s="17">
        <v>90725118.840000004</v>
      </c>
      <c r="CH184" s="17"/>
      <c r="CI184" s="17"/>
      <c r="CJ184" s="17"/>
      <c r="CK184" s="17"/>
      <c r="CL184" s="17"/>
      <c r="CM184" s="17"/>
      <c r="CN184" s="17"/>
      <c r="CO184" s="17"/>
      <c r="CP184" s="17"/>
      <c r="CQ184" s="17">
        <f t="shared" si="100"/>
        <v>282182056.87</v>
      </c>
      <c r="CR184" s="17">
        <v>282182056.87</v>
      </c>
      <c r="CS184" s="17"/>
      <c r="CT184" s="17"/>
      <c r="CU184" s="17"/>
      <c r="CV184" s="17"/>
      <c r="CW184" s="17"/>
      <c r="CX184" s="17"/>
      <c r="CY184" s="17"/>
      <c r="CZ184" s="17"/>
      <c r="DA184" s="361"/>
      <c r="DB184" s="371">
        <f>AC184+BU184+CF184+CQ184</f>
        <v>474995077.66000003</v>
      </c>
      <c r="DC184" s="18"/>
      <c r="DD184" s="18"/>
      <c r="DE184" s="18"/>
      <c r="DF184" s="18"/>
      <c r="DG184" s="18"/>
      <c r="DH184" s="18"/>
      <c r="DI184" s="18"/>
      <c r="DJ184" s="18"/>
      <c r="DK184" s="18"/>
      <c r="DL184" s="18"/>
      <c r="DM184" s="18"/>
      <c r="DN184" s="18"/>
      <c r="DO184" s="18"/>
      <c r="DP184" s="18"/>
      <c r="DQ184" s="18"/>
      <c r="DR184" s="18"/>
      <c r="DS184" s="18"/>
      <c r="DT184" s="19"/>
    </row>
    <row r="185" spans="1:16373" s="20" customFormat="1" ht="95.25" customHeight="1" x14ac:dyDescent="0.25">
      <c r="A185" s="86" t="s">
        <v>1391</v>
      </c>
      <c r="B185" s="93"/>
      <c r="C185" s="94"/>
      <c r="D185" s="100" t="s">
        <v>501</v>
      </c>
      <c r="E185" s="13" t="s">
        <v>88</v>
      </c>
      <c r="F185" s="134" t="s">
        <v>1013</v>
      </c>
      <c r="G185" s="12">
        <v>2019</v>
      </c>
      <c r="H185" s="13" t="s">
        <v>1392</v>
      </c>
      <c r="I185" s="150">
        <v>1</v>
      </c>
      <c r="J185" s="12">
        <v>45</v>
      </c>
      <c r="K185" s="12" t="s">
        <v>1383</v>
      </c>
      <c r="L185" s="14">
        <v>18</v>
      </c>
      <c r="M185" s="252" t="s">
        <v>371</v>
      </c>
      <c r="N185" s="243"/>
      <c r="O185" s="172"/>
      <c r="P185" s="173"/>
      <c r="Q185" s="278" t="s">
        <v>1384</v>
      </c>
      <c r="R185" s="12">
        <v>4501024</v>
      </c>
      <c r="S185" s="13" t="s">
        <v>89</v>
      </c>
      <c r="T185" s="21" t="s">
        <v>1393</v>
      </c>
      <c r="U185" s="12">
        <v>450102400</v>
      </c>
      <c r="V185" s="13" t="s">
        <v>1394</v>
      </c>
      <c r="W185" s="92" t="s">
        <v>10</v>
      </c>
      <c r="X185" s="12">
        <v>10</v>
      </c>
      <c r="Y185" s="12">
        <v>10</v>
      </c>
      <c r="Z185" s="12">
        <v>10</v>
      </c>
      <c r="AA185" s="12">
        <v>10</v>
      </c>
      <c r="AB185" s="12">
        <v>10</v>
      </c>
      <c r="AC185" s="15">
        <f t="shared" si="132"/>
        <v>94000000</v>
      </c>
      <c r="AD185" s="15">
        <f t="shared" si="133"/>
        <v>19392334</v>
      </c>
      <c r="AE185" s="15">
        <f t="shared" si="134"/>
        <v>18317334</v>
      </c>
      <c r="AF185" s="15">
        <f t="shared" si="134"/>
        <v>0</v>
      </c>
      <c r="AG185" s="17">
        <v>94000000</v>
      </c>
      <c r="AH185" s="17">
        <v>19392334</v>
      </c>
      <c r="AI185" s="17">
        <v>18317334</v>
      </c>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f t="shared" si="135"/>
        <v>48165852.25</v>
      </c>
      <c r="BV185" s="17">
        <v>48165852.25</v>
      </c>
      <c r="BW185" s="17"/>
      <c r="BX185" s="17"/>
      <c r="BY185" s="17"/>
      <c r="BZ185" s="17"/>
      <c r="CA185" s="17"/>
      <c r="CB185" s="17"/>
      <c r="CC185" s="17"/>
      <c r="CD185" s="17"/>
      <c r="CE185" s="17"/>
      <c r="CF185" s="17">
        <f t="shared" si="136"/>
        <v>50722416.810000002</v>
      </c>
      <c r="CG185" s="17">
        <v>50722416.810000002</v>
      </c>
      <c r="CH185" s="17"/>
      <c r="CI185" s="17"/>
      <c r="CJ185" s="17"/>
      <c r="CK185" s="17"/>
      <c r="CL185" s="17"/>
      <c r="CM185" s="17"/>
      <c r="CN185" s="17"/>
      <c r="CO185" s="17"/>
      <c r="CP185" s="17"/>
      <c r="CQ185" s="17">
        <f t="shared" si="100"/>
        <v>98131000</v>
      </c>
      <c r="CR185" s="17">
        <v>98131000</v>
      </c>
      <c r="CS185" s="17"/>
      <c r="CT185" s="17"/>
      <c r="CU185" s="17"/>
      <c r="CV185" s="17"/>
      <c r="CW185" s="17"/>
      <c r="CX185" s="17"/>
      <c r="CY185" s="17"/>
      <c r="CZ185" s="17"/>
      <c r="DA185" s="361"/>
      <c r="DB185" s="371">
        <f>AC185+BU185+CF185+CQ185</f>
        <v>291019269.06</v>
      </c>
      <c r="DC185" s="18"/>
      <c r="DD185" s="18"/>
      <c r="DE185" s="18"/>
      <c r="DF185" s="18"/>
      <c r="DG185" s="18"/>
      <c r="DH185" s="18"/>
      <c r="DI185" s="18"/>
      <c r="DJ185" s="18"/>
      <c r="DK185" s="18"/>
      <c r="DL185" s="18"/>
      <c r="DM185" s="18"/>
      <c r="DN185" s="18"/>
      <c r="DO185" s="18"/>
      <c r="DP185" s="18"/>
      <c r="DQ185" s="18"/>
      <c r="DR185" s="18"/>
      <c r="DS185" s="18"/>
      <c r="DT185" s="19"/>
    </row>
    <row r="186" spans="1:16373" s="20" customFormat="1" ht="98.25" customHeight="1" x14ac:dyDescent="0.25">
      <c r="A186" s="86" t="s">
        <v>441</v>
      </c>
      <c r="B186" s="93"/>
      <c r="C186" s="104"/>
      <c r="D186" s="100" t="s">
        <v>230</v>
      </c>
      <c r="E186" s="13" t="s">
        <v>1381</v>
      </c>
      <c r="F186" s="149">
        <v>0.19600000000000001</v>
      </c>
      <c r="G186" s="12">
        <v>2019</v>
      </c>
      <c r="H186" s="13" t="s">
        <v>1382</v>
      </c>
      <c r="I186" s="155">
        <v>0.21</v>
      </c>
      <c r="J186" s="12">
        <v>45</v>
      </c>
      <c r="K186" s="12" t="s">
        <v>1383</v>
      </c>
      <c r="L186" s="14">
        <v>16</v>
      </c>
      <c r="M186" s="252" t="s">
        <v>444</v>
      </c>
      <c r="N186" s="243"/>
      <c r="O186" s="226"/>
      <c r="P186" s="173"/>
      <c r="Q186" s="278" t="s">
        <v>1384</v>
      </c>
      <c r="R186" s="21">
        <v>4501024</v>
      </c>
      <c r="S186" s="13" t="s">
        <v>89</v>
      </c>
      <c r="T186" s="21" t="s">
        <v>1385</v>
      </c>
      <c r="U186" s="21" t="s">
        <v>84</v>
      </c>
      <c r="V186" s="13" t="s">
        <v>1386</v>
      </c>
      <c r="W186" s="92" t="s">
        <v>10</v>
      </c>
      <c r="X186" s="12">
        <v>1</v>
      </c>
      <c r="Y186" s="12">
        <v>1</v>
      </c>
      <c r="Z186" s="12">
        <v>1</v>
      </c>
      <c r="AA186" s="12">
        <v>1</v>
      </c>
      <c r="AB186" s="12">
        <v>1</v>
      </c>
      <c r="AC186" s="15">
        <f t="shared" si="132"/>
        <v>40000000</v>
      </c>
      <c r="AD186" s="15">
        <f t="shared" si="133"/>
        <v>0</v>
      </c>
      <c r="AE186" s="15">
        <f t="shared" si="134"/>
        <v>0</v>
      </c>
      <c r="AF186" s="15">
        <f t="shared" si="134"/>
        <v>0</v>
      </c>
      <c r="AG186" s="17">
        <v>40000000</v>
      </c>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f t="shared" si="135"/>
        <v>33000000</v>
      </c>
      <c r="BV186" s="17">
        <v>33000000</v>
      </c>
      <c r="BW186" s="17"/>
      <c r="BX186" s="17"/>
      <c r="BY186" s="17"/>
      <c r="BZ186" s="17"/>
      <c r="CA186" s="17"/>
      <c r="CB186" s="17"/>
      <c r="CC186" s="17"/>
      <c r="CD186" s="17"/>
      <c r="CE186" s="17"/>
      <c r="CF186" s="17">
        <f t="shared" si="136"/>
        <v>3548000000</v>
      </c>
      <c r="CG186" s="17">
        <v>48000000</v>
      </c>
      <c r="CH186" s="17"/>
      <c r="CI186" s="17"/>
      <c r="CJ186" s="17"/>
      <c r="CK186" s="17"/>
      <c r="CL186" s="17"/>
      <c r="CM186" s="17">
        <v>3500000000</v>
      </c>
      <c r="CN186" s="17"/>
      <c r="CO186" s="17"/>
      <c r="CP186" s="17"/>
      <c r="CQ186" s="17">
        <f t="shared" si="100"/>
        <v>230000000</v>
      </c>
      <c r="CR186" s="17">
        <v>230000000</v>
      </c>
      <c r="CS186" s="17"/>
      <c r="CT186" s="17"/>
      <c r="CU186" s="17"/>
      <c r="CV186" s="17"/>
      <c r="CW186" s="17"/>
      <c r="CX186" s="17"/>
      <c r="CY186" s="17"/>
      <c r="CZ186" s="17"/>
      <c r="DA186" s="361"/>
      <c r="DB186" s="371">
        <f>AC186+BU186+CF186+CQ186</f>
        <v>3851000000</v>
      </c>
      <c r="DC186" s="18"/>
      <c r="DD186" s="18"/>
      <c r="DE186" s="18"/>
      <c r="DF186" s="18"/>
      <c r="DG186" s="18"/>
      <c r="DH186" s="18"/>
      <c r="DI186" s="18"/>
      <c r="DJ186" s="18"/>
      <c r="DK186" s="18"/>
      <c r="DL186" s="18"/>
      <c r="DM186" s="18"/>
      <c r="DN186" s="18"/>
      <c r="DO186" s="18"/>
      <c r="DP186" s="18"/>
      <c r="DQ186" s="18"/>
      <c r="DR186" s="18"/>
      <c r="DS186" s="18"/>
      <c r="DT186" s="19"/>
    </row>
    <row r="187" spans="1:16373" s="20" customFormat="1" ht="94.5" customHeight="1" x14ac:dyDescent="0.25">
      <c r="A187" s="86" t="s">
        <v>441</v>
      </c>
      <c r="B187" s="93"/>
      <c r="C187" s="104"/>
      <c r="D187" s="100" t="s">
        <v>230</v>
      </c>
      <c r="E187" s="61" t="s">
        <v>1387</v>
      </c>
      <c r="F187" s="134">
        <v>81.5</v>
      </c>
      <c r="G187" s="12">
        <v>2018</v>
      </c>
      <c r="H187" s="13" t="s">
        <v>1388</v>
      </c>
      <c r="I187" s="134">
        <v>71.12</v>
      </c>
      <c r="J187" s="12">
        <v>45</v>
      </c>
      <c r="K187" s="12" t="s">
        <v>1383</v>
      </c>
      <c r="L187" s="14">
        <v>16</v>
      </c>
      <c r="M187" s="252" t="s">
        <v>444</v>
      </c>
      <c r="N187" s="243"/>
      <c r="O187" s="226"/>
      <c r="P187" s="173"/>
      <c r="Q187" s="278" t="s">
        <v>1384</v>
      </c>
      <c r="R187" s="21">
        <v>4501024</v>
      </c>
      <c r="S187" s="13" t="s">
        <v>89</v>
      </c>
      <c r="T187" s="21" t="s">
        <v>1389</v>
      </c>
      <c r="U187" s="21" t="s">
        <v>84</v>
      </c>
      <c r="V187" s="9" t="s">
        <v>1390</v>
      </c>
      <c r="W187" s="92" t="s">
        <v>10</v>
      </c>
      <c r="X187" s="12">
        <v>1</v>
      </c>
      <c r="Y187" s="12">
        <v>1</v>
      </c>
      <c r="Z187" s="12">
        <v>1</v>
      </c>
      <c r="AA187" s="12">
        <v>1</v>
      </c>
      <c r="AB187" s="12">
        <v>1</v>
      </c>
      <c r="AC187" s="15">
        <f t="shared" si="132"/>
        <v>40000000</v>
      </c>
      <c r="AD187" s="15">
        <f t="shared" si="133"/>
        <v>0</v>
      </c>
      <c r="AE187" s="15">
        <f t="shared" si="134"/>
        <v>0</v>
      </c>
      <c r="AF187" s="15">
        <f t="shared" si="134"/>
        <v>0</v>
      </c>
      <c r="AG187" s="17">
        <v>40000000</v>
      </c>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f t="shared" si="135"/>
        <v>33500000</v>
      </c>
      <c r="BV187" s="17">
        <v>33500000</v>
      </c>
      <c r="BW187" s="17"/>
      <c r="BX187" s="17"/>
      <c r="BY187" s="17"/>
      <c r="BZ187" s="17"/>
      <c r="CA187" s="17"/>
      <c r="CB187" s="17"/>
      <c r="CC187" s="17"/>
      <c r="CD187" s="17"/>
      <c r="CE187" s="17"/>
      <c r="CF187" s="17">
        <f t="shared" si="136"/>
        <v>3582288500</v>
      </c>
      <c r="CG187" s="17">
        <v>82288500</v>
      </c>
      <c r="CH187" s="17"/>
      <c r="CI187" s="17"/>
      <c r="CJ187" s="17"/>
      <c r="CK187" s="17"/>
      <c r="CL187" s="17"/>
      <c r="CM187" s="17">
        <v>3500000000</v>
      </c>
      <c r="CN187" s="17"/>
      <c r="CO187" s="17"/>
      <c r="CP187" s="17"/>
      <c r="CQ187" s="17">
        <f t="shared" si="100"/>
        <v>215000000</v>
      </c>
      <c r="CR187" s="17">
        <v>215000000</v>
      </c>
      <c r="CS187" s="17"/>
      <c r="CT187" s="17"/>
      <c r="CU187" s="17"/>
      <c r="CV187" s="17"/>
      <c r="CW187" s="17"/>
      <c r="CX187" s="17"/>
      <c r="CY187" s="17"/>
      <c r="CZ187" s="17"/>
      <c r="DA187" s="361"/>
      <c r="DB187" s="371">
        <f>AC187+BU187+CF187+CQ187</f>
        <v>3870788500</v>
      </c>
      <c r="DC187" s="18"/>
      <c r="DD187" s="18"/>
      <c r="DE187" s="18"/>
      <c r="DF187" s="18"/>
      <c r="DG187" s="18"/>
      <c r="DH187" s="18"/>
      <c r="DI187" s="18"/>
      <c r="DJ187" s="18"/>
      <c r="DK187" s="18"/>
      <c r="DL187" s="18"/>
      <c r="DM187" s="18"/>
      <c r="DN187" s="18"/>
      <c r="DO187" s="18"/>
      <c r="DP187" s="18"/>
      <c r="DQ187" s="18"/>
      <c r="DR187" s="18"/>
      <c r="DS187" s="18"/>
      <c r="DT187" s="19"/>
    </row>
    <row r="188" spans="1:16373" s="20" customFormat="1" ht="294" customHeight="1" x14ac:dyDescent="0.25">
      <c r="A188" s="90" t="s">
        <v>364</v>
      </c>
      <c r="B188" s="93"/>
      <c r="C188" s="94"/>
      <c r="D188" s="100" t="s">
        <v>365</v>
      </c>
      <c r="E188" s="13" t="s">
        <v>23</v>
      </c>
      <c r="F188" s="134" t="s">
        <v>366</v>
      </c>
      <c r="G188" s="12" t="s">
        <v>367</v>
      </c>
      <c r="H188" s="13" t="s">
        <v>368</v>
      </c>
      <c r="I188" s="134" t="s">
        <v>369</v>
      </c>
      <c r="J188" s="12">
        <v>41</v>
      </c>
      <c r="K188" s="12" t="s">
        <v>1346</v>
      </c>
      <c r="L188" s="14">
        <v>18</v>
      </c>
      <c r="M188" s="252" t="s">
        <v>371</v>
      </c>
      <c r="N188" s="246"/>
      <c r="O188" s="188"/>
      <c r="P188" s="189"/>
      <c r="Q188" s="174" t="s">
        <v>1398</v>
      </c>
      <c r="R188" s="12" t="s">
        <v>84</v>
      </c>
      <c r="S188" s="13" t="s">
        <v>87</v>
      </c>
      <c r="T188" s="37" t="s">
        <v>1399</v>
      </c>
      <c r="U188" s="12" t="s">
        <v>84</v>
      </c>
      <c r="V188" s="13" t="s">
        <v>1400</v>
      </c>
      <c r="W188" s="92" t="s">
        <v>10</v>
      </c>
      <c r="X188" s="12">
        <v>5</v>
      </c>
      <c r="Y188" s="12">
        <v>5</v>
      </c>
      <c r="Z188" s="12">
        <v>5</v>
      </c>
      <c r="AA188" s="12">
        <v>5</v>
      </c>
      <c r="AB188" s="12">
        <v>5</v>
      </c>
      <c r="AC188" s="15">
        <f t="shared" si="132"/>
        <v>5428613946.8599997</v>
      </c>
      <c r="AD188" s="15">
        <f t="shared" si="133"/>
        <v>118600000</v>
      </c>
      <c r="AE188" s="15">
        <f t="shared" si="134"/>
        <v>3100000</v>
      </c>
      <c r="AF188" s="15">
        <f t="shared" si="134"/>
        <v>168442524</v>
      </c>
      <c r="AG188" s="38"/>
      <c r="AH188" s="38"/>
      <c r="AI188" s="38"/>
      <c r="AJ188" s="38"/>
      <c r="AK188" s="38">
        <v>5428613946.8599997</v>
      </c>
      <c r="AL188" s="38">
        <v>118600000</v>
      </c>
      <c r="AM188" s="38">
        <v>3100000</v>
      </c>
      <c r="AN188" s="38">
        <v>168442524</v>
      </c>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17">
        <f t="shared" si="135"/>
        <v>1271962598</v>
      </c>
      <c r="BV188" s="38"/>
      <c r="BW188" s="38">
        <v>1271962598</v>
      </c>
      <c r="BX188" s="38"/>
      <c r="BY188" s="38"/>
      <c r="BZ188" s="38"/>
      <c r="CA188" s="38"/>
      <c r="CB188" s="38"/>
      <c r="CC188" s="38"/>
      <c r="CD188" s="38"/>
      <c r="CE188" s="38"/>
      <c r="CF188" s="17">
        <f t="shared" si="136"/>
        <v>1473886660</v>
      </c>
      <c r="CG188" s="38"/>
      <c r="CH188" s="38">
        <v>1473886660</v>
      </c>
      <c r="CI188" s="38"/>
      <c r="CJ188" s="38"/>
      <c r="CK188" s="38"/>
      <c r="CL188" s="38"/>
      <c r="CM188" s="38"/>
      <c r="CN188" s="38"/>
      <c r="CO188" s="38"/>
      <c r="CP188" s="38"/>
      <c r="CQ188" s="17">
        <f t="shared" si="100"/>
        <v>1686781400</v>
      </c>
      <c r="CR188" s="38"/>
      <c r="CS188" s="38">
        <v>1686781400</v>
      </c>
      <c r="CT188" s="38"/>
      <c r="CU188" s="38"/>
      <c r="CV188" s="38"/>
      <c r="CW188" s="38"/>
      <c r="CX188" s="38"/>
      <c r="CY188" s="38"/>
      <c r="CZ188" s="38"/>
      <c r="DA188" s="363"/>
      <c r="DB188" s="371">
        <f>AC188+BU188+CF188+CQ188</f>
        <v>9861244604.8600006</v>
      </c>
      <c r="DC188" s="111"/>
      <c r="DD188" s="111"/>
      <c r="DE188" s="111"/>
      <c r="DF188" s="111"/>
      <c r="DG188" s="111"/>
      <c r="DH188" s="111"/>
      <c r="DI188" s="111"/>
      <c r="DJ188" s="111"/>
      <c r="DK188" s="111"/>
      <c r="DL188" s="111"/>
      <c r="DM188" s="111"/>
      <c r="DN188" s="111"/>
      <c r="DO188" s="111"/>
      <c r="DP188" s="111"/>
      <c r="DQ188" s="111"/>
      <c r="DR188" s="111"/>
      <c r="DS188" s="111"/>
      <c r="DT188" s="112"/>
      <c r="DU188" s="113"/>
      <c r="DV188" s="113"/>
      <c r="DW188" s="113"/>
      <c r="DX188" s="113"/>
      <c r="DY188" s="113"/>
      <c r="DZ188" s="113"/>
      <c r="EA188" s="113"/>
      <c r="EB188" s="113"/>
      <c r="EC188" s="113"/>
      <c r="ED188" s="113"/>
      <c r="EE188" s="113"/>
      <c r="EF188" s="113"/>
      <c r="EG188" s="113"/>
      <c r="EH188" s="113"/>
      <c r="EI188" s="113"/>
      <c r="EJ188" s="113"/>
      <c r="EK188" s="113"/>
      <c r="EL188" s="113"/>
      <c r="EM188" s="113"/>
      <c r="EN188" s="113"/>
      <c r="EO188" s="113"/>
      <c r="EP188" s="113"/>
      <c r="EQ188" s="113"/>
      <c r="ER188" s="113"/>
      <c r="ES188" s="113"/>
      <c r="ET188" s="113"/>
      <c r="EU188" s="113"/>
      <c r="EV188" s="113"/>
      <c r="EW188" s="113"/>
      <c r="EX188" s="113"/>
      <c r="EY188" s="113"/>
      <c r="EZ188" s="113"/>
      <c r="FA188" s="113"/>
      <c r="FB188" s="113"/>
      <c r="FC188" s="113"/>
      <c r="FD188" s="113"/>
      <c r="FE188" s="113"/>
      <c r="FF188" s="113"/>
      <c r="FG188" s="113"/>
      <c r="FH188" s="113"/>
      <c r="FI188" s="113"/>
      <c r="FJ188" s="113"/>
      <c r="FK188" s="113"/>
      <c r="FL188" s="113"/>
      <c r="FM188" s="113"/>
      <c r="FN188" s="113"/>
      <c r="FO188" s="113"/>
      <c r="FP188" s="113"/>
      <c r="FQ188" s="113"/>
      <c r="FR188" s="113"/>
      <c r="FS188" s="113"/>
      <c r="FT188" s="113"/>
      <c r="FU188" s="113"/>
      <c r="FV188" s="113"/>
      <c r="FW188" s="113"/>
      <c r="FX188" s="113"/>
      <c r="FY188" s="113"/>
      <c r="FZ188" s="113"/>
      <c r="GA188" s="113"/>
      <c r="GB188" s="113"/>
      <c r="GC188" s="113"/>
      <c r="GD188" s="113"/>
      <c r="GE188" s="113"/>
      <c r="GF188" s="113"/>
      <c r="GG188" s="113"/>
      <c r="GH188" s="113"/>
      <c r="GI188" s="113"/>
      <c r="GJ188" s="113"/>
      <c r="GK188" s="113"/>
      <c r="GL188" s="113"/>
      <c r="GM188" s="113"/>
      <c r="GN188" s="113"/>
      <c r="GO188" s="113"/>
      <c r="GP188" s="113"/>
      <c r="GQ188" s="113"/>
      <c r="GR188" s="113"/>
      <c r="GS188" s="113"/>
      <c r="GT188" s="113"/>
      <c r="GU188" s="113"/>
      <c r="GV188" s="113"/>
      <c r="GW188" s="113"/>
      <c r="GX188" s="113"/>
      <c r="GY188" s="113"/>
      <c r="GZ188" s="113"/>
      <c r="HA188" s="113"/>
      <c r="HB188" s="113"/>
      <c r="HC188" s="113"/>
      <c r="HD188" s="113"/>
      <c r="HE188" s="113"/>
      <c r="HF188" s="113"/>
      <c r="HG188" s="113"/>
      <c r="HH188" s="113"/>
      <c r="HI188" s="113"/>
      <c r="HJ188" s="113"/>
      <c r="HK188" s="113"/>
      <c r="HL188" s="113"/>
      <c r="HM188" s="113"/>
      <c r="HN188" s="113"/>
      <c r="HO188" s="113"/>
      <c r="HP188" s="113"/>
      <c r="HQ188" s="113"/>
      <c r="HR188" s="113"/>
      <c r="HS188" s="113"/>
      <c r="HT188" s="113"/>
      <c r="HU188" s="113"/>
      <c r="HV188" s="113"/>
      <c r="HW188" s="113"/>
      <c r="HX188" s="113"/>
      <c r="HY188" s="113"/>
      <c r="HZ188" s="113"/>
      <c r="IA188" s="113"/>
      <c r="IB188" s="113"/>
      <c r="IC188" s="113"/>
      <c r="ID188" s="113"/>
      <c r="IE188" s="113"/>
      <c r="IF188" s="113"/>
      <c r="IG188" s="113"/>
      <c r="IH188" s="113"/>
      <c r="II188" s="113"/>
      <c r="IJ188" s="113"/>
      <c r="IK188" s="113"/>
      <c r="IL188" s="113"/>
      <c r="IM188" s="113"/>
      <c r="IN188" s="113"/>
      <c r="IO188" s="113"/>
      <c r="IP188" s="113"/>
      <c r="IQ188" s="113"/>
      <c r="IR188" s="113"/>
      <c r="IS188" s="113"/>
      <c r="IT188" s="113"/>
      <c r="IU188" s="113"/>
      <c r="IV188" s="113"/>
      <c r="IW188" s="113"/>
      <c r="IX188" s="113"/>
      <c r="IY188" s="113"/>
      <c r="IZ188" s="113"/>
      <c r="JA188" s="113"/>
      <c r="JB188" s="113"/>
      <c r="JC188" s="113"/>
      <c r="JD188" s="113"/>
      <c r="JE188" s="113"/>
      <c r="JF188" s="113"/>
      <c r="JG188" s="113"/>
      <c r="JH188" s="113"/>
      <c r="JI188" s="113"/>
      <c r="JJ188" s="113"/>
      <c r="JK188" s="113"/>
      <c r="JL188" s="113"/>
      <c r="JM188" s="113"/>
      <c r="JN188" s="113"/>
      <c r="JO188" s="113"/>
      <c r="JP188" s="113"/>
      <c r="JQ188" s="113"/>
      <c r="JR188" s="113"/>
      <c r="JS188" s="113"/>
      <c r="JT188" s="113"/>
      <c r="JU188" s="113"/>
      <c r="JV188" s="113"/>
      <c r="JW188" s="113"/>
      <c r="JX188" s="113"/>
      <c r="JY188" s="113"/>
      <c r="JZ188" s="113"/>
      <c r="KA188" s="113"/>
      <c r="KB188" s="113"/>
      <c r="KC188" s="113"/>
      <c r="KD188" s="113"/>
      <c r="KE188" s="113"/>
      <c r="KF188" s="113"/>
      <c r="KG188" s="113"/>
      <c r="KH188" s="113"/>
      <c r="KI188" s="113"/>
      <c r="KJ188" s="113"/>
      <c r="KK188" s="113"/>
      <c r="KL188" s="113"/>
      <c r="KM188" s="113"/>
      <c r="KN188" s="113"/>
      <c r="KO188" s="113"/>
      <c r="KP188" s="113"/>
      <c r="KQ188" s="113"/>
      <c r="KR188" s="113"/>
      <c r="KS188" s="113"/>
      <c r="KT188" s="113"/>
      <c r="KU188" s="113"/>
      <c r="KV188" s="113"/>
      <c r="KW188" s="113"/>
      <c r="KX188" s="113"/>
      <c r="KY188" s="113"/>
      <c r="KZ188" s="113"/>
      <c r="LA188" s="113"/>
      <c r="LB188" s="113"/>
      <c r="LC188" s="113"/>
      <c r="LD188" s="113"/>
      <c r="LE188" s="113"/>
      <c r="LF188" s="113"/>
      <c r="LG188" s="113"/>
      <c r="LH188" s="113"/>
      <c r="LI188" s="113"/>
      <c r="LJ188" s="113"/>
      <c r="LK188" s="113"/>
      <c r="LL188" s="113"/>
      <c r="LM188" s="113"/>
      <c r="LN188" s="113"/>
      <c r="LO188" s="113"/>
      <c r="LP188" s="113"/>
      <c r="LQ188" s="113"/>
      <c r="LR188" s="113"/>
      <c r="LS188" s="113"/>
      <c r="LT188" s="113"/>
      <c r="LU188" s="113"/>
      <c r="LV188" s="113"/>
      <c r="LW188" s="113"/>
      <c r="LX188" s="113"/>
      <c r="LY188" s="113"/>
      <c r="LZ188" s="113"/>
      <c r="MA188" s="113"/>
      <c r="MB188" s="113"/>
      <c r="MC188" s="113"/>
      <c r="MD188" s="113"/>
      <c r="ME188" s="113"/>
      <c r="MF188" s="113"/>
      <c r="MG188" s="113"/>
      <c r="MH188" s="113"/>
      <c r="MI188" s="113"/>
      <c r="MJ188" s="113"/>
      <c r="MK188" s="113"/>
      <c r="ML188" s="113"/>
      <c r="MM188" s="113"/>
      <c r="MN188" s="113"/>
      <c r="MO188" s="113"/>
      <c r="MP188" s="113"/>
      <c r="MQ188" s="113"/>
      <c r="MR188" s="113"/>
      <c r="MS188" s="113"/>
      <c r="MT188" s="113"/>
      <c r="MU188" s="113"/>
      <c r="MV188" s="113"/>
      <c r="MW188" s="113"/>
      <c r="MX188" s="113"/>
      <c r="MY188" s="113"/>
      <c r="MZ188" s="113"/>
      <c r="NA188" s="113"/>
      <c r="NB188" s="113"/>
      <c r="NC188" s="113"/>
      <c r="ND188" s="113"/>
      <c r="NE188" s="113"/>
      <c r="NF188" s="113"/>
      <c r="NG188" s="113"/>
      <c r="NH188" s="113"/>
      <c r="NI188" s="113"/>
      <c r="NJ188" s="113"/>
      <c r="NK188" s="113"/>
      <c r="NL188" s="113"/>
      <c r="NM188" s="113"/>
      <c r="NN188" s="113"/>
      <c r="NO188" s="113"/>
      <c r="NP188" s="113"/>
      <c r="NQ188" s="113"/>
      <c r="NR188" s="113"/>
      <c r="NS188" s="113"/>
      <c r="NT188" s="113"/>
      <c r="NU188" s="113"/>
      <c r="NV188" s="113"/>
      <c r="NW188" s="113"/>
      <c r="NX188" s="113"/>
      <c r="NY188" s="113"/>
      <c r="NZ188" s="113"/>
      <c r="OA188" s="113"/>
      <c r="OB188" s="113"/>
      <c r="OC188" s="113"/>
      <c r="OD188" s="113"/>
      <c r="OE188" s="113"/>
      <c r="OF188" s="113"/>
      <c r="OG188" s="113"/>
      <c r="OH188" s="113"/>
      <c r="OI188" s="113"/>
      <c r="OJ188" s="113"/>
      <c r="OK188" s="113"/>
      <c r="OL188" s="113"/>
      <c r="OM188" s="113"/>
      <c r="ON188" s="113"/>
      <c r="OO188" s="113"/>
      <c r="OP188" s="113"/>
      <c r="OQ188" s="113"/>
      <c r="OR188" s="113"/>
      <c r="OS188" s="113"/>
      <c r="OT188" s="113"/>
      <c r="OU188" s="113"/>
      <c r="OV188" s="113"/>
      <c r="OW188" s="113"/>
      <c r="OX188" s="113"/>
      <c r="OY188" s="113"/>
      <c r="OZ188" s="113"/>
      <c r="PA188" s="113"/>
      <c r="PB188" s="113"/>
      <c r="PC188" s="113"/>
      <c r="PD188" s="113"/>
      <c r="PE188" s="113"/>
      <c r="PF188" s="113"/>
      <c r="PG188" s="113"/>
      <c r="PH188" s="113"/>
      <c r="PI188" s="113"/>
      <c r="PJ188" s="113"/>
      <c r="PK188" s="113"/>
      <c r="PL188" s="113"/>
      <c r="PM188" s="113"/>
      <c r="PN188" s="113"/>
      <c r="PO188" s="113"/>
      <c r="PP188" s="113"/>
      <c r="PQ188" s="113"/>
      <c r="PR188" s="113"/>
      <c r="PS188" s="113"/>
      <c r="PT188" s="113"/>
      <c r="PU188" s="113"/>
      <c r="PV188" s="113"/>
      <c r="PW188" s="113"/>
      <c r="PX188" s="113"/>
      <c r="PY188" s="113"/>
      <c r="PZ188" s="113"/>
      <c r="QA188" s="113"/>
      <c r="QB188" s="113"/>
      <c r="QC188" s="113"/>
      <c r="QD188" s="113"/>
      <c r="QE188" s="113"/>
      <c r="QF188" s="113"/>
      <c r="QG188" s="113"/>
      <c r="QH188" s="113"/>
      <c r="QI188" s="113"/>
      <c r="QJ188" s="113"/>
      <c r="QK188" s="113"/>
      <c r="QL188" s="113"/>
      <c r="QM188" s="113"/>
      <c r="QN188" s="113"/>
      <c r="QO188" s="113"/>
      <c r="QP188" s="113"/>
      <c r="QQ188" s="113"/>
      <c r="QR188" s="113"/>
      <c r="QS188" s="113"/>
      <c r="QT188" s="113"/>
      <c r="QU188" s="113"/>
      <c r="QV188" s="113"/>
      <c r="QW188" s="113"/>
      <c r="QX188" s="113"/>
      <c r="QY188" s="113"/>
      <c r="QZ188" s="113"/>
      <c r="RA188" s="113"/>
      <c r="RB188" s="113"/>
      <c r="RC188" s="113"/>
      <c r="RD188" s="113"/>
      <c r="RE188" s="113"/>
      <c r="RF188" s="113"/>
      <c r="RG188" s="113"/>
      <c r="RH188" s="113"/>
      <c r="RI188" s="113"/>
      <c r="RJ188" s="113"/>
      <c r="RK188" s="113"/>
      <c r="RL188" s="113"/>
      <c r="RM188" s="113"/>
      <c r="RN188" s="113"/>
      <c r="RO188" s="113"/>
      <c r="RP188" s="113"/>
      <c r="RQ188" s="113"/>
      <c r="RR188" s="113"/>
      <c r="RS188" s="113"/>
      <c r="RT188" s="113"/>
      <c r="RU188" s="113"/>
      <c r="RV188" s="113"/>
      <c r="RW188" s="113"/>
      <c r="RX188" s="113"/>
      <c r="RY188" s="113"/>
      <c r="RZ188" s="113"/>
      <c r="SA188" s="113"/>
      <c r="SB188" s="113"/>
      <c r="SC188" s="113"/>
      <c r="SD188" s="113"/>
      <c r="SE188" s="113"/>
      <c r="SF188" s="113"/>
      <c r="SG188" s="113"/>
      <c r="SH188" s="113"/>
      <c r="SI188" s="113"/>
      <c r="SJ188" s="113"/>
      <c r="SK188" s="113"/>
      <c r="SL188" s="113"/>
      <c r="SM188" s="113"/>
      <c r="SN188" s="113"/>
      <c r="SO188" s="113"/>
      <c r="SP188" s="113"/>
      <c r="SQ188" s="113"/>
      <c r="SR188" s="113"/>
      <c r="SS188" s="113"/>
      <c r="ST188" s="113"/>
      <c r="SU188" s="113"/>
      <c r="SV188" s="113"/>
      <c r="SW188" s="113"/>
      <c r="SX188" s="113"/>
      <c r="SY188" s="113"/>
      <c r="SZ188" s="113"/>
      <c r="TA188" s="113"/>
      <c r="TB188" s="113"/>
      <c r="TC188" s="113"/>
      <c r="TD188" s="113"/>
      <c r="TE188" s="113"/>
      <c r="TF188" s="113"/>
      <c r="TG188" s="113"/>
      <c r="TH188" s="113"/>
      <c r="TI188" s="113"/>
      <c r="TJ188" s="113"/>
      <c r="TK188" s="113"/>
      <c r="TL188" s="113"/>
      <c r="TM188" s="113"/>
      <c r="TN188" s="113"/>
      <c r="TO188" s="113"/>
      <c r="TP188" s="113"/>
      <c r="TQ188" s="113"/>
      <c r="TR188" s="113"/>
      <c r="TS188" s="113"/>
      <c r="TT188" s="113"/>
      <c r="TU188" s="113"/>
      <c r="TV188" s="113"/>
      <c r="TW188" s="113"/>
      <c r="TX188" s="113"/>
      <c r="TY188" s="113"/>
      <c r="TZ188" s="113"/>
      <c r="UA188" s="113"/>
      <c r="UB188" s="113"/>
      <c r="UC188" s="113"/>
      <c r="UD188" s="113"/>
      <c r="UE188" s="113"/>
      <c r="UF188" s="113"/>
      <c r="UG188" s="113"/>
      <c r="UH188" s="113"/>
      <c r="UI188" s="113"/>
      <c r="UJ188" s="113"/>
      <c r="UK188" s="113"/>
      <c r="UL188" s="113"/>
      <c r="UM188" s="113"/>
      <c r="UN188" s="113"/>
      <c r="UO188" s="113"/>
      <c r="UP188" s="113"/>
      <c r="UQ188" s="113"/>
      <c r="UR188" s="113"/>
      <c r="US188" s="113"/>
      <c r="UT188" s="113"/>
      <c r="UU188" s="113"/>
      <c r="UV188" s="113"/>
      <c r="UW188" s="113"/>
      <c r="UX188" s="113"/>
      <c r="UY188" s="113"/>
      <c r="UZ188" s="113"/>
      <c r="VA188" s="113"/>
      <c r="VB188" s="113"/>
      <c r="VC188" s="113"/>
      <c r="VD188" s="113"/>
      <c r="VE188" s="113"/>
      <c r="VF188" s="113"/>
      <c r="VG188" s="113"/>
      <c r="VH188" s="113"/>
      <c r="VI188" s="113"/>
      <c r="VJ188" s="113"/>
      <c r="VK188" s="113"/>
      <c r="VL188" s="113"/>
      <c r="VM188" s="113"/>
      <c r="VN188" s="113"/>
      <c r="VO188" s="113"/>
      <c r="VP188" s="113"/>
      <c r="VQ188" s="113"/>
      <c r="VR188" s="113"/>
      <c r="VS188" s="113"/>
      <c r="VT188" s="113"/>
      <c r="VU188" s="113"/>
      <c r="VV188" s="113"/>
      <c r="VW188" s="113"/>
      <c r="VX188" s="113"/>
      <c r="VY188" s="113"/>
      <c r="VZ188" s="113"/>
      <c r="WA188" s="113"/>
      <c r="WB188" s="113"/>
      <c r="WC188" s="113"/>
      <c r="WD188" s="113"/>
      <c r="WE188" s="113"/>
      <c r="WF188" s="113"/>
      <c r="WG188" s="113"/>
      <c r="WH188" s="113"/>
      <c r="WI188" s="113"/>
      <c r="WJ188" s="113"/>
      <c r="WK188" s="113"/>
      <c r="WL188" s="113"/>
      <c r="WM188" s="113"/>
      <c r="WN188" s="113"/>
      <c r="WO188" s="113"/>
      <c r="WP188" s="113"/>
      <c r="WQ188" s="113"/>
      <c r="WR188" s="113"/>
      <c r="WS188" s="113"/>
      <c r="WT188" s="113"/>
      <c r="WU188" s="113"/>
      <c r="WV188" s="113"/>
      <c r="WW188" s="113"/>
      <c r="WX188" s="113"/>
      <c r="WY188" s="113"/>
      <c r="WZ188" s="113"/>
      <c r="XA188" s="113"/>
      <c r="XB188" s="113"/>
      <c r="XC188" s="113"/>
      <c r="XD188" s="113"/>
      <c r="XE188" s="113"/>
      <c r="XF188" s="113"/>
      <c r="XG188" s="113"/>
      <c r="XH188" s="113"/>
      <c r="XI188" s="113"/>
      <c r="XJ188" s="113"/>
      <c r="XK188" s="113"/>
      <c r="XL188" s="113"/>
      <c r="XM188" s="113"/>
      <c r="XN188" s="113"/>
      <c r="XO188" s="113"/>
      <c r="XP188" s="113"/>
      <c r="XQ188" s="113"/>
      <c r="XR188" s="113"/>
      <c r="XS188" s="113"/>
      <c r="XT188" s="113"/>
      <c r="XU188" s="113"/>
      <c r="XV188" s="113"/>
      <c r="XW188" s="113"/>
      <c r="XX188" s="113"/>
      <c r="XY188" s="113"/>
      <c r="XZ188" s="113"/>
      <c r="YA188" s="113"/>
      <c r="YB188" s="113"/>
      <c r="YC188" s="113"/>
      <c r="YD188" s="113"/>
      <c r="YE188" s="113"/>
      <c r="YF188" s="113"/>
      <c r="YG188" s="113"/>
      <c r="YH188" s="113"/>
      <c r="YI188" s="113"/>
      <c r="YJ188" s="113"/>
      <c r="YK188" s="113"/>
      <c r="YL188" s="113"/>
      <c r="YM188" s="113"/>
      <c r="YN188" s="113"/>
      <c r="YO188" s="113"/>
      <c r="YP188" s="113"/>
      <c r="YQ188" s="113"/>
      <c r="YR188" s="113"/>
      <c r="YS188" s="113"/>
      <c r="YT188" s="113"/>
      <c r="YU188" s="113"/>
      <c r="YV188" s="113"/>
      <c r="YW188" s="113"/>
      <c r="YX188" s="113"/>
      <c r="YY188" s="113"/>
      <c r="YZ188" s="113"/>
      <c r="ZA188" s="113"/>
      <c r="ZB188" s="113"/>
      <c r="ZC188" s="113"/>
      <c r="ZD188" s="113"/>
      <c r="ZE188" s="113"/>
      <c r="ZF188" s="113"/>
      <c r="ZG188" s="113"/>
      <c r="ZH188" s="113"/>
      <c r="ZI188" s="113"/>
      <c r="ZJ188" s="113"/>
      <c r="ZK188" s="113"/>
      <c r="ZL188" s="113"/>
      <c r="ZM188" s="113"/>
      <c r="ZN188" s="113"/>
      <c r="ZO188" s="113"/>
      <c r="ZP188" s="113"/>
      <c r="ZQ188" s="113"/>
      <c r="ZR188" s="113"/>
      <c r="ZS188" s="113"/>
      <c r="ZT188" s="113"/>
      <c r="ZU188" s="113"/>
      <c r="ZV188" s="113"/>
      <c r="ZW188" s="113"/>
      <c r="ZX188" s="113"/>
      <c r="ZY188" s="113"/>
      <c r="ZZ188" s="113"/>
      <c r="AAA188" s="113"/>
      <c r="AAB188" s="113"/>
      <c r="AAC188" s="113"/>
      <c r="AAD188" s="113"/>
      <c r="AAE188" s="113"/>
      <c r="AAF188" s="113"/>
      <c r="AAG188" s="113"/>
      <c r="AAH188" s="113"/>
      <c r="AAI188" s="113"/>
      <c r="AAJ188" s="113"/>
      <c r="AAK188" s="113"/>
      <c r="AAL188" s="113"/>
      <c r="AAM188" s="113"/>
      <c r="AAN188" s="113"/>
      <c r="AAO188" s="113"/>
      <c r="AAP188" s="113"/>
      <c r="AAQ188" s="113"/>
      <c r="AAR188" s="113"/>
      <c r="AAS188" s="113"/>
      <c r="AAT188" s="113"/>
      <c r="AAU188" s="113"/>
      <c r="AAV188" s="113"/>
      <c r="AAW188" s="113"/>
      <c r="AAX188" s="113"/>
      <c r="AAY188" s="113"/>
      <c r="AAZ188" s="113"/>
      <c r="ABA188" s="113"/>
      <c r="ABB188" s="113"/>
      <c r="ABC188" s="113"/>
      <c r="ABD188" s="113"/>
      <c r="ABE188" s="113"/>
      <c r="ABF188" s="113"/>
      <c r="ABG188" s="113"/>
      <c r="ABH188" s="113"/>
      <c r="ABI188" s="113"/>
      <c r="ABJ188" s="113"/>
      <c r="ABK188" s="113"/>
      <c r="ABL188" s="113"/>
      <c r="ABM188" s="113"/>
      <c r="ABN188" s="113"/>
      <c r="ABO188" s="113"/>
      <c r="ABP188" s="113"/>
      <c r="ABQ188" s="113"/>
      <c r="ABR188" s="113"/>
      <c r="ABS188" s="113"/>
      <c r="ABT188" s="113"/>
      <c r="ABU188" s="113"/>
      <c r="ABV188" s="113"/>
      <c r="ABW188" s="113"/>
      <c r="ABX188" s="113"/>
      <c r="ABY188" s="113"/>
      <c r="ABZ188" s="113"/>
      <c r="ACA188" s="113"/>
      <c r="ACB188" s="113"/>
      <c r="ACC188" s="113"/>
      <c r="ACD188" s="113"/>
      <c r="ACE188" s="113"/>
      <c r="ACF188" s="113"/>
      <c r="ACG188" s="113"/>
      <c r="ACH188" s="113"/>
      <c r="ACI188" s="113"/>
      <c r="ACJ188" s="113"/>
      <c r="ACK188" s="113"/>
      <c r="ACL188" s="113"/>
      <c r="ACM188" s="113"/>
      <c r="ACN188" s="113"/>
      <c r="ACO188" s="113"/>
      <c r="ACP188" s="113"/>
      <c r="ACQ188" s="113"/>
      <c r="ACR188" s="113"/>
      <c r="ACS188" s="113"/>
      <c r="ACT188" s="113"/>
      <c r="ACU188" s="113"/>
      <c r="ACV188" s="113"/>
      <c r="ACW188" s="113"/>
      <c r="ACX188" s="113"/>
      <c r="ACY188" s="113"/>
      <c r="ACZ188" s="113"/>
      <c r="ADA188" s="113"/>
      <c r="ADB188" s="113"/>
      <c r="ADC188" s="113"/>
      <c r="ADD188" s="113"/>
      <c r="ADE188" s="113"/>
      <c r="ADF188" s="113"/>
      <c r="ADG188" s="113"/>
      <c r="ADH188" s="113"/>
      <c r="ADI188" s="113"/>
      <c r="ADJ188" s="113"/>
      <c r="ADK188" s="113"/>
      <c r="ADL188" s="113"/>
      <c r="ADM188" s="113"/>
      <c r="ADN188" s="113"/>
      <c r="ADO188" s="113"/>
      <c r="ADP188" s="113"/>
      <c r="ADQ188" s="113"/>
      <c r="ADR188" s="113"/>
      <c r="ADS188" s="113"/>
      <c r="ADT188" s="113"/>
      <c r="ADU188" s="113"/>
      <c r="ADV188" s="113"/>
      <c r="ADW188" s="113"/>
      <c r="ADX188" s="113"/>
      <c r="ADY188" s="113"/>
      <c r="ADZ188" s="113"/>
      <c r="AEA188" s="113"/>
      <c r="AEB188" s="113"/>
      <c r="AEC188" s="113"/>
      <c r="AED188" s="113"/>
      <c r="AEE188" s="113"/>
      <c r="AEF188" s="113"/>
      <c r="AEG188" s="113"/>
      <c r="AEH188" s="113"/>
      <c r="AEI188" s="113"/>
      <c r="AEJ188" s="113"/>
      <c r="AEK188" s="113"/>
      <c r="AEL188" s="113"/>
      <c r="AEM188" s="113"/>
      <c r="AEN188" s="113"/>
      <c r="AEO188" s="113"/>
      <c r="AEP188" s="113"/>
      <c r="AEQ188" s="113"/>
      <c r="AER188" s="113"/>
      <c r="AES188" s="113"/>
      <c r="AET188" s="113"/>
      <c r="AEU188" s="113"/>
      <c r="AEV188" s="113"/>
      <c r="AEW188" s="113"/>
      <c r="AEX188" s="113"/>
      <c r="AEY188" s="113"/>
      <c r="AEZ188" s="113"/>
      <c r="AFA188" s="113"/>
      <c r="AFB188" s="113"/>
      <c r="AFC188" s="113"/>
      <c r="AFD188" s="113"/>
      <c r="AFE188" s="113"/>
      <c r="AFF188" s="113"/>
      <c r="AFG188" s="113"/>
      <c r="AFH188" s="113"/>
      <c r="AFI188" s="113"/>
      <c r="AFJ188" s="113"/>
      <c r="AFK188" s="113"/>
      <c r="AFL188" s="113"/>
      <c r="AFM188" s="113"/>
      <c r="AFN188" s="113"/>
      <c r="AFO188" s="113"/>
      <c r="AFP188" s="113"/>
      <c r="AFQ188" s="113"/>
      <c r="AFR188" s="113"/>
      <c r="AFS188" s="113"/>
      <c r="AFT188" s="113"/>
      <c r="AFU188" s="113"/>
      <c r="AFV188" s="113"/>
      <c r="AFW188" s="113"/>
      <c r="AFX188" s="113"/>
      <c r="AFY188" s="113"/>
      <c r="AFZ188" s="113"/>
      <c r="AGA188" s="113"/>
      <c r="AGB188" s="113"/>
      <c r="AGC188" s="113"/>
      <c r="AGD188" s="113"/>
      <c r="AGE188" s="113"/>
      <c r="AGF188" s="113"/>
      <c r="AGG188" s="113"/>
      <c r="AGH188" s="113"/>
      <c r="AGI188" s="113"/>
      <c r="AGJ188" s="113"/>
      <c r="AGK188" s="113"/>
      <c r="AGL188" s="113"/>
      <c r="AGM188" s="113"/>
      <c r="AGN188" s="113"/>
      <c r="AGO188" s="113"/>
      <c r="AGP188" s="113"/>
      <c r="AGQ188" s="113"/>
      <c r="AGR188" s="113"/>
      <c r="AGS188" s="113"/>
      <c r="AGT188" s="113"/>
      <c r="AGU188" s="113"/>
      <c r="AGV188" s="113"/>
      <c r="AGW188" s="113"/>
      <c r="AGX188" s="113"/>
      <c r="AGY188" s="113"/>
      <c r="AGZ188" s="113"/>
      <c r="AHA188" s="113"/>
      <c r="AHB188" s="113"/>
      <c r="AHC188" s="113"/>
      <c r="AHD188" s="113"/>
      <c r="AHE188" s="113"/>
      <c r="AHF188" s="113"/>
      <c r="AHG188" s="113"/>
      <c r="AHH188" s="113"/>
      <c r="AHI188" s="113"/>
      <c r="AHJ188" s="113"/>
      <c r="AHK188" s="113"/>
      <c r="AHL188" s="113"/>
      <c r="AHM188" s="113"/>
      <c r="AHN188" s="113"/>
      <c r="AHO188" s="113"/>
      <c r="AHP188" s="113"/>
      <c r="AHQ188" s="113"/>
      <c r="AHR188" s="113"/>
      <c r="AHS188" s="113"/>
      <c r="AHT188" s="113"/>
      <c r="AHU188" s="113"/>
      <c r="AHV188" s="113"/>
      <c r="AHW188" s="113"/>
      <c r="AHX188" s="113"/>
      <c r="AHY188" s="113"/>
      <c r="AHZ188" s="113"/>
      <c r="AIA188" s="113"/>
      <c r="AIB188" s="113"/>
      <c r="AIC188" s="113"/>
      <c r="AID188" s="113"/>
      <c r="AIE188" s="113"/>
      <c r="AIF188" s="113"/>
      <c r="AIG188" s="113"/>
      <c r="AIH188" s="113"/>
      <c r="AII188" s="113"/>
      <c r="AIJ188" s="113"/>
      <c r="AIK188" s="113"/>
      <c r="AIL188" s="113"/>
      <c r="AIM188" s="113"/>
      <c r="AIN188" s="113"/>
      <c r="AIO188" s="113"/>
      <c r="AIP188" s="113"/>
      <c r="AIQ188" s="113"/>
      <c r="AIR188" s="113"/>
      <c r="AIS188" s="113"/>
      <c r="AIT188" s="113"/>
      <c r="AIU188" s="113"/>
      <c r="AIV188" s="113"/>
      <c r="AIW188" s="113"/>
      <c r="AIX188" s="113"/>
      <c r="AIY188" s="113"/>
      <c r="AIZ188" s="113"/>
      <c r="AJA188" s="113"/>
      <c r="AJB188" s="113"/>
      <c r="AJC188" s="113"/>
      <c r="AJD188" s="113"/>
      <c r="AJE188" s="113"/>
      <c r="AJF188" s="113"/>
      <c r="AJG188" s="113"/>
      <c r="AJH188" s="113"/>
      <c r="AJI188" s="113"/>
      <c r="AJJ188" s="113"/>
      <c r="AJK188" s="113"/>
      <c r="AJL188" s="113"/>
      <c r="AJM188" s="113"/>
      <c r="AJN188" s="113"/>
      <c r="AJO188" s="113"/>
      <c r="AJP188" s="113"/>
      <c r="AJQ188" s="113"/>
      <c r="AJR188" s="113"/>
      <c r="AJS188" s="113"/>
      <c r="AJT188" s="113"/>
      <c r="AJU188" s="113"/>
      <c r="AJV188" s="113"/>
      <c r="AJW188" s="113"/>
      <c r="AJX188" s="113"/>
      <c r="AJY188" s="113"/>
      <c r="AJZ188" s="113"/>
      <c r="AKA188" s="113"/>
      <c r="AKB188" s="113"/>
      <c r="AKC188" s="113"/>
      <c r="AKD188" s="113"/>
      <c r="AKE188" s="113"/>
      <c r="AKF188" s="113"/>
      <c r="AKG188" s="113"/>
      <c r="AKH188" s="113"/>
      <c r="AKI188" s="113"/>
      <c r="AKJ188" s="113"/>
      <c r="AKK188" s="113"/>
      <c r="AKL188" s="113"/>
      <c r="AKM188" s="113"/>
      <c r="AKN188" s="113"/>
      <c r="AKO188" s="113"/>
      <c r="AKP188" s="113"/>
      <c r="AKQ188" s="113"/>
      <c r="AKR188" s="113"/>
      <c r="AKS188" s="113"/>
      <c r="AKT188" s="113"/>
      <c r="AKU188" s="113"/>
      <c r="AKV188" s="113"/>
      <c r="AKW188" s="113"/>
      <c r="AKX188" s="113"/>
      <c r="AKY188" s="113"/>
      <c r="AKZ188" s="113"/>
      <c r="ALA188" s="113"/>
      <c r="ALB188" s="113"/>
      <c r="ALC188" s="113"/>
      <c r="ALD188" s="113"/>
      <c r="ALE188" s="113"/>
      <c r="ALF188" s="113"/>
      <c r="ALG188" s="113"/>
      <c r="ALH188" s="113"/>
      <c r="ALI188" s="113"/>
      <c r="ALJ188" s="113"/>
      <c r="ALK188" s="113"/>
      <c r="ALL188" s="113"/>
      <c r="ALM188" s="113"/>
      <c r="ALN188" s="113"/>
      <c r="ALO188" s="113"/>
      <c r="ALP188" s="113"/>
      <c r="ALQ188" s="113"/>
      <c r="ALR188" s="113"/>
      <c r="ALS188" s="113"/>
      <c r="ALT188" s="113"/>
      <c r="ALU188" s="113"/>
      <c r="ALV188" s="113"/>
      <c r="ALW188" s="113"/>
      <c r="ALX188" s="113"/>
      <c r="ALY188" s="113"/>
      <c r="ALZ188" s="113"/>
      <c r="AMA188" s="113"/>
      <c r="AMB188" s="113"/>
      <c r="AMC188" s="113"/>
      <c r="AMD188" s="113"/>
      <c r="AME188" s="113"/>
      <c r="AMF188" s="113"/>
      <c r="AMG188" s="113"/>
      <c r="AMH188" s="113"/>
      <c r="AMI188" s="113"/>
      <c r="AMJ188" s="113"/>
      <c r="AMK188" s="113"/>
      <c r="AML188" s="113"/>
      <c r="AMM188" s="113"/>
      <c r="AMN188" s="113"/>
      <c r="AMO188" s="113"/>
      <c r="AMP188" s="113"/>
      <c r="AMQ188" s="113"/>
      <c r="AMR188" s="113"/>
      <c r="AMS188" s="113"/>
      <c r="AMT188" s="113"/>
      <c r="AMU188" s="113"/>
      <c r="AMV188" s="113"/>
      <c r="AMW188" s="113"/>
      <c r="AMX188" s="113"/>
      <c r="AMY188" s="113"/>
      <c r="AMZ188" s="113"/>
      <c r="ANA188" s="113"/>
      <c r="ANB188" s="113"/>
      <c r="ANC188" s="113"/>
      <c r="AND188" s="113"/>
      <c r="ANE188" s="113"/>
      <c r="ANF188" s="113"/>
      <c r="ANG188" s="113"/>
      <c r="ANH188" s="113"/>
      <c r="ANI188" s="113"/>
      <c r="ANJ188" s="113"/>
      <c r="ANK188" s="113"/>
      <c r="ANL188" s="113"/>
      <c r="ANM188" s="113"/>
      <c r="ANN188" s="113"/>
      <c r="ANO188" s="113"/>
      <c r="ANP188" s="113"/>
      <c r="ANQ188" s="113"/>
      <c r="ANR188" s="113"/>
      <c r="ANS188" s="113"/>
      <c r="ANT188" s="113"/>
      <c r="ANU188" s="113"/>
      <c r="ANV188" s="113"/>
      <c r="ANW188" s="113"/>
      <c r="ANX188" s="113"/>
      <c r="ANY188" s="113"/>
      <c r="ANZ188" s="113"/>
      <c r="AOA188" s="113"/>
      <c r="AOB188" s="113"/>
      <c r="AOC188" s="113"/>
      <c r="AOD188" s="113"/>
      <c r="AOE188" s="113"/>
      <c r="AOF188" s="113"/>
      <c r="AOG188" s="113"/>
      <c r="AOH188" s="113"/>
      <c r="AOI188" s="113"/>
      <c r="AOJ188" s="113"/>
      <c r="AOK188" s="113"/>
      <c r="AOL188" s="113"/>
      <c r="AOM188" s="113"/>
      <c r="AON188" s="113"/>
      <c r="AOO188" s="113"/>
      <c r="AOP188" s="113"/>
      <c r="AOQ188" s="113"/>
      <c r="AOR188" s="113"/>
      <c r="AOS188" s="113"/>
      <c r="AOT188" s="113"/>
      <c r="AOU188" s="113"/>
      <c r="AOV188" s="113"/>
      <c r="AOW188" s="113"/>
      <c r="AOX188" s="113"/>
      <c r="AOY188" s="113"/>
      <c r="AOZ188" s="113"/>
      <c r="APA188" s="113"/>
      <c r="APB188" s="113"/>
      <c r="APC188" s="113"/>
      <c r="APD188" s="113"/>
      <c r="APE188" s="113"/>
      <c r="APF188" s="113"/>
      <c r="APG188" s="113"/>
      <c r="APH188" s="113"/>
      <c r="API188" s="113"/>
      <c r="APJ188" s="113"/>
      <c r="APK188" s="113"/>
      <c r="APL188" s="113"/>
      <c r="APM188" s="113"/>
      <c r="APN188" s="113"/>
      <c r="APO188" s="113"/>
      <c r="APP188" s="113"/>
      <c r="APQ188" s="113"/>
      <c r="APR188" s="113"/>
      <c r="APS188" s="113"/>
      <c r="APT188" s="113"/>
      <c r="APU188" s="113"/>
      <c r="APV188" s="113"/>
      <c r="APW188" s="113"/>
      <c r="APX188" s="113"/>
      <c r="APY188" s="113"/>
      <c r="APZ188" s="113"/>
      <c r="AQA188" s="113"/>
      <c r="AQB188" s="113"/>
      <c r="AQC188" s="113"/>
      <c r="AQD188" s="113"/>
      <c r="AQE188" s="113"/>
      <c r="AQF188" s="113"/>
      <c r="AQG188" s="113"/>
      <c r="AQH188" s="113"/>
      <c r="AQI188" s="113"/>
      <c r="AQJ188" s="113"/>
      <c r="AQK188" s="113"/>
      <c r="AQL188" s="113"/>
      <c r="AQM188" s="113"/>
      <c r="AQN188" s="113"/>
      <c r="AQO188" s="113"/>
      <c r="AQP188" s="113"/>
      <c r="AQQ188" s="113"/>
      <c r="AQR188" s="113"/>
      <c r="AQS188" s="113"/>
      <c r="AQT188" s="113"/>
      <c r="AQU188" s="113"/>
      <c r="AQV188" s="113"/>
      <c r="AQW188" s="113"/>
      <c r="AQX188" s="113"/>
      <c r="AQY188" s="113"/>
      <c r="AQZ188" s="113"/>
      <c r="ARA188" s="113"/>
      <c r="ARB188" s="113"/>
      <c r="ARC188" s="113"/>
      <c r="ARD188" s="113"/>
      <c r="ARE188" s="113"/>
      <c r="ARF188" s="113"/>
      <c r="ARG188" s="113"/>
      <c r="ARH188" s="113"/>
      <c r="ARI188" s="113"/>
      <c r="ARJ188" s="113"/>
      <c r="ARK188" s="113"/>
      <c r="ARL188" s="113"/>
      <c r="ARM188" s="113"/>
      <c r="ARN188" s="113"/>
      <c r="ARO188" s="113"/>
      <c r="ARP188" s="113"/>
      <c r="ARQ188" s="113"/>
      <c r="ARR188" s="113"/>
      <c r="ARS188" s="113"/>
      <c r="ART188" s="113"/>
      <c r="ARU188" s="113"/>
      <c r="ARV188" s="113"/>
      <c r="ARW188" s="113"/>
      <c r="ARX188" s="113"/>
      <c r="ARY188" s="113"/>
      <c r="ARZ188" s="113"/>
      <c r="ASA188" s="113"/>
      <c r="ASB188" s="113"/>
      <c r="ASC188" s="113"/>
      <c r="ASD188" s="113"/>
      <c r="ASE188" s="113"/>
      <c r="ASF188" s="113"/>
      <c r="ASG188" s="113"/>
      <c r="ASH188" s="113"/>
      <c r="ASI188" s="113"/>
      <c r="ASJ188" s="113"/>
      <c r="ASK188" s="113"/>
      <c r="ASL188" s="113"/>
      <c r="ASM188" s="113"/>
      <c r="ASN188" s="113"/>
      <c r="ASO188" s="113"/>
      <c r="ASP188" s="113"/>
      <c r="ASQ188" s="113"/>
      <c r="ASR188" s="113"/>
      <c r="ASS188" s="113"/>
      <c r="AST188" s="113"/>
      <c r="ASU188" s="113"/>
      <c r="ASV188" s="113"/>
      <c r="ASW188" s="113"/>
      <c r="ASX188" s="113"/>
      <c r="ASY188" s="113"/>
      <c r="ASZ188" s="113"/>
      <c r="ATA188" s="113"/>
      <c r="ATB188" s="113"/>
      <c r="ATC188" s="113"/>
      <c r="ATD188" s="113"/>
      <c r="ATE188" s="113"/>
      <c r="ATF188" s="113"/>
      <c r="ATG188" s="113"/>
      <c r="ATH188" s="113"/>
      <c r="ATI188" s="113"/>
      <c r="ATJ188" s="113"/>
      <c r="ATK188" s="113"/>
      <c r="ATL188" s="113"/>
      <c r="ATM188" s="113"/>
      <c r="ATN188" s="113"/>
      <c r="ATO188" s="113"/>
      <c r="ATP188" s="113"/>
      <c r="ATQ188" s="113"/>
      <c r="ATR188" s="113"/>
      <c r="ATS188" s="113"/>
      <c r="ATT188" s="113"/>
      <c r="ATU188" s="113"/>
      <c r="ATV188" s="113"/>
      <c r="ATW188" s="113"/>
      <c r="ATX188" s="113"/>
      <c r="ATY188" s="113"/>
      <c r="ATZ188" s="113"/>
      <c r="AUA188" s="113"/>
      <c r="AUB188" s="113"/>
      <c r="AUC188" s="113"/>
      <c r="AUD188" s="113"/>
      <c r="AUE188" s="113"/>
      <c r="AUF188" s="113"/>
      <c r="AUG188" s="113"/>
      <c r="AUH188" s="113"/>
      <c r="AUI188" s="113"/>
      <c r="AUJ188" s="113"/>
      <c r="AUK188" s="113"/>
      <c r="AUL188" s="113"/>
      <c r="AUM188" s="113"/>
      <c r="AUN188" s="113"/>
      <c r="AUO188" s="113"/>
      <c r="AUP188" s="113"/>
      <c r="AUQ188" s="113"/>
      <c r="AUR188" s="113"/>
      <c r="AUS188" s="113"/>
      <c r="AUT188" s="113"/>
      <c r="AUU188" s="113"/>
      <c r="AUV188" s="113"/>
      <c r="AUW188" s="113"/>
      <c r="AUX188" s="113"/>
      <c r="AUY188" s="113"/>
      <c r="AUZ188" s="113"/>
      <c r="AVA188" s="113"/>
      <c r="AVB188" s="113"/>
      <c r="AVC188" s="113"/>
      <c r="AVD188" s="113"/>
      <c r="AVE188" s="113"/>
      <c r="AVF188" s="113"/>
      <c r="AVG188" s="113"/>
      <c r="AVH188" s="113"/>
      <c r="AVI188" s="113"/>
      <c r="AVJ188" s="113"/>
      <c r="AVK188" s="113"/>
      <c r="AVL188" s="113"/>
      <c r="AVM188" s="113"/>
      <c r="AVN188" s="113"/>
      <c r="AVO188" s="113"/>
      <c r="AVP188" s="113"/>
      <c r="AVQ188" s="113"/>
      <c r="AVR188" s="113"/>
      <c r="AVS188" s="113"/>
      <c r="AVT188" s="113"/>
      <c r="AVU188" s="113"/>
      <c r="AVV188" s="113"/>
      <c r="AVW188" s="113"/>
      <c r="AVX188" s="113"/>
      <c r="AVY188" s="113"/>
      <c r="AVZ188" s="113"/>
      <c r="AWA188" s="113"/>
      <c r="AWB188" s="113"/>
      <c r="AWC188" s="113"/>
      <c r="AWD188" s="113"/>
      <c r="AWE188" s="113"/>
      <c r="AWF188" s="113"/>
      <c r="AWG188" s="113"/>
      <c r="AWH188" s="113"/>
      <c r="AWI188" s="113"/>
      <c r="AWJ188" s="113"/>
      <c r="AWK188" s="113"/>
      <c r="AWL188" s="113"/>
      <c r="AWM188" s="113"/>
      <c r="AWN188" s="113"/>
      <c r="AWO188" s="113"/>
      <c r="AWP188" s="113"/>
      <c r="AWQ188" s="113"/>
      <c r="AWR188" s="113"/>
      <c r="AWS188" s="113"/>
      <c r="AWT188" s="113"/>
      <c r="AWU188" s="113"/>
      <c r="AWV188" s="113"/>
      <c r="AWW188" s="113"/>
      <c r="AWX188" s="113"/>
      <c r="AWY188" s="113"/>
      <c r="AWZ188" s="113"/>
      <c r="AXA188" s="113"/>
      <c r="AXB188" s="113"/>
      <c r="AXC188" s="113"/>
      <c r="AXD188" s="113"/>
      <c r="AXE188" s="113"/>
      <c r="AXF188" s="113"/>
      <c r="AXG188" s="113"/>
      <c r="AXH188" s="113"/>
      <c r="AXI188" s="113"/>
      <c r="AXJ188" s="113"/>
      <c r="AXK188" s="113"/>
      <c r="AXL188" s="113"/>
      <c r="AXM188" s="113"/>
      <c r="AXN188" s="113"/>
      <c r="AXO188" s="113"/>
      <c r="AXP188" s="113"/>
      <c r="AXQ188" s="113"/>
      <c r="AXR188" s="113"/>
      <c r="AXS188" s="113"/>
      <c r="AXT188" s="113"/>
      <c r="AXU188" s="113"/>
      <c r="AXV188" s="113"/>
      <c r="AXW188" s="113"/>
      <c r="AXX188" s="113"/>
      <c r="AXY188" s="113"/>
      <c r="AXZ188" s="113"/>
      <c r="AYA188" s="113"/>
      <c r="AYB188" s="113"/>
      <c r="AYC188" s="113"/>
      <c r="AYD188" s="113"/>
      <c r="AYE188" s="113"/>
      <c r="AYF188" s="113"/>
      <c r="AYG188" s="113"/>
      <c r="AYH188" s="113"/>
      <c r="AYI188" s="113"/>
      <c r="AYJ188" s="113"/>
      <c r="AYK188" s="113"/>
      <c r="AYL188" s="113"/>
      <c r="AYM188" s="113"/>
      <c r="AYN188" s="113"/>
      <c r="AYO188" s="113"/>
      <c r="AYP188" s="113"/>
      <c r="AYQ188" s="113"/>
      <c r="AYR188" s="113"/>
      <c r="AYS188" s="113"/>
      <c r="AYT188" s="113"/>
      <c r="AYU188" s="113"/>
      <c r="AYV188" s="113"/>
      <c r="AYW188" s="113"/>
      <c r="AYX188" s="113"/>
      <c r="AYY188" s="113"/>
      <c r="AYZ188" s="113"/>
      <c r="AZA188" s="113"/>
      <c r="AZB188" s="113"/>
      <c r="AZC188" s="113"/>
      <c r="AZD188" s="113"/>
      <c r="AZE188" s="113"/>
      <c r="AZF188" s="113"/>
      <c r="AZG188" s="113"/>
      <c r="AZH188" s="113"/>
      <c r="AZI188" s="113"/>
      <c r="AZJ188" s="113"/>
      <c r="AZK188" s="113"/>
      <c r="AZL188" s="113"/>
      <c r="AZM188" s="113"/>
      <c r="AZN188" s="113"/>
      <c r="AZO188" s="113"/>
      <c r="AZP188" s="113"/>
      <c r="AZQ188" s="113"/>
      <c r="AZR188" s="113"/>
      <c r="AZS188" s="113"/>
      <c r="AZT188" s="113"/>
      <c r="AZU188" s="113"/>
      <c r="AZV188" s="113"/>
      <c r="AZW188" s="113"/>
      <c r="AZX188" s="113"/>
      <c r="AZY188" s="113"/>
      <c r="AZZ188" s="113"/>
      <c r="BAA188" s="113"/>
      <c r="BAB188" s="113"/>
      <c r="BAC188" s="113"/>
      <c r="BAD188" s="113"/>
      <c r="BAE188" s="113"/>
      <c r="BAF188" s="113"/>
      <c r="BAG188" s="113"/>
      <c r="BAH188" s="113"/>
      <c r="BAI188" s="113"/>
      <c r="BAJ188" s="113"/>
      <c r="BAK188" s="113"/>
      <c r="BAL188" s="113"/>
      <c r="BAM188" s="113"/>
      <c r="BAN188" s="113"/>
      <c r="BAO188" s="113"/>
      <c r="BAP188" s="113"/>
      <c r="BAQ188" s="113"/>
      <c r="BAR188" s="113"/>
      <c r="BAS188" s="113"/>
      <c r="BAT188" s="113"/>
      <c r="BAU188" s="113"/>
      <c r="BAV188" s="113"/>
      <c r="BAW188" s="113"/>
      <c r="BAX188" s="113"/>
      <c r="BAY188" s="113"/>
      <c r="BAZ188" s="113"/>
      <c r="BBA188" s="113"/>
      <c r="BBB188" s="113"/>
      <c r="BBC188" s="113"/>
      <c r="BBD188" s="113"/>
      <c r="BBE188" s="113"/>
      <c r="BBF188" s="113"/>
      <c r="BBG188" s="113"/>
      <c r="BBH188" s="113"/>
      <c r="BBI188" s="113"/>
      <c r="BBJ188" s="113"/>
      <c r="BBK188" s="113"/>
      <c r="BBL188" s="113"/>
      <c r="BBM188" s="113"/>
      <c r="BBN188" s="113"/>
      <c r="BBO188" s="113"/>
      <c r="BBP188" s="113"/>
      <c r="BBQ188" s="113"/>
      <c r="BBR188" s="113"/>
      <c r="BBS188" s="113"/>
      <c r="BBT188" s="113"/>
      <c r="BBU188" s="113"/>
      <c r="BBV188" s="113"/>
      <c r="BBW188" s="113"/>
      <c r="BBX188" s="113"/>
      <c r="BBY188" s="113"/>
      <c r="BBZ188" s="113"/>
      <c r="BCA188" s="113"/>
      <c r="BCB188" s="113"/>
      <c r="BCC188" s="113"/>
      <c r="BCD188" s="113"/>
      <c r="BCE188" s="113"/>
      <c r="BCF188" s="113"/>
      <c r="BCG188" s="113"/>
      <c r="BCH188" s="113"/>
      <c r="BCI188" s="113"/>
      <c r="BCJ188" s="113"/>
      <c r="BCK188" s="113"/>
      <c r="BCL188" s="113"/>
      <c r="BCM188" s="113"/>
      <c r="BCN188" s="113"/>
      <c r="BCO188" s="113"/>
      <c r="BCP188" s="113"/>
      <c r="BCQ188" s="113"/>
      <c r="BCR188" s="113"/>
      <c r="BCS188" s="113"/>
      <c r="BCT188" s="113"/>
      <c r="BCU188" s="113"/>
      <c r="BCV188" s="113"/>
      <c r="BCW188" s="113"/>
      <c r="BCX188" s="113"/>
      <c r="BCY188" s="113"/>
      <c r="BCZ188" s="113"/>
      <c r="BDA188" s="113"/>
      <c r="BDB188" s="113"/>
      <c r="BDC188" s="113"/>
      <c r="BDD188" s="113"/>
      <c r="BDE188" s="113"/>
      <c r="BDF188" s="113"/>
      <c r="BDG188" s="113"/>
      <c r="BDH188" s="113"/>
      <c r="BDI188" s="113"/>
      <c r="BDJ188" s="113"/>
      <c r="BDK188" s="113"/>
      <c r="BDL188" s="113"/>
      <c r="BDM188" s="113"/>
      <c r="BDN188" s="113"/>
      <c r="BDO188" s="113"/>
      <c r="BDP188" s="113"/>
      <c r="BDQ188" s="113"/>
      <c r="BDR188" s="113"/>
      <c r="BDS188" s="113"/>
      <c r="BDT188" s="113"/>
      <c r="BDU188" s="113"/>
      <c r="BDV188" s="113"/>
      <c r="BDW188" s="113"/>
      <c r="BDX188" s="113"/>
      <c r="BDY188" s="113"/>
      <c r="BDZ188" s="113"/>
      <c r="BEA188" s="113"/>
      <c r="BEB188" s="113"/>
      <c r="BEC188" s="113"/>
      <c r="BED188" s="113"/>
      <c r="BEE188" s="113"/>
      <c r="BEF188" s="113"/>
      <c r="BEG188" s="113"/>
      <c r="BEH188" s="113"/>
      <c r="BEI188" s="113"/>
      <c r="BEJ188" s="113"/>
      <c r="BEK188" s="113"/>
      <c r="BEL188" s="113"/>
      <c r="BEM188" s="113"/>
      <c r="BEN188" s="113"/>
      <c r="BEO188" s="113"/>
      <c r="BEP188" s="113"/>
      <c r="BEQ188" s="113"/>
      <c r="BER188" s="113"/>
      <c r="BES188" s="113"/>
      <c r="BET188" s="113"/>
      <c r="BEU188" s="113"/>
      <c r="BEV188" s="113"/>
      <c r="BEW188" s="113"/>
      <c r="BEX188" s="113"/>
      <c r="BEY188" s="113"/>
      <c r="BEZ188" s="113"/>
      <c r="BFA188" s="113"/>
      <c r="BFB188" s="113"/>
      <c r="BFC188" s="113"/>
      <c r="BFD188" s="113"/>
      <c r="BFE188" s="113"/>
      <c r="BFF188" s="113"/>
      <c r="BFG188" s="113"/>
      <c r="BFH188" s="113"/>
      <c r="BFI188" s="113"/>
      <c r="BFJ188" s="113"/>
      <c r="BFK188" s="113"/>
      <c r="BFL188" s="113"/>
      <c r="BFM188" s="113"/>
      <c r="BFN188" s="113"/>
      <c r="BFO188" s="113"/>
      <c r="BFP188" s="113"/>
      <c r="BFQ188" s="113"/>
      <c r="BFR188" s="113"/>
      <c r="BFS188" s="113"/>
      <c r="BFT188" s="113"/>
      <c r="BFU188" s="113"/>
      <c r="BFV188" s="113"/>
      <c r="BFW188" s="113"/>
      <c r="BFX188" s="113"/>
      <c r="BFY188" s="113"/>
      <c r="BFZ188" s="113"/>
      <c r="BGA188" s="113"/>
      <c r="BGB188" s="113"/>
      <c r="BGC188" s="113"/>
      <c r="BGD188" s="113"/>
      <c r="BGE188" s="113"/>
      <c r="BGF188" s="113"/>
      <c r="BGG188" s="113"/>
      <c r="BGH188" s="113"/>
      <c r="BGI188" s="113"/>
      <c r="BGJ188" s="113"/>
      <c r="BGK188" s="113"/>
      <c r="BGL188" s="113"/>
      <c r="BGM188" s="113"/>
      <c r="BGN188" s="113"/>
      <c r="BGO188" s="113"/>
      <c r="BGP188" s="113"/>
      <c r="BGQ188" s="113"/>
      <c r="BGR188" s="113"/>
      <c r="BGS188" s="113"/>
      <c r="BGT188" s="113"/>
      <c r="BGU188" s="113"/>
      <c r="BGV188" s="113"/>
      <c r="BGW188" s="113"/>
      <c r="BGX188" s="113"/>
      <c r="BGY188" s="113"/>
      <c r="BGZ188" s="113"/>
      <c r="BHA188" s="113"/>
      <c r="BHB188" s="113"/>
      <c r="BHC188" s="113"/>
      <c r="BHD188" s="113"/>
      <c r="BHE188" s="113"/>
      <c r="BHF188" s="113"/>
      <c r="BHG188" s="113"/>
      <c r="BHH188" s="113"/>
      <c r="BHI188" s="113"/>
      <c r="BHJ188" s="113"/>
      <c r="BHK188" s="113"/>
      <c r="BHL188" s="113"/>
      <c r="BHM188" s="113"/>
      <c r="BHN188" s="113"/>
      <c r="BHO188" s="113"/>
      <c r="BHP188" s="113"/>
      <c r="BHQ188" s="113"/>
      <c r="BHR188" s="113"/>
      <c r="BHS188" s="113"/>
      <c r="BHT188" s="113"/>
      <c r="BHU188" s="113"/>
      <c r="BHV188" s="113"/>
      <c r="BHW188" s="113"/>
      <c r="BHX188" s="113"/>
      <c r="BHY188" s="113"/>
      <c r="BHZ188" s="113"/>
      <c r="BIA188" s="113"/>
      <c r="BIB188" s="113"/>
      <c r="BIC188" s="113"/>
      <c r="BID188" s="113"/>
      <c r="BIE188" s="113"/>
      <c r="BIF188" s="113"/>
      <c r="BIG188" s="113"/>
      <c r="BIH188" s="113"/>
      <c r="BII188" s="113"/>
      <c r="BIJ188" s="113"/>
      <c r="BIK188" s="113"/>
      <c r="BIL188" s="113"/>
      <c r="BIM188" s="113"/>
      <c r="BIN188" s="113"/>
      <c r="BIO188" s="113"/>
      <c r="BIP188" s="113"/>
      <c r="BIQ188" s="113"/>
      <c r="BIR188" s="113"/>
      <c r="BIS188" s="113"/>
      <c r="BIT188" s="113"/>
      <c r="BIU188" s="113"/>
      <c r="BIV188" s="113"/>
      <c r="BIW188" s="113"/>
      <c r="BIX188" s="113"/>
      <c r="BIY188" s="113"/>
      <c r="BIZ188" s="113"/>
      <c r="BJA188" s="113"/>
      <c r="BJB188" s="113"/>
      <c r="BJC188" s="113"/>
      <c r="BJD188" s="113"/>
      <c r="BJE188" s="113"/>
      <c r="BJF188" s="113"/>
      <c r="BJG188" s="113"/>
      <c r="BJH188" s="113"/>
      <c r="BJI188" s="113"/>
      <c r="BJJ188" s="113"/>
      <c r="BJK188" s="113"/>
      <c r="BJL188" s="113"/>
      <c r="BJM188" s="113"/>
      <c r="BJN188" s="113"/>
      <c r="BJO188" s="113"/>
      <c r="BJP188" s="113"/>
      <c r="BJQ188" s="113"/>
      <c r="BJR188" s="113"/>
      <c r="BJS188" s="113"/>
      <c r="BJT188" s="113"/>
      <c r="BJU188" s="113"/>
      <c r="BJV188" s="113"/>
      <c r="BJW188" s="113"/>
      <c r="BJX188" s="113"/>
      <c r="BJY188" s="113"/>
      <c r="BJZ188" s="113"/>
      <c r="BKA188" s="113"/>
      <c r="BKB188" s="113"/>
      <c r="BKC188" s="113"/>
      <c r="BKD188" s="113"/>
      <c r="BKE188" s="113"/>
      <c r="BKF188" s="113"/>
      <c r="BKG188" s="113"/>
      <c r="BKH188" s="113"/>
      <c r="BKI188" s="113"/>
      <c r="BKJ188" s="113"/>
      <c r="BKK188" s="113"/>
      <c r="BKL188" s="113"/>
      <c r="BKM188" s="113"/>
      <c r="BKN188" s="113"/>
      <c r="BKO188" s="113"/>
      <c r="BKP188" s="113"/>
      <c r="BKQ188" s="113"/>
      <c r="BKR188" s="113"/>
      <c r="BKS188" s="113"/>
      <c r="BKT188" s="113"/>
      <c r="BKU188" s="113"/>
      <c r="BKV188" s="113"/>
      <c r="BKW188" s="113"/>
      <c r="BKX188" s="113"/>
      <c r="BKY188" s="113"/>
      <c r="BKZ188" s="113"/>
      <c r="BLA188" s="113"/>
      <c r="BLB188" s="113"/>
      <c r="BLC188" s="113"/>
      <c r="BLD188" s="113"/>
      <c r="BLE188" s="113"/>
      <c r="BLF188" s="113"/>
      <c r="BLG188" s="113"/>
      <c r="BLH188" s="113"/>
      <c r="BLI188" s="113"/>
      <c r="BLJ188" s="113"/>
      <c r="BLK188" s="113"/>
      <c r="BLL188" s="113"/>
      <c r="BLM188" s="113"/>
      <c r="BLN188" s="113"/>
      <c r="BLO188" s="113"/>
      <c r="BLP188" s="113"/>
      <c r="BLQ188" s="113"/>
      <c r="BLR188" s="113"/>
      <c r="BLS188" s="113"/>
      <c r="BLT188" s="113"/>
      <c r="BLU188" s="113"/>
      <c r="BLV188" s="113"/>
      <c r="BLW188" s="113"/>
      <c r="BLX188" s="113"/>
      <c r="BLY188" s="113"/>
      <c r="BLZ188" s="113"/>
      <c r="BMA188" s="113"/>
      <c r="BMB188" s="113"/>
      <c r="BMC188" s="113"/>
      <c r="BMD188" s="113"/>
      <c r="BME188" s="113"/>
      <c r="BMF188" s="113"/>
      <c r="BMG188" s="113"/>
      <c r="BMH188" s="113"/>
      <c r="BMI188" s="113"/>
      <c r="BMJ188" s="113"/>
      <c r="BMK188" s="113"/>
      <c r="BML188" s="113"/>
      <c r="BMM188" s="113"/>
      <c r="BMN188" s="113"/>
      <c r="BMO188" s="113"/>
      <c r="BMP188" s="113"/>
      <c r="BMQ188" s="113"/>
      <c r="BMR188" s="113"/>
      <c r="BMS188" s="113"/>
      <c r="BMT188" s="113"/>
      <c r="BMU188" s="113"/>
      <c r="BMV188" s="113"/>
      <c r="BMW188" s="113"/>
      <c r="BMX188" s="113"/>
      <c r="BMY188" s="113"/>
      <c r="BMZ188" s="113"/>
      <c r="BNA188" s="113"/>
      <c r="BNB188" s="113"/>
      <c r="BNC188" s="113"/>
      <c r="BND188" s="113"/>
      <c r="BNE188" s="113"/>
      <c r="BNF188" s="113"/>
      <c r="BNG188" s="113"/>
      <c r="BNH188" s="113"/>
      <c r="BNI188" s="113"/>
      <c r="BNJ188" s="113"/>
      <c r="BNK188" s="113"/>
      <c r="BNL188" s="113"/>
      <c r="BNM188" s="113"/>
      <c r="BNN188" s="113"/>
      <c r="BNO188" s="113"/>
      <c r="BNP188" s="113"/>
      <c r="BNQ188" s="113"/>
      <c r="BNR188" s="113"/>
      <c r="BNS188" s="113"/>
      <c r="BNT188" s="113"/>
      <c r="BNU188" s="113"/>
      <c r="BNV188" s="113"/>
      <c r="BNW188" s="113"/>
      <c r="BNX188" s="113"/>
      <c r="BNY188" s="113"/>
      <c r="BNZ188" s="113"/>
      <c r="BOA188" s="113"/>
      <c r="BOB188" s="113"/>
      <c r="BOC188" s="113"/>
      <c r="BOD188" s="113"/>
      <c r="BOE188" s="113"/>
      <c r="BOF188" s="113"/>
      <c r="BOG188" s="113"/>
      <c r="BOH188" s="113"/>
      <c r="BOI188" s="113"/>
      <c r="BOJ188" s="113"/>
      <c r="BOK188" s="113"/>
      <c r="BOL188" s="113"/>
      <c r="BOM188" s="113"/>
      <c r="BON188" s="113"/>
      <c r="BOO188" s="113"/>
      <c r="BOP188" s="113"/>
      <c r="BOQ188" s="113"/>
      <c r="BOR188" s="113"/>
      <c r="BOS188" s="113"/>
      <c r="BOT188" s="113"/>
      <c r="BOU188" s="113"/>
      <c r="BOV188" s="113"/>
      <c r="BOW188" s="113"/>
      <c r="BOX188" s="113"/>
      <c r="BOY188" s="113"/>
      <c r="BOZ188" s="113"/>
      <c r="BPA188" s="113"/>
      <c r="BPB188" s="113"/>
      <c r="BPC188" s="113"/>
      <c r="BPD188" s="113"/>
      <c r="BPE188" s="113"/>
      <c r="BPF188" s="113"/>
      <c r="BPG188" s="113"/>
      <c r="BPH188" s="113"/>
      <c r="BPI188" s="113"/>
      <c r="BPJ188" s="113"/>
      <c r="BPK188" s="113"/>
      <c r="BPL188" s="113"/>
      <c r="BPM188" s="113"/>
      <c r="BPN188" s="113"/>
      <c r="BPO188" s="113"/>
      <c r="BPP188" s="113"/>
      <c r="BPQ188" s="113"/>
      <c r="BPR188" s="113"/>
      <c r="BPS188" s="113"/>
      <c r="BPT188" s="113"/>
      <c r="BPU188" s="113"/>
      <c r="BPV188" s="113"/>
      <c r="BPW188" s="113"/>
      <c r="BPX188" s="113"/>
      <c r="BPY188" s="113"/>
      <c r="BPZ188" s="113"/>
      <c r="BQA188" s="113"/>
      <c r="BQB188" s="113"/>
      <c r="BQC188" s="113"/>
      <c r="BQD188" s="113"/>
      <c r="BQE188" s="113"/>
      <c r="BQF188" s="113"/>
      <c r="BQG188" s="113"/>
      <c r="BQH188" s="113"/>
      <c r="BQI188" s="113"/>
      <c r="BQJ188" s="113"/>
      <c r="BQK188" s="113"/>
      <c r="BQL188" s="113"/>
      <c r="BQM188" s="113"/>
      <c r="BQN188" s="113"/>
      <c r="BQO188" s="113"/>
      <c r="BQP188" s="113"/>
      <c r="BQQ188" s="113"/>
      <c r="BQR188" s="113"/>
      <c r="BQS188" s="113"/>
      <c r="BQT188" s="113"/>
      <c r="BQU188" s="113"/>
      <c r="BQV188" s="113"/>
      <c r="BQW188" s="113"/>
      <c r="BQX188" s="113"/>
      <c r="BQY188" s="113"/>
      <c r="BQZ188" s="113"/>
      <c r="BRA188" s="113"/>
      <c r="BRB188" s="113"/>
      <c r="BRC188" s="113"/>
      <c r="BRD188" s="113"/>
      <c r="BRE188" s="113"/>
      <c r="BRF188" s="113"/>
      <c r="BRG188" s="113"/>
      <c r="BRH188" s="113"/>
      <c r="BRI188" s="113"/>
      <c r="BRJ188" s="113"/>
      <c r="BRK188" s="113"/>
      <c r="BRL188" s="113"/>
      <c r="BRM188" s="113"/>
      <c r="BRN188" s="113"/>
      <c r="BRO188" s="113"/>
      <c r="BRP188" s="113"/>
      <c r="BRQ188" s="113"/>
      <c r="BRR188" s="113"/>
      <c r="BRS188" s="113"/>
      <c r="BRT188" s="113"/>
      <c r="BRU188" s="113"/>
      <c r="BRV188" s="113"/>
      <c r="BRW188" s="113"/>
      <c r="BRX188" s="113"/>
      <c r="BRY188" s="113"/>
      <c r="BRZ188" s="113"/>
      <c r="BSA188" s="113"/>
      <c r="BSB188" s="113"/>
      <c r="BSC188" s="113"/>
      <c r="BSD188" s="113"/>
      <c r="BSE188" s="113"/>
      <c r="BSF188" s="113"/>
      <c r="BSG188" s="113"/>
      <c r="BSH188" s="113"/>
      <c r="BSI188" s="113"/>
      <c r="BSJ188" s="113"/>
      <c r="BSK188" s="113"/>
      <c r="BSL188" s="113"/>
      <c r="BSM188" s="113"/>
      <c r="BSN188" s="113"/>
      <c r="BSO188" s="113"/>
      <c r="BSP188" s="113"/>
      <c r="BSQ188" s="113"/>
      <c r="BSR188" s="113"/>
      <c r="BSS188" s="113"/>
      <c r="BST188" s="113"/>
      <c r="BSU188" s="113"/>
      <c r="BSV188" s="113"/>
      <c r="BSW188" s="113"/>
      <c r="BSX188" s="113"/>
      <c r="BSY188" s="113"/>
      <c r="BSZ188" s="113"/>
      <c r="BTA188" s="113"/>
      <c r="BTB188" s="113"/>
      <c r="BTC188" s="113"/>
      <c r="BTD188" s="113"/>
      <c r="BTE188" s="113"/>
      <c r="BTF188" s="113"/>
      <c r="BTG188" s="113"/>
      <c r="BTH188" s="113"/>
      <c r="BTI188" s="113"/>
      <c r="BTJ188" s="113"/>
      <c r="BTK188" s="113"/>
      <c r="BTL188" s="113"/>
      <c r="BTM188" s="113"/>
      <c r="BTN188" s="113"/>
      <c r="BTO188" s="113"/>
      <c r="BTP188" s="113"/>
      <c r="BTQ188" s="113"/>
      <c r="BTR188" s="113"/>
      <c r="BTS188" s="113"/>
      <c r="BTT188" s="113"/>
      <c r="BTU188" s="113"/>
      <c r="BTV188" s="113"/>
      <c r="BTW188" s="113"/>
      <c r="BTX188" s="113"/>
      <c r="BTY188" s="113"/>
      <c r="BTZ188" s="113"/>
      <c r="BUA188" s="113"/>
      <c r="BUB188" s="113"/>
      <c r="BUC188" s="113"/>
      <c r="BUD188" s="113"/>
      <c r="BUE188" s="113"/>
      <c r="BUF188" s="113"/>
      <c r="BUG188" s="113"/>
      <c r="BUH188" s="113"/>
      <c r="BUI188" s="113"/>
      <c r="BUJ188" s="113"/>
      <c r="BUK188" s="113"/>
      <c r="BUL188" s="113"/>
      <c r="BUM188" s="113"/>
      <c r="BUN188" s="113"/>
      <c r="BUO188" s="113"/>
      <c r="BUP188" s="113"/>
      <c r="BUQ188" s="113"/>
      <c r="BUR188" s="113"/>
      <c r="BUS188" s="113"/>
      <c r="BUT188" s="113"/>
      <c r="BUU188" s="113"/>
      <c r="BUV188" s="113"/>
      <c r="BUW188" s="113"/>
      <c r="BUX188" s="113"/>
      <c r="BUY188" s="113"/>
      <c r="BUZ188" s="113"/>
      <c r="BVA188" s="113"/>
      <c r="BVB188" s="113"/>
      <c r="BVC188" s="113"/>
      <c r="BVD188" s="113"/>
      <c r="BVE188" s="113"/>
      <c r="BVF188" s="113"/>
      <c r="BVG188" s="113"/>
      <c r="BVH188" s="113"/>
      <c r="BVI188" s="113"/>
      <c r="BVJ188" s="113"/>
      <c r="BVK188" s="113"/>
      <c r="BVL188" s="113"/>
      <c r="BVM188" s="113"/>
      <c r="BVN188" s="113"/>
      <c r="BVO188" s="113"/>
      <c r="BVP188" s="113"/>
      <c r="BVQ188" s="113"/>
      <c r="BVR188" s="113"/>
      <c r="BVS188" s="113"/>
      <c r="BVT188" s="113"/>
      <c r="BVU188" s="113"/>
      <c r="BVV188" s="113"/>
      <c r="BVW188" s="113"/>
      <c r="BVX188" s="113"/>
      <c r="BVY188" s="113"/>
      <c r="BVZ188" s="113"/>
      <c r="BWA188" s="113"/>
      <c r="BWB188" s="113"/>
      <c r="BWC188" s="113"/>
      <c r="BWD188" s="113"/>
      <c r="BWE188" s="113"/>
      <c r="BWF188" s="113"/>
      <c r="BWG188" s="113"/>
      <c r="BWH188" s="113"/>
      <c r="BWI188" s="113"/>
      <c r="BWJ188" s="113"/>
      <c r="BWK188" s="113"/>
      <c r="BWL188" s="113"/>
      <c r="BWM188" s="113"/>
      <c r="BWN188" s="113"/>
      <c r="BWO188" s="113"/>
      <c r="BWP188" s="113"/>
      <c r="BWQ188" s="113"/>
      <c r="BWR188" s="113"/>
      <c r="BWS188" s="113"/>
      <c r="BWT188" s="113"/>
      <c r="BWU188" s="113"/>
      <c r="BWV188" s="113"/>
      <c r="BWW188" s="113"/>
      <c r="BWX188" s="113"/>
      <c r="BWY188" s="113"/>
      <c r="BWZ188" s="113"/>
      <c r="BXA188" s="113"/>
      <c r="BXB188" s="113"/>
      <c r="BXC188" s="113"/>
      <c r="BXD188" s="113"/>
      <c r="BXE188" s="113"/>
      <c r="BXF188" s="113"/>
      <c r="BXG188" s="113"/>
      <c r="BXH188" s="113"/>
      <c r="BXI188" s="113"/>
      <c r="BXJ188" s="113"/>
      <c r="BXK188" s="113"/>
      <c r="BXL188" s="113"/>
      <c r="BXM188" s="113"/>
      <c r="BXN188" s="113"/>
      <c r="BXO188" s="113"/>
      <c r="BXP188" s="113"/>
      <c r="BXQ188" s="113"/>
      <c r="BXR188" s="113"/>
      <c r="BXS188" s="113"/>
      <c r="BXT188" s="113"/>
      <c r="BXU188" s="113"/>
      <c r="BXV188" s="113"/>
      <c r="BXW188" s="113"/>
      <c r="BXX188" s="113"/>
      <c r="BXY188" s="113"/>
      <c r="BXZ188" s="113"/>
      <c r="BYA188" s="113"/>
      <c r="BYB188" s="113"/>
      <c r="BYC188" s="113"/>
      <c r="BYD188" s="113"/>
      <c r="BYE188" s="113"/>
      <c r="BYF188" s="113"/>
      <c r="BYG188" s="113"/>
      <c r="BYH188" s="113"/>
      <c r="BYI188" s="113"/>
      <c r="BYJ188" s="113"/>
      <c r="BYK188" s="113"/>
      <c r="BYL188" s="113"/>
      <c r="BYM188" s="113"/>
      <c r="BYN188" s="113"/>
      <c r="BYO188" s="113"/>
      <c r="BYP188" s="113"/>
      <c r="BYQ188" s="113"/>
      <c r="BYR188" s="113"/>
      <c r="BYS188" s="113"/>
      <c r="BYT188" s="113"/>
      <c r="BYU188" s="113"/>
      <c r="BYV188" s="113"/>
      <c r="BYW188" s="113"/>
      <c r="BYX188" s="113"/>
      <c r="BYY188" s="113"/>
      <c r="BYZ188" s="113"/>
      <c r="BZA188" s="113"/>
      <c r="BZB188" s="113"/>
      <c r="BZC188" s="113"/>
      <c r="BZD188" s="113"/>
      <c r="BZE188" s="113"/>
      <c r="BZF188" s="113"/>
      <c r="BZG188" s="113"/>
      <c r="BZH188" s="113"/>
      <c r="BZI188" s="113"/>
      <c r="BZJ188" s="113"/>
      <c r="BZK188" s="113"/>
      <c r="BZL188" s="113"/>
      <c r="BZM188" s="113"/>
      <c r="BZN188" s="113"/>
      <c r="BZO188" s="113"/>
      <c r="BZP188" s="113"/>
      <c r="BZQ188" s="113"/>
      <c r="BZR188" s="113"/>
      <c r="BZS188" s="113"/>
      <c r="BZT188" s="113"/>
      <c r="BZU188" s="113"/>
      <c r="BZV188" s="113"/>
      <c r="BZW188" s="113"/>
      <c r="BZX188" s="113"/>
      <c r="BZY188" s="113"/>
      <c r="BZZ188" s="113"/>
      <c r="CAA188" s="113"/>
      <c r="CAB188" s="113"/>
      <c r="CAC188" s="113"/>
      <c r="CAD188" s="113"/>
      <c r="CAE188" s="113"/>
      <c r="CAF188" s="113"/>
      <c r="CAG188" s="113"/>
      <c r="CAH188" s="113"/>
      <c r="CAI188" s="113"/>
      <c r="CAJ188" s="113"/>
      <c r="CAK188" s="113"/>
      <c r="CAL188" s="113"/>
      <c r="CAM188" s="113"/>
      <c r="CAN188" s="113"/>
      <c r="CAO188" s="113"/>
      <c r="CAP188" s="113"/>
      <c r="CAQ188" s="113"/>
      <c r="CAR188" s="113"/>
      <c r="CAS188" s="113"/>
      <c r="CAT188" s="113"/>
      <c r="CAU188" s="113"/>
      <c r="CAV188" s="113"/>
      <c r="CAW188" s="113"/>
      <c r="CAX188" s="113"/>
      <c r="CAY188" s="113"/>
      <c r="CAZ188" s="113"/>
      <c r="CBA188" s="113"/>
      <c r="CBB188" s="113"/>
      <c r="CBC188" s="113"/>
      <c r="CBD188" s="113"/>
      <c r="CBE188" s="113"/>
      <c r="CBF188" s="113"/>
      <c r="CBG188" s="113"/>
      <c r="CBH188" s="113"/>
      <c r="CBI188" s="113"/>
      <c r="CBJ188" s="113"/>
      <c r="CBK188" s="113"/>
      <c r="CBL188" s="113"/>
      <c r="CBM188" s="113"/>
      <c r="CBN188" s="113"/>
      <c r="CBO188" s="113"/>
      <c r="CBP188" s="113"/>
      <c r="CBQ188" s="113"/>
      <c r="CBR188" s="113"/>
      <c r="CBS188" s="113"/>
      <c r="CBT188" s="113"/>
      <c r="CBU188" s="113"/>
      <c r="CBV188" s="113"/>
      <c r="CBW188" s="113"/>
      <c r="CBX188" s="113"/>
      <c r="CBY188" s="113"/>
      <c r="CBZ188" s="113"/>
      <c r="CCA188" s="113"/>
      <c r="CCB188" s="113"/>
      <c r="CCC188" s="113"/>
      <c r="CCD188" s="113"/>
      <c r="CCE188" s="113"/>
      <c r="CCF188" s="113"/>
      <c r="CCG188" s="113"/>
      <c r="CCH188" s="113"/>
      <c r="CCI188" s="113"/>
      <c r="CCJ188" s="113"/>
      <c r="CCK188" s="113"/>
      <c r="CCL188" s="113"/>
      <c r="CCM188" s="113"/>
      <c r="CCN188" s="113"/>
      <c r="CCO188" s="113"/>
      <c r="CCP188" s="113"/>
      <c r="CCQ188" s="113"/>
      <c r="CCR188" s="113"/>
      <c r="CCS188" s="113"/>
      <c r="CCT188" s="113"/>
      <c r="CCU188" s="113"/>
      <c r="CCV188" s="113"/>
      <c r="CCW188" s="113"/>
      <c r="CCX188" s="113"/>
      <c r="CCY188" s="113"/>
      <c r="CCZ188" s="113"/>
      <c r="CDA188" s="113"/>
      <c r="CDB188" s="113"/>
      <c r="CDC188" s="113"/>
      <c r="CDD188" s="113"/>
      <c r="CDE188" s="113"/>
      <c r="CDF188" s="113"/>
      <c r="CDG188" s="113"/>
      <c r="CDH188" s="113"/>
      <c r="CDI188" s="113"/>
      <c r="CDJ188" s="113"/>
      <c r="CDK188" s="113"/>
      <c r="CDL188" s="113"/>
      <c r="CDM188" s="113"/>
      <c r="CDN188" s="113"/>
      <c r="CDO188" s="113"/>
      <c r="CDP188" s="113"/>
      <c r="CDQ188" s="113"/>
      <c r="CDR188" s="113"/>
      <c r="CDS188" s="113"/>
      <c r="CDT188" s="113"/>
      <c r="CDU188" s="113"/>
      <c r="CDV188" s="113"/>
      <c r="CDW188" s="113"/>
      <c r="CDX188" s="113"/>
      <c r="CDY188" s="113"/>
      <c r="CDZ188" s="113"/>
      <c r="CEA188" s="113"/>
      <c r="CEB188" s="113"/>
      <c r="CEC188" s="113"/>
      <c r="CED188" s="113"/>
      <c r="CEE188" s="113"/>
      <c r="CEF188" s="113"/>
      <c r="CEG188" s="113"/>
      <c r="CEH188" s="113"/>
      <c r="CEI188" s="113"/>
      <c r="CEJ188" s="113"/>
      <c r="CEK188" s="113"/>
      <c r="CEL188" s="113"/>
      <c r="CEM188" s="113"/>
      <c r="CEN188" s="113"/>
      <c r="CEO188" s="113"/>
      <c r="CEP188" s="113"/>
      <c r="CEQ188" s="113"/>
      <c r="CER188" s="113"/>
      <c r="CES188" s="113"/>
      <c r="CET188" s="113"/>
      <c r="CEU188" s="113"/>
      <c r="CEV188" s="113"/>
      <c r="CEW188" s="113"/>
      <c r="CEX188" s="113"/>
      <c r="CEY188" s="113"/>
      <c r="CEZ188" s="113"/>
      <c r="CFA188" s="113"/>
      <c r="CFB188" s="113"/>
      <c r="CFC188" s="113"/>
      <c r="CFD188" s="113"/>
      <c r="CFE188" s="113"/>
      <c r="CFF188" s="113"/>
      <c r="CFG188" s="113"/>
      <c r="CFH188" s="113"/>
      <c r="CFI188" s="113"/>
      <c r="CFJ188" s="113"/>
      <c r="CFK188" s="113"/>
      <c r="CFL188" s="113"/>
      <c r="CFM188" s="113"/>
      <c r="CFN188" s="113"/>
      <c r="CFO188" s="113"/>
      <c r="CFP188" s="113"/>
      <c r="CFQ188" s="113"/>
      <c r="CFR188" s="113"/>
      <c r="CFS188" s="113"/>
      <c r="CFT188" s="113"/>
      <c r="CFU188" s="113"/>
      <c r="CFV188" s="113"/>
      <c r="CFW188" s="113"/>
      <c r="CFX188" s="113"/>
      <c r="CFY188" s="113"/>
      <c r="CFZ188" s="113"/>
      <c r="CGA188" s="113"/>
      <c r="CGB188" s="113"/>
      <c r="CGC188" s="113"/>
      <c r="CGD188" s="113"/>
      <c r="CGE188" s="113"/>
      <c r="CGF188" s="113"/>
      <c r="CGG188" s="113"/>
      <c r="CGH188" s="113"/>
      <c r="CGI188" s="113"/>
      <c r="CGJ188" s="113"/>
      <c r="CGK188" s="113"/>
      <c r="CGL188" s="113"/>
      <c r="CGM188" s="113"/>
      <c r="CGN188" s="113"/>
      <c r="CGO188" s="113"/>
      <c r="CGP188" s="113"/>
      <c r="CGQ188" s="113"/>
      <c r="CGR188" s="113"/>
      <c r="CGS188" s="113"/>
      <c r="CGT188" s="113"/>
      <c r="CGU188" s="113"/>
      <c r="CGV188" s="113"/>
      <c r="CGW188" s="113"/>
      <c r="CGX188" s="113"/>
      <c r="CGY188" s="113"/>
      <c r="CGZ188" s="113"/>
      <c r="CHA188" s="113"/>
      <c r="CHB188" s="113"/>
      <c r="CHC188" s="113"/>
      <c r="CHD188" s="113"/>
      <c r="CHE188" s="113"/>
      <c r="CHF188" s="113"/>
      <c r="CHG188" s="113"/>
      <c r="CHH188" s="113"/>
      <c r="CHI188" s="113"/>
      <c r="CHJ188" s="113"/>
      <c r="CHK188" s="113"/>
      <c r="CHL188" s="113"/>
      <c r="CHM188" s="113"/>
      <c r="CHN188" s="113"/>
      <c r="CHO188" s="113"/>
      <c r="CHP188" s="113"/>
      <c r="CHQ188" s="113"/>
      <c r="CHR188" s="113"/>
      <c r="CHS188" s="113"/>
      <c r="CHT188" s="113"/>
      <c r="CHU188" s="113"/>
      <c r="CHV188" s="113"/>
      <c r="CHW188" s="113"/>
      <c r="CHX188" s="113"/>
      <c r="CHY188" s="113"/>
      <c r="CHZ188" s="113"/>
      <c r="CIA188" s="113"/>
      <c r="CIB188" s="113"/>
      <c r="CIC188" s="113"/>
      <c r="CID188" s="113"/>
      <c r="CIE188" s="113"/>
      <c r="CIF188" s="113"/>
      <c r="CIG188" s="113"/>
      <c r="CIH188" s="113"/>
      <c r="CII188" s="113"/>
      <c r="CIJ188" s="113"/>
      <c r="CIK188" s="113"/>
      <c r="CIL188" s="113"/>
      <c r="CIM188" s="113"/>
      <c r="CIN188" s="113"/>
      <c r="CIO188" s="113"/>
      <c r="CIP188" s="113"/>
      <c r="CIQ188" s="113"/>
      <c r="CIR188" s="113"/>
      <c r="CIS188" s="113"/>
      <c r="CIT188" s="113"/>
      <c r="CIU188" s="113"/>
      <c r="CIV188" s="113"/>
      <c r="CIW188" s="113"/>
      <c r="CIX188" s="113"/>
      <c r="CIY188" s="113"/>
      <c r="CIZ188" s="113"/>
      <c r="CJA188" s="113"/>
      <c r="CJB188" s="113"/>
      <c r="CJC188" s="113"/>
      <c r="CJD188" s="113"/>
      <c r="CJE188" s="113"/>
      <c r="CJF188" s="113"/>
      <c r="CJG188" s="113"/>
      <c r="CJH188" s="113"/>
      <c r="CJI188" s="113"/>
      <c r="CJJ188" s="113"/>
      <c r="CJK188" s="113"/>
      <c r="CJL188" s="113"/>
      <c r="CJM188" s="113"/>
      <c r="CJN188" s="113"/>
      <c r="CJO188" s="113"/>
      <c r="CJP188" s="113"/>
      <c r="CJQ188" s="113"/>
      <c r="CJR188" s="113"/>
      <c r="CJS188" s="113"/>
      <c r="CJT188" s="113"/>
      <c r="CJU188" s="113"/>
      <c r="CJV188" s="113"/>
      <c r="CJW188" s="113"/>
      <c r="CJX188" s="113"/>
      <c r="CJY188" s="113"/>
      <c r="CJZ188" s="113"/>
      <c r="CKA188" s="113"/>
      <c r="CKB188" s="113"/>
      <c r="CKC188" s="113"/>
      <c r="CKD188" s="113"/>
      <c r="CKE188" s="113"/>
      <c r="CKF188" s="113"/>
      <c r="CKG188" s="113"/>
      <c r="CKH188" s="113"/>
      <c r="CKI188" s="113"/>
      <c r="CKJ188" s="113"/>
      <c r="CKK188" s="113"/>
      <c r="CKL188" s="113"/>
      <c r="CKM188" s="113"/>
      <c r="CKN188" s="113"/>
      <c r="CKO188" s="113"/>
      <c r="CKP188" s="113"/>
      <c r="CKQ188" s="113"/>
      <c r="CKR188" s="113"/>
      <c r="CKS188" s="113"/>
      <c r="CKT188" s="113"/>
      <c r="CKU188" s="113"/>
      <c r="CKV188" s="113"/>
      <c r="CKW188" s="113"/>
      <c r="CKX188" s="113"/>
      <c r="CKY188" s="113"/>
      <c r="CKZ188" s="113"/>
      <c r="CLA188" s="113"/>
      <c r="CLB188" s="113"/>
      <c r="CLC188" s="113"/>
      <c r="CLD188" s="113"/>
      <c r="CLE188" s="113"/>
      <c r="CLF188" s="113"/>
      <c r="CLG188" s="113"/>
      <c r="CLH188" s="113"/>
      <c r="CLI188" s="113"/>
      <c r="CLJ188" s="113"/>
      <c r="CLK188" s="113"/>
      <c r="CLL188" s="113"/>
      <c r="CLM188" s="113"/>
      <c r="CLN188" s="113"/>
      <c r="CLO188" s="113"/>
      <c r="CLP188" s="113"/>
      <c r="CLQ188" s="113"/>
      <c r="CLR188" s="113"/>
      <c r="CLS188" s="113"/>
      <c r="CLT188" s="113"/>
      <c r="CLU188" s="113"/>
      <c r="CLV188" s="113"/>
      <c r="CLW188" s="113"/>
      <c r="CLX188" s="113"/>
      <c r="CLY188" s="113"/>
      <c r="CLZ188" s="113"/>
      <c r="CMA188" s="113"/>
      <c r="CMB188" s="113"/>
      <c r="CMC188" s="113"/>
      <c r="CMD188" s="113"/>
      <c r="CME188" s="113"/>
      <c r="CMF188" s="113"/>
      <c r="CMG188" s="113"/>
      <c r="CMH188" s="113"/>
      <c r="CMI188" s="113"/>
      <c r="CMJ188" s="113"/>
      <c r="CMK188" s="113"/>
      <c r="CML188" s="113"/>
      <c r="CMM188" s="113"/>
      <c r="CMN188" s="113"/>
      <c r="CMO188" s="113"/>
      <c r="CMP188" s="113"/>
      <c r="CMQ188" s="113"/>
      <c r="CMR188" s="113"/>
      <c r="CMS188" s="113"/>
      <c r="CMT188" s="113"/>
      <c r="CMU188" s="113"/>
      <c r="CMV188" s="113"/>
      <c r="CMW188" s="113"/>
      <c r="CMX188" s="113"/>
      <c r="CMY188" s="113"/>
      <c r="CMZ188" s="113"/>
      <c r="CNA188" s="113"/>
      <c r="CNB188" s="113"/>
      <c r="CNC188" s="113"/>
      <c r="CND188" s="113"/>
      <c r="CNE188" s="113"/>
      <c r="CNF188" s="113"/>
      <c r="CNG188" s="113"/>
      <c r="CNH188" s="113"/>
      <c r="CNI188" s="113"/>
      <c r="CNJ188" s="113"/>
      <c r="CNK188" s="113"/>
      <c r="CNL188" s="113"/>
      <c r="CNM188" s="113"/>
      <c r="CNN188" s="113"/>
      <c r="CNO188" s="113"/>
      <c r="CNP188" s="113"/>
      <c r="CNQ188" s="113"/>
      <c r="CNR188" s="113"/>
      <c r="CNS188" s="113"/>
      <c r="CNT188" s="113"/>
      <c r="CNU188" s="113"/>
      <c r="CNV188" s="113"/>
      <c r="CNW188" s="113"/>
      <c r="CNX188" s="113"/>
      <c r="CNY188" s="113"/>
      <c r="CNZ188" s="113"/>
      <c r="COA188" s="113"/>
      <c r="COB188" s="113"/>
      <c r="COC188" s="113"/>
      <c r="COD188" s="113"/>
      <c r="COE188" s="113"/>
      <c r="COF188" s="113"/>
      <c r="COG188" s="113"/>
      <c r="COH188" s="113"/>
      <c r="COI188" s="113"/>
      <c r="COJ188" s="113"/>
      <c r="COK188" s="113"/>
      <c r="COL188" s="113"/>
      <c r="COM188" s="113"/>
      <c r="CON188" s="113"/>
      <c r="COO188" s="113"/>
      <c r="COP188" s="113"/>
      <c r="COQ188" s="113"/>
      <c r="COR188" s="113"/>
      <c r="COS188" s="113"/>
      <c r="COT188" s="113"/>
      <c r="COU188" s="113"/>
      <c r="COV188" s="113"/>
      <c r="COW188" s="113"/>
      <c r="COX188" s="113"/>
      <c r="COY188" s="113"/>
      <c r="COZ188" s="113"/>
      <c r="CPA188" s="113"/>
      <c r="CPB188" s="113"/>
      <c r="CPC188" s="113"/>
      <c r="CPD188" s="113"/>
      <c r="CPE188" s="113"/>
      <c r="CPF188" s="113"/>
      <c r="CPG188" s="113"/>
      <c r="CPH188" s="113"/>
      <c r="CPI188" s="113"/>
      <c r="CPJ188" s="113"/>
      <c r="CPK188" s="113"/>
      <c r="CPL188" s="113"/>
      <c r="CPM188" s="113"/>
      <c r="CPN188" s="113"/>
      <c r="CPO188" s="113"/>
      <c r="CPP188" s="113"/>
      <c r="CPQ188" s="113"/>
      <c r="CPR188" s="113"/>
      <c r="CPS188" s="113"/>
      <c r="CPT188" s="113"/>
      <c r="CPU188" s="113"/>
      <c r="CPV188" s="113"/>
      <c r="CPW188" s="113"/>
      <c r="CPX188" s="113"/>
      <c r="CPY188" s="113"/>
      <c r="CPZ188" s="113"/>
      <c r="CQA188" s="113"/>
      <c r="CQB188" s="113"/>
      <c r="CQC188" s="113"/>
      <c r="CQD188" s="113"/>
      <c r="CQE188" s="113"/>
      <c r="CQF188" s="113"/>
      <c r="CQG188" s="113"/>
      <c r="CQH188" s="113"/>
      <c r="CQI188" s="113"/>
      <c r="CQJ188" s="113"/>
      <c r="CQK188" s="113"/>
      <c r="CQL188" s="113"/>
      <c r="CQM188" s="113"/>
      <c r="CQN188" s="113"/>
      <c r="CQO188" s="113"/>
      <c r="CQP188" s="113"/>
      <c r="CQQ188" s="113"/>
      <c r="CQR188" s="113"/>
      <c r="CQS188" s="113"/>
      <c r="CQT188" s="113"/>
      <c r="CQU188" s="113"/>
      <c r="CQV188" s="113"/>
      <c r="CQW188" s="113"/>
      <c r="CQX188" s="113"/>
      <c r="CQY188" s="113"/>
      <c r="CQZ188" s="113"/>
      <c r="CRA188" s="113"/>
      <c r="CRB188" s="113"/>
      <c r="CRC188" s="113"/>
      <c r="CRD188" s="113"/>
      <c r="CRE188" s="113"/>
      <c r="CRF188" s="113"/>
      <c r="CRG188" s="113"/>
      <c r="CRH188" s="113"/>
      <c r="CRI188" s="113"/>
      <c r="CRJ188" s="113"/>
      <c r="CRK188" s="113"/>
      <c r="CRL188" s="113"/>
      <c r="CRM188" s="113"/>
      <c r="CRN188" s="113"/>
      <c r="CRO188" s="113"/>
      <c r="CRP188" s="113"/>
      <c r="CRQ188" s="113"/>
      <c r="CRR188" s="113"/>
      <c r="CRS188" s="113"/>
      <c r="CRT188" s="113"/>
      <c r="CRU188" s="113"/>
      <c r="CRV188" s="113"/>
      <c r="CRW188" s="113"/>
      <c r="CRX188" s="113"/>
      <c r="CRY188" s="113"/>
      <c r="CRZ188" s="113"/>
      <c r="CSA188" s="113"/>
      <c r="CSB188" s="113"/>
      <c r="CSC188" s="113"/>
      <c r="CSD188" s="113"/>
      <c r="CSE188" s="113"/>
      <c r="CSF188" s="113"/>
      <c r="CSG188" s="113"/>
      <c r="CSH188" s="113"/>
      <c r="CSI188" s="113"/>
      <c r="CSJ188" s="113"/>
      <c r="CSK188" s="113"/>
      <c r="CSL188" s="113"/>
      <c r="CSM188" s="113"/>
      <c r="CSN188" s="113"/>
      <c r="CSO188" s="113"/>
      <c r="CSP188" s="113"/>
      <c r="CSQ188" s="113"/>
      <c r="CSR188" s="113"/>
      <c r="CSS188" s="113"/>
      <c r="CST188" s="113"/>
      <c r="CSU188" s="113"/>
      <c r="CSV188" s="113"/>
      <c r="CSW188" s="113"/>
      <c r="CSX188" s="113"/>
      <c r="CSY188" s="113"/>
      <c r="CSZ188" s="113"/>
      <c r="CTA188" s="113"/>
      <c r="CTB188" s="113"/>
      <c r="CTC188" s="113"/>
      <c r="CTD188" s="113"/>
      <c r="CTE188" s="113"/>
      <c r="CTF188" s="113"/>
      <c r="CTG188" s="113"/>
      <c r="CTH188" s="113"/>
      <c r="CTI188" s="113"/>
      <c r="CTJ188" s="113"/>
      <c r="CTK188" s="113"/>
      <c r="CTL188" s="113"/>
      <c r="CTM188" s="113"/>
      <c r="CTN188" s="113"/>
      <c r="CTO188" s="113"/>
      <c r="CTP188" s="113"/>
      <c r="CTQ188" s="113"/>
      <c r="CTR188" s="113"/>
      <c r="CTS188" s="113"/>
      <c r="CTT188" s="113"/>
      <c r="CTU188" s="113"/>
      <c r="CTV188" s="113"/>
      <c r="CTW188" s="113"/>
      <c r="CTX188" s="113"/>
      <c r="CTY188" s="113"/>
      <c r="CTZ188" s="113"/>
      <c r="CUA188" s="113"/>
      <c r="CUB188" s="113"/>
      <c r="CUC188" s="113"/>
      <c r="CUD188" s="113"/>
      <c r="CUE188" s="113"/>
      <c r="CUF188" s="113"/>
      <c r="CUG188" s="113"/>
      <c r="CUH188" s="113"/>
      <c r="CUI188" s="113"/>
      <c r="CUJ188" s="113"/>
      <c r="CUK188" s="113"/>
      <c r="CUL188" s="113"/>
      <c r="CUM188" s="113"/>
      <c r="CUN188" s="113"/>
      <c r="CUO188" s="113"/>
      <c r="CUP188" s="113"/>
      <c r="CUQ188" s="113"/>
      <c r="CUR188" s="113"/>
      <c r="CUS188" s="113"/>
      <c r="CUT188" s="113"/>
      <c r="CUU188" s="113"/>
      <c r="CUV188" s="113"/>
      <c r="CUW188" s="113"/>
      <c r="CUX188" s="113"/>
      <c r="CUY188" s="113"/>
      <c r="CUZ188" s="113"/>
      <c r="CVA188" s="113"/>
      <c r="CVB188" s="113"/>
      <c r="CVC188" s="113"/>
      <c r="CVD188" s="113"/>
      <c r="CVE188" s="113"/>
      <c r="CVF188" s="113"/>
      <c r="CVG188" s="113"/>
      <c r="CVH188" s="113"/>
      <c r="CVI188" s="113"/>
      <c r="CVJ188" s="113"/>
      <c r="CVK188" s="113"/>
      <c r="CVL188" s="113"/>
      <c r="CVM188" s="113"/>
      <c r="CVN188" s="113"/>
      <c r="CVO188" s="113"/>
      <c r="CVP188" s="113"/>
      <c r="CVQ188" s="113"/>
      <c r="CVR188" s="113"/>
      <c r="CVS188" s="113"/>
      <c r="CVT188" s="113"/>
      <c r="CVU188" s="113"/>
      <c r="CVV188" s="113"/>
      <c r="CVW188" s="113"/>
      <c r="CVX188" s="113"/>
      <c r="CVY188" s="113"/>
      <c r="CVZ188" s="113"/>
      <c r="CWA188" s="113"/>
      <c r="CWB188" s="113"/>
      <c r="CWC188" s="113"/>
      <c r="CWD188" s="113"/>
      <c r="CWE188" s="113"/>
      <c r="CWF188" s="113"/>
      <c r="CWG188" s="113"/>
      <c r="CWH188" s="113"/>
      <c r="CWI188" s="113"/>
      <c r="CWJ188" s="113"/>
      <c r="CWK188" s="113"/>
      <c r="CWL188" s="113"/>
      <c r="CWM188" s="113"/>
      <c r="CWN188" s="113"/>
      <c r="CWO188" s="113"/>
      <c r="CWP188" s="113"/>
      <c r="CWQ188" s="113"/>
      <c r="CWR188" s="113"/>
      <c r="CWS188" s="113"/>
      <c r="CWT188" s="113"/>
      <c r="CWU188" s="113"/>
      <c r="CWV188" s="113"/>
      <c r="CWW188" s="113"/>
      <c r="CWX188" s="113"/>
      <c r="CWY188" s="113"/>
      <c r="CWZ188" s="113"/>
      <c r="CXA188" s="113"/>
      <c r="CXB188" s="113"/>
      <c r="CXC188" s="113"/>
      <c r="CXD188" s="113"/>
      <c r="CXE188" s="113"/>
      <c r="CXF188" s="113"/>
      <c r="CXG188" s="113"/>
      <c r="CXH188" s="113"/>
      <c r="CXI188" s="113"/>
      <c r="CXJ188" s="113"/>
      <c r="CXK188" s="113"/>
      <c r="CXL188" s="113"/>
      <c r="CXM188" s="113"/>
      <c r="CXN188" s="113"/>
      <c r="CXO188" s="113"/>
      <c r="CXP188" s="113"/>
      <c r="CXQ188" s="113"/>
      <c r="CXR188" s="113"/>
      <c r="CXS188" s="113"/>
      <c r="CXT188" s="113"/>
      <c r="CXU188" s="113"/>
      <c r="CXV188" s="113"/>
      <c r="CXW188" s="113"/>
      <c r="CXX188" s="113"/>
      <c r="CXY188" s="113"/>
      <c r="CXZ188" s="113"/>
      <c r="CYA188" s="113"/>
      <c r="CYB188" s="113"/>
      <c r="CYC188" s="113"/>
      <c r="CYD188" s="113"/>
      <c r="CYE188" s="113"/>
      <c r="CYF188" s="113"/>
      <c r="CYG188" s="113"/>
      <c r="CYH188" s="113"/>
      <c r="CYI188" s="113"/>
      <c r="CYJ188" s="113"/>
      <c r="CYK188" s="113"/>
      <c r="CYL188" s="113"/>
      <c r="CYM188" s="113"/>
      <c r="CYN188" s="113"/>
      <c r="CYO188" s="113"/>
      <c r="CYP188" s="113"/>
      <c r="CYQ188" s="113"/>
      <c r="CYR188" s="113"/>
      <c r="CYS188" s="113"/>
      <c r="CYT188" s="113"/>
      <c r="CYU188" s="113"/>
      <c r="CYV188" s="113"/>
      <c r="CYW188" s="113"/>
      <c r="CYX188" s="113"/>
      <c r="CYY188" s="113"/>
      <c r="CYZ188" s="113"/>
      <c r="CZA188" s="113"/>
      <c r="CZB188" s="113"/>
      <c r="CZC188" s="113"/>
      <c r="CZD188" s="113"/>
      <c r="CZE188" s="113"/>
      <c r="CZF188" s="113"/>
      <c r="CZG188" s="113"/>
      <c r="CZH188" s="113"/>
      <c r="CZI188" s="113"/>
      <c r="CZJ188" s="113"/>
      <c r="CZK188" s="113"/>
      <c r="CZL188" s="113"/>
      <c r="CZM188" s="113"/>
      <c r="CZN188" s="113"/>
      <c r="CZO188" s="113"/>
      <c r="CZP188" s="113"/>
      <c r="CZQ188" s="113"/>
      <c r="CZR188" s="113"/>
      <c r="CZS188" s="113"/>
      <c r="CZT188" s="113"/>
      <c r="CZU188" s="113"/>
      <c r="CZV188" s="113"/>
      <c r="CZW188" s="113"/>
      <c r="CZX188" s="113"/>
      <c r="CZY188" s="113"/>
      <c r="CZZ188" s="113"/>
      <c r="DAA188" s="113"/>
      <c r="DAB188" s="113"/>
      <c r="DAC188" s="113"/>
      <c r="DAD188" s="113"/>
      <c r="DAE188" s="113"/>
      <c r="DAF188" s="113"/>
      <c r="DAG188" s="113"/>
      <c r="DAH188" s="113"/>
      <c r="DAI188" s="113"/>
      <c r="DAJ188" s="113"/>
      <c r="DAK188" s="113"/>
      <c r="DAL188" s="113"/>
      <c r="DAM188" s="113"/>
      <c r="DAN188" s="113"/>
      <c r="DAO188" s="113"/>
      <c r="DAP188" s="113"/>
      <c r="DAQ188" s="113"/>
      <c r="DAR188" s="113"/>
      <c r="DAS188" s="113"/>
      <c r="DAT188" s="113"/>
      <c r="DAU188" s="113"/>
      <c r="DAV188" s="113"/>
      <c r="DAW188" s="113"/>
      <c r="DAX188" s="113"/>
      <c r="DAY188" s="113"/>
      <c r="DAZ188" s="113"/>
      <c r="DBA188" s="113"/>
      <c r="DBB188" s="113"/>
      <c r="DBC188" s="113"/>
      <c r="DBD188" s="113"/>
      <c r="DBE188" s="113"/>
      <c r="DBF188" s="113"/>
      <c r="DBG188" s="113"/>
      <c r="DBH188" s="113"/>
      <c r="DBI188" s="113"/>
      <c r="DBJ188" s="113"/>
      <c r="DBK188" s="113"/>
      <c r="DBL188" s="113"/>
      <c r="DBM188" s="113"/>
      <c r="DBN188" s="113"/>
      <c r="DBO188" s="113"/>
      <c r="DBP188" s="113"/>
      <c r="DBQ188" s="113"/>
      <c r="DBR188" s="113"/>
      <c r="DBS188" s="113"/>
      <c r="DBT188" s="113"/>
      <c r="DBU188" s="113"/>
      <c r="DBV188" s="113"/>
      <c r="DBW188" s="113"/>
      <c r="DBX188" s="113"/>
      <c r="DBY188" s="113"/>
      <c r="DBZ188" s="113"/>
      <c r="DCA188" s="113"/>
      <c r="DCB188" s="113"/>
      <c r="DCC188" s="113"/>
      <c r="DCD188" s="113"/>
      <c r="DCE188" s="113"/>
      <c r="DCF188" s="113"/>
      <c r="DCG188" s="113"/>
      <c r="DCH188" s="113"/>
      <c r="DCI188" s="113"/>
      <c r="DCJ188" s="113"/>
      <c r="DCK188" s="113"/>
      <c r="DCL188" s="113"/>
      <c r="DCM188" s="113"/>
      <c r="DCN188" s="113"/>
      <c r="DCO188" s="113"/>
      <c r="DCP188" s="113"/>
      <c r="DCQ188" s="113"/>
      <c r="DCR188" s="113"/>
      <c r="DCS188" s="113"/>
      <c r="DCT188" s="113"/>
      <c r="DCU188" s="113"/>
      <c r="DCV188" s="113"/>
      <c r="DCW188" s="113"/>
      <c r="DCX188" s="113"/>
      <c r="DCY188" s="113"/>
      <c r="DCZ188" s="113"/>
      <c r="DDA188" s="113"/>
      <c r="DDB188" s="113"/>
      <c r="DDC188" s="113"/>
      <c r="DDD188" s="113"/>
      <c r="DDE188" s="113"/>
      <c r="DDF188" s="113"/>
      <c r="DDG188" s="113"/>
      <c r="DDH188" s="113"/>
      <c r="DDI188" s="113"/>
      <c r="DDJ188" s="113"/>
      <c r="DDK188" s="113"/>
      <c r="DDL188" s="113"/>
      <c r="DDM188" s="113"/>
      <c r="DDN188" s="113"/>
      <c r="DDO188" s="113"/>
      <c r="DDP188" s="113"/>
      <c r="DDQ188" s="113"/>
      <c r="DDR188" s="113"/>
      <c r="DDS188" s="113"/>
      <c r="DDT188" s="113"/>
      <c r="DDU188" s="113"/>
      <c r="DDV188" s="113"/>
      <c r="DDW188" s="113"/>
      <c r="DDX188" s="113"/>
      <c r="DDY188" s="113"/>
      <c r="DDZ188" s="113"/>
      <c r="DEA188" s="113"/>
      <c r="DEB188" s="113"/>
      <c r="DEC188" s="113"/>
      <c r="DED188" s="113"/>
      <c r="DEE188" s="113"/>
      <c r="DEF188" s="113"/>
      <c r="DEG188" s="113"/>
      <c r="DEH188" s="113"/>
      <c r="DEI188" s="113"/>
      <c r="DEJ188" s="113"/>
      <c r="DEK188" s="113"/>
      <c r="DEL188" s="113"/>
      <c r="DEM188" s="113"/>
      <c r="DEN188" s="113"/>
      <c r="DEO188" s="113"/>
      <c r="DEP188" s="113"/>
      <c r="DEQ188" s="113"/>
      <c r="DER188" s="113"/>
      <c r="DES188" s="113"/>
      <c r="DET188" s="113"/>
      <c r="DEU188" s="113"/>
      <c r="DEV188" s="113"/>
      <c r="DEW188" s="113"/>
      <c r="DEX188" s="113"/>
      <c r="DEY188" s="113"/>
      <c r="DEZ188" s="113"/>
      <c r="DFA188" s="113"/>
      <c r="DFB188" s="113"/>
      <c r="DFC188" s="113"/>
      <c r="DFD188" s="113"/>
      <c r="DFE188" s="113"/>
      <c r="DFF188" s="113"/>
      <c r="DFG188" s="113"/>
      <c r="DFH188" s="113"/>
      <c r="DFI188" s="113"/>
      <c r="DFJ188" s="113"/>
      <c r="DFK188" s="113"/>
      <c r="DFL188" s="113"/>
      <c r="DFM188" s="113"/>
      <c r="DFN188" s="113"/>
      <c r="DFO188" s="113"/>
      <c r="DFP188" s="113"/>
      <c r="DFQ188" s="113"/>
      <c r="DFR188" s="113"/>
      <c r="DFS188" s="113"/>
      <c r="DFT188" s="113"/>
      <c r="DFU188" s="113"/>
      <c r="DFV188" s="113"/>
      <c r="DFW188" s="113"/>
      <c r="DFX188" s="113"/>
      <c r="DFY188" s="113"/>
      <c r="DFZ188" s="113"/>
      <c r="DGA188" s="113"/>
      <c r="DGB188" s="113"/>
      <c r="DGC188" s="113"/>
      <c r="DGD188" s="113"/>
      <c r="DGE188" s="113"/>
      <c r="DGF188" s="113"/>
      <c r="DGG188" s="113"/>
      <c r="DGH188" s="113"/>
      <c r="DGI188" s="113"/>
      <c r="DGJ188" s="113"/>
      <c r="DGK188" s="113"/>
      <c r="DGL188" s="113"/>
      <c r="DGM188" s="113"/>
      <c r="DGN188" s="113"/>
      <c r="DGO188" s="113"/>
      <c r="DGP188" s="113"/>
      <c r="DGQ188" s="113"/>
      <c r="DGR188" s="113"/>
      <c r="DGS188" s="113"/>
      <c r="DGT188" s="113"/>
      <c r="DGU188" s="113"/>
      <c r="DGV188" s="113"/>
      <c r="DGW188" s="113"/>
      <c r="DGX188" s="113"/>
      <c r="DGY188" s="113"/>
      <c r="DGZ188" s="113"/>
      <c r="DHA188" s="113"/>
      <c r="DHB188" s="113"/>
      <c r="DHC188" s="113"/>
      <c r="DHD188" s="113"/>
      <c r="DHE188" s="113"/>
      <c r="DHF188" s="113"/>
      <c r="DHG188" s="113"/>
      <c r="DHH188" s="113"/>
      <c r="DHI188" s="113"/>
      <c r="DHJ188" s="113"/>
      <c r="DHK188" s="113"/>
      <c r="DHL188" s="113"/>
      <c r="DHM188" s="113"/>
      <c r="DHN188" s="113"/>
      <c r="DHO188" s="113"/>
      <c r="DHP188" s="113"/>
      <c r="DHQ188" s="113"/>
      <c r="DHR188" s="113"/>
      <c r="DHS188" s="113"/>
      <c r="DHT188" s="113"/>
      <c r="DHU188" s="113"/>
      <c r="DHV188" s="113"/>
      <c r="DHW188" s="113"/>
      <c r="DHX188" s="113"/>
      <c r="DHY188" s="113"/>
      <c r="DHZ188" s="113"/>
      <c r="DIA188" s="113"/>
      <c r="DIB188" s="113"/>
      <c r="DIC188" s="113"/>
      <c r="DID188" s="113"/>
      <c r="DIE188" s="113"/>
      <c r="DIF188" s="113"/>
      <c r="DIG188" s="113"/>
      <c r="DIH188" s="113"/>
      <c r="DII188" s="113"/>
      <c r="DIJ188" s="113"/>
      <c r="DIK188" s="113"/>
      <c r="DIL188" s="113"/>
      <c r="DIM188" s="113"/>
      <c r="DIN188" s="113"/>
      <c r="DIO188" s="113"/>
      <c r="DIP188" s="113"/>
      <c r="DIQ188" s="113"/>
      <c r="DIR188" s="113"/>
      <c r="DIS188" s="113"/>
      <c r="DIT188" s="113"/>
      <c r="DIU188" s="113"/>
      <c r="DIV188" s="113"/>
      <c r="DIW188" s="113"/>
      <c r="DIX188" s="113"/>
      <c r="DIY188" s="113"/>
      <c r="DIZ188" s="113"/>
      <c r="DJA188" s="113"/>
      <c r="DJB188" s="113"/>
      <c r="DJC188" s="113"/>
      <c r="DJD188" s="113"/>
      <c r="DJE188" s="113"/>
      <c r="DJF188" s="113"/>
      <c r="DJG188" s="113"/>
      <c r="DJH188" s="113"/>
      <c r="DJI188" s="113"/>
      <c r="DJJ188" s="113"/>
      <c r="DJK188" s="113"/>
      <c r="DJL188" s="113"/>
      <c r="DJM188" s="113"/>
      <c r="DJN188" s="113"/>
      <c r="DJO188" s="113"/>
      <c r="DJP188" s="113"/>
      <c r="DJQ188" s="113"/>
      <c r="DJR188" s="113"/>
      <c r="DJS188" s="113"/>
      <c r="DJT188" s="113"/>
      <c r="DJU188" s="113"/>
      <c r="DJV188" s="113"/>
      <c r="DJW188" s="113"/>
      <c r="DJX188" s="113"/>
      <c r="DJY188" s="113"/>
      <c r="DJZ188" s="113"/>
      <c r="DKA188" s="113"/>
      <c r="DKB188" s="113"/>
      <c r="DKC188" s="113"/>
      <c r="DKD188" s="113"/>
      <c r="DKE188" s="113"/>
      <c r="DKF188" s="113"/>
      <c r="DKG188" s="113"/>
      <c r="DKH188" s="113"/>
      <c r="DKI188" s="113"/>
      <c r="DKJ188" s="113"/>
      <c r="DKK188" s="113"/>
      <c r="DKL188" s="113"/>
      <c r="DKM188" s="113"/>
      <c r="DKN188" s="113"/>
      <c r="DKO188" s="113"/>
      <c r="DKP188" s="113"/>
      <c r="DKQ188" s="113"/>
      <c r="DKR188" s="113"/>
      <c r="DKS188" s="113"/>
      <c r="DKT188" s="113"/>
      <c r="DKU188" s="113"/>
      <c r="DKV188" s="113"/>
      <c r="DKW188" s="113"/>
      <c r="DKX188" s="113"/>
      <c r="DKY188" s="113"/>
      <c r="DKZ188" s="113"/>
      <c r="DLA188" s="113"/>
      <c r="DLB188" s="113"/>
      <c r="DLC188" s="113"/>
      <c r="DLD188" s="113"/>
      <c r="DLE188" s="113"/>
      <c r="DLF188" s="113"/>
      <c r="DLG188" s="113"/>
      <c r="DLH188" s="113"/>
      <c r="DLI188" s="113"/>
      <c r="DLJ188" s="113"/>
      <c r="DLK188" s="113"/>
      <c r="DLL188" s="113"/>
      <c r="DLM188" s="113"/>
      <c r="DLN188" s="113"/>
      <c r="DLO188" s="113"/>
      <c r="DLP188" s="113"/>
      <c r="DLQ188" s="113"/>
      <c r="DLR188" s="113"/>
      <c r="DLS188" s="113"/>
      <c r="DLT188" s="113"/>
      <c r="DLU188" s="113"/>
      <c r="DLV188" s="113"/>
      <c r="DLW188" s="113"/>
      <c r="DLX188" s="113"/>
      <c r="DLY188" s="113"/>
      <c r="DLZ188" s="113"/>
      <c r="DMA188" s="113"/>
      <c r="DMB188" s="113"/>
      <c r="DMC188" s="113"/>
      <c r="DMD188" s="113"/>
      <c r="DME188" s="113"/>
      <c r="DMF188" s="113"/>
      <c r="DMG188" s="113"/>
      <c r="DMH188" s="113"/>
      <c r="DMI188" s="113"/>
      <c r="DMJ188" s="113"/>
      <c r="DMK188" s="113"/>
      <c r="DML188" s="113"/>
      <c r="DMM188" s="113"/>
      <c r="DMN188" s="113"/>
      <c r="DMO188" s="113"/>
      <c r="DMP188" s="113"/>
      <c r="DMQ188" s="113"/>
      <c r="DMR188" s="113"/>
      <c r="DMS188" s="113"/>
      <c r="DMT188" s="113"/>
      <c r="DMU188" s="113"/>
      <c r="DMV188" s="113"/>
      <c r="DMW188" s="113"/>
      <c r="DMX188" s="113"/>
      <c r="DMY188" s="113"/>
      <c r="DMZ188" s="113"/>
      <c r="DNA188" s="113"/>
      <c r="DNB188" s="113"/>
      <c r="DNC188" s="113"/>
      <c r="DND188" s="113"/>
      <c r="DNE188" s="113"/>
      <c r="DNF188" s="113"/>
      <c r="DNG188" s="113"/>
      <c r="DNH188" s="113"/>
      <c r="DNI188" s="113"/>
      <c r="DNJ188" s="113"/>
      <c r="DNK188" s="113"/>
      <c r="DNL188" s="113"/>
      <c r="DNM188" s="113"/>
      <c r="DNN188" s="113"/>
      <c r="DNO188" s="113"/>
      <c r="DNP188" s="113"/>
      <c r="DNQ188" s="113"/>
      <c r="DNR188" s="113"/>
      <c r="DNS188" s="113"/>
      <c r="DNT188" s="113"/>
      <c r="DNU188" s="113"/>
      <c r="DNV188" s="113"/>
      <c r="DNW188" s="113"/>
      <c r="DNX188" s="113"/>
      <c r="DNY188" s="113"/>
      <c r="DNZ188" s="113"/>
      <c r="DOA188" s="113"/>
      <c r="DOB188" s="113"/>
      <c r="DOC188" s="113"/>
      <c r="DOD188" s="113"/>
      <c r="DOE188" s="113"/>
      <c r="DOF188" s="113"/>
      <c r="DOG188" s="113"/>
      <c r="DOH188" s="113"/>
      <c r="DOI188" s="113"/>
      <c r="DOJ188" s="113"/>
      <c r="DOK188" s="113"/>
      <c r="DOL188" s="113"/>
      <c r="DOM188" s="113"/>
      <c r="DON188" s="113"/>
      <c r="DOO188" s="113"/>
      <c r="DOP188" s="113"/>
      <c r="DOQ188" s="113"/>
      <c r="DOR188" s="113"/>
      <c r="DOS188" s="113"/>
      <c r="DOT188" s="113"/>
      <c r="DOU188" s="113"/>
      <c r="DOV188" s="113"/>
      <c r="DOW188" s="113"/>
      <c r="DOX188" s="113"/>
      <c r="DOY188" s="113"/>
      <c r="DOZ188" s="113"/>
      <c r="DPA188" s="113"/>
      <c r="DPB188" s="113"/>
      <c r="DPC188" s="113"/>
      <c r="DPD188" s="113"/>
      <c r="DPE188" s="113"/>
      <c r="DPF188" s="113"/>
      <c r="DPG188" s="113"/>
      <c r="DPH188" s="113"/>
      <c r="DPI188" s="113"/>
      <c r="DPJ188" s="113"/>
      <c r="DPK188" s="113"/>
      <c r="DPL188" s="113"/>
      <c r="DPM188" s="113"/>
      <c r="DPN188" s="113"/>
      <c r="DPO188" s="113"/>
      <c r="DPP188" s="113"/>
      <c r="DPQ188" s="113"/>
      <c r="DPR188" s="113"/>
      <c r="DPS188" s="113"/>
      <c r="DPT188" s="113"/>
      <c r="DPU188" s="113"/>
      <c r="DPV188" s="113"/>
      <c r="DPW188" s="113"/>
      <c r="DPX188" s="113"/>
      <c r="DPY188" s="113"/>
      <c r="DPZ188" s="113"/>
      <c r="DQA188" s="113"/>
      <c r="DQB188" s="113"/>
      <c r="DQC188" s="113"/>
      <c r="DQD188" s="113"/>
      <c r="DQE188" s="113"/>
      <c r="DQF188" s="113"/>
      <c r="DQG188" s="113"/>
      <c r="DQH188" s="113"/>
      <c r="DQI188" s="113"/>
      <c r="DQJ188" s="113"/>
      <c r="DQK188" s="113"/>
      <c r="DQL188" s="113"/>
      <c r="DQM188" s="113"/>
      <c r="DQN188" s="113"/>
      <c r="DQO188" s="113"/>
      <c r="DQP188" s="113"/>
      <c r="DQQ188" s="113"/>
      <c r="DQR188" s="113"/>
      <c r="DQS188" s="113"/>
      <c r="DQT188" s="113"/>
      <c r="DQU188" s="113"/>
      <c r="DQV188" s="113"/>
      <c r="DQW188" s="113"/>
      <c r="DQX188" s="113"/>
      <c r="DQY188" s="113"/>
      <c r="DQZ188" s="113"/>
      <c r="DRA188" s="113"/>
      <c r="DRB188" s="113"/>
      <c r="DRC188" s="113"/>
      <c r="DRD188" s="113"/>
      <c r="DRE188" s="113"/>
      <c r="DRF188" s="113"/>
      <c r="DRG188" s="113"/>
      <c r="DRH188" s="113"/>
      <c r="DRI188" s="113"/>
      <c r="DRJ188" s="113"/>
      <c r="DRK188" s="113"/>
      <c r="DRL188" s="113"/>
      <c r="DRM188" s="113"/>
      <c r="DRN188" s="113"/>
      <c r="DRO188" s="113"/>
      <c r="DRP188" s="113"/>
      <c r="DRQ188" s="113"/>
      <c r="DRR188" s="113"/>
      <c r="DRS188" s="113"/>
      <c r="DRT188" s="113"/>
      <c r="DRU188" s="113"/>
      <c r="DRV188" s="113"/>
      <c r="DRW188" s="113"/>
      <c r="DRX188" s="113"/>
      <c r="DRY188" s="113"/>
      <c r="DRZ188" s="113"/>
      <c r="DSA188" s="113"/>
      <c r="DSB188" s="113"/>
      <c r="DSC188" s="113"/>
      <c r="DSD188" s="113"/>
      <c r="DSE188" s="113"/>
      <c r="DSF188" s="113"/>
      <c r="DSG188" s="113"/>
      <c r="DSH188" s="113"/>
      <c r="DSI188" s="113"/>
      <c r="DSJ188" s="113"/>
      <c r="DSK188" s="113"/>
      <c r="DSL188" s="113"/>
      <c r="DSM188" s="113"/>
      <c r="DSN188" s="113"/>
      <c r="DSO188" s="113"/>
      <c r="DSP188" s="113"/>
      <c r="DSQ188" s="113"/>
      <c r="DSR188" s="113"/>
      <c r="DSS188" s="113"/>
      <c r="DST188" s="113"/>
      <c r="DSU188" s="113"/>
      <c r="DSV188" s="113"/>
      <c r="DSW188" s="113"/>
      <c r="DSX188" s="113"/>
      <c r="DSY188" s="113"/>
      <c r="DSZ188" s="113"/>
      <c r="DTA188" s="113"/>
      <c r="DTB188" s="113"/>
      <c r="DTC188" s="113"/>
      <c r="DTD188" s="113"/>
      <c r="DTE188" s="113"/>
      <c r="DTF188" s="113"/>
      <c r="DTG188" s="113"/>
      <c r="DTH188" s="113"/>
      <c r="DTI188" s="113"/>
      <c r="DTJ188" s="113"/>
      <c r="DTK188" s="113"/>
      <c r="DTL188" s="113"/>
      <c r="DTM188" s="113"/>
      <c r="DTN188" s="113"/>
      <c r="DTO188" s="113"/>
      <c r="DTP188" s="113"/>
      <c r="DTQ188" s="113"/>
      <c r="DTR188" s="113"/>
      <c r="DTS188" s="113"/>
      <c r="DTT188" s="113"/>
      <c r="DTU188" s="113"/>
      <c r="DTV188" s="113"/>
      <c r="DTW188" s="113"/>
      <c r="DTX188" s="113"/>
      <c r="DTY188" s="113"/>
      <c r="DTZ188" s="113"/>
      <c r="DUA188" s="113"/>
      <c r="DUB188" s="113"/>
      <c r="DUC188" s="113"/>
      <c r="DUD188" s="113"/>
      <c r="DUE188" s="113"/>
      <c r="DUF188" s="113"/>
      <c r="DUG188" s="113"/>
      <c r="DUH188" s="113"/>
      <c r="DUI188" s="113"/>
      <c r="DUJ188" s="113"/>
      <c r="DUK188" s="113"/>
      <c r="DUL188" s="113"/>
      <c r="DUM188" s="113"/>
      <c r="DUN188" s="113"/>
      <c r="DUO188" s="113"/>
      <c r="DUP188" s="113"/>
      <c r="DUQ188" s="113"/>
      <c r="DUR188" s="113"/>
      <c r="DUS188" s="113"/>
      <c r="DUT188" s="113"/>
      <c r="DUU188" s="113"/>
      <c r="DUV188" s="113"/>
      <c r="DUW188" s="113"/>
      <c r="DUX188" s="113"/>
      <c r="DUY188" s="113"/>
      <c r="DUZ188" s="113"/>
      <c r="DVA188" s="113"/>
      <c r="DVB188" s="113"/>
      <c r="DVC188" s="113"/>
      <c r="DVD188" s="113"/>
      <c r="DVE188" s="113"/>
      <c r="DVF188" s="113"/>
      <c r="DVG188" s="113"/>
      <c r="DVH188" s="113"/>
      <c r="DVI188" s="113"/>
      <c r="DVJ188" s="113"/>
      <c r="DVK188" s="113"/>
      <c r="DVL188" s="113"/>
      <c r="DVM188" s="113"/>
      <c r="DVN188" s="113"/>
      <c r="DVO188" s="113"/>
      <c r="DVP188" s="113"/>
      <c r="DVQ188" s="113"/>
      <c r="DVR188" s="113"/>
      <c r="DVS188" s="113"/>
      <c r="DVT188" s="113"/>
      <c r="DVU188" s="113"/>
      <c r="DVV188" s="113"/>
      <c r="DVW188" s="113"/>
      <c r="DVX188" s="113"/>
      <c r="DVY188" s="113"/>
      <c r="DVZ188" s="113"/>
      <c r="DWA188" s="113"/>
      <c r="DWB188" s="113"/>
      <c r="DWC188" s="113"/>
      <c r="DWD188" s="113"/>
      <c r="DWE188" s="113"/>
      <c r="DWF188" s="113"/>
      <c r="DWG188" s="113"/>
      <c r="DWH188" s="113"/>
      <c r="DWI188" s="113"/>
      <c r="DWJ188" s="113"/>
      <c r="DWK188" s="113"/>
      <c r="DWL188" s="113"/>
      <c r="DWM188" s="113"/>
      <c r="DWN188" s="113"/>
      <c r="DWO188" s="113"/>
      <c r="DWP188" s="113"/>
      <c r="DWQ188" s="113"/>
      <c r="DWR188" s="113"/>
      <c r="DWS188" s="113"/>
      <c r="DWT188" s="113"/>
      <c r="DWU188" s="113"/>
      <c r="DWV188" s="113"/>
      <c r="DWW188" s="113"/>
      <c r="DWX188" s="113"/>
      <c r="DWY188" s="113"/>
      <c r="DWZ188" s="113"/>
      <c r="DXA188" s="113"/>
      <c r="DXB188" s="113"/>
      <c r="DXC188" s="113"/>
      <c r="DXD188" s="113"/>
      <c r="DXE188" s="113"/>
      <c r="DXF188" s="113"/>
      <c r="DXG188" s="113"/>
      <c r="DXH188" s="113"/>
      <c r="DXI188" s="113"/>
      <c r="DXJ188" s="113"/>
      <c r="DXK188" s="113"/>
      <c r="DXL188" s="113"/>
      <c r="DXM188" s="113"/>
      <c r="DXN188" s="113"/>
      <c r="DXO188" s="113"/>
      <c r="DXP188" s="113"/>
      <c r="DXQ188" s="113"/>
      <c r="DXR188" s="113"/>
      <c r="DXS188" s="113"/>
      <c r="DXT188" s="113"/>
      <c r="DXU188" s="113"/>
      <c r="DXV188" s="113"/>
      <c r="DXW188" s="113"/>
      <c r="DXX188" s="113"/>
      <c r="DXY188" s="113"/>
      <c r="DXZ188" s="113"/>
      <c r="DYA188" s="113"/>
      <c r="DYB188" s="113"/>
      <c r="DYC188" s="113"/>
      <c r="DYD188" s="113"/>
      <c r="DYE188" s="113"/>
      <c r="DYF188" s="113"/>
      <c r="DYG188" s="113"/>
      <c r="DYH188" s="113"/>
      <c r="DYI188" s="113"/>
      <c r="DYJ188" s="113"/>
      <c r="DYK188" s="113"/>
      <c r="DYL188" s="113"/>
      <c r="DYM188" s="113"/>
      <c r="DYN188" s="113"/>
      <c r="DYO188" s="113"/>
      <c r="DYP188" s="113"/>
      <c r="DYQ188" s="113"/>
      <c r="DYR188" s="113"/>
      <c r="DYS188" s="113"/>
      <c r="DYT188" s="113"/>
      <c r="DYU188" s="113"/>
      <c r="DYV188" s="113"/>
      <c r="DYW188" s="113"/>
      <c r="DYX188" s="113"/>
      <c r="DYY188" s="113"/>
      <c r="DYZ188" s="113"/>
      <c r="DZA188" s="113"/>
      <c r="DZB188" s="113"/>
      <c r="DZC188" s="113"/>
      <c r="DZD188" s="113"/>
      <c r="DZE188" s="113"/>
      <c r="DZF188" s="113"/>
      <c r="DZG188" s="113"/>
      <c r="DZH188" s="113"/>
      <c r="DZI188" s="113"/>
      <c r="DZJ188" s="113"/>
      <c r="DZK188" s="113"/>
      <c r="DZL188" s="113"/>
      <c r="DZM188" s="113"/>
      <c r="DZN188" s="113"/>
      <c r="DZO188" s="113"/>
      <c r="DZP188" s="113"/>
      <c r="DZQ188" s="113"/>
      <c r="DZR188" s="113"/>
      <c r="DZS188" s="113"/>
      <c r="DZT188" s="113"/>
      <c r="DZU188" s="113"/>
      <c r="DZV188" s="113"/>
      <c r="DZW188" s="113"/>
      <c r="DZX188" s="113"/>
      <c r="DZY188" s="113"/>
      <c r="DZZ188" s="113"/>
      <c r="EAA188" s="113"/>
      <c r="EAB188" s="113"/>
      <c r="EAC188" s="113"/>
      <c r="EAD188" s="113"/>
      <c r="EAE188" s="113"/>
      <c r="EAF188" s="113"/>
      <c r="EAG188" s="113"/>
      <c r="EAH188" s="113"/>
      <c r="EAI188" s="113"/>
      <c r="EAJ188" s="113"/>
      <c r="EAK188" s="113"/>
      <c r="EAL188" s="113"/>
      <c r="EAM188" s="113"/>
      <c r="EAN188" s="113"/>
      <c r="EAO188" s="113"/>
      <c r="EAP188" s="113"/>
      <c r="EAQ188" s="113"/>
      <c r="EAR188" s="113"/>
      <c r="EAS188" s="113"/>
      <c r="EAT188" s="113"/>
      <c r="EAU188" s="113"/>
      <c r="EAV188" s="113"/>
      <c r="EAW188" s="113"/>
      <c r="EAX188" s="113"/>
      <c r="EAY188" s="113"/>
      <c r="EAZ188" s="113"/>
      <c r="EBA188" s="113"/>
      <c r="EBB188" s="113"/>
      <c r="EBC188" s="113"/>
      <c r="EBD188" s="113"/>
      <c r="EBE188" s="113"/>
      <c r="EBF188" s="113"/>
      <c r="EBG188" s="113"/>
      <c r="EBH188" s="113"/>
      <c r="EBI188" s="113"/>
      <c r="EBJ188" s="113"/>
      <c r="EBK188" s="113"/>
      <c r="EBL188" s="113"/>
      <c r="EBM188" s="113"/>
      <c r="EBN188" s="113"/>
      <c r="EBO188" s="113"/>
      <c r="EBP188" s="113"/>
      <c r="EBQ188" s="113"/>
      <c r="EBR188" s="113"/>
      <c r="EBS188" s="113"/>
      <c r="EBT188" s="113"/>
      <c r="EBU188" s="113"/>
      <c r="EBV188" s="113"/>
      <c r="EBW188" s="113"/>
      <c r="EBX188" s="113"/>
      <c r="EBY188" s="113"/>
      <c r="EBZ188" s="113"/>
      <c r="ECA188" s="113"/>
      <c r="ECB188" s="113"/>
      <c r="ECC188" s="113"/>
      <c r="ECD188" s="113"/>
      <c r="ECE188" s="113"/>
      <c r="ECF188" s="113"/>
      <c r="ECG188" s="113"/>
      <c r="ECH188" s="113"/>
      <c r="ECI188" s="113"/>
      <c r="ECJ188" s="113"/>
      <c r="ECK188" s="113"/>
      <c r="ECL188" s="113"/>
      <c r="ECM188" s="113"/>
      <c r="ECN188" s="113"/>
      <c r="ECO188" s="113"/>
      <c r="ECP188" s="113"/>
      <c r="ECQ188" s="113"/>
      <c r="ECR188" s="113"/>
      <c r="ECS188" s="113"/>
      <c r="ECT188" s="113"/>
      <c r="ECU188" s="113"/>
      <c r="ECV188" s="113"/>
      <c r="ECW188" s="113"/>
      <c r="ECX188" s="113"/>
      <c r="ECY188" s="113"/>
      <c r="ECZ188" s="113"/>
      <c r="EDA188" s="113"/>
      <c r="EDB188" s="113"/>
      <c r="EDC188" s="113"/>
      <c r="EDD188" s="113"/>
      <c r="EDE188" s="113"/>
      <c r="EDF188" s="113"/>
      <c r="EDG188" s="113"/>
      <c r="EDH188" s="113"/>
      <c r="EDI188" s="113"/>
      <c r="EDJ188" s="113"/>
      <c r="EDK188" s="113"/>
      <c r="EDL188" s="113"/>
      <c r="EDM188" s="113"/>
      <c r="EDN188" s="113"/>
      <c r="EDO188" s="113"/>
      <c r="EDP188" s="113"/>
      <c r="EDQ188" s="113"/>
      <c r="EDR188" s="113"/>
      <c r="EDS188" s="113"/>
      <c r="EDT188" s="113"/>
      <c r="EDU188" s="113"/>
      <c r="EDV188" s="113"/>
      <c r="EDW188" s="113"/>
      <c r="EDX188" s="113"/>
      <c r="EDY188" s="113"/>
      <c r="EDZ188" s="113"/>
      <c r="EEA188" s="113"/>
      <c r="EEB188" s="113"/>
      <c r="EEC188" s="113"/>
      <c r="EED188" s="113"/>
      <c r="EEE188" s="113"/>
      <c r="EEF188" s="113"/>
      <c r="EEG188" s="113"/>
      <c r="EEH188" s="113"/>
      <c r="EEI188" s="113"/>
      <c r="EEJ188" s="113"/>
      <c r="EEK188" s="113"/>
      <c r="EEL188" s="113"/>
      <c r="EEM188" s="113"/>
      <c r="EEN188" s="113"/>
      <c r="EEO188" s="113"/>
      <c r="EEP188" s="113"/>
      <c r="EEQ188" s="113"/>
      <c r="EER188" s="113"/>
      <c r="EES188" s="113"/>
      <c r="EET188" s="113"/>
      <c r="EEU188" s="113"/>
      <c r="EEV188" s="113"/>
      <c r="EEW188" s="113"/>
      <c r="EEX188" s="113"/>
      <c r="EEY188" s="113"/>
      <c r="EEZ188" s="113"/>
      <c r="EFA188" s="113"/>
      <c r="EFB188" s="113"/>
      <c r="EFC188" s="113"/>
      <c r="EFD188" s="113"/>
      <c r="EFE188" s="113"/>
      <c r="EFF188" s="113"/>
      <c r="EFG188" s="113"/>
      <c r="EFH188" s="113"/>
      <c r="EFI188" s="113"/>
      <c r="EFJ188" s="113"/>
      <c r="EFK188" s="113"/>
      <c r="EFL188" s="113"/>
      <c r="EFM188" s="113"/>
      <c r="EFN188" s="113"/>
      <c r="EFO188" s="113"/>
      <c r="EFP188" s="113"/>
      <c r="EFQ188" s="113"/>
      <c r="EFR188" s="113"/>
      <c r="EFS188" s="113"/>
      <c r="EFT188" s="113"/>
      <c r="EFU188" s="113"/>
      <c r="EFV188" s="113"/>
      <c r="EFW188" s="113"/>
      <c r="EFX188" s="113"/>
      <c r="EFY188" s="113"/>
      <c r="EFZ188" s="113"/>
      <c r="EGA188" s="113"/>
      <c r="EGB188" s="113"/>
      <c r="EGC188" s="113"/>
      <c r="EGD188" s="113"/>
      <c r="EGE188" s="113"/>
      <c r="EGF188" s="113"/>
      <c r="EGG188" s="113"/>
      <c r="EGH188" s="113"/>
      <c r="EGI188" s="113"/>
      <c r="EGJ188" s="113"/>
      <c r="EGK188" s="113"/>
      <c r="EGL188" s="113"/>
      <c r="EGM188" s="113"/>
      <c r="EGN188" s="113"/>
      <c r="EGO188" s="113"/>
      <c r="EGP188" s="113"/>
      <c r="EGQ188" s="113"/>
      <c r="EGR188" s="113"/>
      <c r="EGS188" s="113"/>
      <c r="EGT188" s="113"/>
      <c r="EGU188" s="113"/>
      <c r="EGV188" s="113"/>
      <c r="EGW188" s="113"/>
      <c r="EGX188" s="113"/>
      <c r="EGY188" s="113"/>
      <c r="EGZ188" s="113"/>
      <c r="EHA188" s="113"/>
      <c r="EHB188" s="113"/>
      <c r="EHC188" s="113"/>
      <c r="EHD188" s="113"/>
      <c r="EHE188" s="113"/>
      <c r="EHF188" s="113"/>
      <c r="EHG188" s="113"/>
      <c r="EHH188" s="113"/>
      <c r="EHI188" s="113"/>
      <c r="EHJ188" s="113"/>
      <c r="EHK188" s="113"/>
      <c r="EHL188" s="113"/>
      <c r="EHM188" s="113"/>
      <c r="EHN188" s="113"/>
      <c r="EHO188" s="113"/>
      <c r="EHP188" s="113"/>
      <c r="EHQ188" s="113"/>
      <c r="EHR188" s="113"/>
      <c r="EHS188" s="113"/>
      <c r="EHT188" s="113"/>
      <c r="EHU188" s="113"/>
      <c r="EHV188" s="113"/>
      <c r="EHW188" s="113"/>
      <c r="EHX188" s="113"/>
      <c r="EHY188" s="113"/>
      <c r="EHZ188" s="113"/>
      <c r="EIA188" s="113"/>
      <c r="EIB188" s="113"/>
      <c r="EIC188" s="113"/>
      <c r="EID188" s="113"/>
      <c r="EIE188" s="113"/>
      <c r="EIF188" s="113"/>
      <c r="EIG188" s="113"/>
      <c r="EIH188" s="113"/>
      <c r="EII188" s="113"/>
      <c r="EIJ188" s="113"/>
      <c r="EIK188" s="113"/>
      <c r="EIL188" s="113"/>
      <c r="EIM188" s="113"/>
      <c r="EIN188" s="113"/>
      <c r="EIO188" s="113"/>
      <c r="EIP188" s="113"/>
      <c r="EIQ188" s="113"/>
      <c r="EIR188" s="113"/>
      <c r="EIS188" s="113"/>
      <c r="EIT188" s="113"/>
      <c r="EIU188" s="113"/>
      <c r="EIV188" s="113"/>
      <c r="EIW188" s="113"/>
      <c r="EIX188" s="113"/>
      <c r="EIY188" s="113"/>
      <c r="EIZ188" s="113"/>
      <c r="EJA188" s="113"/>
      <c r="EJB188" s="113"/>
      <c r="EJC188" s="113"/>
      <c r="EJD188" s="113"/>
      <c r="EJE188" s="113"/>
      <c r="EJF188" s="113"/>
      <c r="EJG188" s="113"/>
      <c r="EJH188" s="113"/>
      <c r="EJI188" s="113"/>
      <c r="EJJ188" s="113"/>
      <c r="EJK188" s="113"/>
      <c r="EJL188" s="113"/>
      <c r="EJM188" s="113"/>
      <c r="EJN188" s="113"/>
      <c r="EJO188" s="113"/>
      <c r="EJP188" s="113"/>
      <c r="EJQ188" s="113"/>
      <c r="EJR188" s="113"/>
      <c r="EJS188" s="113"/>
      <c r="EJT188" s="113"/>
      <c r="EJU188" s="113"/>
      <c r="EJV188" s="113"/>
      <c r="EJW188" s="113"/>
      <c r="EJX188" s="113"/>
      <c r="EJY188" s="113"/>
      <c r="EJZ188" s="113"/>
      <c r="EKA188" s="113"/>
      <c r="EKB188" s="113"/>
      <c r="EKC188" s="113"/>
      <c r="EKD188" s="113"/>
      <c r="EKE188" s="113"/>
      <c r="EKF188" s="113"/>
      <c r="EKG188" s="113"/>
      <c r="EKH188" s="113"/>
      <c r="EKI188" s="113"/>
      <c r="EKJ188" s="113"/>
      <c r="EKK188" s="113"/>
      <c r="EKL188" s="113"/>
      <c r="EKM188" s="113"/>
      <c r="EKN188" s="113"/>
      <c r="EKO188" s="113"/>
      <c r="EKP188" s="113"/>
      <c r="EKQ188" s="113"/>
      <c r="EKR188" s="113"/>
      <c r="EKS188" s="113"/>
      <c r="EKT188" s="113"/>
      <c r="EKU188" s="113"/>
      <c r="EKV188" s="113"/>
      <c r="EKW188" s="113"/>
      <c r="EKX188" s="113"/>
      <c r="EKY188" s="113"/>
      <c r="EKZ188" s="113"/>
      <c r="ELA188" s="113"/>
      <c r="ELB188" s="113"/>
      <c r="ELC188" s="113"/>
      <c r="ELD188" s="113"/>
      <c r="ELE188" s="113"/>
      <c r="ELF188" s="113"/>
      <c r="ELG188" s="113"/>
      <c r="ELH188" s="113"/>
      <c r="ELI188" s="113"/>
      <c r="ELJ188" s="113"/>
      <c r="ELK188" s="113"/>
      <c r="ELL188" s="113"/>
      <c r="ELM188" s="113"/>
      <c r="ELN188" s="113"/>
      <c r="ELO188" s="113"/>
      <c r="ELP188" s="113"/>
      <c r="ELQ188" s="113"/>
      <c r="ELR188" s="113"/>
      <c r="ELS188" s="113"/>
      <c r="ELT188" s="113"/>
      <c r="ELU188" s="113"/>
      <c r="ELV188" s="113"/>
      <c r="ELW188" s="113"/>
      <c r="ELX188" s="113"/>
      <c r="ELY188" s="113"/>
      <c r="ELZ188" s="113"/>
      <c r="EMA188" s="113"/>
      <c r="EMB188" s="113"/>
      <c r="EMC188" s="113"/>
      <c r="EMD188" s="113"/>
      <c r="EME188" s="113"/>
      <c r="EMF188" s="113"/>
      <c r="EMG188" s="113"/>
      <c r="EMH188" s="113"/>
      <c r="EMI188" s="113"/>
      <c r="EMJ188" s="113"/>
      <c r="EMK188" s="113"/>
      <c r="EML188" s="113"/>
      <c r="EMM188" s="113"/>
      <c r="EMN188" s="113"/>
      <c r="EMO188" s="113"/>
      <c r="EMP188" s="113"/>
      <c r="EMQ188" s="113"/>
      <c r="EMR188" s="113"/>
      <c r="EMS188" s="113"/>
      <c r="EMT188" s="113"/>
      <c r="EMU188" s="113"/>
      <c r="EMV188" s="113"/>
      <c r="EMW188" s="113"/>
      <c r="EMX188" s="113"/>
      <c r="EMY188" s="113"/>
      <c r="EMZ188" s="113"/>
      <c r="ENA188" s="113"/>
      <c r="ENB188" s="113"/>
      <c r="ENC188" s="113"/>
      <c r="END188" s="113"/>
      <c r="ENE188" s="113"/>
      <c r="ENF188" s="113"/>
      <c r="ENG188" s="113"/>
      <c r="ENH188" s="113"/>
      <c r="ENI188" s="113"/>
      <c r="ENJ188" s="113"/>
      <c r="ENK188" s="113"/>
      <c r="ENL188" s="113"/>
      <c r="ENM188" s="113"/>
      <c r="ENN188" s="113"/>
      <c r="ENO188" s="113"/>
      <c r="ENP188" s="113"/>
      <c r="ENQ188" s="113"/>
      <c r="ENR188" s="113"/>
      <c r="ENS188" s="113"/>
      <c r="ENT188" s="113"/>
      <c r="ENU188" s="113"/>
      <c r="ENV188" s="113"/>
      <c r="ENW188" s="113"/>
      <c r="ENX188" s="113"/>
      <c r="ENY188" s="113"/>
      <c r="ENZ188" s="113"/>
      <c r="EOA188" s="113"/>
      <c r="EOB188" s="113"/>
      <c r="EOC188" s="113"/>
      <c r="EOD188" s="113"/>
      <c r="EOE188" s="113"/>
      <c r="EOF188" s="113"/>
      <c r="EOG188" s="113"/>
      <c r="EOH188" s="113"/>
      <c r="EOI188" s="113"/>
      <c r="EOJ188" s="113"/>
      <c r="EOK188" s="113"/>
      <c r="EOL188" s="113"/>
      <c r="EOM188" s="113"/>
      <c r="EON188" s="113"/>
      <c r="EOO188" s="113"/>
      <c r="EOP188" s="113"/>
      <c r="EOQ188" s="113"/>
      <c r="EOR188" s="113"/>
      <c r="EOS188" s="113"/>
      <c r="EOT188" s="113"/>
      <c r="EOU188" s="113"/>
      <c r="EOV188" s="113"/>
      <c r="EOW188" s="113"/>
      <c r="EOX188" s="113"/>
      <c r="EOY188" s="113"/>
      <c r="EOZ188" s="113"/>
      <c r="EPA188" s="113"/>
      <c r="EPB188" s="113"/>
      <c r="EPC188" s="113"/>
      <c r="EPD188" s="113"/>
      <c r="EPE188" s="113"/>
      <c r="EPF188" s="113"/>
      <c r="EPG188" s="113"/>
      <c r="EPH188" s="113"/>
      <c r="EPI188" s="113"/>
      <c r="EPJ188" s="113"/>
      <c r="EPK188" s="113"/>
      <c r="EPL188" s="113"/>
      <c r="EPM188" s="113"/>
      <c r="EPN188" s="113"/>
      <c r="EPO188" s="113"/>
      <c r="EPP188" s="113"/>
      <c r="EPQ188" s="113"/>
      <c r="EPR188" s="113"/>
      <c r="EPS188" s="113"/>
      <c r="EPT188" s="113"/>
      <c r="EPU188" s="113"/>
      <c r="EPV188" s="113"/>
      <c r="EPW188" s="113"/>
      <c r="EPX188" s="113"/>
      <c r="EPY188" s="113"/>
      <c r="EPZ188" s="113"/>
      <c r="EQA188" s="113"/>
      <c r="EQB188" s="113"/>
      <c r="EQC188" s="113"/>
      <c r="EQD188" s="113"/>
      <c r="EQE188" s="113"/>
      <c r="EQF188" s="113"/>
      <c r="EQG188" s="113"/>
      <c r="EQH188" s="113"/>
      <c r="EQI188" s="113"/>
      <c r="EQJ188" s="113"/>
      <c r="EQK188" s="113"/>
      <c r="EQL188" s="113"/>
      <c r="EQM188" s="113"/>
      <c r="EQN188" s="113"/>
      <c r="EQO188" s="113"/>
      <c r="EQP188" s="113"/>
      <c r="EQQ188" s="113"/>
      <c r="EQR188" s="113"/>
      <c r="EQS188" s="113"/>
      <c r="EQT188" s="113"/>
      <c r="EQU188" s="113"/>
      <c r="EQV188" s="113"/>
      <c r="EQW188" s="113"/>
      <c r="EQX188" s="113"/>
      <c r="EQY188" s="113"/>
      <c r="EQZ188" s="113"/>
      <c r="ERA188" s="113"/>
      <c r="ERB188" s="113"/>
      <c r="ERC188" s="113"/>
      <c r="ERD188" s="113"/>
      <c r="ERE188" s="113"/>
      <c r="ERF188" s="113"/>
      <c r="ERG188" s="113"/>
      <c r="ERH188" s="113"/>
      <c r="ERI188" s="113"/>
      <c r="ERJ188" s="113"/>
      <c r="ERK188" s="113"/>
      <c r="ERL188" s="113"/>
      <c r="ERM188" s="113"/>
      <c r="ERN188" s="113"/>
      <c r="ERO188" s="113"/>
      <c r="ERP188" s="113"/>
      <c r="ERQ188" s="113"/>
      <c r="ERR188" s="113"/>
      <c r="ERS188" s="113"/>
      <c r="ERT188" s="113"/>
      <c r="ERU188" s="113"/>
      <c r="ERV188" s="113"/>
      <c r="ERW188" s="113"/>
      <c r="ERX188" s="113"/>
      <c r="ERY188" s="113"/>
      <c r="ERZ188" s="113"/>
      <c r="ESA188" s="113"/>
      <c r="ESB188" s="113"/>
      <c r="ESC188" s="113"/>
      <c r="ESD188" s="113"/>
      <c r="ESE188" s="113"/>
      <c r="ESF188" s="113"/>
      <c r="ESG188" s="113"/>
      <c r="ESH188" s="113"/>
      <c r="ESI188" s="113"/>
      <c r="ESJ188" s="113"/>
      <c r="ESK188" s="113"/>
      <c r="ESL188" s="113"/>
      <c r="ESM188" s="113"/>
      <c r="ESN188" s="113"/>
      <c r="ESO188" s="113"/>
      <c r="ESP188" s="113"/>
      <c r="ESQ188" s="113"/>
      <c r="ESR188" s="113"/>
      <c r="ESS188" s="113"/>
      <c r="EST188" s="113"/>
      <c r="ESU188" s="113"/>
      <c r="ESV188" s="113"/>
      <c r="ESW188" s="113"/>
      <c r="ESX188" s="113"/>
      <c r="ESY188" s="113"/>
      <c r="ESZ188" s="113"/>
      <c r="ETA188" s="113"/>
      <c r="ETB188" s="113"/>
      <c r="ETC188" s="113"/>
      <c r="ETD188" s="113"/>
      <c r="ETE188" s="113"/>
      <c r="ETF188" s="113"/>
      <c r="ETG188" s="113"/>
      <c r="ETH188" s="113"/>
      <c r="ETI188" s="113"/>
      <c r="ETJ188" s="113"/>
      <c r="ETK188" s="113"/>
      <c r="ETL188" s="113"/>
      <c r="ETM188" s="113"/>
      <c r="ETN188" s="113"/>
      <c r="ETO188" s="113"/>
      <c r="ETP188" s="113"/>
      <c r="ETQ188" s="113"/>
      <c r="ETR188" s="113"/>
      <c r="ETS188" s="113"/>
      <c r="ETT188" s="113"/>
      <c r="ETU188" s="113"/>
      <c r="ETV188" s="113"/>
      <c r="ETW188" s="113"/>
      <c r="ETX188" s="113"/>
      <c r="ETY188" s="113"/>
      <c r="ETZ188" s="113"/>
      <c r="EUA188" s="113"/>
      <c r="EUB188" s="113"/>
      <c r="EUC188" s="113"/>
      <c r="EUD188" s="113"/>
      <c r="EUE188" s="113"/>
      <c r="EUF188" s="113"/>
      <c r="EUG188" s="113"/>
      <c r="EUH188" s="113"/>
      <c r="EUI188" s="113"/>
      <c r="EUJ188" s="113"/>
      <c r="EUK188" s="113"/>
      <c r="EUL188" s="113"/>
      <c r="EUM188" s="113"/>
      <c r="EUN188" s="113"/>
      <c r="EUO188" s="113"/>
      <c r="EUP188" s="113"/>
      <c r="EUQ188" s="113"/>
      <c r="EUR188" s="113"/>
      <c r="EUS188" s="113"/>
      <c r="EUT188" s="113"/>
      <c r="EUU188" s="113"/>
      <c r="EUV188" s="113"/>
      <c r="EUW188" s="113"/>
      <c r="EUX188" s="113"/>
      <c r="EUY188" s="113"/>
      <c r="EUZ188" s="113"/>
      <c r="EVA188" s="113"/>
      <c r="EVB188" s="113"/>
      <c r="EVC188" s="113"/>
      <c r="EVD188" s="113"/>
      <c r="EVE188" s="113"/>
      <c r="EVF188" s="113"/>
      <c r="EVG188" s="113"/>
      <c r="EVH188" s="113"/>
      <c r="EVI188" s="113"/>
      <c r="EVJ188" s="113"/>
      <c r="EVK188" s="113"/>
      <c r="EVL188" s="113"/>
      <c r="EVM188" s="113"/>
      <c r="EVN188" s="113"/>
      <c r="EVO188" s="113"/>
      <c r="EVP188" s="113"/>
      <c r="EVQ188" s="113"/>
      <c r="EVR188" s="113"/>
      <c r="EVS188" s="113"/>
      <c r="EVT188" s="113"/>
      <c r="EVU188" s="113"/>
      <c r="EVV188" s="113"/>
      <c r="EVW188" s="113"/>
      <c r="EVX188" s="113"/>
      <c r="EVY188" s="113"/>
      <c r="EVZ188" s="113"/>
      <c r="EWA188" s="113"/>
      <c r="EWB188" s="113"/>
      <c r="EWC188" s="113"/>
      <c r="EWD188" s="113"/>
      <c r="EWE188" s="113"/>
      <c r="EWF188" s="113"/>
      <c r="EWG188" s="113"/>
      <c r="EWH188" s="113"/>
      <c r="EWI188" s="113"/>
      <c r="EWJ188" s="113"/>
      <c r="EWK188" s="113"/>
      <c r="EWL188" s="113"/>
      <c r="EWM188" s="113"/>
      <c r="EWN188" s="113"/>
      <c r="EWO188" s="113"/>
      <c r="EWP188" s="113"/>
      <c r="EWQ188" s="113"/>
      <c r="EWR188" s="113"/>
      <c r="EWS188" s="113"/>
      <c r="EWT188" s="113"/>
      <c r="EWU188" s="113"/>
      <c r="EWV188" s="113"/>
      <c r="EWW188" s="113"/>
      <c r="EWX188" s="113"/>
      <c r="EWY188" s="113"/>
      <c r="EWZ188" s="113"/>
      <c r="EXA188" s="113"/>
      <c r="EXB188" s="113"/>
      <c r="EXC188" s="113"/>
      <c r="EXD188" s="113"/>
      <c r="EXE188" s="113"/>
      <c r="EXF188" s="113"/>
      <c r="EXG188" s="113"/>
      <c r="EXH188" s="113"/>
      <c r="EXI188" s="113"/>
      <c r="EXJ188" s="113"/>
      <c r="EXK188" s="113"/>
      <c r="EXL188" s="113"/>
      <c r="EXM188" s="113"/>
      <c r="EXN188" s="113"/>
      <c r="EXO188" s="113"/>
      <c r="EXP188" s="113"/>
      <c r="EXQ188" s="113"/>
      <c r="EXR188" s="113"/>
      <c r="EXS188" s="113"/>
      <c r="EXT188" s="113"/>
      <c r="EXU188" s="113"/>
      <c r="EXV188" s="113"/>
      <c r="EXW188" s="113"/>
      <c r="EXX188" s="113"/>
      <c r="EXY188" s="113"/>
      <c r="EXZ188" s="113"/>
      <c r="EYA188" s="113"/>
      <c r="EYB188" s="113"/>
      <c r="EYC188" s="113"/>
      <c r="EYD188" s="113"/>
      <c r="EYE188" s="113"/>
      <c r="EYF188" s="113"/>
      <c r="EYG188" s="113"/>
      <c r="EYH188" s="113"/>
      <c r="EYI188" s="113"/>
      <c r="EYJ188" s="113"/>
      <c r="EYK188" s="113"/>
      <c r="EYL188" s="113"/>
      <c r="EYM188" s="113"/>
      <c r="EYN188" s="113"/>
      <c r="EYO188" s="113"/>
      <c r="EYP188" s="113"/>
      <c r="EYQ188" s="113"/>
      <c r="EYR188" s="113"/>
      <c r="EYS188" s="113"/>
      <c r="EYT188" s="113"/>
      <c r="EYU188" s="113"/>
      <c r="EYV188" s="113"/>
      <c r="EYW188" s="113"/>
      <c r="EYX188" s="113"/>
      <c r="EYY188" s="113"/>
      <c r="EYZ188" s="113"/>
      <c r="EZA188" s="113"/>
      <c r="EZB188" s="113"/>
      <c r="EZC188" s="113"/>
      <c r="EZD188" s="113"/>
      <c r="EZE188" s="113"/>
      <c r="EZF188" s="113"/>
      <c r="EZG188" s="113"/>
      <c r="EZH188" s="113"/>
      <c r="EZI188" s="113"/>
      <c r="EZJ188" s="113"/>
      <c r="EZK188" s="113"/>
      <c r="EZL188" s="113"/>
      <c r="EZM188" s="113"/>
      <c r="EZN188" s="113"/>
      <c r="EZO188" s="113"/>
      <c r="EZP188" s="113"/>
      <c r="EZQ188" s="113"/>
      <c r="EZR188" s="113"/>
      <c r="EZS188" s="113"/>
      <c r="EZT188" s="113"/>
      <c r="EZU188" s="113"/>
      <c r="EZV188" s="113"/>
      <c r="EZW188" s="113"/>
      <c r="EZX188" s="113"/>
      <c r="EZY188" s="113"/>
      <c r="EZZ188" s="113"/>
      <c r="FAA188" s="113"/>
      <c r="FAB188" s="113"/>
      <c r="FAC188" s="113"/>
      <c r="FAD188" s="113"/>
      <c r="FAE188" s="113"/>
      <c r="FAF188" s="113"/>
      <c r="FAG188" s="113"/>
      <c r="FAH188" s="113"/>
      <c r="FAI188" s="113"/>
      <c r="FAJ188" s="113"/>
      <c r="FAK188" s="113"/>
      <c r="FAL188" s="113"/>
      <c r="FAM188" s="113"/>
      <c r="FAN188" s="113"/>
      <c r="FAO188" s="113"/>
      <c r="FAP188" s="113"/>
      <c r="FAQ188" s="113"/>
      <c r="FAR188" s="113"/>
      <c r="FAS188" s="113"/>
      <c r="FAT188" s="113"/>
      <c r="FAU188" s="113"/>
      <c r="FAV188" s="113"/>
      <c r="FAW188" s="113"/>
      <c r="FAX188" s="113"/>
      <c r="FAY188" s="113"/>
      <c r="FAZ188" s="113"/>
      <c r="FBA188" s="113"/>
      <c r="FBB188" s="113"/>
      <c r="FBC188" s="113"/>
      <c r="FBD188" s="113"/>
      <c r="FBE188" s="113"/>
      <c r="FBF188" s="113"/>
      <c r="FBG188" s="113"/>
      <c r="FBH188" s="113"/>
      <c r="FBI188" s="113"/>
      <c r="FBJ188" s="113"/>
      <c r="FBK188" s="113"/>
      <c r="FBL188" s="113"/>
      <c r="FBM188" s="113"/>
      <c r="FBN188" s="113"/>
      <c r="FBO188" s="113"/>
      <c r="FBP188" s="113"/>
      <c r="FBQ188" s="113"/>
      <c r="FBR188" s="113"/>
      <c r="FBS188" s="113"/>
      <c r="FBT188" s="113"/>
      <c r="FBU188" s="113"/>
      <c r="FBV188" s="113"/>
      <c r="FBW188" s="113"/>
      <c r="FBX188" s="113"/>
      <c r="FBY188" s="113"/>
      <c r="FBZ188" s="113"/>
      <c r="FCA188" s="113"/>
      <c r="FCB188" s="113"/>
      <c r="FCC188" s="113"/>
      <c r="FCD188" s="113"/>
      <c r="FCE188" s="113"/>
      <c r="FCF188" s="113"/>
      <c r="FCG188" s="113"/>
      <c r="FCH188" s="113"/>
      <c r="FCI188" s="113"/>
      <c r="FCJ188" s="113"/>
      <c r="FCK188" s="113"/>
      <c r="FCL188" s="113"/>
      <c r="FCM188" s="113"/>
      <c r="FCN188" s="113"/>
      <c r="FCO188" s="113"/>
      <c r="FCP188" s="113"/>
      <c r="FCQ188" s="113"/>
      <c r="FCR188" s="113"/>
      <c r="FCS188" s="113"/>
      <c r="FCT188" s="113"/>
      <c r="FCU188" s="113"/>
      <c r="FCV188" s="113"/>
      <c r="FCW188" s="113"/>
      <c r="FCX188" s="113"/>
      <c r="FCY188" s="113"/>
      <c r="FCZ188" s="113"/>
      <c r="FDA188" s="113"/>
      <c r="FDB188" s="113"/>
      <c r="FDC188" s="113"/>
      <c r="FDD188" s="113"/>
      <c r="FDE188" s="113"/>
      <c r="FDF188" s="113"/>
      <c r="FDG188" s="113"/>
      <c r="FDH188" s="113"/>
      <c r="FDI188" s="113"/>
      <c r="FDJ188" s="113"/>
      <c r="FDK188" s="113"/>
      <c r="FDL188" s="113"/>
      <c r="FDM188" s="113"/>
      <c r="FDN188" s="113"/>
      <c r="FDO188" s="113"/>
      <c r="FDP188" s="113"/>
      <c r="FDQ188" s="113"/>
      <c r="FDR188" s="113"/>
      <c r="FDS188" s="113"/>
      <c r="FDT188" s="113"/>
      <c r="FDU188" s="113"/>
      <c r="FDV188" s="113"/>
      <c r="FDW188" s="113"/>
      <c r="FDX188" s="113"/>
      <c r="FDY188" s="113"/>
      <c r="FDZ188" s="113"/>
      <c r="FEA188" s="113"/>
      <c r="FEB188" s="113"/>
      <c r="FEC188" s="113"/>
      <c r="FED188" s="113"/>
      <c r="FEE188" s="113"/>
      <c r="FEF188" s="113"/>
      <c r="FEG188" s="113"/>
      <c r="FEH188" s="113"/>
      <c r="FEI188" s="113"/>
      <c r="FEJ188" s="113"/>
      <c r="FEK188" s="113"/>
      <c r="FEL188" s="113"/>
      <c r="FEM188" s="113"/>
      <c r="FEN188" s="113"/>
      <c r="FEO188" s="113"/>
      <c r="FEP188" s="113"/>
      <c r="FEQ188" s="113"/>
      <c r="FER188" s="113"/>
      <c r="FES188" s="113"/>
      <c r="FET188" s="113"/>
      <c r="FEU188" s="113"/>
      <c r="FEV188" s="113"/>
      <c r="FEW188" s="113"/>
      <c r="FEX188" s="113"/>
      <c r="FEY188" s="113"/>
      <c r="FEZ188" s="113"/>
      <c r="FFA188" s="113"/>
      <c r="FFB188" s="113"/>
      <c r="FFC188" s="113"/>
      <c r="FFD188" s="113"/>
      <c r="FFE188" s="113"/>
      <c r="FFF188" s="113"/>
      <c r="FFG188" s="113"/>
      <c r="FFH188" s="113"/>
      <c r="FFI188" s="113"/>
      <c r="FFJ188" s="113"/>
      <c r="FFK188" s="113"/>
      <c r="FFL188" s="113"/>
      <c r="FFM188" s="113"/>
      <c r="FFN188" s="113"/>
      <c r="FFO188" s="113"/>
      <c r="FFP188" s="113"/>
      <c r="FFQ188" s="113"/>
      <c r="FFR188" s="113"/>
      <c r="FFS188" s="113"/>
      <c r="FFT188" s="113"/>
      <c r="FFU188" s="113"/>
      <c r="FFV188" s="113"/>
      <c r="FFW188" s="113"/>
      <c r="FFX188" s="113"/>
      <c r="FFY188" s="113"/>
      <c r="FFZ188" s="113"/>
      <c r="FGA188" s="113"/>
      <c r="FGB188" s="113"/>
      <c r="FGC188" s="113"/>
      <c r="FGD188" s="113"/>
      <c r="FGE188" s="113"/>
      <c r="FGF188" s="113"/>
      <c r="FGG188" s="113"/>
      <c r="FGH188" s="113"/>
      <c r="FGI188" s="113"/>
      <c r="FGJ188" s="113"/>
      <c r="FGK188" s="113"/>
      <c r="FGL188" s="113"/>
      <c r="FGM188" s="113"/>
      <c r="FGN188" s="113"/>
      <c r="FGO188" s="113"/>
      <c r="FGP188" s="113"/>
      <c r="FGQ188" s="113"/>
      <c r="FGR188" s="113"/>
      <c r="FGS188" s="113"/>
      <c r="FGT188" s="113"/>
      <c r="FGU188" s="113"/>
      <c r="FGV188" s="113"/>
      <c r="FGW188" s="113"/>
      <c r="FGX188" s="113"/>
      <c r="FGY188" s="113"/>
      <c r="FGZ188" s="113"/>
      <c r="FHA188" s="113"/>
      <c r="FHB188" s="113"/>
      <c r="FHC188" s="113"/>
      <c r="FHD188" s="113"/>
      <c r="FHE188" s="113"/>
      <c r="FHF188" s="113"/>
      <c r="FHG188" s="113"/>
      <c r="FHH188" s="113"/>
      <c r="FHI188" s="113"/>
      <c r="FHJ188" s="113"/>
      <c r="FHK188" s="113"/>
      <c r="FHL188" s="113"/>
      <c r="FHM188" s="113"/>
      <c r="FHN188" s="113"/>
      <c r="FHO188" s="113"/>
      <c r="FHP188" s="113"/>
      <c r="FHQ188" s="113"/>
      <c r="FHR188" s="113"/>
      <c r="FHS188" s="113"/>
      <c r="FHT188" s="113"/>
      <c r="FHU188" s="113"/>
      <c r="FHV188" s="113"/>
      <c r="FHW188" s="113"/>
      <c r="FHX188" s="113"/>
      <c r="FHY188" s="113"/>
      <c r="FHZ188" s="113"/>
      <c r="FIA188" s="113"/>
      <c r="FIB188" s="113"/>
      <c r="FIC188" s="113"/>
      <c r="FID188" s="113"/>
      <c r="FIE188" s="113"/>
      <c r="FIF188" s="113"/>
      <c r="FIG188" s="113"/>
      <c r="FIH188" s="113"/>
      <c r="FII188" s="113"/>
      <c r="FIJ188" s="113"/>
      <c r="FIK188" s="113"/>
      <c r="FIL188" s="113"/>
      <c r="FIM188" s="113"/>
      <c r="FIN188" s="113"/>
      <c r="FIO188" s="113"/>
      <c r="FIP188" s="113"/>
      <c r="FIQ188" s="113"/>
      <c r="FIR188" s="113"/>
      <c r="FIS188" s="113"/>
      <c r="FIT188" s="113"/>
      <c r="FIU188" s="113"/>
      <c r="FIV188" s="113"/>
      <c r="FIW188" s="113"/>
      <c r="FIX188" s="113"/>
      <c r="FIY188" s="113"/>
      <c r="FIZ188" s="113"/>
      <c r="FJA188" s="113"/>
      <c r="FJB188" s="113"/>
      <c r="FJC188" s="113"/>
      <c r="FJD188" s="113"/>
      <c r="FJE188" s="113"/>
      <c r="FJF188" s="113"/>
      <c r="FJG188" s="113"/>
      <c r="FJH188" s="113"/>
      <c r="FJI188" s="113"/>
      <c r="FJJ188" s="113"/>
      <c r="FJK188" s="113"/>
      <c r="FJL188" s="113"/>
      <c r="FJM188" s="113"/>
      <c r="FJN188" s="113"/>
      <c r="FJO188" s="113"/>
      <c r="FJP188" s="113"/>
      <c r="FJQ188" s="113"/>
      <c r="FJR188" s="113"/>
      <c r="FJS188" s="113"/>
      <c r="FJT188" s="113"/>
      <c r="FJU188" s="113"/>
      <c r="FJV188" s="113"/>
      <c r="FJW188" s="113"/>
      <c r="FJX188" s="113"/>
      <c r="FJY188" s="113"/>
      <c r="FJZ188" s="113"/>
      <c r="FKA188" s="113"/>
      <c r="FKB188" s="113"/>
      <c r="FKC188" s="113"/>
      <c r="FKD188" s="113"/>
      <c r="FKE188" s="113"/>
      <c r="FKF188" s="113"/>
      <c r="FKG188" s="113"/>
      <c r="FKH188" s="113"/>
      <c r="FKI188" s="113"/>
      <c r="FKJ188" s="113"/>
      <c r="FKK188" s="113"/>
      <c r="FKL188" s="113"/>
      <c r="FKM188" s="113"/>
      <c r="FKN188" s="113"/>
      <c r="FKO188" s="113"/>
      <c r="FKP188" s="113"/>
      <c r="FKQ188" s="113"/>
      <c r="FKR188" s="113"/>
      <c r="FKS188" s="113"/>
      <c r="FKT188" s="113"/>
      <c r="FKU188" s="113"/>
      <c r="FKV188" s="113"/>
      <c r="FKW188" s="113"/>
      <c r="FKX188" s="113"/>
      <c r="FKY188" s="113"/>
      <c r="FKZ188" s="113"/>
      <c r="FLA188" s="113"/>
      <c r="FLB188" s="113"/>
      <c r="FLC188" s="113"/>
      <c r="FLD188" s="113"/>
      <c r="FLE188" s="113"/>
      <c r="FLF188" s="113"/>
      <c r="FLG188" s="113"/>
      <c r="FLH188" s="113"/>
      <c r="FLI188" s="113"/>
      <c r="FLJ188" s="113"/>
      <c r="FLK188" s="113"/>
      <c r="FLL188" s="113"/>
      <c r="FLM188" s="113"/>
      <c r="FLN188" s="113"/>
      <c r="FLO188" s="113"/>
      <c r="FLP188" s="113"/>
      <c r="FLQ188" s="113"/>
      <c r="FLR188" s="113"/>
      <c r="FLS188" s="113"/>
      <c r="FLT188" s="113"/>
      <c r="FLU188" s="113"/>
      <c r="FLV188" s="113"/>
      <c r="FLW188" s="113"/>
      <c r="FLX188" s="113"/>
      <c r="FLY188" s="113"/>
      <c r="FLZ188" s="113"/>
      <c r="FMA188" s="113"/>
      <c r="FMB188" s="113"/>
      <c r="FMC188" s="113"/>
      <c r="FMD188" s="113"/>
      <c r="FME188" s="113"/>
      <c r="FMF188" s="113"/>
      <c r="FMG188" s="113"/>
      <c r="FMH188" s="113"/>
      <c r="FMI188" s="113"/>
      <c r="FMJ188" s="113"/>
      <c r="FMK188" s="113"/>
      <c r="FML188" s="113"/>
      <c r="FMM188" s="113"/>
      <c r="FMN188" s="113"/>
      <c r="FMO188" s="113"/>
      <c r="FMP188" s="113"/>
      <c r="FMQ188" s="113"/>
      <c r="FMR188" s="113"/>
      <c r="FMS188" s="113"/>
      <c r="FMT188" s="113"/>
      <c r="FMU188" s="113"/>
      <c r="FMV188" s="113"/>
      <c r="FMW188" s="113"/>
      <c r="FMX188" s="113"/>
      <c r="FMY188" s="113"/>
      <c r="FMZ188" s="113"/>
      <c r="FNA188" s="113"/>
      <c r="FNB188" s="113"/>
      <c r="FNC188" s="113"/>
      <c r="FND188" s="113"/>
      <c r="FNE188" s="113"/>
      <c r="FNF188" s="113"/>
      <c r="FNG188" s="113"/>
      <c r="FNH188" s="113"/>
      <c r="FNI188" s="113"/>
      <c r="FNJ188" s="113"/>
      <c r="FNK188" s="113"/>
      <c r="FNL188" s="113"/>
      <c r="FNM188" s="113"/>
      <c r="FNN188" s="113"/>
      <c r="FNO188" s="113"/>
      <c r="FNP188" s="113"/>
      <c r="FNQ188" s="113"/>
      <c r="FNR188" s="113"/>
      <c r="FNS188" s="113"/>
      <c r="FNT188" s="113"/>
      <c r="FNU188" s="113"/>
      <c r="FNV188" s="113"/>
      <c r="FNW188" s="113"/>
      <c r="FNX188" s="113"/>
      <c r="FNY188" s="113"/>
      <c r="FNZ188" s="113"/>
      <c r="FOA188" s="113"/>
      <c r="FOB188" s="113"/>
      <c r="FOC188" s="113"/>
      <c r="FOD188" s="113"/>
      <c r="FOE188" s="113"/>
      <c r="FOF188" s="113"/>
      <c r="FOG188" s="113"/>
      <c r="FOH188" s="113"/>
      <c r="FOI188" s="113"/>
      <c r="FOJ188" s="113"/>
      <c r="FOK188" s="113"/>
      <c r="FOL188" s="113"/>
      <c r="FOM188" s="113"/>
      <c r="FON188" s="113"/>
      <c r="FOO188" s="113"/>
      <c r="FOP188" s="113"/>
      <c r="FOQ188" s="113"/>
      <c r="FOR188" s="113"/>
      <c r="FOS188" s="113"/>
      <c r="FOT188" s="113"/>
      <c r="FOU188" s="113"/>
      <c r="FOV188" s="113"/>
      <c r="FOW188" s="113"/>
      <c r="FOX188" s="113"/>
      <c r="FOY188" s="113"/>
      <c r="FOZ188" s="113"/>
      <c r="FPA188" s="113"/>
      <c r="FPB188" s="113"/>
      <c r="FPC188" s="113"/>
      <c r="FPD188" s="113"/>
      <c r="FPE188" s="113"/>
      <c r="FPF188" s="113"/>
      <c r="FPG188" s="113"/>
      <c r="FPH188" s="113"/>
      <c r="FPI188" s="113"/>
      <c r="FPJ188" s="113"/>
      <c r="FPK188" s="113"/>
      <c r="FPL188" s="113"/>
      <c r="FPM188" s="113"/>
      <c r="FPN188" s="113"/>
      <c r="FPO188" s="113"/>
      <c r="FPP188" s="113"/>
      <c r="FPQ188" s="113"/>
      <c r="FPR188" s="113"/>
      <c r="FPS188" s="113"/>
      <c r="FPT188" s="113"/>
      <c r="FPU188" s="113"/>
      <c r="FPV188" s="113"/>
      <c r="FPW188" s="113"/>
      <c r="FPX188" s="113"/>
      <c r="FPY188" s="113"/>
      <c r="FPZ188" s="113"/>
      <c r="FQA188" s="113"/>
      <c r="FQB188" s="113"/>
      <c r="FQC188" s="113"/>
      <c r="FQD188" s="113"/>
      <c r="FQE188" s="113"/>
      <c r="FQF188" s="113"/>
      <c r="FQG188" s="113"/>
      <c r="FQH188" s="113"/>
      <c r="FQI188" s="113"/>
      <c r="FQJ188" s="113"/>
      <c r="FQK188" s="113"/>
      <c r="FQL188" s="113"/>
      <c r="FQM188" s="113"/>
      <c r="FQN188" s="113"/>
      <c r="FQO188" s="113"/>
      <c r="FQP188" s="113"/>
      <c r="FQQ188" s="113"/>
      <c r="FQR188" s="113"/>
      <c r="FQS188" s="113"/>
      <c r="FQT188" s="113"/>
      <c r="FQU188" s="113"/>
      <c r="FQV188" s="113"/>
      <c r="FQW188" s="113"/>
      <c r="FQX188" s="113"/>
      <c r="FQY188" s="113"/>
      <c r="FQZ188" s="113"/>
      <c r="FRA188" s="113"/>
      <c r="FRB188" s="113"/>
      <c r="FRC188" s="113"/>
      <c r="FRD188" s="113"/>
      <c r="FRE188" s="113"/>
      <c r="FRF188" s="113"/>
      <c r="FRG188" s="113"/>
      <c r="FRH188" s="113"/>
      <c r="FRI188" s="113"/>
      <c r="FRJ188" s="113"/>
      <c r="FRK188" s="113"/>
      <c r="FRL188" s="113"/>
      <c r="FRM188" s="113"/>
      <c r="FRN188" s="113"/>
      <c r="FRO188" s="113"/>
      <c r="FRP188" s="113"/>
      <c r="FRQ188" s="113"/>
      <c r="FRR188" s="113"/>
      <c r="FRS188" s="113"/>
      <c r="FRT188" s="113"/>
      <c r="FRU188" s="113"/>
      <c r="FRV188" s="113"/>
      <c r="FRW188" s="113"/>
      <c r="FRX188" s="113"/>
      <c r="FRY188" s="113"/>
      <c r="FRZ188" s="113"/>
      <c r="FSA188" s="113"/>
      <c r="FSB188" s="113"/>
      <c r="FSC188" s="113"/>
      <c r="FSD188" s="113"/>
      <c r="FSE188" s="113"/>
      <c r="FSF188" s="113"/>
      <c r="FSG188" s="113"/>
      <c r="FSH188" s="113"/>
      <c r="FSI188" s="113"/>
      <c r="FSJ188" s="113"/>
      <c r="FSK188" s="113"/>
      <c r="FSL188" s="113"/>
      <c r="FSM188" s="113"/>
      <c r="FSN188" s="113"/>
      <c r="FSO188" s="113"/>
      <c r="FSP188" s="113"/>
      <c r="FSQ188" s="113"/>
      <c r="FSR188" s="113"/>
      <c r="FSS188" s="113"/>
      <c r="FST188" s="113"/>
      <c r="FSU188" s="113"/>
      <c r="FSV188" s="113"/>
      <c r="FSW188" s="113"/>
      <c r="FSX188" s="113"/>
      <c r="FSY188" s="113"/>
      <c r="FSZ188" s="113"/>
      <c r="FTA188" s="113"/>
      <c r="FTB188" s="113"/>
      <c r="FTC188" s="113"/>
      <c r="FTD188" s="113"/>
      <c r="FTE188" s="113"/>
      <c r="FTF188" s="113"/>
      <c r="FTG188" s="113"/>
      <c r="FTH188" s="113"/>
      <c r="FTI188" s="113"/>
      <c r="FTJ188" s="113"/>
      <c r="FTK188" s="113"/>
      <c r="FTL188" s="113"/>
      <c r="FTM188" s="113"/>
      <c r="FTN188" s="113"/>
      <c r="FTO188" s="113"/>
      <c r="FTP188" s="113"/>
      <c r="FTQ188" s="113"/>
      <c r="FTR188" s="113"/>
      <c r="FTS188" s="113"/>
      <c r="FTT188" s="113"/>
      <c r="FTU188" s="113"/>
      <c r="FTV188" s="113"/>
      <c r="FTW188" s="113"/>
      <c r="FTX188" s="113"/>
      <c r="FTY188" s="113"/>
      <c r="FTZ188" s="113"/>
      <c r="FUA188" s="113"/>
      <c r="FUB188" s="113"/>
      <c r="FUC188" s="113"/>
      <c r="FUD188" s="113"/>
      <c r="FUE188" s="113"/>
      <c r="FUF188" s="113"/>
      <c r="FUG188" s="113"/>
      <c r="FUH188" s="113"/>
      <c r="FUI188" s="113"/>
      <c r="FUJ188" s="113"/>
      <c r="FUK188" s="113"/>
      <c r="FUL188" s="113"/>
      <c r="FUM188" s="113"/>
      <c r="FUN188" s="113"/>
      <c r="FUO188" s="113"/>
      <c r="FUP188" s="113"/>
      <c r="FUQ188" s="113"/>
      <c r="FUR188" s="113"/>
      <c r="FUS188" s="113"/>
      <c r="FUT188" s="113"/>
      <c r="FUU188" s="113"/>
      <c r="FUV188" s="113"/>
      <c r="FUW188" s="113"/>
      <c r="FUX188" s="113"/>
      <c r="FUY188" s="113"/>
      <c r="FUZ188" s="113"/>
      <c r="FVA188" s="113"/>
      <c r="FVB188" s="113"/>
      <c r="FVC188" s="113"/>
      <c r="FVD188" s="113"/>
      <c r="FVE188" s="113"/>
      <c r="FVF188" s="113"/>
      <c r="FVG188" s="113"/>
      <c r="FVH188" s="113"/>
      <c r="FVI188" s="113"/>
      <c r="FVJ188" s="113"/>
      <c r="FVK188" s="113"/>
      <c r="FVL188" s="113"/>
      <c r="FVM188" s="113"/>
      <c r="FVN188" s="113"/>
      <c r="FVO188" s="113"/>
      <c r="FVP188" s="113"/>
      <c r="FVQ188" s="113"/>
      <c r="FVR188" s="113"/>
      <c r="FVS188" s="113"/>
      <c r="FVT188" s="113"/>
      <c r="FVU188" s="113"/>
      <c r="FVV188" s="113"/>
      <c r="FVW188" s="113"/>
      <c r="FVX188" s="113"/>
      <c r="FVY188" s="113"/>
      <c r="FVZ188" s="113"/>
      <c r="FWA188" s="113"/>
      <c r="FWB188" s="113"/>
      <c r="FWC188" s="113"/>
      <c r="FWD188" s="113"/>
      <c r="FWE188" s="113"/>
      <c r="FWF188" s="113"/>
      <c r="FWG188" s="113"/>
      <c r="FWH188" s="113"/>
      <c r="FWI188" s="113"/>
      <c r="FWJ188" s="113"/>
      <c r="FWK188" s="113"/>
      <c r="FWL188" s="113"/>
      <c r="FWM188" s="113"/>
      <c r="FWN188" s="113"/>
      <c r="FWO188" s="113"/>
      <c r="FWP188" s="113"/>
      <c r="FWQ188" s="113"/>
      <c r="FWR188" s="113"/>
      <c r="FWS188" s="113"/>
      <c r="FWT188" s="113"/>
      <c r="FWU188" s="113"/>
      <c r="FWV188" s="113"/>
      <c r="FWW188" s="113"/>
      <c r="FWX188" s="113"/>
      <c r="FWY188" s="113"/>
      <c r="FWZ188" s="113"/>
      <c r="FXA188" s="113"/>
      <c r="FXB188" s="113"/>
      <c r="FXC188" s="113"/>
      <c r="FXD188" s="113"/>
      <c r="FXE188" s="113"/>
      <c r="FXF188" s="113"/>
      <c r="FXG188" s="113"/>
      <c r="FXH188" s="113"/>
      <c r="FXI188" s="113"/>
      <c r="FXJ188" s="113"/>
      <c r="FXK188" s="113"/>
      <c r="FXL188" s="113"/>
      <c r="FXM188" s="113"/>
      <c r="FXN188" s="113"/>
      <c r="FXO188" s="113"/>
      <c r="FXP188" s="113"/>
      <c r="FXQ188" s="113"/>
      <c r="FXR188" s="113"/>
      <c r="FXS188" s="113"/>
      <c r="FXT188" s="113"/>
      <c r="FXU188" s="113"/>
      <c r="FXV188" s="113"/>
      <c r="FXW188" s="113"/>
      <c r="FXX188" s="113"/>
      <c r="FXY188" s="113"/>
      <c r="FXZ188" s="113"/>
      <c r="FYA188" s="113"/>
      <c r="FYB188" s="113"/>
      <c r="FYC188" s="113"/>
      <c r="FYD188" s="113"/>
      <c r="FYE188" s="113"/>
      <c r="FYF188" s="113"/>
      <c r="FYG188" s="113"/>
      <c r="FYH188" s="113"/>
      <c r="FYI188" s="113"/>
      <c r="FYJ188" s="113"/>
      <c r="FYK188" s="113"/>
      <c r="FYL188" s="113"/>
      <c r="FYM188" s="113"/>
      <c r="FYN188" s="113"/>
      <c r="FYO188" s="113"/>
      <c r="FYP188" s="113"/>
      <c r="FYQ188" s="113"/>
      <c r="FYR188" s="113"/>
      <c r="FYS188" s="113"/>
      <c r="FYT188" s="113"/>
      <c r="FYU188" s="113"/>
      <c r="FYV188" s="113"/>
      <c r="FYW188" s="113"/>
      <c r="FYX188" s="113"/>
      <c r="FYY188" s="113"/>
      <c r="FYZ188" s="113"/>
      <c r="FZA188" s="113"/>
      <c r="FZB188" s="113"/>
      <c r="FZC188" s="113"/>
      <c r="FZD188" s="113"/>
      <c r="FZE188" s="113"/>
      <c r="FZF188" s="113"/>
      <c r="FZG188" s="113"/>
      <c r="FZH188" s="113"/>
      <c r="FZI188" s="113"/>
      <c r="FZJ188" s="113"/>
      <c r="FZK188" s="113"/>
      <c r="FZL188" s="113"/>
      <c r="FZM188" s="113"/>
      <c r="FZN188" s="113"/>
      <c r="FZO188" s="113"/>
      <c r="FZP188" s="113"/>
      <c r="FZQ188" s="113"/>
      <c r="FZR188" s="113"/>
      <c r="FZS188" s="113"/>
      <c r="FZT188" s="113"/>
      <c r="FZU188" s="113"/>
      <c r="FZV188" s="113"/>
      <c r="FZW188" s="113"/>
      <c r="FZX188" s="113"/>
      <c r="FZY188" s="113"/>
      <c r="FZZ188" s="113"/>
      <c r="GAA188" s="113"/>
      <c r="GAB188" s="113"/>
      <c r="GAC188" s="113"/>
      <c r="GAD188" s="113"/>
      <c r="GAE188" s="113"/>
      <c r="GAF188" s="113"/>
      <c r="GAG188" s="113"/>
      <c r="GAH188" s="113"/>
      <c r="GAI188" s="113"/>
      <c r="GAJ188" s="113"/>
      <c r="GAK188" s="113"/>
      <c r="GAL188" s="113"/>
      <c r="GAM188" s="113"/>
      <c r="GAN188" s="113"/>
      <c r="GAO188" s="113"/>
      <c r="GAP188" s="113"/>
      <c r="GAQ188" s="113"/>
      <c r="GAR188" s="113"/>
      <c r="GAS188" s="113"/>
      <c r="GAT188" s="113"/>
      <c r="GAU188" s="113"/>
      <c r="GAV188" s="113"/>
      <c r="GAW188" s="113"/>
      <c r="GAX188" s="113"/>
      <c r="GAY188" s="113"/>
      <c r="GAZ188" s="113"/>
      <c r="GBA188" s="113"/>
      <c r="GBB188" s="113"/>
      <c r="GBC188" s="113"/>
      <c r="GBD188" s="113"/>
      <c r="GBE188" s="113"/>
      <c r="GBF188" s="113"/>
      <c r="GBG188" s="113"/>
      <c r="GBH188" s="113"/>
      <c r="GBI188" s="113"/>
      <c r="GBJ188" s="113"/>
      <c r="GBK188" s="113"/>
      <c r="GBL188" s="113"/>
      <c r="GBM188" s="113"/>
      <c r="GBN188" s="113"/>
      <c r="GBO188" s="113"/>
      <c r="GBP188" s="113"/>
      <c r="GBQ188" s="113"/>
      <c r="GBR188" s="113"/>
      <c r="GBS188" s="113"/>
      <c r="GBT188" s="113"/>
      <c r="GBU188" s="113"/>
      <c r="GBV188" s="113"/>
      <c r="GBW188" s="113"/>
      <c r="GBX188" s="113"/>
      <c r="GBY188" s="113"/>
      <c r="GBZ188" s="113"/>
      <c r="GCA188" s="113"/>
      <c r="GCB188" s="113"/>
      <c r="GCC188" s="113"/>
      <c r="GCD188" s="113"/>
      <c r="GCE188" s="113"/>
      <c r="GCF188" s="113"/>
      <c r="GCG188" s="113"/>
      <c r="GCH188" s="113"/>
      <c r="GCI188" s="113"/>
      <c r="GCJ188" s="113"/>
      <c r="GCK188" s="113"/>
      <c r="GCL188" s="113"/>
      <c r="GCM188" s="113"/>
      <c r="GCN188" s="113"/>
      <c r="GCO188" s="113"/>
      <c r="GCP188" s="113"/>
      <c r="GCQ188" s="113"/>
      <c r="GCR188" s="113"/>
      <c r="GCS188" s="113"/>
      <c r="GCT188" s="113"/>
      <c r="GCU188" s="113"/>
      <c r="GCV188" s="113"/>
      <c r="GCW188" s="113"/>
      <c r="GCX188" s="113"/>
      <c r="GCY188" s="113"/>
      <c r="GCZ188" s="113"/>
      <c r="GDA188" s="113"/>
      <c r="GDB188" s="113"/>
      <c r="GDC188" s="113"/>
      <c r="GDD188" s="113"/>
      <c r="GDE188" s="113"/>
      <c r="GDF188" s="113"/>
      <c r="GDG188" s="113"/>
      <c r="GDH188" s="113"/>
      <c r="GDI188" s="113"/>
      <c r="GDJ188" s="113"/>
      <c r="GDK188" s="113"/>
      <c r="GDL188" s="113"/>
      <c r="GDM188" s="113"/>
      <c r="GDN188" s="113"/>
      <c r="GDO188" s="113"/>
      <c r="GDP188" s="113"/>
      <c r="GDQ188" s="113"/>
      <c r="GDR188" s="113"/>
      <c r="GDS188" s="113"/>
      <c r="GDT188" s="113"/>
      <c r="GDU188" s="113"/>
      <c r="GDV188" s="113"/>
      <c r="GDW188" s="113"/>
      <c r="GDX188" s="113"/>
      <c r="GDY188" s="113"/>
      <c r="GDZ188" s="113"/>
      <c r="GEA188" s="113"/>
      <c r="GEB188" s="113"/>
      <c r="GEC188" s="113"/>
      <c r="GED188" s="113"/>
      <c r="GEE188" s="113"/>
      <c r="GEF188" s="113"/>
      <c r="GEG188" s="113"/>
      <c r="GEH188" s="113"/>
      <c r="GEI188" s="113"/>
      <c r="GEJ188" s="113"/>
      <c r="GEK188" s="113"/>
      <c r="GEL188" s="113"/>
      <c r="GEM188" s="113"/>
      <c r="GEN188" s="113"/>
      <c r="GEO188" s="113"/>
      <c r="GEP188" s="113"/>
      <c r="GEQ188" s="113"/>
      <c r="GER188" s="113"/>
      <c r="GES188" s="113"/>
      <c r="GET188" s="113"/>
      <c r="GEU188" s="113"/>
      <c r="GEV188" s="113"/>
      <c r="GEW188" s="113"/>
      <c r="GEX188" s="113"/>
      <c r="GEY188" s="113"/>
      <c r="GEZ188" s="113"/>
      <c r="GFA188" s="113"/>
      <c r="GFB188" s="113"/>
      <c r="GFC188" s="113"/>
      <c r="GFD188" s="113"/>
      <c r="GFE188" s="113"/>
      <c r="GFF188" s="113"/>
      <c r="GFG188" s="113"/>
      <c r="GFH188" s="113"/>
      <c r="GFI188" s="113"/>
      <c r="GFJ188" s="113"/>
      <c r="GFK188" s="113"/>
      <c r="GFL188" s="113"/>
      <c r="GFM188" s="113"/>
      <c r="GFN188" s="113"/>
      <c r="GFO188" s="113"/>
      <c r="GFP188" s="113"/>
      <c r="GFQ188" s="113"/>
      <c r="GFR188" s="113"/>
      <c r="GFS188" s="113"/>
      <c r="GFT188" s="113"/>
      <c r="GFU188" s="113"/>
      <c r="GFV188" s="113"/>
      <c r="GFW188" s="113"/>
      <c r="GFX188" s="113"/>
      <c r="GFY188" s="113"/>
      <c r="GFZ188" s="113"/>
      <c r="GGA188" s="113"/>
      <c r="GGB188" s="113"/>
      <c r="GGC188" s="113"/>
      <c r="GGD188" s="113"/>
      <c r="GGE188" s="113"/>
      <c r="GGF188" s="113"/>
      <c r="GGG188" s="113"/>
      <c r="GGH188" s="113"/>
      <c r="GGI188" s="113"/>
      <c r="GGJ188" s="113"/>
      <c r="GGK188" s="113"/>
      <c r="GGL188" s="113"/>
      <c r="GGM188" s="113"/>
      <c r="GGN188" s="113"/>
      <c r="GGO188" s="113"/>
      <c r="GGP188" s="113"/>
      <c r="GGQ188" s="113"/>
      <c r="GGR188" s="113"/>
      <c r="GGS188" s="113"/>
      <c r="GGT188" s="113"/>
      <c r="GGU188" s="113"/>
      <c r="GGV188" s="113"/>
      <c r="GGW188" s="113"/>
      <c r="GGX188" s="113"/>
      <c r="GGY188" s="113"/>
      <c r="GGZ188" s="113"/>
      <c r="GHA188" s="113"/>
      <c r="GHB188" s="113"/>
      <c r="GHC188" s="113"/>
      <c r="GHD188" s="113"/>
      <c r="GHE188" s="113"/>
      <c r="GHF188" s="113"/>
      <c r="GHG188" s="113"/>
      <c r="GHH188" s="113"/>
      <c r="GHI188" s="113"/>
      <c r="GHJ188" s="113"/>
      <c r="GHK188" s="113"/>
      <c r="GHL188" s="113"/>
      <c r="GHM188" s="113"/>
      <c r="GHN188" s="113"/>
      <c r="GHO188" s="113"/>
      <c r="GHP188" s="113"/>
      <c r="GHQ188" s="113"/>
      <c r="GHR188" s="113"/>
      <c r="GHS188" s="113"/>
      <c r="GHT188" s="113"/>
      <c r="GHU188" s="113"/>
      <c r="GHV188" s="113"/>
      <c r="GHW188" s="113"/>
      <c r="GHX188" s="113"/>
      <c r="GHY188" s="113"/>
      <c r="GHZ188" s="113"/>
      <c r="GIA188" s="113"/>
      <c r="GIB188" s="113"/>
      <c r="GIC188" s="113"/>
      <c r="GID188" s="113"/>
      <c r="GIE188" s="113"/>
      <c r="GIF188" s="113"/>
      <c r="GIG188" s="113"/>
      <c r="GIH188" s="113"/>
      <c r="GII188" s="113"/>
      <c r="GIJ188" s="113"/>
      <c r="GIK188" s="113"/>
      <c r="GIL188" s="113"/>
      <c r="GIM188" s="113"/>
      <c r="GIN188" s="113"/>
      <c r="GIO188" s="113"/>
      <c r="GIP188" s="113"/>
      <c r="GIQ188" s="113"/>
      <c r="GIR188" s="113"/>
      <c r="GIS188" s="113"/>
      <c r="GIT188" s="113"/>
      <c r="GIU188" s="113"/>
      <c r="GIV188" s="113"/>
      <c r="GIW188" s="113"/>
      <c r="GIX188" s="113"/>
      <c r="GIY188" s="113"/>
      <c r="GIZ188" s="113"/>
      <c r="GJA188" s="113"/>
      <c r="GJB188" s="113"/>
      <c r="GJC188" s="113"/>
      <c r="GJD188" s="113"/>
      <c r="GJE188" s="113"/>
      <c r="GJF188" s="113"/>
      <c r="GJG188" s="113"/>
      <c r="GJH188" s="113"/>
      <c r="GJI188" s="113"/>
      <c r="GJJ188" s="113"/>
      <c r="GJK188" s="113"/>
      <c r="GJL188" s="113"/>
      <c r="GJM188" s="113"/>
      <c r="GJN188" s="113"/>
      <c r="GJO188" s="113"/>
      <c r="GJP188" s="113"/>
      <c r="GJQ188" s="113"/>
      <c r="GJR188" s="113"/>
      <c r="GJS188" s="113"/>
      <c r="GJT188" s="113"/>
      <c r="GJU188" s="113"/>
      <c r="GJV188" s="113"/>
      <c r="GJW188" s="113"/>
      <c r="GJX188" s="113"/>
      <c r="GJY188" s="113"/>
      <c r="GJZ188" s="113"/>
      <c r="GKA188" s="113"/>
      <c r="GKB188" s="113"/>
      <c r="GKC188" s="113"/>
      <c r="GKD188" s="113"/>
      <c r="GKE188" s="113"/>
      <c r="GKF188" s="113"/>
      <c r="GKG188" s="113"/>
      <c r="GKH188" s="113"/>
      <c r="GKI188" s="113"/>
      <c r="GKJ188" s="113"/>
      <c r="GKK188" s="113"/>
      <c r="GKL188" s="113"/>
      <c r="GKM188" s="113"/>
      <c r="GKN188" s="113"/>
      <c r="GKO188" s="113"/>
      <c r="GKP188" s="113"/>
      <c r="GKQ188" s="113"/>
      <c r="GKR188" s="113"/>
      <c r="GKS188" s="113"/>
      <c r="GKT188" s="113"/>
      <c r="GKU188" s="113"/>
      <c r="GKV188" s="113"/>
      <c r="GKW188" s="113"/>
      <c r="GKX188" s="113"/>
      <c r="GKY188" s="113"/>
      <c r="GKZ188" s="113"/>
      <c r="GLA188" s="113"/>
      <c r="GLB188" s="113"/>
      <c r="GLC188" s="113"/>
      <c r="GLD188" s="113"/>
      <c r="GLE188" s="113"/>
      <c r="GLF188" s="113"/>
      <c r="GLG188" s="113"/>
      <c r="GLH188" s="113"/>
      <c r="GLI188" s="113"/>
      <c r="GLJ188" s="113"/>
      <c r="GLK188" s="113"/>
      <c r="GLL188" s="113"/>
      <c r="GLM188" s="113"/>
      <c r="GLN188" s="113"/>
      <c r="GLO188" s="113"/>
      <c r="GLP188" s="113"/>
      <c r="GLQ188" s="113"/>
      <c r="GLR188" s="113"/>
      <c r="GLS188" s="113"/>
      <c r="GLT188" s="113"/>
      <c r="GLU188" s="113"/>
      <c r="GLV188" s="113"/>
      <c r="GLW188" s="113"/>
      <c r="GLX188" s="113"/>
      <c r="GLY188" s="113"/>
      <c r="GLZ188" s="113"/>
      <c r="GMA188" s="113"/>
      <c r="GMB188" s="113"/>
      <c r="GMC188" s="113"/>
      <c r="GMD188" s="113"/>
      <c r="GME188" s="113"/>
      <c r="GMF188" s="113"/>
      <c r="GMG188" s="113"/>
      <c r="GMH188" s="113"/>
      <c r="GMI188" s="113"/>
      <c r="GMJ188" s="113"/>
      <c r="GMK188" s="113"/>
      <c r="GML188" s="113"/>
      <c r="GMM188" s="113"/>
      <c r="GMN188" s="113"/>
      <c r="GMO188" s="113"/>
      <c r="GMP188" s="113"/>
      <c r="GMQ188" s="113"/>
      <c r="GMR188" s="113"/>
      <c r="GMS188" s="113"/>
      <c r="GMT188" s="113"/>
      <c r="GMU188" s="113"/>
      <c r="GMV188" s="113"/>
      <c r="GMW188" s="113"/>
      <c r="GMX188" s="113"/>
      <c r="GMY188" s="113"/>
      <c r="GMZ188" s="113"/>
      <c r="GNA188" s="113"/>
      <c r="GNB188" s="113"/>
      <c r="GNC188" s="113"/>
      <c r="GND188" s="113"/>
      <c r="GNE188" s="113"/>
      <c r="GNF188" s="113"/>
      <c r="GNG188" s="113"/>
      <c r="GNH188" s="113"/>
      <c r="GNI188" s="113"/>
      <c r="GNJ188" s="113"/>
      <c r="GNK188" s="113"/>
      <c r="GNL188" s="113"/>
      <c r="GNM188" s="113"/>
      <c r="GNN188" s="113"/>
      <c r="GNO188" s="113"/>
      <c r="GNP188" s="113"/>
      <c r="GNQ188" s="113"/>
      <c r="GNR188" s="113"/>
      <c r="GNS188" s="113"/>
      <c r="GNT188" s="113"/>
      <c r="GNU188" s="113"/>
      <c r="GNV188" s="113"/>
      <c r="GNW188" s="113"/>
      <c r="GNX188" s="113"/>
      <c r="GNY188" s="113"/>
      <c r="GNZ188" s="113"/>
      <c r="GOA188" s="113"/>
      <c r="GOB188" s="113"/>
      <c r="GOC188" s="113"/>
      <c r="GOD188" s="113"/>
      <c r="GOE188" s="113"/>
      <c r="GOF188" s="113"/>
      <c r="GOG188" s="113"/>
      <c r="GOH188" s="113"/>
      <c r="GOI188" s="113"/>
      <c r="GOJ188" s="113"/>
      <c r="GOK188" s="113"/>
      <c r="GOL188" s="113"/>
      <c r="GOM188" s="113"/>
      <c r="GON188" s="113"/>
      <c r="GOO188" s="113"/>
      <c r="GOP188" s="113"/>
      <c r="GOQ188" s="113"/>
      <c r="GOR188" s="113"/>
      <c r="GOS188" s="113"/>
      <c r="GOT188" s="113"/>
      <c r="GOU188" s="113"/>
      <c r="GOV188" s="113"/>
      <c r="GOW188" s="113"/>
      <c r="GOX188" s="113"/>
      <c r="GOY188" s="113"/>
      <c r="GOZ188" s="113"/>
      <c r="GPA188" s="113"/>
      <c r="GPB188" s="113"/>
      <c r="GPC188" s="113"/>
      <c r="GPD188" s="113"/>
      <c r="GPE188" s="113"/>
      <c r="GPF188" s="113"/>
      <c r="GPG188" s="113"/>
      <c r="GPH188" s="113"/>
      <c r="GPI188" s="113"/>
      <c r="GPJ188" s="113"/>
      <c r="GPK188" s="113"/>
      <c r="GPL188" s="113"/>
      <c r="GPM188" s="113"/>
      <c r="GPN188" s="113"/>
      <c r="GPO188" s="113"/>
      <c r="GPP188" s="113"/>
      <c r="GPQ188" s="113"/>
      <c r="GPR188" s="113"/>
      <c r="GPS188" s="113"/>
      <c r="GPT188" s="113"/>
      <c r="GPU188" s="113"/>
      <c r="GPV188" s="113"/>
      <c r="GPW188" s="113"/>
      <c r="GPX188" s="113"/>
      <c r="GPY188" s="113"/>
      <c r="GPZ188" s="113"/>
      <c r="GQA188" s="113"/>
      <c r="GQB188" s="113"/>
      <c r="GQC188" s="113"/>
      <c r="GQD188" s="113"/>
      <c r="GQE188" s="113"/>
      <c r="GQF188" s="113"/>
      <c r="GQG188" s="113"/>
      <c r="GQH188" s="113"/>
      <c r="GQI188" s="113"/>
      <c r="GQJ188" s="113"/>
      <c r="GQK188" s="113"/>
      <c r="GQL188" s="113"/>
      <c r="GQM188" s="113"/>
      <c r="GQN188" s="113"/>
      <c r="GQO188" s="113"/>
      <c r="GQP188" s="113"/>
      <c r="GQQ188" s="113"/>
      <c r="GQR188" s="113"/>
      <c r="GQS188" s="113"/>
      <c r="GQT188" s="113"/>
      <c r="GQU188" s="113"/>
      <c r="GQV188" s="113"/>
      <c r="GQW188" s="113"/>
      <c r="GQX188" s="113"/>
      <c r="GQY188" s="113"/>
      <c r="GQZ188" s="113"/>
      <c r="GRA188" s="113"/>
      <c r="GRB188" s="113"/>
      <c r="GRC188" s="113"/>
      <c r="GRD188" s="113"/>
      <c r="GRE188" s="113"/>
      <c r="GRF188" s="113"/>
      <c r="GRG188" s="113"/>
      <c r="GRH188" s="113"/>
      <c r="GRI188" s="113"/>
      <c r="GRJ188" s="113"/>
      <c r="GRK188" s="113"/>
      <c r="GRL188" s="113"/>
      <c r="GRM188" s="113"/>
      <c r="GRN188" s="113"/>
      <c r="GRO188" s="113"/>
      <c r="GRP188" s="113"/>
      <c r="GRQ188" s="113"/>
      <c r="GRR188" s="113"/>
      <c r="GRS188" s="113"/>
      <c r="GRT188" s="113"/>
      <c r="GRU188" s="113"/>
      <c r="GRV188" s="113"/>
      <c r="GRW188" s="113"/>
      <c r="GRX188" s="113"/>
      <c r="GRY188" s="113"/>
      <c r="GRZ188" s="113"/>
      <c r="GSA188" s="113"/>
      <c r="GSB188" s="113"/>
      <c r="GSC188" s="113"/>
      <c r="GSD188" s="113"/>
      <c r="GSE188" s="113"/>
      <c r="GSF188" s="113"/>
      <c r="GSG188" s="113"/>
      <c r="GSH188" s="113"/>
      <c r="GSI188" s="113"/>
      <c r="GSJ188" s="113"/>
      <c r="GSK188" s="113"/>
      <c r="GSL188" s="113"/>
      <c r="GSM188" s="113"/>
      <c r="GSN188" s="113"/>
      <c r="GSO188" s="113"/>
      <c r="GSP188" s="113"/>
      <c r="GSQ188" s="113"/>
      <c r="GSR188" s="113"/>
      <c r="GSS188" s="113"/>
      <c r="GST188" s="113"/>
      <c r="GSU188" s="113"/>
      <c r="GSV188" s="113"/>
      <c r="GSW188" s="113"/>
      <c r="GSX188" s="113"/>
      <c r="GSY188" s="113"/>
      <c r="GSZ188" s="113"/>
      <c r="GTA188" s="113"/>
      <c r="GTB188" s="113"/>
      <c r="GTC188" s="113"/>
      <c r="GTD188" s="113"/>
      <c r="GTE188" s="113"/>
      <c r="GTF188" s="113"/>
      <c r="GTG188" s="113"/>
      <c r="GTH188" s="113"/>
      <c r="GTI188" s="113"/>
      <c r="GTJ188" s="113"/>
      <c r="GTK188" s="113"/>
      <c r="GTL188" s="113"/>
      <c r="GTM188" s="113"/>
      <c r="GTN188" s="113"/>
      <c r="GTO188" s="113"/>
      <c r="GTP188" s="113"/>
      <c r="GTQ188" s="113"/>
      <c r="GTR188" s="113"/>
      <c r="GTS188" s="113"/>
      <c r="GTT188" s="113"/>
      <c r="GTU188" s="113"/>
      <c r="GTV188" s="113"/>
      <c r="GTW188" s="113"/>
      <c r="GTX188" s="113"/>
      <c r="GTY188" s="113"/>
      <c r="GTZ188" s="113"/>
      <c r="GUA188" s="113"/>
      <c r="GUB188" s="113"/>
      <c r="GUC188" s="113"/>
      <c r="GUD188" s="113"/>
      <c r="GUE188" s="113"/>
      <c r="GUF188" s="113"/>
      <c r="GUG188" s="113"/>
      <c r="GUH188" s="113"/>
      <c r="GUI188" s="113"/>
      <c r="GUJ188" s="113"/>
      <c r="GUK188" s="113"/>
      <c r="GUL188" s="113"/>
      <c r="GUM188" s="113"/>
      <c r="GUN188" s="113"/>
      <c r="GUO188" s="113"/>
      <c r="GUP188" s="113"/>
      <c r="GUQ188" s="113"/>
      <c r="GUR188" s="113"/>
      <c r="GUS188" s="113"/>
      <c r="GUT188" s="113"/>
      <c r="GUU188" s="113"/>
      <c r="GUV188" s="113"/>
      <c r="GUW188" s="113"/>
      <c r="GUX188" s="113"/>
      <c r="GUY188" s="113"/>
      <c r="GUZ188" s="113"/>
      <c r="GVA188" s="113"/>
      <c r="GVB188" s="113"/>
      <c r="GVC188" s="113"/>
      <c r="GVD188" s="113"/>
      <c r="GVE188" s="113"/>
      <c r="GVF188" s="113"/>
      <c r="GVG188" s="113"/>
      <c r="GVH188" s="113"/>
      <c r="GVI188" s="113"/>
      <c r="GVJ188" s="113"/>
      <c r="GVK188" s="113"/>
      <c r="GVL188" s="113"/>
      <c r="GVM188" s="113"/>
      <c r="GVN188" s="113"/>
      <c r="GVO188" s="113"/>
      <c r="GVP188" s="113"/>
      <c r="GVQ188" s="113"/>
      <c r="GVR188" s="113"/>
      <c r="GVS188" s="113"/>
      <c r="GVT188" s="113"/>
      <c r="GVU188" s="113"/>
      <c r="GVV188" s="113"/>
      <c r="GVW188" s="113"/>
      <c r="GVX188" s="113"/>
      <c r="GVY188" s="113"/>
      <c r="GVZ188" s="113"/>
      <c r="GWA188" s="113"/>
      <c r="GWB188" s="113"/>
      <c r="GWC188" s="113"/>
      <c r="GWD188" s="113"/>
      <c r="GWE188" s="113"/>
      <c r="GWF188" s="113"/>
      <c r="GWG188" s="113"/>
      <c r="GWH188" s="113"/>
      <c r="GWI188" s="113"/>
      <c r="GWJ188" s="113"/>
      <c r="GWK188" s="113"/>
      <c r="GWL188" s="113"/>
      <c r="GWM188" s="113"/>
      <c r="GWN188" s="113"/>
      <c r="GWO188" s="113"/>
      <c r="GWP188" s="113"/>
      <c r="GWQ188" s="113"/>
      <c r="GWR188" s="113"/>
      <c r="GWS188" s="113"/>
      <c r="GWT188" s="113"/>
      <c r="GWU188" s="113"/>
      <c r="GWV188" s="113"/>
      <c r="GWW188" s="113"/>
      <c r="GWX188" s="113"/>
      <c r="GWY188" s="113"/>
      <c r="GWZ188" s="113"/>
      <c r="GXA188" s="113"/>
      <c r="GXB188" s="113"/>
      <c r="GXC188" s="113"/>
      <c r="GXD188" s="113"/>
      <c r="GXE188" s="113"/>
      <c r="GXF188" s="113"/>
      <c r="GXG188" s="113"/>
      <c r="GXH188" s="113"/>
      <c r="GXI188" s="113"/>
      <c r="GXJ188" s="113"/>
      <c r="GXK188" s="113"/>
      <c r="GXL188" s="113"/>
      <c r="GXM188" s="113"/>
      <c r="GXN188" s="113"/>
      <c r="GXO188" s="113"/>
      <c r="GXP188" s="113"/>
      <c r="GXQ188" s="113"/>
      <c r="GXR188" s="113"/>
      <c r="GXS188" s="113"/>
      <c r="GXT188" s="113"/>
      <c r="GXU188" s="113"/>
      <c r="GXV188" s="113"/>
      <c r="GXW188" s="113"/>
      <c r="GXX188" s="113"/>
      <c r="GXY188" s="113"/>
      <c r="GXZ188" s="113"/>
      <c r="GYA188" s="113"/>
      <c r="GYB188" s="113"/>
      <c r="GYC188" s="113"/>
      <c r="GYD188" s="113"/>
      <c r="GYE188" s="113"/>
      <c r="GYF188" s="113"/>
      <c r="GYG188" s="113"/>
      <c r="GYH188" s="113"/>
      <c r="GYI188" s="113"/>
      <c r="GYJ188" s="113"/>
      <c r="GYK188" s="113"/>
      <c r="GYL188" s="113"/>
      <c r="GYM188" s="113"/>
      <c r="GYN188" s="113"/>
      <c r="GYO188" s="113"/>
      <c r="GYP188" s="113"/>
      <c r="GYQ188" s="113"/>
      <c r="GYR188" s="113"/>
      <c r="GYS188" s="113"/>
      <c r="GYT188" s="113"/>
      <c r="GYU188" s="113"/>
      <c r="GYV188" s="113"/>
      <c r="GYW188" s="113"/>
      <c r="GYX188" s="113"/>
      <c r="GYY188" s="113"/>
      <c r="GYZ188" s="113"/>
      <c r="GZA188" s="113"/>
      <c r="GZB188" s="113"/>
      <c r="GZC188" s="113"/>
      <c r="GZD188" s="113"/>
      <c r="GZE188" s="113"/>
      <c r="GZF188" s="113"/>
      <c r="GZG188" s="113"/>
      <c r="GZH188" s="113"/>
      <c r="GZI188" s="113"/>
      <c r="GZJ188" s="113"/>
      <c r="GZK188" s="113"/>
      <c r="GZL188" s="113"/>
      <c r="GZM188" s="113"/>
      <c r="GZN188" s="113"/>
      <c r="GZO188" s="113"/>
      <c r="GZP188" s="113"/>
      <c r="GZQ188" s="113"/>
      <c r="GZR188" s="113"/>
      <c r="GZS188" s="113"/>
      <c r="GZT188" s="113"/>
      <c r="GZU188" s="113"/>
      <c r="GZV188" s="113"/>
      <c r="GZW188" s="113"/>
      <c r="GZX188" s="113"/>
      <c r="GZY188" s="113"/>
      <c r="GZZ188" s="113"/>
      <c r="HAA188" s="113"/>
      <c r="HAB188" s="113"/>
      <c r="HAC188" s="113"/>
      <c r="HAD188" s="113"/>
      <c r="HAE188" s="113"/>
      <c r="HAF188" s="113"/>
      <c r="HAG188" s="113"/>
      <c r="HAH188" s="113"/>
      <c r="HAI188" s="113"/>
      <c r="HAJ188" s="113"/>
      <c r="HAK188" s="113"/>
      <c r="HAL188" s="113"/>
      <c r="HAM188" s="113"/>
      <c r="HAN188" s="113"/>
      <c r="HAO188" s="113"/>
      <c r="HAP188" s="113"/>
      <c r="HAQ188" s="113"/>
      <c r="HAR188" s="113"/>
      <c r="HAS188" s="113"/>
      <c r="HAT188" s="113"/>
      <c r="HAU188" s="113"/>
      <c r="HAV188" s="113"/>
      <c r="HAW188" s="113"/>
      <c r="HAX188" s="113"/>
      <c r="HAY188" s="113"/>
      <c r="HAZ188" s="113"/>
      <c r="HBA188" s="113"/>
      <c r="HBB188" s="113"/>
      <c r="HBC188" s="113"/>
      <c r="HBD188" s="113"/>
      <c r="HBE188" s="113"/>
      <c r="HBF188" s="113"/>
      <c r="HBG188" s="113"/>
      <c r="HBH188" s="113"/>
      <c r="HBI188" s="113"/>
      <c r="HBJ188" s="113"/>
      <c r="HBK188" s="113"/>
      <c r="HBL188" s="113"/>
      <c r="HBM188" s="113"/>
      <c r="HBN188" s="113"/>
      <c r="HBO188" s="113"/>
      <c r="HBP188" s="113"/>
      <c r="HBQ188" s="113"/>
      <c r="HBR188" s="113"/>
      <c r="HBS188" s="113"/>
      <c r="HBT188" s="113"/>
      <c r="HBU188" s="113"/>
      <c r="HBV188" s="113"/>
      <c r="HBW188" s="113"/>
      <c r="HBX188" s="113"/>
      <c r="HBY188" s="113"/>
      <c r="HBZ188" s="113"/>
      <c r="HCA188" s="113"/>
      <c r="HCB188" s="113"/>
      <c r="HCC188" s="113"/>
      <c r="HCD188" s="113"/>
      <c r="HCE188" s="113"/>
      <c r="HCF188" s="113"/>
      <c r="HCG188" s="113"/>
      <c r="HCH188" s="113"/>
      <c r="HCI188" s="113"/>
      <c r="HCJ188" s="113"/>
      <c r="HCK188" s="113"/>
      <c r="HCL188" s="113"/>
      <c r="HCM188" s="113"/>
      <c r="HCN188" s="113"/>
      <c r="HCO188" s="113"/>
      <c r="HCP188" s="113"/>
      <c r="HCQ188" s="113"/>
      <c r="HCR188" s="113"/>
      <c r="HCS188" s="113"/>
      <c r="HCT188" s="113"/>
      <c r="HCU188" s="113"/>
      <c r="HCV188" s="113"/>
      <c r="HCW188" s="113"/>
      <c r="HCX188" s="113"/>
      <c r="HCY188" s="113"/>
      <c r="HCZ188" s="113"/>
      <c r="HDA188" s="113"/>
      <c r="HDB188" s="113"/>
      <c r="HDC188" s="113"/>
      <c r="HDD188" s="113"/>
      <c r="HDE188" s="113"/>
      <c r="HDF188" s="113"/>
      <c r="HDG188" s="113"/>
      <c r="HDH188" s="113"/>
      <c r="HDI188" s="113"/>
      <c r="HDJ188" s="113"/>
      <c r="HDK188" s="113"/>
      <c r="HDL188" s="113"/>
      <c r="HDM188" s="113"/>
      <c r="HDN188" s="113"/>
      <c r="HDO188" s="113"/>
      <c r="HDP188" s="113"/>
      <c r="HDQ188" s="113"/>
      <c r="HDR188" s="113"/>
      <c r="HDS188" s="113"/>
      <c r="HDT188" s="113"/>
      <c r="HDU188" s="113"/>
      <c r="HDV188" s="113"/>
      <c r="HDW188" s="113"/>
      <c r="HDX188" s="113"/>
      <c r="HDY188" s="113"/>
      <c r="HDZ188" s="113"/>
      <c r="HEA188" s="113"/>
      <c r="HEB188" s="113"/>
      <c r="HEC188" s="113"/>
      <c r="HED188" s="113"/>
      <c r="HEE188" s="113"/>
      <c r="HEF188" s="113"/>
      <c r="HEG188" s="113"/>
      <c r="HEH188" s="113"/>
      <c r="HEI188" s="113"/>
      <c r="HEJ188" s="113"/>
      <c r="HEK188" s="113"/>
      <c r="HEL188" s="113"/>
      <c r="HEM188" s="113"/>
      <c r="HEN188" s="113"/>
      <c r="HEO188" s="113"/>
      <c r="HEP188" s="113"/>
      <c r="HEQ188" s="113"/>
      <c r="HER188" s="113"/>
      <c r="HES188" s="113"/>
      <c r="HET188" s="113"/>
      <c r="HEU188" s="113"/>
      <c r="HEV188" s="113"/>
      <c r="HEW188" s="113"/>
      <c r="HEX188" s="113"/>
      <c r="HEY188" s="113"/>
      <c r="HEZ188" s="113"/>
      <c r="HFA188" s="113"/>
      <c r="HFB188" s="113"/>
      <c r="HFC188" s="113"/>
      <c r="HFD188" s="113"/>
      <c r="HFE188" s="113"/>
      <c r="HFF188" s="113"/>
      <c r="HFG188" s="113"/>
      <c r="HFH188" s="113"/>
      <c r="HFI188" s="113"/>
      <c r="HFJ188" s="113"/>
      <c r="HFK188" s="113"/>
      <c r="HFL188" s="113"/>
      <c r="HFM188" s="113"/>
      <c r="HFN188" s="113"/>
      <c r="HFO188" s="113"/>
      <c r="HFP188" s="113"/>
      <c r="HFQ188" s="113"/>
      <c r="HFR188" s="113"/>
      <c r="HFS188" s="113"/>
      <c r="HFT188" s="113"/>
      <c r="HFU188" s="113"/>
      <c r="HFV188" s="113"/>
      <c r="HFW188" s="113"/>
      <c r="HFX188" s="113"/>
      <c r="HFY188" s="113"/>
      <c r="HFZ188" s="113"/>
      <c r="HGA188" s="113"/>
      <c r="HGB188" s="113"/>
      <c r="HGC188" s="113"/>
      <c r="HGD188" s="113"/>
      <c r="HGE188" s="113"/>
      <c r="HGF188" s="113"/>
      <c r="HGG188" s="113"/>
      <c r="HGH188" s="113"/>
      <c r="HGI188" s="113"/>
      <c r="HGJ188" s="113"/>
      <c r="HGK188" s="113"/>
      <c r="HGL188" s="113"/>
      <c r="HGM188" s="113"/>
      <c r="HGN188" s="113"/>
      <c r="HGO188" s="113"/>
      <c r="HGP188" s="113"/>
      <c r="HGQ188" s="113"/>
      <c r="HGR188" s="113"/>
      <c r="HGS188" s="113"/>
      <c r="HGT188" s="113"/>
      <c r="HGU188" s="113"/>
      <c r="HGV188" s="113"/>
      <c r="HGW188" s="113"/>
      <c r="HGX188" s="113"/>
      <c r="HGY188" s="113"/>
      <c r="HGZ188" s="113"/>
      <c r="HHA188" s="113"/>
      <c r="HHB188" s="113"/>
      <c r="HHC188" s="113"/>
      <c r="HHD188" s="113"/>
      <c r="HHE188" s="113"/>
      <c r="HHF188" s="113"/>
      <c r="HHG188" s="113"/>
      <c r="HHH188" s="113"/>
      <c r="HHI188" s="113"/>
      <c r="HHJ188" s="113"/>
      <c r="HHK188" s="113"/>
      <c r="HHL188" s="113"/>
      <c r="HHM188" s="113"/>
      <c r="HHN188" s="113"/>
      <c r="HHO188" s="113"/>
      <c r="HHP188" s="113"/>
      <c r="HHQ188" s="113"/>
      <c r="HHR188" s="113"/>
      <c r="HHS188" s="113"/>
      <c r="HHT188" s="113"/>
      <c r="HHU188" s="113"/>
      <c r="HHV188" s="113"/>
      <c r="HHW188" s="113"/>
      <c r="HHX188" s="113"/>
      <c r="HHY188" s="113"/>
      <c r="HHZ188" s="113"/>
      <c r="HIA188" s="113"/>
      <c r="HIB188" s="113"/>
      <c r="HIC188" s="113"/>
      <c r="HID188" s="113"/>
      <c r="HIE188" s="113"/>
      <c r="HIF188" s="113"/>
      <c r="HIG188" s="113"/>
      <c r="HIH188" s="113"/>
      <c r="HII188" s="113"/>
      <c r="HIJ188" s="113"/>
      <c r="HIK188" s="113"/>
      <c r="HIL188" s="113"/>
      <c r="HIM188" s="113"/>
      <c r="HIN188" s="113"/>
      <c r="HIO188" s="113"/>
      <c r="HIP188" s="113"/>
      <c r="HIQ188" s="113"/>
      <c r="HIR188" s="113"/>
      <c r="HIS188" s="113"/>
      <c r="HIT188" s="113"/>
      <c r="HIU188" s="113"/>
      <c r="HIV188" s="113"/>
      <c r="HIW188" s="113"/>
      <c r="HIX188" s="113"/>
      <c r="HIY188" s="113"/>
      <c r="HIZ188" s="113"/>
      <c r="HJA188" s="113"/>
      <c r="HJB188" s="113"/>
      <c r="HJC188" s="113"/>
      <c r="HJD188" s="113"/>
      <c r="HJE188" s="113"/>
      <c r="HJF188" s="113"/>
      <c r="HJG188" s="113"/>
      <c r="HJH188" s="113"/>
      <c r="HJI188" s="113"/>
      <c r="HJJ188" s="113"/>
      <c r="HJK188" s="113"/>
      <c r="HJL188" s="113"/>
      <c r="HJM188" s="113"/>
      <c r="HJN188" s="113"/>
      <c r="HJO188" s="113"/>
      <c r="HJP188" s="113"/>
      <c r="HJQ188" s="113"/>
      <c r="HJR188" s="113"/>
      <c r="HJS188" s="113"/>
      <c r="HJT188" s="113"/>
      <c r="HJU188" s="113"/>
      <c r="HJV188" s="113"/>
      <c r="HJW188" s="113"/>
      <c r="HJX188" s="113"/>
      <c r="HJY188" s="113"/>
      <c r="HJZ188" s="113"/>
      <c r="HKA188" s="113"/>
      <c r="HKB188" s="113"/>
      <c r="HKC188" s="113"/>
      <c r="HKD188" s="113"/>
      <c r="HKE188" s="113"/>
      <c r="HKF188" s="113"/>
      <c r="HKG188" s="113"/>
      <c r="HKH188" s="113"/>
      <c r="HKI188" s="113"/>
      <c r="HKJ188" s="113"/>
      <c r="HKK188" s="113"/>
      <c r="HKL188" s="113"/>
      <c r="HKM188" s="113"/>
      <c r="HKN188" s="113"/>
      <c r="HKO188" s="113"/>
      <c r="HKP188" s="113"/>
      <c r="HKQ188" s="113"/>
      <c r="HKR188" s="113"/>
      <c r="HKS188" s="113"/>
      <c r="HKT188" s="113"/>
      <c r="HKU188" s="113"/>
      <c r="HKV188" s="113"/>
      <c r="HKW188" s="113"/>
      <c r="HKX188" s="113"/>
      <c r="HKY188" s="113"/>
      <c r="HKZ188" s="113"/>
      <c r="HLA188" s="113"/>
      <c r="HLB188" s="113"/>
      <c r="HLC188" s="113"/>
      <c r="HLD188" s="113"/>
      <c r="HLE188" s="113"/>
      <c r="HLF188" s="113"/>
      <c r="HLG188" s="113"/>
      <c r="HLH188" s="113"/>
      <c r="HLI188" s="113"/>
      <c r="HLJ188" s="113"/>
      <c r="HLK188" s="113"/>
      <c r="HLL188" s="113"/>
      <c r="HLM188" s="113"/>
      <c r="HLN188" s="113"/>
      <c r="HLO188" s="113"/>
      <c r="HLP188" s="113"/>
      <c r="HLQ188" s="113"/>
      <c r="HLR188" s="113"/>
      <c r="HLS188" s="113"/>
      <c r="HLT188" s="113"/>
      <c r="HLU188" s="113"/>
      <c r="HLV188" s="113"/>
      <c r="HLW188" s="113"/>
      <c r="HLX188" s="113"/>
      <c r="HLY188" s="113"/>
      <c r="HLZ188" s="113"/>
      <c r="HMA188" s="113"/>
      <c r="HMB188" s="113"/>
      <c r="HMC188" s="113"/>
      <c r="HMD188" s="113"/>
      <c r="HME188" s="113"/>
      <c r="HMF188" s="113"/>
      <c r="HMG188" s="113"/>
      <c r="HMH188" s="113"/>
      <c r="HMI188" s="113"/>
      <c r="HMJ188" s="113"/>
      <c r="HMK188" s="113"/>
      <c r="HML188" s="113"/>
      <c r="HMM188" s="113"/>
      <c r="HMN188" s="113"/>
      <c r="HMO188" s="113"/>
      <c r="HMP188" s="113"/>
      <c r="HMQ188" s="113"/>
      <c r="HMR188" s="113"/>
      <c r="HMS188" s="113"/>
      <c r="HMT188" s="113"/>
      <c r="HMU188" s="113"/>
      <c r="HMV188" s="113"/>
      <c r="HMW188" s="113"/>
      <c r="HMX188" s="113"/>
      <c r="HMY188" s="113"/>
      <c r="HMZ188" s="113"/>
      <c r="HNA188" s="113"/>
      <c r="HNB188" s="113"/>
      <c r="HNC188" s="113"/>
      <c r="HND188" s="113"/>
      <c r="HNE188" s="113"/>
      <c r="HNF188" s="113"/>
      <c r="HNG188" s="113"/>
      <c r="HNH188" s="113"/>
      <c r="HNI188" s="113"/>
      <c r="HNJ188" s="113"/>
      <c r="HNK188" s="113"/>
      <c r="HNL188" s="113"/>
      <c r="HNM188" s="113"/>
      <c r="HNN188" s="113"/>
      <c r="HNO188" s="113"/>
      <c r="HNP188" s="113"/>
      <c r="HNQ188" s="113"/>
      <c r="HNR188" s="113"/>
      <c r="HNS188" s="113"/>
      <c r="HNT188" s="113"/>
      <c r="HNU188" s="113"/>
      <c r="HNV188" s="113"/>
      <c r="HNW188" s="113"/>
      <c r="HNX188" s="113"/>
      <c r="HNY188" s="113"/>
      <c r="HNZ188" s="113"/>
      <c r="HOA188" s="113"/>
      <c r="HOB188" s="113"/>
      <c r="HOC188" s="113"/>
      <c r="HOD188" s="113"/>
      <c r="HOE188" s="113"/>
      <c r="HOF188" s="113"/>
      <c r="HOG188" s="113"/>
      <c r="HOH188" s="113"/>
      <c r="HOI188" s="113"/>
      <c r="HOJ188" s="113"/>
      <c r="HOK188" s="113"/>
      <c r="HOL188" s="113"/>
      <c r="HOM188" s="113"/>
      <c r="HON188" s="113"/>
      <c r="HOO188" s="113"/>
      <c r="HOP188" s="113"/>
      <c r="HOQ188" s="113"/>
      <c r="HOR188" s="113"/>
      <c r="HOS188" s="113"/>
      <c r="HOT188" s="113"/>
      <c r="HOU188" s="113"/>
      <c r="HOV188" s="113"/>
      <c r="HOW188" s="113"/>
      <c r="HOX188" s="113"/>
      <c r="HOY188" s="113"/>
      <c r="HOZ188" s="113"/>
      <c r="HPA188" s="113"/>
      <c r="HPB188" s="113"/>
      <c r="HPC188" s="113"/>
      <c r="HPD188" s="113"/>
      <c r="HPE188" s="113"/>
      <c r="HPF188" s="113"/>
      <c r="HPG188" s="113"/>
      <c r="HPH188" s="113"/>
      <c r="HPI188" s="113"/>
      <c r="HPJ188" s="113"/>
      <c r="HPK188" s="113"/>
      <c r="HPL188" s="113"/>
      <c r="HPM188" s="113"/>
      <c r="HPN188" s="113"/>
      <c r="HPO188" s="113"/>
      <c r="HPP188" s="113"/>
      <c r="HPQ188" s="113"/>
      <c r="HPR188" s="113"/>
      <c r="HPS188" s="113"/>
      <c r="HPT188" s="113"/>
      <c r="HPU188" s="113"/>
      <c r="HPV188" s="113"/>
      <c r="HPW188" s="113"/>
      <c r="HPX188" s="113"/>
      <c r="HPY188" s="113"/>
      <c r="HPZ188" s="113"/>
      <c r="HQA188" s="113"/>
      <c r="HQB188" s="113"/>
      <c r="HQC188" s="113"/>
      <c r="HQD188" s="113"/>
      <c r="HQE188" s="113"/>
      <c r="HQF188" s="113"/>
      <c r="HQG188" s="113"/>
      <c r="HQH188" s="113"/>
      <c r="HQI188" s="113"/>
      <c r="HQJ188" s="113"/>
      <c r="HQK188" s="113"/>
      <c r="HQL188" s="113"/>
      <c r="HQM188" s="113"/>
      <c r="HQN188" s="113"/>
      <c r="HQO188" s="113"/>
      <c r="HQP188" s="113"/>
      <c r="HQQ188" s="113"/>
      <c r="HQR188" s="113"/>
      <c r="HQS188" s="113"/>
      <c r="HQT188" s="113"/>
      <c r="HQU188" s="113"/>
      <c r="HQV188" s="113"/>
      <c r="HQW188" s="113"/>
      <c r="HQX188" s="113"/>
      <c r="HQY188" s="113"/>
      <c r="HQZ188" s="113"/>
      <c r="HRA188" s="113"/>
      <c r="HRB188" s="113"/>
      <c r="HRC188" s="113"/>
      <c r="HRD188" s="113"/>
      <c r="HRE188" s="113"/>
      <c r="HRF188" s="113"/>
      <c r="HRG188" s="113"/>
      <c r="HRH188" s="113"/>
      <c r="HRI188" s="113"/>
      <c r="HRJ188" s="113"/>
      <c r="HRK188" s="113"/>
      <c r="HRL188" s="113"/>
      <c r="HRM188" s="113"/>
      <c r="HRN188" s="113"/>
      <c r="HRO188" s="113"/>
      <c r="HRP188" s="113"/>
      <c r="HRQ188" s="113"/>
      <c r="HRR188" s="113"/>
      <c r="HRS188" s="113"/>
      <c r="HRT188" s="113"/>
      <c r="HRU188" s="113"/>
      <c r="HRV188" s="113"/>
      <c r="HRW188" s="113"/>
      <c r="HRX188" s="113"/>
      <c r="HRY188" s="113"/>
      <c r="HRZ188" s="113"/>
      <c r="HSA188" s="113"/>
      <c r="HSB188" s="113"/>
      <c r="HSC188" s="113"/>
      <c r="HSD188" s="113"/>
      <c r="HSE188" s="113"/>
      <c r="HSF188" s="113"/>
      <c r="HSG188" s="113"/>
      <c r="HSH188" s="113"/>
      <c r="HSI188" s="113"/>
      <c r="HSJ188" s="113"/>
      <c r="HSK188" s="113"/>
      <c r="HSL188" s="113"/>
      <c r="HSM188" s="113"/>
      <c r="HSN188" s="113"/>
      <c r="HSO188" s="113"/>
      <c r="HSP188" s="113"/>
      <c r="HSQ188" s="113"/>
      <c r="HSR188" s="113"/>
      <c r="HSS188" s="113"/>
      <c r="HST188" s="113"/>
      <c r="HSU188" s="113"/>
      <c r="HSV188" s="113"/>
      <c r="HSW188" s="113"/>
      <c r="HSX188" s="113"/>
      <c r="HSY188" s="113"/>
      <c r="HSZ188" s="113"/>
      <c r="HTA188" s="113"/>
      <c r="HTB188" s="113"/>
      <c r="HTC188" s="113"/>
      <c r="HTD188" s="113"/>
      <c r="HTE188" s="113"/>
      <c r="HTF188" s="113"/>
      <c r="HTG188" s="113"/>
      <c r="HTH188" s="113"/>
      <c r="HTI188" s="113"/>
      <c r="HTJ188" s="113"/>
      <c r="HTK188" s="113"/>
      <c r="HTL188" s="113"/>
      <c r="HTM188" s="113"/>
      <c r="HTN188" s="113"/>
      <c r="HTO188" s="113"/>
      <c r="HTP188" s="113"/>
      <c r="HTQ188" s="113"/>
      <c r="HTR188" s="113"/>
      <c r="HTS188" s="113"/>
      <c r="HTT188" s="113"/>
      <c r="HTU188" s="113"/>
      <c r="HTV188" s="113"/>
      <c r="HTW188" s="113"/>
      <c r="HTX188" s="113"/>
      <c r="HTY188" s="113"/>
      <c r="HTZ188" s="113"/>
      <c r="HUA188" s="113"/>
      <c r="HUB188" s="113"/>
      <c r="HUC188" s="113"/>
      <c r="HUD188" s="113"/>
      <c r="HUE188" s="113"/>
      <c r="HUF188" s="113"/>
      <c r="HUG188" s="113"/>
      <c r="HUH188" s="113"/>
      <c r="HUI188" s="113"/>
      <c r="HUJ188" s="113"/>
      <c r="HUK188" s="113"/>
      <c r="HUL188" s="113"/>
      <c r="HUM188" s="113"/>
      <c r="HUN188" s="113"/>
      <c r="HUO188" s="113"/>
      <c r="HUP188" s="113"/>
      <c r="HUQ188" s="113"/>
      <c r="HUR188" s="113"/>
      <c r="HUS188" s="113"/>
      <c r="HUT188" s="113"/>
      <c r="HUU188" s="113"/>
      <c r="HUV188" s="113"/>
      <c r="HUW188" s="113"/>
      <c r="HUX188" s="113"/>
      <c r="HUY188" s="113"/>
      <c r="HUZ188" s="113"/>
      <c r="HVA188" s="113"/>
      <c r="HVB188" s="113"/>
      <c r="HVC188" s="113"/>
      <c r="HVD188" s="113"/>
      <c r="HVE188" s="113"/>
      <c r="HVF188" s="113"/>
      <c r="HVG188" s="113"/>
      <c r="HVH188" s="113"/>
      <c r="HVI188" s="113"/>
      <c r="HVJ188" s="113"/>
      <c r="HVK188" s="113"/>
      <c r="HVL188" s="113"/>
      <c r="HVM188" s="113"/>
      <c r="HVN188" s="113"/>
      <c r="HVO188" s="113"/>
      <c r="HVP188" s="113"/>
      <c r="HVQ188" s="113"/>
      <c r="HVR188" s="113"/>
      <c r="HVS188" s="113"/>
      <c r="HVT188" s="113"/>
      <c r="HVU188" s="113"/>
      <c r="HVV188" s="113"/>
      <c r="HVW188" s="113"/>
      <c r="HVX188" s="113"/>
      <c r="HVY188" s="113"/>
      <c r="HVZ188" s="113"/>
      <c r="HWA188" s="113"/>
      <c r="HWB188" s="113"/>
      <c r="HWC188" s="113"/>
      <c r="HWD188" s="113"/>
      <c r="HWE188" s="113"/>
      <c r="HWF188" s="113"/>
      <c r="HWG188" s="113"/>
      <c r="HWH188" s="113"/>
      <c r="HWI188" s="113"/>
      <c r="HWJ188" s="113"/>
      <c r="HWK188" s="113"/>
      <c r="HWL188" s="113"/>
      <c r="HWM188" s="113"/>
      <c r="HWN188" s="113"/>
      <c r="HWO188" s="113"/>
      <c r="HWP188" s="113"/>
      <c r="HWQ188" s="113"/>
      <c r="HWR188" s="113"/>
      <c r="HWS188" s="113"/>
      <c r="HWT188" s="113"/>
      <c r="HWU188" s="113"/>
      <c r="HWV188" s="113"/>
      <c r="HWW188" s="113"/>
      <c r="HWX188" s="113"/>
      <c r="HWY188" s="113"/>
      <c r="HWZ188" s="113"/>
      <c r="HXA188" s="113"/>
      <c r="HXB188" s="113"/>
      <c r="HXC188" s="113"/>
      <c r="HXD188" s="113"/>
      <c r="HXE188" s="113"/>
      <c r="HXF188" s="113"/>
      <c r="HXG188" s="113"/>
      <c r="HXH188" s="113"/>
      <c r="HXI188" s="113"/>
      <c r="HXJ188" s="113"/>
      <c r="HXK188" s="113"/>
      <c r="HXL188" s="113"/>
      <c r="HXM188" s="113"/>
      <c r="HXN188" s="113"/>
      <c r="HXO188" s="113"/>
      <c r="HXP188" s="113"/>
      <c r="HXQ188" s="113"/>
      <c r="HXR188" s="113"/>
      <c r="HXS188" s="113"/>
      <c r="HXT188" s="113"/>
      <c r="HXU188" s="113"/>
      <c r="HXV188" s="113"/>
      <c r="HXW188" s="113"/>
      <c r="HXX188" s="113"/>
      <c r="HXY188" s="113"/>
      <c r="HXZ188" s="113"/>
      <c r="HYA188" s="113"/>
      <c r="HYB188" s="113"/>
      <c r="HYC188" s="113"/>
      <c r="HYD188" s="113"/>
      <c r="HYE188" s="113"/>
      <c r="HYF188" s="113"/>
      <c r="HYG188" s="113"/>
      <c r="HYH188" s="113"/>
      <c r="HYI188" s="113"/>
      <c r="HYJ188" s="113"/>
      <c r="HYK188" s="113"/>
      <c r="HYL188" s="113"/>
      <c r="HYM188" s="113"/>
      <c r="HYN188" s="113"/>
      <c r="HYO188" s="113"/>
      <c r="HYP188" s="113"/>
      <c r="HYQ188" s="113"/>
      <c r="HYR188" s="113"/>
      <c r="HYS188" s="113"/>
      <c r="HYT188" s="113"/>
      <c r="HYU188" s="113"/>
      <c r="HYV188" s="113"/>
      <c r="HYW188" s="113"/>
      <c r="HYX188" s="113"/>
      <c r="HYY188" s="113"/>
      <c r="HYZ188" s="113"/>
      <c r="HZA188" s="113"/>
      <c r="HZB188" s="113"/>
      <c r="HZC188" s="113"/>
      <c r="HZD188" s="113"/>
      <c r="HZE188" s="113"/>
      <c r="HZF188" s="113"/>
      <c r="HZG188" s="113"/>
      <c r="HZH188" s="113"/>
      <c r="HZI188" s="113"/>
      <c r="HZJ188" s="113"/>
      <c r="HZK188" s="113"/>
      <c r="HZL188" s="113"/>
      <c r="HZM188" s="113"/>
      <c r="HZN188" s="113"/>
      <c r="HZO188" s="113"/>
      <c r="HZP188" s="113"/>
      <c r="HZQ188" s="113"/>
      <c r="HZR188" s="113"/>
      <c r="HZS188" s="113"/>
      <c r="HZT188" s="113"/>
      <c r="HZU188" s="113"/>
      <c r="HZV188" s="113"/>
      <c r="HZW188" s="113"/>
      <c r="HZX188" s="113"/>
      <c r="HZY188" s="113"/>
      <c r="HZZ188" s="113"/>
      <c r="IAA188" s="113"/>
      <c r="IAB188" s="113"/>
      <c r="IAC188" s="113"/>
      <c r="IAD188" s="113"/>
      <c r="IAE188" s="113"/>
      <c r="IAF188" s="113"/>
      <c r="IAG188" s="113"/>
      <c r="IAH188" s="113"/>
      <c r="IAI188" s="113"/>
      <c r="IAJ188" s="113"/>
      <c r="IAK188" s="113"/>
      <c r="IAL188" s="113"/>
      <c r="IAM188" s="113"/>
      <c r="IAN188" s="113"/>
      <c r="IAO188" s="113"/>
      <c r="IAP188" s="113"/>
      <c r="IAQ188" s="113"/>
      <c r="IAR188" s="113"/>
      <c r="IAS188" s="113"/>
      <c r="IAT188" s="113"/>
      <c r="IAU188" s="113"/>
      <c r="IAV188" s="113"/>
      <c r="IAW188" s="113"/>
      <c r="IAX188" s="113"/>
      <c r="IAY188" s="113"/>
      <c r="IAZ188" s="113"/>
      <c r="IBA188" s="113"/>
      <c r="IBB188" s="113"/>
      <c r="IBC188" s="113"/>
      <c r="IBD188" s="113"/>
      <c r="IBE188" s="113"/>
      <c r="IBF188" s="113"/>
      <c r="IBG188" s="113"/>
      <c r="IBH188" s="113"/>
      <c r="IBI188" s="113"/>
      <c r="IBJ188" s="113"/>
      <c r="IBK188" s="113"/>
      <c r="IBL188" s="113"/>
      <c r="IBM188" s="113"/>
      <c r="IBN188" s="113"/>
      <c r="IBO188" s="113"/>
      <c r="IBP188" s="113"/>
      <c r="IBQ188" s="113"/>
      <c r="IBR188" s="113"/>
      <c r="IBS188" s="113"/>
      <c r="IBT188" s="113"/>
      <c r="IBU188" s="113"/>
      <c r="IBV188" s="113"/>
      <c r="IBW188" s="113"/>
      <c r="IBX188" s="113"/>
      <c r="IBY188" s="113"/>
      <c r="IBZ188" s="113"/>
      <c r="ICA188" s="113"/>
      <c r="ICB188" s="113"/>
      <c r="ICC188" s="113"/>
      <c r="ICD188" s="113"/>
      <c r="ICE188" s="113"/>
      <c r="ICF188" s="113"/>
      <c r="ICG188" s="113"/>
      <c r="ICH188" s="113"/>
      <c r="ICI188" s="113"/>
      <c r="ICJ188" s="113"/>
      <c r="ICK188" s="113"/>
      <c r="ICL188" s="113"/>
      <c r="ICM188" s="113"/>
      <c r="ICN188" s="113"/>
      <c r="ICO188" s="113"/>
      <c r="ICP188" s="113"/>
      <c r="ICQ188" s="113"/>
      <c r="ICR188" s="113"/>
      <c r="ICS188" s="113"/>
      <c r="ICT188" s="113"/>
      <c r="ICU188" s="113"/>
      <c r="ICV188" s="113"/>
      <c r="ICW188" s="113"/>
      <c r="ICX188" s="113"/>
      <c r="ICY188" s="113"/>
      <c r="ICZ188" s="113"/>
      <c r="IDA188" s="113"/>
      <c r="IDB188" s="113"/>
      <c r="IDC188" s="113"/>
      <c r="IDD188" s="113"/>
      <c r="IDE188" s="113"/>
      <c r="IDF188" s="113"/>
      <c r="IDG188" s="113"/>
      <c r="IDH188" s="113"/>
      <c r="IDI188" s="113"/>
      <c r="IDJ188" s="113"/>
      <c r="IDK188" s="113"/>
      <c r="IDL188" s="113"/>
      <c r="IDM188" s="113"/>
      <c r="IDN188" s="113"/>
      <c r="IDO188" s="113"/>
      <c r="IDP188" s="113"/>
      <c r="IDQ188" s="113"/>
      <c r="IDR188" s="113"/>
      <c r="IDS188" s="113"/>
      <c r="IDT188" s="113"/>
      <c r="IDU188" s="113"/>
      <c r="IDV188" s="113"/>
      <c r="IDW188" s="113"/>
      <c r="IDX188" s="113"/>
      <c r="IDY188" s="113"/>
      <c r="IDZ188" s="113"/>
      <c r="IEA188" s="113"/>
      <c r="IEB188" s="113"/>
      <c r="IEC188" s="113"/>
      <c r="IED188" s="113"/>
      <c r="IEE188" s="113"/>
      <c r="IEF188" s="113"/>
      <c r="IEG188" s="113"/>
      <c r="IEH188" s="113"/>
      <c r="IEI188" s="113"/>
      <c r="IEJ188" s="113"/>
      <c r="IEK188" s="113"/>
      <c r="IEL188" s="113"/>
      <c r="IEM188" s="113"/>
      <c r="IEN188" s="113"/>
      <c r="IEO188" s="113"/>
      <c r="IEP188" s="113"/>
      <c r="IEQ188" s="113"/>
      <c r="IER188" s="113"/>
      <c r="IES188" s="113"/>
      <c r="IET188" s="113"/>
      <c r="IEU188" s="113"/>
      <c r="IEV188" s="113"/>
      <c r="IEW188" s="113"/>
      <c r="IEX188" s="113"/>
      <c r="IEY188" s="113"/>
      <c r="IEZ188" s="113"/>
      <c r="IFA188" s="113"/>
      <c r="IFB188" s="113"/>
      <c r="IFC188" s="113"/>
      <c r="IFD188" s="113"/>
      <c r="IFE188" s="113"/>
      <c r="IFF188" s="113"/>
      <c r="IFG188" s="113"/>
      <c r="IFH188" s="113"/>
      <c r="IFI188" s="113"/>
      <c r="IFJ188" s="113"/>
      <c r="IFK188" s="113"/>
      <c r="IFL188" s="113"/>
      <c r="IFM188" s="113"/>
      <c r="IFN188" s="113"/>
      <c r="IFO188" s="113"/>
      <c r="IFP188" s="113"/>
      <c r="IFQ188" s="113"/>
      <c r="IFR188" s="113"/>
      <c r="IFS188" s="113"/>
      <c r="IFT188" s="113"/>
      <c r="IFU188" s="113"/>
      <c r="IFV188" s="113"/>
      <c r="IFW188" s="113"/>
      <c r="IFX188" s="113"/>
      <c r="IFY188" s="113"/>
      <c r="IFZ188" s="113"/>
      <c r="IGA188" s="113"/>
      <c r="IGB188" s="113"/>
      <c r="IGC188" s="113"/>
      <c r="IGD188" s="113"/>
      <c r="IGE188" s="113"/>
      <c r="IGF188" s="113"/>
      <c r="IGG188" s="113"/>
      <c r="IGH188" s="113"/>
      <c r="IGI188" s="113"/>
      <c r="IGJ188" s="113"/>
      <c r="IGK188" s="113"/>
      <c r="IGL188" s="113"/>
      <c r="IGM188" s="113"/>
      <c r="IGN188" s="113"/>
      <c r="IGO188" s="113"/>
      <c r="IGP188" s="113"/>
      <c r="IGQ188" s="113"/>
      <c r="IGR188" s="113"/>
      <c r="IGS188" s="113"/>
      <c r="IGT188" s="113"/>
      <c r="IGU188" s="113"/>
      <c r="IGV188" s="113"/>
      <c r="IGW188" s="113"/>
      <c r="IGX188" s="113"/>
      <c r="IGY188" s="113"/>
      <c r="IGZ188" s="113"/>
      <c r="IHA188" s="113"/>
      <c r="IHB188" s="113"/>
      <c r="IHC188" s="113"/>
      <c r="IHD188" s="113"/>
      <c r="IHE188" s="113"/>
      <c r="IHF188" s="113"/>
      <c r="IHG188" s="113"/>
      <c r="IHH188" s="113"/>
      <c r="IHI188" s="113"/>
      <c r="IHJ188" s="113"/>
      <c r="IHK188" s="113"/>
      <c r="IHL188" s="113"/>
      <c r="IHM188" s="113"/>
      <c r="IHN188" s="113"/>
      <c r="IHO188" s="113"/>
      <c r="IHP188" s="113"/>
      <c r="IHQ188" s="113"/>
      <c r="IHR188" s="113"/>
      <c r="IHS188" s="113"/>
      <c r="IHT188" s="113"/>
      <c r="IHU188" s="113"/>
      <c r="IHV188" s="113"/>
      <c r="IHW188" s="113"/>
      <c r="IHX188" s="113"/>
      <c r="IHY188" s="113"/>
      <c r="IHZ188" s="113"/>
      <c r="IIA188" s="113"/>
      <c r="IIB188" s="113"/>
      <c r="IIC188" s="113"/>
      <c r="IID188" s="113"/>
      <c r="IIE188" s="113"/>
      <c r="IIF188" s="113"/>
      <c r="IIG188" s="113"/>
      <c r="IIH188" s="113"/>
      <c r="III188" s="113"/>
      <c r="IIJ188" s="113"/>
      <c r="IIK188" s="113"/>
      <c r="IIL188" s="113"/>
      <c r="IIM188" s="113"/>
      <c r="IIN188" s="113"/>
      <c r="IIO188" s="113"/>
      <c r="IIP188" s="113"/>
      <c r="IIQ188" s="113"/>
      <c r="IIR188" s="113"/>
      <c r="IIS188" s="113"/>
      <c r="IIT188" s="113"/>
      <c r="IIU188" s="113"/>
      <c r="IIV188" s="113"/>
      <c r="IIW188" s="113"/>
      <c r="IIX188" s="113"/>
      <c r="IIY188" s="113"/>
      <c r="IIZ188" s="113"/>
      <c r="IJA188" s="113"/>
      <c r="IJB188" s="113"/>
      <c r="IJC188" s="113"/>
      <c r="IJD188" s="113"/>
      <c r="IJE188" s="113"/>
      <c r="IJF188" s="113"/>
      <c r="IJG188" s="113"/>
      <c r="IJH188" s="113"/>
      <c r="IJI188" s="113"/>
      <c r="IJJ188" s="113"/>
      <c r="IJK188" s="113"/>
      <c r="IJL188" s="113"/>
      <c r="IJM188" s="113"/>
      <c r="IJN188" s="113"/>
      <c r="IJO188" s="113"/>
      <c r="IJP188" s="113"/>
      <c r="IJQ188" s="113"/>
      <c r="IJR188" s="113"/>
      <c r="IJS188" s="113"/>
      <c r="IJT188" s="113"/>
      <c r="IJU188" s="113"/>
      <c r="IJV188" s="113"/>
      <c r="IJW188" s="113"/>
      <c r="IJX188" s="113"/>
      <c r="IJY188" s="113"/>
      <c r="IJZ188" s="113"/>
      <c r="IKA188" s="113"/>
      <c r="IKB188" s="113"/>
      <c r="IKC188" s="113"/>
      <c r="IKD188" s="113"/>
      <c r="IKE188" s="113"/>
      <c r="IKF188" s="113"/>
      <c r="IKG188" s="113"/>
      <c r="IKH188" s="113"/>
      <c r="IKI188" s="113"/>
      <c r="IKJ188" s="113"/>
      <c r="IKK188" s="113"/>
      <c r="IKL188" s="113"/>
      <c r="IKM188" s="113"/>
      <c r="IKN188" s="113"/>
      <c r="IKO188" s="113"/>
      <c r="IKP188" s="113"/>
      <c r="IKQ188" s="113"/>
      <c r="IKR188" s="113"/>
      <c r="IKS188" s="113"/>
      <c r="IKT188" s="113"/>
      <c r="IKU188" s="113"/>
      <c r="IKV188" s="113"/>
      <c r="IKW188" s="113"/>
      <c r="IKX188" s="113"/>
      <c r="IKY188" s="113"/>
      <c r="IKZ188" s="113"/>
      <c r="ILA188" s="113"/>
      <c r="ILB188" s="113"/>
      <c r="ILC188" s="113"/>
      <c r="ILD188" s="113"/>
      <c r="ILE188" s="113"/>
      <c r="ILF188" s="113"/>
      <c r="ILG188" s="113"/>
      <c r="ILH188" s="113"/>
      <c r="ILI188" s="113"/>
      <c r="ILJ188" s="113"/>
      <c r="ILK188" s="113"/>
      <c r="ILL188" s="113"/>
      <c r="ILM188" s="113"/>
      <c r="ILN188" s="113"/>
      <c r="ILO188" s="113"/>
      <c r="ILP188" s="113"/>
      <c r="ILQ188" s="113"/>
      <c r="ILR188" s="113"/>
      <c r="ILS188" s="113"/>
      <c r="ILT188" s="113"/>
      <c r="ILU188" s="113"/>
      <c r="ILV188" s="113"/>
      <c r="ILW188" s="113"/>
      <c r="ILX188" s="113"/>
      <c r="ILY188" s="113"/>
      <c r="ILZ188" s="113"/>
      <c r="IMA188" s="113"/>
      <c r="IMB188" s="113"/>
      <c r="IMC188" s="113"/>
      <c r="IMD188" s="113"/>
      <c r="IME188" s="113"/>
      <c r="IMF188" s="113"/>
      <c r="IMG188" s="113"/>
      <c r="IMH188" s="113"/>
      <c r="IMI188" s="113"/>
      <c r="IMJ188" s="113"/>
      <c r="IMK188" s="113"/>
      <c r="IML188" s="113"/>
      <c r="IMM188" s="113"/>
      <c r="IMN188" s="113"/>
      <c r="IMO188" s="113"/>
      <c r="IMP188" s="113"/>
      <c r="IMQ188" s="113"/>
      <c r="IMR188" s="113"/>
      <c r="IMS188" s="113"/>
      <c r="IMT188" s="113"/>
      <c r="IMU188" s="113"/>
      <c r="IMV188" s="113"/>
      <c r="IMW188" s="113"/>
      <c r="IMX188" s="113"/>
      <c r="IMY188" s="113"/>
      <c r="IMZ188" s="113"/>
      <c r="INA188" s="113"/>
      <c r="INB188" s="113"/>
      <c r="INC188" s="113"/>
      <c r="IND188" s="113"/>
      <c r="INE188" s="113"/>
      <c r="INF188" s="113"/>
      <c r="ING188" s="113"/>
      <c r="INH188" s="113"/>
      <c r="INI188" s="113"/>
      <c r="INJ188" s="113"/>
      <c r="INK188" s="113"/>
      <c r="INL188" s="113"/>
      <c r="INM188" s="113"/>
      <c r="INN188" s="113"/>
      <c r="INO188" s="113"/>
      <c r="INP188" s="113"/>
      <c r="INQ188" s="113"/>
      <c r="INR188" s="113"/>
      <c r="INS188" s="113"/>
      <c r="INT188" s="113"/>
      <c r="INU188" s="113"/>
      <c r="INV188" s="113"/>
      <c r="INW188" s="113"/>
      <c r="INX188" s="113"/>
      <c r="INY188" s="113"/>
      <c r="INZ188" s="113"/>
      <c r="IOA188" s="113"/>
      <c r="IOB188" s="113"/>
      <c r="IOC188" s="113"/>
      <c r="IOD188" s="113"/>
      <c r="IOE188" s="113"/>
      <c r="IOF188" s="113"/>
      <c r="IOG188" s="113"/>
      <c r="IOH188" s="113"/>
      <c r="IOI188" s="113"/>
      <c r="IOJ188" s="113"/>
      <c r="IOK188" s="113"/>
      <c r="IOL188" s="113"/>
      <c r="IOM188" s="113"/>
      <c r="ION188" s="113"/>
      <c r="IOO188" s="113"/>
      <c r="IOP188" s="113"/>
      <c r="IOQ188" s="113"/>
      <c r="IOR188" s="113"/>
      <c r="IOS188" s="113"/>
      <c r="IOT188" s="113"/>
      <c r="IOU188" s="113"/>
      <c r="IOV188" s="113"/>
      <c r="IOW188" s="113"/>
      <c r="IOX188" s="113"/>
      <c r="IOY188" s="113"/>
      <c r="IOZ188" s="113"/>
      <c r="IPA188" s="113"/>
      <c r="IPB188" s="113"/>
      <c r="IPC188" s="113"/>
      <c r="IPD188" s="113"/>
      <c r="IPE188" s="113"/>
      <c r="IPF188" s="113"/>
      <c r="IPG188" s="113"/>
      <c r="IPH188" s="113"/>
      <c r="IPI188" s="113"/>
      <c r="IPJ188" s="113"/>
      <c r="IPK188" s="113"/>
      <c r="IPL188" s="113"/>
      <c r="IPM188" s="113"/>
      <c r="IPN188" s="113"/>
      <c r="IPO188" s="113"/>
      <c r="IPP188" s="113"/>
      <c r="IPQ188" s="113"/>
      <c r="IPR188" s="113"/>
      <c r="IPS188" s="113"/>
      <c r="IPT188" s="113"/>
      <c r="IPU188" s="113"/>
      <c r="IPV188" s="113"/>
      <c r="IPW188" s="113"/>
      <c r="IPX188" s="113"/>
      <c r="IPY188" s="113"/>
      <c r="IPZ188" s="113"/>
      <c r="IQA188" s="113"/>
      <c r="IQB188" s="113"/>
      <c r="IQC188" s="113"/>
      <c r="IQD188" s="113"/>
      <c r="IQE188" s="113"/>
      <c r="IQF188" s="113"/>
      <c r="IQG188" s="113"/>
      <c r="IQH188" s="113"/>
      <c r="IQI188" s="113"/>
      <c r="IQJ188" s="113"/>
      <c r="IQK188" s="113"/>
      <c r="IQL188" s="113"/>
      <c r="IQM188" s="113"/>
      <c r="IQN188" s="113"/>
      <c r="IQO188" s="113"/>
      <c r="IQP188" s="113"/>
      <c r="IQQ188" s="113"/>
      <c r="IQR188" s="113"/>
      <c r="IQS188" s="113"/>
      <c r="IQT188" s="113"/>
      <c r="IQU188" s="113"/>
      <c r="IQV188" s="113"/>
      <c r="IQW188" s="113"/>
      <c r="IQX188" s="113"/>
      <c r="IQY188" s="113"/>
      <c r="IQZ188" s="113"/>
      <c r="IRA188" s="113"/>
      <c r="IRB188" s="113"/>
      <c r="IRC188" s="113"/>
      <c r="IRD188" s="113"/>
      <c r="IRE188" s="113"/>
      <c r="IRF188" s="113"/>
      <c r="IRG188" s="113"/>
      <c r="IRH188" s="113"/>
      <c r="IRI188" s="113"/>
      <c r="IRJ188" s="113"/>
      <c r="IRK188" s="113"/>
      <c r="IRL188" s="113"/>
      <c r="IRM188" s="113"/>
      <c r="IRN188" s="113"/>
      <c r="IRO188" s="113"/>
      <c r="IRP188" s="113"/>
      <c r="IRQ188" s="113"/>
      <c r="IRR188" s="113"/>
      <c r="IRS188" s="113"/>
      <c r="IRT188" s="113"/>
      <c r="IRU188" s="113"/>
      <c r="IRV188" s="113"/>
      <c r="IRW188" s="113"/>
      <c r="IRX188" s="113"/>
      <c r="IRY188" s="113"/>
      <c r="IRZ188" s="113"/>
      <c r="ISA188" s="113"/>
      <c r="ISB188" s="113"/>
      <c r="ISC188" s="113"/>
      <c r="ISD188" s="113"/>
      <c r="ISE188" s="113"/>
      <c r="ISF188" s="113"/>
      <c r="ISG188" s="113"/>
      <c r="ISH188" s="113"/>
      <c r="ISI188" s="113"/>
      <c r="ISJ188" s="113"/>
      <c r="ISK188" s="113"/>
      <c r="ISL188" s="113"/>
      <c r="ISM188" s="113"/>
      <c r="ISN188" s="113"/>
      <c r="ISO188" s="113"/>
      <c r="ISP188" s="113"/>
      <c r="ISQ188" s="113"/>
      <c r="ISR188" s="113"/>
      <c r="ISS188" s="113"/>
      <c r="IST188" s="113"/>
      <c r="ISU188" s="113"/>
      <c r="ISV188" s="113"/>
      <c r="ISW188" s="113"/>
      <c r="ISX188" s="113"/>
      <c r="ISY188" s="113"/>
      <c r="ISZ188" s="113"/>
      <c r="ITA188" s="113"/>
      <c r="ITB188" s="113"/>
      <c r="ITC188" s="113"/>
      <c r="ITD188" s="113"/>
      <c r="ITE188" s="113"/>
      <c r="ITF188" s="113"/>
      <c r="ITG188" s="113"/>
      <c r="ITH188" s="113"/>
      <c r="ITI188" s="113"/>
      <c r="ITJ188" s="113"/>
      <c r="ITK188" s="113"/>
      <c r="ITL188" s="113"/>
      <c r="ITM188" s="113"/>
      <c r="ITN188" s="113"/>
      <c r="ITO188" s="113"/>
      <c r="ITP188" s="113"/>
      <c r="ITQ188" s="113"/>
      <c r="ITR188" s="113"/>
      <c r="ITS188" s="113"/>
      <c r="ITT188" s="113"/>
      <c r="ITU188" s="113"/>
      <c r="ITV188" s="113"/>
      <c r="ITW188" s="113"/>
      <c r="ITX188" s="113"/>
      <c r="ITY188" s="113"/>
      <c r="ITZ188" s="113"/>
      <c r="IUA188" s="113"/>
      <c r="IUB188" s="113"/>
      <c r="IUC188" s="113"/>
      <c r="IUD188" s="113"/>
      <c r="IUE188" s="113"/>
      <c r="IUF188" s="113"/>
      <c r="IUG188" s="113"/>
      <c r="IUH188" s="113"/>
      <c r="IUI188" s="113"/>
      <c r="IUJ188" s="113"/>
      <c r="IUK188" s="113"/>
      <c r="IUL188" s="113"/>
      <c r="IUM188" s="113"/>
      <c r="IUN188" s="113"/>
      <c r="IUO188" s="113"/>
      <c r="IUP188" s="113"/>
      <c r="IUQ188" s="113"/>
      <c r="IUR188" s="113"/>
      <c r="IUS188" s="113"/>
      <c r="IUT188" s="113"/>
      <c r="IUU188" s="113"/>
      <c r="IUV188" s="113"/>
      <c r="IUW188" s="113"/>
      <c r="IUX188" s="113"/>
      <c r="IUY188" s="113"/>
      <c r="IUZ188" s="113"/>
      <c r="IVA188" s="113"/>
      <c r="IVB188" s="113"/>
      <c r="IVC188" s="113"/>
      <c r="IVD188" s="113"/>
      <c r="IVE188" s="113"/>
      <c r="IVF188" s="113"/>
      <c r="IVG188" s="113"/>
      <c r="IVH188" s="113"/>
      <c r="IVI188" s="113"/>
      <c r="IVJ188" s="113"/>
      <c r="IVK188" s="113"/>
      <c r="IVL188" s="113"/>
      <c r="IVM188" s="113"/>
      <c r="IVN188" s="113"/>
      <c r="IVO188" s="113"/>
      <c r="IVP188" s="113"/>
      <c r="IVQ188" s="113"/>
      <c r="IVR188" s="113"/>
      <c r="IVS188" s="113"/>
      <c r="IVT188" s="113"/>
      <c r="IVU188" s="113"/>
      <c r="IVV188" s="113"/>
      <c r="IVW188" s="113"/>
      <c r="IVX188" s="113"/>
      <c r="IVY188" s="113"/>
      <c r="IVZ188" s="113"/>
      <c r="IWA188" s="113"/>
      <c r="IWB188" s="113"/>
      <c r="IWC188" s="113"/>
      <c r="IWD188" s="113"/>
      <c r="IWE188" s="113"/>
      <c r="IWF188" s="113"/>
      <c r="IWG188" s="113"/>
      <c r="IWH188" s="113"/>
      <c r="IWI188" s="113"/>
      <c r="IWJ188" s="113"/>
      <c r="IWK188" s="113"/>
      <c r="IWL188" s="113"/>
      <c r="IWM188" s="113"/>
      <c r="IWN188" s="113"/>
      <c r="IWO188" s="113"/>
      <c r="IWP188" s="113"/>
      <c r="IWQ188" s="113"/>
      <c r="IWR188" s="113"/>
      <c r="IWS188" s="113"/>
      <c r="IWT188" s="113"/>
      <c r="IWU188" s="113"/>
      <c r="IWV188" s="113"/>
      <c r="IWW188" s="113"/>
      <c r="IWX188" s="113"/>
      <c r="IWY188" s="113"/>
      <c r="IWZ188" s="113"/>
      <c r="IXA188" s="113"/>
      <c r="IXB188" s="113"/>
      <c r="IXC188" s="113"/>
      <c r="IXD188" s="113"/>
      <c r="IXE188" s="113"/>
      <c r="IXF188" s="113"/>
      <c r="IXG188" s="113"/>
      <c r="IXH188" s="113"/>
      <c r="IXI188" s="113"/>
      <c r="IXJ188" s="113"/>
      <c r="IXK188" s="113"/>
      <c r="IXL188" s="113"/>
      <c r="IXM188" s="113"/>
      <c r="IXN188" s="113"/>
      <c r="IXO188" s="113"/>
      <c r="IXP188" s="113"/>
      <c r="IXQ188" s="113"/>
      <c r="IXR188" s="113"/>
      <c r="IXS188" s="113"/>
      <c r="IXT188" s="113"/>
      <c r="IXU188" s="113"/>
      <c r="IXV188" s="113"/>
      <c r="IXW188" s="113"/>
      <c r="IXX188" s="113"/>
      <c r="IXY188" s="113"/>
      <c r="IXZ188" s="113"/>
      <c r="IYA188" s="113"/>
      <c r="IYB188" s="113"/>
      <c r="IYC188" s="113"/>
      <c r="IYD188" s="113"/>
      <c r="IYE188" s="113"/>
      <c r="IYF188" s="113"/>
      <c r="IYG188" s="113"/>
      <c r="IYH188" s="113"/>
      <c r="IYI188" s="113"/>
      <c r="IYJ188" s="113"/>
      <c r="IYK188" s="113"/>
      <c r="IYL188" s="113"/>
      <c r="IYM188" s="113"/>
      <c r="IYN188" s="113"/>
      <c r="IYO188" s="113"/>
      <c r="IYP188" s="113"/>
      <c r="IYQ188" s="113"/>
      <c r="IYR188" s="113"/>
      <c r="IYS188" s="113"/>
      <c r="IYT188" s="113"/>
      <c r="IYU188" s="113"/>
      <c r="IYV188" s="113"/>
      <c r="IYW188" s="113"/>
      <c r="IYX188" s="113"/>
      <c r="IYY188" s="113"/>
      <c r="IYZ188" s="113"/>
      <c r="IZA188" s="113"/>
      <c r="IZB188" s="113"/>
      <c r="IZC188" s="113"/>
      <c r="IZD188" s="113"/>
      <c r="IZE188" s="113"/>
      <c r="IZF188" s="113"/>
      <c r="IZG188" s="113"/>
      <c r="IZH188" s="113"/>
      <c r="IZI188" s="113"/>
      <c r="IZJ188" s="113"/>
      <c r="IZK188" s="113"/>
      <c r="IZL188" s="113"/>
      <c r="IZM188" s="113"/>
      <c r="IZN188" s="113"/>
      <c r="IZO188" s="113"/>
      <c r="IZP188" s="113"/>
      <c r="IZQ188" s="113"/>
      <c r="IZR188" s="113"/>
      <c r="IZS188" s="113"/>
      <c r="IZT188" s="113"/>
      <c r="IZU188" s="113"/>
      <c r="IZV188" s="113"/>
      <c r="IZW188" s="113"/>
      <c r="IZX188" s="113"/>
      <c r="IZY188" s="113"/>
      <c r="IZZ188" s="113"/>
      <c r="JAA188" s="113"/>
      <c r="JAB188" s="113"/>
      <c r="JAC188" s="113"/>
      <c r="JAD188" s="113"/>
      <c r="JAE188" s="113"/>
      <c r="JAF188" s="113"/>
      <c r="JAG188" s="113"/>
      <c r="JAH188" s="113"/>
      <c r="JAI188" s="113"/>
      <c r="JAJ188" s="113"/>
      <c r="JAK188" s="113"/>
      <c r="JAL188" s="113"/>
      <c r="JAM188" s="113"/>
      <c r="JAN188" s="113"/>
      <c r="JAO188" s="113"/>
      <c r="JAP188" s="113"/>
      <c r="JAQ188" s="113"/>
      <c r="JAR188" s="113"/>
      <c r="JAS188" s="113"/>
      <c r="JAT188" s="113"/>
      <c r="JAU188" s="113"/>
      <c r="JAV188" s="113"/>
      <c r="JAW188" s="113"/>
      <c r="JAX188" s="113"/>
      <c r="JAY188" s="113"/>
      <c r="JAZ188" s="113"/>
      <c r="JBA188" s="113"/>
      <c r="JBB188" s="113"/>
      <c r="JBC188" s="113"/>
      <c r="JBD188" s="113"/>
      <c r="JBE188" s="113"/>
      <c r="JBF188" s="113"/>
      <c r="JBG188" s="113"/>
      <c r="JBH188" s="113"/>
      <c r="JBI188" s="113"/>
      <c r="JBJ188" s="113"/>
      <c r="JBK188" s="113"/>
      <c r="JBL188" s="113"/>
      <c r="JBM188" s="113"/>
      <c r="JBN188" s="113"/>
      <c r="JBO188" s="113"/>
      <c r="JBP188" s="113"/>
      <c r="JBQ188" s="113"/>
      <c r="JBR188" s="113"/>
      <c r="JBS188" s="113"/>
      <c r="JBT188" s="113"/>
      <c r="JBU188" s="113"/>
      <c r="JBV188" s="113"/>
      <c r="JBW188" s="113"/>
      <c r="JBX188" s="113"/>
      <c r="JBY188" s="113"/>
      <c r="JBZ188" s="113"/>
      <c r="JCA188" s="113"/>
      <c r="JCB188" s="113"/>
      <c r="JCC188" s="113"/>
      <c r="JCD188" s="113"/>
      <c r="JCE188" s="113"/>
      <c r="JCF188" s="113"/>
      <c r="JCG188" s="113"/>
      <c r="JCH188" s="113"/>
      <c r="JCI188" s="113"/>
      <c r="JCJ188" s="113"/>
      <c r="JCK188" s="113"/>
      <c r="JCL188" s="113"/>
      <c r="JCM188" s="113"/>
      <c r="JCN188" s="113"/>
      <c r="JCO188" s="113"/>
      <c r="JCP188" s="113"/>
      <c r="JCQ188" s="113"/>
      <c r="JCR188" s="113"/>
      <c r="JCS188" s="113"/>
      <c r="JCT188" s="113"/>
      <c r="JCU188" s="113"/>
      <c r="JCV188" s="113"/>
      <c r="JCW188" s="113"/>
      <c r="JCX188" s="113"/>
      <c r="JCY188" s="113"/>
      <c r="JCZ188" s="113"/>
      <c r="JDA188" s="113"/>
      <c r="JDB188" s="113"/>
      <c r="JDC188" s="113"/>
      <c r="JDD188" s="113"/>
      <c r="JDE188" s="113"/>
      <c r="JDF188" s="113"/>
      <c r="JDG188" s="113"/>
      <c r="JDH188" s="113"/>
      <c r="JDI188" s="113"/>
      <c r="JDJ188" s="113"/>
      <c r="JDK188" s="113"/>
      <c r="JDL188" s="113"/>
      <c r="JDM188" s="113"/>
      <c r="JDN188" s="113"/>
      <c r="JDO188" s="113"/>
      <c r="JDP188" s="113"/>
      <c r="JDQ188" s="113"/>
      <c r="JDR188" s="113"/>
      <c r="JDS188" s="113"/>
      <c r="JDT188" s="113"/>
      <c r="JDU188" s="113"/>
      <c r="JDV188" s="113"/>
      <c r="JDW188" s="113"/>
      <c r="JDX188" s="113"/>
      <c r="JDY188" s="113"/>
      <c r="JDZ188" s="113"/>
      <c r="JEA188" s="113"/>
      <c r="JEB188" s="113"/>
      <c r="JEC188" s="113"/>
      <c r="JED188" s="113"/>
      <c r="JEE188" s="113"/>
      <c r="JEF188" s="113"/>
      <c r="JEG188" s="113"/>
      <c r="JEH188" s="113"/>
      <c r="JEI188" s="113"/>
      <c r="JEJ188" s="113"/>
      <c r="JEK188" s="113"/>
      <c r="JEL188" s="113"/>
      <c r="JEM188" s="113"/>
      <c r="JEN188" s="113"/>
      <c r="JEO188" s="113"/>
      <c r="JEP188" s="113"/>
      <c r="JEQ188" s="113"/>
      <c r="JER188" s="113"/>
      <c r="JES188" s="113"/>
      <c r="JET188" s="113"/>
      <c r="JEU188" s="113"/>
      <c r="JEV188" s="113"/>
      <c r="JEW188" s="113"/>
      <c r="JEX188" s="113"/>
      <c r="JEY188" s="113"/>
      <c r="JEZ188" s="113"/>
      <c r="JFA188" s="113"/>
      <c r="JFB188" s="113"/>
      <c r="JFC188" s="113"/>
      <c r="JFD188" s="113"/>
      <c r="JFE188" s="113"/>
      <c r="JFF188" s="113"/>
      <c r="JFG188" s="113"/>
      <c r="JFH188" s="113"/>
      <c r="JFI188" s="113"/>
      <c r="JFJ188" s="113"/>
      <c r="JFK188" s="113"/>
      <c r="JFL188" s="113"/>
      <c r="JFM188" s="113"/>
      <c r="JFN188" s="113"/>
      <c r="JFO188" s="113"/>
      <c r="JFP188" s="113"/>
      <c r="JFQ188" s="113"/>
      <c r="JFR188" s="113"/>
      <c r="JFS188" s="113"/>
      <c r="JFT188" s="113"/>
      <c r="JFU188" s="113"/>
      <c r="JFV188" s="113"/>
      <c r="JFW188" s="113"/>
      <c r="JFX188" s="113"/>
      <c r="JFY188" s="113"/>
      <c r="JFZ188" s="113"/>
      <c r="JGA188" s="113"/>
      <c r="JGB188" s="113"/>
      <c r="JGC188" s="113"/>
      <c r="JGD188" s="113"/>
      <c r="JGE188" s="113"/>
      <c r="JGF188" s="113"/>
      <c r="JGG188" s="113"/>
      <c r="JGH188" s="113"/>
      <c r="JGI188" s="113"/>
      <c r="JGJ188" s="113"/>
      <c r="JGK188" s="113"/>
      <c r="JGL188" s="113"/>
      <c r="JGM188" s="113"/>
      <c r="JGN188" s="113"/>
      <c r="JGO188" s="113"/>
      <c r="JGP188" s="113"/>
      <c r="JGQ188" s="113"/>
      <c r="JGR188" s="113"/>
      <c r="JGS188" s="113"/>
      <c r="JGT188" s="113"/>
      <c r="JGU188" s="113"/>
      <c r="JGV188" s="113"/>
      <c r="JGW188" s="113"/>
      <c r="JGX188" s="113"/>
      <c r="JGY188" s="113"/>
      <c r="JGZ188" s="113"/>
      <c r="JHA188" s="113"/>
      <c r="JHB188" s="113"/>
      <c r="JHC188" s="113"/>
      <c r="JHD188" s="113"/>
      <c r="JHE188" s="113"/>
      <c r="JHF188" s="113"/>
      <c r="JHG188" s="113"/>
      <c r="JHH188" s="113"/>
      <c r="JHI188" s="113"/>
      <c r="JHJ188" s="113"/>
      <c r="JHK188" s="113"/>
      <c r="JHL188" s="113"/>
      <c r="JHM188" s="113"/>
      <c r="JHN188" s="113"/>
      <c r="JHO188" s="113"/>
      <c r="JHP188" s="113"/>
      <c r="JHQ188" s="113"/>
      <c r="JHR188" s="113"/>
      <c r="JHS188" s="113"/>
      <c r="JHT188" s="113"/>
      <c r="JHU188" s="113"/>
      <c r="JHV188" s="113"/>
      <c r="JHW188" s="113"/>
      <c r="JHX188" s="113"/>
      <c r="JHY188" s="113"/>
      <c r="JHZ188" s="113"/>
      <c r="JIA188" s="113"/>
      <c r="JIB188" s="113"/>
      <c r="JIC188" s="113"/>
      <c r="JID188" s="113"/>
      <c r="JIE188" s="113"/>
      <c r="JIF188" s="113"/>
      <c r="JIG188" s="113"/>
      <c r="JIH188" s="113"/>
      <c r="JII188" s="113"/>
      <c r="JIJ188" s="113"/>
      <c r="JIK188" s="113"/>
      <c r="JIL188" s="113"/>
      <c r="JIM188" s="113"/>
      <c r="JIN188" s="113"/>
      <c r="JIO188" s="113"/>
      <c r="JIP188" s="113"/>
      <c r="JIQ188" s="113"/>
      <c r="JIR188" s="113"/>
      <c r="JIS188" s="113"/>
      <c r="JIT188" s="113"/>
      <c r="JIU188" s="113"/>
      <c r="JIV188" s="113"/>
      <c r="JIW188" s="113"/>
      <c r="JIX188" s="113"/>
      <c r="JIY188" s="113"/>
      <c r="JIZ188" s="113"/>
      <c r="JJA188" s="113"/>
      <c r="JJB188" s="113"/>
      <c r="JJC188" s="113"/>
      <c r="JJD188" s="113"/>
      <c r="JJE188" s="113"/>
      <c r="JJF188" s="113"/>
      <c r="JJG188" s="113"/>
      <c r="JJH188" s="113"/>
      <c r="JJI188" s="113"/>
      <c r="JJJ188" s="113"/>
      <c r="JJK188" s="113"/>
      <c r="JJL188" s="113"/>
      <c r="JJM188" s="113"/>
      <c r="JJN188" s="113"/>
      <c r="JJO188" s="113"/>
      <c r="JJP188" s="113"/>
      <c r="JJQ188" s="113"/>
      <c r="JJR188" s="113"/>
      <c r="JJS188" s="113"/>
      <c r="JJT188" s="113"/>
      <c r="JJU188" s="113"/>
      <c r="JJV188" s="113"/>
      <c r="JJW188" s="113"/>
      <c r="JJX188" s="113"/>
      <c r="JJY188" s="113"/>
      <c r="JJZ188" s="113"/>
      <c r="JKA188" s="113"/>
      <c r="JKB188" s="113"/>
      <c r="JKC188" s="113"/>
      <c r="JKD188" s="113"/>
      <c r="JKE188" s="113"/>
      <c r="JKF188" s="113"/>
      <c r="JKG188" s="113"/>
      <c r="JKH188" s="113"/>
      <c r="JKI188" s="113"/>
      <c r="JKJ188" s="113"/>
      <c r="JKK188" s="113"/>
      <c r="JKL188" s="113"/>
      <c r="JKM188" s="113"/>
      <c r="JKN188" s="113"/>
      <c r="JKO188" s="113"/>
      <c r="JKP188" s="113"/>
      <c r="JKQ188" s="113"/>
      <c r="JKR188" s="113"/>
      <c r="JKS188" s="113"/>
      <c r="JKT188" s="113"/>
      <c r="JKU188" s="113"/>
      <c r="JKV188" s="113"/>
      <c r="JKW188" s="113"/>
      <c r="JKX188" s="113"/>
      <c r="JKY188" s="113"/>
      <c r="JKZ188" s="113"/>
      <c r="JLA188" s="113"/>
      <c r="JLB188" s="113"/>
      <c r="JLC188" s="113"/>
      <c r="JLD188" s="113"/>
      <c r="JLE188" s="113"/>
      <c r="JLF188" s="113"/>
      <c r="JLG188" s="113"/>
      <c r="JLH188" s="113"/>
      <c r="JLI188" s="113"/>
      <c r="JLJ188" s="113"/>
      <c r="JLK188" s="113"/>
      <c r="JLL188" s="113"/>
      <c r="JLM188" s="113"/>
      <c r="JLN188" s="113"/>
      <c r="JLO188" s="113"/>
      <c r="JLP188" s="113"/>
      <c r="JLQ188" s="113"/>
      <c r="JLR188" s="113"/>
      <c r="JLS188" s="113"/>
      <c r="JLT188" s="113"/>
      <c r="JLU188" s="113"/>
      <c r="JLV188" s="113"/>
      <c r="JLW188" s="113"/>
      <c r="JLX188" s="113"/>
      <c r="JLY188" s="113"/>
      <c r="JLZ188" s="113"/>
      <c r="JMA188" s="113"/>
      <c r="JMB188" s="113"/>
      <c r="JMC188" s="113"/>
      <c r="JMD188" s="113"/>
      <c r="JME188" s="113"/>
      <c r="JMF188" s="113"/>
      <c r="JMG188" s="113"/>
      <c r="JMH188" s="113"/>
      <c r="JMI188" s="113"/>
      <c r="JMJ188" s="113"/>
      <c r="JMK188" s="113"/>
      <c r="JML188" s="113"/>
      <c r="JMM188" s="113"/>
      <c r="JMN188" s="113"/>
      <c r="JMO188" s="113"/>
      <c r="JMP188" s="113"/>
      <c r="JMQ188" s="113"/>
      <c r="JMR188" s="113"/>
      <c r="JMS188" s="113"/>
      <c r="JMT188" s="113"/>
      <c r="JMU188" s="113"/>
      <c r="JMV188" s="113"/>
      <c r="JMW188" s="113"/>
      <c r="JMX188" s="113"/>
      <c r="JMY188" s="113"/>
      <c r="JMZ188" s="113"/>
      <c r="JNA188" s="113"/>
      <c r="JNB188" s="113"/>
      <c r="JNC188" s="113"/>
      <c r="JND188" s="113"/>
      <c r="JNE188" s="113"/>
      <c r="JNF188" s="113"/>
      <c r="JNG188" s="113"/>
      <c r="JNH188" s="113"/>
      <c r="JNI188" s="113"/>
      <c r="JNJ188" s="113"/>
      <c r="JNK188" s="113"/>
      <c r="JNL188" s="113"/>
      <c r="JNM188" s="113"/>
      <c r="JNN188" s="113"/>
      <c r="JNO188" s="113"/>
      <c r="JNP188" s="113"/>
      <c r="JNQ188" s="113"/>
      <c r="JNR188" s="113"/>
      <c r="JNS188" s="113"/>
      <c r="JNT188" s="113"/>
      <c r="JNU188" s="113"/>
      <c r="JNV188" s="113"/>
      <c r="JNW188" s="113"/>
      <c r="JNX188" s="113"/>
      <c r="JNY188" s="113"/>
      <c r="JNZ188" s="113"/>
      <c r="JOA188" s="113"/>
      <c r="JOB188" s="113"/>
      <c r="JOC188" s="113"/>
      <c r="JOD188" s="113"/>
      <c r="JOE188" s="113"/>
      <c r="JOF188" s="113"/>
      <c r="JOG188" s="113"/>
      <c r="JOH188" s="113"/>
      <c r="JOI188" s="113"/>
      <c r="JOJ188" s="113"/>
      <c r="JOK188" s="113"/>
      <c r="JOL188" s="113"/>
      <c r="JOM188" s="113"/>
      <c r="JON188" s="113"/>
      <c r="JOO188" s="113"/>
      <c r="JOP188" s="113"/>
      <c r="JOQ188" s="113"/>
      <c r="JOR188" s="113"/>
      <c r="JOS188" s="113"/>
      <c r="JOT188" s="113"/>
      <c r="JOU188" s="113"/>
      <c r="JOV188" s="113"/>
      <c r="JOW188" s="113"/>
      <c r="JOX188" s="113"/>
      <c r="JOY188" s="113"/>
      <c r="JOZ188" s="113"/>
      <c r="JPA188" s="113"/>
      <c r="JPB188" s="113"/>
      <c r="JPC188" s="113"/>
      <c r="JPD188" s="113"/>
      <c r="JPE188" s="113"/>
      <c r="JPF188" s="113"/>
      <c r="JPG188" s="113"/>
      <c r="JPH188" s="113"/>
      <c r="JPI188" s="113"/>
      <c r="JPJ188" s="113"/>
      <c r="JPK188" s="113"/>
      <c r="JPL188" s="113"/>
      <c r="JPM188" s="113"/>
      <c r="JPN188" s="113"/>
      <c r="JPO188" s="113"/>
      <c r="JPP188" s="113"/>
      <c r="JPQ188" s="113"/>
      <c r="JPR188" s="113"/>
      <c r="JPS188" s="113"/>
      <c r="JPT188" s="113"/>
      <c r="JPU188" s="113"/>
      <c r="JPV188" s="113"/>
      <c r="JPW188" s="113"/>
      <c r="JPX188" s="113"/>
      <c r="JPY188" s="113"/>
      <c r="JPZ188" s="113"/>
      <c r="JQA188" s="113"/>
      <c r="JQB188" s="113"/>
      <c r="JQC188" s="113"/>
      <c r="JQD188" s="113"/>
      <c r="JQE188" s="113"/>
      <c r="JQF188" s="113"/>
      <c r="JQG188" s="113"/>
      <c r="JQH188" s="113"/>
      <c r="JQI188" s="113"/>
      <c r="JQJ188" s="113"/>
      <c r="JQK188" s="113"/>
      <c r="JQL188" s="113"/>
      <c r="JQM188" s="113"/>
      <c r="JQN188" s="113"/>
      <c r="JQO188" s="113"/>
      <c r="JQP188" s="113"/>
      <c r="JQQ188" s="113"/>
      <c r="JQR188" s="113"/>
      <c r="JQS188" s="113"/>
      <c r="JQT188" s="113"/>
      <c r="JQU188" s="113"/>
      <c r="JQV188" s="113"/>
      <c r="JQW188" s="113"/>
      <c r="JQX188" s="113"/>
      <c r="JQY188" s="113"/>
      <c r="JQZ188" s="113"/>
      <c r="JRA188" s="113"/>
      <c r="JRB188" s="113"/>
      <c r="JRC188" s="113"/>
      <c r="JRD188" s="113"/>
      <c r="JRE188" s="113"/>
      <c r="JRF188" s="113"/>
      <c r="JRG188" s="113"/>
      <c r="JRH188" s="113"/>
      <c r="JRI188" s="113"/>
      <c r="JRJ188" s="113"/>
      <c r="JRK188" s="113"/>
      <c r="JRL188" s="113"/>
      <c r="JRM188" s="113"/>
      <c r="JRN188" s="113"/>
      <c r="JRO188" s="113"/>
      <c r="JRP188" s="113"/>
      <c r="JRQ188" s="113"/>
      <c r="JRR188" s="113"/>
      <c r="JRS188" s="113"/>
      <c r="JRT188" s="113"/>
      <c r="JRU188" s="113"/>
      <c r="JRV188" s="113"/>
      <c r="JRW188" s="113"/>
      <c r="JRX188" s="113"/>
      <c r="JRY188" s="113"/>
      <c r="JRZ188" s="113"/>
      <c r="JSA188" s="113"/>
      <c r="JSB188" s="113"/>
      <c r="JSC188" s="113"/>
      <c r="JSD188" s="113"/>
      <c r="JSE188" s="113"/>
      <c r="JSF188" s="113"/>
      <c r="JSG188" s="113"/>
      <c r="JSH188" s="113"/>
      <c r="JSI188" s="113"/>
      <c r="JSJ188" s="113"/>
      <c r="JSK188" s="113"/>
      <c r="JSL188" s="113"/>
      <c r="JSM188" s="113"/>
      <c r="JSN188" s="113"/>
      <c r="JSO188" s="113"/>
      <c r="JSP188" s="113"/>
      <c r="JSQ188" s="113"/>
      <c r="JSR188" s="113"/>
      <c r="JSS188" s="113"/>
      <c r="JST188" s="113"/>
      <c r="JSU188" s="113"/>
      <c r="JSV188" s="113"/>
      <c r="JSW188" s="113"/>
      <c r="JSX188" s="113"/>
      <c r="JSY188" s="113"/>
      <c r="JSZ188" s="113"/>
      <c r="JTA188" s="113"/>
      <c r="JTB188" s="113"/>
      <c r="JTC188" s="113"/>
      <c r="JTD188" s="113"/>
      <c r="JTE188" s="113"/>
      <c r="JTF188" s="113"/>
      <c r="JTG188" s="113"/>
      <c r="JTH188" s="113"/>
      <c r="JTI188" s="113"/>
      <c r="JTJ188" s="113"/>
      <c r="JTK188" s="113"/>
      <c r="JTL188" s="113"/>
      <c r="JTM188" s="113"/>
      <c r="JTN188" s="113"/>
      <c r="JTO188" s="113"/>
      <c r="JTP188" s="113"/>
      <c r="JTQ188" s="113"/>
      <c r="JTR188" s="113"/>
      <c r="JTS188" s="113"/>
      <c r="JTT188" s="113"/>
      <c r="JTU188" s="113"/>
      <c r="JTV188" s="113"/>
      <c r="JTW188" s="113"/>
      <c r="JTX188" s="113"/>
      <c r="JTY188" s="113"/>
      <c r="JTZ188" s="113"/>
      <c r="JUA188" s="113"/>
      <c r="JUB188" s="113"/>
      <c r="JUC188" s="113"/>
      <c r="JUD188" s="113"/>
      <c r="JUE188" s="113"/>
      <c r="JUF188" s="113"/>
      <c r="JUG188" s="113"/>
      <c r="JUH188" s="113"/>
      <c r="JUI188" s="113"/>
      <c r="JUJ188" s="113"/>
      <c r="JUK188" s="113"/>
      <c r="JUL188" s="113"/>
      <c r="JUM188" s="113"/>
      <c r="JUN188" s="113"/>
      <c r="JUO188" s="113"/>
      <c r="JUP188" s="113"/>
      <c r="JUQ188" s="113"/>
      <c r="JUR188" s="113"/>
      <c r="JUS188" s="113"/>
      <c r="JUT188" s="113"/>
      <c r="JUU188" s="113"/>
      <c r="JUV188" s="113"/>
      <c r="JUW188" s="113"/>
      <c r="JUX188" s="113"/>
      <c r="JUY188" s="113"/>
      <c r="JUZ188" s="113"/>
      <c r="JVA188" s="113"/>
      <c r="JVB188" s="113"/>
      <c r="JVC188" s="113"/>
      <c r="JVD188" s="113"/>
      <c r="JVE188" s="113"/>
      <c r="JVF188" s="113"/>
      <c r="JVG188" s="113"/>
      <c r="JVH188" s="113"/>
      <c r="JVI188" s="113"/>
      <c r="JVJ188" s="113"/>
      <c r="JVK188" s="113"/>
      <c r="JVL188" s="113"/>
      <c r="JVM188" s="113"/>
      <c r="JVN188" s="113"/>
      <c r="JVO188" s="113"/>
      <c r="JVP188" s="113"/>
      <c r="JVQ188" s="113"/>
      <c r="JVR188" s="113"/>
      <c r="JVS188" s="113"/>
      <c r="JVT188" s="113"/>
      <c r="JVU188" s="113"/>
      <c r="JVV188" s="113"/>
      <c r="JVW188" s="113"/>
      <c r="JVX188" s="113"/>
      <c r="JVY188" s="113"/>
      <c r="JVZ188" s="113"/>
      <c r="JWA188" s="113"/>
      <c r="JWB188" s="113"/>
      <c r="JWC188" s="113"/>
      <c r="JWD188" s="113"/>
      <c r="JWE188" s="113"/>
      <c r="JWF188" s="113"/>
      <c r="JWG188" s="113"/>
      <c r="JWH188" s="113"/>
      <c r="JWI188" s="113"/>
      <c r="JWJ188" s="113"/>
      <c r="JWK188" s="113"/>
      <c r="JWL188" s="113"/>
      <c r="JWM188" s="113"/>
      <c r="JWN188" s="113"/>
      <c r="JWO188" s="113"/>
      <c r="JWP188" s="113"/>
      <c r="JWQ188" s="113"/>
      <c r="JWR188" s="113"/>
      <c r="JWS188" s="113"/>
      <c r="JWT188" s="113"/>
      <c r="JWU188" s="113"/>
      <c r="JWV188" s="113"/>
      <c r="JWW188" s="113"/>
      <c r="JWX188" s="113"/>
      <c r="JWY188" s="113"/>
      <c r="JWZ188" s="113"/>
      <c r="JXA188" s="113"/>
      <c r="JXB188" s="113"/>
      <c r="JXC188" s="113"/>
      <c r="JXD188" s="113"/>
      <c r="JXE188" s="113"/>
      <c r="JXF188" s="113"/>
      <c r="JXG188" s="113"/>
      <c r="JXH188" s="113"/>
      <c r="JXI188" s="113"/>
      <c r="JXJ188" s="113"/>
      <c r="JXK188" s="113"/>
      <c r="JXL188" s="113"/>
      <c r="JXM188" s="113"/>
      <c r="JXN188" s="113"/>
      <c r="JXO188" s="113"/>
      <c r="JXP188" s="113"/>
      <c r="JXQ188" s="113"/>
      <c r="JXR188" s="113"/>
      <c r="JXS188" s="113"/>
      <c r="JXT188" s="113"/>
      <c r="JXU188" s="113"/>
      <c r="JXV188" s="113"/>
      <c r="JXW188" s="113"/>
      <c r="JXX188" s="113"/>
      <c r="JXY188" s="113"/>
      <c r="JXZ188" s="113"/>
      <c r="JYA188" s="113"/>
      <c r="JYB188" s="113"/>
      <c r="JYC188" s="113"/>
      <c r="JYD188" s="113"/>
      <c r="JYE188" s="113"/>
      <c r="JYF188" s="113"/>
      <c r="JYG188" s="113"/>
      <c r="JYH188" s="113"/>
      <c r="JYI188" s="113"/>
      <c r="JYJ188" s="113"/>
      <c r="JYK188" s="113"/>
      <c r="JYL188" s="113"/>
      <c r="JYM188" s="113"/>
      <c r="JYN188" s="113"/>
      <c r="JYO188" s="113"/>
      <c r="JYP188" s="113"/>
      <c r="JYQ188" s="113"/>
      <c r="JYR188" s="113"/>
      <c r="JYS188" s="113"/>
      <c r="JYT188" s="113"/>
      <c r="JYU188" s="113"/>
      <c r="JYV188" s="113"/>
      <c r="JYW188" s="113"/>
      <c r="JYX188" s="113"/>
      <c r="JYY188" s="113"/>
      <c r="JYZ188" s="113"/>
      <c r="JZA188" s="113"/>
      <c r="JZB188" s="113"/>
      <c r="JZC188" s="113"/>
      <c r="JZD188" s="113"/>
      <c r="JZE188" s="113"/>
      <c r="JZF188" s="113"/>
      <c r="JZG188" s="113"/>
      <c r="JZH188" s="113"/>
      <c r="JZI188" s="113"/>
      <c r="JZJ188" s="113"/>
      <c r="JZK188" s="113"/>
      <c r="JZL188" s="113"/>
      <c r="JZM188" s="113"/>
      <c r="JZN188" s="113"/>
      <c r="JZO188" s="113"/>
      <c r="JZP188" s="113"/>
      <c r="JZQ188" s="113"/>
      <c r="JZR188" s="113"/>
      <c r="JZS188" s="113"/>
      <c r="JZT188" s="113"/>
      <c r="JZU188" s="113"/>
      <c r="JZV188" s="113"/>
      <c r="JZW188" s="113"/>
      <c r="JZX188" s="113"/>
      <c r="JZY188" s="113"/>
      <c r="JZZ188" s="113"/>
      <c r="KAA188" s="113"/>
      <c r="KAB188" s="113"/>
      <c r="KAC188" s="113"/>
      <c r="KAD188" s="113"/>
      <c r="KAE188" s="113"/>
      <c r="KAF188" s="113"/>
      <c r="KAG188" s="113"/>
      <c r="KAH188" s="113"/>
      <c r="KAI188" s="113"/>
      <c r="KAJ188" s="113"/>
      <c r="KAK188" s="113"/>
      <c r="KAL188" s="113"/>
      <c r="KAM188" s="113"/>
      <c r="KAN188" s="113"/>
      <c r="KAO188" s="113"/>
      <c r="KAP188" s="113"/>
      <c r="KAQ188" s="113"/>
      <c r="KAR188" s="113"/>
      <c r="KAS188" s="113"/>
      <c r="KAT188" s="113"/>
      <c r="KAU188" s="113"/>
      <c r="KAV188" s="113"/>
      <c r="KAW188" s="113"/>
      <c r="KAX188" s="113"/>
      <c r="KAY188" s="113"/>
      <c r="KAZ188" s="113"/>
      <c r="KBA188" s="113"/>
      <c r="KBB188" s="113"/>
      <c r="KBC188" s="113"/>
      <c r="KBD188" s="113"/>
      <c r="KBE188" s="113"/>
      <c r="KBF188" s="113"/>
      <c r="KBG188" s="113"/>
      <c r="KBH188" s="113"/>
      <c r="KBI188" s="113"/>
      <c r="KBJ188" s="113"/>
      <c r="KBK188" s="113"/>
      <c r="KBL188" s="113"/>
      <c r="KBM188" s="113"/>
      <c r="KBN188" s="113"/>
      <c r="KBO188" s="113"/>
      <c r="KBP188" s="113"/>
      <c r="KBQ188" s="113"/>
      <c r="KBR188" s="113"/>
      <c r="KBS188" s="113"/>
      <c r="KBT188" s="113"/>
      <c r="KBU188" s="113"/>
      <c r="KBV188" s="113"/>
      <c r="KBW188" s="113"/>
      <c r="KBX188" s="113"/>
      <c r="KBY188" s="113"/>
      <c r="KBZ188" s="113"/>
      <c r="KCA188" s="113"/>
      <c r="KCB188" s="113"/>
      <c r="KCC188" s="113"/>
      <c r="KCD188" s="113"/>
      <c r="KCE188" s="113"/>
      <c r="KCF188" s="113"/>
      <c r="KCG188" s="113"/>
      <c r="KCH188" s="113"/>
      <c r="KCI188" s="113"/>
      <c r="KCJ188" s="113"/>
      <c r="KCK188" s="113"/>
      <c r="KCL188" s="113"/>
      <c r="KCM188" s="113"/>
      <c r="KCN188" s="113"/>
      <c r="KCO188" s="113"/>
      <c r="KCP188" s="113"/>
      <c r="KCQ188" s="113"/>
      <c r="KCR188" s="113"/>
      <c r="KCS188" s="113"/>
      <c r="KCT188" s="113"/>
      <c r="KCU188" s="113"/>
      <c r="KCV188" s="113"/>
      <c r="KCW188" s="113"/>
      <c r="KCX188" s="113"/>
      <c r="KCY188" s="113"/>
      <c r="KCZ188" s="113"/>
      <c r="KDA188" s="113"/>
      <c r="KDB188" s="113"/>
      <c r="KDC188" s="113"/>
      <c r="KDD188" s="113"/>
      <c r="KDE188" s="113"/>
      <c r="KDF188" s="113"/>
      <c r="KDG188" s="113"/>
      <c r="KDH188" s="113"/>
      <c r="KDI188" s="113"/>
      <c r="KDJ188" s="113"/>
      <c r="KDK188" s="113"/>
      <c r="KDL188" s="113"/>
      <c r="KDM188" s="113"/>
      <c r="KDN188" s="113"/>
      <c r="KDO188" s="113"/>
      <c r="KDP188" s="113"/>
      <c r="KDQ188" s="113"/>
      <c r="KDR188" s="113"/>
      <c r="KDS188" s="113"/>
      <c r="KDT188" s="113"/>
      <c r="KDU188" s="113"/>
      <c r="KDV188" s="113"/>
      <c r="KDW188" s="113"/>
      <c r="KDX188" s="113"/>
      <c r="KDY188" s="113"/>
      <c r="KDZ188" s="113"/>
      <c r="KEA188" s="113"/>
      <c r="KEB188" s="113"/>
      <c r="KEC188" s="113"/>
      <c r="KED188" s="113"/>
      <c r="KEE188" s="113"/>
      <c r="KEF188" s="113"/>
      <c r="KEG188" s="113"/>
      <c r="KEH188" s="113"/>
      <c r="KEI188" s="113"/>
      <c r="KEJ188" s="113"/>
      <c r="KEK188" s="113"/>
      <c r="KEL188" s="113"/>
      <c r="KEM188" s="113"/>
      <c r="KEN188" s="113"/>
      <c r="KEO188" s="113"/>
      <c r="KEP188" s="113"/>
      <c r="KEQ188" s="113"/>
      <c r="KER188" s="113"/>
      <c r="KES188" s="113"/>
      <c r="KET188" s="113"/>
      <c r="KEU188" s="113"/>
      <c r="KEV188" s="113"/>
      <c r="KEW188" s="113"/>
      <c r="KEX188" s="113"/>
      <c r="KEY188" s="113"/>
      <c r="KEZ188" s="113"/>
      <c r="KFA188" s="113"/>
      <c r="KFB188" s="113"/>
      <c r="KFC188" s="113"/>
      <c r="KFD188" s="113"/>
      <c r="KFE188" s="113"/>
      <c r="KFF188" s="113"/>
      <c r="KFG188" s="113"/>
      <c r="KFH188" s="113"/>
      <c r="KFI188" s="113"/>
      <c r="KFJ188" s="113"/>
      <c r="KFK188" s="113"/>
      <c r="KFL188" s="113"/>
      <c r="KFM188" s="113"/>
      <c r="KFN188" s="113"/>
      <c r="KFO188" s="113"/>
      <c r="KFP188" s="113"/>
      <c r="KFQ188" s="113"/>
      <c r="KFR188" s="113"/>
      <c r="KFS188" s="113"/>
      <c r="KFT188" s="113"/>
      <c r="KFU188" s="113"/>
      <c r="KFV188" s="113"/>
      <c r="KFW188" s="113"/>
      <c r="KFX188" s="113"/>
      <c r="KFY188" s="113"/>
      <c r="KFZ188" s="113"/>
      <c r="KGA188" s="113"/>
      <c r="KGB188" s="113"/>
      <c r="KGC188" s="113"/>
      <c r="KGD188" s="113"/>
      <c r="KGE188" s="113"/>
      <c r="KGF188" s="113"/>
      <c r="KGG188" s="113"/>
      <c r="KGH188" s="113"/>
      <c r="KGI188" s="113"/>
      <c r="KGJ188" s="113"/>
      <c r="KGK188" s="113"/>
      <c r="KGL188" s="113"/>
      <c r="KGM188" s="113"/>
      <c r="KGN188" s="113"/>
      <c r="KGO188" s="113"/>
      <c r="KGP188" s="113"/>
      <c r="KGQ188" s="113"/>
      <c r="KGR188" s="113"/>
      <c r="KGS188" s="113"/>
      <c r="KGT188" s="113"/>
      <c r="KGU188" s="113"/>
      <c r="KGV188" s="113"/>
      <c r="KGW188" s="113"/>
      <c r="KGX188" s="113"/>
      <c r="KGY188" s="113"/>
      <c r="KGZ188" s="113"/>
      <c r="KHA188" s="113"/>
      <c r="KHB188" s="113"/>
      <c r="KHC188" s="113"/>
      <c r="KHD188" s="113"/>
      <c r="KHE188" s="113"/>
      <c r="KHF188" s="113"/>
      <c r="KHG188" s="113"/>
      <c r="KHH188" s="113"/>
      <c r="KHI188" s="113"/>
      <c r="KHJ188" s="113"/>
      <c r="KHK188" s="113"/>
      <c r="KHL188" s="113"/>
      <c r="KHM188" s="113"/>
      <c r="KHN188" s="113"/>
      <c r="KHO188" s="113"/>
      <c r="KHP188" s="113"/>
      <c r="KHQ188" s="113"/>
      <c r="KHR188" s="113"/>
      <c r="KHS188" s="113"/>
      <c r="KHT188" s="113"/>
      <c r="KHU188" s="113"/>
      <c r="KHV188" s="113"/>
      <c r="KHW188" s="113"/>
      <c r="KHX188" s="113"/>
      <c r="KHY188" s="113"/>
      <c r="KHZ188" s="113"/>
      <c r="KIA188" s="113"/>
      <c r="KIB188" s="113"/>
      <c r="KIC188" s="113"/>
      <c r="KID188" s="113"/>
      <c r="KIE188" s="113"/>
      <c r="KIF188" s="113"/>
      <c r="KIG188" s="113"/>
      <c r="KIH188" s="113"/>
      <c r="KII188" s="113"/>
      <c r="KIJ188" s="113"/>
      <c r="KIK188" s="113"/>
      <c r="KIL188" s="113"/>
      <c r="KIM188" s="113"/>
      <c r="KIN188" s="113"/>
      <c r="KIO188" s="113"/>
      <c r="KIP188" s="113"/>
      <c r="KIQ188" s="113"/>
      <c r="KIR188" s="113"/>
      <c r="KIS188" s="113"/>
      <c r="KIT188" s="113"/>
      <c r="KIU188" s="113"/>
      <c r="KIV188" s="113"/>
      <c r="KIW188" s="113"/>
      <c r="KIX188" s="113"/>
      <c r="KIY188" s="113"/>
      <c r="KIZ188" s="113"/>
      <c r="KJA188" s="113"/>
      <c r="KJB188" s="113"/>
      <c r="KJC188" s="113"/>
      <c r="KJD188" s="113"/>
      <c r="KJE188" s="113"/>
      <c r="KJF188" s="113"/>
      <c r="KJG188" s="113"/>
      <c r="KJH188" s="113"/>
      <c r="KJI188" s="113"/>
      <c r="KJJ188" s="113"/>
      <c r="KJK188" s="113"/>
      <c r="KJL188" s="113"/>
      <c r="KJM188" s="113"/>
      <c r="KJN188" s="113"/>
      <c r="KJO188" s="113"/>
      <c r="KJP188" s="113"/>
      <c r="KJQ188" s="113"/>
      <c r="KJR188" s="113"/>
      <c r="KJS188" s="113"/>
      <c r="KJT188" s="113"/>
      <c r="KJU188" s="113"/>
      <c r="KJV188" s="113"/>
      <c r="KJW188" s="113"/>
      <c r="KJX188" s="113"/>
      <c r="KJY188" s="113"/>
      <c r="KJZ188" s="113"/>
      <c r="KKA188" s="113"/>
      <c r="KKB188" s="113"/>
      <c r="KKC188" s="113"/>
      <c r="KKD188" s="113"/>
      <c r="KKE188" s="113"/>
      <c r="KKF188" s="113"/>
      <c r="KKG188" s="113"/>
      <c r="KKH188" s="113"/>
      <c r="KKI188" s="113"/>
      <c r="KKJ188" s="113"/>
      <c r="KKK188" s="113"/>
      <c r="KKL188" s="113"/>
      <c r="KKM188" s="113"/>
      <c r="KKN188" s="113"/>
      <c r="KKO188" s="113"/>
      <c r="KKP188" s="113"/>
      <c r="KKQ188" s="113"/>
      <c r="KKR188" s="113"/>
      <c r="KKS188" s="113"/>
      <c r="KKT188" s="113"/>
      <c r="KKU188" s="113"/>
      <c r="KKV188" s="113"/>
      <c r="KKW188" s="113"/>
      <c r="KKX188" s="113"/>
      <c r="KKY188" s="113"/>
      <c r="KKZ188" s="113"/>
      <c r="KLA188" s="113"/>
      <c r="KLB188" s="113"/>
      <c r="KLC188" s="113"/>
      <c r="KLD188" s="113"/>
      <c r="KLE188" s="113"/>
      <c r="KLF188" s="113"/>
      <c r="KLG188" s="113"/>
      <c r="KLH188" s="113"/>
      <c r="KLI188" s="113"/>
      <c r="KLJ188" s="113"/>
      <c r="KLK188" s="113"/>
      <c r="KLL188" s="113"/>
      <c r="KLM188" s="113"/>
      <c r="KLN188" s="113"/>
      <c r="KLO188" s="113"/>
      <c r="KLP188" s="113"/>
      <c r="KLQ188" s="113"/>
      <c r="KLR188" s="113"/>
      <c r="KLS188" s="113"/>
      <c r="KLT188" s="113"/>
      <c r="KLU188" s="113"/>
      <c r="KLV188" s="113"/>
      <c r="KLW188" s="113"/>
      <c r="KLX188" s="113"/>
      <c r="KLY188" s="113"/>
      <c r="KLZ188" s="113"/>
      <c r="KMA188" s="113"/>
      <c r="KMB188" s="113"/>
      <c r="KMC188" s="113"/>
      <c r="KMD188" s="113"/>
      <c r="KME188" s="113"/>
      <c r="KMF188" s="113"/>
      <c r="KMG188" s="113"/>
      <c r="KMH188" s="113"/>
      <c r="KMI188" s="113"/>
      <c r="KMJ188" s="113"/>
      <c r="KMK188" s="113"/>
      <c r="KML188" s="113"/>
      <c r="KMM188" s="113"/>
      <c r="KMN188" s="113"/>
      <c r="KMO188" s="113"/>
      <c r="KMP188" s="113"/>
      <c r="KMQ188" s="113"/>
      <c r="KMR188" s="113"/>
      <c r="KMS188" s="113"/>
      <c r="KMT188" s="113"/>
      <c r="KMU188" s="113"/>
      <c r="KMV188" s="113"/>
      <c r="KMW188" s="113"/>
      <c r="KMX188" s="113"/>
      <c r="KMY188" s="113"/>
      <c r="KMZ188" s="113"/>
      <c r="KNA188" s="113"/>
      <c r="KNB188" s="113"/>
      <c r="KNC188" s="113"/>
      <c r="KND188" s="113"/>
      <c r="KNE188" s="113"/>
      <c r="KNF188" s="113"/>
      <c r="KNG188" s="113"/>
      <c r="KNH188" s="113"/>
      <c r="KNI188" s="113"/>
      <c r="KNJ188" s="113"/>
      <c r="KNK188" s="113"/>
      <c r="KNL188" s="113"/>
      <c r="KNM188" s="113"/>
      <c r="KNN188" s="113"/>
      <c r="KNO188" s="113"/>
      <c r="KNP188" s="113"/>
      <c r="KNQ188" s="113"/>
      <c r="KNR188" s="113"/>
      <c r="KNS188" s="113"/>
      <c r="KNT188" s="113"/>
      <c r="KNU188" s="113"/>
      <c r="KNV188" s="113"/>
      <c r="KNW188" s="113"/>
      <c r="KNX188" s="113"/>
      <c r="KNY188" s="113"/>
      <c r="KNZ188" s="113"/>
      <c r="KOA188" s="113"/>
      <c r="KOB188" s="113"/>
      <c r="KOC188" s="113"/>
      <c r="KOD188" s="113"/>
      <c r="KOE188" s="113"/>
      <c r="KOF188" s="113"/>
      <c r="KOG188" s="113"/>
      <c r="KOH188" s="113"/>
      <c r="KOI188" s="113"/>
      <c r="KOJ188" s="113"/>
      <c r="KOK188" s="113"/>
      <c r="KOL188" s="113"/>
      <c r="KOM188" s="113"/>
      <c r="KON188" s="113"/>
      <c r="KOO188" s="113"/>
      <c r="KOP188" s="113"/>
      <c r="KOQ188" s="113"/>
      <c r="KOR188" s="113"/>
      <c r="KOS188" s="113"/>
      <c r="KOT188" s="113"/>
      <c r="KOU188" s="113"/>
      <c r="KOV188" s="113"/>
      <c r="KOW188" s="113"/>
      <c r="KOX188" s="113"/>
      <c r="KOY188" s="113"/>
      <c r="KOZ188" s="113"/>
      <c r="KPA188" s="113"/>
      <c r="KPB188" s="113"/>
      <c r="KPC188" s="113"/>
      <c r="KPD188" s="113"/>
      <c r="KPE188" s="113"/>
      <c r="KPF188" s="113"/>
      <c r="KPG188" s="113"/>
      <c r="KPH188" s="113"/>
      <c r="KPI188" s="113"/>
      <c r="KPJ188" s="113"/>
      <c r="KPK188" s="113"/>
      <c r="KPL188" s="113"/>
      <c r="KPM188" s="113"/>
      <c r="KPN188" s="113"/>
      <c r="KPO188" s="113"/>
      <c r="KPP188" s="113"/>
      <c r="KPQ188" s="113"/>
      <c r="KPR188" s="113"/>
      <c r="KPS188" s="113"/>
      <c r="KPT188" s="113"/>
      <c r="KPU188" s="113"/>
      <c r="KPV188" s="113"/>
      <c r="KPW188" s="113"/>
      <c r="KPX188" s="113"/>
      <c r="KPY188" s="113"/>
      <c r="KPZ188" s="113"/>
      <c r="KQA188" s="113"/>
      <c r="KQB188" s="113"/>
      <c r="KQC188" s="113"/>
      <c r="KQD188" s="113"/>
      <c r="KQE188" s="113"/>
      <c r="KQF188" s="113"/>
      <c r="KQG188" s="113"/>
      <c r="KQH188" s="113"/>
      <c r="KQI188" s="113"/>
      <c r="KQJ188" s="113"/>
      <c r="KQK188" s="113"/>
      <c r="KQL188" s="113"/>
      <c r="KQM188" s="113"/>
      <c r="KQN188" s="113"/>
      <c r="KQO188" s="113"/>
      <c r="KQP188" s="113"/>
      <c r="KQQ188" s="113"/>
      <c r="KQR188" s="113"/>
      <c r="KQS188" s="113"/>
      <c r="KQT188" s="113"/>
      <c r="KQU188" s="113"/>
      <c r="KQV188" s="113"/>
      <c r="KQW188" s="113"/>
      <c r="KQX188" s="113"/>
      <c r="KQY188" s="113"/>
      <c r="KQZ188" s="113"/>
      <c r="KRA188" s="113"/>
      <c r="KRB188" s="113"/>
      <c r="KRC188" s="113"/>
      <c r="KRD188" s="113"/>
      <c r="KRE188" s="113"/>
      <c r="KRF188" s="113"/>
      <c r="KRG188" s="113"/>
      <c r="KRH188" s="113"/>
      <c r="KRI188" s="113"/>
      <c r="KRJ188" s="113"/>
      <c r="KRK188" s="113"/>
      <c r="KRL188" s="113"/>
      <c r="KRM188" s="113"/>
      <c r="KRN188" s="113"/>
      <c r="KRO188" s="113"/>
      <c r="KRP188" s="113"/>
      <c r="KRQ188" s="113"/>
      <c r="KRR188" s="113"/>
      <c r="KRS188" s="113"/>
      <c r="KRT188" s="113"/>
      <c r="KRU188" s="113"/>
      <c r="KRV188" s="113"/>
      <c r="KRW188" s="113"/>
      <c r="KRX188" s="113"/>
      <c r="KRY188" s="113"/>
      <c r="KRZ188" s="113"/>
      <c r="KSA188" s="113"/>
      <c r="KSB188" s="113"/>
      <c r="KSC188" s="113"/>
      <c r="KSD188" s="113"/>
      <c r="KSE188" s="113"/>
      <c r="KSF188" s="113"/>
      <c r="KSG188" s="113"/>
      <c r="KSH188" s="113"/>
      <c r="KSI188" s="113"/>
      <c r="KSJ188" s="113"/>
      <c r="KSK188" s="113"/>
      <c r="KSL188" s="113"/>
      <c r="KSM188" s="113"/>
      <c r="KSN188" s="113"/>
      <c r="KSO188" s="113"/>
      <c r="KSP188" s="113"/>
      <c r="KSQ188" s="113"/>
      <c r="KSR188" s="113"/>
      <c r="KSS188" s="113"/>
      <c r="KST188" s="113"/>
      <c r="KSU188" s="113"/>
      <c r="KSV188" s="113"/>
      <c r="KSW188" s="113"/>
      <c r="KSX188" s="113"/>
      <c r="KSY188" s="113"/>
      <c r="KSZ188" s="113"/>
      <c r="KTA188" s="113"/>
      <c r="KTB188" s="113"/>
      <c r="KTC188" s="113"/>
      <c r="KTD188" s="113"/>
      <c r="KTE188" s="113"/>
      <c r="KTF188" s="113"/>
      <c r="KTG188" s="113"/>
      <c r="KTH188" s="113"/>
      <c r="KTI188" s="113"/>
      <c r="KTJ188" s="113"/>
      <c r="KTK188" s="113"/>
      <c r="KTL188" s="113"/>
      <c r="KTM188" s="113"/>
      <c r="KTN188" s="113"/>
      <c r="KTO188" s="113"/>
      <c r="KTP188" s="113"/>
      <c r="KTQ188" s="113"/>
      <c r="KTR188" s="113"/>
      <c r="KTS188" s="113"/>
      <c r="KTT188" s="113"/>
      <c r="KTU188" s="113"/>
      <c r="KTV188" s="113"/>
      <c r="KTW188" s="113"/>
      <c r="KTX188" s="113"/>
      <c r="KTY188" s="113"/>
      <c r="KTZ188" s="113"/>
      <c r="KUA188" s="113"/>
      <c r="KUB188" s="113"/>
      <c r="KUC188" s="113"/>
      <c r="KUD188" s="113"/>
      <c r="KUE188" s="113"/>
      <c r="KUF188" s="113"/>
      <c r="KUG188" s="113"/>
      <c r="KUH188" s="113"/>
      <c r="KUI188" s="113"/>
      <c r="KUJ188" s="113"/>
      <c r="KUK188" s="113"/>
      <c r="KUL188" s="113"/>
      <c r="KUM188" s="113"/>
      <c r="KUN188" s="113"/>
      <c r="KUO188" s="113"/>
      <c r="KUP188" s="113"/>
      <c r="KUQ188" s="113"/>
      <c r="KUR188" s="113"/>
      <c r="KUS188" s="113"/>
      <c r="KUT188" s="113"/>
      <c r="KUU188" s="113"/>
      <c r="KUV188" s="113"/>
      <c r="KUW188" s="113"/>
      <c r="KUX188" s="113"/>
      <c r="KUY188" s="113"/>
      <c r="KUZ188" s="113"/>
      <c r="KVA188" s="113"/>
      <c r="KVB188" s="113"/>
      <c r="KVC188" s="113"/>
      <c r="KVD188" s="113"/>
      <c r="KVE188" s="113"/>
      <c r="KVF188" s="113"/>
      <c r="KVG188" s="113"/>
      <c r="KVH188" s="113"/>
      <c r="KVI188" s="113"/>
      <c r="KVJ188" s="113"/>
      <c r="KVK188" s="113"/>
      <c r="KVL188" s="113"/>
      <c r="KVM188" s="113"/>
      <c r="KVN188" s="113"/>
      <c r="KVO188" s="113"/>
      <c r="KVP188" s="113"/>
      <c r="KVQ188" s="113"/>
      <c r="KVR188" s="113"/>
      <c r="KVS188" s="113"/>
      <c r="KVT188" s="113"/>
      <c r="KVU188" s="113"/>
      <c r="KVV188" s="113"/>
      <c r="KVW188" s="113"/>
      <c r="KVX188" s="113"/>
      <c r="KVY188" s="113"/>
      <c r="KVZ188" s="113"/>
      <c r="KWA188" s="113"/>
      <c r="KWB188" s="113"/>
      <c r="KWC188" s="113"/>
      <c r="KWD188" s="113"/>
      <c r="KWE188" s="113"/>
      <c r="KWF188" s="113"/>
      <c r="KWG188" s="113"/>
      <c r="KWH188" s="113"/>
      <c r="KWI188" s="113"/>
      <c r="KWJ188" s="113"/>
      <c r="KWK188" s="113"/>
      <c r="KWL188" s="113"/>
      <c r="KWM188" s="113"/>
      <c r="KWN188" s="113"/>
      <c r="KWO188" s="113"/>
      <c r="KWP188" s="113"/>
      <c r="KWQ188" s="113"/>
      <c r="KWR188" s="113"/>
      <c r="KWS188" s="113"/>
      <c r="KWT188" s="113"/>
      <c r="KWU188" s="113"/>
      <c r="KWV188" s="113"/>
      <c r="KWW188" s="113"/>
      <c r="KWX188" s="113"/>
      <c r="KWY188" s="113"/>
      <c r="KWZ188" s="113"/>
      <c r="KXA188" s="113"/>
      <c r="KXB188" s="113"/>
      <c r="KXC188" s="113"/>
      <c r="KXD188" s="113"/>
      <c r="KXE188" s="113"/>
      <c r="KXF188" s="113"/>
      <c r="KXG188" s="113"/>
      <c r="KXH188" s="113"/>
      <c r="KXI188" s="113"/>
      <c r="KXJ188" s="113"/>
      <c r="KXK188" s="113"/>
      <c r="KXL188" s="113"/>
      <c r="KXM188" s="113"/>
      <c r="KXN188" s="113"/>
      <c r="KXO188" s="113"/>
      <c r="KXP188" s="113"/>
      <c r="KXQ188" s="113"/>
      <c r="KXR188" s="113"/>
      <c r="KXS188" s="113"/>
      <c r="KXT188" s="113"/>
      <c r="KXU188" s="113"/>
      <c r="KXV188" s="113"/>
      <c r="KXW188" s="113"/>
      <c r="KXX188" s="113"/>
      <c r="KXY188" s="113"/>
      <c r="KXZ188" s="113"/>
      <c r="KYA188" s="113"/>
      <c r="KYB188" s="113"/>
      <c r="KYC188" s="113"/>
      <c r="KYD188" s="113"/>
      <c r="KYE188" s="113"/>
      <c r="KYF188" s="113"/>
      <c r="KYG188" s="113"/>
      <c r="KYH188" s="113"/>
      <c r="KYI188" s="113"/>
      <c r="KYJ188" s="113"/>
      <c r="KYK188" s="113"/>
      <c r="KYL188" s="113"/>
      <c r="KYM188" s="113"/>
      <c r="KYN188" s="113"/>
      <c r="KYO188" s="113"/>
      <c r="KYP188" s="113"/>
      <c r="KYQ188" s="113"/>
      <c r="KYR188" s="113"/>
      <c r="KYS188" s="113"/>
      <c r="KYT188" s="113"/>
      <c r="KYU188" s="113"/>
      <c r="KYV188" s="113"/>
      <c r="KYW188" s="113"/>
      <c r="KYX188" s="113"/>
      <c r="KYY188" s="113"/>
      <c r="KYZ188" s="113"/>
      <c r="KZA188" s="113"/>
      <c r="KZB188" s="113"/>
      <c r="KZC188" s="113"/>
      <c r="KZD188" s="113"/>
      <c r="KZE188" s="113"/>
      <c r="KZF188" s="113"/>
      <c r="KZG188" s="113"/>
      <c r="KZH188" s="113"/>
      <c r="KZI188" s="113"/>
      <c r="KZJ188" s="113"/>
      <c r="KZK188" s="113"/>
      <c r="KZL188" s="113"/>
      <c r="KZM188" s="113"/>
      <c r="KZN188" s="113"/>
      <c r="KZO188" s="113"/>
      <c r="KZP188" s="113"/>
      <c r="KZQ188" s="113"/>
      <c r="KZR188" s="113"/>
      <c r="KZS188" s="113"/>
      <c r="KZT188" s="113"/>
      <c r="KZU188" s="113"/>
      <c r="KZV188" s="113"/>
      <c r="KZW188" s="113"/>
      <c r="KZX188" s="113"/>
      <c r="KZY188" s="113"/>
      <c r="KZZ188" s="113"/>
      <c r="LAA188" s="113"/>
      <c r="LAB188" s="113"/>
      <c r="LAC188" s="113"/>
      <c r="LAD188" s="113"/>
      <c r="LAE188" s="113"/>
      <c r="LAF188" s="113"/>
      <c r="LAG188" s="113"/>
      <c r="LAH188" s="113"/>
      <c r="LAI188" s="113"/>
      <c r="LAJ188" s="113"/>
      <c r="LAK188" s="113"/>
      <c r="LAL188" s="113"/>
      <c r="LAM188" s="113"/>
      <c r="LAN188" s="113"/>
      <c r="LAO188" s="113"/>
      <c r="LAP188" s="113"/>
      <c r="LAQ188" s="113"/>
      <c r="LAR188" s="113"/>
      <c r="LAS188" s="113"/>
      <c r="LAT188" s="113"/>
      <c r="LAU188" s="113"/>
      <c r="LAV188" s="113"/>
      <c r="LAW188" s="113"/>
      <c r="LAX188" s="113"/>
      <c r="LAY188" s="113"/>
      <c r="LAZ188" s="113"/>
      <c r="LBA188" s="113"/>
      <c r="LBB188" s="113"/>
      <c r="LBC188" s="113"/>
      <c r="LBD188" s="113"/>
      <c r="LBE188" s="113"/>
      <c r="LBF188" s="113"/>
      <c r="LBG188" s="113"/>
      <c r="LBH188" s="113"/>
      <c r="LBI188" s="113"/>
      <c r="LBJ188" s="113"/>
      <c r="LBK188" s="113"/>
      <c r="LBL188" s="113"/>
      <c r="LBM188" s="113"/>
      <c r="LBN188" s="113"/>
      <c r="LBO188" s="113"/>
      <c r="LBP188" s="113"/>
      <c r="LBQ188" s="113"/>
      <c r="LBR188" s="113"/>
      <c r="LBS188" s="113"/>
      <c r="LBT188" s="113"/>
      <c r="LBU188" s="113"/>
      <c r="LBV188" s="113"/>
      <c r="LBW188" s="113"/>
      <c r="LBX188" s="113"/>
      <c r="LBY188" s="113"/>
      <c r="LBZ188" s="113"/>
      <c r="LCA188" s="113"/>
      <c r="LCB188" s="113"/>
      <c r="LCC188" s="113"/>
      <c r="LCD188" s="113"/>
      <c r="LCE188" s="113"/>
      <c r="LCF188" s="113"/>
      <c r="LCG188" s="113"/>
      <c r="LCH188" s="113"/>
      <c r="LCI188" s="113"/>
      <c r="LCJ188" s="113"/>
      <c r="LCK188" s="113"/>
      <c r="LCL188" s="113"/>
      <c r="LCM188" s="113"/>
      <c r="LCN188" s="113"/>
      <c r="LCO188" s="113"/>
      <c r="LCP188" s="113"/>
      <c r="LCQ188" s="113"/>
      <c r="LCR188" s="113"/>
      <c r="LCS188" s="113"/>
      <c r="LCT188" s="113"/>
      <c r="LCU188" s="113"/>
      <c r="LCV188" s="113"/>
      <c r="LCW188" s="113"/>
      <c r="LCX188" s="113"/>
      <c r="LCY188" s="113"/>
      <c r="LCZ188" s="113"/>
      <c r="LDA188" s="113"/>
      <c r="LDB188" s="113"/>
      <c r="LDC188" s="113"/>
      <c r="LDD188" s="113"/>
      <c r="LDE188" s="113"/>
      <c r="LDF188" s="113"/>
      <c r="LDG188" s="113"/>
      <c r="LDH188" s="113"/>
      <c r="LDI188" s="113"/>
      <c r="LDJ188" s="113"/>
      <c r="LDK188" s="113"/>
      <c r="LDL188" s="113"/>
      <c r="LDM188" s="113"/>
      <c r="LDN188" s="113"/>
      <c r="LDO188" s="113"/>
      <c r="LDP188" s="113"/>
      <c r="LDQ188" s="113"/>
      <c r="LDR188" s="113"/>
      <c r="LDS188" s="113"/>
      <c r="LDT188" s="113"/>
      <c r="LDU188" s="113"/>
      <c r="LDV188" s="113"/>
      <c r="LDW188" s="113"/>
      <c r="LDX188" s="113"/>
      <c r="LDY188" s="113"/>
      <c r="LDZ188" s="113"/>
      <c r="LEA188" s="113"/>
      <c r="LEB188" s="113"/>
      <c r="LEC188" s="113"/>
      <c r="LED188" s="113"/>
      <c r="LEE188" s="113"/>
      <c r="LEF188" s="113"/>
      <c r="LEG188" s="113"/>
      <c r="LEH188" s="113"/>
      <c r="LEI188" s="113"/>
      <c r="LEJ188" s="113"/>
      <c r="LEK188" s="113"/>
      <c r="LEL188" s="113"/>
      <c r="LEM188" s="113"/>
      <c r="LEN188" s="113"/>
      <c r="LEO188" s="113"/>
      <c r="LEP188" s="113"/>
      <c r="LEQ188" s="113"/>
      <c r="LER188" s="113"/>
      <c r="LES188" s="113"/>
      <c r="LET188" s="113"/>
      <c r="LEU188" s="113"/>
      <c r="LEV188" s="113"/>
      <c r="LEW188" s="113"/>
      <c r="LEX188" s="113"/>
      <c r="LEY188" s="113"/>
      <c r="LEZ188" s="113"/>
      <c r="LFA188" s="113"/>
      <c r="LFB188" s="113"/>
      <c r="LFC188" s="113"/>
      <c r="LFD188" s="113"/>
      <c r="LFE188" s="113"/>
      <c r="LFF188" s="113"/>
      <c r="LFG188" s="113"/>
      <c r="LFH188" s="113"/>
      <c r="LFI188" s="113"/>
      <c r="LFJ188" s="113"/>
      <c r="LFK188" s="113"/>
      <c r="LFL188" s="113"/>
      <c r="LFM188" s="113"/>
      <c r="LFN188" s="113"/>
      <c r="LFO188" s="113"/>
      <c r="LFP188" s="113"/>
      <c r="LFQ188" s="113"/>
      <c r="LFR188" s="113"/>
      <c r="LFS188" s="113"/>
      <c r="LFT188" s="113"/>
      <c r="LFU188" s="113"/>
      <c r="LFV188" s="113"/>
      <c r="LFW188" s="113"/>
      <c r="LFX188" s="113"/>
      <c r="LFY188" s="113"/>
      <c r="LFZ188" s="113"/>
      <c r="LGA188" s="113"/>
      <c r="LGB188" s="113"/>
      <c r="LGC188" s="113"/>
      <c r="LGD188" s="113"/>
      <c r="LGE188" s="113"/>
      <c r="LGF188" s="113"/>
      <c r="LGG188" s="113"/>
      <c r="LGH188" s="113"/>
      <c r="LGI188" s="113"/>
      <c r="LGJ188" s="113"/>
      <c r="LGK188" s="113"/>
      <c r="LGL188" s="113"/>
      <c r="LGM188" s="113"/>
      <c r="LGN188" s="113"/>
      <c r="LGO188" s="113"/>
      <c r="LGP188" s="113"/>
      <c r="LGQ188" s="113"/>
      <c r="LGR188" s="113"/>
      <c r="LGS188" s="113"/>
      <c r="LGT188" s="113"/>
      <c r="LGU188" s="113"/>
      <c r="LGV188" s="113"/>
      <c r="LGW188" s="113"/>
      <c r="LGX188" s="113"/>
      <c r="LGY188" s="113"/>
      <c r="LGZ188" s="113"/>
      <c r="LHA188" s="113"/>
      <c r="LHB188" s="113"/>
      <c r="LHC188" s="113"/>
      <c r="LHD188" s="113"/>
      <c r="LHE188" s="113"/>
      <c r="LHF188" s="113"/>
      <c r="LHG188" s="113"/>
      <c r="LHH188" s="113"/>
      <c r="LHI188" s="113"/>
      <c r="LHJ188" s="113"/>
      <c r="LHK188" s="113"/>
      <c r="LHL188" s="113"/>
      <c r="LHM188" s="113"/>
      <c r="LHN188" s="113"/>
      <c r="LHO188" s="113"/>
      <c r="LHP188" s="113"/>
      <c r="LHQ188" s="113"/>
      <c r="LHR188" s="113"/>
      <c r="LHS188" s="113"/>
      <c r="LHT188" s="113"/>
      <c r="LHU188" s="113"/>
      <c r="LHV188" s="113"/>
      <c r="LHW188" s="113"/>
      <c r="LHX188" s="113"/>
      <c r="LHY188" s="113"/>
      <c r="LHZ188" s="113"/>
      <c r="LIA188" s="113"/>
      <c r="LIB188" s="113"/>
      <c r="LIC188" s="113"/>
      <c r="LID188" s="113"/>
      <c r="LIE188" s="113"/>
      <c r="LIF188" s="113"/>
      <c r="LIG188" s="113"/>
      <c r="LIH188" s="113"/>
      <c r="LII188" s="113"/>
      <c r="LIJ188" s="113"/>
      <c r="LIK188" s="113"/>
      <c r="LIL188" s="113"/>
      <c r="LIM188" s="113"/>
      <c r="LIN188" s="113"/>
      <c r="LIO188" s="113"/>
      <c r="LIP188" s="113"/>
      <c r="LIQ188" s="113"/>
      <c r="LIR188" s="113"/>
      <c r="LIS188" s="113"/>
      <c r="LIT188" s="113"/>
      <c r="LIU188" s="113"/>
      <c r="LIV188" s="113"/>
      <c r="LIW188" s="113"/>
      <c r="LIX188" s="113"/>
      <c r="LIY188" s="113"/>
      <c r="LIZ188" s="113"/>
      <c r="LJA188" s="113"/>
      <c r="LJB188" s="113"/>
      <c r="LJC188" s="113"/>
      <c r="LJD188" s="113"/>
      <c r="LJE188" s="113"/>
      <c r="LJF188" s="113"/>
      <c r="LJG188" s="113"/>
      <c r="LJH188" s="113"/>
      <c r="LJI188" s="113"/>
      <c r="LJJ188" s="113"/>
      <c r="LJK188" s="113"/>
      <c r="LJL188" s="113"/>
      <c r="LJM188" s="113"/>
      <c r="LJN188" s="113"/>
      <c r="LJO188" s="113"/>
      <c r="LJP188" s="113"/>
      <c r="LJQ188" s="113"/>
      <c r="LJR188" s="113"/>
      <c r="LJS188" s="113"/>
      <c r="LJT188" s="113"/>
      <c r="LJU188" s="113"/>
      <c r="LJV188" s="113"/>
      <c r="LJW188" s="113"/>
      <c r="LJX188" s="113"/>
      <c r="LJY188" s="113"/>
      <c r="LJZ188" s="113"/>
      <c r="LKA188" s="113"/>
      <c r="LKB188" s="113"/>
      <c r="LKC188" s="113"/>
      <c r="LKD188" s="113"/>
      <c r="LKE188" s="113"/>
      <c r="LKF188" s="113"/>
      <c r="LKG188" s="113"/>
      <c r="LKH188" s="113"/>
      <c r="LKI188" s="113"/>
      <c r="LKJ188" s="113"/>
      <c r="LKK188" s="113"/>
      <c r="LKL188" s="113"/>
      <c r="LKM188" s="113"/>
      <c r="LKN188" s="113"/>
      <c r="LKO188" s="113"/>
      <c r="LKP188" s="113"/>
      <c r="LKQ188" s="113"/>
      <c r="LKR188" s="113"/>
      <c r="LKS188" s="113"/>
      <c r="LKT188" s="113"/>
      <c r="LKU188" s="113"/>
      <c r="LKV188" s="113"/>
      <c r="LKW188" s="113"/>
      <c r="LKX188" s="113"/>
      <c r="LKY188" s="113"/>
      <c r="LKZ188" s="113"/>
      <c r="LLA188" s="113"/>
      <c r="LLB188" s="113"/>
      <c r="LLC188" s="113"/>
      <c r="LLD188" s="113"/>
      <c r="LLE188" s="113"/>
      <c r="LLF188" s="113"/>
      <c r="LLG188" s="113"/>
      <c r="LLH188" s="113"/>
      <c r="LLI188" s="113"/>
      <c r="LLJ188" s="113"/>
      <c r="LLK188" s="113"/>
      <c r="LLL188" s="113"/>
      <c r="LLM188" s="113"/>
      <c r="LLN188" s="113"/>
      <c r="LLO188" s="113"/>
      <c r="LLP188" s="113"/>
      <c r="LLQ188" s="113"/>
      <c r="LLR188" s="113"/>
      <c r="LLS188" s="113"/>
      <c r="LLT188" s="113"/>
      <c r="LLU188" s="113"/>
      <c r="LLV188" s="113"/>
      <c r="LLW188" s="113"/>
      <c r="LLX188" s="113"/>
      <c r="LLY188" s="113"/>
      <c r="LLZ188" s="113"/>
      <c r="LMA188" s="113"/>
      <c r="LMB188" s="113"/>
      <c r="LMC188" s="113"/>
      <c r="LMD188" s="113"/>
      <c r="LME188" s="113"/>
      <c r="LMF188" s="113"/>
      <c r="LMG188" s="113"/>
      <c r="LMH188" s="113"/>
      <c r="LMI188" s="113"/>
      <c r="LMJ188" s="113"/>
      <c r="LMK188" s="113"/>
      <c r="LML188" s="113"/>
      <c r="LMM188" s="113"/>
      <c r="LMN188" s="113"/>
      <c r="LMO188" s="113"/>
      <c r="LMP188" s="113"/>
      <c r="LMQ188" s="113"/>
      <c r="LMR188" s="113"/>
      <c r="LMS188" s="113"/>
      <c r="LMT188" s="113"/>
      <c r="LMU188" s="113"/>
      <c r="LMV188" s="113"/>
      <c r="LMW188" s="113"/>
      <c r="LMX188" s="113"/>
      <c r="LMY188" s="113"/>
      <c r="LMZ188" s="113"/>
      <c r="LNA188" s="113"/>
      <c r="LNB188" s="113"/>
      <c r="LNC188" s="113"/>
      <c r="LND188" s="113"/>
      <c r="LNE188" s="113"/>
      <c r="LNF188" s="113"/>
      <c r="LNG188" s="113"/>
      <c r="LNH188" s="113"/>
      <c r="LNI188" s="113"/>
      <c r="LNJ188" s="113"/>
      <c r="LNK188" s="113"/>
      <c r="LNL188" s="113"/>
      <c r="LNM188" s="113"/>
      <c r="LNN188" s="113"/>
      <c r="LNO188" s="113"/>
      <c r="LNP188" s="113"/>
      <c r="LNQ188" s="113"/>
      <c r="LNR188" s="113"/>
      <c r="LNS188" s="113"/>
      <c r="LNT188" s="113"/>
      <c r="LNU188" s="113"/>
      <c r="LNV188" s="113"/>
      <c r="LNW188" s="113"/>
      <c r="LNX188" s="113"/>
      <c r="LNY188" s="113"/>
      <c r="LNZ188" s="113"/>
      <c r="LOA188" s="113"/>
      <c r="LOB188" s="113"/>
      <c r="LOC188" s="113"/>
      <c r="LOD188" s="113"/>
      <c r="LOE188" s="113"/>
      <c r="LOF188" s="113"/>
      <c r="LOG188" s="113"/>
      <c r="LOH188" s="113"/>
      <c r="LOI188" s="113"/>
      <c r="LOJ188" s="113"/>
      <c r="LOK188" s="113"/>
      <c r="LOL188" s="113"/>
      <c r="LOM188" s="113"/>
      <c r="LON188" s="113"/>
      <c r="LOO188" s="113"/>
      <c r="LOP188" s="113"/>
      <c r="LOQ188" s="113"/>
      <c r="LOR188" s="113"/>
      <c r="LOS188" s="113"/>
      <c r="LOT188" s="113"/>
      <c r="LOU188" s="113"/>
      <c r="LOV188" s="113"/>
      <c r="LOW188" s="113"/>
      <c r="LOX188" s="113"/>
      <c r="LOY188" s="113"/>
      <c r="LOZ188" s="113"/>
      <c r="LPA188" s="113"/>
      <c r="LPB188" s="113"/>
      <c r="LPC188" s="113"/>
      <c r="LPD188" s="113"/>
      <c r="LPE188" s="113"/>
      <c r="LPF188" s="113"/>
      <c r="LPG188" s="113"/>
      <c r="LPH188" s="113"/>
      <c r="LPI188" s="113"/>
      <c r="LPJ188" s="113"/>
      <c r="LPK188" s="113"/>
      <c r="LPL188" s="113"/>
      <c r="LPM188" s="113"/>
      <c r="LPN188" s="113"/>
      <c r="LPO188" s="113"/>
      <c r="LPP188" s="113"/>
      <c r="LPQ188" s="113"/>
      <c r="LPR188" s="113"/>
      <c r="LPS188" s="113"/>
      <c r="LPT188" s="113"/>
      <c r="LPU188" s="113"/>
      <c r="LPV188" s="113"/>
      <c r="LPW188" s="113"/>
      <c r="LPX188" s="113"/>
      <c r="LPY188" s="113"/>
      <c r="LPZ188" s="113"/>
      <c r="LQA188" s="113"/>
      <c r="LQB188" s="113"/>
      <c r="LQC188" s="113"/>
      <c r="LQD188" s="113"/>
      <c r="LQE188" s="113"/>
      <c r="LQF188" s="113"/>
      <c r="LQG188" s="113"/>
      <c r="LQH188" s="113"/>
      <c r="LQI188" s="113"/>
      <c r="LQJ188" s="113"/>
      <c r="LQK188" s="113"/>
      <c r="LQL188" s="113"/>
      <c r="LQM188" s="113"/>
      <c r="LQN188" s="113"/>
      <c r="LQO188" s="113"/>
      <c r="LQP188" s="113"/>
      <c r="LQQ188" s="113"/>
      <c r="LQR188" s="113"/>
      <c r="LQS188" s="113"/>
      <c r="LQT188" s="113"/>
      <c r="LQU188" s="113"/>
      <c r="LQV188" s="113"/>
      <c r="LQW188" s="113"/>
      <c r="LQX188" s="113"/>
      <c r="LQY188" s="113"/>
      <c r="LQZ188" s="113"/>
      <c r="LRA188" s="113"/>
      <c r="LRB188" s="113"/>
      <c r="LRC188" s="113"/>
      <c r="LRD188" s="113"/>
      <c r="LRE188" s="113"/>
      <c r="LRF188" s="113"/>
      <c r="LRG188" s="113"/>
      <c r="LRH188" s="113"/>
      <c r="LRI188" s="113"/>
      <c r="LRJ188" s="113"/>
      <c r="LRK188" s="113"/>
      <c r="LRL188" s="113"/>
      <c r="LRM188" s="113"/>
      <c r="LRN188" s="113"/>
      <c r="LRO188" s="113"/>
      <c r="LRP188" s="113"/>
      <c r="LRQ188" s="113"/>
      <c r="LRR188" s="113"/>
      <c r="LRS188" s="113"/>
      <c r="LRT188" s="113"/>
      <c r="LRU188" s="113"/>
      <c r="LRV188" s="113"/>
      <c r="LRW188" s="113"/>
      <c r="LRX188" s="113"/>
      <c r="LRY188" s="113"/>
      <c r="LRZ188" s="113"/>
      <c r="LSA188" s="113"/>
      <c r="LSB188" s="113"/>
      <c r="LSC188" s="113"/>
      <c r="LSD188" s="113"/>
      <c r="LSE188" s="113"/>
      <c r="LSF188" s="113"/>
      <c r="LSG188" s="113"/>
      <c r="LSH188" s="113"/>
      <c r="LSI188" s="113"/>
      <c r="LSJ188" s="113"/>
      <c r="LSK188" s="113"/>
      <c r="LSL188" s="113"/>
      <c r="LSM188" s="113"/>
      <c r="LSN188" s="113"/>
      <c r="LSO188" s="113"/>
      <c r="LSP188" s="113"/>
      <c r="LSQ188" s="113"/>
      <c r="LSR188" s="113"/>
      <c r="LSS188" s="113"/>
      <c r="LST188" s="113"/>
      <c r="LSU188" s="113"/>
      <c r="LSV188" s="113"/>
      <c r="LSW188" s="113"/>
      <c r="LSX188" s="113"/>
      <c r="LSY188" s="113"/>
      <c r="LSZ188" s="113"/>
      <c r="LTA188" s="113"/>
      <c r="LTB188" s="113"/>
      <c r="LTC188" s="113"/>
      <c r="LTD188" s="113"/>
      <c r="LTE188" s="113"/>
      <c r="LTF188" s="113"/>
      <c r="LTG188" s="113"/>
      <c r="LTH188" s="113"/>
      <c r="LTI188" s="113"/>
      <c r="LTJ188" s="113"/>
      <c r="LTK188" s="113"/>
      <c r="LTL188" s="113"/>
      <c r="LTM188" s="113"/>
      <c r="LTN188" s="113"/>
      <c r="LTO188" s="113"/>
      <c r="LTP188" s="113"/>
      <c r="LTQ188" s="113"/>
      <c r="LTR188" s="113"/>
      <c r="LTS188" s="113"/>
      <c r="LTT188" s="113"/>
      <c r="LTU188" s="113"/>
      <c r="LTV188" s="113"/>
      <c r="LTW188" s="113"/>
      <c r="LTX188" s="113"/>
      <c r="LTY188" s="113"/>
      <c r="LTZ188" s="113"/>
      <c r="LUA188" s="113"/>
      <c r="LUB188" s="113"/>
      <c r="LUC188" s="113"/>
      <c r="LUD188" s="113"/>
      <c r="LUE188" s="113"/>
      <c r="LUF188" s="113"/>
      <c r="LUG188" s="113"/>
      <c r="LUH188" s="113"/>
      <c r="LUI188" s="113"/>
      <c r="LUJ188" s="113"/>
      <c r="LUK188" s="113"/>
      <c r="LUL188" s="113"/>
      <c r="LUM188" s="113"/>
      <c r="LUN188" s="113"/>
      <c r="LUO188" s="113"/>
      <c r="LUP188" s="113"/>
      <c r="LUQ188" s="113"/>
      <c r="LUR188" s="113"/>
      <c r="LUS188" s="113"/>
      <c r="LUT188" s="113"/>
      <c r="LUU188" s="113"/>
      <c r="LUV188" s="113"/>
      <c r="LUW188" s="113"/>
      <c r="LUX188" s="113"/>
      <c r="LUY188" s="113"/>
      <c r="LUZ188" s="113"/>
      <c r="LVA188" s="113"/>
      <c r="LVB188" s="113"/>
      <c r="LVC188" s="113"/>
      <c r="LVD188" s="113"/>
      <c r="LVE188" s="113"/>
      <c r="LVF188" s="113"/>
      <c r="LVG188" s="113"/>
      <c r="LVH188" s="113"/>
      <c r="LVI188" s="113"/>
      <c r="LVJ188" s="113"/>
      <c r="LVK188" s="113"/>
      <c r="LVL188" s="113"/>
      <c r="LVM188" s="113"/>
      <c r="LVN188" s="113"/>
      <c r="LVO188" s="113"/>
      <c r="LVP188" s="113"/>
      <c r="LVQ188" s="113"/>
      <c r="LVR188" s="113"/>
      <c r="LVS188" s="113"/>
      <c r="LVT188" s="113"/>
      <c r="LVU188" s="113"/>
      <c r="LVV188" s="113"/>
      <c r="LVW188" s="113"/>
      <c r="LVX188" s="113"/>
      <c r="LVY188" s="113"/>
      <c r="LVZ188" s="113"/>
      <c r="LWA188" s="113"/>
      <c r="LWB188" s="113"/>
      <c r="LWC188" s="113"/>
      <c r="LWD188" s="113"/>
      <c r="LWE188" s="113"/>
      <c r="LWF188" s="113"/>
      <c r="LWG188" s="113"/>
      <c r="LWH188" s="113"/>
      <c r="LWI188" s="113"/>
      <c r="LWJ188" s="113"/>
      <c r="LWK188" s="113"/>
      <c r="LWL188" s="113"/>
      <c r="LWM188" s="113"/>
      <c r="LWN188" s="113"/>
      <c r="LWO188" s="113"/>
      <c r="LWP188" s="113"/>
      <c r="LWQ188" s="113"/>
      <c r="LWR188" s="113"/>
      <c r="LWS188" s="113"/>
      <c r="LWT188" s="113"/>
      <c r="LWU188" s="113"/>
      <c r="LWV188" s="113"/>
      <c r="LWW188" s="113"/>
      <c r="LWX188" s="113"/>
      <c r="LWY188" s="113"/>
      <c r="LWZ188" s="113"/>
      <c r="LXA188" s="113"/>
      <c r="LXB188" s="113"/>
      <c r="LXC188" s="113"/>
      <c r="LXD188" s="113"/>
      <c r="LXE188" s="113"/>
      <c r="LXF188" s="113"/>
      <c r="LXG188" s="113"/>
      <c r="LXH188" s="113"/>
      <c r="LXI188" s="113"/>
      <c r="LXJ188" s="113"/>
      <c r="LXK188" s="113"/>
      <c r="LXL188" s="113"/>
      <c r="LXM188" s="113"/>
      <c r="LXN188" s="113"/>
      <c r="LXO188" s="113"/>
      <c r="LXP188" s="113"/>
      <c r="LXQ188" s="113"/>
      <c r="LXR188" s="113"/>
      <c r="LXS188" s="113"/>
      <c r="LXT188" s="113"/>
      <c r="LXU188" s="113"/>
      <c r="LXV188" s="113"/>
      <c r="LXW188" s="113"/>
      <c r="LXX188" s="113"/>
      <c r="LXY188" s="113"/>
      <c r="LXZ188" s="113"/>
      <c r="LYA188" s="113"/>
      <c r="LYB188" s="113"/>
      <c r="LYC188" s="113"/>
      <c r="LYD188" s="113"/>
      <c r="LYE188" s="113"/>
      <c r="LYF188" s="113"/>
      <c r="LYG188" s="113"/>
      <c r="LYH188" s="113"/>
      <c r="LYI188" s="113"/>
      <c r="LYJ188" s="113"/>
      <c r="LYK188" s="113"/>
      <c r="LYL188" s="113"/>
      <c r="LYM188" s="113"/>
      <c r="LYN188" s="113"/>
      <c r="LYO188" s="113"/>
      <c r="LYP188" s="113"/>
      <c r="LYQ188" s="113"/>
      <c r="LYR188" s="113"/>
      <c r="LYS188" s="113"/>
      <c r="LYT188" s="113"/>
      <c r="LYU188" s="113"/>
      <c r="LYV188" s="113"/>
      <c r="LYW188" s="113"/>
      <c r="LYX188" s="113"/>
      <c r="LYY188" s="113"/>
      <c r="LYZ188" s="113"/>
      <c r="LZA188" s="113"/>
      <c r="LZB188" s="113"/>
      <c r="LZC188" s="113"/>
      <c r="LZD188" s="113"/>
      <c r="LZE188" s="113"/>
      <c r="LZF188" s="113"/>
      <c r="LZG188" s="113"/>
      <c r="LZH188" s="113"/>
      <c r="LZI188" s="113"/>
      <c r="LZJ188" s="113"/>
      <c r="LZK188" s="113"/>
      <c r="LZL188" s="113"/>
      <c r="LZM188" s="113"/>
      <c r="LZN188" s="113"/>
      <c r="LZO188" s="113"/>
      <c r="LZP188" s="113"/>
      <c r="LZQ188" s="113"/>
      <c r="LZR188" s="113"/>
      <c r="LZS188" s="113"/>
      <c r="LZT188" s="113"/>
      <c r="LZU188" s="113"/>
      <c r="LZV188" s="113"/>
      <c r="LZW188" s="113"/>
      <c r="LZX188" s="113"/>
      <c r="LZY188" s="113"/>
      <c r="LZZ188" s="113"/>
      <c r="MAA188" s="113"/>
      <c r="MAB188" s="113"/>
      <c r="MAC188" s="113"/>
      <c r="MAD188" s="113"/>
      <c r="MAE188" s="113"/>
      <c r="MAF188" s="113"/>
      <c r="MAG188" s="113"/>
      <c r="MAH188" s="113"/>
      <c r="MAI188" s="113"/>
      <c r="MAJ188" s="113"/>
      <c r="MAK188" s="113"/>
      <c r="MAL188" s="113"/>
      <c r="MAM188" s="113"/>
      <c r="MAN188" s="113"/>
      <c r="MAO188" s="113"/>
      <c r="MAP188" s="113"/>
      <c r="MAQ188" s="113"/>
      <c r="MAR188" s="113"/>
      <c r="MAS188" s="113"/>
      <c r="MAT188" s="113"/>
      <c r="MAU188" s="113"/>
      <c r="MAV188" s="113"/>
      <c r="MAW188" s="113"/>
      <c r="MAX188" s="113"/>
      <c r="MAY188" s="113"/>
      <c r="MAZ188" s="113"/>
      <c r="MBA188" s="113"/>
      <c r="MBB188" s="113"/>
      <c r="MBC188" s="113"/>
      <c r="MBD188" s="113"/>
      <c r="MBE188" s="113"/>
      <c r="MBF188" s="113"/>
      <c r="MBG188" s="113"/>
      <c r="MBH188" s="113"/>
      <c r="MBI188" s="113"/>
      <c r="MBJ188" s="113"/>
      <c r="MBK188" s="113"/>
      <c r="MBL188" s="113"/>
      <c r="MBM188" s="113"/>
      <c r="MBN188" s="113"/>
      <c r="MBO188" s="113"/>
      <c r="MBP188" s="113"/>
      <c r="MBQ188" s="113"/>
      <c r="MBR188" s="113"/>
      <c r="MBS188" s="113"/>
      <c r="MBT188" s="113"/>
      <c r="MBU188" s="113"/>
      <c r="MBV188" s="113"/>
      <c r="MBW188" s="113"/>
      <c r="MBX188" s="113"/>
      <c r="MBY188" s="113"/>
      <c r="MBZ188" s="113"/>
      <c r="MCA188" s="113"/>
      <c r="MCB188" s="113"/>
      <c r="MCC188" s="113"/>
      <c r="MCD188" s="113"/>
      <c r="MCE188" s="113"/>
      <c r="MCF188" s="113"/>
      <c r="MCG188" s="113"/>
      <c r="MCH188" s="113"/>
      <c r="MCI188" s="113"/>
      <c r="MCJ188" s="113"/>
      <c r="MCK188" s="113"/>
      <c r="MCL188" s="113"/>
      <c r="MCM188" s="113"/>
      <c r="MCN188" s="113"/>
      <c r="MCO188" s="113"/>
      <c r="MCP188" s="113"/>
      <c r="MCQ188" s="113"/>
      <c r="MCR188" s="113"/>
      <c r="MCS188" s="113"/>
      <c r="MCT188" s="113"/>
      <c r="MCU188" s="113"/>
      <c r="MCV188" s="113"/>
      <c r="MCW188" s="113"/>
      <c r="MCX188" s="113"/>
      <c r="MCY188" s="113"/>
      <c r="MCZ188" s="113"/>
      <c r="MDA188" s="113"/>
      <c r="MDB188" s="113"/>
      <c r="MDC188" s="113"/>
      <c r="MDD188" s="113"/>
      <c r="MDE188" s="113"/>
      <c r="MDF188" s="113"/>
      <c r="MDG188" s="113"/>
      <c r="MDH188" s="113"/>
      <c r="MDI188" s="113"/>
      <c r="MDJ188" s="113"/>
      <c r="MDK188" s="113"/>
      <c r="MDL188" s="113"/>
      <c r="MDM188" s="113"/>
      <c r="MDN188" s="113"/>
      <c r="MDO188" s="113"/>
      <c r="MDP188" s="113"/>
      <c r="MDQ188" s="113"/>
      <c r="MDR188" s="113"/>
      <c r="MDS188" s="113"/>
      <c r="MDT188" s="113"/>
      <c r="MDU188" s="113"/>
      <c r="MDV188" s="113"/>
      <c r="MDW188" s="113"/>
      <c r="MDX188" s="113"/>
      <c r="MDY188" s="113"/>
      <c r="MDZ188" s="113"/>
      <c r="MEA188" s="113"/>
      <c r="MEB188" s="113"/>
      <c r="MEC188" s="113"/>
      <c r="MED188" s="113"/>
      <c r="MEE188" s="113"/>
      <c r="MEF188" s="113"/>
      <c r="MEG188" s="113"/>
      <c r="MEH188" s="113"/>
      <c r="MEI188" s="113"/>
      <c r="MEJ188" s="113"/>
      <c r="MEK188" s="113"/>
      <c r="MEL188" s="113"/>
      <c r="MEM188" s="113"/>
      <c r="MEN188" s="113"/>
      <c r="MEO188" s="113"/>
      <c r="MEP188" s="113"/>
      <c r="MEQ188" s="113"/>
      <c r="MER188" s="113"/>
      <c r="MES188" s="113"/>
      <c r="MET188" s="113"/>
      <c r="MEU188" s="113"/>
      <c r="MEV188" s="113"/>
      <c r="MEW188" s="113"/>
      <c r="MEX188" s="113"/>
      <c r="MEY188" s="113"/>
      <c r="MEZ188" s="113"/>
      <c r="MFA188" s="113"/>
      <c r="MFB188" s="113"/>
      <c r="MFC188" s="113"/>
      <c r="MFD188" s="113"/>
      <c r="MFE188" s="113"/>
      <c r="MFF188" s="113"/>
      <c r="MFG188" s="113"/>
      <c r="MFH188" s="113"/>
      <c r="MFI188" s="113"/>
      <c r="MFJ188" s="113"/>
      <c r="MFK188" s="113"/>
      <c r="MFL188" s="113"/>
      <c r="MFM188" s="113"/>
      <c r="MFN188" s="113"/>
      <c r="MFO188" s="113"/>
      <c r="MFP188" s="113"/>
      <c r="MFQ188" s="113"/>
      <c r="MFR188" s="113"/>
      <c r="MFS188" s="113"/>
      <c r="MFT188" s="113"/>
      <c r="MFU188" s="113"/>
      <c r="MFV188" s="113"/>
      <c r="MFW188" s="113"/>
      <c r="MFX188" s="113"/>
      <c r="MFY188" s="113"/>
      <c r="MFZ188" s="113"/>
      <c r="MGA188" s="113"/>
      <c r="MGB188" s="113"/>
      <c r="MGC188" s="113"/>
      <c r="MGD188" s="113"/>
      <c r="MGE188" s="113"/>
      <c r="MGF188" s="113"/>
      <c r="MGG188" s="113"/>
      <c r="MGH188" s="113"/>
      <c r="MGI188" s="113"/>
      <c r="MGJ188" s="113"/>
      <c r="MGK188" s="113"/>
      <c r="MGL188" s="113"/>
      <c r="MGM188" s="113"/>
      <c r="MGN188" s="113"/>
      <c r="MGO188" s="113"/>
      <c r="MGP188" s="113"/>
      <c r="MGQ188" s="113"/>
      <c r="MGR188" s="113"/>
      <c r="MGS188" s="113"/>
      <c r="MGT188" s="113"/>
      <c r="MGU188" s="113"/>
      <c r="MGV188" s="113"/>
      <c r="MGW188" s="113"/>
      <c r="MGX188" s="113"/>
      <c r="MGY188" s="113"/>
      <c r="MGZ188" s="113"/>
      <c r="MHA188" s="113"/>
      <c r="MHB188" s="113"/>
      <c r="MHC188" s="113"/>
      <c r="MHD188" s="113"/>
      <c r="MHE188" s="113"/>
      <c r="MHF188" s="113"/>
      <c r="MHG188" s="113"/>
      <c r="MHH188" s="113"/>
      <c r="MHI188" s="113"/>
      <c r="MHJ188" s="113"/>
      <c r="MHK188" s="113"/>
      <c r="MHL188" s="113"/>
      <c r="MHM188" s="113"/>
      <c r="MHN188" s="113"/>
      <c r="MHO188" s="113"/>
      <c r="MHP188" s="113"/>
      <c r="MHQ188" s="113"/>
      <c r="MHR188" s="113"/>
      <c r="MHS188" s="113"/>
      <c r="MHT188" s="113"/>
      <c r="MHU188" s="113"/>
      <c r="MHV188" s="113"/>
      <c r="MHW188" s="113"/>
      <c r="MHX188" s="113"/>
      <c r="MHY188" s="113"/>
      <c r="MHZ188" s="113"/>
      <c r="MIA188" s="113"/>
      <c r="MIB188" s="113"/>
      <c r="MIC188" s="113"/>
      <c r="MID188" s="113"/>
      <c r="MIE188" s="113"/>
      <c r="MIF188" s="113"/>
      <c r="MIG188" s="113"/>
      <c r="MIH188" s="113"/>
      <c r="MII188" s="113"/>
      <c r="MIJ188" s="113"/>
      <c r="MIK188" s="113"/>
      <c r="MIL188" s="113"/>
      <c r="MIM188" s="113"/>
      <c r="MIN188" s="113"/>
      <c r="MIO188" s="113"/>
      <c r="MIP188" s="113"/>
      <c r="MIQ188" s="113"/>
      <c r="MIR188" s="113"/>
      <c r="MIS188" s="113"/>
      <c r="MIT188" s="113"/>
      <c r="MIU188" s="113"/>
      <c r="MIV188" s="113"/>
      <c r="MIW188" s="113"/>
      <c r="MIX188" s="113"/>
      <c r="MIY188" s="113"/>
      <c r="MIZ188" s="113"/>
      <c r="MJA188" s="113"/>
      <c r="MJB188" s="113"/>
      <c r="MJC188" s="113"/>
      <c r="MJD188" s="113"/>
      <c r="MJE188" s="113"/>
      <c r="MJF188" s="113"/>
      <c r="MJG188" s="113"/>
      <c r="MJH188" s="113"/>
      <c r="MJI188" s="113"/>
      <c r="MJJ188" s="113"/>
      <c r="MJK188" s="113"/>
      <c r="MJL188" s="113"/>
      <c r="MJM188" s="113"/>
      <c r="MJN188" s="113"/>
      <c r="MJO188" s="113"/>
      <c r="MJP188" s="113"/>
      <c r="MJQ188" s="113"/>
      <c r="MJR188" s="113"/>
      <c r="MJS188" s="113"/>
      <c r="MJT188" s="113"/>
      <c r="MJU188" s="113"/>
      <c r="MJV188" s="113"/>
      <c r="MJW188" s="113"/>
      <c r="MJX188" s="113"/>
      <c r="MJY188" s="113"/>
      <c r="MJZ188" s="113"/>
      <c r="MKA188" s="113"/>
      <c r="MKB188" s="113"/>
      <c r="MKC188" s="113"/>
      <c r="MKD188" s="113"/>
      <c r="MKE188" s="113"/>
      <c r="MKF188" s="113"/>
      <c r="MKG188" s="113"/>
      <c r="MKH188" s="113"/>
      <c r="MKI188" s="113"/>
      <c r="MKJ188" s="113"/>
      <c r="MKK188" s="113"/>
      <c r="MKL188" s="113"/>
      <c r="MKM188" s="113"/>
      <c r="MKN188" s="113"/>
      <c r="MKO188" s="113"/>
      <c r="MKP188" s="113"/>
      <c r="MKQ188" s="113"/>
      <c r="MKR188" s="113"/>
      <c r="MKS188" s="113"/>
      <c r="MKT188" s="113"/>
      <c r="MKU188" s="113"/>
      <c r="MKV188" s="113"/>
      <c r="MKW188" s="113"/>
      <c r="MKX188" s="113"/>
      <c r="MKY188" s="113"/>
      <c r="MKZ188" s="113"/>
      <c r="MLA188" s="113"/>
      <c r="MLB188" s="113"/>
      <c r="MLC188" s="113"/>
      <c r="MLD188" s="113"/>
      <c r="MLE188" s="113"/>
      <c r="MLF188" s="113"/>
      <c r="MLG188" s="113"/>
      <c r="MLH188" s="113"/>
      <c r="MLI188" s="113"/>
      <c r="MLJ188" s="113"/>
      <c r="MLK188" s="113"/>
      <c r="MLL188" s="113"/>
      <c r="MLM188" s="113"/>
      <c r="MLN188" s="113"/>
      <c r="MLO188" s="113"/>
      <c r="MLP188" s="113"/>
      <c r="MLQ188" s="113"/>
      <c r="MLR188" s="113"/>
      <c r="MLS188" s="113"/>
      <c r="MLT188" s="113"/>
      <c r="MLU188" s="113"/>
      <c r="MLV188" s="113"/>
      <c r="MLW188" s="113"/>
      <c r="MLX188" s="113"/>
      <c r="MLY188" s="113"/>
      <c r="MLZ188" s="113"/>
      <c r="MMA188" s="113"/>
      <c r="MMB188" s="113"/>
      <c r="MMC188" s="113"/>
      <c r="MMD188" s="113"/>
      <c r="MME188" s="113"/>
      <c r="MMF188" s="113"/>
      <c r="MMG188" s="113"/>
      <c r="MMH188" s="113"/>
      <c r="MMI188" s="113"/>
      <c r="MMJ188" s="113"/>
      <c r="MMK188" s="113"/>
      <c r="MML188" s="113"/>
      <c r="MMM188" s="113"/>
      <c r="MMN188" s="113"/>
      <c r="MMO188" s="113"/>
      <c r="MMP188" s="113"/>
      <c r="MMQ188" s="113"/>
      <c r="MMR188" s="113"/>
      <c r="MMS188" s="113"/>
      <c r="MMT188" s="113"/>
      <c r="MMU188" s="113"/>
      <c r="MMV188" s="113"/>
      <c r="MMW188" s="113"/>
      <c r="MMX188" s="113"/>
      <c r="MMY188" s="113"/>
      <c r="MMZ188" s="113"/>
      <c r="MNA188" s="113"/>
      <c r="MNB188" s="113"/>
      <c r="MNC188" s="113"/>
      <c r="MND188" s="113"/>
      <c r="MNE188" s="113"/>
      <c r="MNF188" s="113"/>
      <c r="MNG188" s="113"/>
      <c r="MNH188" s="113"/>
      <c r="MNI188" s="113"/>
      <c r="MNJ188" s="113"/>
      <c r="MNK188" s="113"/>
      <c r="MNL188" s="113"/>
      <c r="MNM188" s="113"/>
      <c r="MNN188" s="113"/>
      <c r="MNO188" s="113"/>
      <c r="MNP188" s="113"/>
      <c r="MNQ188" s="113"/>
      <c r="MNR188" s="113"/>
      <c r="MNS188" s="113"/>
      <c r="MNT188" s="113"/>
      <c r="MNU188" s="113"/>
      <c r="MNV188" s="113"/>
      <c r="MNW188" s="113"/>
      <c r="MNX188" s="113"/>
      <c r="MNY188" s="113"/>
      <c r="MNZ188" s="113"/>
      <c r="MOA188" s="113"/>
      <c r="MOB188" s="113"/>
      <c r="MOC188" s="113"/>
      <c r="MOD188" s="113"/>
      <c r="MOE188" s="113"/>
      <c r="MOF188" s="113"/>
      <c r="MOG188" s="113"/>
      <c r="MOH188" s="113"/>
      <c r="MOI188" s="113"/>
      <c r="MOJ188" s="113"/>
      <c r="MOK188" s="113"/>
      <c r="MOL188" s="113"/>
      <c r="MOM188" s="113"/>
      <c r="MON188" s="113"/>
      <c r="MOO188" s="113"/>
      <c r="MOP188" s="113"/>
      <c r="MOQ188" s="113"/>
      <c r="MOR188" s="113"/>
      <c r="MOS188" s="113"/>
      <c r="MOT188" s="113"/>
      <c r="MOU188" s="113"/>
      <c r="MOV188" s="113"/>
      <c r="MOW188" s="113"/>
      <c r="MOX188" s="113"/>
      <c r="MOY188" s="113"/>
      <c r="MOZ188" s="113"/>
      <c r="MPA188" s="113"/>
      <c r="MPB188" s="113"/>
      <c r="MPC188" s="113"/>
      <c r="MPD188" s="113"/>
      <c r="MPE188" s="113"/>
      <c r="MPF188" s="113"/>
      <c r="MPG188" s="113"/>
      <c r="MPH188" s="113"/>
      <c r="MPI188" s="113"/>
      <c r="MPJ188" s="113"/>
      <c r="MPK188" s="113"/>
      <c r="MPL188" s="113"/>
      <c r="MPM188" s="113"/>
      <c r="MPN188" s="113"/>
      <c r="MPO188" s="113"/>
      <c r="MPP188" s="113"/>
      <c r="MPQ188" s="113"/>
      <c r="MPR188" s="113"/>
      <c r="MPS188" s="113"/>
      <c r="MPT188" s="113"/>
      <c r="MPU188" s="113"/>
      <c r="MPV188" s="113"/>
      <c r="MPW188" s="113"/>
      <c r="MPX188" s="113"/>
      <c r="MPY188" s="113"/>
      <c r="MPZ188" s="113"/>
      <c r="MQA188" s="113"/>
      <c r="MQB188" s="113"/>
      <c r="MQC188" s="113"/>
      <c r="MQD188" s="113"/>
      <c r="MQE188" s="113"/>
      <c r="MQF188" s="113"/>
      <c r="MQG188" s="113"/>
      <c r="MQH188" s="113"/>
      <c r="MQI188" s="113"/>
      <c r="MQJ188" s="113"/>
      <c r="MQK188" s="113"/>
      <c r="MQL188" s="113"/>
      <c r="MQM188" s="113"/>
      <c r="MQN188" s="113"/>
      <c r="MQO188" s="113"/>
      <c r="MQP188" s="113"/>
      <c r="MQQ188" s="113"/>
      <c r="MQR188" s="113"/>
      <c r="MQS188" s="113"/>
      <c r="MQT188" s="113"/>
      <c r="MQU188" s="113"/>
      <c r="MQV188" s="113"/>
      <c r="MQW188" s="113"/>
      <c r="MQX188" s="113"/>
      <c r="MQY188" s="113"/>
      <c r="MQZ188" s="113"/>
      <c r="MRA188" s="113"/>
      <c r="MRB188" s="113"/>
      <c r="MRC188" s="113"/>
      <c r="MRD188" s="113"/>
      <c r="MRE188" s="113"/>
      <c r="MRF188" s="113"/>
      <c r="MRG188" s="113"/>
      <c r="MRH188" s="113"/>
      <c r="MRI188" s="113"/>
      <c r="MRJ188" s="113"/>
      <c r="MRK188" s="113"/>
      <c r="MRL188" s="113"/>
      <c r="MRM188" s="113"/>
      <c r="MRN188" s="113"/>
      <c r="MRO188" s="113"/>
      <c r="MRP188" s="113"/>
      <c r="MRQ188" s="113"/>
      <c r="MRR188" s="113"/>
      <c r="MRS188" s="113"/>
      <c r="MRT188" s="113"/>
      <c r="MRU188" s="113"/>
      <c r="MRV188" s="113"/>
      <c r="MRW188" s="113"/>
      <c r="MRX188" s="113"/>
      <c r="MRY188" s="113"/>
      <c r="MRZ188" s="113"/>
      <c r="MSA188" s="113"/>
      <c r="MSB188" s="113"/>
      <c r="MSC188" s="113"/>
      <c r="MSD188" s="113"/>
      <c r="MSE188" s="113"/>
      <c r="MSF188" s="113"/>
      <c r="MSG188" s="113"/>
      <c r="MSH188" s="113"/>
      <c r="MSI188" s="113"/>
      <c r="MSJ188" s="113"/>
      <c r="MSK188" s="113"/>
      <c r="MSL188" s="113"/>
      <c r="MSM188" s="113"/>
      <c r="MSN188" s="113"/>
      <c r="MSO188" s="113"/>
      <c r="MSP188" s="113"/>
      <c r="MSQ188" s="113"/>
      <c r="MSR188" s="113"/>
      <c r="MSS188" s="113"/>
      <c r="MST188" s="113"/>
      <c r="MSU188" s="113"/>
      <c r="MSV188" s="113"/>
      <c r="MSW188" s="113"/>
      <c r="MSX188" s="113"/>
      <c r="MSY188" s="113"/>
      <c r="MSZ188" s="113"/>
      <c r="MTA188" s="113"/>
      <c r="MTB188" s="113"/>
      <c r="MTC188" s="113"/>
      <c r="MTD188" s="113"/>
      <c r="MTE188" s="113"/>
      <c r="MTF188" s="113"/>
      <c r="MTG188" s="113"/>
      <c r="MTH188" s="113"/>
      <c r="MTI188" s="113"/>
      <c r="MTJ188" s="113"/>
      <c r="MTK188" s="113"/>
      <c r="MTL188" s="113"/>
      <c r="MTM188" s="113"/>
      <c r="MTN188" s="113"/>
      <c r="MTO188" s="113"/>
      <c r="MTP188" s="113"/>
      <c r="MTQ188" s="113"/>
      <c r="MTR188" s="113"/>
      <c r="MTS188" s="113"/>
      <c r="MTT188" s="113"/>
      <c r="MTU188" s="113"/>
      <c r="MTV188" s="113"/>
      <c r="MTW188" s="113"/>
      <c r="MTX188" s="113"/>
      <c r="MTY188" s="113"/>
      <c r="MTZ188" s="113"/>
      <c r="MUA188" s="113"/>
      <c r="MUB188" s="113"/>
      <c r="MUC188" s="113"/>
      <c r="MUD188" s="113"/>
      <c r="MUE188" s="113"/>
      <c r="MUF188" s="113"/>
      <c r="MUG188" s="113"/>
      <c r="MUH188" s="113"/>
      <c r="MUI188" s="113"/>
      <c r="MUJ188" s="113"/>
      <c r="MUK188" s="113"/>
      <c r="MUL188" s="113"/>
      <c r="MUM188" s="113"/>
      <c r="MUN188" s="113"/>
      <c r="MUO188" s="113"/>
      <c r="MUP188" s="113"/>
      <c r="MUQ188" s="113"/>
      <c r="MUR188" s="113"/>
      <c r="MUS188" s="113"/>
      <c r="MUT188" s="113"/>
      <c r="MUU188" s="113"/>
      <c r="MUV188" s="113"/>
      <c r="MUW188" s="113"/>
      <c r="MUX188" s="113"/>
      <c r="MUY188" s="113"/>
      <c r="MUZ188" s="113"/>
      <c r="MVA188" s="113"/>
      <c r="MVB188" s="113"/>
      <c r="MVC188" s="113"/>
      <c r="MVD188" s="113"/>
      <c r="MVE188" s="113"/>
      <c r="MVF188" s="113"/>
      <c r="MVG188" s="113"/>
      <c r="MVH188" s="113"/>
      <c r="MVI188" s="113"/>
      <c r="MVJ188" s="113"/>
      <c r="MVK188" s="113"/>
      <c r="MVL188" s="113"/>
      <c r="MVM188" s="113"/>
      <c r="MVN188" s="113"/>
      <c r="MVO188" s="113"/>
      <c r="MVP188" s="113"/>
      <c r="MVQ188" s="113"/>
      <c r="MVR188" s="113"/>
      <c r="MVS188" s="113"/>
      <c r="MVT188" s="113"/>
      <c r="MVU188" s="113"/>
      <c r="MVV188" s="113"/>
      <c r="MVW188" s="113"/>
      <c r="MVX188" s="113"/>
      <c r="MVY188" s="113"/>
      <c r="MVZ188" s="113"/>
      <c r="MWA188" s="113"/>
      <c r="MWB188" s="113"/>
      <c r="MWC188" s="113"/>
      <c r="MWD188" s="113"/>
      <c r="MWE188" s="113"/>
      <c r="MWF188" s="113"/>
      <c r="MWG188" s="113"/>
      <c r="MWH188" s="113"/>
      <c r="MWI188" s="113"/>
      <c r="MWJ188" s="113"/>
      <c r="MWK188" s="113"/>
      <c r="MWL188" s="113"/>
      <c r="MWM188" s="113"/>
      <c r="MWN188" s="113"/>
      <c r="MWO188" s="113"/>
      <c r="MWP188" s="113"/>
      <c r="MWQ188" s="113"/>
      <c r="MWR188" s="113"/>
      <c r="MWS188" s="113"/>
      <c r="MWT188" s="113"/>
      <c r="MWU188" s="113"/>
      <c r="MWV188" s="113"/>
      <c r="MWW188" s="113"/>
      <c r="MWX188" s="113"/>
      <c r="MWY188" s="113"/>
      <c r="MWZ188" s="113"/>
      <c r="MXA188" s="113"/>
      <c r="MXB188" s="113"/>
      <c r="MXC188" s="113"/>
      <c r="MXD188" s="113"/>
      <c r="MXE188" s="113"/>
      <c r="MXF188" s="113"/>
      <c r="MXG188" s="113"/>
      <c r="MXH188" s="113"/>
      <c r="MXI188" s="113"/>
      <c r="MXJ188" s="113"/>
      <c r="MXK188" s="113"/>
      <c r="MXL188" s="113"/>
      <c r="MXM188" s="113"/>
      <c r="MXN188" s="113"/>
      <c r="MXO188" s="113"/>
      <c r="MXP188" s="113"/>
      <c r="MXQ188" s="113"/>
      <c r="MXR188" s="113"/>
      <c r="MXS188" s="113"/>
      <c r="MXT188" s="113"/>
      <c r="MXU188" s="113"/>
      <c r="MXV188" s="113"/>
      <c r="MXW188" s="113"/>
      <c r="MXX188" s="113"/>
      <c r="MXY188" s="113"/>
      <c r="MXZ188" s="113"/>
      <c r="MYA188" s="113"/>
      <c r="MYB188" s="113"/>
      <c r="MYC188" s="113"/>
      <c r="MYD188" s="113"/>
      <c r="MYE188" s="113"/>
      <c r="MYF188" s="113"/>
      <c r="MYG188" s="113"/>
      <c r="MYH188" s="113"/>
      <c r="MYI188" s="113"/>
      <c r="MYJ188" s="113"/>
      <c r="MYK188" s="113"/>
      <c r="MYL188" s="113"/>
      <c r="MYM188" s="113"/>
      <c r="MYN188" s="113"/>
      <c r="MYO188" s="113"/>
      <c r="MYP188" s="113"/>
      <c r="MYQ188" s="113"/>
      <c r="MYR188" s="113"/>
      <c r="MYS188" s="113"/>
      <c r="MYT188" s="113"/>
      <c r="MYU188" s="113"/>
      <c r="MYV188" s="113"/>
      <c r="MYW188" s="113"/>
      <c r="MYX188" s="113"/>
      <c r="MYY188" s="113"/>
      <c r="MYZ188" s="113"/>
      <c r="MZA188" s="113"/>
      <c r="MZB188" s="113"/>
      <c r="MZC188" s="113"/>
      <c r="MZD188" s="113"/>
      <c r="MZE188" s="113"/>
      <c r="MZF188" s="113"/>
      <c r="MZG188" s="113"/>
      <c r="MZH188" s="113"/>
      <c r="MZI188" s="113"/>
      <c r="MZJ188" s="113"/>
      <c r="MZK188" s="113"/>
      <c r="MZL188" s="113"/>
      <c r="MZM188" s="113"/>
      <c r="MZN188" s="113"/>
      <c r="MZO188" s="113"/>
      <c r="MZP188" s="113"/>
      <c r="MZQ188" s="113"/>
      <c r="MZR188" s="113"/>
      <c r="MZS188" s="113"/>
      <c r="MZT188" s="113"/>
      <c r="MZU188" s="113"/>
      <c r="MZV188" s="113"/>
      <c r="MZW188" s="113"/>
      <c r="MZX188" s="113"/>
      <c r="MZY188" s="113"/>
      <c r="MZZ188" s="113"/>
      <c r="NAA188" s="113"/>
      <c r="NAB188" s="113"/>
      <c r="NAC188" s="113"/>
      <c r="NAD188" s="113"/>
      <c r="NAE188" s="113"/>
      <c r="NAF188" s="113"/>
      <c r="NAG188" s="113"/>
      <c r="NAH188" s="113"/>
      <c r="NAI188" s="113"/>
      <c r="NAJ188" s="113"/>
      <c r="NAK188" s="113"/>
      <c r="NAL188" s="113"/>
      <c r="NAM188" s="113"/>
      <c r="NAN188" s="113"/>
      <c r="NAO188" s="113"/>
      <c r="NAP188" s="113"/>
      <c r="NAQ188" s="113"/>
      <c r="NAR188" s="113"/>
      <c r="NAS188" s="113"/>
      <c r="NAT188" s="113"/>
      <c r="NAU188" s="113"/>
      <c r="NAV188" s="113"/>
      <c r="NAW188" s="113"/>
      <c r="NAX188" s="113"/>
      <c r="NAY188" s="113"/>
      <c r="NAZ188" s="113"/>
      <c r="NBA188" s="113"/>
      <c r="NBB188" s="113"/>
      <c r="NBC188" s="113"/>
      <c r="NBD188" s="113"/>
      <c r="NBE188" s="113"/>
      <c r="NBF188" s="113"/>
      <c r="NBG188" s="113"/>
      <c r="NBH188" s="113"/>
      <c r="NBI188" s="113"/>
      <c r="NBJ188" s="113"/>
      <c r="NBK188" s="113"/>
      <c r="NBL188" s="113"/>
      <c r="NBM188" s="113"/>
      <c r="NBN188" s="113"/>
      <c r="NBO188" s="113"/>
      <c r="NBP188" s="113"/>
      <c r="NBQ188" s="113"/>
      <c r="NBR188" s="113"/>
      <c r="NBS188" s="113"/>
      <c r="NBT188" s="113"/>
      <c r="NBU188" s="113"/>
      <c r="NBV188" s="113"/>
      <c r="NBW188" s="113"/>
      <c r="NBX188" s="113"/>
      <c r="NBY188" s="113"/>
      <c r="NBZ188" s="113"/>
      <c r="NCA188" s="113"/>
      <c r="NCB188" s="113"/>
      <c r="NCC188" s="113"/>
      <c r="NCD188" s="113"/>
      <c r="NCE188" s="113"/>
      <c r="NCF188" s="113"/>
      <c r="NCG188" s="113"/>
      <c r="NCH188" s="113"/>
      <c r="NCI188" s="113"/>
      <c r="NCJ188" s="113"/>
      <c r="NCK188" s="113"/>
      <c r="NCL188" s="113"/>
      <c r="NCM188" s="113"/>
      <c r="NCN188" s="113"/>
      <c r="NCO188" s="113"/>
      <c r="NCP188" s="113"/>
      <c r="NCQ188" s="113"/>
      <c r="NCR188" s="113"/>
      <c r="NCS188" s="113"/>
      <c r="NCT188" s="113"/>
      <c r="NCU188" s="113"/>
      <c r="NCV188" s="113"/>
      <c r="NCW188" s="113"/>
      <c r="NCX188" s="113"/>
      <c r="NCY188" s="113"/>
      <c r="NCZ188" s="113"/>
      <c r="NDA188" s="113"/>
      <c r="NDB188" s="113"/>
      <c r="NDC188" s="113"/>
      <c r="NDD188" s="113"/>
      <c r="NDE188" s="113"/>
      <c r="NDF188" s="113"/>
      <c r="NDG188" s="113"/>
      <c r="NDH188" s="113"/>
      <c r="NDI188" s="113"/>
      <c r="NDJ188" s="113"/>
      <c r="NDK188" s="113"/>
      <c r="NDL188" s="113"/>
      <c r="NDM188" s="113"/>
      <c r="NDN188" s="113"/>
      <c r="NDO188" s="113"/>
      <c r="NDP188" s="113"/>
      <c r="NDQ188" s="113"/>
      <c r="NDR188" s="113"/>
      <c r="NDS188" s="113"/>
      <c r="NDT188" s="113"/>
      <c r="NDU188" s="113"/>
      <c r="NDV188" s="113"/>
      <c r="NDW188" s="113"/>
      <c r="NDX188" s="113"/>
      <c r="NDY188" s="113"/>
      <c r="NDZ188" s="113"/>
      <c r="NEA188" s="113"/>
      <c r="NEB188" s="113"/>
      <c r="NEC188" s="113"/>
      <c r="NED188" s="113"/>
      <c r="NEE188" s="113"/>
      <c r="NEF188" s="113"/>
      <c r="NEG188" s="113"/>
      <c r="NEH188" s="113"/>
      <c r="NEI188" s="113"/>
      <c r="NEJ188" s="113"/>
      <c r="NEK188" s="113"/>
      <c r="NEL188" s="113"/>
      <c r="NEM188" s="113"/>
      <c r="NEN188" s="113"/>
      <c r="NEO188" s="113"/>
      <c r="NEP188" s="113"/>
      <c r="NEQ188" s="113"/>
      <c r="NER188" s="113"/>
      <c r="NES188" s="113"/>
      <c r="NET188" s="113"/>
      <c r="NEU188" s="113"/>
      <c r="NEV188" s="113"/>
      <c r="NEW188" s="113"/>
      <c r="NEX188" s="113"/>
      <c r="NEY188" s="113"/>
      <c r="NEZ188" s="113"/>
      <c r="NFA188" s="113"/>
      <c r="NFB188" s="113"/>
      <c r="NFC188" s="113"/>
      <c r="NFD188" s="113"/>
      <c r="NFE188" s="113"/>
      <c r="NFF188" s="113"/>
      <c r="NFG188" s="113"/>
      <c r="NFH188" s="113"/>
      <c r="NFI188" s="113"/>
      <c r="NFJ188" s="113"/>
      <c r="NFK188" s="113"/>
      <c r="NFL188" s="113"/>
      <c r="NFM188" s="113"/>
      <c r="NFN188" s="113"/>
      <c r="NFO188" s="113"/>
      <c r="NFP188" s="113"/>
      <c r="NFQ188" s="113"/>
      <c r="NFR188" s="113"/>
      <c r="NFS188" s="113"/>
      <c r="NFT188" s="113"/>
      <c r="NFU188" s="113"/>
      <c r="NFV188" s="113"/>
      <c r="NFW188" s="113"/>
      <c r="NFX188" s="113"/>
      <c r="NFY188" s="113"/>
      <c r="NFZ188" s="113"/>
      <c r="NGA188" s="113"/>
      <c r="NGB188" s="113"/>
      <c r="NGC188" s="113"/>
      <c r="NGD188" s="113"/>
      <c r="NGE188" s="113"/>
      <c r="NGF188" s="113"/>
      <c r="NGG188" s="113"/>
      <c r="NGH188" s="113"/>
      <c r="NGI188" s="113"/>
      <c r="NGJ188" s="113"/>
      <c r="NGK188" s="113"/>
      <c r="NGL188" s="113"/>
      <c r="NGM188" s="113"/>
      <c r="NGN188" s="113"/>
      <c r="NGO188" s="113"/>
      <c r="NGP188" s="113"/>
      <c r="NGQ188" s="113"/>
      <c r="NGR188" s="113"/>
      <c r="NGS188" s="113"/>
      <c r="NGT188" s="113"/>
      <c r="NGU188" s="113"/>
      <c r="NGV188" s="113"/>
      <c r="NGW188" s="113"/>
      <c r="NGX188" s="113"/>
      <c r="NGY188" s="113"/>
      <c r="NGZ188" s="113"/>
      <c r="NHA188" s="113"/>
      <c r="NHB188" s="113"/>
      <c r="NHC188" s="113"/>
      <c r="NHD188" s="113"/>
      <c r="NHE188" s="113"/>
      <c r="NHF188" s="113"/>
      <c r="NHG188" s="113"/>
      <c r="NHH188" s="113"/>
      <c r="NHI188" s="113"/>
      <c r="NHJ188" s="113"/>
      <c r="NHK188" s="113"/>
      <c r="NHL188" s="113"/>
      <c r="NHM188" s="113"/>
      <c r="NHN188" s="113"/>
      <c r="NHO188" s="113"/>
      <c r="NHP188" s="113"/>
      <c r="NHQ188" s="113"/>
      <c r="NHR188" s="113"/>
      <c r="NHS188" s="113"/>
      <c r="NHT188" s="113"/>
      <c r="NHU188" s="113"/>
      <c r="NHV188" s="113"/>
      <c r="NHW188" s="113"/>
      <c r="NHX188" s="113"/>
      <c r="NHY188" s="113"/>
      <c r="NHZ188" s="113"/>
      <c r="NIA188" s="113"/>
      <c r="NIB188" s="113"/>
      <c r="NIC188" s="113"/>
      <c r="NID188" s="113"/>
      <c r="NIE188" s="113"/>
      <c r="NIF188" s="113"/>
      <c r="NIG188" s="113"/>
      <c r="NIH188" s="113"/>
      <c r="NII188" s="113"/>
      <c r="NIJ188" s="113"/>
      <c r="NIK188" s="113"/>
      <c r="NIL188" s="113"/>
      <c r="NIM188" s="113"/>
      <c r="NIN188" s="113"/>
      <c r="NIO188" s="113"/>
      <c r="NIP188" s="113"/>
      <c r="NIQ188" s="113"/>
      <c r="NIR188" s="113"/>
      <c r="NIS188" s="113"/>
      <c r="NIT188" s="113"/>
      <c r="NIU188" s="113"/>
      <c r="NIV188" s="113"/>
      <c r="NIW188" s="113"/>
      <c r="NIX188" s="113"/>
      <c r="NIY188" s="113"/>
      <c r="NIZ188" s="113"/>
      <c r="NJA188" s="113"/>
      <c r="NJB188" s="113"/>
      <c r="NJC188" s="113"/>
      <c r="NJD188" s="113"/>
      <c r="NJE188" s="113"/>
      <c r="NJF188" s="113"/>
      <c r="NJG188" s="113"/>
      <c r="NJH188" s="113"/>
      <c r="NJI188" s="113"/>
      <c r="NJJ188" s="113"/>
      <c r="NJK188" s="113"/>
      <c r="NJL188" s="113"/>
      <c r="NJM188" s="113"/>
      <c r="NJN188" s="113"/>
      <c r="NJO188" s="113"/>
      <c r="NJP188" s="113"/>
      <c r="NJQ188" s="113"/>
      <c r="NJR188" s="113"/>
      <c r="NJS188" s="113"/>
      <c r="NJT188" s="113"/>
      <c r="NJU188" s="113"/>
      <c r="NJV188" s="113"/>
      <c r="NJW188" s="113"/>
      <c r="NJX188" s="113"/>
      <c r="NJY188" s="113"/>
      <c r="NJZ188" s="113"/>
      <c r="NKA188" s="113"/>
      <c r="NKB188" s="113"/>
      <c r="NKC188" s="113"/>
      <c r="NKD188" s="113"/>
      <c r="NKE188" s="113"/>
      <c r="NKF188" s="113"/>
      <c r="NKG188" s="113"/>
      <c r="NKH188" s="113"/>
      <c r="NKI188" s="113"/>
      <c r="NKJ188" s="113"/>
      <c r="NKK188" s="113"/>
      <c r="NKL188" s="113"/>
      <c r="NKM188" s="113"/>
      <c r="NKN188" s="113"/>
      <c r="NKO188" s="113"/>
      <c r="NKP188" s="113"/>
      <c r="NKQ188" s="113"/>
      <c r="NKR188" s="113"/>
      <c r="NKS188" s="113"/>
      <c r="NKT188" s="113"/>
      <c r="NKU188" s="113"/>
      <c r="NKV188" s="113"/>
      <c r="NKW188" s="113"/>
      <c r="NKX188" s="113"/>
      <c r="NKY188" s="113"/>
      <c r="NKZ188" s="113"/>
      <c r="NLA188" s="113"/>
      <c r="NLB188" s="113"/>
      <c r="NLC188" s="113"/>
      <c r="NLD188" s="113"/>
      <c r="NLE188" s="113"/>
      <c r="NLF188" s="113"/>
      <c r="NLG188" s="113"/>
      <c r="NLH188" s="113"/>
      <c r="NLI188" s="113"/>
      <c r="NLJ188" s="113"/>
      <c r="NLK188" s="113"/>
      <c r="NLL188" s="113"/>
      <c r="NLM188" s="113"/>
      <c r="NLN188" s="113"/>
      <c r="NLO188" s="113"/>
      <c r="NLP188" s="113"/>
      <c r="NLQ188" s="113"/>
      <c r="NLR188" s="113"/>
      <c r="NLS188" s="113"/>
      <c r="NLT188" s="113"/>
      <c r="NLU188" s="113"/>
      <c r="NLV188" s="113"/>
      <c r="NLW188" s="113"/>
      <c r="NLX188" s="113"/>
      <c r="NLY188" s="113"/>
      <c r="NLZ188" s="113"/>
      <c r="NMA188" s="113"/>
      <c r="NMB188" s="113"/>
      <c r="NMC188" s="113"/>
      <c r="NMD188" s="113"/>
      <c r="NME188" s="113"/>
      <c r="NMF188" s="113"/>
      <c r="NMG188" s="113"/>
      <c r="NMH188" s="113"/>
      <c r="NMI188" s="113"/>
      <c r="NMJ188" s="113"/>
      <c r="NMK188" s="113"/>
      <c r="NML188" s="113"/>
      <c r="NMM188" s="113"/>
      <c r="NMN188" s="113"/>
      <c r="NMO188" s="113"/>
      <c r="NMP188" s="113"/>
      <c r="NMQ188" s="113"/>
      <c r="NMR188" s="113"/>
      <c r="NMS188" s="113"/>
      <c r="NMT188" s="113"/>
      <c r="NMU188" s="113"/>
      <c r="NMV188" s="113"/>
      <c r="NMW188" s="113"/>
      <c r="NMX188" s="113"/>
      <c r="NMY188" s="113"/>
      <c r="NMZ188" s="113"/>
      <c r="NNA188" s="113"/>
      <c r="NNB188" s="113"/>
      <c r="NNC188" s="113"/>
      <c r="NND188" s="113"/>
      <c r="NNE188" s="113"/>
      <c r="NNF188" s="113"/>
      <c r="NNG188" s="113"/>
      <c r="NNH188" s="113"/>
      <c r="NNI188" s="113"/>
      <c r="NNJ188" s="113"/>
      <c r="NNK188" s="113"/>
      <c r="NNL188" s="113"/>
      <c r="NNM188" s="113"/>
      <c r="NNN188" s="113"/>
      <c r="NNO188" s="113"/>
      <c r="NNP188" s="113"/>
      <c r="NNQ188" s="113"/>
      <c r="NNR188" s="113"/>
      <c r="NNS188" s="113"/>
      <c r="NNT188" s="113"/>
      <c r="NNU188" s="113"/>
      <c r="NNV188" s="113"/>
      <c r="NNW188" s="113"/>
      <c r="NNX188" s="113"/>
      <c r="NNY188" s="113"/>
      <c r="NNZ188" s="113"/>
      <c r="NOA188" s="113"/>
      <c r="NOB188" s="113"/>
      <c r="NOC188" s="113"/>
      <c r="NOD188" s="113"/>
      <c r="NOE188" s="113"/>
      <c r="NOF188" s="113"/>
      <c r="NOG188" s="113"/>
      <c r="NOH188" s="113"/>
      <c r="NOI188" s="113"/>
      <c r="NOJ188" s="113"/>
      <c r="NOK188" s="113"/>
      <c r="NOL188" s="113"/>
      <c r="NOM188" s="113"/>
      <c r="NON188" s="113"/>
      <c r="NOO188" s="113"/>
      <c r="NOP188" s="113"/>
      <c r="NOQ188" s="113"/>
      <c r="NOR188" s="113"/>
      <c r="NOS188" s="113"/>
      <c r="NOT188" s="113"/>
      <c r="NOU188" s="113"/>
      <c r="NOV188" s="113"/>
      <c r="NOW188" s="113"/>
      <c r="NOX188" s="113"/>
      <c r="NOY188" s="113"/>
      <c r="NOZ188" s="113"/>
      <c r="NPA188" s="113"/>
      <c r="NPB188" s="113"/>
      <c r="NPC188" s="113"/>
      <c r="NPD188" s="113"/>
      <c r="NPE188" s="113"/>
      <c r="NPF188" s="113"/>
      <c r="NPG188" s="113"/>
      <c r="NPH188" s="113"/>
      <c r="NPI188" s="113"/>
      <c r="NPJ188" s="113"/>
      <c r="NPK188" s="113"/>
      <c r="NPL188" s="113"/>
      <c r="NPM188" s="113"/>
      <c r="NPN188" s="113"/>
      <c r="NPO188" s="113"/>
      <c r="NPP188" s="113"/>
      <c r="NPQ188" s="113"/>
      <c r="NPR188" s="113"/>
      <c r="NPS188" s="113"/>
      <c r="NPT188" s="113"/>
      <c r="NPU188" s="113"/>
      <c r="NPV188" s="113"/>
      <c r="NPW188" s="113"/>
      <c r="NPX188" s="113"/>
      <c r="NPY188" s="113"/>
      <c r="NPZ188" s="113"/>
      <c r="NQA188" s="113"/>
      <c r="NQB188" s="113"/>
      <c r="NQC188" s="113"/>
      <c r="NQD188" s="113"/>
      <c r="NQE188" s="113"/>
      <c r="NQF188" s="113"/>
      <c r="NQG188" s="113"/>
      <c r="NQH188" s="113"/>
      <c r="NQI188" s="113"/>
      <c r="NQJ188" s="113"/>
      <c r="NQK188" s="113"/>
      <c r="NQL188" s="113"/>
      <c r="NQM188" s="113"/>
      <c r="NQN188" s="113"/>
      <c r="NQO188" s="113"/>
      <c r="NQP188" s="113"/>
      <c r="NQQ188" s="113"/>
      <c r="NQR188" s="113"/>
      <c r="NQS188" s="113"/>
      <c r="NQT188" s="113"/>
      <c r="NQU188" s="113"/>
      <c r="NQV188" s="113"/>
      <c r="NQW188" s="113"/>
      <c r="NQX188" s="113"/>
      <c r="NQY188" s="113"/>
      <c r="NQZ188" s="113"/>
      <c r="NRA188" s="113"/>
      <c r="NRB188" s="113"/>
      <c r="NRC188" s="113"/>
      <c r="NRD188" s="113"/>
      <c r="NRE188" s="113"/>
      <c r="NRF188" s="113"/>
      <c r="NRG188" s="113"/>
      <c r="NRH188" s="113"/>
      <c r="NRI188" s="113"/>
      <c r="NRJ188" s="113"/>
      <c r="NRK188" s="113"/>
      <c r="NRL188" s="113"/>
      <c r="NRM188" s="113"/>
      <c r="NRN188" s="113"/>
      <c r="NRO188" s="113"/>
      <c r="NRP188" s="113"/>
      <c r="NRQ188" s="113"/>
      <c r="NRR188" s="113"/>
      <c r="NRS188" s="113"/>
      <c r="NRT188" s="113"/>
      <c r="NRU188" s="113"/>
      <c r="NRV188" s="113"/>
      <c r="NRW188" s="113"/>
      <c r="NRX188" s="113"/>
      <c r="NRY188" s="113"/>
      <c r="NRZ188" s="113"/>
      <c r="NSA188" s="113"/>
      <c r="NSB188" s="113"/>
      <c r="NSC188" s="113"/>
      <c r="NSD188" s="113"/>
      <c r="NSE188" s="113"/>
      <c r="NSF188" s="113"/>
      <c r="NSG188" s="113"/>
      <c r="NSH188" s="113"/>
      <c r="NSI188" s="113"/>
      <c r="NSJ188" s="113"/>
      <c r="NSK188" s="113"/>
      <c r="NSL188" s="113"/>
      <c r="NSM188" s="113"/>
      <c r="NSN188" s="113"/>
      <c r="NSO188" s="113"/>
      <c r="NSP188" s="113"/>
      <c r="NSQ188" s="113"/>
      <c r="NSR188" s="113"/>
      <c r="NSS188" s="113"/>
      <c r="NST188" s="113"/>
      <c r="NSU188" s="113"/>
      <c r="NSV188" s="113"/>
      <c r="NSW188" s="113"/>
      <c r="NSX188" s="113"/>
      <c r="NSY188" s="113"/>
      <c r="NSZ188" s="113"/>
      <c r="NTA188" s="113"/>
      <c r="NTB188" s="113"/>
      <c r="NTC188" s="113"/>
      <c r="NTD188" s="113"/>
      <c r="NTE188" s="113"/>
      <c r="NTF188" s="113"/>
      <c r="NTG188" s="113"/>
      <c r="NTH188" s="113"/>
      <c r="NTI188" s="113"/>
      <c r="NTJ188" s="113"/>
      <c r="NTK188" s="113"/>
      <c r="NTL188" s="113"/>
      <c r="NTM188" s="113"/>
      <c r="NTN188" s="113"/>
      <c r="NTO188" s="113"/>
      <c r="NTP188" s="113"/>
      <c r="NTQ188" s="113"/>
      <c r="NTR188" s="113"/>
      <c r="NTS188" s="113"/>
      <c r="NTT188" s="113"/>
      <c r="NTU188" s="113"/>
      <c r="NTV188" s="113"/>
      <c r="NTW188" s="113"/>
      <c r="NTX188" s="113"/>
      <c r="NTY188" s="113"/>
      <c r="NTZ188" s="113"/>
      <c r="NUA188" s="113"/>
      <c r="NUB188" s="113"/>
      <c r="NUC188" s="113"/>
      <c r="NUD188" s="113"/>
      <c r="NUE188" s="113"/>
      <c r="NUF188" s="113"/>
      <c r="NUG188" s="113"/>
      <c r="NUH188" s="113"/>
      <c r="NUI188" s="113"/>
      <c r="NUJ188" s="113"/>
      <c r="NUK188" s="113"/>
      <c r="NUL188" s="113"/>
      <c r="NUM188" s="113"/>
      <c r="NUN188" s="113"/>
      <c r="NUO188" s="113"/>
      <c r="NUP188" s="113"/>
      <c r="NUQ188" s="113"/>
      <c r="NUR188" s="113"/>
      <c r="NUS188" s="113"/>
      <c r="NUT188" s="113"/>
      <c r="NUU188" s="113"/>
      <c r="NUV188" s="113"/>
      <c r="NUW188" s="113"/>
      <c r="NUX188" s="113"/>
      <c r="NUY188" s="113"/>
      <c r="NUZ188" s="113"/>
      <c r="NVA188" s="113"/>
      <c r="NVB188" s="113"/>
      <c r="NVC188" s="113"/>
      <c r="NVD188" s="113"/>
      <c r="NVE188" s="113"/>
      <c r="NVF188" s="113"/>
      <c r="NVG188" s="113"/>
      <c r="NVH188" s="113"/>
      <c r="NVI188" s="113"/>
      <c r="NVJ188" s="113"/>
      <c r="NVK188" s="113"/>
      <c r="NVL188" s="113"/>
      <c r="NVM188" s="113"/>
      <c r="NVN188" s="113"/>
      <c r="NVO188" s="113"/>
      <c r="NVP188" s="113"/>
      <c r="NVQ188" s="113"/>
      <c r="NVR188" s="113"/>
      <c r="NVS188" s="113"/>
      <c r="NVT188" s="113"/>
      <c r="NVU188" s="113"/>
      <c r="NVV188" s="113"/>
      <c r="NVW188" s="113"/>
      <c r="NVX188" s="113"/>
      <c r="NVY188" s="113"/>
      <c r="NVZ188" s="113"/>
      <c r="NWA188" s="113"/>
      <c r="NWB188" s="113"/>
      <c r="NWC188" s="113"/>
      <c r="NWD188" s="113"/>
      <c r="NWE188" s="113"/>
      <c r="NWF188" s="113"/>
      <c r="NWG188" s="113"/>
      <c r="NWH188" s="113"/>
      <c r="NWI188" s="113"/>
      <c r="NWJ188" s="113"/>
      <c r="NWK188" s="113"/>
      <c r="NWL188" s="113"/>
      <c r="NWM188" s="113"/>
      <c r="NWN188" s="113"/>
      <c r="NWO188" s="113"/>
      <c r="NWP188" s="113"/>
      <c r="NWQ188" s="113"/>
      <c r="NWR188" s="113"/>
      <c r="NWS188" s="113"/>
      <c r="NWT188" s="113"/>
      <c r="NWU188" s="113"/>
      <c r="NWV188" s="113"/>
      <c r="NWW188" s="113"/>
      <c r="NWX188" s="113"/>
      <c r="NWY188" s="113"/>
      <c r="NWZ188" s="113"/>
      <c r="NXA188" s="113"/>
      <c r="NXB188" s="113"/>
      <c r="NXC188" s="113"/>
      <c r="NXD188" s="113"/>
      <c r="NXE188" s="113"/>
      <c r="NXF188" s="113"/>
      <c r="NXG188" s="113"/>
      <c r="NXH188" s="113"/>
      <c r="NXI188" s="113"/>
      <c r="NXJ188" s="113"/>
      <c r="NXK188" s="113"/>
      <c r="NXL188" s="113"/>
      <c r="NXM188" s="113"/>
      <c r="NXN188" s="113"/>
      <c r="NXO188" s="113"/>
      <c r="NXP188" s="113"/>
      <c r="NXQ188" s="113"/>
      <c r="NXR188" s="113"/>
      <c r="NXS188" s="113"/>
      <c r="NXT188" s="113"/>
      <c r="NXU188" s="113"/>
      <c r="NXV188" s="113"/>
      <c r="NXW188" s="113"/>
      <c r="NXX188" s="113"/>
      <c r="NXY188" s="113"/>
      <c r="NXZ188" s="113"/>
      <c r="NYA188" s="113"/>
      <c r="NYB188" s="113"/>
      <c r="NYC188" s="113"/>
      <c r="NYD188" s="113"/>
      <c r="NYE188" s="113"/>
      <c r="NYF188" s="113"/>
      <c r="NYG188" s="113"/>
      <c r="NYH188" s="113"/>
      <c r="NYI188" s="113"/>
      <c r="NYJ188" s="113"/>
      <c r="NYK188" s="113"/>
      <c r="NYL188" s="113"/>
      <c r="NYM188" s="113"/>
      <c r="NYN188" s="113"/>
      <c r="NYO188" s="113"/>
      <c r="NYP188" s="113"/>
      <c r="NYQ188" s="113"/>
      <c r="NYR188" s="113"/>
      <c r="NYS188" s="113"/>
      <c r="NYT188" s="113"/>
      <c r="NYU188" s="113"/>
      <c r="NYV188" s="113"/>
      <c r="NYW188" s="113"/>
      <c r="NYX188" s="113"/>
      <c r="NYY188" s="113"/>
      <c r="NYZ188" s="113"/>
      <c r="NZA188" s="113"/>
      <c r="NZB188" s="113"/>
      <c r="NZC188" s="113"/>
      <c r="NZD188" s="113"/>
      <c r="NZE188" s="113"/>
      <c r="NZF188" s="113"/>
      <c r="NZG188" s="113"/>
      <c r="NZH188" s="113"/>
      <c r="NZI188" s="113"/>
      <c r="NZJ188" s="113"/>
      <c r="NZK188" s="113"/>
      <c r="NZL188" s="113"/>
      <c r="NZM188" s="113"/>
      <c r="NZN188" s="113"/>
      <c r="NZO188" s="113"/>
      <c r="NZP188" s="113"/>
      <c r="NZQ188" s="113"/>
      <c r="NZR188" s="113"/>
      <c r="NZS188" s="113"/>
      <c r="NZT188" s="113"/>
      <c r="NZU188" s="113"/>
      <c r="NZV188" s="113"/>
      <c r="NZW188" s="113"/>
      <c r="NZX188" s="113"/>
      <c r="NZY188" s="113"/>
      <c r="NZZ188" s="113"/>
      <c r="OAA188" s="113"/>
      <c r="OAB188" s="113"/>
      <c r="OAC188" s="113"/>
      <c r="OAD188" s="113"/>
      <c r="OAE188" s="113"/>
      <c r="OAF188" s="113"/>
      <c r="OAG188" s="113"/>
      <c r="OAH188" s="113"/>
      <c r="OAI188" s="113"/>
      <c r="OAJ188" s="113"/>
      <c r="OAK188" s="113"/>
      <c r="OAL188" s="113"/>
      <c r="OAM188" s="113"/>
      <c r="OAN188" s="113"/>
      <c r="OAO188" s="113"/>
      <c r="OAP188" s="113"/>
      <c r="OAQ188" s="113"/>
      <c r="OAR188" s="113"/>
      <c r="OAS188" s="113"/>
      <c r="OAT188" s="113"/>
      <c r="OAU188" s="113"/>
      <c r="OAV188" s="113"/>
      <c r="OAW188" s="113"/>
      <c r="OAX188" s="113"/>
      <c r="OAY188" s="113"/>
      <c r="OAZ188" s="113"/>
      <c r="OBA188" s="113"/>
      <c r="OBB188" s="113"/>
      <c r="OBC188" s="113"/>
      <c r="OBD188" s="113"/>
      <c r="OBE188" s="113"/>
      <c r="OBF188" s="113"/>
      <c r="OBG188" s="113"/>
      <c r="OBH188" s="113"/>
      <c r="OBI188" s="113"/>
      <c r="OBJ188" s="113"/>
      <c r="OBK188" s="113"/>
      <c r="OBL188" s="113"/>
      <c r="OBM188" s="113"/>
      <c r="OBN188" s="113"/>
      <c r="OBO188" s="113"/>
      <c r="OBP188" s="113"/>
      <c r="OBQ188" s="113"/>
      <c r="OBR188" s="113"/>
      <c r="OBS188" s="113"/>
      <c r="OBT188" s="113"/>
      <c r="OBU188" s="113"/>
      <c r="OBV188" s="113"/>
      <c r="OBW188" s="113"/>
      <c r="OBX188" s="113"/>
      <c r="OBY188" s="113"/>
      <c r="OBZ188" s="113"/>
      <c r="OCA188" s="113"/>
      <c r="OCB188" s="113"/>
      <c r="OCC188" s="113"/>
      <c r="OCD188" s="113"/>
      <c r="OCE188" s="113"/>
      <c r="OCF188" s="113"/>
      <c r="OCG188" s="113"/>
      <c r="OCH188" s="113"/>
      <c r="OCI188" s="113"/>
      <c r="OCJ188" s="113"/>
      <c r="OCK188" s="113"/>
      <c r="OCL188" s="113"/>
      <c r="OCM188" s="113"/>
      <c r="OCN188" s="113"/>
      <c r="OCO188" s="113"/>
      <c r="OCP188" s="113"/>
      <c r="OCQ188" s="113"/>
      <c r="OCR188" s="113"/>
      <c r="OCS188" s="113"/>
      <c r="OCT188" s="113"/>
      <c r="OCU188" s="113"/>
      <c r="OCV188" s="113"/>
      <c r="OCW188" s="113"/>
      <c r="OCX188" s="113"/>
      <c r="OCY188" s="113"/>
      <c r="OCZ188" s="113"/>
      <c r="ODA188" s="113"/>
      <c r="ODB188" s="113"/>
      <c r="ODC188" s="113"/>
      <c r="ODD188" s="113"/>
      <c r="ODE188" s="113"/>
      <c r="ODF188" s="113"/>
      <c r="ODG188" s="113"/>
      <c r="ODH188" s="113"/>
      <c r="ODI188" s="113"/>
      <c r="ODJ188" s="113"/>
      <c r="ODK188" s="113"/>
      <c r="ODL188" s="113"/>
      <c r="ODM188" s="113"/>
      <c r="ODN188" s="113"/>
      <c r="ODO188" s="113"/>
      <c r="ODP188" s="113"/>
      <c r="ODQ188" s="113"/>
      <c r="ODR188" s="113"/>
      <c r="ODS188" s="113"/>
      <c r="ODT188" s="113"/>
      <c r="ODU188" s="113"/>
      <c r="ODV188" s="113"/>
      <c r="ODW188" s="113"/>
      <c r="ODX188" s="113"/>
      <c r="ODY188" s="113"/>
      <c r="ODZ188" s="113"/>
      <c r="OEA188" s="113"/>
      <c r="OEB188" s="113"/>
      <c r="OEC188" s="113"/>
      <c r="OED188" s="113"/>
      <c r="OEE188" s="113"/>
      <c r="OEF188" s="113"/>
      <c r="OEG188" s="113"/>
      <c r="OEH188" s="113"/>
      <c r="OEI188" s="113"/>
      <c r="OEJ188" s="113"/>
      <c r="OEK188" s="113"/>
      <c r="OEL188" s="113"/>
      <c r="OEM188" s="113"/>
      <c r="OEN188" s="113"/>
      <c r="OEO188" s="113"/>
      <c r="OEP188" s="113"/>
      <c r="OEQ188" s="113"/>
      <c r="OER188" s="113"/>
      <c r="OES188" s="113"/>
      <c r="OET188" s="113"/>
      <c r="OEU188" s="113"/>
      <c r="OEV188" s="113"/>
      <c r="OEW188" s="113"/>
      <c r="OEX188" s="113"/>
      <c r="OEY188" s="113"/>
      <c r="OEZ188" s="113"/>
      <c r="OFA188" s="113"/>
      <c r="OFB188" s="113"/>
      <c r="OFC188" s="113"/>
      <c r="OFD188" s="113"/>
      <c r="OFE188" s="113"/>
      <c r="OFF188" s="113"/>
      <c r="OFG188" s="113"/>
      <c r="OFH188" s="113"/>
      <c r="OFI188" s="113"/>
      <c r="OFJ188" s="113"/>
      <c r="OFK188" s="113"/>
      <c r="OFL188" s="113"/>
      <c r="OFM188" s="113"/>
      <c r="OFN188" s="113"/>
      <c r="OFO188" s="113"/>
      <c r="OFP188" s="113"/>
      <c r="OFQ188" s="113"/>
      <c r="OFR188" s="113"/>
      <c r="OFS188" s="113"/>
      <c r="OFT188" s="113"/>
      <c r="OFU188" s="113"/>
      <c r="OFV188" s="113"/>
      <c r="OFW188" s="113"/>
      <c r="OFX188" s="113"/>
      <c r="OFY188" s="113"/>
      <c r="OFZ188" s="113"/>
      <c r="OGA188" s="113"/>
      <c r="OGB188" s="113"/>
      <c r="OGC188" s="113"/>
      <c r="OGD188" s="113"/>
      <c r="OGE188" s="113"/>
      <c r="OGF188" s="113"/>
      <c r="OGG188" s="113"/>
      <c r="OGH188" s="113"/>
      <c r="OGI188" s="113"/>
      <c r="OGJ188" s="113"/>
      <c r="OGK188" s="113"/>
      <c r="OGL188" s="113"/>
      <c r="OGM188" s="113"/>
      <c r="OGN188" s="113"/>
      <c r="OGO188" s="113"/>
      <c r="OGP188" s="113"/>
      <c r="OGQ188" s="113"/>
      <c r="OGR188" s="113"/>
      <c r="OGS188" s="113"/>
      <c r="OGT188" s="113"/>
      <c r="OGU188" s="113"/>
      <c r="OGV188" s="113"/>
      <c r="OGW188" s="113"/>
      <c r="OGX188" s="113"/>
      <c r="OGY188" s="113"/>
      <c r="OGZ188" s="113"/>
      <c r="OHA188" s="113"/>
      <c r="OHB188" s="113"/>
      <c r="OHC188" s="113"/>
      <c r="OHD188" s="113"/>
      <c r="OHE188" s="113"/>
      <c r="OHF188" s="113"/>
      <c r="OHG188" s="113"/>
      <c r="OHH188" s="113"/>
      <c r="OHI188" s="113"/>
      <c r="OHJ188" s="113"/>
      <c r="OHK188" s="113"/>
      <c r="OHL188" s="113"/>
      <c r="OHM188" s="113"/>
      <c r="OHN188" s="113"/>
      <c r="OHO188" s="113"/>
      <c r="OHP188" s="113"/>
      <c r="OHQ188" s="113"/>
      <c r="OHR188" s="113"/>
      <c r="OHS188" s="113"/>
      <c r="OHT188" s="113"/>
      <c r="OHU188" s="113"/>
      <c r="OHV188" s="113"/>
      <c r="OHW188" s="113"/>
      <c r="OHX188" s="113"/>
      <c r="OHY188" s="113"/>
      <c r="OHZ188" s="113"/>
      <c r="OIA188" s="113"/>
      <c r="OIB188" s="113"/>
      <c r="OIC188" s="113"/>
      <c r="OID188" s="113"/>
      <c r="OIE188" s="113"/>
      <c r="OIF188" s="113"/>
      <c r="OIG188" s="113"/>
      <c r="OIH188" s="113"/>
      <c r="OII188" s="113"/>
      <c r="OIJ188" s="113"/>
      <c r="OIK188" s="113"/>
      <c r="OIL188" s="113"/>
      <c r="OIM188" s="113"/>
      <c r="OIN188" s="113"/>
      <c r="OIO188" s="113"/>
      <c r="OIP188" s="113"/>
      <c r="OIQ188" s="113"/>
      <c r="OIR188" s="113"/>
      <c r="OIS188" s="113"/>
      <c r="OIT188" s="113"/>
      <c r="OIU188" s="113"/>
      <c r="OIV188" s="113"/>
      <c r="OIW188" s="113"/>
      <c r="OIX188" s="113"/>
      <c r="OIY188" s="113"/>
      <c r="OIZ188" s="113"/>
      <c r="OJA188" s="113"/>
      <c r="OJB188" s="113"/>
      <c r="OJC188" s="113"/>
      <c r="OJD188" s="113"/>
      <c r="OJE188" s="113"/>
      <c r="OJF188" s="113"/>
      <c r="OJG188" s="113"/>
      <c r="OJH188" s="113"/>
      <c r="OJI188" s="113"/>
      <c r="OJJ188" s="113"/>
      <c r="OJK188" s="113"/>
      <c r="OJL188" s="113"/>
      <c r="OJM188" s="113"/>
      <c r="OJN188" s="113"/>
      <c r="OJO188" s="113"/>
      <c r="OJP188" s="113"/>
      <c r="OJQ188" s="113"/>
      <c r="OJR188" s="113"/>
      <c r="OJS188" s="113"/>
      <c r="OJT188" s="113"/>
      <c r="OJU188" s="113"/>
      <c r="OJV188" s="113"/>
      <c r="OJW188" s="113"/>
      <c r="OJX188" s="113"/>
      <c r="OJY188" s="113"/>
      <c r="OJZ188" s="113"/>
      <c r="OKA188" s="113"/>
      <c r="OKB188" s="113"/>
      <c r="OKC188" s="113"/>
      <c r="OKD188" s="113"/>
      <c r="OKE188" s="113"/>
      <c r="OKF188" s="113"/>
      <c r="OKG188" s="113"/>
      <c r="OKH188" s="113"/>
      <c r="OKI188" s="113"/>
      <c r="OKJ188" s="113"/>
      <c r="OKK188" s="113"/>
      <c r="OKL188" s="113"/>
      <c r="OKM188" s="113"/>
      <c r="OKN188" s="113"/>
      <c r="OKO188" s="113"/>
      <c r="OKP188" s="113"/>
      <c r="OKQ188" s="113"/>
      <c r="OKR188" s="113"/>
      <c r="OKS188" s="113"/>
      <c r="OKT188" s="113"/>
      <c r="OKU188" s="113"/>
      <c r="OKV188" s="113"/>
      <c r="OKW188" s="113"/>
      <c r="OKX188" s="113"/>
      <c r="OKY188" s="113"/>
      <c r="OKZ188" s="113"/>
      <c r="OLA188" s="113"/>
      <c r="OLB188" s="113"/>
      <c r="OLC188" s="113"/>
      <c r="OLD188" s="113"/>
      <c r="OLE188" s="113"/>
      <c r="OLF188" s="113"/>
      <c r="OLG188" s="113"/>
      <c r="OLH188" s="113"/>
      <c r="OLI188" s="113"/>
      <c r="OLJ188" s="113"/>
      <c r="OLK188" s="113"/>
      <c r="OLL188" s="113"/>
      <c r="OLM188" s="113"/>
      <c r="OLN188" s="113"/>
      <c r="OLO188" s="113"/>
      <c r="OLP188" s="113"/>
      <c r="OLQ188" s="113"/>
      <c r="OLR188" s="113"/>
      <c r="OLS188" s="113"/>
      <c r="OLT188" s="113"/>
      <c r="OLU188" s="113"/>
      <c r="OLV188" s="113"/>
      <c r="OLW188" s="113"/>
      <c r="OLX188" s="113"/>
      <c r="OLY188" s="113"/>
      <c r="OLZ188" s="113"/>
      <c r="OMA188" s="113"/>
      <c r="OMB188" s="113"/>
      <c r="OMC188" s="113"/>
      <c r="OMD188" s="113"/>
      <c r="OME188" s="113"/>
      <c r="OMF188" s="113"/>
      <c r="OMG188" s="113"/>
      <c r="OMH188" s="113"/>
      <c r="OMI188" s="113"/>
      <c r="OMJ188" s="113"/>
      <c r="OMK188" s="113"/>
      <c r="OML188" s="113"/>
      <c r="OMM188" s="113"/>
      <c r="OMN188" s="113"/>
      <c r="OMO188" s="113"/>
      <c r="OMP188" s="113"/>
      <c r="OMQ188" s="113"/>
      <c r="OMR188" s="113"/>
      <c r="OMS188" s="113"/>
      <c r="OMT188" s="113"/>
      <c r="OMU188" s="113"/>
      <c r="OMV188" s="113"/>
      <c r="OMW188" s="113"/>
      <c r="OMX188" s="113"/>
      <c r="OMY188" s="113"/>
      <c r="OMZ188" s="113"/>
      <c r="ONA188" s="113"/>
      <c r="ONB188" s="113"/>
      <c r="ONC188" s="113"/>
      <c r="OND188" s="113"/>
      <c r="ONE188" s="113"/>
      <c r="ONF188" s="113"/>
      <c r="ONG188" s="113"/>
      <c r="ONH188" s="113"/>
      <c r="ONI188" s="113"/>
      <c r="ONJ188" s="113"/>
      <c r="ONK188" s="113"/>
      <c r="ONL188" s="113"/>
      <c r="ONM188" s="113"/>
      <c r="ONN188" s="113"/>
      <c r="ONO188" s="113"/>
      <c r="ONP188" s="113"/>
      <c r="ONQ188" s="113"/>
      <c r="ONR188" s="113"/>
      <c r="ONS188" s="113"/>
      <c r="ONT188" s="113"/>
      <c r="ONU188" s="113"/>
      <c r="ONV188" s="113"/>
      <c r="ONW188" s="113"/>
      <c r="ONX188" s="113"/>
      <c r="ONY188" s="113"/>
      <c r="ONZ188" s="113"/>
      <c r="OOA188" s="113"/>
      <c r="OOB188" s="113"/>
      <c r="OOC188" s="113"/>
      <c r="OOD188" s="113"/>
      <c r="OOE188" s="113"/>
      <c r="OOF188" s="113"/>
      <c r="OOG188" s="113"/>
      <c r="OOH188" s="113"/>
      <c r="OOI188" s="113"/>
      <c r="OOJ188" s="113"/>
      <c r="OOK188" s="113"/>
      <c r="OOL188" s="113"/>
      <c r="OOM188" s="113"/>
      <c r="OON188" s="113"/>
      <c r="OOO188" s="113"/>
      <c r="OOP188" s="113"/>
      <c r="OOQ188" s="113"/>
      <c r="OOR188" s="113"/>
      <c r="OOS188" s="113"/>
      <c r="OOT188" s="113"/>
      <c r="OOU188" s="113"/>
      <c r="OOV188" s="113"/>
      <c r="OOW188" s="113"/>
      <c r="OOX188" s="113"/>
      <c r="OOY188" s="113"/>
      <c r="OOZ188" s="113"/>
      <c r="OPA188" s="113"/>
      <c r="OPB188" s="113"/>
      <c r="OPC188" s="113"/>
      <c r="OPD188" s="113"/>
      <c r="OPE188" s="113"/>
      <c r="OPF188" s="113"/>
      <c r="OPG188" s="113"/>
      <c r="OPH188" s="113"/>
      <c r="OPI188" s="113"/>
      <c r="OPJ188" s="113"/>
      <c r="OPK188" s="113"/>
      <c r="OPL188" s="113"/>
      <c r="OPM188" s="113"/>
      <c r="OPN188" s="113"/>
      <c r="OPO188" s="113"/>
      <c r="OPP188" s="113"/>
      <c r="OPQ188" s="113"/>
      <c r="OPR188" s="113"/>
      <c r="OPS188" s="113"/>
      <c r="OPT188" s="113"/>
      <c r="OPU188" s="113"/>
      <c r="OPV188" s="113"/>
      <c r="OPW188" s="113"/>
      <c r="OPX188" s="113"/>
      <c r="OPY188" s="113"/>
      <c r="OPZ188" s="113"/>
      <c r="OQA188" s="113"/>
      <c r="OQB188" s="113"/>
      <c r="OQC188" s="113"/>
      <c r="OQD188" s="113"/>
      <c r="OQE188" s="113"/>
      <c r="OQF188" s="113"/>
      <c r="OQG188" s="113"/>
      <c r="OQH188" s="113"/>
      <c r="OQI188" s="113"/>
      <c r="OQJ188" s="113"/>
      <c r="OQK188" s="113"/>
      <c r="OQL188" s="113"/>
      <c r="OQM188" s="113"/>
      <c r="OQN188" s="113"/>
      <c r="OQO188" s="113"/>
      <c r="OQP188" s="113"/>
      <c r="OQQ188" s="113"/>
      <c r="OQR188" s="113"/>
      <c r="OQS188" s="113"/>
      <c r="OQT188" s="113"/>
      <c r="OQU188" s="113"/>
      <c r="OQV188" s="113"/>
      <c r="OQW188" s="113"/>
      <c r="OQX188" s="113"/>
      <c r="OQY188" s="113"/>
      <c r="OQZ188" s="113"/>
      <c r="ORA188" s="113"/>
      <c r="ORB188" s="113"/>
      <c r="ORC188" s="113"/>
      <c r="ORD188" s="113"/>
      <c r="ORE188" s="113"/>
      <c r="ORF188" s="113"/>
      <c r="ORG188" s="113"/>
      <c r="ORH188" s="113"/>
      <c r="ORI188" s="113"/>
      <c r="ORJ188" s="113"/>
      <c r="ORK188" s="113"/>
      <c r="ORL188" s="113"/>
      <c r="ORM188" s="113"/>
      <c r="ORN188" s="113"/>
      <c r="ORO188" s="113"/>
      <c r="ORP188" s="113"/>
      <c r="ORQ188" s="113"/>
      <c r="ORR188" s="113"/>
      <c r="ORS188" s="113"/>
      <c r="ORT188" s="113"/>
      <c r="ORU188" s="113"/>
      <c r="ORV188" s="113"/>
      <c r="ORW188" s="113"/>
      <c r="ORX188" s="113"/>
      <c r="ORY188" s="113"/>
      <c r="ORZ188" s="113"/>
      <c r="OSA188" s="113"/>
      <c r="OSB188" s="113"/>
      <c r="OSC188" s="113"/>
      <c r="OSD188" s="113"/>
      <c r="OSE188" s="113"/>
      <c r="OSF188" s="113"/>
      <c r="OSG188" s="113"/>
      <c r="OSH188" s="113"/>
      <c r="OSI188" s="113"/>
      <c r="OSJ188" s="113"/>
      <c r="OSK188" s="113"/>
      <c r="OSL188" s="113"/>
      <c r="OSM188" s="113"/>
      <c r="OSN188" s="113"/>
      <c r="OSO188" s="113"/>
      <c r="OSP188" s="113"/>
      <c r="OSQ188" s="113"/>
      <c r="OSR188" s="113"/>
      <c r="OSS188" s="113"/>
      <c r="OST188" s="113"/>
      <c r="OSU188" s="113"/>
      <c r="OSV188" s="113"/>
      <c r="OSW188" s="113"/>
      <c r="OSX188" s="113"/>
      <c r="OSY188" s="113"/>
      <c r="OSZ188" s="113"/>
      <c r="OTA188" s="113"/>
      <c r="OTB188" s="113"/>
      <c r="OTC188" s="113"/>
      <c r="OTD188" s="113"/>
      <c r="OTE188" s="113"/>
      <c r="OTF188" s="113"/>
      <c r="OTG188" s="113"/>
      <c r="OTH188" s="113"/>
      <c r="OTI188" s="113"/>
      <c r="OTJ188" s="113"/>
      <c r="OTK188" s="113"/>
      <c r="OTL188" s="113"/>
      <c r="OTM188" s="113"/>
      <c r="OTN188" s="113"/>
      <c r="OTO188" s="113"/>
      <c r="OTP188" s="113"/>
      <c r="OTQ188" s="113"/>
      <c r="OTR188" s="113"/>
      <c r="OTS188" s="113"/>
      <c r="OTT188" s="113"/>
      <c r="OTU188" s="113"/>
      <c r="OTV188" s="113"/>
      <c r="OTW188" s="113"/>
      <c r="OTX188" s="113"/>
      <c r="OTY188" s="113"/>
      <c r="OTZ188" s="113"/>
      <c r="OUA188" s="113"/>
      <c r="OUB188" s="113"/>
      <c r="OUC188" s="113"/>
      <c r="OUD188" s="113"/>
      <c r="OUE188" s="113"/>
      <c r="OUF188" s="113"/>
      <c r="OUG188" s="113"/>
      <c r="OUH188" s="113"/>
      <c r="OUI188" s="113"/>
      <c r="OUJ188" s="113"/>
      <c r="OUK188" s="113"/>
      <c r="OUL188" s="113"/>
      <c r="OUM188" s="113"/>
      <c r="OUN188" s="113"/>
      <c r="OUO188" s="113"/>
      <c r="OUP188" s="113"/>
      <c r="OUQ188" s="113"/>
      <c r="OUR188" s="113"/>
      <c r="OUS188" s="113"/>
      <c r="OUT188" s="113"/>
      <c r="OUU188" s="113"/>
      <c r="OUV188" s="113"/>
      <c r="OUW188" s="113"/>
      <c r="OUX188" s="113"/>
      <c r="OUY188" s="113"/>
      <c r="OUZ188" s="113"/>
      <c r="OVA188" s="113"/>
      <c r="OVB188" s="113"/>
      <c r="OVC188" s="113"/>
      <c r="OVD188" s="113"/>
      <c r="OVE188" s="113"/>
      <c r="OVF188" s="113"/>
      <c r="OVG188" s="113"/>
      <c r="OVH188" s="113"/>
      <c r="OVI188" s="113"/>
      <c r="OVJ188" s="113"/>
      <c r="OVK188" s="113"/>
      <c r="OVL188" s="113"/>
      <c r="OVM188" s="113"/>
      <c r="OVN188" s="113"/>
      <c r="OVO188" s="113"/>
      <c r="OVP188" s="113"/>
      <c r="OVQ188" s="113"/>
      <c r="OVR188" s="113"/>
      <c r="OVS188" s="113"/>
      <c r="OVT188" s="113"/>
      <c r="OVU188" s="113"/>
      <c r="OVV188" s="113"/>
      <c r="OVW188" s="113"/>
      <c r="OVX188" s="113"/>
      <c r="OVY188" s="113"/>
      <c r="OVZ188" s="113"/>
      <c r="OWA188" s="113"/>
      <c r="OWB188" s="113"/>
      <c r="OWC188" s="113"/>
      <c r="OWD188" s="113"/>
      <c r="OWE188" s="113"/>
      <c r="OWF188" s="113"/>
      <c r="OWG188" s="113"/>
      <c r="OWH188" s="113"/>
      <c r="OWI188" s="113"/>
      <c r="OWJ188" s="113"/>
      <c r="OWK188" s="113"/>
      <c r="OWL188" s="113"/>
      <c r="OWM188" s="113"/>
      <c r="OWN188" s="113"/>
      <c r="OWO188" s="113"/>
      <c r="OWP188" s="113"/>
      <c r="OWQ188" s="113"/>
      <c r="OWR188" s="113"/>
      <c r="OWS188" s="113"/>
      <c r="OWT188" s="113"/>
      <c r="OWU188" s="113"/>
      <c r="OWV188" s="113"/>
      <c r="OWW188" s="113"/>
      <c r="OWX188" s="113"/>
      <c r="OWY188" s="113"/>
      <c r="OWZ188" s="113"/>
      <c r="OXA188" s="113"/>
      <c r="OXB188" s="113"/>
      <c r="OXC188" s="113"/>
      <c r="OXD188" s="113"/>
      <c r="OXE188" s="113"/>
      <c r="OXF188" s="113"/>
      <c r="OXG188" s="113"/>
      <c r="OXH188" s="113"/>
      <c r="OXI188" s="113"/>
      <c r="OXJ188" s="113"/>
      <c r="OXK188" s="113"/>
      <c r="OXL188" s="113"/>
      <c r="OXM188" s="113"/>
      <c r="OXN188" s="113"/>
      <c r="OXO188" s="113"/>
      <c r="OXP188" s="113"/>
      <c r="OXQ188" s="113"/>
      <c r="OXR188" s="113"/>
      <c r="OXS188" s="113"/>
      <c r="OXT188" s="113"/>
      <c r="OXU188" s="113"/>
      <c r="OXV188" s="113"/>
      <c r="OXW188" s="113"/>
      <c r="OXX188" s="113"/>
      <c r="OXY188" s="113"/>
      <c r="OXZ188" s="113"/>
      <c r="OYA188" s="113"/>
      <c r="OYB188" s="113"/>
      <c r="OYC188" s="113"/>
      <c r="OYD188" s="113"/>
      <c r="OYE188" s="113"/>
      <c r="OYF188" s="113"/>
      <c r="OYG188" s="113"/>
      <c r="OYH188" s="113"/>
      <c r="OYI188" s="113"/>
      <c r="OYJ188" s="113"/>
      <c r="OYK188" s="113"/>
      <c r="OYL188" s="113"/>
      <c r="OYM188" s="113"/>
      <c r="OYN188" s="113"/>
      <c r="OYO188" s="113"/>
      <c r="OYP188" s="113"/>
      <c r="OYQ188" s="113"/>
      <c r="OYR188" s="113"/>
      <c r="OYS188" s="113"/>
      <c r="OYT188" s="113"/>
      <c r="OYU188" s="113"/>
      <c r="OYV188" s="113"/>
      <c r="OYW188" s="113"/>
      <c r="OYX188" s="113"/>
      <c r="OYY188" s="113"/>
      <c r="OYZ188" s="113"/>
      <c r="OZA188" s="113"/>
      <c r="OZB188" s="113"/>
      <c r="OZC188" s="113"/>
      <c r="OZD188" s="113"/>
      <c r="OZE188" s="113"/>
      <c r="OZF188" s="113"/>
      <c r="OZG188" s="113"/>
      <c r="OZH188" s="113"/>
      <c r="OZI188" s="113"/>
      <c r="OZJ188" s="113"/>
      <c r="OZK188" s="113"/>
      <c r="OZL188" s="113"/>
      <c r="OZM188" s="113"/>
      <c r="OZN188" s="113"/>
      <c r="OZO188" s="113"/>
      <c r="OZP188" s="113"/>
      <c r="OZQ188" s="113"/>
      <c r="OZR188" s="113"/>
      <c r="OZS188" s="113"/>
      <c r="OZT188" s="113"/>
      <c r="OZU188" s="113"/>
      <c r="OZV188" s="113"/>
      <c r="OZW188" s="113"/>
      <c r="OZX188" s="113"/>
      <c r="OZY188" s="113"/>
      <c r="OZZ188" s="113"/>
      <c r="PAA188" s="113"/>
      <c r="PAB188" s="113"/>
      <c r="PAC188" s="113"/>
      <c r="PAD188" s="113"/>
      <c r="PAE188" s="113"/>
      <c r="PAF188" s="113"/>
      <c r="PAG188" s="113"/>
      <c r="PAH188" s="113"/>
      <c r="PAI188" s="113"/>
      <c r="PAJ188" s="113"/>
      <c r="PAK188" s="113"/>
      <c r="PAL188" s="113"/>
      <c r="PAM188" s="113"/>
      <c r="PAN188" s="113"/>
      <c r="PAO188" s="113"/>
      <c r="PAP188" s="113"/>
      <c r="PAQ188" s="113"/>
      <c r="PAR188" s="113"/>
      <c r="PAS188" s="113"/>
      <c r="PAT188" s="113"/>
      <c r="PAU188" s="113"/>
      <c r="PAV188" s="113"/>
      <c r="PAW188" s="113"/>
      <c r="PAX188" s="113"/>
      <c r="PAY188" s="113"/>
      <c r="PAZ188" s="113"/>
      <c r="PBA188" s="113"/>
      <c r="PBB188" s="113"/>
      <c r="PBC188" s="113"/>
      <c r="PBD188" s="113"/>
      <c r="PBE188" s="113"/>
      <c r="PBF188" s="113"/>
      <c r="PBG188" s="113"/>
      <c r="PBH188" s="113"/>
      <c r="PBI188" s="113"/>
      <c r="PBJ188" s="113"/>
      <c r="PBK188" s="113"/>
      <c r="PBL188" s="113"/>
      <c r="PBM188" s="113"/>
      <c r="PBN188" s="113"/>
      <c r="PBO188" s="113"/>
      <c r="PBP188" s="113"/>
      <c r="PBQ188" s="113"/>
      <c r="PBR188" s="113"/>
      <c r="PBS188" s="113"/>
      <c r="PBT188" s="113"/>
      <c r="PBU188" s="113"/>
      <c r="PBV188" s="113"/>
      <c r="PBW188" s="113"/>
      <c r="PBX188" s="113"/>
      <c r="PBY188" s="113"/>
      <c r="PBZ188" s="113"/>
      <c r="PCA188" s="113"/>
      <c r="PCB188" s="113"/>
      <c r="PCC188" s="113"/>
      <c r="PCD188" s="113"/>
      <c r="PCE188" s="113"/>
      <c r="PCF188" s="113"/>
      <c r="PCG188" s="113"/>
      <c r="PCH188" s="113"/>
      <c r="PCI188" s="113"/>
      <c r="PCJ188" s="113"/>
      <c r="PCK188" s="113"/>
      <c r="PCL188" s="113"/>
      <c r="PCM188" s="113"/>
      <c r="PCN188" s="113"/>
      <c r="PCO188" s="113"/>
      <c r="PCP188" s="113"/>
      <c r="PCQ188" s="113"/>
      <c r="PCR188" s="113"/>
      <c r="PCS188" s="113"/>
      <c r="PCT188" s="113"/>
      <c r="PCU188" s="113"/>
      <c r="PCV188" s="113"/>
      <c r="PCW188" s="113"/>
      <c r="PCX188" s="113"/>
      <c r="PCY188" s="113"/>
      <c r="PCZ188" s="113"/>
      <c r="PDA188" s="113"/>
      <c r="PDB188" s="113"/>
      <c r="PDC188" s="113"/>
      <c r="PDD188" s="113"/>
      <c r="PDE188" s="113"/>
      <c r="PDF188" s="113"/>
      <c r="PDG188" s="113"/>
      <c r="PDH188" s="113"/>
      <c r="PDI188" s="113"/>
      <c r="PDJ188" s="113"/>
      <c r="PDK188" s="113"/>
      <c r="PDL188" s="113"/>
      <c r="PDM188" s="113"/>
      <c r="PDN188" s="113"/>
      <c r="PDO188" s="113"/>
      <c r="PDP188" s="113"/>
      <c r="PDQ188" s="113"/>
      <c r="PDR188" s="113"/>
      <c r="PDS188" s="113"/>
      <c r="PDT188" s="113"/>
      <c r="PDU188" s="113"/>
      <c r="PDV188" s="113"/>
      <c r="PDW188" s="113"/>
      <c r="PDX188" s="113"/>
      <c r="PDY188" s="113"/>
      <c r="PDZ188" s="113"/>
      <c r="PEA188" s="113"/>
      <c r="PEB188" s="113"/>
      <c r="PEC188" s="113"/>
      <c r="PED188" s="113"/>
      <c r="PEE188" s="113"/>
      <c r="PEF188" s="113"/>
      <c r="PEG188" s="113"/>
      <c r="PEH188" s="113"/>
      <c r="PEI188" s="113"/>
      <c r="PEJ188" s="113"/>
      <c r="PEK188" s="113"/>
      <c r="PEL188" s="113"/>
      <c r="PEM188" s="113"/>
      <c r="PEN188" s="113"/>
      <c r="PEO188" s="113"/>
      <c r="PEP188" s="113"/>
      <c r="PEQ188" s="113"/>
      <c r="PER188" s="113"/>
      <c r="PES188" s="113"/>
      <c r="PET188" s="113"/>
      <c r="PEU188" s="113"/>
      <c r="PEV188" s="113"/>
      <c r="PEW188" s="113"/>
      <c r="PEX188" s="113"/>
      <c r="PEY188" s="113"/>
      <c r="PEZ188" s="113"/>
      <c r="PFA188" s="113"/>
      <c r="PFB188" s="113"/>
      <c r="PFC188" s="113"/>
      <c r="PFD188" s="113"/>
      <c r="PFE188" s="113"/>
      <c r="PFF188" s="113"/>
      <c r="PFG188" s="113"/>
      <c r="PFH188" s="113"/>
      <c r="PFI188" s="113"/>
      <c r="PFJ188" s="113"/>
      <c r="PFK188" s="113"/>
      <c r="PFL188" s="113"/>
      <c r="PFM188" s="113"/>
      <c r="PFN188" s="113"/>
      <c r="PFO188" s="113"/>
      <c r="PFP188" s="113"/>
      <c r="PFQ188" s="113"/>
      <c r="PFR188" s="113"/>
      <c r="PFS188" s="113"/>
      <c r="PFT188" s="113"/>
      <c r="PFU188" s="113"/>
      <c r="PFV188" s="113"/>
      <c r="PFW188" s="113"/>
      <c r="PFX188" s="113"/>
      <c r="PFY188" s="113"/>
      <c r="PFZ188" s="113"/>
      <c r="PGA188" s="113"/>
      <c r="PGB188" s="113"/>
      <c r="PGC188" s="113"/>
      <c r="PGD188" s="113"/>
      <c r="PGE188" s="113"/>
      <c r="PGF188" s="113"/>
      <c r="PGG188" s="113"/>
      <c r="PGH188" s="113"/>
      <c r="PGI188" s="113"/>
      <c r="PGJ188" s="113"/>
      <c r="PGK188" s="113"/>
      <c r="PGL188" s="113"/>
      <c r="PGM188" s="113"/>
      <c r="PGN188" s="113"/>
      <c r="PGO188" s="113"/>
      <c r="PGP188" s="113"/>
      <c r="PGQ188" s="113"/>
      <c r="PGR188" s="113"/>
      <c r="PGS188" s="113"/>
      <c r="PGT188" s="113"/>
      <c r="PGU188" s="113"/>
      <c r="PGV188" s="113"/>
      <c r="PGW188" s="113"/>
      <c r="PGX188" s="113"/>
      <c r="PGY188" s="113"/>
      <c r="PGZ188" s="113"/>
      <c r="PHA188" s="113"/>
      <c r="PHB188" s="113"/>
      <c r="PHC188" s="113"/>
      <c r="PHD188" s="113"/>
      <c r="PHE188" s="113"/>
      <c r="PHF188" s="113"/>
      <c r="PHG188" s="113"/>
      <c r="PHH188" s="113"/>
      <c r="PHI188" s="113"/>
      <c r="PHJ188" s="113"/>
      <c r="PHK188" s="113"/>
      <c r="PHL188" s="113"/>
      <c r="PHM188" s="113"/>
      <c r="PHN188" s="113"/>
      <c r="PHO188" s="113"/>
      <c r="PHP188" s="113"/>
      <c r="PHQ188" s="113"/>
      <c r="PHR188" s="113"/>
      <c r="PHS188" s="113"/>
      <c r="PHT188" s="113"/>
      <c r="PHU188" s="113"/>
      <c r="PHV188" s="113"/>
      <c r="PHW188" s="113"/>
      <c r="PHX188" s="113"/>
      <c r="PHY188" s="113"/>
      <c r="PHZ188" s="113"/>
      <c r="PIA188" s="113"/>
      <c r="PIB188" s="113"/>
      <c r="PIC188" s="113"/>
      <c r="PID188" s="113"/>
      <c r="PIE188" s="113"/>
      <c r="PIF188" s="113"/>
      <c r="PIG188" s="113"/>
      <c r="PIH188" s="113"/>
      <c r="PII188" s="113"/>
      <c r="PIJ188" s="113"/>
      <c r="PIK188" s="113"/>
      <c r="PIL188" s="113"/>
      <c r="PIM188" s="113"/>
      <c r="PIN188" s="113"/>
      <c r="PIO188" s="113"/>
      <c r="PIP188" s="113"/>
      <c r="PIQ188" s="113"/>
      <c r="PIR188" s="113"/>
      <c r="PIS188" s="113"/>
      <c r="PIT188" s="113"/>
      <c r="PIU188" s="113"/>
      <c r="PIV188" s="113"/>
      <c r="PIW188" s="113"/>
      <c r="PIX188" s="113"/>
      <c r="PIY188" s="113"/>
      <c r="PIZ188" s="113"/>
      <c r="PJA188" s="113"/>
      <c r="PJB188" s="113"/>
      <c r="PJC188" s="113"/>
      <c r="PJD188" s="113"/>
      <c r="PJE188" s="113"/>
      <c r="PJF188" s="113"/>
      <c r="PJG188" s="113"/>
      <c r="PJH188" s="113"/>
      <c r="PJI188" s="113"/>
      <c r="PJJ188" s="113"/>
      <c r="PJK188" s="113"/>
      <c r="PJL188" s="113"/>
      <c r="PJM188" s="113"/>
      <c r="PJN188" s="113"/>
      <c r="PJO188" s="113"/>
      <c r="PJP188" s="113"/>
      <c r="PJQ188" s="113"/>
      <c r="PJR188" s="113"/>
      <c r="PJS188" s="113"/>
      <c r="PJT188" s="113"/>
      <c r="PJU188" s="113"/>
      <c r="PJV188" s="113"/>
      <c r="PJW188" s="113"/>
      <c r="PJX188" s="113"/>
      <c r="PJY188" s="113"/>
      <c r="PJZ188" s="113"/>
      <c r="PKA188" s="113"/>
      <c r="PKB188" s="113"/>
      <c r="PKC188" s="113"/>
      <c r="PKD188" s="113"/>
      <c r="PKE188" s="113"/>
      <c r="PKF188" s="113"/>
      <c r="PKG188" s="113"/>
      <c r="PKH188" s="113"/>
      <c r="PKI188" s="113"/>
      <c r="PKJ188" s="113"/>
      <c r="PKK188" s="113"/>
      <c r="PKL188" s="113"/>
      <c r="PKM188" s="113"/>
      <c r="PKN188" s="113"/>
      <c r="PKO188" s="113"/>
      <c r="PKP188" s="113"/>
      <c r="PKQ188" s="113"/>
      <c r="PKR188" s="113"/>
      <c r="PKS188" s="113"/>
      <c r="PKT188" s="113"/>
      <c r="PKU188" s="113"/>
      <c r="PKV188" s="113"/>
      <c r="PKW188" s="113"/>
      <c r="PKX188" s="113"/>
      <c r="PKY188" s="113"/>
      <c r="PKZ188" s="113"/>
      <c r="PLA188" s="113"/>
      <c r="PLB188" s="113"/>
      <c r="PLC188" s="113"/>
      <c r="PLD188" s="113"/>
      <c r="PLE188" s="113"/>
      <c r="PLF188" s="113"/>
      <c r="PLG188" s="113"/>
      <c r="PLH188" s="113"/>
      <c r="PLI188" s="113"/>
      <c r="PLJ188" s="113"/>
      <c r="PLK188" s="113"/>
      <c r="PLL188" s="113"/>
      <c r="PLM188" s="113"/>
      <c r="PLN188" s="113"/>
      <c r="PLO188" s="113"/>
      <c r="PLP188" s="113"/>
      <c r="PLQ188" s="113"/>
      <c r="PLR188" s="113"/>
      <c r="PLS188" s="113"/>
      <c r="PLT188" s="113"/>
      <c r="PLU188" s="113"/>
      <c r="PLV188" s="113"/>
      <c r="PLW188" s="113"/>
      <c r="PLX188" s="113"/>
      <c r="PLY188" s="113"/>
      <c r="PLZ188" s="113"/>
      <c r="PMA188" s="113"/>
      <c r="PMB188" s="113"/>
      <c r="PMC188" s="113"/>
      <c r="PMD188" s="113"/>
      <c r="PME188" s="113"/>
      <c r="PMF188" s="113"/>
      <c r="PMG188" s="113"/>
      <c r="PMH188" s="113"/>
      <c r="PMI188" s="113"/>
      <c r="PMJ188" s="113"/>
      <c r="PMK188" s="113"/>
      <c r="PML188" s="113"/>
      <c r="PMM188" s="113"/>
      <c r="PMN188" s="113"/>
      <c r="PMO188" s="113"/>
      <c r="PMP188" s="113"/>
      <c r="PMQ188" s="113"/>
      <c r="PMR188" s="113"/>
      <c r="PMS188" s="113"/>
      <c r="PMT188" s="113"/>
      <c r="PMU188" s="113"/>
      <c r="PMV188" s="113"/>
      <c r="PMW188" s="113"/>
      <c r="PMX188" s="113"/>
      <c r="PMY188" s="113"/>
      <c r="PMZ188" s="113"/>
      <c r="PNA188" s="113"/>
      <c r="PNB188" s="113"/>
      <c r="PNC188" s="113"/>
      <c r="PND188" s="113"/>
      <c r="PNE188" s="113"/>
      <c r="PNF188" s="113"/>
      <c r="PNG188" s="113"/>
      <c r="PNH188" s="113"/>
      <c r="PNI188" s="113"/>
      <c r="PNJ188" s="113"/>
      <c r="PNK188" s="113"/>
      <c r="PNL188" s="113"/>
      <c r="PNM188" s="113"/>
      <c r="PNN188" s="113"/>
      <c r="PNO188" s="113"/>
      <c r="PNP188" s="113"/>
      <c r="PNQ188" s="113"/>
      <c r="PNR188" s="113"/>
      <c r="PNS188" s="113"/>
      <c r="PNT188" s="113"/>
      <c r="PNU188" s="113"/>
      <c r="PNV188" s="113"/>
      <c r="PNW188" s="113"/>
      <c r="PNX188" s="113"/>
      <c r="PNY188" s="113"/>
      <c r="PNZ188" s="113"/>
      <c r="POA188" s="113"/>
      <c r="POB188" s="113"/>
      <c r="POC188" s="113"/>
      <c r="POD188" s="113"/>
      <c r="POE188" s="113"/>
      <c r="POF188" s="113"/>
      <c r="POG188" s="113"/>
      <c r="POH188" s="113"/>
      <c r="POI188" s="113"/>
      <c r="POJ188" s="113"/>
      <c r="POK188" s="113"/>
      <c r="POL188" s="113"/>
      <c r="POM188" s="113"/>
      <c r="PON188" s="113"/>
      <c r="POO188" s="113"/>
      <c r="POP188" s="113"/>
      <c r="POQ188" s="113"/>
      <c r="POR188" s="113"/>
      <c r="POS188" s="113"/>
      <c r="POT188" s="113"/>
      <c r="POU188" s="113"/>
      <c r="POV188" s="113"/>
      <c r="POW188" s="113"/>
      <c r="POX188" s="113"/>
      <c r="POY188" s="113"/>
      <c r="POZ188" s="113"/>
      <c r="PPA188" s="113"/>
      <c r="PPB188" s="113"/>
      <c r="PPC188" s="113"/>
      <c r="PPD188" s="113"/>
      <c r="PPE188" s="113"/>
      <c r="PPF188" s="113"/>
      <c r="PPG188" s="113"/>
      <c r="PPH188" s="113"/>
      <c r="PPI188" s="113"/>
      <c r="PPJ188" s="113"/>
      <c r="PPK188" s="113"/>
      <c r="PPL188" s="113"/>
      <c r="PPM188" s="113"/>
      <c r="PPN188" s="113"/>
      <c r="PPO188" s="113"/>
      <c r="PPP188" s="113"/>
      <c r="PPQ188" s="113"/>
      <c r="PPR188" s="113"/>
      <c r="PPS188" s="113"/>
      <c r="PPT188" s="113"/>
      <c r="PPU188" s="113"/>
      <c r="PPV188" s="113"/>
      <c r="PPW188" s="113"/>
      <c r="PPX188" s="113"/>
      <c r="PPY188" s="113"/>
      <c r="PPZ188" s="113"/>
      <c r="PQA188" s="113"/>
      <c r="PQB188" s="113"/>
      <c r="PQC188" s="113"/>
      <c r="PQD188" s="113"/>
      <c r="PQE188" s="113"/>
      <c r="PQF188" s="113"/>
      <c r="PQG188" s="113"/>
      <c r="PQH188" s="113"/>
      <c r="PQI188" s="113"/>
      <c r="PQJ188" s="113"/>
      <c r="PQK188" s="113"/>
      <c r="PQL188" s="113"/>
      <c r="PQM188" s="113"/>
      <c r="PQN188" s="113"/>
      <c r="PQO188" s="113"/>
      <c r="PQP188" s="113"/>
      <c r="PQQ188" s="113"/>
      <c r="PQR188" s="113"/>
      <c r="PQS188" s="113"/>
      <c r="PQT188" s="113"/>
      <c r="PQU188" s="113"/>
      <c r="PQV188" s="113"/>
      <c r="PQW188" s="113"/>
      <c r="PQX188" s="113"/>
      <c r="PQY188" s="113"/>
      <c r="PQZ188" s="113"/>
      <c r="PRA188" s="113"/>
      <c r="PRB188" s="113"/>
      <c r="PRC188" s="113"/>
      <c r="PRD188" s="113"/>
      <c r="PRE188" s="113"/>
      <c r="PRF188" s="113"/>
      <c r="PRG188" s="113"/>
      <c r="PRH188" s="113"/>
      <c r="PRI188" s="113"/>
      <c r="PRJ188" s="113"/>
      <c r="PRK188" s="113"/>
      <c r="PRL188" s="113"/>
      <c r="PRM188" s="113"/>
      <c r="PRN188" s="113"/>
      <c r="PRO188" s="113"/>
      <c r="PRP188" s="113"/>
      <c r="PRQ188" s="113"/>
      <c r="PRR188" s="113"/>
      <c r="PRS188" s="113"/>
      <c r="PRT188" s="113"/>
      <c r="PRU188" s="113"/>
      <c r="PRV188" s="113"/>
      <c r="PRW188" s="113"/>
      <c r="PRX188" s="113"/>
      <c r="PRY188" s="113"/>
      <c r="PRZ188" s="113"/>
      <c r="PSA188" s="113"/>
      <c r="PSB188" s="113"/>
      <c r="PSC188" s="113"/>
      <c r="PSD188" s="113"/>
      <c r="PSE188" s="113"/>
      <c r="PSF188" s="113"/>
      <c r="PSG188" s="113"/>
      <c r="PSH188" s="113"/>
      <c r="PSI188" s="113"/>
      <c r="PSJ188" s="113"/>
      <c r="PSK188" s="113"/>
      <c r="PSL188" s="113"/>
      <c r="PSM188" s="113"/>
      <c r="PSN188" s="113"/>
      <c r="PSO188" s="113"/>
      <c r="PSP188" s="113"/>
      <c r="PSQ188" s="113"/>
      <c r="PSR188" s="113"/>
      <c r="PSS188" s="113"/>
      <c r="PST188" s="113"/>
      <c r="PSU188" s="113"/>
      <c r="PSV188" s="113"/>
      <c r="PSW188" s="113"/>
      <c r="PSX188" s="113"/>
      <c r="PSY188" s="113"/>
      <c r="PSZ188" s="113"/>
      <c r="PTA188" s="113"/>
      <c r="PTB188" s="113"/>
      <c r="PTC188" s="113"/>
      <c r="PTD188" s="113"/>
      <c r="PTE188" s="113"/>
      <c r="PTF188" s="113"/>
      <c r="PTG188" s="113"/>
      <c r="PTH188" s="113"/>
      <c r="PTI188" s="113"/>
      <c r="PTJ188" s="113"/>
      <c r="PTK188" s="113"/>
      <c r="PTL188" s="113"/>
      <c r="PTM188" s="113"/>
      <c r="PTN188" s="113"/>
      <c r="PTO188" s="113"/>
      <c r="PTP188" s="113"/>
      <c r="PTQ188" s="113"/>
      <c r="PTR188" s="113"/>
      <c r="PTS188" s="113"/>
      <c r="PTT188" s="113"/>
      <c r="PTU188" s="113"/>
      <c r="PTV188" s="113"/>
      <c r="PTW188" s="113"/>
      <c r="PTX188" s="113"/>
      <c r="PTY188" s="113"/>
      <c r="PTZ188" s="113"/>
      <c r="PUA188" s="113"/>
      <c r="PUB188" s="113"/>
      <c r="PUC188" s="113"/>
      <c r="PUD188" s="113"/>
      <c r="PUE188" s="113"/>
      <c r="PUF188" s="113"/>
      <c r="PUG188" s="113"/>
      <c r="PUH188" s="113"/>
      <c r="PUI188" s="113"/>
      <c r="PUJ188" s="113"/>
      <c r="PUK188" s="113"/>
      <c r="PUL188" s="113"/>
      <c r="PUM188" s="113"/>
      <c r="PUN188" s="113"/>
      <c r="PUO188" s="113"/>
      <c r="PUP188" s="113"/>
      <c r="PUQ188" s="113"/>
      <c r="PUR188" s="113"/>
      <c r="PUS188" s="113"/>
      <c r="PUT188" s="113"/>
      <c r="PUU188" s="113"/>
      <c r="PUV188" s="113"/>
      <c r="PUW188" s="113"/>
      <c r="PUX188" s="113"/>
      <c r="PUY188" s="113"/>
      <c r="PUZ188" s="113"/>
      <c r="PVA188" s="113"/>
      <c r="PVB188" s="113"/>
      <c r="PVC188" s="113"/>
      <c r="PVD188" s="113"/>
      <c r="PVE188" s="113"/>
      <c r="PVF188" s="113"/>
      <c r="PVG188" s="113"/>
      <c r="PVH188" s="113"/>
      <c r="PVI188" s="113"/>
      <c r="PVJ188" s="113"/>
      <c r="PVK188" s="113"/>
      <c r="PVL188" s="113"/>
      <c r="PVM188" s="113"/>
      <c r="PVN188" s="113"/>
      <c r="PVO188" s="113"/>
      <c r="PVP188" s="113"/>
      <c r="PVQ188" s="113"/>
      <c r="PVR188" s="113"/>
      <c r="PVS188" s="113"/>
      <c r="PVT188" s="113"/>
      <c r="PVU188" s="113"/>
      <c r="PVV188" s="113"/>
      <c r="PVW188" s="113"/>
      <c r="PVX188" s="113"/>
      <c r="PVY188" s="113"/>
      <c r="PVZ188" s="113"/>
      <c r="PWA188" s="113"/>
      <c r="PWB188" s="113"/>
      <c r="PWC188" s="113"/>
      <c r="PWD188" s="113"/>
      <c r="PWE188" s="113"/>
      <c r="PWF188" s="113"/>
      <c r="PWG188" s="113"/>
      <c r="PWH188" s="113"/>
      <c r="PWI188" s="113"/>
      <c r="PWJ188" s="113"/>
      <c r="PWK188" s="113"/>
      <c r="PWL188" s="113"/>
      <c r="PWM188" s="113"/>
      <c r="PWN188" s="113"/>
      <c r="PWO188" s="113"/>
      <c r="PWP188" s="113"/>
      <c r="PWQ188" s="113"/>
      <c r="PWR188" s="113"/>
      <c r="PWS188" s="113"/>
      <c r="PWT188" s="113"/>
      <c r="PWU188" s="113"/>
      <c r="PWV188" s="113"/>
      <c r="PWW188" s="113"/>
      <c r="PWX188" s="113"/>
      <c r="PWY188" s="113"/>
      <c r="PWZ188" s="113"/>
      <c r="PXA188" s="113"/>
      <c r="PXB188" s="113"/>
      <c r="PXC188" s="113"/>
      <c r="PXD188" s="113"/>
      <c r="PXE188" s="113"/>
      <c r="PXF188" s="113"/>
      <c r="PXG188" s="113"/>
      <c r="PXH188" s="113"/>
      <c r="PXI188" s="113"/>
      <c r="PXJ188" s="113"/>
      <c r="PXK188" s="113"/>
      <c r="PXL188" s="113"/>
      <c r="PXM188" s="113"/>
      <c r="PXN188" s="113"/>
      <c r="PXO188" s="113"/>
      <c r="PXP188" s="113"/>
      <c r="PXQ188" s="113"/>
      <c r="PXR188" s="113"/>
      <c r="PXS188" s="113"/>
      <c r="PXT188" s="113"/>
      <c r="PXU188" s="113"/>
      <c r="PXV188" s="113"/>
      <c r="PXW188" s="113"/>
      <c r="PXX188" s="113"/>
      <c r="PXY188" s="113"/>
      <c r="PXZ188" s="113"/>
      <c r="PYA188" s="113"/>
      <c r="PYB188" s="113"/>
      <c r="PYC188" s="113"/>
      <c r="PYD188" s="113"/>
      <c r="PYE188" s="113"/>
      <c r="PYF188" s="113"/>
      <c r="PYG188" s="113"/>
      <c r="PYH188" s="113"/>
      <c r="PYI188" s="113"/>
      <c r="PYJ188" s="113"/>
      <c r="PYK188" s="113"/>
      <c r="PYL188" s="113"/>
      <c r="PYM188" s="113"/>
      <c r="PYN188" s="113"/>
      <c r="PYO188" s="113"/>
      <c r="PYP188" s="113"/>
      <c r="PYQ188" s="113"/>
      <c r="PYR188" s="113"/>
      <c r="PYS188" s="113"/>
      <c r="PYT188" s="113"/>
      <c r="PYU188" s="113"/>
      <c r="PYV188" s="113"/>
      <c r="PYW188" s="113"/>
      <c r="PYX188" s="113"/>
      <c r="PYY188" s="113"/>
      <c r="PYZ188" s="113"/>
      <c r="PZA188" s="113"/>
      <c r="PZB188" s="113"/>
      <c r="PZC188" s="113"/>
      <c r="PZD188" s="113"/>
      <c r="PZE188" s="113"/>
      <c r="PZF188" s="113"/>
      <c r="PZG188" s="113"/>
      <c r="PZH188" s="113"/>
      <c r="PZI188" s="113"/>
      <c r="PZJ188" s="113"/>
      <c r="PZK188" s="113"/>
      <c r="PZL188" s="113"/>
      <c r="PZM188" s="113"/>
      <c r="PZN188" s="113"/>
      <c r="PZO188" s="113"/>
      <c r="PZP188" s="113"/>
      <c r="PZQ188" s="113"/>
      <c r="PZR188" s="113"/>
      <c r="PZS188" s="113"/>
      <c r="PZT188" s="113"/>
      <c r="PZU188" s="113"/>
      <c r="PZV188" s="113"/>
      <c r="PZW188" s="113"/>
      <c r="PZX188" s="113"/>
      <c r="PZY188" s="113"/>
      <c r="PZZ188" s="113"/>
      <c r="QAA188" s="113"/>
      <c r="QAB188" s="113"/>
      <c r="QAC188" s="113"/>
      <c r="QAD188" s="113"/>
      <c r="QAE188" s="113"/>
      <c r="QAF188" s="113"/>
      <c r="QAG188" s="113"/>
      <c r="QAH188" s="113"/>
      <c r="QAI188" s="113"/>
      <c r="QAJ188" s="113"/>
      <c r="QAK188" s="113"/>
      <c r="QAL188" s="113"/>
      <c r="QAM188" s="113"/>
      <c r="QAN188" s="113"/>
      <c r="QAO188" s="113"/>
      <c r="QAP188" s="113"/>
      <c r="QAQ188" s="113"/>
      <c r="QAR188" s="113"/>
      <c r="QAS188" s="113"/>
      <c r="QAT188" s="113"/>
      <c r="QAU188" s="113"/>
      <c r="QAV188" s="113"/>
      <c r="QAW188" s="113"/>
      <c r="QAX188" s="113"/>
      <c r="QAY188" s="113"/>
      <c r="QAZ188" s="113"/>
      <c r="QBA188" s="113"/>
      <c r="QBB188" s="113"/>
      <c r="QBC188" s="113"/>
      <c r="QBD188" s="113"/>
      <c r="QBE188" s="113"/>
      <c r="QBF188" s="113"/>
      <c r="QBG188" s="113"/>
      <c r="QBH188" s="113"/>
      <c r="QBI188" s="113"/>
      <c r="QBJ188" s="113"/>
      <c r="QBK188" s="113"/>
      <c r="QBL188" s="113"/>
      <c r="QBM188" s="113"/>
      <c r="QBN188" s="113"/>
      <c r="QBO188" s="113"/>
      <c r="QBP188" s="113"/>
      <c r="QBQ188" s="113"/>
      <c r="QBR188" s="113"/>
      <c r="QBS188" s="113"/>
      <c r="QBT188" s="113"/>
      <c r="QBU188" s="113"/>
      <c r="QBV188" s="113"/>
      <c r="QBW188" s="113"/>
      <c r="QBX188" s="113"/>
      <c r="QBY188" s="113"/>
      <c r="QBZ188" s="113"/>
      <c r="QCA188" s="113"/>
      <c r="QCB188" s="113"/>
      <c r="QCC188" s="113"/>
      <c r="QCD188" s="113"/>
      <c r="QCE188" s="113"/>
      <c r="QCF188" s="113"/>
      <c r="QCG188" s="113"/>
      <c r="QCH188" s="113"/>
      <c r="QCI188" s="113"/>
      <c r="QCJ188" s="113"/>
      <c r="QCK188" s="113"/>
      <c r="QCL188" s="113"/>
      <c r="QCM188" s="113"/>
      <c r="QCN188" s="113"/>
      <c r="QCO188" s="113"/>
      <c r="QCP188" s="113"/>
      <c r="QCQ188" s="113"/>
      <c r="QCR188" s="113"/>
      <c r="QCS188" s="113"/>
      <c r="QCT188" s="113"/>
      <c r="QCU188" s="113"/>
      <c r="QCV188" s="113"/>
      <c r="QCW188" s="113"/>
      <c r="QCX188" s="113"/>
      <c r="QCY188" s="113"/>
      <c r="QCZ188" s="113"/>
      <c r="QDA188" s="113"/>
      <c r="QDB188" s="113"/>
      <c r="QDC188" s="113"/>
      <c r="QDD188" s="113"/>
      <c r="QDE188" s="113"/>
      <c r="QDF188" s="113"/>
      <c r="QDG188" s="113"/>
      <c r="QDH188" s="113"/>
      <c r="QDI188" s="113"/>
      <c r="QDJ188" s="113"/>
      <c r="QDK188" s="113"/>
      <c r="QDL188" s="113"/>
      <c r="QDM188" s="113"/>
      <c r="QDN188" s="113"/>
      <c r="QDO188" s="113"/>
      <c r="QDP188" s="113"/>
      <c r="QDQ188" s="113"/>
      <c r="QDR188" s="113"/>
      <c r="QDS188" s="113"/>
      <c r="QDT188" s="113"/>
      <c r="QDU188" s="113"/>
      <c r="QDV188" s="113"/>
      <c r="QDW188" s="113"/>
      <c r="QDX188" s="113"/>
      <c r="QDY188" s="113"/>
      <c r="QDZ188" s="113"/>
      <c r="QEA188" s="113"/>
      <c r="QEB188" s="113"/>
      <c r="QEC188" s="113"/>
      <c r="QED188" s="113"/>
      <c r="QEE188" s="113"/>
      <c r="QEF188" s="113"/>
      <c r="QEG188" s="113"/>
      <c r="QEH188" s="113"/>
      <c r="QEI188" s="113"/>
      <c r="QEJ188" s="113"/>
      <c r="QEK188" s="113"/>
      <c r="QEL188" s="113"/>
      <c r="QEM188" s="113"/>
      <c r="QEN188" s="113"/>
      <c r="QEO188" s="113"/>
      <c r="QEP188" s="113"/>
      <c r="QEQ188" s="113"/>
      <c r="QER188" s="113"/>
      <c r="QES188" s="113"/>
      <c r="QET188" s="113"/>
      <c r="QEU188" s="113"/>
      <c r="QEV188" s="113"/>
      <c r="QEW188" s="113"/>
      <c r="QEX188" s="113"/>
      <c r="QEY188" s="113"/>
      <c r="QEZ188" s="113"/>
      <c r="QFA188" s="113"/>
      <c r="QFB188" s="113"/>
      <c r="QFC188" s="113"/>
      <c r="QFD188" s="113"/>
      <c r="QFE188" s="113"/>
      <c r="QFF188" s="113"/>
      <c r="QFG188" s="113"/>
      <c r="QFH188" s="113"/>
      <c r="QFI188" s="113"/>
      <c r="QFJ188" s="113"/>
      <c r="QFK188" s="113"/>
      <c r="QFL188" s="113"/>
      <c r="QFM188" s="113"/>
      <c r="QFN188" s="113"/>
      <c r="QFO188" s="113"/>
      <c r="QFP188" s="113"/>
      <c r="QFQ188" s="113"/>
      <c r="QFR188" s="113"/>
      <c r="QFS188" s="113"/>
      <c r="QFT188" s="113"/>
      <c r="QFU188" s="113"/>
      <c r="QFV188" s="113"/>
      <c r="QFW188" s="113"/>
      <c r="QFX188" s="113"/>
      <c r="QFY188" s="113"/>
      <c r="QFZ188" s="113"/>
      <c r="QGA188" s="113"/>
      <c r="QGB188" s="113"/>
      <c r="QGC188" s="113"/>
      <c r="QGD188" s="113"/>
      <c r="QGE188" s="113"/>
      <c r="QGF188" s="113"/>
      <c r="QGG188" s="113"/>
      <c r="QGH188" s="113"/>
      <c r="QGI188" s="113"/>
      <c r="QGJ188" s="113"/>
      <c r="QGK188" s="113"/>
      <c r="QGL188" s="113"/>
      <c r="QGM188" s="113"/>
      <c r="QGN188" s="113"/>
      <c r="QGO188" s="113"/>
      <c r="QGP188" s="113"/>
      <c r="QGQ188" s="113"/>
      <c r="QGR188" s="113"/>
      <c r="QGS188" s="113"/>
      <c r="QGT188" s="113"/>
      <c r="QGU188" s="113"/>
      <c r="QGV188" s="113"/>
      <c r="QGW188" s="113"/>
      <c r="QGX188" s="113"/>
      <c r="QGY188" s="113"/>
      <c r="QGZ188" s="113"/>
      <c r="QHA188" s="113"/>
      <c r="QHB188" s="113"/>
      <c r="QHC188" s="113"/>
      <c r="QHD188" s="113"/>
      <c r="QHE188" s="113"/>
      <c r="QHF188" s="113"/>
      <c r="QHG188" s="113"/>
      <c r="QHH188" s="113"/>
      <c r="QHI188" s="113"/>
      <c r="QHJ188" s="113"/>
      <c r="QHK188" s="113"/>
      <c r="QHL188" s="113"/>
      <c r="QHM188" s="113"/>
      <c r="QHN188" s="113"/>
      <c r="QHO188" s="113"/>
      <c r="QHP188" s="113"/>
      <c r="QHQ188" s="113"/>
      <c r="QHR188" s="113"/>
      <c r="QHS188" s="113"/>
      <c r="QHT188" s="113"/>
      <c r="QHU188" s="113"/>
      <c r="QHV188" s="113"/>
      <c r="QHW188" s="113"/>
      <c r="QHX188" s="113"/>
      <c r="QHY188" s="113"/>
      <c r="QHZ188" s="113"/>
      <c r="QIA188" s="113"/>
      <c r="QIB188" s="113"/>
      <c r="QIC188" s="113"/>
      <c r="QID188" s="113"/>
      <c r="QIE188" s="113"/>
      <c r="QIF188" s="113"/>
      <c r="QIG188" s="113"/>
      <c r="QIH188" s="113"/>
      <c r="QII188" s="113"/>
      <c r="QIJ188" s="113"/>
      <c r="QIK188" s="113"/>
      <c r="QIL188" s="113"/>
      <c r="QIM188" s="113"/>
      <c r="QIN188" s="113"/>
      <c r="QIO188" s="113"/>
      <c r="QIP188" s="113"/>
      <c r="QIQ188" s="113"/>
      <c r="QIR188" s="113"/>
      <c r="QIS188" s="113"/>
      <c r="QIT188" s="113"/>
      <c r="QIU188" s="113"/>
      <c r="QIV188" s="113"/>
      <c r="QIW188" s="113"/>
      <c r="QIX188" s="113"/>
      <c r="QIY188" s="113"/>
      <c r="QIZ188" s="113"/>
      <c r="QJA188" s="113"/>
      <c r="QJB188" s="113"/>
      <c r="QJC188" s="113"/>
      <c r="QJD188" s="113"/>
      <c r="QJE188" s="113"/>
      <c r="QJF188" s="113"/>
      <c r="QJG188" s="113"/>
      <c r="QJH188" s="113"/>
      <c r="QJI188" s="113"/>
      <c r="QJJ188" s="113"/>
      <c r="QJK188" s="113"/>
      <c r="QJL188" s="113"/>
      <c r="QJM188" s="113"/>
      <c r="QJN188" s="113"/>
      <c r="QJO188" s="113"/>
      <c r="QJP188" s="113"/>
      <c r="QJQ188" s="113"/>
      <c r="QJR188" s="113"/>
      <c r="QJS188" s="113"/>
      <c r="QJT188" s="113"/>
      <c r="QJU188" s="113"/>
      <c r="QJV188" s="113"/>
      <c r="QJW188" s="113"/>
      <c r="QJX188" s="113"/>
      <c r="QJY188" s="113"/>
      <c r="QJZ188" s="113"/>
      <c r="QKA188" s="113"/>
      <c r="QKB188" s="113"/>
      <c r="QKC188" s="113"/>
      <c r="QKD188" s="113"/>
      <c r="QKE188" s="113"/>
      <c r="QKF188" s="113"/>
      <c r="QKG188" s="113"/>
      <c r="QKH188" s="113"/>
      <c r="QKI188" s="113"/>
      <c r="QKJ188" s="113"/>
      <c r="QKK188" s="113"/>
      <c r="QKL188" s="113"/>
      <c r="QKM188" s="113"/>
      <c r="QKN188" s="113"/>
      <c r="QKO188" s="113"/>
      <c r="QKP188" s="113"/>
      <c r="QKQ188" s="113"/>
      <c r="QKR188" s="113"/>
      <c r="QKS188" s="113"/>
      <c r="QKT188" s="113"/>
      <c r="QKU188" s="113"/>
      <c r="QKV188" s="113"/>
      <c r="QKW188" s="113"/>
      <c r="QKX188" s="113"/>
      <c r="QKY188" s="113"/>
      <c r="QKZ188" s="113"/>
      <c r="QLA188" s="113"/>
      <c r="QLB188" s="113"/>
      <c r="QLC188" s="113"/>
      <c r="QLD188" s="113"/>
      <c r="QLE188" s="113"/>
      <c r="QLF188" s="113"/>
      <c r="QLG188" s="113"/>
      <c r="QLH188" s="113"/>
      <c r="QLI188" s="113"/>
      <c r="QLJ188" s="113"/>
      <c r="QLK188" s="113"/>
      <c r="QLL188" s="113"/>
      <c r="QLM188" s="113"/>
      <c r="QLN188" s="113"/>
      <c r="QLO188" s="113"/>
      <c r="QLP188" s="113"/>
      <c r="QLQ188" s="113"/>
      <c r="QLR188" s="113"/>
      <c r="QLS188" s="113"/>
      <c r="QLT188" s="113"/>
      <c r="QLU188" s="113"/>
      <c r="QLV188" s="113"/>
      <c r="QLW188" s="113"/>
      <c r="QLX188" s="113"/>
      <c r="QLY188" s="113"/>
      <c r="QLZ188" s="113"/>
      <c r="QMA188" s="113"/>
      <c r="QMB188" s="113"/>
      <c r="QMC188" s="113"/>
      <c r="QMD188" s="113"/>
      <c r="QME188" s="113"/>
      <c r="QMF188" s="113"/>
      <c r="QMG188" s="113"/>
      <c r="QMH188" s="113"/>
      <c r="QMI188" s="113"/>
      <c r="QMJ188" s="113"/>
      <c r="QMK188" s="113"/>
      <c r="QML188" s="113"/>
      <c r="QMM188" s="113"/>
      <c r="QMN188" s="113"/>
      <c r="QMO188" s="113"/>
      <c r="QMP188" s="113"/>
      <c r="QMQ188" s="113"/>
      <c r="QMR188" s="113"/>
      <c r="QMS188" s="113"/>
      <c r="QMT188" s="113"/>
      <c r="QMU188" s="113"/>
      <c r="QMV188" s="113"/>
      <c r="QMW188" s="113"/>
      <c r="QMX188" s="113"/>
      <c r="QMY188" s="113"/>
      <c r="QMZ188" s="113"/>
      <c r="QNA188" s="113"/>
      <c r="QNB188" s="113"/>
      <c r="QNC188" s="113"/>
      <c r="QND188" s="113"/>
      <c r="QNE188" s="113"/>
      <c r="QNF188" s="113"/>
      <c r="QNG188" s="113"/>
      <c r="QNH188" s="113"/>
      <c r="QNI188" s="113"/>
      <c r="QNJ188" s="113"/>
      <c r="QNK188" s="113"/>
      <c r="QNL188" s="113"/>
      <c r="QNM188" s="113"/>
      <c r="QNN188" s="113"/>
      <c r="QNO188" s="113"/>
      <c r="QNP188" s="113"/>
      <c r="QNQ188" s="113"/>
      <c r="QNR188" s="113"/>
      <c r="QNS188" s="113"/>
      <c r="QNT188" s="113"/>
      <c r="QNU188" s="113"/>
      <c r="QNV188" s="113"/>
      <c r="QNW188" s="113"/>
      <c r="QNX188" s="113"/>
      <c r="QNY188" s="113"/>
      <c r="QNZ188" s="113"/>
      <c r="QOA188" s="113"/>
      <c r="QOB188" s="113"/>
      <c r="QOC188" s="113"/>
      <c r="QOD188" s="113"/>
      <c r="QOE188" s="113"/>
      <c r="QOF188" s="113"/>
      <c r="QOG188" s="113"/>
      <c r="QOH188" s="113"/>
      <c r="QOI188" s="113"/>
      <c r="QOJ188" s="113"/>
      <c r="QOK188" s="113"/>
      <c r="QOL188" s="113"/>
      <c r="QOM188" s="113"/>
      <c r="QON188" s="113"/>
      <c r="QOO188" s="113"/>
      <c r="QOP188" s="113"/>
      <c r="QOQ188" s="113"/>
      <c r="QOR188" s="113"/>
      <c r="QOS188" s="113"/>
      <c r="QOT188" s="113"/>
      <c r="QOU188" s="113"/>
      <c r="QOV188" s="113"/>
      <c r="QOW188" s="113"/>
      <c r="QOX188" s="113"/>
      <c r="QOY188" s="113"/>
      <c r="QOZ188" s="113"/>
      <c r="QPA188" s="113"/>
      <c r="QPB188" s="113"/>
      <c r="QPC188" s="113"/>
      <c r="QPD188" s="113"/>
      <c r="QPE188" s="113"/>
      <c r="QPF188" s="113"/>
      <c r="QPG188" s="113"/>
      <c r="QPH188" s="113"/>
      <c r="QPI188" s="113"/>
      <c r="QPJ188" s="113"/>
      <c r="QPK188" s="113"/>
      <c r="QPL188" s="113"/>
      <c r="QPM188" s="113"/>
      <c r="QPN188" s="113"/>
      <c r="QPO188" s="113"/>
      <c r="QPP188" s="113"/>
      <c r="QPQ188" s="113"/>
      <c r="QPR188" s="113"/>
      <c r="QPS188" s="113"/>
      <c r="QPT188" s="113"/>
      <c r="QPU188" s="113"/>
      <c r="QPV188" s="113"/>
      <c r="QPW188" s="113"/>
      <c r="QPX188" s="113"/>
      <c r="QPY188" s="113"/>
      <c r="QPZ188" s="113"/>
      <c r="QQA188" s="113"/>
      <c r="QQB188" s="113"/>
      <c r="QQC188" s="113"/>
      <c r="QQD188" s="113"/>
      <c r="QQE188" s="113"/>
      <c r="QQF188" s="113"/>
      <c r="QQG188" s="113"/>
      <c r="QQH188" s="113"/>
      <c r="QQI188" s="113"/>
      <c r="QQJ188" s="113"/>
      <c r="QQK188" s="113"/>
      <c r="QQL188" s="113"/>
      <c r="QQM188" s="113"/>
      <c r="QQN188" s="113"/>
      <c r="QQO188" s="113"/>
      <c r="QQP188" s="113"/>
      <c r="QQQ188" s="113"/>
      <c r="QQR188" s="113"/>
      <c r="QQS188" s="113"/>
      <c r="QQT188" s="113"/>
      <c r="QQU188" s="113"/>
      <c r="QQV188" s="113"/>
      <c r="QQW188" s="113"/>
      <c r="QQX188" s="113"/>
      <c r="QQY188" s="113"/>
      <c r="QQZ188" s="113"/>
      <c r="QRA188" s="113"/>
      <c r="QRB188" s="113"/>
      <c r="QRC188" s="113"/>
      <c r="QRD188" s="113"/>
      <c r="QRE188" s="113"/>
      <c r="QRF188" s="113"/>
      <c r="QRG188" s="113"/>
      <c r="QRH188" s="113"/>
      <c r="QRI188" s="113"/>
      <c r="QRJ188" s="113"/>
      <c r="QRK188" s="113"/>
      <c r="QRL188" s="113"/>
      <c r="QRM188" s="113"/>
      <c r="QRN188" s="113"/>
      <c r="QRO188" s="113"/>
      <c r="QRP188" s="113"/>
      <c r="QRQ188" s="113"/>
      <c r="QRR188" s="113"/>
      <c r="QRS188" s="113"/>
      <c r="QRT188" s="113"/>
      <c r="QRU188" s="113"/>
      <c r="QRV188" s="113"/>
      <c r="QRW188" s="113"/>
      <c r="QRX188" s="113"/>
      <c r="QRY188" s="113"/>
      <c r="QRZ188" s="113"/>
      <c r="QSA188" s="113"/>
      <c r="QSB188" s="113"/>
      <c r="QSC188" s="113"/>
      <c r="QSD188" s="113"/>
      <c r="QSE188" s="113"/>
      <c r="QSF188" s="113"/>
      <c r="QSG188" s="113"/>
      <c r="QSH188" s="113"/>
      <c r="QSI188" s="113"/>
      <c r="QSJ188" s="113"/>
      <c r="QSK188" s="113"/>
      <c r="QSL188" s="113"/>
      <c r="QSM188" s="113"/>
      <c r="QSN188" s="113"/>
      <c r="QSO188" s="113"/>
      <c r="QSP188" s="113"/>
      <c r="QSQ188" s="113"/>
      <c r="QSR188" s="113"/>
      <c r="QSS188" s="113"/>
      <c r="QST188" s="113"/>
      <c r="QSU188" s="113"/>
      <c r="QSV188" s="113"/>
      <c r="QSW188" s="113"/>
      <c r="QSX188" s="113"/>
      <c r="QSY188" s="113"/>
      <c r="QSZ188" s="113"/>
      <c r="QTA188" s="113"/>
      <c r="QTB188" s="113"/>
      <c r="QTC188" s="113"/>
      <c r="QTD188" s="113"/>
      <c r="QTE188" s="113"/>
      <c r="QTF188" s="113"/>
      <c r="QTG188" s="113"/>
      <c r="QTH188" s="113"/>
      <c r="QTI188" s="113"/>
      <c r="QTJ188" s="113"/>
      <c r="QTK188" s="113"/>
      <c r="QTL188" s="113"/>
      <c r="QTM188" s="113"/>
      <c r="QTN188" s="113"/>
      <c r="QTO188" s="113"/>
      <c r="QTP188" s="113"/>
      <c r="QTQ188" s="113"/>
      <c r="QTR188" s="113"/>
      <c r="QTS188" s="113"/>
      <c r="QTT188" s="113"/>
      <c r="QTU188" s="113"/>
      <c r="QTV188" s="113"/>
      <c r="QTW188" s="113"/>
      <c r="QTX188" s="113"/>
      <c r="QTY188" s="113"/>
      <c r="QTZ188" s="113"/>
      <c r="QUA188" s="113"/>
      <c r="QUB188" s="113"/>
      <c r="QUC188" s="113"/>
      <c r="QUD188" s="113"/>
      <c r="QUE188" s="113"/>
      <c r="QUF188" s="113"/>
      <c r="QUG188" s="113"/>
      <c r="QUH188" s="113"/>
      <c r="QUI188" s="113"/>
      <c r="QUJ188" s="113"/>
      <c r="QUK188" s="113"/>
      <c r="QUL188" s="113"/>
      <c r="QUM188" s="113"/>
      <c r="QUN188" s="113"/>
      <c r="QUO188" s="113"/>
      <c r="QUP188" s="113"/>
      <c r="QUQ188" s="113"/>
      <c r="QUR188" s="113"/>
      <c r="QUS188" s="113"/>
      <c r="QUT188" s="113"/>
      <c r="QUU188" s="113"/>
      <c r="QUV188" s="113"/>
      <c r="QUW188" s="113"/>
      <c r="QUX188" s="113"/>
      <c r="QUY188" s="113"/>
      <c r="QUZ188" s="113"/>
      <c r="QVA188" s="113"/>
      <c r="QVB188" s="113"/>
      <c r="QVC188" s="113"/>
      <c r="QVD188" s="113"/>
      <c r="QVE188" s="113"/>
      <c r="QVF188" s="113"/>
      <c r="QVG188" s="113"/>
      <c r="QVH188" s="113"/>
      <c r="QVI188" s="113"/>
      <c r="QVJ188" s="113"/>
      <c r="QVK188" s="113"/>
      <c r="QVL188" s="113"/>
      <c r="QVM188" s="113"/>
      <c r="QVN188" s="113"/>
      <c r="QVO188" s="113"/>
      <c r="QVP188" s="113"/>
      <c r="QVQ188" s="113"/>
      <c r="QVR188" s="113"/>
      <c r="QVS188" s="113"/>
      <c r="QVT188" s="113"/>
      <c r="QVU188" s="113"/>
      <c r="QVV188" s="113"/>
      <c r="QVW188" s="113"/>
      <c r="QVX188" s="113"/>
      <c r="QVY188" s="113"/>
      <c r="QVZ188" s="113"/>
      <c r="QWA188" s="113"/>
      <c r="QWB188" s="113"/>
      <c r="QWC188" s="113"/>
      <c r="QWD188" s="113"/>
      <c r="QWE188" s="113"/>
      <c r="QWF188" s="113"/>
      <c r="QWG188" s="113"/>
      <c r="QWH188" s="113"/>
      <c r="QWI188" s="113"/>
      <c r="QWJ188" s="113"/>
      <c r="QWK188" s="113"/>
      <c r="QWL188" s="113"/>
      <c r="QWM188" s="113"/>
      <c r="QWN188" s="113"/>
      <c r="QWO188" s="113"/>
      <c r="QWP188" s="113"/>
      <c r="QWQ188" s="113"/>
      <c r="QWR188" s="113"/>
      <c r="QWS188" s="113"/>
      <c r="QWT188" s="113"/>
      <c r="QWU188" s="113"/>
      <c r="QWV188" s="113"/>
      <c r="QWW188" s="113"/>
      <c r="QWX188" s="113"/>
      <c r="QWY188" s="113"/>
      <c r="QWZ188" s="113"/>
      <c r="QXA188" s="113"/>
      <c r="QXB188" s="113"/>
      <c r="QXC188" s="113"/>
      <c r="QXD188" s="113"/>
      <c r="QXE188" s="113"/>
      <c r="QXF188" s="113"/>
      <c r="QXG188" s="113"/>
      <c r="QXH188" s="113"/>
      <c r="QXI188" s="113"/>
      <c r="QXJ188" s="113"/>
      <c r="QXK188" s="113"/>
      <c r="QXL188" s="113"/>
      <c r="QXM188" s="113"/>
      <c r="QXN188" s="113"/>
      <c r="QXO188" s="113"/>
      <c r="QXP188" s="113"/>
      <c r="QXQ188" s="113"/>
      <c r="QXR188" s="113"/>
      <c r="QXS188" s="113"/>
      <c r="QXT188" s="113"/>
      <c r="QXU188" s="113"/>
      <c r="QXV188" s="113"/>
      <c r="QXW188" s="113"/>
      <c r="QXX188" s="113"/>
      <c r="QXY188" s="113"/>
      <c r="QXZ188" s="113"/>
      <c r="QYA188" s="113"/>
      <c r="QYB188" s="113"/>
      <c r="QYC188" s="113"/>
      <c r="QYD188" s="113"/>
      <c r="QYE188" s="113"/>
      <c r="QYF188" s="113"/>
      <c r="QYG188" s="113"/>
      <c r="QYH188" s="113"/>
      <c r="QYI188" s="113"/>
      <c r="QYJ188" s="113"/>
      <c r="QYK188" s="113"/>
      <c r="QYL188" s="113"/>
      <c r="QYM188" s="113"/>
      <c r="QYN188" s="113"/>
      <c r="QYO188" s="113"/>
      <c r="QYP188" s="113"/>
      <c r="QYQ188" s="113"/>
      <c r="QYR188" s="113"/>
      <c r="QYS188" s="113"/>
      <c r="QYT188" s="113"/>
      <c r="QYU188" s="113"/>
      <c r="QYV188" s="113"/>
      <c r="QYW188" s="113"/>
      <c r="QYX188" s="113"/>
      <c r="QYY188" s="113"/>
      <c r="QYZ188" s="113"/>
      <c r="QZA188" s="113"/>
      <c r="QZB188" s="113"/>
      <c r="QZC188" s="113"/>
      <c r="QZD188" s="113"/>
      <c r="QZE188" s="113"/>
      <c r="QZF188" s="113"/>
      <c r="QZG188" s="113"/>
      <c r="QZH188" s="113"/>
      <c r="QZI188" s="113"/>
      <c r="QZJ188" s="113"/>
      <c r="QZK188" s="113"/>
      <c r="QZL188" s="113"/>
      <c r="QZM188" s="113"/>
      <c r="QZN188" s="113"/>
      <c r="QZO188" s="113"/>
      <c r="QZP188" s="113"/>
      <c r="QZQ188" s="113"/>
      <c r="QZR188" s="113"/>
      <c r="QZS188" s="113"/>
      <c r="QZT188" s="113"/>
      <c r="QZU188" s="113"/>
      <c r="QZV188" s="113"/>
      <c r="QZW188" s="113"/>
      <c r="QZX188" s="113"/>
      <c r="QZY188" s="113"/>
      <c r="QZZ188" s="113"/>
      <c r="RAA188" s="113"/>
      <c r="RAB188" s="113"/>
      <c r="RAC188" s="113"/>
      <c r="RAD188" s="113"/>
      <c r="RAE188" s="113"/>
      <c r="RAF188" s="113"/>
      <c r="RAG188" s="113"/>
      <c r="RAH188" s="113"/>
      <c r="RAI188" s="113"/>
      <c r="RAJ188" s="113"/>
      <c r="RAK188" s="113"/>
      <c r="RAL188" s="113"/>
      <c r="RAM188" s="113"/>
      <c r="RAN188" s="113"/>
      <c r="RAO188" s="113"/>
      <c r="RAP188" s="113"/>
      <c r="RAQ188" s="113"/>
      <c r="RAR188" s="113"/>
      <c r="RAS188" s="113"/>
      <c r="RAT188" s="113"/>
      <c r="RAU188" s="113"/>
      <c r="RAV188" s="113"/>
      <c r="RAW188" s="113"/>
      <c r="RAX188" s="113"/>
      <c r="RAY188" s="113"/>
      <c r="RAZ188" s="113"/>
      <c r="RBA188" s="113"/>
      <c r="RBB188" s="113"/>
      <c r="RBC188" s="113"/>
      <c r="RBD188" s="113"/>
      <c r="RBE188" s="113"/>
      <c r="RBF188" s="113"/>
      <c r="RBG188" s="113"/>
      <c r="RBH188" s="113"/>
      <c r="RBI188" s="113"/>
      <c r="RBJ188" s="113"/>
      <c r="RBK188" s="113"/>
      <c r="RBL188" s="113"/>
      <c r="RBM188" s="113"/>
      <c r="RBN188" s="113"/>
      <c r="RBO188" s="113"/>
      <c r="RBP188" s="113"/>
      <c r="RBQ188" s="113"/>
      <c r="RBR188" s="113"/>
      <c r="RBS188" s="113"/>
      <c r="RBT188" s="113"/>
      <c r="RBU188" s="113"/>
      <c r="RBV188" s="113"/>
      <c r="RBW188" s="113"/>
      <c r="RBX188" s="113"/>
      <c r="RBY188" s="113"/>
      <c r="RBZ188" s="113"/>
      <c r="RCA188" s="113"/>
      <c r="RCB188" s="113"/>
      <c r="RCC188" s="113"/>
      <c r="RCD188" s="113"/>
      <c r="RCE188" s="113"/>
      <c r="RCF188" s="113"/>
      <c r="RCG188" s="113"/>
      <c r="RCH188" s="113"/>
      <c r="RCI188" s="113"/>
      <c r="RCJ188" s="113"/>
      <c r="RCK188" s="113"/>
      <c r="RCL188" s="113"/>
      <c r="RCM188" s="113"/>
      <c r="RCN188" s="113"/>
      <c r="RCO188" s="113"/>
      <c r="RCP188" s="113"/>
      <c r="RCQ188" s="113"/>
      <c r="RCR188" s="113"/>
      <c r="RCS188" s="113"/>
      <c r="RCT188" s="113"/>
      <c r="RCU188" s="113"/>
      <c r="RCV188" s="113"/>
      <c r="RCW188" s="113"/>
      <c r="RCX188" s="113"/>
      <c r="RCY188" s="113"/>
      <c r="RCZ188" s="113"/>
      <c r="RDA188" s="113"/>
      <c r="RDB188" s="113"/>
      <c r="RDC188" s="113"/>
      <c r="RDD188" s="113"/>
      <c r="RDE188" s="113"/>
      <c r="RDF188" s="113"/>
      <c r="RDG188" s="113"/>
      <c r="RDH188" s="113"/>
      <c r="RDI188" s="113"/>
      <c r="RDJ188" s="113"/>
      <c r="RDK188" s="113"/>
      <c r="RDL188" s="113"/>
      <c r="RDM188" s="113"/>
      <c r="RDN188" s="113"/>
      <c r="RDO188" s="113"/>
      <c r="RDP188" s="113"/>
      <c r="RDQ188" s="113"/>
      <c r="RDR188" s="113"/>
      <c r="RDS188" s="113"/>
      <c r="RDT188" s="113"/>
      <c r="RDU188" s="113"/>
      <c r="RDV188" s="113"/>
      <c r="RDW188" s="113"/>
      <c r="RDX188" s="113"/>
      <c r="RDY188" s="113"/>
      <c r="RDZ188" s="113"/>
      <c r="REA188" s="113"/>
      <c r="REB188" s="113"/>
      <c r="REC188" s="113"/>
      <c r="RED188" s="113"/>
      <c r="REE188" s="113"/>
      <c r="REF188" s="113"/>
      <c r="REG188" s="113"/>
      <c r="REH188" s="113"/>
      <c r="REI188" s="113"/>
      <c r="REJ188" s="113"/>
      <c r="REK188" s="113"/>
      <c r="REL188" s="113"/>
      <c r="REM188" s="113"/>
      <c r="REN188" s="113"/>
      <c r="REO188" s="113"/>
      <c r="REP188" s="113"/>
      <c r="REQ188" s="113"/>
      <c r="RER188" s="113"/>
      <c r="RES188" s="113"/>
      <c r="RET188" s="113"/>
      <c r="REU188" s="113"/>
      <c r="REV188" s="113"/>
      <c r="REW188" s="113"/>
      <c r="REX188" s="113"/>
      <c r="REY188" s="113"/>
      <c r="REZ188" s="113"/>
      <c r="RFA188" s="113"/>
      <c r="RFB188" s="113"/>
      <c r="RFC188" s="113"/>
      <c r="RFD188" s="113"/>
      <c r="RFE188" s="113"/>
      <c r="RFF188" s="113"/>
      <c r="RFG188" s="113"/>
      <c r="RFH188" s="113"/>
      <c r="RFI188" s="113"/>
      <c r="RFJ188" s="113"/>
      <c r="RFK188" s="113"/>
      <c r="RFL188" s="113"/>
      <c r="RFM188" s="113"/>
      <c r="RFN188" s="113"/>
      <c r="RFO188" s="113"/>
      <c r="RFP188" s="113"/>
      <c r="RFQ188" s="113"/>
      <c r="RFR188" s="113"/>
      <c r="RFS188" s="113"/>
      <c r="RFT188" s="113"/>
      <c r="RFU188" s="113"/>
      <c r="RFV188" s="113"/>
      <c r="RFW188" s="113"/>
      <c r="RFX188" s="113"/>
      <c r="RFY188" s="113"/>
      <c r="RFZ188" s="113"/>
      <c r="RGA188" s="113"/>
      <c r="RGB188" s="113"/>
      <c r="RGC188" s="113"/>
      <c r="RGD188" s="113"/>
      <c r="RGE188" s="113"/>
      <c r="RGF188" s="113"/>
      <c r="RGG188" s="113"/>
      <c r="RGH188" s="113"/>
      <c r="RGI188" s="113"/>
      <c r="RGJ188" s="113"/>
      <c r="RGK188" s="113"/>
      <c r="RGL188" s="113"/>
      <c r="RGM188" s="113"/>
      <c r="RGN188" s="113"/>
      <c r="RGO188" s="113"/>
      <c r="RGP188" s="113"/>
      <c r="RGQ188" s="113"/>
      <c r="RGR188" s="113"/>
      <c r="RGS188" s="113"/>
      <c r="RGT188" s="113"/>
      <c r="RGU188" s="113"/>
      <c r="RGV188" s="113"/>
      <c r="RGW188" s="113"/>
      <c r="RGX188" s="113"/>
      <c r="RGY188" s="113"/>
      <c r="RGZ188" s="113"/>
      <c r="RHA188" s="113"/>
      <c r="RHB188" s="113"/>
      <c r="RHC188" s="113"/>
      <c r="RHD188" s="113"/>
      <c r="RHE188" s="113"/>
      <c r="RHF188" s="113"/>
      <c r="RHG188" s="113"/>
      <c r="RHH188" s="113"/>
      <c r="RHI188" s="113"/>
      <c r="RHJ188" s="113"/>
      <c r="RHK188" s="113"/>
      <c r="RHL188" s="113"/>
      <c r="RHM188" s="113"/>
      <c r="RHN188" s="113"/>
      <c r="RHO188" s="113"/>
      <c r="RHP188" s="113"/>
      <c r="RHQ188" s="113"/>
      <c r="RHR188" s="113"/>
      <c r="RHS188" s="113"/>
      <c r="RHT188" s="113"/>
      <c r="RHU188" s="113"/>
      <c r="RHV188" s="113"/>
      <c r="RHW188" s="113"/>
      <c r="RHX188" s="113"/>
      <c r="RHY188" s="113"/>
      <c r="RHZ188" s="113"/>
      <c r="RIA188" s="113"/>
      <c r="RIB188" s="113"/>
      <c r="RIC188" s="113"/>
      <c r="RID188" s="113"/>
      <c r="RIE188" s="113"/>
      <c r="RIF188" s="113"/>
      <c r="RIG188" s="113"/>
      <c r="RIH188" s="113"/>
      <c r="RII188" s="113"/>
      <c r="RIJ188" s="113"/>
      <c r="RIK188" s="113"/>
      <c r="RIL188" s="113"/>
      <c r="RIM188" s="113"/>
      <c r="RIN188" s="113"/>
      <c r="RIO188" s="113"/>
      <c r="RIP188" s="113"/>
      <c r="RIQ188" s="113"/>
      <c r="RIR188" s="113"/>
      <c r="RIS188" s="113"/>
      <c r="RIT188" s="113"/>
      <c r="RIU188" s="113"/>
      <c r="RIV188" s="113"/>
      <c r="RIW188" s="113"/>
      <c r="RIX188" s="113"/>
      <c r="RIY188" s="113"/>
      <c r="RIZ188" s="113"/>
      <c r="RJA188" s="113"/>
      <c r="RJB188" s="113"/>
      <c r="RJC188" s="113"/>
      <c r="RJD188" s="113"/>
      <c r="RJE188" s="113"/>
      <c r="RJF188" s="113"/>
      <c r="RJG188" s="113"/>
      <c r="RJH188" s="113"/>
      <c r="RJI188" s="113"/>
      <c r="RJJ188" s="113"/>
      <c r="RJK188" s="113"/>
      <c r="RJL188" s="113"/>
      <c r="RJM188" s="113"/>
      <c r="RJN188" s="113"/>
      <c r="RJO188" s="113"/>
      <c r="RJP188" s="113"/>
      <c r="RJQ188" s="113"/>
      <c r="RJR188" s="113"/>
      <c r="RJS188" s="113"/>
      <c r="RJT188" s="113"/>
      <c r="RJU188" s="113"/>
      <c r="RJV188" s="113"/>
      <c r="RJW188" s="113"/>
      <c r="RJX188" s="113"/>
      <c r="RJY188" s="113"/>
      <c r="RJZ188" s="113"/>
      <c r="RKA188" s="113"/>
      <c r="RKB188" s="113"/>
      <c r="RKC188" s="113"/>
      <c r="RKD188" s="113"/>
      <c r="RKE188" s="113"/>
      <c r="RKF188" s="113"/>
      <c r="RKG188" s="113"/>
      <c r="RKH188" s="113"/>
      <c r="RKI188" s="113"/>
      <c r="RKJ188" s="113"/>
      <c r="RKK188" s="113"/>
      <c r="RKL188" s="113"/>
      <c r="RKM188" s="113"/>
      <c r="RKN188" s="113"/>
      <c r="RKO188" s="113"/>
      <c r="RKP188" s="113"/>
      <c r="RKQ188" s="113"/>
      <c r="RKR188" s="113"/>
      <c r="RKS188" s="113"/>
      <c r="RKT188" s="113"/>
      <c r="RKU188" s="113"/>
      <c r="RKV188" s="113"/>
      <c r="RKW188" s="113"/>
      <c r="RKX188" s="113"/>
      <c r="RKY188" s="113"/>
      <c r="RKZ188" s="113"/>
      <c r="RLA188" s="113"/>
      <c r="RLB188" s="113"/>
      <c r="RLC188" s="113"/>
      <c r="RLD188" s="113"/>
      <c r="RLE188" s="113"/>
      <c r="RLF188" s="113"/>
      <c r="RLG188" s="113"/>
      <c r="RLH188" s="113"/>
      <c r="RLI188" s="113"/>
      <c r="RLJ188" s="113"/>
      <c r="RLK188" s="113"/>
      <c r="RLL188" s="113"/>
      <c r="RLM188" s="113"/>
      <c r="RLN188" s="113"/>
      <c r="RLO188" s="113"/>
      <c r="RLP188" s="113"/>
      <c r="RLQ188" s="113"/>
      <c r="RLR188" s="113"/>
      <c r="RLS188" s="113"/>
      <c r="RLT188" s="113"/>
      <c r="RLU188" s="113"/>
      <c r="RLV188" s="113"/>
      <c r="RLW188" s="113"/>
      <c r="RLX188" s="113"/>
      <c r="RLY188" s="113"/>
      <c r="RLZ188" s="113"/>
      <c r="RMA188" s="113"/>
      <c r="RMB188" s="113"/>
      <c r="RMC188" s="113"/>
      <c r="RMD188" s="113"/>
      <c r="RME188" s="113"/>
      <c r="RMF188" s="113"/>
      <c r="RMG188" s="113"/>
      <c r="RMH188" s="113"/>
      <c r="RMI188" s="113"/>
      <c r="RMJ188" s="113"/>
      <c r="RMK188" s="113"/>
      <c r="RML188" s="113"/>
      <c r="RMM188" s="113"/>
      <c r="RMN188" s="113"/>
      <c r="RMO188" s="113"/>
      <c r="RMP188" s="113"/>
      <c r="RMQ188" s="113"/>
      <c r="RMR188" s="113"/>
      <c r="RMS188" s="113"/>
      <c r="RMT188" s="113"/>
      <c r="RMU188" s="113"/>
      <c r="RMV188" s="113"/>
      <c r="RMW188" s="113"/>
      <c r="RMX188" s="113"/>
      <c r="RMY188" s="113"/>
      <c r="RMZ188" s="113"/>
      <c r="RNA188" s="113"/>
      <c r="RNB188" s="113"/>
      <c r="RNC188" s="113"/>
      <c r="RND188" s="113"/>
      <c r="RNE188" s="113"/>
      <c r="RNF188" s="113"/>
      <c r="RNG188" s="113"/>
      <c r="RNH188" s="113"/>
      <c r="RNI188" s="113"/>
      <c r="RNJ188" s="113"/>
      <c r="RNK188" s="113"/>
      <c r="RNL188" s="113"/>
      <c r="RNM188" s="113"/>
      <c r="RNN188" s="113"/>
      <c r="RNO188" s="113"/>
      <c r="RNP188" s="113"/>
      <c r="RNQ188" s="113"/>
      <c r="RNR188" s="113"/>
      <c r="RNS188" s="113"/>
      <c r="RNT188" s="113"/>
      <c r="RNU188" s="113"/>
      <c r="RNV188" s="113"/>
      <c r="RNW188" s="113"/>
      <c r="RNX188" s="113"/>
      <c r="RNY188" s="113"/>
      <c r="RNZ188" s="113"/>
      <c r="ROA188" s="113"/>
      <c r="ROB188" s="113"/>
      <c r="ROC188" s="113"/>
      <c r="ROD188" s="113"/>
      <c r="ROE188" s="113"/>
      <c r="ROF188" s="113"/>
      <c r="ROG188" s="113"/>
      <c r="ROH188" s="113"/>
      <c r="ROI188" s="113"/>
      <c r="ROJ188" s="113"/>
      <c r="ROK188" s="113"/>
      <c r="ROL188" s="113"/>
      <c r="ROM188" s="113"/>
      <c r="RON188" s="113"/>
      <c r="ROO188" s="113"/>
      <c r="ROP188" s="113"/>
      <c r="ROQ188" s="113"/>
      <c r="ROR188" s="113"/>
      <c r="ROS188" s="113"/>
      <c r="ROT188" s="113"/>
      <c r="ROU188" s="113"/>
      <c r="ROV188" s="113"/>
      <c r="ROW188" s="113"/>
      <c r="ROX188" s="113"/>
      <c r="ROY188" s="113"/>
      <c r="ROZ188" s="113"/>
      <c r="RPA188" s="113"/>
      <c r="RPB188" s="113"/>
      <c r="RPC188" s="113"/>
      <c r="RPD188" s="113"/>
      <c r="RPE188" s="113"/>
      <c r="RPF188" s="113"/>
      <c r="RPG188" s="113"/>
      <c r="RPH188" s="113"/>
      <c r="RPI188" s="113"/>
      <c r="RPJ188" s="113"/>
      <c r="RPK188" s="113"/>
      <c r="RPL188" s="113"/>
      <c r="RPM188" s="113"/>
      <c r="RPN188" s="113"/>
      <c r="RPO188" s="113"/>
      <c r="RPP188" s="113"/>
      <c r="RPQ188" s="113"/>
      <c r="RPR188" s="113"/>
      <c r="RPS188" s="113"/>
      <c r="RPT188" s="113"/>
      <c r="RPU188" s="113"/>
      <c r="RPV188" s="113"/>
      <c r="RPW188" s="113"/>
      <c r="RPX188" s="113"/>
      <c r="RPY188" s="113"/>
      <c r="RPZ188" s="113"/>
      <c r="RQA188" s="113"/>
      <c r="RQB188" s="113"/>
      <c r="RQC188" s="113"/>
      <c r="RQD188" s="113"/>
      <c r="RQE188" s="113"/>
      <c r="RQF188" s="113"/>
      <c r="RQG188" s="113"/>
      <c r="RQH188" s="113"/>
      <c r="RQI188" s="113"/>
      <c r="RQJ188" s="113"/>
      <c r="RQK188" s="113"/>
      <c r="RQL188" s="113"/>
      <c r="RQM188" s="113"/>
      <c r="RQN188" s="113"/>
      <c r="RQO188" s="113"/>
      <c r="RQP188" s="113"/>
      <c r="RQQ188" s="113"/>
      <c r="RQR188" s="113"/>
      <c r="RQS188" s="113"/>
      <c r="RQT188" s="113"/>
      <c r="RQU188" s="113"/>
      <c r="RQV188" s="113"/>
      <c r="RQW188" s="113"/>
      <c r="RQX188" s="113"/>
      <c r="RQY188" s="113"/>
      <c r="RQZ188" s="113"/>
      <c r="RRA188" s="113"/>
      <c r="RRB188" s="113"/>
      <c r="RRC188" s="113"/>
      <c r="RRD188" s="113"/>
      <c r="RRE188" s="113"/>
      <c r="RRF188" s="113"/>
      <c r="RRG188" s="113"/>
      <c r="RRH188" s="113"/>
      <c r="RRI188" s="113"/>
      <c r="RRJ188" s="113"/>
      <c r="RRK188" s="113"/>
      <c r="RRL188" s="113"/>
      <c r="RRM188" s="113"/>
      <c r="RRN188" s="113"/>
      <c r="RRO188" s="113"/>
      <c r="RRP188" s="113"/>
      <c r="RRQ188" s="113"/>
      <c r="RRR188" s="113"/>
      <c r="RRS188" s="113"/>
      <c r="RRT188" s="113"/>
      <c r="RRU188" s="113"/>
      <c r="RRV188" s="113"/>
      <c r="RRW188" s="113"/>
      <c r="RRX188" s="113"/>
      <c r="RRY188" s="113"/>
      <c r="RRZ188" s="113"/>
      <c r="RSA188" s="113"/>
      <c r="RSB188" s="113"/>
      <c r="RSC188" s="113"/>
      <c r="RSD188" s="113"/>
      <c r="RSE188" s="113"/>
      <c r="RSF188" s="113"/>
      <c r="RSG188" s="113"/>
      <c r="RSH188" s="113"/>
      <c r="RSI188" s="113"/>
      <c r="RSJ188" s="113"/>
      <c r="RSK188" s="113"/>
      <c r="RSL188" s="113"/>
      <c r="RSM188" s="113"/>
      <c r="RSN188" s="113"/>
      <c r="RSO188" s="113"/>
      <c r="RSP188" s="113"/>
      <c r="RSQ188" s="113"/>
      <c r="RSR188" s="113"/>
      <c r="RSS188" s="113"/>
      <c r="RST188" s="113"/>
      <c r="RSU188" s="113"/>
      <c r="RSV188" s="113"/>
      <c r="RSW188" s="113"/>
      <c r="RSX188" s="113"/>
      <c r="RSY188" s="113"/>
      <c r="RSZ188" s="113"/>
      <c r="RTA188" s="113"/>
      <c r="RTB188" s="113"/>
      <c r="RTC188" s="113"/>
      <c r="RTD188" s="113"/>
      <c r="RTE188" s="113"/>
      <c r="RTF188" s="113"/>
      <c r="RTG188" s="113"/>
      <c r="RTH188" s="113"/>
      <c r="RTI188" s="113"/>
      <c r="RTJ188" s="113"/>
      <c r="RTK188" s="113"/>
      <c r="RTL188" s="113"/>
      <c r="RTM188" s="113"/>
      <c r="RTN188" s="113"/>
      <c r="RTO188" s="113"/>
      <c r="RTP188" s="113"/>
      <c r="RTQ188" s="113"/>
      <c r="RTR188" s="113"/>
      <c r="RTS188" s="113"/>
      <c r="RTT188" s="113"/>
      <c r="RTU188" s="113"/>
      <c r="RTV188" s="113"/>
      <c r="RTW188" s="113"/>
      <c r="RTX188" s="113"/>
      <c r="RTY188" s="113"/>
      <c r="RTZ188" s="113"/>
      <c r="RUA188" s="113"/>
      <c r="RUB188" s="113"/>
      <c r="RUC188" s="113"/>
      <c r="RUD188" s="113"/>
      <c r="RUE188" s="113"/>
      <c r="RUF188" s="113"/>
      <c r="RUG188" s="113"/>
      <c r="RUH188" s="113"/>
      <c r="RUI188" s="113"/>
      <c r="RUJ188" s="113"/>
      <c r="RUK188" s="113"/>
      <c r="RUL188" s="113"/>
      <c r="RUM188" s="113"/>
      <c r="RUN188" s="113"/>
      <c r="RUO188" s="113"/>
      <c r="RUP188" s="113"/>
      <c r="RUQ188" s="113"/>
      <c r="RUR188" s="113"/>
      <c r="RUS188" s="113"/>
      <c r="RUT188" s="113"/>
      <c r="RUU188" s="113"/>
      <c r="RUV188" s="113"/>
      <c r="RUW188" s="113"/>
      <c r="RUX188" s="113"/>
      <c r="RUY188" s="113"/>
      <c r="RUZ188" s="113"/>
      <c r="RVA188" s="113"/>
      <c r="RVB188" s="113"/>
      <c r="RVC188" s="113"/>
      <c r="RVD188" s="113"/>
      <c r="RVE188" s="113"/>
      <c r="RVF188" s="113"/>
      <c r="RVG188" s="113"/>
      <c r="RVH188" s="113"/>
      <c r="RVI188" s="113"/>
      <c r="RVJ188" s="113"/>
      <c r="RVK188" s="113"/>
      <c r="RVL188" s="113"/>
      <c r="RVM188" s="113"/>
      <c r="RVN188" s="113"/>
      <c r="RVO188" s="113"/>
      <c r="RVP188" s="113"/>
      <c r="RVQ188" s="113"/>
      <c r="RVR188" s="113"/>
      <c r="RVS188" s="113"/>
      <c r="RVT188" s="113"/>
      <c r="RVU188" s="113"/>
      <c r="RVV188" s="113"/>
      <c r="RVW188" s="113"/>
      <c r="RVX188" s="113"/>
      <c r="RVY188" s="113"/>
      <c r="RVZ188" s="113"/>
      <c r="RWA188" s="113"/>
      <c r="RWB188" s="113"/>
      <c r="RWC188" s="113"/>
      <c r="RWD188" s="113"/>
      <c r="RWE188" s="113"/>
      <c r="RWF188" s="113"/>
      <c r="RWG188" s="113"/>
      <c r="RWH188" s="113"/>
      <c r="RWI188" s="113"/>
      <c r="RWJ188" s="113"/>
      <c r="RWK188" s="113"/>
      <c r="RWL188" s="113"/>
      <c r="RWM188" s="113"/>
      <c r="RWN188" s="113"/>
      <c r="RWO188" s="113"/>
      <c r="RWP188" s="113"/>
      <c r="RWQ188" s="113"/>
      <c r="RWR188" s="113"/>
      <c r="RWS188" s="113"/>
      <c r="RWT188" s="113"/>
      <c r="RWU188" s="113"/>
      <c r="RWV188" s="113"/>
      <c r="RWW188" s="113"/>
      <c r="RWX188" s="113"/>
      <c r="RWY188" s="113"/>
      <c r="RWZ188" s="113"/>
      <c r="RXA188" s="113"/>
      <c r="RXB188" s="113"/>
      <c r="RXC188" s="113"/>
      <c r="RXD188" s="113"/>
      <c r="RXE188" s="113"/>
      <c r="RXF188" s="113"/>
      <c r="RXG188" s="113"/>
      <c r="RXH188" s="113"/>
      <c r="RXI188" s="113"/>
      <c r="RXJ188" s="113"/>
      <c r="RXK188" s="113"/>
      <c r="RXL188" s="113"/>
      <c r="RXM188" s="113"/>
      <c r="RXN188" s="113"/>
      <c r="RXO188" s="113"/>
      <c r="RXP188" s="113"/>
      <c r="RXQ188" s="113"/>
      <c r="RXR188" s="113"/>
      <c r="RXS188" s="113"/>
      <c r="RXT188" s="113"/>
      <c r="RXU188" s="113"/>
      <c r="RXV188" s="113"/>
      <c r="RXW188" s="113"/>
      <c r="RXX188" s="113"/>
      <c r="RXY188" s="113"/>
      <c r="RXZ188" s="113"/>
      <c r="RYA188" s="113"/>
      <c r="RYB188" s="113"/>
      <c r="RYC188" s="113"/>
      <c r="RYD188" s="113"/>
      <c r="RYE188" s="113"/>
      <c r="RYF188" s="113"/>
      <c r="RYG188" s="113"/>
      <c r="RYH188" s="113"/>
      <c r="RYI188" s="113"/>
      <c r="RYJ188" s="113"/>
      <c r="RYK188" s="113"/>
      <c r="RYL188" s="113"/>
      <c r="RYM188" s="113"/>
      <c r="RYN188" s="113"/>
      <c r="RYO188" s="113"/>
      <c r="RYP188" s="113"/>
      <c r="RYQ188" s="113"/>
      <c r="RYR188" s="113"/>
      <c r="RYS188" s="113"/>
      <c r="RYT188" s="113"/>
      <c r="RYU188" s="113"/>
      <c r="RYV188" s="113"/>
      <c r="RYW188" s="113"/>
      <c r="RYX188" s="113"/>
      <c r="RYY188" s="113"/>
      <c r="RYZ188" s="113"/>
      <c r="RZA188" s="113"/>
      <c r="RZB188" s="113"/>
      <c r="RZC188" s="113"/>
      <c r="RZD188" s="113"/>
      <c r="RZE188" s="113"/>
      <c r="RZF188" s="113"/>
      <c r="RZG188" s="113"/>
      <c r="RZH188" s="113"/>
      <c r="RZI188" s="113"/>
      <c r="RZJ188" s="113"/>
      <c r="RZK188" s="113"/>
      <c r="RZL188" s="113"/>
      <c r="RZM188" s="113"/>
      <c r="RZN188" s="113"/>
      <c r="RZO188" s="113"/>
      <c r="RZP188" s="113"/>
      <c r="RZQ188" s="113"/>
      <c r="RZR188" s="113"/>
      <c r="RZS188" s="113"/>
      <c r="RZT188" s="113"/>
      <c r="RZU188" s="113"/>
      <c r="RZV188" s="113"/>
      <c r="RZW188" s="113"/>
      <c r="RZX188" s="113"/>
      <c r="RZY188" s="113"/>
      <c r="RZZ188" s="113"/>
      <c r="SAA188" s="113"/>
      <c r="SAB188" s="113"/>
      <c r="SAC188" s="113"/>
      <c r="SAD188" s="113"/>
      <c r="SAE188" s="113"/>
      <c r="SAF188" s="113"/>
      <c r="SAG188" s="113"/>
      <c r="SAH188" s="113"/>
      <c r="SAI188" s="113"/>
      <c r="SAJ188" s="113"/>
      <c r="SAK188" s="113"/>
      <c r="SAL188" s="113"/>
      <c r="SAM188" s="113"/>
      <c r="SAN188" s="113"/>
      <c r="SAO188" s="113"/>
      <c r="SAP188" s="113"/>
      <c r="SAQ188" s="113"/>
      <c r="SAR188" s="113"/>
      <c r="SAS188" s="113"/>
      <c r="SAT188" s="113"/>
      <c r="SAU188" s="113"/>
      <c r="SAV188" s="113"/>
      <c r="SAW188" s="113"/>
      <c r="SAX188" s="113"/>
      <c r="SAY188" s="113"/>
      <c r="SAZ188" s="113"/>
      <c r="SBA188" s="113"/>
      <c r="SBB188" s="113"/>
      <c r="SBC188" s="113"/>
      <c r="SBD188" s="113"/>
      <c r="SBE188" s="113"/>
      <c r="SBF188" s="113"/>
      <c r="SBG188" s="113"/>
      <c r="SBH188" s="113"/>
      <c r="SBI188" s="113"/>
      <c r="SBJ188" s="113"/>
      <c r="SBK188" s="113"/>
      <c r="SBL188" s="113"/>
      <c r="SBM188" s="113"/>
      <c r="SBN188" s="113"/>
      <c r="SBO188" s="113"/>
      <c r="SBP188" s="113"/>
      <c r="SBQ188" s="113"/>
      <c r="SBR188" s="113"/>
      <c r="SBS188" s="113"/>
      <c r="SBT188" s="113"/>
      <c r="SBU188" s="113"/>
      <c r="SBV188" s="113"/>
      <c r="SBW188" s="113"/>
      <c r="SBX188" s="113"/>
      <c r="SBY188" s="113"/>
      <c r="SBZ188" s="113"/>
      <c r="SCA188" s="113"/>
      <c r="SCB188" s="113"/>
      <c r="SCC188" s="113"/>
      <c r="SCD188" s="113"/>
      <c r="SCE188" s="113"/>
      <c r="SCF188" s="113"/>
      <c r="SCG188" s="113"/>
      <c r="SCH188" s="113"/>
      <c r="SCI188" s="113"/>
      <c r="SCJ188" s="113"/>
      <c r="SCK188" s="113"/>
      <c r="SCL188" s="113"/>
      <c r="SCM188" s="113"/>
      <c r="SCN188" s="113"/>
      <c r="SCO188" s="113"/>
      <c r="SCP188" s="113"/>
      <c r="SCQ188" s="113"/>
      <c r="SCR188" s="113"/>
      <c r="SCS188" s="113"/>
      <c r="SCT188" s="113"/>
      <c r="SCU188" s="113"/>
      <c r="SCV188" s="113"/>
      <c r="SCW188" s="113"/>
      <c r="SCX188" s="113"/>
      <c r="SCY188" s="113"/>
      <c r="SCZ188" s="113"/>
      <c r="SDA188" s="113"/>
      <c r="SDB188" s="113"/>
      <c r="SDC188" s="113"/>
      <c r="SDD188" s="113"/>
      <c r="SDE188" s="113"/>
      <c r="SDF188" s="113"/>
      <c r="SDG188" s="113"/>
      <c r="SDH188" s="113"/>
      <c r="SDI188" s="113"/>
      <c r="SDJ188" s="113"/>
      <c r="SDK188" s="113"/>
      <c r="SDL188" s="113"/>
      <c r="SDM188" s="113"/>
      <c r="SDN188" s="113"/>
      <c r="SDO188" s="113"/>
      <c r="SDP188" s="113"/>
      <c r="SDQ188" s="113"/>
      <c r="SDR188" s="113"/>
      <c r="SDS188" s="113"/>
      <c r="SDT188" s="113"/>
      <c r="SDU188" s="113"/>
      <c r="SDV188" s="113"/>
      <c r="SDW188" s="113"/>
      <c r="SDX188" s="113"/>
      <c r="SDY188" s="113"/>
      <c r="SDZ188" s="113"/>
      <c r="SEA188" s="113"/>
      <c r="SEB188" s="113"/>
      <c r="SEC188" s="113"/>
      <c r="SED188" s="113"/>
      <c r="SEE188" s="113"/>
      <c r="SEF188" s="113"/>
      <c r="SEG188" s="113"/>
      <c r="SEH188" s="113"/>
      <c r="SEI188" s="113"/>
      <c r="SEJ188" s="113"/>
      <c r="SEK188" s="113"/>
      <c r="SEL188" s="113"/>
      <c r="SEM188" s="113"/>
      <c r="SEN188" s="113"/>
      <c r="SEO188" s="113"/>
      <c r="SEP188" s="113"/>
      <c r="SEQ188" s="113"/>
      <c r="SER188" s="113"/>
      <c r="SES188" s="113"/>
      <c r="SET188" s="113"/>
      <c r="SEU188" s="113"/>
      <c r="SEV188" s="113"/>
      <c r="SEW188" s="113"/>
      <c r="SEX188" s="113"/>
      <c r="SEY188" s="113"/>
      <c r="SEZ188" s="113"/>
      <c r="SFA188" s="113"/>
      <c r="SFB188" s="113"/>
      <c r="SFC188" s="113"/>
      <c r="SFD188" s="113"/>
      <c r="SFE188" s="113"/>
      <c r="SFF188" s="113"/>
      <c r="SFG188" s="113"/>
      <c r="SFH188" s="113"/>
      <c r="SFI188" s="113"/>
      <c r="SFJ188" s="113"/>
      <c r="SFK188" s="113"/>
      <c r="SFL188" s="113"/>
      <c r="SFM188" s="113"/>
      <c r="SFN188" s="113"/>
      <c r="SFO188" s="113"/>
      <c r="SFP188" s="113"/>
      <c r="SFQ188" s="113"/>
      <c r="SFR188" s="113"/>
      <c r="SFS188" s="113"/>
      <c r="SFT188" s="113"/>
      <c r="SFU188" s="113"/>
      <c r="SFV188" s="113"/>
      <c r="SFW188" s="113"/>
      <c r="SFX188" s="113"/>
      <c r="SFY188" s="113"/>
      <c r="SFZ188" s="113"/>
      <c r="SGA188" s="113"/>
      <c r="SGB188" s="113"/>
      <c r="SGC188" s="113"/>
      <c r="SGD188" s="113"/>
      <c r="SGE188" s="113"/>
      <c r="SGF188" s="113"/>
      <c r="SGG188" s="113"/>
      <c r="SGH188" s="113"/>
      <c r="SGI188" s="113"/>
      <c r="SGJ188" s="113"/>
      <c r="SGK188" s="113"/>
      <c r="SGL188" s="113"/>
      <c r="SGM188" s="113"/>
      <c r="SGN188" s="113"/>
      <c r="SGO188" s="113"/>
      <c r="SGP188" s="113"/>
      <c r="SGQ188" s="113"/>
      <c r="SGR188" s="113"/>
      <c r="SGS188" s="113"/>
      <c r="SGT188" s="113"/>
      <c r="SGU188" s="113"/>
      <c r="SGV188" s="113"/>
      <c r="SGW188" s="113"/>
      <c r="SGX188" s="113"/>
      <c r="SGY188" s="113"/>
      <c r="SGZ188" s="113"/>
      <c r="SHA188" s="113"/>
      <c r="SHB188" s="113"/>
      <c r="SHC188" s="113"/>
      <c r="SHD188" s="113"/>
      <c r="SHE188" s="113"/>
      <c r="SHF188" s="113"/>
      <c r="SHG188" s="113"/>
      <c r="SHH188" s="113"/>
      <c r="SHI188" s="113"/>
      <c r="SHJ188" s="113"/>
      <c r="SHK188" s="113"/>
      <c r="SHL188" s="113"/>
      <c r="SHM188" s="113"/>
      <c r="SHN188" s="113"/>
      <c r="SHO188" s="113"/>
      <c r="SHP188" s="113"/>
      <c r="SHQ188" s="113"/>
      <c r="SHR188" s="113"/>
      <c r="SHS188" s="113"/>
      <c r="SHT188" s="113"/>
      <c r="SHU188" s="113"/>
      <c r="SHV188" s="113"/>
      <c r="SHW188" s="113"/>
      <c r="SHX188" s="113"/>
      <c r="SHY188" s="113"/>
      <c r="SHZ188" s="113"/>
      <c r="SIA188" s="113"/>
      <c r="SIB188" s="113"/>
      <c r="SIC188" s="113"/>
      <c r="SID188" s="113"/>
      <c r="SIE188" s="113"/>
      <c r="SIF188" s="113"/>
      <c r="SIG188" s="113"/>
      <c r="SIH188" s="113"/>
      <c r="SII188" s="113"/>
      <c r="SIJ188" s="113"/>
      <c r="SIK188" s="113"/>
      <c r="SIL188" s="113"/>
      <c r="SIM188" s="113"/>
      <c r="SIN188" s="113"/>
      <c r="SIO188" s="113"/>
      <c r="SIP188" s="113"/>
      <c r="SIQ188" s="113"/>
      <c r="SIR188" s="113"/>
      <c r="SIS188" s="113"/>
      <c r="SIT188" s="113"/>
      <c r="SIU188" s="113"/>
      <c r="SIV188" s="113"/>
      <c r="SIW188" s="113"/>
      <c r="SIX188" s="113"/>
      <c r="SIY188" s="113"/>
      <c r="SIZ188" s="113"/>
      <c r="SJA188" s="113"/>
      <c r="SJB188" s="113"/>
      <c r="SJC188" s="113"/>
      <c r="SJD188" s="113"/>
      <c r="SJE188" s="113"/>
      <c r="SJF188" s="113"/>
      <c r="SJG188" s="113"/>
      <c r="SJH188" s="113"/>
      <c r="SJI188" s="113"/>
      <c r="SJJ188" s="113"/>
      <c r="SJK188" s="113"/>
      <c r="SJL188" s="113"/>
      <c r="SJM188" s="113"/>
      <c r="SJN188" s="113"/>
      <c r="SJO188" s="113"/>
      <c r="SJP188" s="113"/>
      <c r="SJQ188" s="113"/>
      <c r="SJR188" s="113"/>
      <c r="SJS188" s="113"/>
      <c r="SJT188" s="113"/>
      <c r="SJU188" s="113"/>
      <c r="SJV188" s="113"/>
      <c r="SJW188" s="113"/>
      <c r="SJX188" s="113"/>
      <c r="SJY188" s="113"/>
      <c r="SJZ188" s="113"/>
      <c r="SKA188" s="113"/>
      <c r="SKB188" s="113"/>
      <c r="SKC188" s="113"/>
      <c r="SKD188" s="113"/>
      <c r="SKE188" s="113"/>
      <c r="SKF188" s="113"/>
      <c r="SKG188" s="113"/>
      <c r="SKH188" s="113"/>
      <c r="SKI188" s="113"/>
      <c r="SKJ188" s="113"/>
      <c r="SKK188" s="113"/>
      <c r="SKL188" s="113"/>
      <c r="SKM188" s="113"/>
      <c r="SKN188" s="113"/>
      <c r="SKO188" s="113"/>
      <c r="SKP188" s="113"/>
      <c r="SKQ188" s="113"/>
      <c r="SKR188" s="113"/>
      <c r="SKS188" s="113"/>
      <c r="SKT188" s="113"/>
      <c r="SKU188" s="113"/>
      <c r="SKV188" s="113"/>
      <c r="SKW188" s="113"/>
      <c r="SKX188" s="113"/>
      <c r="SKY188" s="113"/>
      <c r="SKZ188" s="113"/>
      <c r="SLA188" s="113"/>
      <c r="SLB188" s="113"/>
      <c r="SLC188" s="113"/>
      <c r="SLD188" s="113"/>
      <c r="SLE188" s="113"/>
      <c r="SLF188" s="113"/>
      <c r="SLG188" s="113"/>
      <c r="SLH188" s="113"/>
      <c r="SLI188" s="113"/>
      <c r="SLJ188" s="113"/>
      <c r="SLK188" s="113"/>
      <c r="SLL188" s="113"/>
      <c r="SLM188" s="113"/>
      <c r="SLN188" s="113"/>
      <c r="SLO188" s="113"/>
      <c r="SLP188" s="113"/>
      <c r="SLQ188" s="113"/>
      <c r="SLR188" s="113"/>
      <c r="SLS188" s="113"/>
      <c r="SLT188" s="113"/>
      <c r="SLU188" s="113"/>
      <c r="SLV188" s="113"/>
      <c r="SLW188" s="113"/>
      <c r="SLX188" s="113"/>
      <c r="SLY188" s="113"/>
      <c r="SLZ188" s="113"/>
      <c r="SMA188" s="113"/>
      <c r="SMB188" s="113"/>
      <c r="SMC188" s="113"/>
      <c r="SMD188" s="113"/>
      <c r="SME188" s="113"/>
      <c r="SMF188" s="113"/>
      <c r="SMG188" s="113"/>
      <c r="SMH188" s="113"/>
      <c r="SMI188" s="113"/>
      <c r="SMJ188" s="113"/>
      <c r="SMK188" s="113"/>
      <c r="SML188" s="113"/>
      <c r="SMM188" s="113"/>
      <c r="SMN188" s="113"/>
      <c r="SMO188" s="113"/>
      <c r="SMP188" s="113"/>
      <c r="SMQ188" s="113"/>
      <c r="SMR188" s="113"/>
      <c r="SMS188" s="113"/>
      <c r="SMT188" s="113"/>
      <c r="SMU188" s="113"/>
      <c r="SMV188" s="113"/>
      <c r="SMW188" s="113"/>
      <c r="SMX188" s="113"/>
      <c r="SMY188" s="113"/>
      <c r="SMZ188" s="113"/>
      <c r="SNA188" s="113"/>
      <c r="SNB188" s="113"/>
      <c r="SNC188" s="113"/>
      <c r="SND188" s="113"/>
      <c r="SNE188" s="113"/>
      <c r="SNF188" s="113"/>
      <c r="SNG188" s="113"/>
      <c r="SNH188" s="113"/>
      <c r="SNI188" s="113"/>
      <c r="SNJ188" s="113"/>
      <c r="SNK188" s="113"/>
      <c r="SNL188" s="113"/>
      <c r="SNM188" s="113"/>
      <c r="SNN188" s="113"/>
      <c r="SNO188" s="113"/>
      <c r="SNP188" s="113"/>
      <c r="SNQ188" s="113"/>
      <c r="SNR188" s="113"/>
      <c r="SNS188" s="113"/>
      <c r="SNT188" s="113"/>
      <c r="SNU188" s="113"/>
      <c r="SNV188" s="113"/>
      <c r="SNW188" s="113"/>
      <c r="SNX188" s="113"/>
      <c r="SNY188" s="113"/>
      <c r="SNZ188" s="113"/>
      <c r="SOA188" s="113"/>
      <c r="SOB188" s="113"/>
      <c r="SOC188" s="113"/>
      <c r="SOD188" s="113"/>
      <c r="SOE188" s="113"/>
      <c r="SOF188" s="113"/>
      <c r="SOG188" s="113"/>
      <c r="SOH188" s="113"/>
      <c r="SOI188" s="113"/>
      <c r="SOJ188" s="113"/>
      <c r="SOK188" s="113"/>
      <c r="SOL188" s="113"/>
      <c r="SOM188" s="113"/>
      <c r="SON188" s="113"/>
      <c r="SOO188" s="113"/>
      <c r="SOP188" s="113"/>
      <c r="SOQ188" s="113"/>
      <c r="SOR188" s="113"/>
      <c r="SOS188" s="113"/>
      <c r="SOT188" s="113"/>
      <c r="SOU188" s="113"/>
      <c r="SOV188" s="113"/>
      <c r="SOW188" s="113"/>
      <c r="SOX188" s="113"/>
      <c r="SOY188" s="113"/>
      <c r="SOZ188" s="113"/>
      <c r="SPA188" s="113"/>
      <c r="SPB188" s="113"/>
      <c r="SPC188" s="113"/>
      <c r="SPD188" s="113"/>
      <c r="SPE188" s="113"/>
      <c r="SPF188" s="113"/>
      <c r="SPG188" s="113"/>
      <c r="SPH188" s="113"/>
      <c r="SPI188" s="113"/>
      <c r="SPJ188" s="113"/>
      <c r="SPK188" s="113"/>
      <c r="SPL188" s="113"/>
      <c r="SPM188" s="113"/>
      <c r="SPN188" s="113"/>
      <c r="SPO188" s="113"/>
      <c r="SPP188" s="113"/>
      <c r="SPQ188" s="113"/>
      <c r="SPR188" s="113"/>
      <c r="SPS188" s="113"/>
      <c r="SPT188" s="113"/>
      <c r="SPU188" s="113"/>
      <c r="SPV188" s="113"/>
      <c r="SPW188" s="113"/>
      <c r="SPX188" s="113"/>
      <c r="SPY188" s="113"/>
      <c r="SPZ188" s="113"/>
      <c r="SQA188" s="113"/>
      <c r="SQB188" s="113"/>
      <c r="SQC188" s="113"/>
      <c r="SQD188" s="113"/>
      <c r="SQE188" s="113"/>
      <c r="SQF188" s="113"/>
      <c r="SQG188" s="113"/>
      <c r="SQH188" s="113"/>
      <c r="SQI188" s="113"/>
      <c r="SQJ188" s="113"/>
      <c r="SQK188" s="113"/>
      <c r="SQL188" s="113"/>
      <c r="SQM188" s="113"/>
      <c r="SQN188" s="113"/>
      <c r="SQO188" s="113"/>
      <c r="SQP188" s="113"/>
      <c r="SQQ188" s="113"/>
      <c r="SQR188" s="113"/>
      <c r="SQS188" s="113"/>
      <c r="SQT188" s="113"/>
      <c r="SQU188" s="113"/>
      <c r="SQV188" s="113"/>
      <c r="SQW188" s="113"/>
      <c r="SQX188" s="113"/>
      <c r="SQY188" s="113"/>
      <c r="SQZ188" s="113"/>
      <c r="SRA188" s="113"/>
      <c r="SRB188" s="113"/>
      <c r="SRC188" s="113"/>
      <c r="SRD188" s="113"/>
      <c r="SRE188" s="113"/>
      <c r="SRF188" s="113"/>
      <c r="SRG188" s="113"/>
      <c r="SRH188" s="113"/>
      <c r="SRI188" s="113"/>
      <c r="SRJ188" s="113"/>
      <c r="SRK188" s="113"/>
      <c r="SRL188" s="113"/>
      <c r="SRM188" s="113"/>
      <c r="SRN188" s="113"/>
      <c r="SRO188" s="113"/>
      <c r="SRP188" s="113"/>
      <c r="SRQ188" s="113"/>
      <c r="SRR188" s="113"/>
      <c r="SRS188" s="113"/>
      <c r="SRT188" s="113"/>
      <c r="SRU188" s="113"/>
      <c r="SRV188" s="113"/>
      <c r="SRW188" s="113"/>
      <c r="SRX188" s="113"/>
      <c r="SRY188" s="113"/>
      <c r="SRZ188" s="113"/>
      <c r="SSA188" s="113"/>
      <c r="SSB188" s="113"/>
      <c r="SSC188" s="113"/>
      <c r="SSD188" s="113"/>
      <c r="SSE188" s="113"/>
      <c r="SSF188" s="113"/>
      <c r="SSG188" s="113"/>
      <c r="SSH188" s="113"/>
      <c r="SSI188" s="113"/>
      <c r="SSJ188" s="113"/>
      <c r="SSK188" s="113"/>
      <c r="SSL188" s="113"/>
      <c r="SSM188" s="113"/>
      <c r="SSN188" s="113"/>
      <c r="SSO188" s="113"/>
      <c r="SSP188" s="113"/>
      <c r="SSQ188" s="113"/>
      <c r="SSR188" s="113"/>
      <c r="SSS188" s="113"/>
      <c r="SST188" s="113"/>
      <c r="SSU188" s="113"/>
      <c r="SSV188" s="113"/>
      <c r="SSW188" s="113"/>
      <c r="SSX188" s="113"/>
      <c r="SSY188" s="113"/>
      <c r="SSZ188" s="113"/>
      <c r="STA188" s="113"/>
      <c r="STB188" s="113"/>
      <c r="STC188" s="113"/>
      <c r="STD188" s="113"/>
      <c r="STE188" s="113"/>
      <c r="STF188" s="113"/>
      <c r="STG188" s="113"/>
      <c r="STH188" s="113"/>
      <c r="STI188" s="113"/>
      <c r="STJ188" s="113"/>
      <c r="STK188" s="113"/>
      <c r="STL188" s="113"/>
      <c r="STM188" s="113"/>
      <c r="STN188" s="113"/>
      <c r="STO188" s="113"/>
      <c r="STP188" s="113"/>
      <c r="STQ188" s="113"/>
      <c r="STR188" s="113"/>
      <c r="STS188" s="113"/>
      <c r="STT188" s="113"/>
      <c r="STU188" s="113"/>
      <c r="STV188" s="113"/>
      <c r="STW188" s="113"/>
      <c r="STX188" s="113"/>
      <c r="STY188" s="113"/>
      <c r="STZ188" s="113"/>
      <c r="SUA188" s="113"/>
      <c r="SUB188" s="113"/>
      <c r="SUC188" s="113"/>
      <c r="SUD188" s="113"/>
      <c r="SUE188" s="113"/>
      <c r="SUF188" s="113"/>
      <c r="SUG188" s="113"/>
      <c r="SUH188" s="113"/>
      <c r="SUI188" s="113"/>
      <c r="SUJ188" s="113"/>
      <c r="SUK188" s="113"/>
      <c r="SUL188" s="113"/>
      <c r="SUM188" s="113"/>
      <c r="SUN188" s="113"/>
      <c r="SUO188" s="113"/>
      <c r="SUP188" s="113"/>
      <c r="SUQ188" s="113"/>
      <c r="SUR188" s="113"/>
      <c r="SUS188" s="113"/>
      <c r="SUT188" s="113"/>
      <c r="SUU188" s="113"/>
      <c r="SUV188" s="113"/>
      <c r="SUW188" s="113"/>
      <c r="SUX188" s="113"/>
      <c r="SUY188" s="113"/>
      <c r="SUZ188" s="113"/>
      <c r="SVA188" s="113"/>
      <c r="SVB188" s="113"/>
      <c r="SVC188" s="113"/>
      <c r="SVD188" s="113"/>
      <c r="SVE188" s="113"/>
      <c r="SVF188" s="113"/>
      <c r="SVG188" s="113"/>
      <c r="SVH188" s="113"/>
      <c r="SVI188" s="113"/>
      <c r="SVJ188" s="113"/>
      <c r="SVK188" s="113"/>
      <c r="SVL188" s="113"/>
      <c r="SVM188" s="113"/>
      <c r="SVN188" s="113"/>
      <c r="SVO188" s="113"/>
      <c r="SVP188" s="113"/>
      <c r="SVQ188" s="113"/>
      <c r="SVR188" s="113"/>
      <c r="SVS188" s="113"/>
      <c r="SVT188" s="113"/>
      <c r="SVU188" s="113"/>
      <c r="SVV188" s="113"/>
      <c r="SVW188" s="113"/>
      <c r="SVX188" s="113"/>
      <c r="SVY188" s="113"/>
      <c r="SVZ188" s="113"/>
      <c r="SWA188" s="113"/>
      <c r="SWB188" s="113"/>
      <c r="SWC188" s="113"/>
      <c r="SWD188" s="113"/>
      <c r="SWE188" s="113"/>
      <c r="SWF188" s="113"/>
      <c r="SWG188" s="113"/>
      <c r="SWH188" s="113"/>
      <c r="SWI188" s="113"/>
      <c r="SWJ188" s="113"/>
      <c r="SWK188" s="113"/>
      <c r="SWL188" s="113"/>
      <c r="SWM188" s="113"/>
      <c r="SWN188" s="113"/>
      <c r="SWO188" s="113"/>
      <c r="SWP188" s="113"/>
      <c r="SWQ188" s="113"/>
      <c r="SWR188" s="113"/>
      <c r="SWS188" s="113"/>
      <c r="SWT188" s="113"/>
      <c r="SWU188" s="113"/>
      <c r="SWV188" s="113"/>
      <c r="SWW188" s="113"/>
      <c r="SWX188" s="113"/>
      <c r="SWY188" s="113"/>
      <c r="SWZ188" s="113"/>
      <c r="SXA188" s="113"/>
      <c r="SXB188" s="113"/>
      <c r="SXC188" s="113"/>
      <c r="SXD188" s="113"/>
      <c r="SXE188" s="113"/>
      <c r="SXF188" s="113"/>
      <c r="SXG188" s="113"/>
      <c r="SXH188" s="113"/>
      <c r="SXI188" s="113"/>
      <c r="SXJ188" s="113"/>
      <c r="SXK188" s="113"/>
      <c r="SXL188" s="113"/>
      <c r="SXM188" s="113"/>
      <c r="SXN188" s="113"/>
      <c r="SXO188" s="113"/>
      <c r="SXP188" s="113"/>
      <c r="SXQ188" s="113"/>
      <c r="SXR188" s="113"/>
      <c r="SXS188" s="113"/>
      <c r="SXT188" s="113"/>
      <c r="SXU188" s="113"/>
      <c r="SXV188" s="113"/>
      <c r="SXW188" s="113"/>
      <c r="SXX188" s="113"/>
      <c r="SXY188" s="113"/>
      <c r="SXZ188" s="113"/>
      <c r="SYA188" s="113"/>
      <c r="SYB188" s="113"/>
      <c r="SYC188" s="113"/>
      <c r="SYD188" s="113"/>
      <c r="SYE188" s="113"/>
      <c r="SYF188" s="113"/>
      <c r="SYG188" s="113"/>
      <c r="SYH188" s="113"/>
      <c r="SYI188" s="113"/>
      <c r="SYJ188" s="113"/>
      <c r="SYK188" s="113"/>
      <c r="SYL188" s="113"/>
      <c r="SYM188" s="113"/>
      <c r="SYN188" s="113"/>
      <c r="SYO188" s="113"/>
      <c r="SYP188" s="113"/>
      <c r="SYQ188" s="113"/>
      <c r="SYR188" s="113"/>
      <c r="SYS188" s="113"/>
      <c r="SYT188" s="113"/>
      <c r="SYU188" s="113"/>
      <c r="SYV188" s="113"/>
      <c r="SYW188" s="113"/>
      <c r="SYX188" s="113"/>
      <c r="SYY188" s="113"/>
      <c r="SYZ188" s="113"/>
      <c r="SZA188" s="113"/>
      <c r="SZB188" s="113"/>
      <c r="SZC188" s="113"/>
      <c r="SZD188" s="113"/>
      <c r="SZE188" s="113"/>
      <c r="SZF188" s="113"/>
      <c r="SZG188" s="113"/>
      <c r="SZH188" s="113"/>
      <c r="SZI188" s="113"/>
      <c r="SZJ188" s="113"/>
      <c r="SZK188" s="113"/>
      <c r="SZL188" s="113"/>
      <c r="SZM188" s="113"/>
      <c r="SZN188" s="113"/>
      <c r="SZO188" s="113"/>
      <c r="SZP188" s="113"/>
      <c r="SZQ188" s="113"/>
      <c r="SZR188" s="113"/>
      <c r="SZS188" s="113"/>
      <c r="SZT188" s="113"/>
      <c r="SZU188" s="113"/>
      <c r="SZV188" s="113"/>
      <c r="SZW188" s="113"/>
      <c r="SZX188" s="113"/>
      <c r="SZY188" s="113"/>
      <c r="SZZ188" s="113"/>
      <c r="TAA188" s="113"/>
      <c r="TAB188" s="113"/>
      <c r="TAC188" s="113"/>
      <c r="TAD188" s="113"/>
      <c r="TAE188" s="113"/>
      <c r="TAF188" s="113"/>
      <c r="TAG188" s="113"/>
      <c r="TAH188" s="113"/>
      <c r="TAI188" s="113"/>
      <c r="TAJ188" s="113"/>
      <c r="TAK188" s="113"/>
      <c r="TAL188" s="113"/>
      <c r="TAM188" s="113"/>
      <c r="TAN188" s="113"/>
      <c r="TAO188" s="113"/>
      <c r="TAP188" s="113"/>
      <c r="TAQ188" s="113"/>
      <c r="TAR188" s="113"/>
      <c r="TAS188" s="113"/>
      <c r="TAT188" s="113"/>
      <c r="TAU188" s="113"/>
      <c r="TAV188" s="113"/>
      <c r="TAW188" s="113"/>
      <c r="TAX188" s="113"/>
      <c r="TAY188" s="113"/>
      <c r="TAZ188" s="113"/>
      <c r="TBA188" s="113"/>
      <c r="TBB188" s="113"/>
      <c r="TBC188" s="113"/>
      <c r="TBD188" s="113"/>
      <c r="TBE188" s="113"/>
      <c r="TBF188" s="113"/>
      <c r="TBG188" s="113"/>
      <c r="TBH188" s="113"/>
      <c r="TBI188" s="113"/>
      <c r="TBJ188" s="113"/>
      <c r="TBK188" s="113"/>
      <c r="TBL188" s="113"/>
      <c r="TBM188" s="113"/>
      <c r="TBN188" s="113"/>
      <c r="TBO188" s="113"/>
      <c r="TBP188" s="113"/>
      <c r="TBQ188" s="113"/>
      <c r="TBR188" s="113"/>
      <c r="TBS188" s="113"/>
      <c r="TBT188" s="113"/>
      <c r="TBU188" s="113"/>
      <c r="TBV188" s="113"/>
      <c r="TBW188" s="113"/>
      <c r="TBX188" s="113"/>
      <c r="TBY188" s="113"/>
      <c r="TBZ188" s="113"/>
      <c r="TCA188" s="113"/>
      <c r="TCB188" s="113"/>
      <c r="TCC188" s="113"/>
      <c r="TCD188" s="113"/>
      <c r="TCE188" s="113"/>
      <c r="TCF188" s="113"/>
      <c r="TCG188" s="113"/>
      <c r="TCH188" s="113"/>
      <c r="TCI188" s="113"/>
      <c r="TCJ188" s="113"/>
      <c r="TCK188" s="113"/>
      <c r="TCL188" s="113"/>
      <c r="TCM188" s="113"/>
      <c r="TCN188" s="113"/>
      <c r="TCO188" s="113"/>
      <c r="TCP188" s="113"/>
      <c r="TCQ188" s="113"/>
      <c r="TCR188" s="113"/>
      <c r="TCS188" s="113"/>
      <c r="TCT188" s="113"/>
      <c r="TCU188" s="113"/>
      <c r="TCV188" s="113"/>
      <c r="TCW188" s="113"/>
      <c r="TCX188" s="113"/>
      <c r="TCY188" s="113"/>
      <c r="TCZ188" s="113"/>
      <c r="TDA188" s="113"/>
      <c r="TDB188" s="113"/>
      <c r="TDC188" s="113"/>
      <c r="TDD188" s="113"/>
      <c r="TDE188" s="113"/>
      <c r="TDF188" s="113"/>
      <c r="TDG188" s="113"/>
      <c r="TDH188" s="113"/>
      <c r="TDI188" s="113"/>
      <c r="TDJ188" s="113"/>
      <c r="TDK188" s="113"/>
      <c r="TDL188" s="113"/>
      <c r="TDM188" s="113"/>
      <c r="TDN188" s="113"/>
      <c r="TDO188" s="113"/>
      <c r="TDP188" s="113"/>
      <c r="TDQ188" s="113"/>
      <c r="TDR188" s="113"/>
      <c r="TDS188" s="113"/>
      <c r="TDT188" s="113"/>
      <c r="TDU188" s="113"/>
      <c r="TDV188" s="113"/>
      <c r="TDW188" s="113"/>
      <c r="TDX188" s="113"/>
      <c r="TDY188" s="113"/>
      <c r="TDZ188" s="113"/>
      <c r="TEA188" s="113"/>
      <c r="TEB188" s="113"/>
      <c r="TEC188" s="113"/>
      <c r="TED188" s="113"/>
      <c r="TEE188" s="113"/>
      <c r="TEF188" s="113"/>
      <c r="TEG188" s="113"/>
      <c r="TEH188" s="113"/>
      <c r="TEI188" s="113"/>
      <c r="TEJ188" s="113"/>
      <c r="TEK188" s="113"/>
      <c r="TEL188" s="113"/>
      <c r="TEM188" s="113"/>
      <c r="TEN188" s="113"/>
      <c r="TEO188" s="113"/>
      <c r="TEP188" s="113"/>
      <c r="TEQ188" s="113"/>
      <c r="TER188" s="113"/>
      <c r="TES188" s="113"/>
      <c r="TET188" s="113"/>
      <c r="TEU188" s="113"/>
      <c r="TEV188" s="113"/>
      <c r="TEW188" s="113"/>
      <c r="TEX188" s="113"/>
      <c r="TEY188" s="113"/>
      <c r="TEZ188" s="113"/>
      <c r="TFA188" s="113"/>
      <c r="TFB188" s="113"/>
      <c r="TFC188" s="113"/>
      <c r="TFD188" s="113"/>
      <c r="TFE188" s="113"/>
      <c r="TFF188" s="113"/>
      <c r="TFG188" s="113"/>
      <c r="TFH188" s="113"/>
      <c r="TFI188" s="113"/>
      <c r="TFJ188" s="113"/>
      <c r="TFK188" s="113"/>
      <c r="TFL188" s="113"/>
      <c r="TFM188" s="113"/>
      <c r="TFN188" s="113"/>
      <c r="TFO188" s="113"/>
      <c r="TFP188" s="113"/>
      <c r="TFQ188" s="113"/>
      <c r="TFR188" s="113"/>
      <c r="TFS188" s="113"/>
      <c r="TFT188" s="113"/>
      <c r="TFU188" s="113"/>
      <c r="TFV188" s="113"/>
      <c r="TFW188" s="113"/>
      <c r="TFX188" s="113"/>
      <c r="TFY188" s="113"/>
      <c r="TFZ188" s="113"/>
      <c r="TGA188" s="113"/>
      <c r="TGB188" s="113"/>
      <c r="TGC188" s="113"/>
      <c r="TGD188" s="113"/>
      <c r="TGE188" s="113"/>
      <c r="TGF188" s="113"/>
      <c r="TGG188" s="113"/>
      <c r="TGH188" s="113"/>
      <c r="TGI188" s="113"/>
      <c r="TGJ188" s="113"/>
      <c r="TGK188" s="113"/>
      <c r="TGL188" s="113"/>
      <c r="TGM188" s="113"/>
      <c r="TGN188" s="113"/>
      <c r="TGO188" s="113"/>
      <c r="TGP188" s="113"/>
      <c r="TGQ188" s="113"/>
      <c r="TGR188" s="113"/>
      <c r="TGS188" s="113"/>
      <c r="TGT188" s="113"/>
      <c r="TGU188" s="113"/>
      <c r="TGV188" s="113"/>
      <c r="TGW188" s="113"/>
      <c r="TGX188" s="113"/>
      <c r="TGY188" s="113"/>
      <c r="TGZ188" s="113"/>
      <c r="THA188" s="113"/>
      <c r="THB188" s="113"/>
      <c r="THC188" s="113"/>
      <c r="THD188" s="113"/>
      <c r="THE188" s="113"/>
      <c r="THF188" s="113"/>
      <c r="THG188" s="113"/>
      <c r="THH188" s="113"/>
      <c r="THI188" s="113"/>
      <c r="THJ188" s="113"/>
      <c r="THK188" s="113"/>
      <c r="THL188" s="113"/>
      <c r="THM188" s="113"/>
      <c r="THN188" s="113"/>
      <c r="THO188" s="113"/>
      <c r="THP188" s="113"/>
      <c r="THQ188" s="113"/>
      <c r="THR188" s="113"/>
      <c r="THS188" s="113"/>
      <c r="THT188" s="113"/>
      <c r="THU188" s="113"/>
      <c r="THV188" s="113"/>
      <c r="THW188" s="113"/>
      <c r="THX188" s="113"/>
      <c r="THY188" s="113"/>
      <c r="THZ188" s="113"/>
      <c r="TIA188" s="113"/>
      <c r="TIB188" s="113"/>
      <c r="TIC188" s="113"/>
      <c r="TID188" s="113"/>
      <c r="TIE188" s="113"/>
      <c r="TIF188" s="113"/>
      <c r="TIG188" s="113"/>
      <c r="TIH188" s="113"/>
      <c r="TII188" s="113"/>
      <c r="TIJ188" s="113"/>
      <c r="TIK188" s="113"/>
      <c r="TIL188" s="113"/>
      <c r="TIM188" s="113"/>
      <c r="TIN188" s="113"/>
      <c r="TIO188" s="113"/>
      <c r="TIP188" s="113"/>
      <c r="TIQ188" s="113"/>
      <c r="TIR188" s="113"/>
      <c r="TIS188" s="113"/>
      <c r="TIT188" s="113"/>
      <c r="TIU188" s="113"/>
      <c r="TIV188" s="113"/>
      <c r="TIW188" s="113"/>
      <c r="TIX188" s="113"/>
      <c r="TIY188" s="113"/>
      <c r="TIZ188" s="113"/>
      <c r="TJA188" s="113"/>
      <c r="TJB188" s="113"/>
      <c r="TJC188" s="113"/>
      <c r="TJD188" s="113"/>
      <c r="TJE188" s="113"/>
      <c r="TJF188" s="113"/>
      <c r="TJG188" s="113"/>
      <c r="TJH188" s="113"/>
      <c r="TJI188" s="113"/>
      <c r="TJJ188" s="113"/>
      <c r="TJK188" s="113"/>
      <c r="TJL188" s="113"/>
      <c r="TJM188" s="113"/>
      <c r="TJN188" s="113"/>
      <c r="TJO188" s="113"/>
      <c r="TJP188" s="113"/>
      <c r="TJQ188" s="113"/>
      <c r="TJR188" s="113"/>
      <c r="TJS188" s="113"/>
      <c r="TJT188" s="113"/>
      <c r="TJU188" s="113"/>
      <c r="TJV188" s="113"/>
      <c r="TJW188" s="113"/>
      <c r="TJX188" s="113"/>
      <c r="TJY188" s="113"/>
      <c r="TJZ188" s="113"/>
      <c r="TKA188" s="113"/>
      <c r="TKB188" s="113"/>
      <c r="TKC188" s="113"/>
      <c r="TKD188" s="113"/>
      <c r="TKE188" s="113"/>
      <c r="TKF188" s="113"/>
      <c r="TKG188" s="113"/>
      <c r="TKH188" s="113"/>
      <c r="TKI188" s="113"/>
      <c r="TKJ188" s="113"/>
      <c r="TKK188" s="113"/>
      <c r="TKL188" s="113"/>
      <c r="TKM188" s="113"/>
      <c r="TKN188" s="113"/>
      <c r="TKO188" s="113"/>
      <c r="TKP188" s="113"/>
      <c r="TKQ188" s="113"/>
      <c r="TKR188" s="113"/>
      <c r="TKS188" s="113"/>
      <c r="TKT188" s="113"/>
      <c r="TKU188" s="113"/>
      <c r="TKV188" s="113"/>
      <c r="TKW188" s="113"/>
      <c r="TKX188" s="113"/>
      <c r="TKY188" s="113"/>
      <c r="TKZ188" s="113"/>
      <c r="TLA188" s="113"/>
      <c r="TLB188" s="113"/>
      <c r="TLC188" s="113"/>
      <c r="TLD188" s="113"/>
      <c r="TLE188" s="113"/>
      <c r="TLF188" s="113"/>
      <c r="TLG188" s="113"/>
      <c r="TLH188" s="113"/>
      <c r="TLI188" s="113"/>
      <c r="TLJ188" s="113"/>
      <c r="TLK188" s="113"/>
      <c r="TLL188" s="113"/>
      <c r="TLM188" s="113"/>
      <c r="TLN188" s="113"/>
      <c r="TLO188" s="113"/>
      <c r="TLP188" s="113"/>
      <c r="TLQ188" s="113"/>
      <c r="TLR188" s="113"/>
      <c r="TLS188" s="113"/>
      <c r="TLT188" s="113"/>
      <c r="TLU188" s="113"/>
      <c r="TLV188" s="113"/>
      <c r="TLW188" s="113"/>
      <c r="TLX188" s="113"/>
      <c r="TLY188" s="113"/>
      <c r="TLZ188" s="113"/>
      <c r="TMA188" s="113"/>
      <c r="TMB188" s="113"/>
      <c r="TMC188" s="113"/>
      <c r="TMD188" s="113"/>
      <c r="TME188" s="113"/>
      <c r="TMF188" s="113"/>
      <c r="TMG188" s="113"/>
      <c r="TMH188" s="113"/>
      <c r="TMI188" s="113"/>
      <c r="TMJ188" s="113"/>
      <c r="TMK188" s="113"/>
      <c r="TML188" s="113"/>
      <c r="TMM188" s="113"/>
      <c r="TMN188" s="113"/>
      <c r="TMO188" s="113"/>
      <c r="TMP188" s="113"/>
      <c r="TMQ188" s="113"/>
      <c r="TMR188" s="113"/>
      <c r="TMS188" s="113"/>
      <c r="TMT188" s="113"/>
      <c r="TMU188" s="113"/>
      <c r="TMV188" s="113"/>
      <c r="TMW188" s="113"/>
      <c r="TMX188" s="113"/>
      <c r="TMY188" s="113"/>
      <c r="TMZ188" s="113"/>
      <c r="TNA188" s="113"/>
      <c r="TNB188" s="113"/>
      <c r="TNC188" s="113"/>
      <c r="TND188" s="113"/>
      <c r="TNE188" s="113"/>
      <c r="TNF188" s="113"/>
      <c r="TNG188" s="113"/>
      <c r="TNH188" s="113"/>
      <c r="TNI188" s="113"/>
      <c r="TNJ188" s="113"/>
      <c r="TNK188" s="113"/>
      <c r="TNL188" s="113"/>
      <c r="TNM188" s="113"/>
      <c r="TNN188" s="113"/>
      <c r="TNO188" s="113"/>
      <c r="TNP188" s="113"/>
      <c r="TNQ188" s="113"/>
      <c r="TNR188" s="113"/>
      <c r="TNS188" s="113"/>
      <c r="TNT188" s="113"/>
      <c r="TNU188" s="113"/>
      <c r="TNV188" s="113"/>
      <c r="TNW188" s="113"/>
      <c r="TNX188" s="113"/>
      <c r="TNY188" s="113"/>
      <c r="TNZ188" s="113"/>
      <c r="TOA188" s="113"/>
      <c r="TOB188" s="113"/>
      <c r="TOC188" s="113"/>
      <c r="TOD188" s="113"/>
      <c r="TOE188" s="113"/>
      <c r="TOF188" s="113"/>
      <c r="TOG188" s="113"/>
      <c r="TOH188" s="113"/>
      <c r="TOI188" s="113"/>
      <c r="TOJ188" s="113"/>
      <c r="TOK188" s="113"/>
      <c r="TOL188" s="113"/>
      <c r="TOM188" s="113"/>
      <c r="TON188" s="113"/>
      <c r="TOO188" s="113"/>
      <c r="TOP188" s="113"/>
      <c r="TOQ188" s="113"/>
      <c r="TOR188" s="113"/>
      <c r="TOS188" s="113"/>
      <c r="TOT188" s="113"/>
      <c r="TOU188" s="113"/>
      <c r="TOV188" s="113"/>
      <c r="TOW188" s="113"/>
      <c r="TOX188" s="113"/>
      <c r="TOY188" s="113"/>
      <c r="TOZ188" s="113"/>
      <c r="TPA188" s="113"/>
      <c r="TPB188" s="113"/>
      <c r="TPC188" s="113"/>
      <c r="TPD188" s="113"/>
      <c r="TPE188" s="113"/>
      <c r="TPF188" s="113"/>
      <c r="TPG188" s="113"/>
      <c r="TPH188" s="113"/>
      <c r="TPI188" s="113"/>
      <c r="TPJ188" s="113"/>
      <c r="TPK188" s="113"/>
      <c r="TPL188" s="113"/>
      <c r="TPM188" s="113"/>
      <c r="TPN188" s="113"/>
      <c r="TPO188" s="113"/>
      <c r="TPP188" s="113"/>
      <c r="TPQ188" s="113"/>
      <c r="TPR188" s="113"/>
      <c r="TPS188" s="113"/>
      <c r="TPT188" s="113"/>
      <c r="TPU188" s="113"/>
      <c r="TPV188" s="113"/>
      <c r="TPW188" s="113"/>
      <c r="TPX188" s="113"/>
      <c r="TPY188" s="113"/>
      <c r="TPZ188" s="113"/>
      <c r="TQA188" s="113"/>
      <c r="TQB188" s="113"/>
      <c r="TQC188" s="113"/>
      <c r="TQD188" s="113"/>
      <c r="TQE188" s="113"/>
      <c r="TQF188" s="113"/>
      <c r="TQG188" s="113"/>
      <c r="TQH188" s="113"/>
      <c r="TQI188" s="113"/>
      <c r="TQJ188" s="113"/>
      <c r="TQK188" s="113"/>
      <c r="TQL188" s="113"/>
      <c r="TQM188" s="113"/>
      <c r="TQN188" s="113"/>
      <c r="TQO188" s="113"/>
      <c r="TQP188" s="113"/>
      <c r="TQQ188" s="113"/>
      <c r="TQR188" s="113"/>
      <c r="TQS188" s="113"/>
      <c r="TQT188" s="113"/>
      <c r="TQU188" s="113"/>
      <c r="TQV188" s="113"/>
      <c r="TQW188" s="113"/>
      <c r="TQX188" s="113"/>
      <c r="TQY188" s="113"/>
      <c r="TQZ188" s="113"/>
      <c r="TRA188" s="113"/>
      <c r="TRB188" s="113"/>
      <c r="TRC188" s="113"/>
      <c r="TRD188" s="113"/>
      <c r="TRE188" s="113"/>
      <c r="TRF188" s="113"/>
      <c r="TRG188" s="113"/>
      <c r="TRH188" s="113"/>
      <c r="TRI188" s="113"/>
      <c r="TRJ188" s="113"/>
      <c r="TRK188" s="113"/>
      <c r="TRL188" s="113"/>
      <c r="TRM188" s="113"/>
      <c r="TRN188" s="113"/>
      <c r="TRO188" s="113"/>
      <c r="TRP188" s="113"/>
      <c r="TRQ188" s="113"/>
      <c r="TRR188" s="113"/>
      <c r="TRS188" s="113"/>
      <c r="TRT188" s="113"/>
      <c r="TRU188" s="113"/>
      <c r="TRV188" s="113"/>
      <c r="TRW188" s="113"/>
      <c r="TRX188" s="113"/>
      <c r="TRY188" s="113"/>
      <c r="TRZ188" s="113"/>
      <c r="TSA188" s="113"/>
      <c r="TSB188" s="113"/>
      <c r="TSC188" s="113"/>
      <c r="TSD188" s="113"/>
      <c r="TSE188" s="113"/>
      <c r="TSF188" s="113"/>
      <c r="TSG188" s="113"/>
      <c r="TSH188" s="113"/>
      <c r="TSI188" s="113"/>
      <c r="TSJ188" s="113"/>
      <c r="TSK188" s="113"/>
      <c r="TSL188" s="113"/>
      <c r="TSM188" s="113"/>
      <c r="TSN188" s="113"/>
      <c r="TSO188" s="113"/>
      <c r="TSP188" s="113"/>
      <c r="TSQ188" s="113"/>
      <c r="TSR188" s="113"/>
      <c r="TSS188" s="113"/>
      <c r="TST188" s="113"/>
      <c r="TSU188" s="113"/>
      <c r="TSV188" s="113"/>
      <c r="TSW188" s="113"/>
      <c r="TSX188" s="113"/>
      <c r="TSY188" s="113"/>
      <c r="TSZ188" s="113"/>
      <c r="TTA188" s="113"/>
      <c r="TTB188" s="113"/>
      <c r="TTC188" s="113"/>
      <c r="TTD188" s="113"/>
      <c r="TTE188" s="113"/>
      <c r="TTF188" s="113"/>
      <c r="TTG188" s="113"/>
      <c r="TTH188" s="113"/>
      <c r="TTI188" s="113"/>
      <c r="TTJ188" s="113"/>
      <c r="TTK188" s="113"/>
      <c r="TTL188" s="113"/>
      <c r="TTM188" s="113"/>
      <c r="TTN188" s="113"/>
      <c r="TTO188" s="113"/>
      <c r="TTP188" s="113"/>
      <c r="TTQ188" s="113"/>
      <c r="TTR188" s="113"/>
      <c r="TTS188" s="113"/>
      <c r="TTT188" s="113"/>
      <c r="TTU188" s="113"/>
      <c r="TTV188" s="113"/>
      <c r="TTW188" s="113"/>
      <c r="TTX188" s="113"/>
      <c r="TTY188" s="113"/>
      <c r="TTZ188" s="113"/>
      <c r="TUA188" s="113"/>
      <c r="TUB188" s="113"/>
      <c r="TUC188" s="113"/>
      <c r="TUD188" s="113"/>
      <c r="TUE188" s="113"/>
      <c r="TUF188" s="113"/>
      <c r="TUG188" s="113"/>
      <c r="TUH188" s="113"/>
      <c r="TUI188" s="113"/>
      <c r="TUJ188" s="113"/>
      <c r="TUK188" s="113"/>
      <c r="TUL188" s="113"/>
      <c r="TUM188" s="113"/>
      <c r="TUN188" s="113"/>
      <c r="TUO188" s="113"/>
      <c r="TUP188" s="113"/>
      <c r="TUQ188" s="113"/>
      <c r="TUR188" s="113"/>
      <c r="TUS188" s="113"/>
      <c r="TUT188" s="113"/>
      <c r="TUU188" s="113"/>
      <c r="TUV188" s="113"/>
      <c r="TUW188" s="113"/>
      <c r="TUX188" s="113"/>
      <c r="TUY188" s="113"/>
      <c r="TUZ188" s="113"/>
      <c r="TVA188" s="113"/>
      <c r="TVB188" s="113"/>
      <c r="TVC188" s="113"/>
      <c r="TVD188" s="113"/>
      <c r="TVE188" s="113"/>
      <c r="TVF188" s="113"/>
      <c r="TVG188" s="113"/>
      <c r="TVH188" s="113"/>
      <c r="TVI188" s="113"/>
      <c r="TVJ188" s="113"/>
      <c r="TVK188" s="113"/>
      <c r="TVL188" s="113"/>
      <c r="TVM188" s="113"/>
      <c r="TVN188" s="113"/>
      <c r="TVO188" s="113"/>
      <c r="TVP188" s="113"/>
      <c r="TVQ188" s="113"/>
      <c r="TVR188" s="113"/>
      <c r="TVS188" s="113"/>
      <c r="TVT188" s="113"/>
      <c r="TVU188" s="113"/>
      <c r="TVV188" s="113"/>
      <c r="TVW188" s="113"/>
      <c r="TVX188" s="113"/>
      <c r="TVY188" s="113"/>
      <c r="TVZ188" s="113"/>
      <c r="TWA188" s="113"/>
      <c r="TWB188" s="113"/>
      <c r="TWC188" s="113"/>
      <c r="TWD188" s="113"/>
      <c r="TWE188" s="113"/>
      <c r="TWF188" s="113"/>
      <c r="TWG188" s="113"/>
      <c r="TWH188" s="113"/>
      <c r="TWI188" s="113"/>
      <c r="TWJ188" s="113"/>
      <c r="TWK188" s="113"/>
      <c r="TWL188" s="113"/>
      <c r="TWM188" s="113"/>
      <c r="TWN188" s="113"/>
      <c r="TWO188" s="113"/>
      <c r="TWP188" s="113"/>
      <c r="TWQ188" s="113"/>
      <c r="TWR188" s="113"/>
      <c r="TWS188" s="113"/>
      <c r="TWT188" s="113"/>
      <c r="TWU188" s="113"/>
      <c r="TWV188" s="113"/>
      <c r="TWW188" s="113"/>
      <c r="TWX188" s="113"/>
      <c r="TWY188" s="113"/>
      <c r="TWZ188" s="113"/>
      <c r="TXA188" s="113"/>
      <c r="TXB188" s="113"/>
      <c r="TXC188" s="113"/>
      <c r="TXD188" s="113"/>
      <c r="TXE188" s="113"/>
      <c r="TXF188" s="113"/>
      <c r="TXG188" s="113"/>
      <c r="TXH188" s="113"/>
      <c r="TXI188" s="113"/>
      <c r="TXJ188" s="113"/>
      <c r="TXK188" s="113"/>
      <c r="TXL188" s="113"/>
      <c r="TXM188" s="113"/>
      <c r="TXN188" s="113"/>
      <c r="TXO188" s="113"/>
      <c r="TXP188" s="113"/>
      <c r="TXQ188" s="113"/>
      <c r="TXR188" s="113"/>
      <c r="TXS188" s="113"/>
      <c r="TXT188" s="113"/>
      <c r="TXU188" s="113"/>
      <c r="TXV188" s="113"/>
      <c r="TXW188" s="113"/>
      <c r="TXX188" s="113"/>
      <c r="TXY188" s="113"/>
      <c r="TXZ188" s="113"/>
      <c r="TYA188" s="113"/>
      <c r="TYB188" s="113"/>
      <c r="TYC188" s="113"/>
      <c r="TYD188" s="113"/>
      <c r="TYE188" s="113"/>
      <c r="TYF188" s="113"/>
      <c r="TYG188" s="113"/>
      <c r="TYH188" s="113"/>
      <c r="TYI188" s="113"/>
      <c r="TYJ188" s="113"/>
      <c r="TYK188" s="113"/>
      <c r="TYL188" s="113"/>
      <c r="TYM188" s="113"/>
      <c r="TYN188" s="113"/>
      <c r="TYO188" s="113"/>
      <c r="TYP188" s="113"/>
      <c r="TYQ188" s="113"/>
      <c r="TYR188" s="113"/>
      <c r="TYS188" s="113"/>
      <c r="TYT188" s="113"/>
      <c r="TYU188" s="113"/>
      <c r="TYV188" s="113"/>
      <c r="TYW188" s="113"/>
      <c r="TYX188" s="113"/>
      <c r="TYY188" s="113"/>
      <c r="TYZ188" s="113"/>
      <c r="TZA188" s="113"/>
      <c r="TZB188" s="113"/>
      <c r="TZC188" s="113"/>
      <c r="TZD188" s="113"/>
      <c r="TZE188" s="113"/>
      <c r="TZF188" s="113"/>
      <c r="TZG188" s="113"/>
      <c r="TZH188" s="113"/>
      <c r="TZI188" s="113"/>
      <c r="TZJ188" s="113"/>
      <c r="TZK188" s="113"/>
      <c r="TZL188" s="113"/>
      <c r="TZM188" s="113"/>
      <c r="TZN188" s="113"/>
      <c r="TZO188" s="113"/>
      <c r="TZP188" s="113"/>
      <c r="TZQ188" s="113"/>
      <c r="TZR188" s="113"/>
      <c r="TZS188" s="113"/>
      <c r="TZT188" s="113"/>
      <c r="TZU188" s="113"/>
      <c r="TZV188" s="113"/>
      <c r="TZW188" s="113"/>
      <c r="TZX188" s="113"/>
      <c r="TZY188" s="113"/>
      <c r="TZZ188" s="113"/>
      <c r="UAA188" s="113"/>
      <c r="UAB188" s="113"/>
      <c r="UAC188" s="113"/>
      <c r="UAD188" s="113"/>
      <c r="UAE188" s="113"/>
      <c r="UAF188" s="113"/>
      <c r="UAG188" s="113"/>
      <c r="UAH188" s="113"/>
      <c r="UAI188" s="113"/>
      <c r="UAJ188" s="113"/>
      <c r="UAK188" s="113"/>
      <c r="UAL188" s="113"/>
      <c r="UAM188" s="113"/>
      <c r="UAN188" s="113"/>
      <c r="UAO188" s="113"/>
      <c r="UAP188" s="113"/>
      <c r="UAQ188" s="113"/>
      <c r="UAR188" s="113"/>
      <c r="UAS188" s="113"/>
      <c r="UAT188" s="113"/>
      <c r="UAU188" s="113"/>
      <c r="UAV188" s="113"/>
      <c r="UAW188" s="113"/>
      <c r="UAX188" s="113"/>
      <c r="UAY188" s="113"/>
      <c r="UAZ188" s="113"/>
      <c r="UBA188" s="113"/>
      <c r="UBB188" s="113"/>
      <c r="UBC188" s="113"/>
      <c r="UBD188" s="113"/>
      <c r="UBE188" s="113"/>
      <c r="UBF188" s="113"/>
      <c r="UBG188" s="113"/>
      <c r="UBH188" s="113"/>
      <c r="UBI188" s="113"/>
      <c r="UBJ188" s="113"/>
      <c r="UBK188" s="113"/>
      <c r="UBL188" s="113"/>
      <c r="UBM188" s="113"/>
      <c r="UBN188" s="113"/>
      <c r="UBO188" s="113"/>
      <c r="UBP188" s="113"/>
      <c r="UBQ188" s="113"/>
      <c r="UBR188" s="113"/>
      <c r="UBS188" s="113"/>
      <c r="UBT188" s="113"/>
      <c r="UBU188" s="113"/>
      <c r="UBV188" s="113"/>
      <c r="UBW188" s="113"/>
      <c r="UBX188" s="113"/>
      <c r="UBY188" s="113"/>
      <c r="UBZ188" s="113"/>
      <c r="UCA188" s="113"/>
      <c r="UCB188" s="113"/>
      <c r="UCC188" s="113"/>
      <c r="UCD188" s="113"/>
      <c r="UCE188" s="113"/>
      <c r="UCF188" s="113"/>
      <c r="UCG188" s="113"/>
      <c r="UCH188" s="113"/>
      <c r="UCI188" s="113"/>
      <c r="UCJ188" s="113"/>
      <c r="UCK188" s="113"/>
      <c r="UCL188" s="113"/>
      <c r="UCM188" s="113"/>
      <c r="UCN188" s="113"/>
      <c r="UCO188" s="113"/>
      <c r="UCP188" s="113"/>
      <c r="UCQ188" s="113"/>
      <c r="UCR188" s="113"/>
      <c r="UCS188" s="113"/>
      <c r="UCT188" s="113"/>
      <c r="UCU188" s="113"/>
      <c r="UCV188" s="113"/>
      <c r="UCW188" s="113"/>
      <c r="UCX188" s="113"/>
      <c r="UCY188" s="113"/>
      <c r="UCZ188" s="113"/>
      <c r="UDA188" s="113"/>
      <c r="UDB188" s="113"/>
      <c r="UDC188" s="113"/>
      <c r="UDD188" s="113"/>
      <c r="UDE188" s="113"/>
      <c r="UDF188" s="113"/>
      <c r="UDG188" s="113"/>
      <c r="UDH188" s="113"/>
      <c r="UDI188" s="113"/>
      <c r="UDJ188" s="113"/>
      <c r="UDK188" s="113"/>
      <c r="UDL188" s="113"/>
      <c r="UDM188" s="113"/>
      <c r="UDN188" s="113"/>
      <c r="UDO188" s="113"/>
      <c r="UDP188" s="113"/>
      <c r="UDQ188" s="113"/>
      <c r="UDR188" s="113"/>
      <c r="UDS188" s="113"/>
      <c r="UDT188" s="113"/>
      <c r="UDU188" s="113"/>
      <c r="UDV188" s="113"/>
      <c r="UDW188" s="113"/>
      <c r="UDX188" s="113"/>
      <c r="UDY188" s="113"/>
      <c r="UDZ188" s="113"/>
      <c r="UEA188" s="113"/>
      <c r="UEB188" s="113"/>
      <c r="UEC188" s="113"/>
      <c r="UED188" s="113"/>
      <c r="UEE188" s="113"/>
      <c r="UEF188" s="113"/>
      <c r="UEG188" s="113"/>
      <c r="UEH188" s="113"/>
      <c r="UEI188" s="113"/>
      <c r="UEJ188" s="113"/>
      <c r="UEK188" s="113"/>
      <c r="UEL188" s="113"/>
      <c r="UEM188" s="113"/>
      <c r="UEN188" s="113"/>
      <c r="UEO188" s="113"/>
      <c r="UEP188" s="113"/>
      <c r="UEQ188" s="113"/>
      <c r="UER188" s="113"/>
      <c r="UES188" s="113"/>
      <c r="UET188" s="113"/>
      <c r="UEU188" s="113"/>
      <c r="UEV188" s="113"/>
      <c r="UEW188" s="113"/>
      <c r="UEX188" s="113"/>
      <c r="UEY188" s="113"/>
      <c r="UEZ188" s="113"/>
      <c r="UFA188" s="113"/>
      <c r="UFB188" s="113"/>
      <c r="UFC188" s="113"/>
      <c r="UFD188" s="113"/>
      <c r="UFE188" s="113"/>
      <c r="UFF188" s="113"/>
      <c r="UFG188" s="113"/>
      <c r="UFH188" s="113"/>
      <c r="UFI188" s="113"/>
      <c r="UFJ188" s="113"/>
      <c r="UFK188" s="113"/>
      <c r="UFL188" s="113"/>
      <c r="UFM188" s="113"/>
      <c r="UFN188" s="113"/>
      <c r="UFO188" s="113"/>
      <c r="UFP188" s="113"/>
      <c r="UFQ188" s="113"/>
      <c r="UFR188" s="113"/>
      <c r="UFS188" s="113"/>
      <c r="UFT188" s="113"/>
      <c r="UFU188" s="113"/>
      <c r="UFV188" s="113"/>
      <c r="UFW188" s="113"/>
      <c r="UFX188" s="113"/>
      <c r="UFY188" s="113"/>
      <c r="UFZ188" s="113"/>
      <c r="UGA188" s="113"/>
      <c r="UGB188" s="113"/>
      <c r="UGC188" s="113"/>
      <c r="UGD188" s="113"/>
      <c r="UGE188" s="113"/>
      <c r="UGF188" s="113"/>
      <c r="UGG188" s="113"/>
      <c r="UGH188" s="113"/>
      <c r="UGI188" s="113"/>
      <c r="UGJ188" s="113"/>
      <c r="UGK188" s="113"/>
      <c r="UGL188" s="113"/>
      <c r="UGM188" s="113"/>
      <c r="UGN188" s="113"/>
      <c r="UGO188" s="113"/>
      <c r="UGP188" s="113"/>
      <c r="UGQ188" s="113"/>
      <c r="UGR188" s="113"/>
      <c r="UGS188" s="113"/>
      <c r="UGT188" s="113"/>
      <c r="UGU188" s="113"/>
      <c r="UGV188" s="113"/>
      <c r="UGW188" s="113"/>
      <c r="UGX188" s="113"/>
      <c r="UGY188" s="113"/>
      <c r="UGZ188" s="113"/>
      <c r="UHA188" s="113"/>
      <c r="UHB188" s="113"/>
      <c r="UHC188" s="113"/>
      <c r="UHD188" s="113"/>
      <c r="UHE188" s="113"/>
      <c r="UHF188" s="113"/>
      <c r="UHG188" s="113"/>
      <c r="UHH188" s="113"/>
      <c r="UHI188" s="113"/>
      <c r="UHJ188" s="113"/>
      <c r="UHK188" s="113"/>
      <c r="UHL188" s="113"/>
      <c r="UHM188" s="113"/>
      <c r="UHN188" s="113"/>
      <c r="UHO188" s="113"/>
      <c r="UHP188" s="113"/>
      <c r="UHQ188" s="113"/>
      <c r="UHR188" s="113"/>
      <c r="UHS188" s="113"/>
      <c r="UHT188" s="113"/>
      <c r="UHU188" s="113"/>
      <c r="UHV188" s="113"/>
      <c r="UHW188" s="113"/>
      <c r="UHX188" s="113"/>
      <c r="UHY188" s="113"/>
      <c r="UHZ188" s="113"/>
      <c r="UIA188" s="113"/>
      <c r="UIB188" s="113"/>
      <c r="UIC188" s="113"/>
      <c r="UID188" s="113"/>
      <c r="UIE188" s="113"/>
      <c r="UIF188" s="113"/>
      <c r="UIG188" s="113"/>
      <c r="UIH188" s="113"/>
      <c r="UII188" s="113"/>
      <c r="UIJ188" s="113"/>
      <c r="UIK188" s="113"/>
      <c r="UIL188" s="113"/>
      <c r="UIM188" s="113"/>
      <c r="UIN188" s="113"/>
      <c r="UIO188" s="113"/>
      <c r="UIP188" s="113"/>
      <c r="UIQ188" s="113"/>
      <c r="UIR188" s="113"/>
      <c r="UIS188" s="113"/>
      <c r="UIT188" s="113"/>
      <c r="UIU188" s="113"/>
      <c r="UIV188" s="113"/>
      <c r="UIW188" s="113"/>
      <c r="UIX188" s="113"/>
      <c r="UIY188" s="113"/>
      <c r="UIZ188" s="113"/>
      <c r="UJA188" s="113"/>
      <c r="UJB188" s="113"/>
      <c r="UJC188" s="113"/>
      <c r="UJD188" s="113"/>
      <c r="UJE188" s="113"/>
      <c r="UJF188" s="113"/>
      <c r="UJG188" s="113"/>
      <c r="UJH188" s="113"/>
      <c r="UJI188" s="113"/>
      <c r="UJJ188" s="113"/>
      <c r="UJK188" s="113"/>
      <c r="UJL188" s="113"/>
      <c r="UJM188" s="113"/>
      <c r="UJN188" s="113"/>
      <c r="UJO188" s="113"/>
      <c r="UJP188" s="113"/>
      <c r="UJQ188" s="113"/>
      <c r="UJR188" s="113"/>
      <c r="UJS188" s="113"/>
      <c r="UJT188" s="113"/>
      <c r="UJU188" s="113"/>
      <c r="UJV188" s="113"/>
      <c r="UJW188" s="113"/>
      <c r="UJX188" s="113"/>
      <c r="UJY188" s="113"/>
      <c r="UJZ188" s="113"/>
      <c r="UKA188" s="113"/>
      <c r="UKB188" s="113"/>
      <c r="UKC188" s="113"/>
      <c r="UKD188" s="113"/>
      <c r="UKE188" s="113"/>
      <c r="UKF188" s="113"/>
      <c r="UKG188" s="113"/>
      <c r="UKH188" s="113"/>
      <c r="UKI188" s="113"/>
      <c r="UKJ188" s="113"/>
      <c r="UKK188" s="113"/>
      <c r="UKL188" s="113"/>
      <c r="UKM188" s="113"/>
      <c r="UKN188" s="113"/>
      <c r="UKO188" s="113"/>
      <c r="UKP188" s="113"/>
      <c r="UKQ188" s="113"/>
      <c r="UKR188" s="113"/>
      <c r="UKS188" s="113"/>
      <c r="UKT188" s="113"/>
      <c r="UKU188" s="113"/>
      <c r="UKV188" s="113"/>
      <c r="UKW188" s="113"/>
      <c r="UKX188" s="113"/>
      <c r="UKY188" s="113"/>
      <c r="UKZ188" s="113"/>
      <c r="ULA188" s="113"/>
      <c r="ULB188" s="113"/>
      <c r="ULC188" s="113"/>
      <c r="ULD188" s="113"/>
      <c r="ULE188" s="113"/>
      <c r="ULF188" s="113"/>
      <c r="ULG188" s="113"/>
      <c r="ULH188" s="113"/>
      <c r="ULI188" s="113"/>
      <c r="ULJ188" s="113"/>
      <c r="ULK188" s="113"/>
      <c r="ULL188" s="113"/>
      <c r="ULM188" s="113"/>
      <c r="ULN188" s="113"/>
      <c r="ULO188" s="113"/>
      <c r="ULP188" s="113"/>
      <c r="ULQ188" s="113"/>
      <c r="ULR188" s="113"/>
      <c r="ULS188" s="113"/>
      <c r="ULT188" s="113"/>
      <c r="ULU188" s="113"/>
      <c r="ULV188" s="113"/>
      <c r="ULW188" s="113"/>
      <c r="ULX188" s="113"/>
      <c r="ULY188" s="113"/>
      <c r="ULZ188" s="113"/>
      <c r="UMA188" s="113"/>
      <c r="UMB188" s="113"/>
      <c r="UMC188" s="113"/>
      <c r="UMD188" s="113"/>
      <c r="UME188" s="113"/>
      <c r="UMF188" s="113"/>
      <c r="UMG188" s="113"/>
      <c r="UMH188" s="113"/>
      <c r="UMI188" s="113"/>
      <c r="UMJ188" s="113"/>
      <c r="UMK188" s="113"/>
      <c r="UML188" s="113"/>
      <c r="UMM188" s="113"/>
      <c r="UMN188" s="113"/>
      <c r="UMO188" s="113"/>
      <c r="UMP188" s="113"/>
      <c r="UMQ188" s="113"/>
      <c r="UMR188" s="113"/>
      <c r="UMS188" s="113"/>
      <c r="UMT188" s="113"/>
      <c r="UMU188" s="113"/>
      <c r="UMV188" s="113"/>
      <c r="UMW188" s="113"/>
      <c r="UMX188" s="113"/>
      <c r="UMY188" s="113"/>
      <c r="UMZ188" s="113"/>
      <c r="UNA188" s="113"/>
      <c r="UNB188" s="113"/>
      <c r="UNC188" s="113"/>
      <c r="UND188" s="113"/>
      <c r="UNE188" s="113"/>
      <c r="UNF188" s="113"/>
      <c r="UNG188" s="113"/>
      <c r="UNH188" s="113"/>
      <c r="UNI188" s="113"/>
      <c r="UNJ188" s="113"/>
      <c r="UNK188" s="113"/>
      <c r="UNL188" s="113"/>
      <c r="UNM188" s="113"/>
      <c r="UNN188" s="113"/>
      <c r="UNO188" s="113"/>
      <c r="UNP188" s="113"/>
      <c r="UNQ188" s="113"/>
      <c r="UNR188" s="113"/>
      <c r="UNS188" s="113"/>
      <c r="UNT188" s="113"/>
      <c r="UNU188" s="113"/>
      <c r="UNV188" s="113"/>
      <c r="UNW188" s="113"/>
      <c r="UNX188" s="113"/>
      <c r="UNY188" s="113"/>
      <c r="UNZ188" s="113"/>
      <c r="UOA188" s="113"/>
      <c r="UOB188" s="113"/>
      <c r="UOC188" s="113"/>
      <c r="UOD188" s="113"/>
      <c r="UOE188" s="113"/>
      <c r="UOF188" s="113"/>
      <c r="UOG188" s="113"/>
      <c r="UOH188" s="113"/>
      <c r="UOI188" s="113"/>
      <c r="UOJ188" s="113"/>
      <c r="UOK188" s="113"/>
      <c r="UOL188" s="113"/>
      <c r="UOM188" s="113"/>
      <c r="UON188" s="113"/>
      <c r="UOO188" s="113"/>
      <c r="UOP188" s="113"/>
      <c r="UOQ188" s="113"/>
      <c r="UOR188" s="113"/>
      <c r="UOS188" s="113"/>
      <c r="UOT188" s="113"/>
      <c r="UOU188" s="113"/>
      <c r="UOV188" s="113"/>
      <c r="UOW188" s="113"/>
      <c r="UOX188" s="113"/>
      <c r="UOY188" s="113"/>
      <c r="UOZ188" s="113"/>
      <c r="UPA188" s="113"/>
      <c r="UPB188" s="113"/>
      <c r="UPC188" s="113"/>
      <c r="UPD188" s="113"/>
      <c r="UPE188" s="113"/>
      <c r="UPF188" s="113"/>
      <c r="UPG188" s="113"/>
      <c r="UPH188" s="113"/>
      <c r="UPI188" s="113"/>
      <c r="UPJ188" s="113"/>
      <c r="UPK188" s="113"/>
      <c r="UPL188" s="113"/>
      <c r="UPM188" s="113"/>
      <c r="UPN188" s="113"/>
      <c r="UPO188" s="113"/>
      <c r="UPP188" s="113"/>
      <c r="UPQ188" s="113"/>
      <c r="UPR188" s="113"/>
      <c r="UPS188" s="113"/>
      <c r="UPT188" s="113"/>
      <c r="UPU188" s="113"/>
      <c r="UPV188" s="113"/>
      <c r="UPW188" s="113"/>
      <c r="UPX188" s="113"/>
      <c r="UPY188" s="113"/>
      <c r="UPZ188" s="113"/>
      <c r="UQA188" s="113"/>
      <c r="UQB188" s="113"/>
      <c r="UQC188" s="113"/>
      <c r="UQD188" s="113"/>
      <c r="UQE188" s="113"/>
      <c r="UQF188" s="113"/>
      <c r="UQG188" s="113"/>
      <c r="UQH188" s="113"/>
      <c r="UQI188" s="113"/>
      <c r="UQJ188" s="113"/>
      <c r="UQK188" s="113"/>
      <c r="UQL188" s="113"/>
      <c r="UQM188" s="113"/>
      <c r="UQN188" s="113"/>
      <c r="UQO188" s="113"/>
      <c r="UQP188" s="113"/>
      <c r="UQQ188" s="113"/>
      <c r="UQR188" s="113"/>
      <c r="UQS188" s="113"/>
      <c r="UQT188" s="113"/>
      <c r="UQU188" s="113"/>
      <c r="UQV188" s="113"/>
      <c r="UQW188" s="113"/>
      <c r="UQX188" s="113"/>
      <c r="UQY188" s="113"/>
      <c r="UQZ188" s="113"/>
      <c r="URA188" s="113"/>
      <c r="URB188" s="113"/>
      <c r="URC188" s="113"/>
      <c r="URD188" s="113"/>
      <c r="URE188" s="113"/>
      <c r="URF188" s="113"/>
      <c r="URG188" s="113"/>
      <c r="URH188" s="113"/>
      <c r="URI188" s="113"/>
      <c r="URJ188" s="113"/>
      <c r="URK188" s="113"/>
      <c r="URL188" s="113"/>
      <c r="URM188" s="113"/>
      <c r="URN188" s="113"/>
      <c r="URO188" s="113"/>
      <c r="URP188" s="113"/>
      <c r="URQ188" s="113"/>
      <c r="URR188" s="113"/>
      <c r="URS188" s="113"/>
      <c r="URT188" s="113"/>
      <c r="URU188" s="113"/>
      <c r="URV188" s="113"/>
      <c r="URW188" s="113"/>
      <c r="URX188" s="113"/>
      <c r="URY188" s="113"/>
      <c r="URZ188" s="113"/>
      <c r="USA188" s="113"/>
      <c r="USB188" s="113"/>
      <c r="USC188" s="113"/>
      <c r="USD188" s="113"/>
      <c r="USE188" s="113"/>
      <c r="USF188" s="113"/>
      <c r="USG188" s="113"/>
      <c r="USH188" s="113"/>
      <c r="USI188" s="113"/>
      <c r="USJ188" s="113"/>
      <c r="USK188" s="113"/>
      <c r="USL188" s="113"/>
      <c r="USM188" s="113"/>
      <c r="USN188" s="113"/>
      <c r="USO188" s="113"/>
      <c r="USP188" s="113"/>
      <c r="USQ188" s="113"/>
      <c r="USR188" s="113"/>
      <c r="USS188" s="113"/>
      <c r="UST188" s="113"/>
      <c r="USU188" s="113"/>
      <c r="USV188" s="113"/>
      <c r="USW188" s="113"/>
      <c r="USX188" s="113"/>
      <c r="USY188" s="113"/>
      <c r="USZ188" s="113"/>
      <c r="UTA188" s="113"/>
      <c r="UTB188" s="113"/>
      <c r="UTC188" s="113"/>
      <c r="UTD188" s="113"/>
      <c r="UTE188" s="113"/>
      <c r="UTF188" s="113"/>
      <c r="UTG188" s="113"/>
      <c r="UTH188" s="113"/>
      <c r="UTI188" s="113"/>
      <c r="UTJ188" s="113"/>
      <c r="UTK188" s="113"/>
      <c r="UTL188" s="113"/>
      <c r="UTM188" s="113"/>
      <c r="UTN188" s="113"/>
      <c r="UTO188" s="113"/>
      <c r="UTP188" s="113"/>
      <c r="UTQ188" s="113"/>
      <c r="UTR188" s="113"/>
      <c r="UTS188" s="113"/>
      <c r="UTT188" s="113"/>
      <c r="UTU188" s="113"/>
      <c r="UTV188" s="113"/>
      <c r="UTW188" s="113"/>
      <c r="UTX188" s="113"/>
      <c r="UTY188" s="113"/>
      <c r="UTZ188" s="113"/>
      <c r="UUA188" s="113"/>
      <c r="UUB188" s="113"/>
      <c r="UUC188" s="113"/>
      <c r="UUD188" s="113"/>
      <c r="UUE188" s="113"/>
      <c r="UUF188" s="113"/>
      <c r="UUG188" s="113"/>
      <c r="UUH188" s="113"/>
      <c r="UUI188" s="113"/>
      <c r="UUJ188" s="113"/>
      <c r="UUK188" s="113"/>
      <c r="UUL188" s="113"/>
      <c r="UUM188" s="113"/>
      <c r="UUN188" s="113"/>
      <c r="UUO188" s="113"/>
      <c r="UUP188" s="113"/>
      <c r="UUQ188" s="113"/>
      <c r="UUR188" s="113"/>
      <c r="UUS188" s="113"/>
      <c r="UUT188" s="113"/>
      <c r="UUU188" s="113"/>
      <c r="UUV188" s="113"/>
      <c r="UUW188" s="113"/>
      <c r="UUX188" s="113"/>
      <c r="UUY188" s="113"/>
      <c r="UUZ188" s="113"/>
      <c r="UVA188" s="113"/>
      <c r="UVB188" s="113"/>
      <c r="UVC188" s="113"/>
      <c r="UVD188" s="113"/>
      <c r="UVE188" s="113"/>
      <c r="UVF188" s="113"/>
      <c r="UVG188" s="113"/>
      <c r="UVH188" s="113"/>
      <c r="UVI188" s="113"/>
      <c r="UVJ188" s="113"/>
      <c r="UVK188" s="113"/>
      <c r="UVL188" s="113"/>
      <c r="UVM188" s="113"/>
      <c r="UVN188" s="113"/>
      <c r="UVO188" s="113"/>
      <c r="UVP188" s="113"/>
      <c r="UVQ188" s="113"/>
      <c r="UVR188" s="113"/>
      <c r="UVS188" s="113"/>
      <c r="UVT188" s="113"/>
      <c r="UVU188" s="113"/>
      <c r="UVV188" s="113"/>
      <c r="UVW188" s="113"/>
      <c r="UVX188" s="113"/>
      <c r="UVY188" s="113"/>
      <c r="UVZ188" s="113"/>
      <c r="UWA188" s="113"/>
      <c r="UWB188" s="113"/>
      <c r="UWC188" s="113"/>
      <c r="UWD188" s="113"/>
      <c r="UWE188" s="113"/>
      <c r="UWF188" s="113"/>
      <c r="UWG188" s="113"/>
      <c r="UWH188" s="113"/>
      <c r="UWI188" s="113"/>
      <c r="UWJ188" s="113"/>
      <c r="UWK188" s="113"/>
      <c r="UWL188" s="113"/>
      <c r="UWM188" s="113"/>
      <c r="UWN188" s="113"/>
      <c r="UWO188" s="113"/>
      <c r="UWP188" s="113"/>
      <c r="UWQ188" s="113"/>
      <c r="UWR188" s="113"/>
      <c r="UWS188" s="113"/>
      <c r="UWT188" s="113"/>
      <c r="UWU188" s="113"/>
      <c r="UWV188" s="113"/>
      <c r="UWW188" s="113"/>
      <c r="UWX188" s="113"/>
      <c r="UWY188" s="113"/>
      <c r="UWZ188" s="113"/>
      <c r="UXA188" s="113"/>
      <c r="UXB188" s="113"/>
      <c r="UXC188" s="113"/>
      <c r="UXD188" s="113"/>
      <c r="UXE188" s="113"/>
      <c r="UXF188" s="113"/>
      <c r="UXG188" s="113"/>
      <c r="UXH188" s="113"/>
      <c r="UXI188" s="113"/>
      <c r="UXJ188" s="113"/>
      <c r="UXK188" s="113"/>
      <c r="UXL188" s="113"/>
      <c r="UXM188" s="113"/>
      <c r="UXN188" s="113"/>
      <c r="UXO188" s="113"/>
      <c r="UXP188" s="113"/>
      <c r="UXQ188" s="113"/>
      <c r="UXR188" s="113"/>
      <c r="UXS188" s="113"/>
      <c r="UXT188" s="113"/>
      <c r="UXU188" s="113"/>
      <c r="UXV188" s="113"/>
      <c r="UXW188" s="113"/>
      <c r="UXX188" s="113"/>
      <c r="UXY188" s="113"/>
      <c r="UXZ188" s="113"/>
      <c r="UYA188" s="113"/>
      <c r="UYB188" s="113"/>
      <c r="UYC188" s="113"/>
      <c r="UYD188" s="113"/>
      <c r="UYE188" s="113"/>
      <c r="UYF188" s="113"/>
      <c r="UYG188" s="113"/>
      <c r="UYH188" s="113"/>
      <c r="UYI188" s="113"/>
      <c r="UYJ188" s="113"/>
      <c r="UYK188" s="113"/>
      <c r="UYL188" s="113"/>
      <c r="UYM188" s="113"/>
      <c r="UYN188" s="113"/>
      <c r="UYO188" s="113"/>
      <c r="UYP188" s="113"/>
      <c r="UYQ188" s="113"/>
      <c r="UYR188" s="113"/>
      <c r="UYS188" s="113"/>
      <c r="UYT188" s="113"/>
      <c r="UYU188" s="113"/>
      <c r="UYV188" s="113"/>
      <c r="UYW188" s="113"/>
      <c r="UYX188" s="113"/>
      <c r="UYY188" s="113"/>
      <c r="UYZ188" s="113"/>
      <c r="UZA188" s="113"/>
      <c r="UZB188" s="113"/>
      <c r="UZC188" s="113"/>
      <c r="UZD188" s="113"/>
      <c r="UZE188" s="113"/>
      <c r="UZF188" s="113"/>
      <c r="UZG188" s="113"/>
      <c r="UZH188" s="113"/>
      <c r="UZI188" s="113"/>
      <c r="UZJ188" s="113"/>
      <c r="UZK188" s="113"/>
      <c r="UZL188" s="113"/>
      <c r="UZM188" s="113"/>
      <c r="UZN188" s="113"/>
      <c r="UZO188" s="113"/>
      <c r="UZP188" s="113"/>
      <c r="UZQ188" s="113"/>
      <c r="UZR188" s="113"/>
      <c r="UZS188" s="113"/>
      <c r="UZT188" s="113"/>
      <c r="UZU188" s="113"/>
      <c r="UZV188" s="113"/>
      <c r="UZW188" s="113"/>
      <c r="UZX188" s="113"/>
      <c r="UZY188" s="113"/>
      <c r="UZZ188" s="113"/>
      <c r="VAA188" s="113"/>
      <c r="VAB188" s="113"/>
      <c r="VAC188" s="113"/>
      <c r="VAD188" s="113"/>
      <c r="VAE188" s="113"/>
      <c r="VAF188" s="113"/>
      <c r="VAG188" s="113"/>
      <c r="VAH188" s="113"/>
      <c r="VAI188" s="113"/>
      <c r="VAJ188" s="113"/>
      <c r="VAK188" s="113"/>
      <c r="VAL188" s="113"/>
      <c r="VAM188" s="113"/>
      <c r="VAN188" s="113"/>
      <c r="VAO188" s="113"/>
      <c r="VAP188" s="113"/>
      <c r="VAQ188" s="113"/>
      <c r="VAR188" s="113"/>
      <c r="VAS188" s="113"/>
      <c r="VAT188" s="113"/>
      <c r="VAU188" s="113"/>
      <c r="VAV188" s="113"/>
      <c r="VAW188" s="113"/>
      <c r="VAX188" s="113"/>
      <c r="VAY188" s="113"/>
      <c r="VAZ188" s="113"/>
      <c r="VBA188" s="113"/>
      <c r="VBB188" s="113"/>
      <c r="VBC188" s="113"/>
      <c r="VBD188" s="113"/>
      <c r="VBE188" s="113"/>
      <c r="VBF188" s="113"/>
      <c r="VBG188" s="113"/>
      <c r="VBH188" s="113"/>
      <c r="VBI188" s="113"/>
      <c r="VBJ188" s="113"/>
      <c r="VBK188" s="113"/>
      <c r="VBL188" s="113"/>
      <c r="VBM188" s="113"/>
      <c r="VBN188" s="113"/>
      <c r="VBO188" s="113"/>
      <c r="VBP188" s="113"/>
      <c r="VBQ188" s="113"/>
      <c r="VBR188" s="113"/>
      <c r="VBS188" s="113"/>
      <c r="VBT188" s="113"/>
      <c r="VBU188" s="113"/>
      <c r="VBV188" s="113"/>
      <c r="VBW188" s="113"/>
      <c r="VBX188" s="113"/>
      <c r="VBY188" s="113"/>
      <c r="VBZ188" s="113"/>
      <c r="VCA188" s="113"/>
      <c r="VCB188" s="113"/>
      <c r="VCC188" s="113"/>
      <c r="VCD188" s="113"/>
      <c r="VCE188" s="113"/>
      <c r="VCF188" s="113"/>
      <c r="VCG188" s="113"/>
      <c r="VCH188" s="113"/>
      <c r="VCI188" s="113"/>
      <c r="VCJ188" s="113"/>
      <c r="VCK188" s="113"/>
      <c r="VCL188" s="113"/>
      <c r="VCM188" s="113"/>
      <c r="VCN188" s="113"/>
      <c r="VCO188" s="113"/>
      <c r="VCP188" s="113"/>
      <c r="VCQ188" s="113"/>
      <c r="VCR188" s="113"/>
      <c r="VCS188" s="113"/>
      <c r="VCT188" s="113"/>
      <c r="VCU188" s="113"/>
      <c r="VCV188" s="113"/>
      <c r="VCW188" s="113"/>
      <c r="VCX188" s="113"/>
      <c r="VCY188" s="113"/>
      <c r="VCZ188" s="113"/>
      <c r="VDA188" s="113"/>
      <c r="VDB188" s="113"/>
      <c r="VDC188" s="113"/>
      <c r="VDD188" s="113"/>
      <c r="VDE188" s="113"/>
      <c r="VDF188" s="113"/>
      <c r="VDG188" s="113"/>
      <c r="VDH188" s="113"/>
      <c r="VDI188" s="113"/>
      <c r="VDJ188" s="113"/>
      <c r="VDK188" s="113"/>
      <c r="VDL188" s="113"/>
      <c r="VDM188" s="113"/>
      <c r="VDN188" s="113"/>
      <c r="VDO188" s="113"/>
      <c r="VDP188" s="113"/>
      <c r="VDQ188" s="113"/>
      <c r="VDR188" s="113"/>
      <c r="VDS188" s="113"/>
      <c r="VDT188" s="113"/>
      <c r="VDU188" s="113"/>
      <c r="VDV188" s="113"/>
      <c r="VDW188" s="113"/>
      <c r="VDX188" s="113"/>
      <c r="VDY188" s="113"/>
      <c r="VDZ188" s="113"/>
      <c r="VEA188" s="113"/>
      <c r="VEB188" s="113"/>
      <c r="VEC188" s="113"/>
      <c r="VED188" s="113"/>
      <c r="VEE188" s="113"/>
      <c r="VEF188" s="113"/>
      <c r="VEG188" s="113"/>
      <c r="VEH188" s="113"/>
      <c r="VEI188" s="113"/>
      <c r="VEJ188" s="113"/>
      <c r="VEK188" s="113"/>
      <c r="VEL188" s="113"/>
      <c r="VEM188" s="113"/>
      <c r="VEN188" s="113"/>
      <c r="VEO188" s="113"/>
      <c r="VEP188" s="113"/>
      <c r="VEQ188" s="113"/>
      <c r="VER188" s="113"/>
      <c r="VES188" s="113"/>
      <c r="VET188" s="113"/>
      <c r="VEU188" s="113"/>
      <c r="VEV188" s="113"/>
      <c r="VEW188" s="113"/>
      <c r="VEX188" s="113"/>
      <c r="VEY188" s="113"/>
      <c r="VEZ188" s="113"/>
      <c r="VFA188" s="113"/>
      <c r="VFB188" s="113"/>
      <c r="VFC188" s="113"/>
      <c r="VFD188" s="113"/>
      <c r="VFE188" s="113"/>
      <c r="VFF188" s="113"/>
      <c r="VFG188" s="113"/>
      <c r="VFH188" s="113"/>
      <c r="VFI188" s="113"/>
      <c r="VFJ188" s="113"/>
      <c r="VFK188" s="113"/>
      <c r="VFL188" s="113"/>
      <c r="VFM188" s="113"/>
      <c r="VFN188" s="113"/>
      <c r="VFO188" s="113"/>
      <c r="VFP188" s="113"/>
      <c r="VFQ188" s="113"/>
      <c r="VFR188" s="113"/>
      <c r="VFS188" s="113"/>
      <c r="VFT188" s="113"/>
      <c r="VFU188" s="113"/>
      <c r="VFV188" s="113"/>
      <c r="VFW188" s="113"/>
      <c r="VFX188" s="113"/>
      <c r="VFY188" s="113"/>
      <c r="VFZ188" s="113"/>
      <c r="VGA188" s="113"/>
      <c r="VGB188" s="113"/>
      <c r="VGC188" s="113"/>
      <c r="VGD188" s="113"/>
      <c r="VGE188" s="113"/>
      <c r="VGF188" s="113"/>
      <c r="VGG188" s="113"/>
      <c r="VGH188" s="113"/>
      <c r="VGI188" s="113"/>
      <c r="VGJ188" s="113"/>
      <c r="VGK188" s="113"/>
      <c r="VGL188" s="113"/>
      <c r="VGM188" s="113"/>
      <c r="VGN188" s="113"/>
      <c r="VGO188" s="113"/>
      <c r="VGP188" s="113"/>
      <c r="VGQ188" s="113"/>
      <c r="VGR188" s="113"/>
      <c r="VGS188" s="113"/>
      <c r="VGT188" s="113"/>
      <c r="VGU188" s="113"/>
      <c r="VGV188" s="113"/>
      <c r="VGW188" s="113"/>
      <c r="VGX188" s="113"/>
      <c r="VGY188" s="113"/>
      <c r="VGZ188" s="113"/>
      <c r="VHA188" s="113"/>
      <c r="VHB188" s="113"/>
      <c r="VHC188" s="113"/>
      <c r="VHD188" s="113"/>
      <c r="VHE188" s="113"/>
      <c r="VHF188" s="113"/>
      <c r="VHG188" s="113"/>
      <c r="VHH188" s="113"/>
      <c r="VHI188" s="113"/>
      <c r="VHJ188" s="113"/>
      <c r="VHK188" s="113"/>
      <c r="VHL188" s="113"/>
      <c r="VHM188" s="113"/>
      <c r="VHN188" s="113"/>
      <c r="VHO188" s="113"/>
      <c r="VHP188" s="113"/>
      <c r="VHQ188" s="113"/>
      <c r="VHR188" s="113"/>
      <c r="VHS188" s="113"/>
      <c r="VHT188" s="113"/>
      <c r="VHU188" s="113"/>
      <c r="VHV188" s="113"/>
      <c r="VHW188" s="113"/>
      <c r="VHX188" s="113"/>
      <c r="VHY188" s="113"/>
      <c r="VHZ188" s="113"/>
      <c r="VIA188" s="113"/>
      <c r="VIB188" s="113"/>
      <c r="VIC188" s="113"/>
      <c r="VID188" s="113"/>
      <c r="VIE188" s="113"/>
      <c r="VIF188" s="113"/>
      <c r="VIG188" s="113"/>
      <c r="VIH188" s="113"/>
      <c r="VII188" s="113"/>
      <c r="VIJ188" s="113"/>
      <c r="VIK188" s="113"/>
      <c r="VIL188" s="113"/>
      <c r="VIM188" s="113"/>
      <c r="VIN188" s="113"/>
      <c r="VIO188" s="113"/>
      <c r="VIP188" s="113"/>
      <c r="VIQ188" s="113"/>
      <c r="VIR188" s="113"/>
      <c r="VIS188" s="113"/>
      <c r="VIT188" s="113"/>
      <c r="VIU188" s="113"/>
      <c r="VIV188" s="113"/>
      <c r="VIW188" s="113"/>
      <c r="VIX188" s="113"/>
      <c r="VIY188" s="113"/>
      <c r="VIZ188" s="113"/>
      <c r="VJA188" s="113"/>
      <c r="VJB188" s="113"/>
      <c r="VJC188" s="113"/>
      <c r="VJD188" s="113"/>
      <c r="VJE188" s="113"/>
      <c r="VJF188" s="113"/>
      <c r="VJG188" s="113"/>
      <c r="VJH188" s="113"/>
      <c r="VJI188" s="113"/>
      <c r="VJJ188" s="113"/>
      <c r="VJK188" s="113"/>
      <c r="VJL188" s="113"/>
      <c r="VJM188" s="113"/>
      <c r="VJN188" s="113"/>
      <c r="VJO188" s="113"/>
      <c r="VJP188" s="113"/>
      <c r="VJQ188" s="113"/>
      <c r="VJR188" s="113"/>
      <c r="VJS188" s="113"/>
      <c r="VJT188" s="113"/>
      <c r="VJU188" s="113"/>
      <c r="VJV188" s="113"/>
      <c r="VJW188" s="113"/>
      <c r="VJX188" s="113"/>
      <c r="VJY188" s="113"/>
      <c r="VJZ188" s="113"/>
      <c r="VKA188" s="113"/>
      <c r="VKB188" s="113"/>
      <c r="VKC188" s="113"/>
      <c r="VKD188" s="113"/>
      <c r="VKE188" s="113"/>
      <c r="VKF188" s="113"/>
      <c r="VKG188" s="113"/>
      <c r="VKH188" s="113"/>
      <c r="VKI188" s="113"/>
      <c r="VKJ188" s="113"/>
      <c r="VKK188" s="113"/>
      <c r="VKL188" s="113"/>
      <c r="VKM188" s="113"/>
      <c r="VKN188" s="113"/>
      <c r="VKO188" s="113"/>
      <c r="VKP188" s="113"/>
      <c r="VKQ188" s="113"/>
      <c r="VKR188" s="113"/>
      <c r="VKS188" s="113"/>
      <c r="VKT188" s="113"/>
      <c r="VKU188" s="113"/>
      <c r="VKV188" s="113"/>
      <c r="VKW188" s="113"/>
      <c r="VKX188" s="113"/>
      <c r="VKY188" s="113"/>
      <c r="VKZ188" s="113"/>
      <c r="VLA188" s="113"/>
      <c r="VLB188" s="113"/>
      <c r="VLC188" s="113"/>
      <c r="VLD188" s="113"/>
      <c r="VLE188" s="113"/>
      <c r="VLF188" s="113"/>
      <c r="VLG188" s="113"/>
      <c r="VLH188" s="113"/>
      <c r="VLI188" s="113"/>
      <c r="VLJ188" s="113"/>
      <c r="VLK188" s="113"/>
      <c r="VLL188" s="113"/>
      <c r="VLM188" s="113"/>
      <c r="VLN188" s="113"/>
      <c r="VLO188" s="113"/>
      <c r="VLP188" s="113"/>
      <c r="VLQ188" s="113"/>
      <c r="VLR188" s="113"/>
      <c r="VLS188" s="113"/>
      <c r="VLT188" s="113"/>
      <c r="VLU188" s="113"/>
      <c r="VLV188" s="113"/>
      <c r="VLW188" s="113"/>
      <c r="VLX188" s="113"/>
      <c r="VLY188" s="113"/>
      <c r="VLZ188" s="113"/>
      <c r="VMA188" s="113"/>
      <c r="VMB188" s="113"/>
      <c r="VMC188" s="113"/>
      <c r="VMD188" s="113"/>
      <c r="VME188" s="113"/>
      <c r="VMF188" s="113"/>
      <c r="VMG188" s="113"/>
      <c r="VMH188" s="113"/>
      <c r="VMI188" s="113"/>
      <c r="VMJ188" s="113"/>
      <c r="VMK188" s="113"/>
      <c r="VML188" s="113"/>
      <c r="VMM188" s="113"/>
      <c r="VMN188" s="113"/>
      <c r="VMO188" s="113"/>
      <c r="VMP188" s="113"/>
      <c r="VMQ188" s="113"/>
      <c r="VMR188" s="113"/>
      <c r="VMS188" s="113"/>
      <c r="VMT188" s="113"/>
      <c r="VMU188" s="113"/>
      <c r="VMV188" s="113"/>
      <c r="VMW188" s="113"/>
      <c r="VMX188" s="113"/>
      <c r="VMY188" s="113"/>
      <c r="VMZ188" s="113"/>
      <c r="VNA188" s="113"/>
      <c r="VNB188" s="113"/>
      <c r="VNC188" s="113"/>
      <c r="VND188" s="113"/>
      <c r="VNE188" s="113"/>
      <c r="VNF188" s="113"/>
      <c r="VNG188" s="113"/>
      <c r="VNH188" s="113"/>
      <c r="VNI188" s="113"/>
      <c r="VNJ188" s="113"/>
      <c r="VNK188" s="113"/>
      <c r="VNL188" s="113"/>
      <c r="VNM188" s="113"/>
      <c r="VNN188" s="113"/>
      <c r="VNO188" s="113"/>
      <c r="VNP188" s="113"/>
      <c r="VNQ188" s="113"/>
      <c r="VNR188" s="113"/>
      <c r="VNS188" s="113"/>
      <c r="VNT188" s="113"/>
      <c r="VNU188" s="113"/>
      <c r="VNV188" s="113"/>
      <c r="VNW188" s="113"/>
      <c r="VNX188" s="113"/>
      <c r="VNY188" s="113"/>
      <c r="VNZ188" s="113"/>
      <c r="VOA188" s="113"/>
      <c r="VOB188" s="113"/>
      <c r="VOC188" s="113"/>
      <c r="VOD188" s="113"/>
      <c r="VOE188" s="113"/>
      <c r="VOF188" s="113"/>
      <c r="VOG188" s="113"/>
      <c r="VOH188" s="113"/>
      <c r="VOI188" s="113"/>
      <c r="VOJ188" s="113"/>
      <c r="VOK188" s="113"/>
      <c r="VOL188" s="113"/>
      <c r="VOM188" s="113"/>
      <c r="VON188" s="113"/>
      <c r="VOO188" s="113"/>
      <c r="VOP188" s="113"/>
      <c r="VOQ188" s="113"/>
      <c r="VOR188" s="113"/>
      <c r="VOS188" s="113"/>
      <c r="VOT188" s="113"/>
      <c r="VOU188" s="113"/>
      <c r="VOV188" s="113"/>
      <c r="VOW188" s="113"/>
      <c r="VOX188" s="113"/>
      <c r="VOY188" s="113"/>
      <c r="VOZ188" s="113"/>
      <c r="VPA188" s="113"/>
      <c r="VPB188" s="113"/>
      <c r="VPC188" s="113"/>
      <c r="VPD188" s="113"/>
      <c r="VPE188" s="113"/>
      <c r="VPF188" s="113"/>
      <c r="VPG188" s="113"/>
      <c r="VPH188" s="113"/>
      <c r="VPI188" s="113"/>
      <c r="VPJ188" s="113"/>
      <c r="VPK188" s="113"/>
      <c r="VPL188" s="113"/>
      <c r="VPM188" s="113"/>
      <c r="VPN188" s="113"/>
      <c r="VPO188" s="113"/>
      <c r="VPP188" s="113"/>
      <c r="VPQ188" s="113"/>
      <c r="VPR188" s="113"/>
      <c r="VPS188" s="113"/>
      <c r="VPT188" s="113"/>
      <c r="VPU188" s="113"/>
      <c r="VPV188" s="113"/>
      <c r="VPW188" s="113"/>
      <c r="VPX188" s="113"/>
      <c r="VPY188" s="113"/>
      <c r="VPZ188" s="113"/>
      <c r="VQA188" s="113"/>
      <c r="VQB188" s="113"/>
      <c r="VQC188" s="113"/>
      <c r="VQD188" s="113"/>
      <c r="VQE188" s="113"/>
      <c r="VQF188" s="113"/>
      <c r="VQG188" s="113"/>
      <c r="VQH188" s="113"/>
      <c r="VQI188" s="113"/>
      <c r="VQJ188" s="113"/>
      <c r="VQK188" s="113"/>
      <c r="VQL188" s="113"/>
      <c r="VQM188" s="113"/>
      <c r="VQN188" s="113"/>
      <c r="VQO188" s="113"/>
      <c r="VQP188" s="113"/>
      <c r="VQQ188" s="113"/>
      <c r="VQR188" s="113"/>
      <c r="VQS188" s="113"/>
      <c r="VQT188" s="113"/>
      <c r="VQU188" s="113"/>
      <c r="VQV188" s="113"/>
      <c r="VQW188" s="113"/>
      <c r="VQX188" s="113"/>
      <c r="VQY188" s="113"/>
      <c r="VQZ188" s="113"/>
      <c r="VRA188" s="113"/>
      <c r="VRB188" s="113"/>
      <c r="VRC188" s="113"/>
      <c r="VRD188" s="113"/>
      <c r="VRE188" s="113"/>
      <c r="VRF188" s="113"/>
      <c r="VRG188" s="113"/>
      <c r="VRH188" s="113"/>
      <c r="VRI188" s="113"/>
      <c r="VRJ188" s="113"/>
      <c r="VRK188" s="113"/>
      <c r="VRL188" s="113"/>
      <c r="VRM188" s="113"/>
      <c r="VRN188" s="113"/>
      <c r="VRO188" s="113"/>
      <c r="VRP188" s="113"/>
      <c r="VRQ188" s="113"/>
      <c r="VRR188" s="113"/>
      <c r="VRS188" s="113"/>
      <c r="VRT188" s="113"/>
      <c r="VRU188" s="113"/>
      <c r="VRV188" s="113"/>
      <c r="VRW188" s="113"/>
      <c r="VRX188" s="113"/>
      <c r="VRY188" s="113"/>
      <c r="VRZ188" s="113"/>
      <c r="VSA188" s="113"/>
      <c r="VSB188" s="113"/>
      <c r="VSC188" s="113"/>
      <c r="VSD188" s="113"/>
      <c r="VSE188" s="113"/>
      <c r="VSF188" s="113"/>
      <c r="VSG188" s="113"/>
      <c r="VSH188" s="113"/>
      <c r="VSI188" s="113"/>
      <c r="VSJ188" s="113"/>
      <c r="VSK188" s="113"/>
      <c r="VSL188" s="113"/>
      <c r="VSM188" s="113"/>
      <c r="VSN188" s="113"/>
      <c r="VSO188" s="113"/>
      <c r="VSP188" s="113"/>
      <c r="VSQ188" s="113"/>
      <c r="VSR188" s="113"/>
      <c r="VSS188" s="113"/>
      <c r="VST188" s="113"/>
      <c r="VSU188" s="113"/>
      <c r="VSV188" s="113"/>
      <c r="VSW188" s="113"/>
      <c r="VSX188" s="113"/>
      <c r="VSY188" s="113"/>
      <c r="VSZ188" s="113"/>
      <c r="VTA188" s="113"/>
      <c r="VTB188" s="113"/>
      <c r="VTC188" s="113"/>
      <c r="VTD188" s="113"/>
      <c r="VTE188" s="113"/>
      <c r="VTF188" s="113"/>
      <c r="VTG188" s="113"/>
      <c r="VTH188" s="113"/>
      <c r="VTI188" s="113"/>
      <c r="VTJ188" s="113"/>
      <c r="VTK188" s="113"/>
      <c r="VTL188" s="113"/>
      <c r="VTM188" s="113"/>
      <c r="VTN188" s="113"/>
      <c r="VTO188" s="113"/>
      <c r="VTP188" s="113"/>
      <c r="VTQ188" s="113"/>
      <c r="VTR188" s="113"/>
      <c r="VTS188" s="113"/>
      <c r="VTT188" s="113"/>
      <c r="VTU188" s="113"/>
      <c r="VTV188" s="113"/>
      <c r="VTW188" s="113"/>
      <c r="VTX188" s="113"/>
      <c r="VTY188" s="113"/>
      <c r="VTZ188" s="113"/>
      <c r="VUA188" s="113"/>
      <c r="VUB188" s="113"/>
      <c r="VUC188" s="113"/>
      <c r="VUD188" s="113"/>
      <c r="VUE188" s="113"/>
      <c r="VUF188" s="113"/>
      <c r="VUG188" s="113"/>
      <c r="VUH188" s="113"/>
      <c r="VUI188" s="113"/>
      <c r="VUJ188" s="113"/>
      <c r="VUK188" s="113"/>
      <c r="VUL188" s="113"/>
      <c r="VUM188" s="113"/>
      <c r="VUN188" s="113"/>
      <c r="VUO188" s="113"/>
      <c r="VUP188" s="113"/>
      <c r="VUQ188" s="113"/>
      <c r="VUR188" s="113"/>
      <c r="VUS188" s="113"/>
      <c r="VUT188" s="113"/>
      <c r="VUU188" s="113"/>
      <c r="VUV188" s="113"/>
      <c r="VUW188" s="113"/>
      <c r="VUX188" s="113"/>
      <c r="VUY188" s="113"/>
      <c r="VUZ188" s="113"/>
      <c r="VVA188" s="113"/>
      <c r="VVB188" s="113"/>
      <c r="VVC188" s="113"/>
      <c r="VVD188" s="113"/>
      <c r="VVE188" s="113"/>
      <c r="VVF188" s="113"/>
      <c r="VVG188" s="113"/>
      <c r="VVH188" s="113"/>
      <c r="VVI188" s="113"/>
      <c r="VVJ188" s="113"/>
      <c r="VVK188" s="113"/>
      <c r="VVL188" s="113"/>
      <c r="VVM188" s="113"/>
      <c r="VVN188" s="113"/>
      <c r="VVO188" s="113"/>
      <c r="VVP188" s="113"/>
      <c r="VVQ188" s="113"/>
      <c r="VVR188" s="113"/>
      <c r="VVS188" s="113"/>
      <c r="VVT188" s="113"/>
      <c r="VVU188" s="113"/>
      <c r="VVV188" s="113"/>
      <c r="VVW188" s="113"/>
      <c r="VVX188" s="113"/>
      <c r="VVY188" s="113"/>
      <c r="VVZ188" s="113"/>
      <c r="VWA188" s="113"/>
      <c r="VWB188" s="113"/>
      <c r="VWC188" s="113"/>
      <c r="VWD188" s="113"/>
      <c r="VWE188" s="113"/>
      <c r="VWF188" s="113"/>
      <c r="VWG188" s="113"/>
      <c r="VWH188" s="113"/>
      <c r="VWI188" s="113"/>
      <c r="VWJ188" s="113"/>
      <c r="VWK188" s="113"/>
      <c r="VWL188" s="113"/>
      <c r="VWM188" s="113"/>
      <c r="VWN188" s="113"/>
      <c r="VWO188" s="113"/>
      <c r="VWP188" s="113"/>
      <c r="VWQ188" s="113"/>
      <c r="VWR188" s="113"/>
      <c r="VWS188" s="113"/>
      <c r="VWT188" s="113"/>
      <c r="VWU188" s="113"/>
      <c r="VWV188" s="113"/>
      <c r="VWW188" s="113"/>
      <c r="VWX188" s="113"/>
      <c r="VWY188" s="113"/>
      <c r="VWZ188" s="113"/>
      <c r="VXA188" s="113"/>
      <c r="VXB188" s="113"/>
      <c r="VXC188" s="113"/>
      <c r="VXD188" s="113"/>
      <c r="VXE188" s="113"/>
      <c r="VXF188" s="113"/>
      <c r="VXG188" s="113"/>
      <c r="VXH188" s="113"/>
      <c r="VXI188" s="113"/>
      <c r="VXJ188" s="113"/>
      <c r="VXK188" s="113"/>
      <c r="VXL188" s="113"/>
      <c r="VXM188" s="113"/>
      <c r="VXN188" s="113"/>
      <c r="VXO188" s="113"/>
      <c r="VXP188" s="113"/>
      <c r="VXQ188" s="113"/>
      <c r="VXR188" s="113"/>
      <c r="VXS188" s="113"/>
      <c r="VXT188" s="113"/>
      <c r="VXU188" s="113"/>
      <c r="VXV188" s="113"/>
      <c r="VXW188" s="113"/>
      <c r="VXX188" s="113"/>
      <c r="VXY188" s="113"/>
      <c r="VXZ188" s="113"/>
      <c r="VYA188" s="113"/>
      <c r="VYB188" s="113"/>
      <c r="VYC188" s="113"/>
      <c r="VYD188" s="113"/>
      <c r="VYE188" s="113"/>
      <c r="VYF188" s="113"/>
      <c r="VYG188" s="113"/>
      <c r="VYH188" s="113"/>
      <c r="VYI188" s="113"/>
      <c r="VYJ188" s="113"/>
      <c r="VYK188" s="113"/>
      <c r="VYL188" s="113"/>
      <c r="VYM188" s="113"/>
      <c r="VYN188" s="113"/>
      <c r="VYO188" s="113"/>
      <c r="VYP188" s="113"/>
      <c r="VYQ188" s="113"/>
      <c r="VYR188" s="113"/>
      <c r="VYS188" s="113"/>
      <c r="VYT188" s="113"/>
      <c r="VYU188" s="113"/>
      <c r="VYV188" s="113"/>
      <c r="VYW188" s="113"/>
      <c r="VYX188" s="113"/>
      <c r="VYY188" s="113"/>
      <c r="VYZ188" s="113"/>
      <c r="VZA188" s="113"/>
      <c r="VZB188" s="113"/>
      <c r="VZC188" s="113"/>
      <c r="VZD188" s="113"/>
      <c r="VZE188" s="113"/>
      <c r="VZF188" s="113"/>
      <c r="VZG188" s="113"/>
      <c r="VZH188" s="113"/>
      <c r="VZI188" s="113"/>
      <c r="VZJ188" s="113"/>
      <c r="VZK188" s="113"/>
      <c r="VZL188" s="113"/>
      <c r="VZM188" s="113"/>
      <c r="VZN188" s="113"/>
      <c r="VZO188" s="113"/>
      <c r="VZP188" s="113"/>
      <c r="VZQ188" s="113"/>
      <c r="VZR188" s="113"/>
      <c r="VZS188" s="113"/>
      <c r="VZT188" s="113"/>
      <c r="VZU188" s="113"/>
      <c r="VZV188" s="113"/>
      <c r="VZW188" s="113"/>
      <c r="VZX188" s="113"/>
      <c r="VZY188" s="113"/>
      <c r="VZZ188" s="113"/>
      <c r="WAA188" s="113"/>
      <c r="WAB188" s="113"/>
      <c r="WAC188" s="113"/>
      <c r="WAD188" s="113"/>
      <c r="WAE188" s="113"/>
      <c r="WAF188" s="113"/>
      <c r="WAG188" s="113"/>
      <c r="WAH188" s="113"/>
      <c r="WAI188" s="113"/>
      <c r="WAJ188" s="113"/>
      <c r="WAK188" s="113"/>
      <c r="WAL188" s="113"/>
      <c r="WAM188" s="113"/>
      <c r="WAN188" s="113"/>
      <c r="WAO188" s="113"/>
      <c r="WAP188" s="113"/>
      <c r="WAQ188" s="113"/>
      <c r="WAR188" s="113"/>
      <c r="WAS188" s="113"/>
      <c r="WAT188" s="113"/>
      <c r="WAU188" s="113"/>
      <c r="WAV188" s="113"/>
      <c r="WAW188" s="113"/>
      <c r="WAX188" s="113"/>
      <c r="WAY188" s="113"/>
      <c r="WAZ188" s="113"/>
      <c r="WBA188" s="113"/>
      <c r="WBB188" s="113"/>
      <c r="WBC188" s="113"/>
      <c r="WBD188" s="113"/>
      <c r="WBE188" s="113"/>
      <c r="WBF188" s="113"/>
      <c r="WBG188" s="113"/>
      <c r="WBH188" s="113"/>
      <c r="WBI188" s="113"/>
      <c r="WBJ188" s="113"/>
      <c r="WBK188" s="113"/>
      <c r="WBL188" s="113"/>
      <c r="WBM188" s="113"/>
      <c r="WBN188" s="113"/>
      <c r="WBO188" s="113"/>
      <c r="WBP188" s="113"/>
      <c r="WBQ188" s="113"/>
      <c r="WBR188" s="113"/>
      <c r="WBS188" s="113"/>
      <c r="WBT188" s="113"/>
      <c r="WBU188" s="113"/>
      <c r="WBV188" s="113"/>
      <c r="WBW188" s="113"/>
      <c r="WBX188" s="113"/>
      <c r="WBY188" s="113"/>
      <c r="WBZ188" s="113"/>
      <c r="WCA188" s="113"/>
      <c r="WCB188" s="113"/>
      <c r="WCC188" s="113"/>
      <c r="WCD188" s="113"/>
      <c r="WCE188" s="113"/>
      <c r="WCF188" s="113"/>
      <c r="WCG188" s="113"/>
      <c r="WCH188" s="113"/>
      <c r="WCI188" s="113"/>
      <c r="WCJ188" s="113"/>
      <c r="WCK188" s="113"/>
      <c r="WCL188" s="113"/>
      <c r="WCM188" s="113"/>
      <c r="WCN188" s="113"/>
      <c r="WCO188" s="113"/>
      <c r="WCP188" s="113"/>
      <c r="WCQ188" s="113"/>
      <c r="WCR188" s="113"/>
      <c r="WCS188" s="113"/>
      <c r="WCT188" s="113"/>
      <c r="WCU188" s="113"/>
      <c r="WCV188" s="113"/>
      <c r="WCW188" s="113"/>
      <c r="WCX188" s="113"/>
      <c r="WCY188" s="113"/>
      <c r="WCZ188" s="113"/>
      <c r="WDA188" s="113"/>
      <c r="WDB188" s="113"/>
      <c r="WDC188" s="113"/>
      <c r="WDD188" s="113"/>
      <c r="WDE188" s="113"/>
      <c r="WDF188" s="113"/>
      <c r="WDG188" s="113"/>
      <c r="WDH188" s="113"/>
      <c r="WDI188" s="113"/>
      <c r="WDJ188" s="113"/>
      <c r="WDK188" s="113"/>
      <c r="WDL188" s="113"/>
      <c r="WDM188" s="113"/>
      <c r="WDN188" s="113"/>
      <c r="WDO188" s="113"/>
      <c r="WDP188" s="113"/>
      <c r="WDQ188" s="113"/>
      <c r="WDR188" s="113"/>
      <c r="WDS188" s="113"/>
      <c r="WDT188" s="113"/>
      <c r="WDU188" s="113"/>
      <c r="WDV188" s="113"/>
      <c r="WDW188" s="113"/>
      <c r="WDX188" s="113"/>
      <c r="WDY188" s="113"/>
      <c r="WDZ188" s="113"/>
      <c r="WEA188" s="113"/>
      <c r="WEB188" s="113"/>
      <c r="WEC188" s="113"/>
      <c r="WED188" s="113"/>
      <c r="WEE188" s="113"/>
      <c r="WEF188" s="113"/>
      <c r="WEG188" s="113"/>
      <c r="WEH188" s="113"/>
      <c r="WEI188" s="113"/>
      <c r="WEJ188" s="113"/>
      <c r="WEK188" s="113"/>
      <c r="WEL188" s="113"/>
      <c r="WEM188" s="113"/>
      <c r="WEN188" s="113"/>
      <c r="WEO188" s="113"/>
      <c r="WEP188" s="113"/>
      <c r="WEQ188" s="113"/>
      <c r="WER188" s="113"/>
      <c r="WES188" s="113"/>
      <c r="WET188" s="113"/>
      <c r="WEU188" s="113"/>
      <c r="WEV188" s="113"/>
      <c r="WEW188" s="113"/>
      <c r="WEX188" s="113"/>
      <c r="WEY188" s="113"/>
      <c r="WEZ188" s="113"/>
      <c r="WFA188" s="113"/>
      <c r="WFB188" s="113"/>
      <c r="WFC188" s="113"/>
      <c r="WFD188" s="113"/>
      <c r="WFE188" s="113"/>
      <c r="WFF188" s="113"/>
      <c r="WFG188" s="113"/>
      <c r="WFH188" s="113"/>
      <c r="WFI188" s="113"/>
      <c r="WFJ188" s="113"/>
      <c r="WFK188" s="113"/>
      <c r="WFL188" s="113"/>
      <c r="WFM188" s="113"/>
      <c r="WFN188" s="113"/>
      <c r="WFO188" s="113"/>
      <c r="WFP188" s="113"/>
      <c r="WFQ188" s="113"/>
      <c r="WFR188" s="113"/>
      <c r="WFS188" s="113"/>
      <c r="WFT188" s="113"/>
      <c r="WFU188" s="113"/>
      <c r="WFV188" s="113"/>
      <c r="WFW188" s="113"/>
      <c r="WFX188" s="113"/>
      <c r="WFY188" s="113"/>
      <c r="WFZ188" s="113"/>
      <c r="WGA188" s="113"/>
      <c r="WGB188" s="113"/>
      <c r="WGC188" s="113"/>
      <c r="WGD188" s="113"/>
      <c r="WGE188" s="113"/>
      <c r="WGF188" s="113"/>
      <c r="WGG188" s="113"/>
      <c r="WGH188" s="113"/>
      <c r="WGI188" s="113"/>
      <c r="WGJ188" s="113"/>
      <c r="WGK188" s="113"/>
      <c r="WGL188" s="113"/>
      <c r="WGM188" s="113"/>
      <c r="WGN188" s="113"/>
      <c r="WGO188" s="113"/>
      <c r="WGP188" s="113"/>
      <c r="WGQ188" s="113"/>
      <c r="WGR188" s="113"/>
      <c r="WGS188" s="113"/>
      <c r="WGT188" s="113"/>
      <c r="WGU188" s="113"/>
      <c r="WGV188" s="113"/>
      <c r="WGW188" s="113"/>
      <c r="WGX188" s="113"/>
      <c r="WGY188" s="113"/>
      <c r="WGZ188" s="113"/>
      <c r="WHA188" s="113"/>
      <c r="WHB188" s="113"/>
      <c r="WHC188" s="113"/>
      <c r="WHD188" s="113"/>
      <c r="WHE188" s="113"/>
      <c r="WHF188" s="113"/>
      <c r="WHG188" s="113"/>
      <c r="WHH188" s="113"/>
      <c r="WHI188" s="113"/>
      <c r="WHJ188" s="113"/>
      <c r="WHK188" s="113"/>
      <c r="WHL188" s="113"/>
      <c r="WHM188" s="113"/>
      <c r="WHN188" s="113"/>
      <c r="WHO188" s="113"/>
      <c r="WHP188" s="113"/>
      <c r="WHQ188" s="113"/>
      <c r="WHR188" s="113"/>
      <c r="WHS188" s="113"/>
      <c r="WHT188" s="113"/>
      <c r="WHU188" s="113"/>
      <c r="WHV188" s="113"/>
      <c r="WHW188" s="113"/>
      <c r="WHX188" s="113"/>
      <c r="WHY188" s="113"/>
      <c r="WHZ188" s="113"/>
      <c r="WIA188" s="113"/>
      <c r="WIB188" s="113"/>
      <c r="WIC188" s="113"/>
      <c r="WID188" s="113"/>
      <c r="WIE188" s="113"/>
      <c r="WIF188" s="113"/>
      <c r="WIG188" s="113"/>
      <c r="WIH188" s="113"/>
      <c r="WII188" s="113"/>
      <c r="WIJ188" s="113"/>
      <c r="WIK188" s="113"/>
      <c r="WIL188" s="113"/>
      <c r="WIM188" s="113"/>
      <c r="WIN188" s="113"/>
      <c r="WIO188" s="113"/>
      <c r="WIP188" s="113"/>
      <c r="WIQ188" s="113"/>
      <c r="WIR188" s="113"/>
      <c r="WIS188" s="113"/>
      <c r="WIT188" s="113"/>
      <c r="WIU188" s="113"/>
      <c r="WIV188" s="113"/>
      <c r="WIW188" s="113"/>
      <c r="WIX188" s="113"/>
      <c r="WIY188" s="113"/>
      <c r="WIZ188" s="113"/>
      <c r="WJA188" s="113"/>
      <c r="WJB188" s="113"/>
      <c r="WJC188" s="113"/>
      <c r="WJD188" s="113"/>
      <c r="WJE188" s="113"/>
      <c r="WJF188" s="113"/>
      <c r="WJG188" s="113"/>
      <c r="WJH188" s="113"/>
      <c r="WJI188" s="113"/>
      <c r="WJJ188" s="113"/>
      <c r="WJK188" s="113"/>
      <c r="WJL188" s="113"/>
      <c r="WJM188" s="113"/>
      <c r="WJN188" s="113"/>
      <c r="WJO188" s="113"/>
      <c r="WJP188" s="113"/>
      <c r="WJQ188" s="113"/>
      <c r="WJR188" s="113"/>
      <c r="WJS188" s="113"/>
      <c r="WJT188" s="113"/>
      <c r="WJU188" s="113"/>
      <c r="WJV188" s="113"/>
      <c r="WJW188" s="113"/>
      <c r="WJX188" s="113"/>
      <c r="WJY188" s="113"/>
      <c r="WJZ188" s="113"/>
      <c r="WKA188" s="113"/>
      <c r="WKB188" s="113"/>
      <c r="WKC188" s="113"/>
      <c r="WKD188" s="113"/>
      <c r="WKE188" s="113"/>
      <c r="WKF188" s="113"/>
      <c r="WKG188" s="113"/>
      <c r="WKH188" s="113"/>
      <c r="WKI188" s="113"/>
      <c r="WKJ188" s="113"/>
      <c r="WKK188" s="113"/>
      <c r="WKL188" s="113"/>
      <c r="WKM188" s="113"/>
      <c r="WKN188" s="113"/>
      <c r="WKO188" s="113"/>
      <c r="WKP188" s="113"/>
      <c r="WKQ188" s="113"/>
      <c r="WKR188" s="113"/>
      <c r="WKS188" s="113"/>
      <c r="WKT188" s="113"/>
      <c r="WKU188" s="113"/>
      <c r="WKV188" s="113"/>
      <c r="WKW188" s="113"/>
      <c r="WKX188" s="113"/>
      <c r="WKY188" s="113"/>
      <c r="WKZ188" s="113"/>
      <c r="WLA188" s="113"/>
      <c r="WLB188" s="113"/>
      <c r="WLC188" s="113"/>
      <c r="WLD188" s="113"/>
      <c r="WLE188" s="113"/>
      <c r="WLF188" s="113"/>
      <c r="WLG188" s="113"/>
      <c r="WLH188" s="113"/>
      <c r="WLI188" s="113"/>
      <c r="WLJ188" s="113"/>
      <c r="WLK188" s="113"/>
      <c r="WLL188" s="113"/>
      <c r="WLM188" s="113"/>
      <c r="WLN188" s="113"/>
      <c r="WLO188" s="113"/>
      <c r="WLP188" s="113"/>
      <c r="WLQ188" s="113"/>
      <c r="WLR188" s="113"/>
      <c r="WLS188" s="113"/>
      <c r="WLT188" s="113"/>
      <c r="WLU188" s="113"/>
      <c r="WLV188" s="113"/>
      <c r="WLW188" s="113"/>
      <c r="WLX188" s="113"/>
      <c r="WLY188" s="113"/>
      <c r="WLZ188" s="113"/>
      <c r="WMA188" s="113"/>
      <c r="WMB188" s="113"/>
      <c r="WMC188" s="113"/>
      <c r="WMD188" s="113"/>
      <c r="WME188" s="113"/>
      <c r="WMF188" s="113"/>
      <c r="WMG188" s="113"/>
      <c r="WMH188" s="113"/>
      <c r="WMI188" s="113"/>
      <c r="WMJ188" s="113"/>
      <c r="WMK188" s="113"/>
      <c r="WML188" s="113"/>
      <c r="WMM188" s="113"/>
      <c r="WMN188" s="113"/>
      <c r="WMO188" s="113"/>
      <c r="WMP188" s="113"/>
      <c r="WMQ188" s="113"/>
      <c r="WMR188" s="113"/>
      <c r="WMS188" s="113"/>
      <c r="WMT188" s="113"/>
      <c r="WMU188" s="113"/>
      <c r="WMV188" s="113"/>
      <c r="WMW188" s="113"/>
      <c r="WMX188" s="113"/>
      <c r="WMY188" s="113"/>
      <c r="WMZ188" s="113"/>
      <c r="WNA188" s="113"/>
      <c r="WNB188" s="113"/>
      <c r="WNC188" s="113"/>
      <c r="WND188" s="113"/>
      <c r="WNE188" s="113"/>
      <c r="WNF188" s="113"/>
      <c r="WNG188" s="113"/>
      <c r="WNH188" s="113"/>
      <c r="WNI188" s="113"/>
      <c r="WNJ188" s="113"/>
      <c r="WNK188" s="113"/>
      <c r="WNL188" s="113"/>
      <c r="WNM188" s="113"/>
      <c r="WNN188" s="113"/>
      <c r="WNO188" s="113"/>
      <c r="WNP188" s="113"/>
      <c r="WNQ188" s="113"/>
      <c r="WNR188" s="113"/>
      <c r="WNS188" s="113"/>
      <c r="WNT188" s="113"/>
      <c r="WNU188" s="113"/>
      <c r="WNV188" s="113"/>
      <c r="WNW188" s="113"/>
      <c r="WNX188" s="113"/>
      <c r="WNY188" s="113"/>
      <c r="WNZ188" s="113"/>
      <c r="WOA188" s="113"/>
      <c r="WOB188" s="113"/>
      <c r="WOC188" s="113"/>
      <c r="WOD188" s="113"/>
      <c r="WOE188" s="113"/>
      <c r="WOF188" s="113"/>
      <c r="WOG188" s="113"/>
      <c r="WOH188" s="113"/>
      <c r="WOI188" s="113"/>
      <c r="WOJ188" s="113"/>
      <c r="WOK188" s="113"/>
      <c r="WOL188" s="113"/>
      <c r="WOM188" s="113"/>
      <c r="WON188" s="113"/>
      <c r="WOO188" s="113"/>
      <c r="WOP188" s="113"/>
      <c r="WOQ188" s="113"/>
      <c r="WOR188" s="113"/>
      <c r="WOS188" s="113"/>
      <c r="WOT188" s="113"/>
      <c r="WOU188" s="113"/>
      <c r="WOV188" s="113"/>
      <c r="WOW188" s="113"/>
      <c r="WOX188" s="113"/>
      <c r="WOY188" s="113"/>
      <c r="WOZ188" s="113"/>
      <c r="WPA188" s="113"/>
      <c r="WPB188" s="113"/>
      <c r="WPC188" s="113"/>
      <c r="WPD188" s="113"/>
      <c r="WPE188" s="113"/>
      <c r="WPF188" s="113"/>
      <c r="WPG188" s="113"/>
      <c r="WPH188" s="113"/>
      <c r="WPI188" s="113"/>
      <c r="WPJ188" s="113"/>
      <c r="WPK188" s="113"/>
      <c r="WPL188" s="113"/>
      <c r="WPM188" s="113"/>
      <c r="WPN188" s="113"/>
      <c r="WPO188" s="113"/>
      <c r="WPP188" s="113"/>
      <c r="WPQ188" s="113"/>
      <c r="WPR188" s="113"/>
      <c r="WPS188" s="113"/>
      <c r="WPT188" s="113"/>
      <c r="WPU188" s="113"/>
      <c r="WPV188" s="113"/>
      <c r="WPW188" s="113"/>
      <c r="WPX188" s="113"/>
      <c r="WPY188" s="113"/>
      <c r="WPZ188" s="113"/>
      <c r="WQA188" s="113"/>
      <c r="WQB188" s="113"/>
      <c r="WQC188" s="113"/>
      <c r="WQD188" s="113"/>
      <c r="WQE188" s="113"/>
      <c r="WQF188" s="113"/>
      <c r="WQG188" s="113"/>
      <c r="WQH188" s="113"/>
      <c r="WQI188" s="113"/>
      <c r="WQJ188" s="113"/>
      <c r="WQK188" s="113"/>
      <c r="WQL188" s="113"/>
      <c r="WQM188" s="113"/>
      <c r="WQN188" s="113"/>
      <c r="WQO188" s="113"/>
      <c r="WQP188" s="113"/>
      <c r="WQQ188" s="113"/>
      <c r="WQR188" s="113"/>
      <c r="WQS188" s="113"/>
      <c r="WQT188" s="113"/>
      <c r="WQU188" s="113"/>
      <c r="WQV188" s="113"/>
      <c r="WQW188" s="113"/>
      <c r="WQX188" s="113"/>
      <c r="WQY188" s="113"/>
      <c r="WQZ188" s="113"/>
      <c r="WRA188" s="113"/>
      <c r="WRB188" s="113"/>
      <c r="WRC188" s="113"/>
      <c r="WRD188" s="113"/>
      <c r="WRE188" s="113"/>
      <c r="WRF188" s="113"/>
      <c r="WRG188" s="113"/>
      <c r="WRH188" s="113"/>
      <c r="WRI188" s="113"/>
      <c r="WRJ188" s="113"/>
      <c r="WRK188" s="113"/>
      <c r="WRL188" s="113"/>
      <c r="WRM188" s="113"/>
      <c r="WRN188" s="113"/>
      <c r="WRO188" s="113"/>
      <c r="WRP188" s="113"/>
      <c r="WRQ188" s="113"/>
      <c r="WRR188" s="113"/>
      <c r="WRS188" s="113"/>
      <c r="WRT188" s="113"/>
      <c r="WRU188" s="113"/>
      <c r="WRV188" s="113"/>
      <c r="WRW188" s="113"/>
      <c r="WRX188" s="113"/>
      <c r="WRY188" s="113"/>
      <c r="WRZ188" s="113"/>
      <c r="WSA188" s="113"/>
      <c r="WSB188" s="113"/>
      <c r="WSC188" s="113"/>
      <c r="WSD188" s="113"/>
      <c r="WSE188" s="113"/>
      <c r="WSF188" s="113"/>
      <c r="WSG188" s="113"/>
      <c r="WSH188" s="113"/>
      <c r="WSI188" s="113"/>
      <c r="WSJ188" s="113"/>
      <c r="WSK188" s="113"/>
      <c r="WSL188" s="113"/>
      <c r="WSM188" s="113"/>
      <c r="WSN188" s="113"/>
      <c r="WSO188" s="113"/>
      <c r="WSP188" s="113"/>
      <c r="WSQ188" s="113"/>
      <c r="WSR188" s="113"/>
      <c r="WSS188" s="113"/>
      <c r="WST188" s="113"/>
      <c r="WSU188" s="113"/>
      <c r="WSV188" s="113"/>
      <c r="WSW188" s="113"/>
      <c r="WSX188" s="113"/>
      <c r="WSY188" s="113"/>
      <c r="WSZ188" s="113"/>
      <c r="WTA188" s="113"/>
      <c r="WTB188" s="113"/>
      <c r="WTC188" s="113"/>
      <c r="WTD188" s="113"/>
      <c r="WTE188" s="113"/>
      <c r="WTF188" s="113"/>
      <c r="WTG188" s="113"/>
      <c r="WTH188" s="113"/>
      <c r="WTI188" s="113"/>
      <c r="WTJ188" s="113"/>
      <c r="WTK188" s="113"/>
      <c r="WTL188" s="113"/>
      <c r="WTM188" s="113"/>
      <c r="WTN188" s="113"/>
      <c r="WTO188" s="113"/>
      <c r="WTP188" s="113"/>
      <c r="WTQ188" s="113"/>
      <c r="WTR188" s="113"/>
      <c r="WTS188" s="113"/>
      <c r="WTT188" s="113"/>
      <c r="WTU188" s="113"/>
      <c r="WTV188" s="113"/>
      <c r="WTW188" s="113"/>
      <c r="WTX188" s="113"/>
      <c r="WTY188" s="113"/>
      <c r="WTZ188" s="113"/>
      <c r="WUA188" s="113"/>
      <c r="WUB188" s="113"/>
      <c r="WUC188" s="113"/>
      <c r="WUD188" s="113"/>
      <c r="WUE188" s="113"/>
      <c r="WUF188" s="113"/>
      <c r="WUG188" s="113"/>
      <c r="WUH188" s="113"/>
      <c r="WUI188" s="113"/>
      <c r="WUJ188" s="113"/>
      <c r="WUK188" s="113"/>
      <c r="WUL188" s="113"/>
      <c r="WUM188" s="113"/>
      <c r="WUN188" s="113"/>
      <c r="WUO188" s="113"/>
      <c r="WUP188" s="113"/>
      <c r="WUQ188" s="113"/>
      <c r="WUR188" s="113"/>
      <c r="WUS188" s="113"/>
      <c r="WUT188" s="113"/>
      <c r="WUU188" s="113"/>
      <c r="WUV188" s="113"/>
      <c r="WUW188" s="113"/>
      <c r="WUX188" s="113"/>
      <c r="WUY188" s="113"/>
      <c r="WUZ188" s="113"/>
      <c r="WVA188" s="113"/>
      <c r="WVB188" s="113"/>
      <c r="WVC188" s="113"/>
      <c r="WVD188" s="113"/>
      <c r="WVE188" s="113"/>
      <c r="WVF188" s="113"/>
      <c r="WVG188" s="113"/>
      <c r="WVH188" s="113"/>
      <c r="WVI188" s="113"/>
      <c r="WVJ188" s="113"/>
      <c r="WVK188" s="113"/>
      <c r="WVL188" s="113"/>
      <c r="WVM188" s="113"/>
      <c r="WVN188" s="113"/>
      <c r="WVO188" s="113"/>
      <c r="WVP188" s="113"/>
      <c r="WVQ188" s="113"/>
      <c r="WVR188" s="113"/>
      <c r="WVS188" s="113"/>
      <c r="WVT188" s="113"/>
      <c r="WVU188" s="113"/>
      <c r="WVV188" s="113"/>
      <c r="WVW188" s="113"/>
      <c r="WVX188" s="113"/>
      <c r="WVY188" s="113"/>
      <c r="WVZ188" s="113"/>
      <c r="WWA188" s="113"/>
      <c r="WWB188" s="113"/>
      <c r="WWC188" s="113"/>
      <c r="WWD188" s="113"/>
      <c r="WWE188" s="113"/>
      <c r="WWF188" s="113"/>
      <c r="WWG188" s="113"/>
      <c r="WWH188" s="113"/>
      <c r="WWI188" s="113"/>
      <c r="WWJ188" s="113"/>
      <c r="WWK188" s="113"/>
      <c r="WWL188" s="113"/>
      <c r="WWM188" s="113"/>
      <c r="WWN188" s="113"/>
      <c r="WWO188" s="113"/>
      <c r="WWP188" s="113"/>
      <c r="WWQ188" s="113"/>
      <c r="WWR188" s="113"/>
      <c r="WWS188" s="113"/>
      <c r="WWT188" s="113"/>
      <c r="WWU188" s="113"/>
      <c r="WWV188" s="113"/>
      <c r="WWW188" s="113"/>
      <c r="WWX188" s="113"/>
      <c r="WWY188" s="113"/>
      <c r="WWZ188" s="113"/>
      <c r="WXA188" s="113"/>
      <c r="WXB188" s="113"/>
      <c r="WXC188" s="113"/>
      <c r="WXD188" s="113"/>
      <c r="WXE188" s="113"/>
      <c r="WXF188" s="113"/>
      <c r="WXG188" s="113"/>
      <c r="WXH188" s="113"/>
      <c r="WXI188" s="113"/>
      <c r="WXJ188" s="113"/>
      <c r="WXK188" s="113"/>
      <c r="WXL188" s="113"/>
      <c r="WXM188" s="113"/>
      <c r="WXN188" s="113"/>
      <c r="WXO188" s="113"/>
      <c r="WXP188" s="113"/>
      <c r="WXQ188" s="113"/>
      <c r="WXR188" s="113"/>
      <c r="WXS188" s="113"/>
      <c r="WXT188" s="113"/>
      <c r="WXU188" s="113"/>
      <c r="WXV188" s="113"/>
      <c r="WXW188" s="113"/>
      <c r="WXX188" s="113"/>
      <c r="WXY188" s="113"/>
      <c r="WXZ188" s="113"/>
      <c r="WYA188" s="113"/>
      <c r="WYB188" s="113"/>
      <c r="WYC188" s="113"/>
      <c r="WYD188" s="113"/>
      <c r="WYE188" s="113"/>
      <c r="WYF188" s="113"/>
      <c r="WYG188" s="113"/>
      <c r="WYH188" s="113"/>
      <c r="WYI188" s="113"/>
      <c r="WYJ188" s="113"/>
      <c r="WYK188" s="113"/>
      <c r="WYL188" s="113"/>
      <c r="WYM188" s="113"/>
      <c r="WYN188" s="113"/>
      <c r="WYO188" s="113"/>
      <c r="WYP188" s="113"/>
      <c r="WYQ188" s="113"/>
      <c r="WYR188" s="113"/>
      <c r="WYS188" s="113"/>
      <c r="WYT188" s="113"/>
      <c r="WYU188" s="113"/>
      <c r="WYV188" s="113"/>
      <c r="WYW188" s="113"/>
      <c r="WYX188" s="113"/>
      <c r="WYY188" s="113"/>
      <c r="WYZ188" s="113"/>
      <c r="WZA188" s="113"/>
      <c r="WZB188" s="113"/>
      <c r="WZC188" s="113"/>
      <c r="WZD188" s="113"/>
      <c r="WZE188" s="113"/>
      <c r="WZF188" s="113"/>
      <c r="WZG188" s="113"/>
      <c r="WZH188" s="113"/>
      <c r="WZI188" s="113"/>
      <c r="WZJ188" s="113"/>
      <c r="WZK188" s="113"/>
      <c r="WZL188" s="113"/>
      <c r="WZM188" s="113"/>
      <c r="WZN188" s="113"/>
      <c r="WZO188" s="113"/>
      <c r="WZP188" s="113"/>
      <c r="WZQ188" s="113"/>
      <c r="WZR188" s="113"/>
      <c r="WZS188" s="113"/>
      <c r="WZT188" s="113"/>
      <c r="WZU188" s="113"/>
      <c r="WZV188" s="113"/>
      <c r="WZW188" s="113"/>
      <c r="WZX188" s="113"/>
      <c r="WZY188" s="113"/>
      <c r="WZZ188" s="113"/>
      <c r="XAA188" s="113"/>
      <c r="XAB188" s="113"/>
      <c r="XAC188" s="113"/>
      <c r="XAD188" s="113"/>
      <c r="XAE188" s="113"/>
      <c r="XAF188" s="113"/>
      <c r="XAG188" s="113"/>
      <c r="XAH188" s="113"/>
      <c r="XAI188" s="113"/>
      <c r="XAJ188" s="113"/>
      <c r="XAK188" s="113"/>
      <c r="XAL188" s="113"/>
      <c r="XAM188" s="113"/>
      <c r="XAN188" s="113"/>
      <c r="XAO188" s="113"/>
      <c r="XAP188" s="113"/>
      <c r="XAQ188" s="113"/>
      <c r="XAR188" s="113"/>
      <c r="XAS188" s="113"/>
      <c r="XAT188" s="113"/>
      <c r="XAU188" s="113"/>
      <c r="XAV188" s="113"/>
      <c r="XAW188" s="113"/>
      <c r="XAX188" s="113"/>
      <c r="XAY188" s="113"/>
      <c r="XAZ188" s="113"/>
      <c r="XBA188" s="113"/>
      <c r="XBB188" s="113"/>
      <c r="XBC188" s="113"/>
      <c r="XBD188" s="113"/>
      <c r="XBE188" s="113"/>
      <c r="XBF188" s="113"/>
      <c r="XBG188" s="113"/>
      <c r="XBH188" s="113"/>
      <c r="XBI188" s="113"/>
      <c r="XBJ188" s="113"/>
      <c r="XBK188" s="113"/>
      <c r="XBL188" s="113"/>
      <c r="XBM188" s="113"/>
      <c r="XBN188" s="113"/>
      <c r="XBO188" s="113"/>
      <c r="XBP188" s="113"/>
      <c r="XBQ188" s="113"/>
      <c r="XBR188" s="113"/>
      <c r="XBS188" s="113"/>
      <c r="XBT188" s="113"/>
      <c r="XBU188" s="113"/>
      <c r="XBV188" s="113"/>
      <c r="XBW188" s="113"/>
      <c r="XBX188" s="113"/>
      <c r="XBY188" s="113"/>
      <c r="XBZ188" s="113"/>
      <c r="XCA188" s="113"/>
      <c r="XCB188" s="113"/>
      <c r="XCC188" s="113"/>
      <c r="XCD188" s="113"/>
      <c r="XCE188" s="113"/>
      <c r="XCF188" s="113"/>
      <c r="XCG188" s="113"/>
      <c r="XCH188" s="113"/>
      <c r="XCI188" s="113"/>
      <c r="XCJ188" s="113"/>
      <c r="XCK188" s="113"/>
      <c r="XCL188" s="113"/>
      <c r="XCM188" s="113"/>
      <c r="XCN188" s="113"/>
      <c r="XCO188" s="113"/>
      <c r="XCP188" s="113"/>
      <c r="XCQ188" s="113"/>
      <c r="XCR188" s="113"/>
      <c r="XCS188" s="113"/>
      <c r="XCT188" s="113"/>
      <c r="XCU188" s="113"/>
      <c r="XCV188" s="113"/>
      <c r="XCW188" s="113"/>
      <c r="XCX188" s="113"/>
      <c r="XCY188" s="113"/>
      <c r="XCZ188" s="113"/>
      <c r="XDA188" s="113"/>
      <c r="XDB188" s="113"/>
      <c r="XDC188" s="113"/>
      <c r="XDD188" s="113"/>
      <c r="XDE188" s="113"/>
      <c r="XDF188" s="113"/>
      <c r="XDG188" s="113"/>
      <c r="XDH188" s="113"/>
      <c r="XDI188" s="113"/>
      <c r="XDJ188" s="113"/>
      <c r="XDK188" s="113"/>
      <c r="XDL188" s="113"/>
      <c r="XDM188" s="113"/>
      <c r="XDN188" s="113"/>
      <c r="XDO188" s="113"/>
      <c r="XDP188" s="113"/>
      <c r="XDQ188" s="113"/>
      <c r="XDR188" s="113"/>
      <c r="XDS188" s="113"/>
      <c r="XDT188" s="113"/>
      <c r="XDU188" s="113"/>
      <c r="XDV188" s="113"/>
      <c r="XDW188" s="113"/>
      <c r="XDX188" s="113"/>
      <c r="XDY188" s="113"/>
      <c r="XDZ188" s="113"/>
      <c r="XEA188" s="113"/>
      <c r="XEB188" s="113"/>
      <c r="XEC188" s="113"/>
      <c r="XED188" s="113"/>
      <c r="XEE188" s="113"/>
      <c r="XEF188" s="113"/>
      <c r="XEG188" s="113"/>
      <c r="XEH188" s="113"/>
      <c r="XEI188" s="113"/>
      <c r="XEJ188" s="113"/>
      <c r="XEK188" s="113"/>
      <c r="XEL188" s="113"/>
      <c r="XEM188" s="113"/>
      <c r="XEN188" s="113"/>
      <c r="XEO188" s="113"/>
      <c r="XEP188" s="113"/>
      <c r="XEQ188" s="113"/>
      <c r="XER188" s="113"/>
      <c r="XES188" s="113"/>
    </row>
    <row r="189" spans="1:16373" s="4" customFormat="1" ht="34.5" customHeight="1" x14ac:dyDescent="0.25">
      <c r="A189" s="86"/>
      <c r="B189" s="93"/>
      <c r="C189" s="94"/>
      <c r="D189" s="95"/>
      <c r="E189" s="11"/>
      <c r="F189" s="142"/>
      <c r="G189" s="12"/>
      <c r="H189" s="13"/>
      <c r="I189" s="134"/>
      <c r="J189" s="12"/>
      <c r="K189" s="12"/>
      <c r="L189" s="14"/>
      <c r="M189" s="252"/>
      <c r="N189" s="179">
        <v>44</v>
      </c>
      <c r="O189" s="179" t="s">
        <v>84</v>
      </c>
      <c r="P189" s="180" t="s">
        <v>183</v>
      </c>
      <c r="Q189" s="175"/>
      <c r="R189" s="419"/>
      <c r="S189" s="420"/>
      <c r="T189" s="420"/>
      <c r="U189" s="420"/>
      <c r="V189" s="420"/>
      <c r="W189" s="414"/>
      <c r="X189" s="414"/>
      <c r="Y189" s="414"/>
      <c r="Z189" s="414"/>
      <c r="AA189" s="414"/>
      <c r="AB189" s="109"/>
      <c r="AC189" s="85">
        <f t="shared" ref="AC189:DB189" si="137">AC190</f>
        <v>243838500</v>
      </c>
      <c r="AD189" s="85">
        <f t="shared" si="137"/>
        <v>100000000</v>
      </c>
      <c r="AE189" s="85">
        <f t="shared" si="137"/>
        <v>100000000</v>
      </c>
      <c r="AF189" s="85">
        <f t="shared" si="137"/>
        <v>0</v>
      </c>
      <c r="AG189" s="85">
        <f t="shared" si="137"/>
        <v>153838500</v>
      </c>
      <c r="AH189" s="85">
        <f t="shared" si="137"/>
        <v>100000000</v>
      </c>
      <c r="AI189" s="85">
        <f t="shared" si="137"/>
        <v>100000000</v>
      </c>
      <c r="AJ189" s="85">
        <f t="shared" si="137"/>
        <v>0</v>
      </c>
      <c r="AK189" s="85">
        <f t="shared" si="137"/>
        <v>90000000</v>
      </c>
      <c r="AL189" s="85">
        <f t="shared" si="137"/>
        <v>0</v>
      </c>
      <c r="AM189" s="85">
        <f t="shared" si="137"/>
        <v>0</v>
      </c>
      <c r="AN189" s="85">
        <f t="shared" si="137"/>
        <v>0</v>
      </c>
      <c r="AO189" s="85">
        <f t="shared" si="137"/>
        <v>0</v>
      </c>
      <c r="AP189" s="85">
        <f t="shared" si="137"/>
        <v>0</v>
      </c>
      <c r="AQ189" s="85">
        <f t="shared" si="137"/>
        <v>0</v>
      </c>
      <c r="AR189" s="85">
        <f t="shared" si="137"/>
        <v>0</v>
      </c>
      <c r="AS189" s="85">
        <f t="shared" si="137"/>
        <v>0</v>
      </c>
      <c r="AT189" s="85">
        <f t="shared" si="137"/>
        <v>0</v>
      </c>
      <c r="AU189" s="85">
        <f t="shared" si="137"/>
        <v>0</v>
      </c>
      <c r="AV189" s="85">
        <f t="shared" si="137"/>
        <v>0</v>
      </c>
      <c r="AW189" s="85">
        <f t="shared" si="137"/>
        <v>0</v>
      </c>
      <c r="AX189" s="85">
        <f t="shared" si="137"/>
        <v>0</v>
      </c>
      <c r="AY189" s="85">
        <f t="shared" si="137"/>
        <v>0</v>
      </c>
      <c r="AZ189" s="85">
        <f t="shared" si="137"/>
        <v>0</v>
      </c>
      <c r="BA189" s="85">
        <f t="shared" si="137"/>
        <v>0</v>
      </c>
      <c r="BB189" s="85">
        <f t="shared" si="137"/>
        <v>0</v>
      </c>
      <c r="BC189" s="85">
        <f t="shared" si="137"/>
        <v>0</v>
      </c>
      <c r="BD189" s="85">
        <f t="shared" si="137"/>
        <v>0</v>
      </c>
      <c r="BE189" s="85">
        <f t="shared" si="137"/>
        <v>0</v>
      </c>
      <c r="BF189" s="85">
        <f t="shared" si="137"/>
        <v>0</v>
      </c>
      <c r="BG189" s="85">
        <f t="shared" si="137"/>
        <v>0</v>
      </c>
      <c r="BH189" s="85">
        <f t="shared" si="137"/>
        <v>0</v>
      </c>
      <c r="BI189" s="85">
        <f t="shared" si="137"/>
        <v>0</v>
      </c>
      <c r="BJ189" s="85">
        <f t="shared" si="137"/>
        <v>0</v>
      </c>
      <c r="BK189" s="85">
        <f t="shared" si="137"/>
        <v>0</v>
      </c>
      <c r="BL189" s="85">
        <f t="shared" si="137"/>
        <v>0</v>
      </c>
      <c r="BM189" s="85">
        <f t="shared" si="137"/>
        <v>0</v>
      </c>
      <c r="BN189" s="85">
        <f t="shared" si="137"/>
        <v>0</v>
      </c>
      <c r="BO189" s="85">
        <f t="shared" si="137"/>
        <v>0</v>
      </c>
      <c r="BP189" s="85">
        <f t="shared" si="137"/>
        <v>0</v>
      </c>
      <c r="BQ189" s="85">
        <f t="shared" si="137"/>
        <v>0</v>
      </c>
      <c r="BR189" s="85">
        <f t="shared" si="137"/>
        <v>0</v>
      </c>
      <c r="BS189" s="85">
        <f t="shared" si="137"/>
        <v>0</v>
      </c>
      <c r="BT189" s="85">
        <f t="shared" si="137"/>
        <v>0</v>
      </c>
      <c r="BU189" s="85">
        <f t="shared" si="137"/>
        <v>95000000</v>
      </c>
      <c r="BV189" s="85">
        <f t="shared" si="137"/>
        <v>95000000</v>
      </c>
      <c r="BW189" s="85">
        <f t="shared" si="137"/>
        <v>0</v>
      </c>
      <c r="BX189" s="85">
        <f t="shared" si="137"/>
        <v>0</v>
      </c>
      <c r="BY189" s="85">
        <f t="shared" si="137"/>
        <v>0</v>
      </c>
      <c r="BZ189" s="85">
        <f t="shared" si="137"/>
        <v>0</v>
      </c>
      <c r="CA189" s="85">
        <f t="shared" si="137"/>
        <v>0</v>
      </c>
      <c r="CB189" s="85">
        <f t="shared" si="137"/>
        <v>0</v>
      </c>
      <c r="CC189" s="85">
        <f t="shared" si="137"/>
        <v>0</v>
      </c>
      <c r="CD189" s="85">
        <f t="shared" si="137"/>
        <v>0</v>
      </c>
      <c r="CE189" s="85">
        <f t="shared" si="137"/>
        <v>0</v>
      </c>
      <c r="CF189" s="85">
        <f t="shared" si="137"/>
        <v>175474354</v>
      </c>
      <c r="CG189" s="85">
        <f t="shared" si="137"/>
        <v>125463000</v>
      </c>
      <c r="CH189" s="85">
        <f t="shared" si="137"/>
        <v>50011354</v>
      </c>
      <c r="CI189" s="85">
        <f t="shared" si="137"/>
        <v>0</v>
      </c>
      <c r="CJ189" s="85">
        <f t="shared" si="137"/>
        <v>0</v>
      </c>
      <c r="CK189" s="85">
        <f t="shared" si="137"/>
        <v>0</v>
      </c>
      <c r="CL189" s="85">
        <f t="shared" si="137"/>
        <v>0</v>
      </c>
      <c r="CM189" s="85">
        <f t="shared" si="137"/>
        <v>0</v>
      </c>
      <c r="CN189" s="85">
        <f t="shared" si="137"/>
        <v>0</v>
      </c>
      <c r="CO189" s="85">
        <f t="shared" si="137"/>
        <v>0</v>
      </c>
      <c r="CP189" s="85">
        <f t="shared" si="137"/>
        <v>0</v>
      </c>
      <c r="CQ189" s="85">
        <f t="shared" si="137"/>
        <v>176540354</v>
      </c>
      <c r="CR189" s="85">
        <f t="shared" si="137"/>
        <v>126529000</v>
      </c>
      <c r="CS189" s="85">
        <f t="shared" si="137"/>
        <v>50011354</v>
      </c>
      <c r="CT189" s="85">
        <f t="shared" si="137"/>
        <v>0</v>
      </c>
      <c r="CU189" s="85">
        <f t="shared" si="137"/>
        <v>0</v>
      </c>
      <c r="CV189" s="85">
        <f t="shared" si="137"/>
        <v>0</v>
      </c>
      <c r="CW189" s="85">
        <f t="shared" si="137"/>
        <v>0</v>
      </c>
      <c r="CX189" s="85">
        <f t="shared" si="137"/>
        <v>0</v>
      </c>
      <c r="CY189" s="85">
        <f t="shared" si="137"/>
        <v>0</v>
      </c>
      <c r="CZ189" s="85">
        <f t="shared" si="137"/>
        <v>0</v>
      </c>
      <c r="DA189" s="360">
        <f t="shared" si="137"/>
        <v>0</v>
      </c>
      <c r="DB189" s="85">
        <f t="shared" si="137"/>
        <v>690853208</v>
      </c>
      <c r="DC189" s="18"/>
      <c r="DD189" s="18"/>
      <c r="DE189" s="18"/>
      <c r="DF189" s="18"/>
      <c r="DG189" s="18"/>
      <c r="DH189" s="18"/>
      <c r="DI189" s="18"/>
      <c r="DJ189" s="18"/>
      <c r="DK189" s="18"/>
      <c r="DL189" s="18"/>
      <c r="DM189" s="18"/>
      <c r="DN189" s="18"/>
      <c r="DO189" s="18"/>
      <c r="DP189" s="18"/>
      <c r="DQ189" s="18"/>
      <c r="DR189" s="18"/>
      <c r="DS189" s="18"/>
      <c r="DT189" s="19"/>
      <c r="DU189" s="20"/>
      <c r="DV189" s="20"/>
      <c r="DW189" s="20"/>
      <c r="DX189" s="20"/>
      <c r="DY189" s="20"/>
      <c r="DZ189" s="20"/>
      <c r="EA189" s="20"/>
      <c r="EB189" s="20"/>
      <c r="EC189" s="20"/>
      <c r="ED189" s="20"/>
      <c r="EE189" s="20"/>
      <c r="EF189" s="20"/>
      <c r="EG189" s="20"/>
      <c r="EH189" s="20"/>
      <c r="EI189" s="20"/>
      <c r="EJ189" s="20"/>
      <c r="EK189" s="20"/>
      <c r="EL189" s="20"/>
      <c r="EM189" s="20"/>
      <c r="EN189" s="20"/>
      <c r="EO189" s="20"/>
      <c r="EP189" s="20"/>
      <c r="EQ189" s="20"/>
      <c r="ER189" s="20"/>
      <c r="ES189" s="20"/>
      <c r="ET189" s="20"/>
      <c r="EU189" s="20"/>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0"/>
      <c r="GF189" s="20"/>
      <c r="GG189" s="20"/>
      <c r="GH189" s="20"/>
      <c r="GI189" s="20"/>
      <c r="GJ189" s="20"/>
      <c r="GK189" s="20"/>
      <c r="GL189" s="20"/>
      <c r="GM189" s="20"/>
      <c r="GN189" s="20"/>
      <c r="GO189" s="20"/>
      <c r="GP189" s="20"/>
      <c r="GQ189" s="20"/>
      <c r="GR189" s="20"/>
      <c r="GS189" s="20"/>
      <c r="GT189" s="20"/>
      <c r="GU189" s="20"/>
      <c r="GV189" s="20"/>
      <c r="GW189" s="20"/>
      <c r="GX189" s="20"/>
      <c r="GY189" s="20"/>
      <c r="GZ189" s="20"/>
      <c r="HA189" s="20"/>
      <c r="HB189" s="20"/>
      <c r="HC189" s="20"/>
      <c r="HD189" s="20"/>
      <c r="HE189" s="20"/>
      <c r="HF189" s="20"/>
      <c r="HG189" s="20"/>
      <c r="HH189" s="20"/>
      <c r="HI189" s="20"/>
      <c r="HJ189" s="20"/>
      <c r="HK189" s="20"/>
      <c r="HL189" s="20"/>
      <c r="HM189" s="20"/>
      <c r="HN189" s="20"/>
      <c r="HO189" s="20"/>
      <c r="HP189" s="20"/>
      <c r="HQ189" s="20"/>
      <c r="HR189" s="20"/>
      <c r="HS189" s="20"/>
      <c r="HT189" s="20"/>
      <c r="HU189" s="20"/>
      <c r="HV189" s="20"/>
      <c r="HW189" s="20"/>
      <c r="HX189" s="20"/>
      <c r="HY189" s="20"/>
      <c r="HZ189" s="20"/>
      <c r="IA189" s="20"/>
      <c r="IB189" s="20"/>
      <c r="IC189" s="20"/>
      <c r="ID189" s="20"/>
      <c r="IE189" s="20"/>
      <c r="IF189" s="20"/>
      <c r="IG189" s="20"/>
      <c r="IH189" s="20"/>
      <c r="II189" s="20"/>
      <c r="IJ189" s="20"/>
      <c r="IK189" s="20"/>
      <c r="IL189" s="20"/>
      <c r="IM189" s="20"/>
      <c r="IN189" s="20"/>
      <c r="IO189" s="20"/>
      <c r="IP189" s="20"/>
      <c r="IQ189" s="20"/>
      <c r="IR189" s="20"/>
      <c r="IS189" s="20"/>
      <c r="IT189" s="20"/>
      <c r="IU189" s="20"/>
      <c r="IV189" s="20"/>
      <c r="IW189" s="20"/>
      <c r="IX189" s="20"/>
      <c r="IY189" s="20"/>
      <c r="IZ189" s="20"/>
      <c r="JA189" s="20"/>
      <c r="JB189" s="20"/>
      <c r="JC189" s="20"/>
      <c r="JD189" s="20"/>
      <c r="JE189" s="20"/>
      <c r="JF189" s="20"/>
      <c r="JG189" s="20"/>
      <c r="JH189" s="20"/>
      <c r="JI189" s="20"/>
      <c r="JJ189" s="20"/>
      <c r="JK189" s="20"/>
      <c r="JL189" s="20"/>
      <c r="JM189" s="20"/>
      <c r="JN189" s="20"/>
      <c r="JO189" s="20"/>
      <c r="JP189" s="20"/>
      <c r="JQ189" s="20"/>
      <c r="JR189" s="20"/>
      <c r="JS189" s="20"/>
      <c r="JT189" s="20"/>
      <c r="JU189" s="20"/>
      <c r="JV189" s="20"/>
      <c r="JW189" s="20"/>
      <c r="JX189" s="20"/>
      <c r="JY189" s="20"/>
      <c r="JZ189" s="20"/>
      <c r="KA189" s="20"/>
      <c r="KB189" s="20"/>
      <c r="KC189" s="20"/>
      <c r="KD189" s="20"/>
      <c r="KE189" s="20"/>
      <c r="KF189" s="20"/>
      <c r="KG189" s="20"/>
      <c r="KH189" s="20"/>
      <c r="KI189" s="20"/>
      <c r="KJ189" s="20"/>
      <c r="KK189" s="20"/>
      <c r="KL189" s="20"/>
      <c r="KM189" s="20"/>
      <c r="KN189" s="20"/>
      <c r="KO189" s="20"/>
      <c r="KP189" s="20"/>
      <c r="KQ189" s="20"/>
      <c r="KR189" s="20"/>
      <c r="KS189" s="20"/>
      <c r="KT189" s="20"/>
      <c r="KU189" s="20"/>
      <c r="KV189" s="20"/>
      <c r="KW189" s="20"/>
      <c r="KX189" s="20"/>
      <c r="KY189" s="20"/>
      <c r="KZ189" s="20"/>
      <c r="LA189" s="20"/>
      <c r="LB189" s="20"/>
      <c r="LC189" s="20"/>
      <c r="LD189" s="20"/>
      <c r="LE189" s="20"/>
      <c r="LF189" s="20"/>
      <c r="LG189" s="20"/>
      <c r="LH189" s="20"/>
      <c r="LI189" s="20"/>
      <c r="LJ189" s="20"/>
      <c r="LK189" s="20"/>
      <c r="LL189" s="20"/>
      <c r="LM189" s="20"/>
      <c r="LN189" s="20"/>
      <c r="LO189" s="20"/>
      <c r="LP189" s="20"/>
      <c r="LQ189" s="20"/>
      <c r="LR189" s="20"/>
      <c r="LS189" s="20"/>
      <c r="LT189" s="20"/>
      <c r="LU189" s="20"/>
      <c r="LV189" s="20"/>
      <c r="LW189" s="20"/>
      <c r="LX189" s="20"/>
      <c r="LY189" s="20"/>
      <c r="LZ189" s="20"/>
      <c r="MA189" s="20"/>
      <c r="MB189" s="20"/>
      <c r="MC189" s="20"/>
      <c r="MD189" s="20"/>
      <c r="ME189" s="20"/>
      <c r="MF189" s="20"/>
      <c r="MG189" s="20"/>
      <c r="MH189" s="20"/>
      <c r="MI189" s="20"/>
      <c r="MJ189" s="20"/>
      <c r="MK189" s="20"/>
      <c r="ML189" s="20"/>
      <c r="MM189" s="20"/>
      <c r="MN189" s="20"/>
      <c r="MO189" s="20"/>
      <c r="MP189" s="20"/>
      <c r="MQ189" s="20"/>
      <c r="MR189" s="20"/>
      <c r="MS189" s="20"/>
      <c r="MT189" s="20"/>
      <c r="MU189" s="20"/>
      <c r="MV189" s="20"/>
      <c r="MW189" s="20"/>
      <c r="MX189" s="20"/>
      <c r="MY189" s="20"/>
      <c r="MZ189" s="20"/>
      <c r="NA189" s="20"/>
      <c r="NB189" s="20"/>
      <c r="NC189" s="20"/>
      <c r="ND189" s="20"/>
      <c r="NE189" s="20"/>
      <c r="NF189" s="20"/>
      <c r="NG189" s="20"/>
      <c r="NH189" s="20"/>
      <c r="NI189" s="20"/>
      <c r="NJ189" s="20"/>
      <c r="NK189" s="20"/>
      <c r="NL189" s="20"/>
      <c r="NM189" s="20"/>
      <c r="NN189" s="20"/>
      <c r="NO189" s="20"/>
      <c r="NP189" s="20"/>
      <c r="NQ189" s="20"/>
      <c r="NR189" s="20"/>
      <c r="NS189" s="20"/>
      <c r="NT189" s="20"/>
      <c r="NU189" s="20"/>
      <c r="NV189" s="20"/>
      <c r="NW189" s="20"/>
      <c r="NX189" s="20"/>
      <c r="NY189" s="20"/>
      <c r="NZ189" s="20"/>
      <c r="OA189" s="20"/>
      <c r="OB189" s="20"/>
      <c r="OC189" s="20"/>
      <c r="OD189" s="20"/>
      <c r="OE189" s="20"/>
      <c r="OF189" s="20"/>
      <c r="OG189" s="20"/>
      <c r="OH189" s="20"/>
      <c r="OI189" s="20"/>
      <c r="OJ189" s="20"/>
      <c r="OK189" s="20"/>
      <c r="OL189" s="20"/>
      <c r="OM189" s="20"/>
      <c r="ON189" s="20"/>
      <c r="OO189" s="20"/>
      <c r="OP189" s="20"/>
      <c r="OQ189" s="20"/>
      <c r="OR189" s="20"/>
      <c r="OS189" s="20"/>
      <c r="OT189" s="20"/>
      <c r="OU189" s="20"/>
      <c r="OV189" s="20"/>
      <c r="OW189" s="20"/>
      <c r="OX189" s="20"/>
      <c r="OY189" s="20"/>
      <c r="OZ189" s="20"/>
      <c r="PA189" s="20"/>
      <c r="PB189" s="20"/>
      <c r="PC189" s="20"/>
      <c r="PD189" s="20"/>
      <c r="PE189" s="20"/>
      <c r="PF189" s="20"/>
      <c r="PG189" s="20"/>
      <c r="PH189" s="20"/>
      <c r="PI189" s="20"/>
      <c r="PJ189" s="20"/>
      <c r="PK189" s="20"/>
      <c r="PL189" s="20"/>
      <c r="PM189" s="20"/>
      <c r="PN189" s="20"/>
      <c r="PO189" s="20"/>
      <c r="PP189" s="20"/>
      <c r="PQ189" s="20"/>
      <c r="PR189" s="20"/>
      <c r="PS189" s="20"/>
      <c r="PT189" s="20"/>
      <c r="PU189" s="20"/>
      <c r="PV189" s="20"/>
      <c r="PW189" s="20"/>
      <c r="PX189" s="20"/>
      <c r="PY189" s="20"/>
      <c r="PZ189" s="20"/>
      <c r="QA189" s="20"/>
      <c r="QB189" s="20"/>
      <c r="QC189" s="20"/>
      <c r="QD189" s="20"/>
      <c r="QE189" s="20"/>
      <c r="QF189" s="20"/>
      <c r="QG189" s="20"/>
      <c r="QH189" s="20"/>
      <c r="QI189" s="20"/>
      <c r="QJ189" s="20"/>
      <c r="QK189" s="20"/>
      <c r="QL189" s="20"/>
      <c r="QM189" s="20"/>
      <c r="QN189" s="20"/>
      <c r="QO189" s="20"/>
      <c r="QP189" s="20"/>
      <c r="QQ189" s="20"/>
      <c r="QR189" s="20"/>
      <c r="QS189" s="20"/>
      <c r="QT189" s="20"/>
      <c r="QU189" s="20"/>
      <c r="QV189" s="20"/>
      <c r="QW189" s="20"/>
      <c r="QX189" s="20"/>
      <c r="QY189" s="20"/>
      <c r="QZ189" s="20"/>
      <c r="RA189" s="20"/>
      <c r="RB189" s="20"/>
      <c r="RC189" s="20"/>
      <c r="RD189" s="20"/>
      <c r="RE189" s="20"/>
      <c r="RF189" s="20"/>
      <c r="RG189" s="20"/>
      <c r="RH189" s="20"/>
      <c r="RI189" s="20"/>
      <c r="RJ189" s="20"/>
      <c r="RK189" s="20"/>
      <c r="RL189" s="20"/>
      <c r="RM189" s="20"/>
      <c r="RN189" s="20"/>
      <c r="RO189" s="20"/>
      <c r="RP189" s="20"/>
      <c r="RQ189" s="20"/>
      <c r="RR189" s="20"/>
      <c r="RS189" s="20"/>
      <c r="RT189" s="20"/>
      <c r="RU189" s="20"/>
      <c r="RV189" s="20"/>
      <c r="RW189" s="20"/>
      <c r="RX189" s="20"/>
      <c r="RY189" s="20"/>
      <c r="RZ189" s="20"/>
      <c r="SA189" s="20"/>
      <c r="SB189" s="20"/>
      <c r="SC189" s="20"/>
      <c r="SD189" s="20"/>
      <c r="SE189" s="20"/>
      <c r="SF189" s="20"/>
      <c r="SG189" s="20"/>
      <c r="SH189" s="20"/>
      <c r="SI189" s="20"/>
      <c r="SJ189" s="20"/>
      <c r="SK189" s="20"/>
      <c r="SL189" s="20"/>
      <c r="SM189" s="20"/>
      <c r="SN189" s="20"/>
      <c r="SO189" s="20"/>
      <c r="SP189" s="20"/>
      <c r="SQ189" s="20"/>
      <c r="SR189" s="20"/>
      <c r="SS189" s="20"/>
      <c r="ST189" s="20"/>
      <c r="SU189" s="20"/>
      <c r="SV189" s="20"/>
      <c r="SW189" s="20"/>
      <c r="SX189" s="20"/>
      <c r="SY189" s="20"/>
      <c r="SZ189" s="20"/>
      <c r="TA189" s="20"/>
      <c r="TB189" s="20"/>
      <c r="TC189" s="20"/>
      <c r="TD189" s="20"/>
      <c r="TE189" s="20"/>
      <c r="TF189" s="20"/>
      <c r="TG189" s="20"/>
      <c r="TH189" s="20"/>
      <c r="TI189" s="20"/>
      <c r="TJ189" s="20"/>
      <c r="TK189" s="20"/>
      <c r="TL189" s="20"/>
      <c r="TM189" s="20"/>
      <c r="TN189" s="20"/>
      <c r="TO189" s="20"/>
      <c r="TP189" s="20"/>
      <c r="TQ189" s="20"/>
      <c r="TR189" s="20"/>
      <c r="TS189" s="20"/>
      <c r="TT189" s="20"/>
      <c r="TU189" s="20"/>
      <c r="TV189" s="20"/>
      <c r="TW189" s="20"/>
      <c r="TX189" s="20"/>
      <c r="TY189" s="20"/>
      <c r="TZ189" s="20"/>
      <c r="UA189" s="20"/>
      <c r="UB189" s="20"/>
      <c r="UC189" s="20"/>
      <c r="UD189" s="20"/>
      <c r="UE189" s="20"/>
      <c r="UF189" s="20"/>
      <c r="UG189" s="20"/>
      <c r="UH189" s="20"/>
      <c r="UI189" s="20"/>
      <c r="UJ189" s="20"/>
      <c r="UK189" s="20"/>
      <c r="UL189" s="20"/>
      <c r="UM189" s="20"/>
      <c r="UN189" s="20"/>
      <c r="UO189" s="20"/>
      <c r="UP189" s="20"/>
      <c r="UQ189" s="20"/>
      <c r="UR189" s="20"/>
      <c r="US189" s="20"/>
      <c r="UT189" s="20"/>
      <c r="UU189" s="20"/>
      <c r="UV189" s="20"/>
      <c r="UW189" s="20"/>
      <c r="UX189" s="20"/>
      <c r="UY189" s="20"/>
      <c r="UZ189" s="20"/>
      <c r="VA189" s="20"/>
      <c r="VB189" s="20"/>
      <c r="VC189" s="20"/>
      <c r="VD189" s="20"/>
      <c r="VE189" s="20"/>
      <c r="VF189" s="20"/>
      <c r="VG189" s="20"/>
      <c r="VH189" s="20"/>
      <c r="VI189" s="20"/>
      <c r="VJ189" s="20"/>
      <c r="VK189" s="20"/>
      <c r="VL189" s="20"/>
      <c r="VM189" s="20"/>
      <c r="VN189" s="20"/>
      <c r="VO189" s="20"/>
      <c r="VP189" s="20"/>
      <c r="VQ189" s="20"/>
      <c r="VR189" s="20"/>
      <c r="VS189" s="20"/>
      <c r="VT189" s="20"/>
      <c r="VU189" s="20"/>
      <c r="VV189" s="20"/>
      <c r="VW189" s="20"/>
      <c r="VX189" s="20"/>
      <c r="VY189" s="20"/>
      <c r="VZ189" s="20"/>
      <c r="WA189" s="20"/>
      <c r="WB189" s="20"/>
      <c r="WC189" s="20"/>
      <c r="WD189" s="20"/>
      <c r="WE189" s="20"/>
      <c r="WF189" s="20"/>
      <c r="WG189" s="20"/>
      <c r="WH189" s="20"/>
      <c r="WI189" s="20"/>
      <c r="WJ189" s="20"/>
      <c r="WK189" s="20"/>
      <c r="WL189" s="20"/>
      <c r="WM189" s="20"/>
      <c r="WN189" s="20"/>
      <c r="WO189" s="20"/>
      <c r="WP189" s="20"/>
      <c r="WQ189" s="20"/>
      <c r="WR189" s="20"/>
      <c r="WS189" s="20"/>
      <c r="WT189" s="20"/>
      <c r="WU189" s="20"/>
      <c r="WV189" s="20"/>
      <c r="WW189" s="20"/>
      <c r="WX189" s="20"/>
      <c r="WY189" s="20"/>
      <c r="WZ189" s="20"/>
      <c r="XA189" s="20"/>
      <c r="XB189" s="20"/>
      <c r="XC189" s="20"/>
      <c r="XD189" s="20"/>
      <c r="XE189" s="20"/>
      <c r="XF189" s="20"/>
      <c r="XG189" s="20"/>
      <c r="XH189" s="20"/>
      <c r="XI189" s="20"/>
      <c r="XJ189" s="20"/>
      <c r="XK189" s="20"/>
      <c r="XL189" s="20"/>
      <c r="XM189" s="20"/>
      <c r="XN189" s="20"/>
      <c r="XO189" s="20"/>
      <c r="XP189" s="20"/>
      <c r="XQ189" s="20"/>
      <c r="XR189" s="20"/>
      <c r="XS189" s="20"/>
      <c r="XT189" s="20"/>
      <c r="XU189" s="20"/>
      <c r="XV189" s="20"/>
      <c r="XW189" s="20"/>
      <c r="XX189" s="20"/>
      <c r="XY189" s="20"/>
      <c r="XZ189" s="20"/>
      <c r="YA189" s="20"/>
      <c r="YB189" s="20"/>
      <c r="YC189" s="20"/>
      <c r="YD189" s="20"/>
      <c r="YE189" s="20"/>
      <c r="YF189" s="20"/>
      <c r="YG189" s="20"/>
      <c r="YH189" s="20"/>
      <c r="YI189" s="20"/>
      <c r="YJ189" s="20"/>
      <c r="YK189" s="20"/>
      <c r="YL189" s="20"/>
      <c r="YM189" s="20"/>
      <c r="YN189" s="20"/>
      <c r="YO189" s="20"/>
      <c r="YP189" s="20"/>
      <c r="YQ189" s="20"/>
      <c r="YR189" s="20"/>
      <c r="YS189" s="20"/>
      <c r="YT189" s="20"/>
      <c r="YU189" s="20"/>
      <c r="YV189" s="20"/>
      <c r="YW189" s="20"/>
      <c r="YX189" s="20"/>
      <c r="YY189" s="20"/>
      <c r="YZ189" s="20"/>
      <c r="ZA189" s="20"/>
      <c r="ZB189" s="20"/>
      <c r="ZC189" s="20"/>
      <c r="ZD189" s="20"/>
      <c r="ZE189" s="20"/>
      <c r="ZF189" s="20"/>
      <c r="ZG189" s="20"/>
      <c r="ZH189" s="20"/>
      <c r="ZI189" s="20"/>
      <c r="ZJ189" s="20"/>
      <c r="ZK189" s="20"/>
      <c r="ZL189" s="20"/>
      <c r="ZM189" s="20"/>
      <c r="ZN189" s="20"/>
      <c r="ZO189" s="20"/>
      <c r="ZP189" s="20"/>
      <c r="ZQ189" s="20"/>
      <c r="ZR189" s="20"/>
      <c r="ZS189" s="20"/>
      <c r="ZT189" s="20"/>
      <c r="ZU189" s="20"/>
      <c r="ZV189" s="20"/>
      <c r="ZW189" s="20"/>
      <c r="ZX189" s="20"/>
      <c r="ZY189" s="20"/>
      <c r="ZZ189" s="20"/>
      <c r="AAA189" s="20"/>
      <c r="AAB189" s="20"/>
      <c r="AAC189" s="20"/>
      <c r="AAD189" s="20"/>
      <c r="AAE189" s="20"/>
      <c r="AAF189" s="20"/>
      <c r="AAG189" s="20"/>
      <c r="AAH189" s="20"/>
      <c r="AAI189" s="20"/>
      <c r="AAJ189" s="20"/>
      <c r="AAK189" s="20"/>
      <c r="AAL189" s="20"/>
      <c r="AAM189" s="20"/>
      <c r="AAN189" s="20"/>
      <c r="AAO189" s="20"/>
      <c r="AAP189" s="20"/>
      <c r="AAQ189" s="20"/>
      <c r="AAR189" s="20"/>
      <c r="AAS189" s="20"/>
      <c r="AAT189" s="20"/>
      <c r="AAU189" s="20"/>
      <c r="AAV189" s="20"/>
      <c r="AAW189" s="20"/>
      <c r="AAX189" s="20"/>
      <c r="AAY189" s="20"/>
      <c r="AAZ189" s="20"/>
      <c r="ABA189" s="20"/>
      <c r="ABB189" s="20"/>
      <c r="ABC189" s="20"/>
      <c r="ABD189" s="20"/>
      <c r="ABE189" s="20"/>
      <c r="ABF189" s="20"/>
      <c r="ABG189" s="20"/>
      <c r="ABH189" s="20"/>
      <c r="ABI189" s="20"/>
      <c r="ABJ189" s="20"/>
      <c r="ABK189" s="20"/>
      <c r="ABL189" s="20"/>
      <c r="ABM189" s="20"/>
      <c r="ABN189" s="20"/>
      <c r="ABO189" s="20"/>
      <c r="ABP189" s="20"/>
      <c r="ABQ189" s="20"/>
      <c r="ABR189" s="20"/>
      <c r="ABS189" s="20"/>
      <c r="ABT189" s="20"/>
      <c r="ABU189" s="20"/>
      <c r="ABV189" s="20"/>
      <c r="ABW189" s="20"/>
      <c r="ABX189" s="20"/>
      <c r="ABY189" s="20"/>
      <c r="ABZ189" s="20"/>
      <c r="ACA189" s="20"/>
      <c r="ACB189" s="20"/>
      <c r="ACC189" s="20"/>
      <c r="ACD189" s="20"/>
      <c r="ACE189" s="20"/>
      <c r="ACF189" s="20"/>
      <c r="ACG189" s="20"/>
      <c r="ACH189" s="20"/>
      <c r="ACI189" s="20"/>
      <c r="ACJ189" s="20"/>
      <c r="ACK189" s="20"/>
      <c r="ACL189" s="20"/>
      <c r="ACM189" s="20"/>
      <c r="ACN189" s="20"/>
      <c r="ACO189" s="20"/>
      <c r="ACP189" s="20"/>
      <c r="ACQ189" s="20"/>
      <c r="ACR189" s="20"/>
      <c r="ACS189" s="20"/>
      <c r="ACT189" s="20"/>
      <c r="ACU189" s="20"/>
      <c r="ACV189" s="20"/>
      <c r="ACW189" s="20"/>
      <c r="ACX189" s="20"/>
      <c r="ACY189" s="20"/>
      <c r="ACZ189" s="20"/>
      <c r="ADA189" s="20"/>
      <c r="ADB189" s="20"/>
      <c r="ADC189" s="20"/>
      <c r="ADD189" s="20"/>
      <c r="ADE189" s="20"/>
      <c r="ADF189" s="20"/>
      <c r="ADG189" s="20"/>
      <c r="ADH189" s="20"/>
      <c r="ADI189" s="20"/>
      <c r="ADJ189" s="20"/>
      <c r="ADK189" s="20"/>
      <c r="ADL189" s="20"/>
      <c r="ADM189" s="20"/>
      <c r="ADN189" s="20"/>
      <c r="ADO189" s="20"/>
      <c r="ADP189" s="20"/>
      <c r="ADQ189" s="20"/>
      <c r="ADR189" s="20"/>
      <c r="ADS189" s="20"/>
      <c r="ADT189" s="20"/>
      <c r="ADU189" s="20"/>
      <c r="ADV189" s="20"/>
      <c r="ADW189" s="20"/>
      <c r="ADX189" s="20"/>
      <c r="ADY189" s="20"/>
      <c r="ADZ189" s="20"/>
      <c r="AEA189" s="20"/>
      <c r="AEB189" s="20"/>
      <c r="AEC189" s="20"/>
      <c r="AED189" s="20"/>
      <c r="AEE189" s="20"/>
      <c r="AEF189" s="20"/>
      <c r="AEG189" s="20"/>
      <c r="AEH189" s="20"/>
      <c r="AEI189" s="20"/>
      <c r="AEJ189" s="20"/>
      <c r="AEK189" s="20"/>
      <c r="AEL189" s="20"/>
      <c r="AEM189" s="20"/>
      <c r="AEN189" s="20"/>
      <c r="AEO189" s="20"/>
      <c r="AEP189" s="20"/>
      <c r="AEQ189" s="20"/>
      <c r="AER189" s="20"/>
      <c r="AES189" s="20"/>
      <c r="AET189" s="20"/>
      <c r="AEU189" s="20"/>
      <c r="AEV189" s="20"/>
      <c r="AEW189" s="20"/>
      <c r="AEX189" s="20"/>
      <c r="AEY189" s="20"/>
      <c r="AEZ189" s="20"/>
      <c r="AFA189" s="20"/>
      <c r="AFB189" s="20"/>
      <c r="AFC189" s="20"/>
      <c r="AFD189" s="20"/>
      <c r="AFE189" s="20"/>
      <c r="AFF189" s="20"/>
      <c r="AFG189" s="20"/>
      <c r="AFH189" s="20"/>
      <c r="AFI189" s="20"/>
      <c r="AFJ189" s="20"/>
      <c r="AFK189" s="20"/>
      <c r="AFL189" s="20"/>
      <c r="AFM189" s="20"/>
      <c r="AFN189" s="20"/>
      <c r="AFO189" s="20"/>
      <c r="AFP189" s="20"/>
      <c r="AFQ189" s="20"/>
      <c r="AFR189" s="20"/>
      <c r="AFS189" s="20"/>
      <c r="AFT189" s="20"/>
      <c r="AFU189" s="20"/>
      <c r="AFV189" s="20"/>
      <c r="AFW189" s="20"/>
      <c r="AFX189" s="20"/>
      <c r="AFY189" s="20"/>
      <c r="AFZ189" s="20"/>
      <c r="AGA189" s="20"/>
      <c r="AGB189" s="20"/>
      <c r="AGC189" s="20"/>
      <c r="AGD189" s="20"/>
      <c r="AGE189" s="20"/>
      <c r="AGF189" s="20"/>
      <c r="AGG189" s="20"/>
      <c r="AGH189" s="20"/>
      <c r="AGI189" s="20"/>
      <c r="AGJ189" s="20"/>
      <c r="AGK189" s="20"/>
      <c r="AGL189" s="20"/>
      <c r="AGM189" s="20"/>
      <c r="AGN189" s="20"/>
      <c r="AGO189" s="20"/>
      <c r="AGP189" s="20"/>
      <c r="AGQ189" s="20"/>
      <c r="AGR189" s="20"/>
      <c r="AGS189" s="20"/>
      <c r="AGT189" s="20"/>
      <c r="AGU189" s="20"/>
      <c r="AGV189" s="20"/>
      <c r="AGW189" s="20"/>
      <c r="AGX189" s="20"/>
      <c r="AGY189" s="20"/>
      <c r="AGZ189" s="20"/>
      <c r="AHA189" s="20"/>
      <c r="AHB189" s="20"/>
      <c r="AHC189" s="20"/>
      <c r="AHD189" s="20"/>
      <c r="AHE189" s="20"/>
      <c r="AHF189" s="20"/>
      <c r="AHG189" s="20"/>
      <c r="AHH189" s="20"/>
      <c r="AHI189" s="20"/>
      <c r="AHJ189" s="20"/>
      <c r="AHK189" s="20"/>
      <c r="AHL189" s="20"/>
      <c r="AHM189" s="20"/>
      <c r="AHN189" s="20"/>
      <c r="AHO189" s="20"/>
      <c r="AHP189" s="20"/>
      <c r="AHQ189" s="20"/>
      <c r="AHR189" s="20"/>
      <c r="AHS189" s="20"/>
      <c r="AHT189" s="20"/>
      <c r="AHU189" s="20"/>
      <c r="AHV189" s="20"/>
      <c r="AHW189" s="20"/>
      <c r="AHX189" s="20"/>
      <c r="AHY189" s="20"/>
      <c r="AHZ189" s="20"/>
      <c r="AIA189" s="20"/>
      <c r="AIB189" s="20"/>
      <c r="AIC189" s="20"/>
      <c r="AID189" s="20"/>
      <c r="AIE189" s="20"/>
      <c r="AIF189" s="20"/>
      <c r="AIG189" s="20"/>
      <c r="AIH189" s="20"/>
      <c r="AII189" s="20"/>
      <c r="AIJ189" s="20"/>
      <c r="AIK189" s="20"/>
      <c r="AIL189" s="20"/>
      <c r="AIM189" s="20"/>
      <c r="AIN189" s="20"/>
      <c r="AIO189" s="20"/>
      <c r="AIP189" s="20"/>
      <c r="AIQ189" s="20"/>
      <c r="AIR189" s="20"/>
      <c r="AIS189" s="20"/>
      <c r="AIT189" s="20"/>
      <c r="AIU189" s="20"/>
      <c r="AIV189" s="20"/>
      <c r="AIW189" s="20"/>
      <c r="AIX189" s="20"/>
      <c r="AIY189" s="20"/>
      <c r="AIZ189" s="20"/>
      <c r="AJA189" s="20"/>
      <c r="AJB189" s="20"/>
      <c r="AJC189" s="20"/>
      <c r="AJD189" s="20"/>
      <c r="AJE189" s="20"/>
      <c r="AJF189" s="20"/>
      <c r="AJG189" s="20"/>
      <c r="AJH189" s="20"/>
      <c r="AJI189" s="20"/>
      <c r="AJJ189" s="20"/>
      <c r="AJK189" s="20"/>
      <c r="AJL189" s="20"/>
      <c r="AJM189" s="20"/>
      <c r="AJN189" s="20"/>
      <c r="AJO189" s="20"/>
      <c r="AJP189" s="20"/>
      <c r="AJQ189" s="20"/>
      <c r="AJR189" s="20"/>
      <c r="AJS189" s="20"/>
      <c r="AJT189" s="20"/>
      <c r="AJU189" s="20"/>
      <c r="AJV189" s="20"/>
      <c r="AJW189" s="20"/>
      <c r="AJX189" s="20"/>
      <c r="AJY189" s="20"/>
      <c r="AJZ189" s="20"/>
      <c r="AKA189" s="20"/>
      <c r="AKB189" s="20"/>
      <c r="AKC189" s="20"/>
      <c r="AKD189" s="20"/>
      <c r="AKE189" s="20"/>
      <c r="AKF189" s="20"/>
      <c r="AKG189" s="20"/>
      <c r="AKH189" s="20"/>
      <c r="AKI189" s="20"/>
      <c r="AKJ189" s="20"/>
      <c r="AKK189" s="20"/>
      <c r="AKL189" s="20"/>
      <c r="AKM189" s="20"/>
      <c r="AKN189" s="20"/>
      <c r="AKO189" s="20"/>
      <c r="AKP189" s="20"/>
      <c r="AKQ189" s="20"/>
      <c r="AKR189" s="20"/>
      <c r="AKS189" s="20"/>
      <c r="AKT189" s="20"/>
      <c r="AKU189" s="20"/>
      <c r="AKV189" s="20"/>
      <c r="AKW189" s="20"/>
      <c r="AKX189" s="20"/>
      <c r="AKY189" s="20"/>
      <c r="AKZ189" s="20"/>
      <c r="ALA189" s="20"/>
      <c r="ALB189" s="20"/>
      <c r="ALC189" s="20"/>
      <c r="ALD189" s="20"/>
      <c r="ALE189" s="20"/>
      <c r="ALF189" s="20"/>
      <c r="ALG189" s="20"/>
      <c r="ALH189" s="20"/>
      <c r="ALI189" s="20"/>
      <c r="ALJ189" s="20"/>
      <c r="ALK189" s="20"/>
      <c r="ALL189" s="20"/>
      <c r="ALM189" s="20"/>
      <c r="ALN189" s="20"/>
      <c r="ALO189" s="20"/>
      <c r="ALP189" s="20"/>
      <c r="ALQ189" s="20"/>
      <c r="ALR189" s="20"/>
      <c r="ALS189" s="20"/>
      <c r="ALT189" s="20"/>
      <c r="ALU189" s="20"/>
      <c r="ALV189" s="20"/>
      <c r="ALW189" s="20"/>
      <c r="ALX189" s="20"/>
      <c r="ALY189" s="20"/>
      <c r="ALZ189" s="20"/>
      <c r="AMA189" s="20"/>
      <c r="AMB189" s="20"/>
      <c r="AMC189" s="20"/>
      <c r="AMD189" s="20"/>
      <c r="AME189" s="20"/>
      <c r="AMF189" s="20"/>
      <c r="AMG189" s="20"/>
      <c r="AMH189" s="20"/>
      <c r="AMI189" s="20"/>
      <c r="AMJ189" s="20"/>
      <c r="AMK189" s="20"/>
      <c r="AML189" s="20"/>
      <c r="AMM189" s="20"/>
      <c r="AMN189" s="20"/>
      <c r="AMO189" s="20"/>
      <c r="AMP189" s="20"/>
      <c r="AMQ189" s="20"/>
      <c r="AMR189" s="20"/>
      <c r="AMS189" s="20"/>
      <c r="AMT189" s="20"/>
      <c r="AMU189" s="20"/>
      <c r="AMV189" s="20"/>
      <c r="AMW189" s="20"/>
      <c r="AMX189" s="20"/>
      <c r="AMY189" s="20"/>
      <c r="AMZ189" s="20"/>
      <c r="ANA189" s="20"/>
      <c r="ANB189" s="20"/>
      <c r="ANC189" s="20"/>
      <c r="AND189" s="20"/>
      <c r="ANE189" s="20"/>
      <c r="ANF189" s="20"/>
      <c r="ANG189" s="20"/>
      <c r="ANH189" s="20"/>
      <c r="ANI189" s="20"/>
      <c r="ANJ189" s="20"/>
      <c r="ANK189" s="20"/>
      <c r="ANL189" s="20"/>
      <c r="ANM189" s="20"/>
      <c r="ANN189" s="20"/>
      <c r="ANO189" s="20"/>
      <c r="ANP189" s="20"/>
      <c r="ANQ189" s="20"/>
      <c r="ANR189" s="20"/>
      <c r="ANS189" s="20"/>
      <c r="ANT189" s="20"/>
      <c r="ANU189" s="20"/>
      <c r="ANV189" s="20"/>
      <c r="ANW189" s="20"/>
      <c r="ANX189" s="20"/>
      <c r="ANY189" s="20"/>
      <c r="ANZ189" s="20"/>
      <c r="AOA189" s="20"/>
      <c r="AOB189" s="20"/>
      <c r="AOC189" s="20"/>
      <c r="AOD189" s="20"/>
      <c r="AOE189" s="20"/>
      <c r="AOF189" s="20"/>
      <c r="AOG189" s="20"/>
      <c r="AOH189" s="20"/>
      <c r="AOI189" s="20"/>
      <c r="AOJ189" s="20"/>
      <c r="AOK189" s="20"/>
      <c r="AOL189" s="20"/>
      <c r="AOM189" s="20"/>
      <c r="AON189" s="20"/>
      <c r="AOO189" s="20"/>
      <c r="AOP189" s="20"/>
      <c r="AOQ189" s="20"/>
      <c r="AOR189" s="20"/>
      <c r="AOS189" s="20"/>
      <c r="AOT189" s="20"/>
      <c r="AOU189" s="20"/>
      <c r="AOV189" s="20"/>
      <c r="AOW189" s="20"/>
      <c r="AOX189" s="20"/>
      <c r="AOY189" s="20"/>
      <c r="AOZ189" s="20"/>
      <c r="APA189" s="20"/>
      <c r="APB189" s="20"/>
      <c r="APC189" s="20"/>
      <c r="APD189" s="20"/>
      <c r="APE189" s="20"/>
      <c r="APF189" s="20"/>
      <c r="APG189" s="20"/>
      <c r="APH189" s="20"/>
      <c r="API189" s="20"/>
      <c r="APJ189" s="20"/>
      <c r="APK189" s="20"/>
      <c r="APL189" s="20"/>
      <c r="APM189" s="20"/>
      <c r="APN189" s="20"/>
      <c r="APO189" s="20"/>
      <c r="APP189" s="20"/>
      <c r="APQ189" s="20"/>
      <c r="APR189" s="20"/>
      <c r="APS189" s="20"/>
      <c r="APT189" s="20"/>
      <c r="APU189" s="20"/>
      <c r="APV189" s="20"/>
      <c r="APW189" s="20"/>
      <c r="APX189" s="20"/>
      <c r="APY189" s="20"/>
      <c r="APZ189" s="20"/>
      <c r="AQA189" s="20"/>
      <c r="AQB189" s="20"/>
      <c r="AQC189" s="20"/>
      <c r="AQD189" s="20"/>
      <c r="AQE189" s="20"/>
      <c r="AQF189" s="20"/>
      <c r="AQG189" s="20"/>
      <c r="AQH189" s="20"/>
      <c r="AQI189" s="20"/>
      <c r="AQJ189" s="20"/>
      <c r="AQK189" s="20"/>
      <c r="AQL189" s="20"/>
      <c r="AQM189" s="20"/>
      <c r="AQN189" s="20"/>
      <c r="AQO189" s="20"/>
      <c r="AQP189" s="20"/>
      <c r="AQQ189" s="20"/>
      <c r="AQR189" s="20"/>
      <c r="AQS189" s="20"/>
      <c r="AQT189" s="20"/>
      <c r="AQU189" s="20"/>
      <c r="AQV189" s="20"/>
      <c r="AQW189" s="20"/>
      <c r="AQX189" s="20"/>
      <c r="AQY189" s="20"/>
      <c r="AQZ189" s="20"/>
      <c r="ARA189" s="20"/>
      <c r="ARB189" s="20"/>
      <c r="ARC189" s="20"/>
      <c r="ARD189" s="20"/>
      <c r="ARE189" s="20"/>
      <c r="ARF189" s="20"/>
      <c r="ARG189" s="20"/>
      <c r="ARH189" s="20"/>
      <c r="ARI189" s="20"/>
      <c r="ARJ189" s="20"/>
      <c r="ARK189" s="20"/>
      <c r="ARL189" s="20"/>
      <c r="ARM189" s="20"/>
      <c r="ARN189" s="20"/>
      <c r="ARO189" s="20"/>
      <c r="ARP189" s="20"/>
      <c r="ARQ189" s="20"/>
      <c r="ARR189" s="20"/>
      <c r="ARS189" s="20"/>
      <c r="ART189" s="20"/>
      <c r="ARU189" s="20"/>
      <c r="ARV189" s="20"/>
      <c r="ARW189" s="20"/>
      <c r="ARX189" s="20"/>
      <c r="ARY189" s="20"/>
      <c r="ARZ189" s="20"/>
      <c r="ASA189" s="20"/>
      <c r="ASB189" s="20"/>
      <c r="ASC189" s="20"/>
      <c r="ASD189" s="20"/>
      <c r="ASE189" s="20"/>
      <c r="ASF189" s="20"/>
      <c r="ASG189" s="20"/>
      <c r="ASH189" s="20"/>
      <c r="ASI189" s="20"/>
      <c r="ASJ189" s="20"/>
      <c r="ASK189" s="20"/>
      <c r="ASL189" s="20"/>
      <c r="ASM189" s="20"/>
      <c r="ASN189" s="20"/>
      <c r="ASO189" s="20"/>
      <c r="ASP189" s="20"/>
      <c r="ASQ189" s="20"/>
      <c r="ASR189" s="20"/>
      <c r="ASS189" s="20"/>
      <c r="AST189" s="20"/>
      <c r="ASU189" s="20"/>
      <c r="ASV189" s="20"/>
      <c r="ASW189" s="20"/>
      <c r="ASX189" s="20"/>
      <c r="ASY189" s="20"/>
      <c r="ASZ189" s="20"/>
      <c r="ATA189" s="20"/>
      <c r="ATB189" s="20"/>
      <c r="ATC189" s="20"/>
      <c r="ATD189" s="20"/>
      <c r="ATE189" s="20"/>
      <c r="ATF189" s="20"/>
      <c r="ATG189" s="20"/>
      <c r="ATH189" s="20"/>
      <c r="ATI189" s="20"/>
      <c r="ATJ189" s="20"/>
      <c r="ATK189" s="20"/>
      <c r="ATL189" s="20"/>
      <c r="ATM189" s="20"/>
      <c r="ATN189" s="20"/>
      <c r="ATO189" s="20"/>
      <c r="ATP189" s="20"/>
      <c r="ATQ189" s="20"/>
      <c r="ATR189" s="20"/>
      <c r="ATS189" s="20"/>
      <c r="ATT189" s="20"/>
      <c r="ATU189" s="20"/>
      <c r="ATV189" s="20"/>
      <c r="ATW189" s="20"/>
      <c r="ATX189" s="20"/>
      <c r="ATY189" s="20"/>
      <c r="ATZ189" s="20"/>
      <c r="AUA189" s="20"/>
      <c r="AUB189" s="20"/>
      <c r="AUC189" s="20"/>
      <c r="AUD189" s="20"/>
      <c r="AUE189" s="20"/>
      <c r="AUF189" s="20"/>
      <c r="AUG189" s="20"/>
      <c r="AUH189" s="20"/>
      <c r="AUI189" s="20"/>
      <c r="AUJ189" s="20"/>
      <c r="AUK189" s="20"/>
      <c r="AUL189" s="20"/>
      <c r="AUM189" s="20"/>
      <c r="AUN189" s="20"/>
      <c r="AUO189" s="20"/>
      <c r="AUP189" s="20"/>
      <c r="AUQ189" s="20"/>
      <c r="AUR189" s="20"/>
      <c r="AUS189" s="20"/>
      <c r="AUT189" s="20"/>
      <c r="AUU189" s="20"/>
      <c r="AUV189" s="20"/>
      <c r="AUW189" s="20"/>
      <c r="AUX189" s="20"/>
      <c r="AUY189" s="20"/>
      <c r="AUZ189" s="20"/>
      <c r="AVA189" s="20"/>
      <c r="AVB189" s="20"/>
      <c r="AVC189" s="20"/>
      <c r="AVD189" s="20"/>
      <c r="AVE189" s="20"/>
      <c r="AVF189" s="20"/>
      <c r="AVG189" s="20"/>
      <c r="AVH189" s="20"/>
      <c r="AVI189" s="20"/>
      <c r="AVJ189" s="20"/>
      <c r="AVK189" s="20"/>
      <c r="AVL189" s="20"/>
      <c r="AVM189" s="20"/>
      <c r="AVN189" s="20"/>
      <c r="AVO189" s="20"/>
      <c r="AVP189" s="20"/>
      <c r="AVQ189" s="20"/>
      <c r="AVR189" s="20"/>
      <c r="AVS189" s="20"/>
      <c r="AVT189" s="20"/>
      <c r="AVU189" s="20"/>
      <c r="AVV189" s="20"/>
      <c r="AVW189" s="20"/>
      <c r="AVX189" s="20"/>
      <c r="AVY189" s="20"/>
      <c r="AVZ189" s="20"/>
      <c r="AWA189" s="20"/>
      <c r="AWB189" s="20"/>
      <c r="AWC189" s="20"/>
      <c r="AWD189" s="20"/>
      <c r="AWE189" s="20"/>
      <c r="AWF189" s="20"/>
      <c r="AWG189" s="20"/>
      <c r="AWH189" s="20"/>
      <c r="AWI189" s="20"/>
      <c r="AWJ189" s="20"/>
      <c r="AWK189" s="20"/>
      <c r="AWL189" s="20"/>
      <c r="AWM189" s="20"/>
      <c r="AWN189" s="20"/>
      <c r="AWO189" s="20"/>
      <c r="AWP189" s="20"/>
      <c r="AWQ189" s="20"/>
      <c r="AWR189" s="20"/>
      <c r="AWS189" s="20"/>
      <c r="AWT189" s="20"/>
      <c r="AWU189" s="20"/>
      <c r="AWV189" s="20"/>
      <c r="AWW189" s="20"/>
      <c r="AWX189" s="20"/>
      <c r="AWY189" s="20"/>
      <c r="AWZ189" s="20"/>
      <c r="AXA189" s="20"/>
      <c r="AXB189" s="20"/>
      <c r="AXC189" s="20"/>
      <c r="AXD189" s="20"/>
      <c r="AXE189" s="20"/>
      <c r="AXF189" s="20"/>
      <c r="AXG189" s="20"/>
      <c r="AXH189" s="20"/>
      <c r="AXI189" s="20"/>
      <c r="AXJ189" s="20"/>
      <c r="AXK189" s="20"/>
      <c r="AXL189" s="20"/>
      <c r="AXM189" s="20"/>
      <c r="AXN189" s="20"/>
      <c r="AXO189" s="20"/>
      <c r="AXP189" s="20"/>
      <c r="AXQ189" s="20"/>
      <c r="AXR189" s="20"/>
      <c r="AXS189" s="20"/>
      <c r="AXT189" s="20"/>
      <c r="AXU189" s="20"/>
      <c r="AXV189" s="20"/>
      <c r="AXW189" s="20"/>
      <c r="AXX189" s="20"/>
      <c r="AXY189" s="20"/>
      <c r="AXZ189" s="20"/>
      <c r="AYA189" s="20"/>
      <c r="AYB189" s="20"/>
      <c r="AYC189" s="20"/>
      <c r="AYD189" s="20"/>
      <c r="AYE189" s="20"/>
      <c r="AYF189" s="20"/>
      <c r="AYG189" s="20"/>
      <c r="AYH189" s="20"/>
      <c r="AYI189" s="20"/>
      <c r="AYJ189" s="20"/>
      <c r="AYK189" s="20"/>
      <c r="AYL189" s="20"/>
      <c r="AYM189" s="20"/>
      <c r="AYN189" s="20"/>
      <c r="AYO189" s="20"/>
      <c r="AYP189" s="20"/>
      <c r="AYQ189" s="20"/>
      <c r="AYR189" s="20"/>
      <c r="AYS189" s="20"/>
      <c r="AYT189" s="20"/>
      <c r="AYU189" s="20"/>
      <c r="AYV189" s="20"/>
      <c r="AYW189" s="20"/>
      <c r="AYX189" s="20"/>
      <c r="AYY189" s="20"/>
      <c r="AYZ189" s="20"/>
      <c r="AZA189" s="20"/>
      <c r="AZB189" s="20"/>
      <c r="AZC189" s="20"/>
      <c r="AZD189" s="20"/>
      <c r="AZE189" s="20"/>
      <c r="AZF189" s="20"/>
      <c r="AZG189" s="20"/>
      <c r="AZH189" s="20"/>
      <c r="AZI189" s="20"/>
      <c r="AZJ189" s="20"/>
      <c r="AZK189" s="20"/>
      <c r="AZL189" s="20"/>
      <c r="AZM189" s="20"/>
      <c r="AZN189" s="20"/>
      <c r="AZO189" s="20"/>
      <c r="AZP189" s="20"/>
      <c r="AZQ189" s="20"/>
      <c r="AZR189" s="20"/>
      <c r="AZS189" s="20"/>
      <c r="AZT189" s="20"/>
      <c r="AZU189" s="20"/>
      <c r="AZV189" s="20"/>
      <c r="AZW189" s="20"/>
      <c r="AZX189" s="20"/>
      <c r="AZY189" s="20"/>
      <c r="AZZ189" s="20"/>
      <c r="BAA189" s="20"/>
      <c r="BAB189" s="20"/>
      <c r="BAC189" s="20"/>
      <c r="BAD189" s="20"/>
      <c r="BAE189" s="20"/>
      <c r="BAF189" s="20"/>
      <c r="BAG189" s="20"/>
      <c r="BAH189" s="20"/>
      <c r="BAI189" s="20"/>
      <c r="BAJ189" s="20"/>
      <c r="BAK189" s="20"/>
      <c r="BAL189" s="20"/>
      <c r="BAM189" s="20"/>
      <c r="BAN189" s="20"/>
      <c r="BAO189" s="20"/>
      <c r="BAP189" s="20"/>
      <c r="BAQ189" s="20"/>
      <c r="BAR189" s="20"/>
      <c r="BAS189" s="20"/>
      <c r="BAT189" s="20"/>
      <c r="BAU189" s="20"/>
      <c r="BAV189" s="20"/>
      <c r="BAW189" s="20"/>
      <c r="BAX189" s="20"/>
      <c r="BAY189" s="20"/>
      <c r="BAZ189" s="20"/>
      <c r="BBA189" s="20"/>
      <c r="BBB189" s="20"/>
      <c r="BBC189" s="20"/>
      <c r="BBD189" s="20"/>
      <c r="BBE189" s="20"/>
      <c r="BBF189" s="20"/>
      <c r="BBG189" s="20"/>
      <c r="BBH189" s="20"/>
      <c r="BBI189" s="20"/>
      <c r="BBJ189" s="20"/>
      <c r="BBK189" s="20"/>
      <c r="BBL189" s="20"/>
      <c r="BBM189" s="20"/>
      <c r="BBN189" s="20"/>
      <c r="BBO189" s="20"/>
      <c r="BBP189" s="20"/>
      <c r="BBQ189" s="20"/>
      <c r="BBR189" s="20"/>
      <c r="BBS189" s="20"/>
      <c r="BBT189" s="20"/>
      <c r="BBU189" s="20"/>
      <c r="BBV189" s="20"/>
      <c r="BBW189" s="20"/>
      <c r="BBX189" s="20"/>
      <c r="BBY189" s="20"/>
      <c r="BBZ189" s="20"/>
      <c r="BCA189" s="20"/>
      <c r="BCB189" s="20"/>
      <c r="BCC189" s="20"/>
      <c r="BCD189" s="20"/>
      <c r="BCE189" s="20"/>
      <c r="BCF189" s="20"/>
      <c r="BCG189" s="20"/>
      <c r="BCH189" s="20"/>
      <c r="BCI189" s="20"/>
      <c r="BCJ189" s="20"/>
      <c r="BCK189" s="20"/>
      <c r="BCL189" s="20"/>
      <c r="BCM189" s="20"/>
      <c r="BCN189" s="20"/>
      <c r="BCO189" s="20"/>
      <c r="BCP189" s="20"/>
      <c r="BCQ189" s="20"/>
      <c r="BCR189" s="20"/>
      <c r="BCS189" s="20"/>
      <c r="BCT189" s="20"/>
      <c r="BCU189" s="20"/>
      <c r="BCV189" s="20"/>
      <c r="BCW189" s="20"/>
      <c r="BCX189" s="20"/>
      <c r="BCY189" s="20"/>
      <c r="BCZ189" s="20"/>
      <c r="BDA189" s="20"/>
      <c r="BDB189" s="20"/>
      <c r="BDC189" s="20"/>
      <c r="BDD189" s="20"/>
      <c r="BDE189" s="20"/>
      <c r="BDF189" s="20"/>
      <c r="BDG189" s="20"/>
      <c r="BDH189" s="20"/>
      <c r="BDI189" s="20"/>
      <c r="BDJ189" s="20"/>
      <c r="BDK189" s="20"/>
      <c r="BDL189" s="20"/>
      <c r="BDM189" s="20"/>
      <c r="BDN189" s="20"/>
      <c r="BDO189" s="20"/>
      <c r="BDP189" s="20"/>
      <c r="BDQ189" s="20"/>
      <c r="BDR189" s="20"/>
      <c r="BDS189" s="20"/>
      <c r="BDT189" s="20"/>
      <c r="BDU189" s="20"/>
      <c r="BDV189" s="20"/>
      <c r="BDW189" s="20"/>
      <c r="BDX189" s="20"/>
      <c r="BDY189" s="20"/>
      <c r="BDZ189" s="20"/>
      <c r="BEA189" s="20"/>
      <c r="BEB189" s="20"/>
      <c r="BEC189" s="20"/>
      <c r="BED189" s="20"/>
      <c r="BEE189" s="20"/>
      <c r="BEF189" s="20"/>
      <c r="BEG189" s="20"/>
      <c r="BEH189" s="20"/>
      <c r="BEI189" s="20"/>
      <c r="BEJ189" s="20"/>
      <c r="BEK189" s="20"/>
      <c r="BEL189" s="20"/>
      <c r="BEM189" s="20"/>
      <c r="BEN189" s="20"/>
      <c r="BEO189" s="20"/>
      <c r="BEP189" s="20"/>
      <c r="BEQ189" s="20"/>
      <c r="BER189" s="20"/>
      <c r="BES189" s="20"/>
      <c r="BET189" s="20"/>
      <c r="BEU189" s="20"/>
      <c r="BEV189" s="20"/>
      <c r="BEW189" s="20"/>
      <c r="BEX189" s="20"/>
      <c r="BEY189" s="20"/>
      <c r="BEZ189" s="20"/>
      <c r="BFA189" s="20"/>
      <c r="BFB189" s="20"/>
      <c r="BFC189" s="20"/>
      <c r="BFD189" s="20"/>
      <c r="BFE189" s="20"/>
      <c r="BFF189" s="20"/>
      <c r="BFG189" s="20"/>
      <c r="BFH189" s="20"/>
      <c r="BFI189" s="20"/>
      <c r="BFJ189" s="20"/>
      <c r="BFK189" s="20"/>
      <c r="BFL189" s="20"/>
      <c r="BFM189" s="20"/>
      <c r="BFN189" s="20"/>
      <c r="BFO189" s="20"/>
      <c r="BFP189" s="20"/>
      <c r="BFQ189" s="20"/>
      <c r="BFR189" s="20"/>
      <c r="BFS189" s="20"/>
      <c r="BFT189" s="20"/>
      <c r="BFU189" s="20"/>
      <c r="BFV189" s="20"/>
      <c r="BFW189" s="20"/>
      <c r="BFX189" s="20"/>
      <c r="BFY189" s="20"/>
      <c r="BFZ189" s="20"/>
      <c r="BGA189" s="20"/>
      <c r="BGB189" s="20"/>
      <c r="BGC189" s="20"/>
      <c r="BGD189" s="20"/>
      <c r="BGE189" s="20"/>
      <c r="BGF189" s="20"/>
      <c r="BGG189" s="20"/>
      <c r="BGH189" s="20"/>
      <c r="BGI189" s="20"/>
      <c r="BGJ189" s="20"/>
      <c r="BGK189" s="20"/>
      <c r="BGL189" s="20"/>
      <c r="BGM189" s="20"/>
      <c r="BGN189" s="20"/>
      <c r="BGO189" s="20"/>
      <c r="BGP189" s="20"/>
      <c r="BGQ189" s="20"/>
      <c r="BGR189" s="20"/>
      <c r="BGS189" s="20"/>
      <c r="BGT189" s="20"/>
      <c r="BGU189" s="20"/>
      <c r="BGV189" s="20"/>
      <c r="BGW189" s="20"/>
      <c r="BGX189" s="20"/>
      <c r="BGY189" s="20"/>
      <c r="BGZ189" s="20"/>
      <c r="BHA189" s="20"/>
      <c r="BHB189" s="20"/>
      <c r="BHC189" s="20"/>
      <c r="BHD189" s="20"/>
      <c r="BHE189" s="20"/>
      <c r="BHF189" s="20"/>
      <c r="BHG189" s="20"/>
      <c r="BHH189" s="20"/>
      <c r="BHI189" s="20"/>
      <c r="BHJ189" s="20"/>
      <c r="BHK189" s="20"/>
      <c r="BHL189" s="20"/>
      <c r="BHM189" s="20"/>
      <c r="BHN189" s="20"/>
      <c r="BHO189" s="20"/>
      <c r="BHP189" s="20"/>
      <c r="BHQ189" s="20"/>
      <c r="BHR189" s="20"/>
      <c r="BHS189" s="20"/>
      <c r="BHT189" s="20"/>
      <c r="BHU189" s="20"/>
      <c r="BHV189" s="20"/>
      <c r="BHW189" s="20"/>
      <c r="BHX189" s="20"/>
      <c r="BHY189" s="20"/>
      <c r="BHZ189" s="20"/>
      <c r="BIA189" s="20"/>
      <c r="BIB189" s="20"/>
      <c r="BIC189" s="20"/>
      <c r="BID189" s="20"/>
      <c r="BIE189" s="20"/>
      <c r="BIF189" s="20"/>
      <c r="BIG189" s="20"/>
      <c r="BIH189" s="20"/>
      <c r="BII189" s="20"/>
      <c r="BIJ189" s="20"/>
      <c r="BIK189" s="20"/>
      <c r="BIL189" s="20"/>
      <c r="BIM189" s="20"/>
      <c r="BIN189" s="20"/>
      <c r="BIO189" s="20"/>
      <c r="BIP189" s="20"/>
      <c r="BIQ189" s="20"/>
      <c r="BIR189" s="20"/>
      <c r="BIS189" s="20"/>
      <c r="BIT189" s="20"/>
      <c r="BIU189" s="20"/>
      <c r="BIV189" s="20"/>
      <c r="BIW189" s="20"/>
      <c r="BIX189" s="20"/>
      <c r="BIY189" s="20"/>
      <c r="BIZ189" s="20"/>
      <c r="BJA189" s="20"/>
      <c r="BJB189" s="20"/>
      <c r="BJC189" s="20"/>
      <c r="BJD189" s="20"/>
      <c r="BJE189" s="20"/>
      <c r="BJF189" s="20"/>
      <c r="BJG189" s="20"/>
      <c r="BJH189" s="20"/>
      <c r="BJI189" s="20"/>
      <c r="BJJ189" s="20"/>
      <c r="BJK189" s="20"/>
      <c r="BJL189" s="20"/>
      <c r="BJM189" s="20"/>
      <c r="BJN189" s="20"/>
      <c r="BJO189" s="20"/>
      <c r="BJP189" s="20"/>
      <c r="BJQ189" s="20"/>
      <c r="BJR189" s="20"/>
      <c r="BJS189" s="20"/>
      <c r="BJT189" s="20"/>
      <c r="BJU189" s="20"/>
      <c r="BJV189" s="20"/>
      <c r="BJW189" s="20"/>
      <c r="BJX189" s="20"/>
      <c r="BJY189" s="20"/>
      <c r="BJZ189" s="20"/>
      <c r="BKA189" s="20"/>
      <c r="BKB189" s="20"/>
      <c r="BKC189" s="20"/>
      <c r="BKD189" s="20"/>
      <c r="BKE189" s="20"/>
      <c r="BKF189" s="20"/>
      <c r="BKG189" s="20"/>
      <c r="BKH189" s="20"/>
      <c r="BKI189" s="20"/>
      <c r="BKJ189" s="20"/>
      <c r="BKK189" s="20"/>
      <c r="BKL189" s="20"/>
      <c r="BKM189" s="20"/>
      <c r="BKN189" s="20"/>
      <c r="BKO189" s="20"/>
      <c r="BKP189" s="20"/>
      <c r="BKQ189" s="20"/>
      <c r="BKR189" s="20"/>
      <c r="BKS189" s="20"/>
      <c r="BKT189" s="20"/>
      <c r="BKU189" s="20"/>
      <c r="BKV189" s="20"/>
      <c r="BKW189" s="20"/>
      <c r="BKX189" s="20"/>
      <c r="BKY189" s="20"/>
      <c r="BKZ189" s="20"/>
      <c r="BLA189" s="20"/>
      <c r="BLB189" s="20"/>
      <c r="BLC189" s="20"/>
      <c r="BLD189" s="20"/>
      <c r="BLE189" s="20"/>
      <c r="BLF189" s="20"/>
      <c r="BLG189" s="20"/>
      <c r="BLH189" s="20"/>
      <c r="BLI189" s="20"/>
      <c r="BLJ189" s="20"/>
      <c r="BLK189" s="20"/>
      <c r="BLL189" s="20"/>
      <c r="BLM189" s="20"/>
      <c r="BLN189" s="20"/>
      <c r="BLO189" s="20"/>
      <c r="BLP189" s="20"/>
      <c r="BLQ189" s="20"/>
      <c r="BLR189" s="20"/>
      <c r="BLS189" s="20"/>
      <c r="BLT189" s="20"/>
      <c r="BLU189" s="20"/>
      <c r="BLV189" s="20"/>
      <c r="BLW189" s="20"/>
      <c r="BLX189" s="20"/>
      <c r="BLY189" s="20"/>
      <c r="BLZ189" s="20"/>
      <c r="BMA189" s="20"/>
      <c r="BMB189" s="20"/>
      <c r="BMC189" s="20"/>
      <c r="BMD189" s="20"/>
      <c r="BME189" s="20"/>
      <c r="BMF189" s="20"/>
      <c r="BMG189" s="20"/>
      <c r="BMH189" s="20"/>
      <c r="BMI189" s="20"/>
      <c r="BMJ189" s="20"/>
      <c r="BMK189" s="20"/>
      <c r="BML189" s="20"/>
      <c r="BMM189" s="20"/>
      <c r="BMN189" s="20"/>
      <c r="BMO189" s="20"/>
      <c r="BMP189" s="20"/>
      <c r="BMQ189" s="20"/>
      <c r="BMR189" s="20"/>
      <c r="BMS189" s="20"/>
      <c r="BMT189" s="20"/>
      <c r="BMU189" s="20"/>
      <c r="BMV189" s="20"/>
      <c r="BMW189" s="20"/>
      <c r="BMX189" s="20"/>
      <c r="BMY189" s="20"/>
      <c r="BMZ189" s="20"/>
      <c r="BNA189" s="20"/>
      <c r="BNB189" s="20"/>
      <c r="BNC189" s="20"/>
      <c r="BND189" s="20"/>
      <c r="BNE189" s="20"/>
      <c r="BNF189" s="20"/>
      <c r="BNG189" s="20"/>
      <c r="BNH189" s="20"/>
      <c r="BNI189" s="20"/>
      <c r="BNJ189" s="20"/>
      <c r="BNK189" s="20"/>
      <c r="BNL189" s="20"/>
      <c r="BNM189" s="20"/>
      <c r="BNN189" s="20"/>
      <c r="BNO189" s="20"/>
      <c r="BNP189" s="20"/>
      <c r="BNQ189" s="20"/>
      <c r="BNR189" s="20"/>
      <c r="BNS189" s="20"/>
      <c r="BNT189" s="20"/>
      <c r="BNU189" s="20"/>
      <c r="BNV189" s="20"/>
      <c r="BNW189" s="20"/>
      <c r="BNX189" s="20"/>
      <c r="BNY189" s="20"/>
      <c r="BNZ189" s="20"/>
      <c r="BOA189" s="20"/>
      <c r="BOB189" s="20"/>
      <c r="BOC189" s="20"/>
      <c r="BOD189" s="20"/>
      <c r="BOE189" s="20"/>
      <c r="BOF189" s="20"/>
      <c r="BOG189" s="20"/>
      <c r="BOH189" s="20"/>
      <c r="BOI189" s="20"/>
      <c r="BOJ189" s="20"/>
      <c r="BOK189" s="20"/>
      <c r="BOL189" s="20"/>
      <c r="BOM189" s="20"/>
      <c r="BON189" s="20"/>
      <c r="BOO189" s="20"/>
      <c r="BOP189" s="20"/>
      <c r="BOQ189" s="20"/>
      <c r="BOR189" s="20"/>
      <c r="BOS189" s="20"/>
      <c r="BOT189" s="20"/>
      <c r="BOU189" s="20"/>
      <c r="BOV189" s="20"/>
      <c r="BOW189" s="20"/>
      <c r="BOX189" s="20"/>
      <c r="BOY189" s="20"/>
      <c r="BOZ189" s="20"/>
      <c r="BPA189" s="20"/>
      <c r="BPB189" s="20"/>
      <c r="BPC189" s="20"/>
      <c r="BPD189" s="20"/>
      <c r="BPE189" s="20"/>
      <c r="BPF189" s="20"/>
      <c r="BPG189" s="20"/>
      <c r="BPH189" s="20"/>
      <c r="BPI189" s="20"/>
      <c r="BPJ189" s="20"/>
      <c r="BPK189" s="20"/>
      <c r="BPL189" s="20"/>
      <c r="BPM189" s="20"/>
      <c r="BPN189" s="20"/>
      <c r="BPO189" s="20"/>
      <c r="BPP189" s="20"/>
      <c r="BPQ189" s="20"/>
      <c r="BPR189" s="20"/>
      <c r="BPS189" s="20"/>
      <c r="BPT189" s="20"/>
      <c r="BPU189" s="20"/>
      <c r="BPV189" s="20"/>
      <c r="BPW189" s="20"/>
      <c r="BPX189" s="20"/>
      <c r="BPY189" s="20"/>
      <c r="BPZ189" s="20"/>
      <c r="BQA189" s="20"/>
      <c r="BQB189" s="20"/>
      <c r="BQC189" s="20"/>
      <c r="BQD189" s="20"/>
      <c r="BQE189" s="20"/>
      <c r="BQF189" s="20"/>
      <c r="BQG189" s="20"/>
      <c r="BQH189" s="20"/>
      <c r="BQI189" s="20"/>
      <c r="BQJ189" s="20"/>
      <c r="BQK189" s="20"/>
      <c r="BQL189" s="20"/>
      <c r="BQM189" s="20"/>
      <c r="BQN189" s="20"/>
      <c r="BQO189" s="20"/>
      <c r="BQP189" s="20"/>
      <c r="BQQ189" s="20"/>
      <c r="BQR189" s="20"/>
      <c r="BQS189" s="20"/>
      <c r="BQT189" s="20"/>
      <c r="BQU189" s="20"/>
      <c r="BQV189" s="20"/>
      <c r="BQW189" s="20"/>
      <c r="BQX189" s="20"/>
      <c r="BQY189" s="20"/>
      <c r="BQZ189" s="20"/>
      <c r="BRA189" s="20"/>
      <c r="BRB189" s="20"/>
      <c r="BRC189" s="20"/>
      <c r="BRD189" s="20"/>
      <c r="BRE189" s="20"/>
      <c r="BRF189" s="20"/>
      <c r="BRG189" s="20"/>
      <c r="BRH189" s="20"/>
      <c r="BRI189" s="20"/>
      <c r="BRJ189" s="20"/>
      <c r="BRK189" s="20"/>
      <c r="BRL189" s="20"/>
      <c r="BRM189" s="20"/>
      <c r="BRN189" s="20"/>
      <c r="BRO189" s="20"/>
      <c r="BRP189" s="20"/>
      <c r="BRQ189" s="20"/>
      <c r="BRR189" s="20"/>
      <c r="BRS189" s="20"/>
      <c r="BRT189" s="20"/>
      <c r="BRU189" s="20"/>
      <c r="BRV189" s="20"/>
      <c r="BRW189" s="20"/>
      <c r="BRX189" s="20"/>
      <c r="BRY189" s="20"/>
      <c r="BRZ189" s="20"/>
      <c r="BSA189" s="20"/>
      <c r="BSB189" s="20"/>
      <c r="BSC189" s="20"/>
      <c r="BSD189" s="20"/>
      <c r="BSE189" s="20"/>
      <c r="BSF189" s="20"/>
      <c r="BSG189" s="20"/>
      <c r="BSH189" s="20"/>
      <c r="BSI189" s="20"/>
      <c r="BSJ189" s="20"/>
      <c r="BSK189" s="20"/>
      <c r="BSL189" s="20"/>
      <c r="BSM189" s="20"/>
      <c r="BSN189" s="20"/>
      <c r="BSO189" s="20"/>
      <c r="BSP189" s="20"/>
      <c r="BSQ189" s="20"/>
      <c r="BSR189" s="20"/>
      <c r="BSS189" s="20"/>
      <c r="BST189" s="20"/>
      <c r="BSU189" s="20"/>
      <c r="BSV189" s="20"/>
      <c r="BSW189" s="20"/>
      <c r="BSX189" s="20"/>
      <c r="BSY189" s="20"/>
      <c r="BSZ189" s="20"/>
      <c r="BTA189" s="20"/>
      <c r="BTB189" s="20"/>
      <c r="BTC189" s="20"/>
      <c r="BTD189" s="20"/>
      <c r="BTE189" s="20"/>
      <c r="BTF189" s="20"/>
      <c r="BTG189" s="20"/>
      <c r="BTH189" s="20"/>
      <c r="BTI189" s="20"/>
      <c r="BTJ189" s="20"/>
      <c r="BTK189" s="20"/>
      <c r="BTL189" s="20"/>
      <c r="BTM189" s="20"/>
      <c r="BTN189" s="20"/>
      <c r="BTO189" s="20"/>
      <c r="BTP189" s="20"/>
      <c r="BTQ189" s="20"/>
      <c r="BTR189" s="20"/>
      <c r="BTS189" s="20"/>
      <c r="BTT189" s="20"/>
      <c r="BTU189" s="20"/>
      <c r="BTV189" s="20"/>
      <c r="BTW189" s="20"/>
      <c r="BTX189" s="20"/>
      <c r="BTY189" s="20"/>
      <c r="BTZ189" s="20"/>
      <c r="BUA189" s="20"/>
      <c r="BUB189" s="20"/>
      <c r="BUC189" s="20"/>
      <c r="BUD189" s="20"/>
      <c r="BUE189" s="20"/>
      <c r="BUF189" s="20"/>
      <c r="BUG189" s="20"/>
      <c r="BUH189" s="20"/>
      <c r="BUI189" s="20"/>
      <c r="BUJ189" s="20"/>
      <c r="BUK189" s="20"/>
      <c r="BUL189" s="20"/>
      <c r="BUM189" s="20"/>
      <c r="BUN189" s="20"/>
      <c r="BUO189" s="20"/>
      <c r="BUP189" s="20"/>
      <c r="BUQ189" s="20"/>
      <c r="BUR189" s="20"/>
      <c r="BUS189" s="20"/>
      <c r="BUT189" s="20"/>
      <c r="BUU189" s="20"/>
      <c r="BUV189" s="20"/>
      <c r="BUW189" s="20"/>
      <c r="BUX189" s="20"/>
      <c r="BUY189" s="20"/>
      <c r="BUZ189" s="20"/>
      <c r="BVA189" s="20"/>
      <c r="BVB189" s="20"/>
      <c r="BVC189" s="20"/>
      <c r="BVD189" s="20"/>
      <c r="BVE189" s="20"/>
      <c r="BVF189" s="20"/>
      <c r="BVG189" s="20"/>
      <c r="BVH189" s="20"/>
      <c r="BVI189" s="20"/>
      <c r="BVJ189" s="20"/>
      <c r="BVK189" s="20"/>
      <c r="BVL189" s="20"/>
      <c r="BVM189" s="20"/>
      <c r="BVN189" s="20"/>
      <c r="BVO189" s="20"/>
      <c r="BVP189" s="20"/>
      <c r="BVQ189" s="20"/>
      <c r="BVR189" s="20"/>
      <c r="BVS189" s="20"/>
      <c r="BVT189" s="20"/>
      <c r="BVU189" s="20"/>
      <c r="BVV189" s="20"/>
      <c r="BVW189" s="20"/>
      <c r="BVX189" s="20"/>
      <c r="BVY189" s="20"/>
      <c r="BVZ189" s="20"/>
      <c r="BWA189" s="20"/>
      <c r="BWB189" s="20"/>
      <c r="BWC189" s="20"/>
      <c r="BWD189" s="20"/>
      <c r="BWE189" s="20"/>
      <c r="BWF189" s="20"/>
      <c r="BWG189" s="20"/>
      <c r="BWH189" s="20"/>
      <c r="BWI189" s="20"/>
      <c r="BWJ189" s="20"/>
      <c r="BWK189" s="20"/>
      <c r="BWL189" s="20"/>
      <c r="BWM189" s="20"/>
      <c r="BWN189" s="20"/>
      <c r="BWO189" s="20"/>
      <c r="BWP189" s="20"/>
      <c r="BWQ189" s="20"/>
      <c r="BWR189" s="20"/>
      <c r="BWS189" s="20"/>
      <c r="BWT189" s="20"/>
      <c r="BWU189" s="20"/>
      <c r="BWV189" s="20"/>
      <c r="BWW189" s="20"/>
      <c r="BWX189" s="20"/>
      <c r="BWY189" s="20"/>
      <c r="BWZ189" s="20"/>
      <c r="BXA189" s="20"/>
      <c r="BXB189" s="20"/>
      <c r="BXC189" s="20"/>
      <c r="BXD189" s="20"/>
      <c r="BXE189" s="20"/>
      <c r="BXF189" s="20"/>
      <c r="BXG189" s="20"/>
      <c r="BXH189" s="20"/>
      <c r="BXI189" s="20"/>
      <c r="BXJ189" s="20"/>
      <c r="BXK189" s="20"/>
      <c r="BXL189" s="20"/>
      <c r="BXM189" s="20"/>
      <c r="BXN189" s="20"/>
      <c r="BXO189" s="20"/>
      <c r="BXP189" s="20"/>
      <c r="BXQ189" s="20"/>
      <c r="BXR189" s="20"/>
      <c r="BXS189" s="20"/>
      <c r="BXT189" s="20"/>
      <c r="BXU189" s="20"/>
      <c r="BXV189" s="20"/>
      <c r="BXW189" s="20"/>
      <c r="BXX189" s="20"/>
      <c r="BXY189" s="20"/>
      <c r="BXZ189" s="20"/>
      <c r="BYA189" s="20"/>
      <c r="BYB189" s="20"/>
      <c r="BYC189" s="20"/>
      <c r="BYD189" s="20"/>
      <c r="BYE189" s="20"/>
      <c r="BYF189" s="20"/>
      <c r="BYG189" s="20"/>
      <c r="BYH189" s="20"/>
      <c r="BYI189" s="20"/>
      <c r="BYJ189" s="20"/>
      <c r="BYK189" s="20"/>
      <c r="BYL189" s="20"/>
      <c r="BYM189" s="20"/>
      <c r="BYN189" s="20"/>
      <c r="BYO189" s="20"/>
      <c r="BYP189" s="20"/>
      <c r="BYQ189" s="20"/>
      <c r="BYR189" s="20"/>
      <c r="BYS189" s="20"/>
      <c r="BYT189" s="20"/>
      <c r="BYU189" s="20"/>
      <c r="BYV189" s="20"/>
      <c r="BYW189" s="20"/>
      <c r="BYX189" s="20"/>
      <c r="BYY189" s="20"/>
      <c r="BYZ189" s="20"/>
      <c r="BZA189" s="20"/>
      <c r="BZB189" s="20"/>
      <c r="BZC189" s="20"/>
      <c r="BZD189" s="20"/>
      <c r="BZE189" s="20"/>
      <c r="BZF189" s="20"/>
      <c r="BZG189" s="20"/>
      <c r="BZH189" s="20"/>
      <c r="BZI189" s="20"/>
      <c r="BZJ189" s="20"/>
      <c r="BZK189" s="20"/>
      <c r="BZL189" s="20"/>
      <c r="BZM189" s="20"/>
      <c r="BZN189" s="20"/>
      <c r="BZO189" s="20"/>
      <c r="BZP189" s="20"/>
      <c r="BZQ189" s="20"/>
      <c r="BZR189" s="20"/>
      <c r="BZS189" s="20"/>
      <c r="BZT189" s="20"/>
      <c r="BZU189" s="20"/>
      <c r="BZV189" s="20"/>
      <c r="BZW189" s="20"/>
      <c r="BZX189" s="20"/>
      <c r="BZY189" s="20"/>
      <c r="BZZ189" s="20"/>
      <c r="CAA189" s="20"/>
      <c r="CAB189" s="20"/>
      <c r="CAC189" s="20"/>
      <c r="CAD189" s="20"/>
      <c r="CAE189" s="20"/>
      <c r="CAF189" s="20"/>
      <c r="CAG189" s="20"/>
      <c r="CAH189" s="20"/>
      <c r="CAI189" s="20"/>
      <c r="CAJ189" s="20"/>
      <c r="CAK189" s="20"/>
      <c r="CAL189" s="20"/>
      <c r="CAM189" s="20"/>
      <c r="CAN189" s="20"/>
      <c r="CAO189" s="20"/>
      <c r="CAP189" s="20"/>
      <c r="CAQ189" s="20"/>
      <c r="CAR189" s="20"/>
      <c r="CAS189" s="20"/>
      <c r="CAT189" s="20"/>
      <c r="CAU189" s="20"/>
      <c r="CAV189" s="20"/>
      <c r="CAW189" s="20"/>
      <c r="CAX189" s="20"/>
      <c r="CAY189" s="20"/>
      <c r="CAZ189" s="20"/>
      <c r="CBA189" s="20"/>
      <c r="CBB189" s="20"/>
      <c r="CBC189" s="20"/>
      <c r="CBD189" s="20"/>
      <c r="CBE189" s="20"/>
      <c r="CBF189" s="20"/>
      <c r="CBG189" s="20"/>
      <c r="CBH189" s="20"/>
      <c r="CBI189" s="20"/>
      <c r="CBJ189" s="20"/>
      <c r="CBK189" s="20"/>
      <c r="CBL189" s="20"/>
      <c r="CBM189" s="20"/>
      <c r="CBN189" s="20"/>
      <c r="CBO189" s="20"/>
      <c r="CBP189" s="20"/>
      <c r="CBQ189" s="20"/>
      <c r="CBR189" s="20"/>
      <c r="CBS189" s="20"/>
      <c r="CBT189" s="20"/>
      <c r="CBU189" s="20"/>
      <c r="CBV189" s="20"/>
      <c r="CBW189" s="20"/>
      <c r="CBX189" s="20"/>
      <c r="CBY189" s="20"/>
      <c r="CBZ189" s="20"/>
      <c r="CCA189" s="20"/>
      <c r="CCB189" s="20"/>
      <c r="CCC189" s="20"/>
      <c r="CCD189" s="20"/>
      <c r="CCE189" s="20"/>
      <c r="CCF189" s="20"/>
      <c r="CCG189" s="20"/>
      <c r="CCH189" s="20"/>
      <c r="CCI189" s="20"/>
      <c r="CCJ189" s="20"/>
      <c r="CCK189" s="20"/>
      <c r="CCL189" s="20"/>
      <c r="CCM189" s="20"/>
      <c r="CCN189" s="20"/>
      <c r="CCO189" s="20"/>
      <c r="CCP189" s="20"/>
      <c r="CCQ189" s="20"/>
      <c r="CCR189" s="20"/>
      <c r="CCS189" s="20"/>
      <c r="CCT189" s="20"/>
      <c r="CCU189" s="20"/>
      <c r="CCV189" s="20"/>
      <c r="CCW189" s="20"/>
      <c r="CCX189" s="20"/>
      <c r="CCY189" s="20"/>
      <c r="CCZ189" s="20"/>
      <c r="CDA189" s="20"/>
      <c r="CDB189" s="20"/>
      <c r="CDC189" s="20"/>
      <c r="CDD189" s="20"/>
      <c r="CDE189" s="20"/>
      <c r="CDF189" s="20"/>
      <c r="CDG189" s="20"/>
      <c r="CDH189" s="20"/>
      <c r="CDI189" s="20"/>
      <c r="CDJ189" s="20"/>
      <c r="CDK189" s="20"/>
      <c r="CDL189" s="20"/>
      <c r="CDM189" s="20"/>
      <c r="CDN189" s="20"/>
      <c r="CDO189" s="20"/>
      <c r="CDP189" s="20"/>
      <c r="CDQ189" s="20"/>
      <c r="CDR189" s="20"/>
      <c r="CDS189" s="20"/>
      <c r="CDT189" s="20"/>
      <c r="CDU189" s="20"/>
      <c r="CDV189" s="20"/>
      <c r="CDW189" s="20"/>
      <c r="CDX189" s="20"/>
      <c r="CDY189" s="20"/>
      <c r="CDZ189" s="20"/>
      <c r="CEA189" s="20"/>
      <c r="CEB189" s="20"/>
      <c r="CEC189" s="20"/>
      <c r="CED189" s="20"/>
      <c r="CEE189" s="20"/>
      <c r="CEF189" s="20"/>
      <c r="CEG189" s="20"/>
      <c r="CEH189" s="20"/>
      <c r="CEI189" s="20"/>
      <c r="CEJ189" s="20"/>
      <c r="CEK189" s="20"/>
      <c r="CEL189" s="20"/>
      <c r="CEM189" s="20"/>
      <c r="CEN189" s="20"/>
      <c r="CEO189" s="20"/>
      <c r="CEP189" s="20"/>
      <c r="CEQ189" s="20"/>
      <c r="CER189" s="20"/>
      <c r="CES189" s="20"/>
      <c r="CET189" s="20"/>
      <c r="CEU189" s="20"/>
      <c r="CEV189" s="20"/>
      <c r="CEW189" s="20"/>
      <c r="CEX189" s="20"/>
      <c r="CEY189" s="20"/>
      <c r="CEZ189" s="20"/>
      <c r="CFA189" s="20"/>
      <c r="CFB189" s="20"/>
      <c r="CFC189" s="20"/>
      <c r="CFD189" s="20"/>
      <c r="CFE189" s="20"/>
      <c r="CFF189" s="20"/>
      <c r="CFG189" s="20"/>
      <c r="CFH189" s="20"/>
      <c r="CFI189" s="20"/>
      <c r="CFJ189" s="20"/>
      <c r="CFK189" s="20"/>
      <c r="CFL189" s="20"/>
      <c r="CFM189" s="20"/>
      <c r="CFN189" s="20"/>
      <c r="CFO189" s="20"/>
      <c r="CFP189" s="20"/>
      <c r="CFQ189" s="20"/>
      <c r="CFR189" s="20"/>
      <c r="CFS189" s="20"/>
      <c r="CFT189" s="20"/>
      <c r="CFU189" s="20"/>
      <c r="CFV189" s="20"/>
      <c r="CFW189" s="20"/>
      <c r="CFX189" s="20"/>
      <c r="CFY189" s="20"/>
      <c r="CFZ189" s="20"/>
      <c r="CGA189" s="20"/>
      <c r="CGB189" s="20"/>
      <c r="CGC189" s="20"/>
      <c r="CGD189" s="20"/>
      <c r="CGE189" s="20"/>
      <c r="CGF189" s="20"/>
      <c r="CGG189" s="20"/>
      <c r="CGH189" s="20"/>
      <c r="CGI189" s="20"/>
      <c r="CGJ189" s="20"/>
      <c r="CGK189" s="20"/>
      <c r="CGL189" s="20"/>
      <c r="CGM189" s="20"/>
      <c r="CGN189" s="20"/>
      <c r="CGO189" s="20"/>
      <c r="CGP189" s="20"/>
      <c r="CGQ189" s="20"/>
      <c r="CGR189" s="20"/>
      <c r="CGS189" s="20"/>
      <c r="CGT189" s="20"/>
      <c r="CGU189" s="20"/>
      <c r="CGV189" s="20"/>
      <c r="CGW189" s="20"/>
      <c r="CGX189" s="20"/>
      <c r="CGY189" s="20"/>
      <c r="CGZ189" s="20"/>
      <c r="CHA189" s="20"/>
      <c r="CHB189" s="20"/>
      <c r="CHC189" s="20"/>
      <c r="CHD189" s="20"/>
      <c r="CHE189" s="20"/>
      <c r="CHF189" s="20"/>
      <c r="CHG189" s="20"/>
      <c r="CHH189" s="20"/>
      <c r="CHI189" s="20"/>
      <c r="CHJ189" s="20"/>
      <c r="CHK189" s="20"/>
      <c r="CHL189" s="20"/>
      <c r="CHM189" s="20"/>
      <c r="CHN189" s="20"/>
      <c r="CHO189" s="20"/>
      <c r="CHP189" s="20"/>
      <c r="CHQ189" s="20"/>
      <c r="CHR189" s="20"/>
      <c r="CHS189" s="20"/>
      <c r="CHT189" s="20"/>
      <c r="CHU189" s="20"/>
      <c r="CHV189" s="20"/>
      <c r="CHW189" s="20"/>
      <c r="CHX189" s="20"/>
      <c r="CHY189" s="20"/>
      <c r="CHZ189" s="20"/>
      <c r="CIA189" s="20"/>
      <c r="CIB189" s="20"/>
      <c r="CIC189" s="20"/>
      <c r="CID189" s="20"/>
      <c r="CIE189" s="20"/>
      <c r="CIF189" s="20"/>
      <c r="CIG189" s="20"/>
      <c r="CIH189" s="20"/>
      <c r="CII189" s="20"/>
      <c r="CIJ189" s="20"/>
      <c r="CIK189" s="20"/>
      <c r="CIL189" s="20"/>
      <c r="CIM189" s="20"/>
      <c r="CIN189" s="20"/>
      <c r="CIO189" s="20"/>
      <c r="CIP189" s="20"/>
      <c r="CIQ189" s="20"/>
      <c r="CIR189" s="20"/>
      <c r="CIS189" s="20"/>
      <c r="CIT189" s="20"/>
      <c r="CIU189" s="20"/>
      <c r="CIV189" s="20"/>
      <c r="CIW189" s="20"/>
      <c r="CIX189" s="20"/>
      <c r="CIY189" s="20"/>
      <c r="CIZ189" s="20"/>
      <c r="CJA189" s="20"/>
      <c r="CJB189" s="20"/>
      <c r="CJC189" s="20"/>
      <c r="CJD189" s="20"/>
      <c r="CJE189" s="20"/>
      <c r="CJF189" s="20"/>
      <c r="CJG189" s="20"/>
      <c r="CJH189" s="20"/>
      <c r="CJI189" s="20"/>
      <c r="CJJ189" s="20"/>
      <c r="CJK189" s="20"/>
      <c r="CJL189" s="20"/>
      <c r="CJM189" s="20"/>
      <c r="CJN189" s="20"/>
      <c r="CJO189" s="20"/>
      <c r="CJP189" s="20"/>
      <c r="CJQ189" s="20"/>
      <c r="CJR189" s="20"/>
      <c r="CJS189" s="20"/>
      <c r="CJT189" s="20"/>
      <c r="CJU189" s="20"/>
      <c r="CJV189" s="20"/>
      <c r="CJW189" s="20"/>
      <c r="CJX189" s="20"/>
      <c r="CJY189" s="20"/>
      <c r="CJZ189" s="20"/>
      <c r="CKA189" s="20"/>
      <c r="CKB189" s="20"/>
      <c r="CKC189" s="20"/>
      <c r="CKD189" s="20"/>
      <c r="CKE189" s="20"/>
      <c r="CKF189" s="20"/>
      <c r="CKG189" s="20"/>
      <c r="CKH189" s="20"/>
      <c r="CKI189" s="20"/>
      <c r="CKJ189" s="20"/>
      <c r="CKK189" s="20"/>
      <c r="CKL189" s="20"/>
      <c r="CKM189" s="20"/>
      <c r="CKN189" s="20"/>
      <c r="CKO189" s="20"/>
      <c r="CKP189" s="20"/>
      <c r="CKQ189" s="20"/>
      <c r="CKR189" s="20"/>
      <c r="CKS189" s="20"/>
      <c r="CKT189" s="20"/>
      <c r="CKU189" s="20"/>
      <c r="CKV189" s="20"/>
      <c r="CKW189" s="20"/>
      <c r="CKX189" s="20"/>
      <c r="CKY189" s="20"/>
      <c r="CKZ189" s="20"/>
      <c r="CLA189" s="20"/>
      <c r="CLB189" s="20"/>
      <c r="CLC189" s="20"/>
      <c r="CLD189" s="20"/>
      <c r="CLE189" s="20"/>
      <c r="CLF189" s="20"/>
      <c r="CLG189" s="20"/>
      <c r="CLH189" s="20"/>
      <c r="CLI189" s="20"/>
      <c r="CLJ189" s="20"/>
      <c r="CLK189" s="20"/>
      <c r="CLL189" s="20"/>
      <c r="CLM189" s="20"/>
      <c r="CLN189" s="20"/>
      <c r="CLO189" s="20"/>
      <c r="CLP189" s="20"/>
      <c r="CLQ189" s="20"/>
      <c r="CLR189" s="20"/>
      <c r="CLS189" s="20"/>
      <c r="CLT189" s="20"/>
      <c r="CLU189" s="20"/>
      <c r="CLV189" s="20"/>
      <c r="CLW189" s="20"/>
      <c r="CLX189" s="20"/>
      <c r="CLY189" s="20"/>
      <c r="CLZ189" s="20"/>
      <c r="CMA189" s="20"/>
      <c r="CMB189" s="20"/>
      <c r="CMC189" s="20"/>
      <c r="CMD189" s="20"/>
      <c r="CME189" s="20"/>
      <c r="CMF189" s="20"/>
      <c r="CMG189" s="20"/>
      <c r="CMH189" s="20"/>
      <c r="CMI189" s="20"/>
      <c r="CMJ189" s="20"/>
      <c r="CMK189" s="20"/>
      <c r="CML189" s="20"/>
      <c r="CMM189" s="20"/>
      <c r="CMN189" s="20"/>
      <c r="CMO189" s="20"/>
      <c r="CMP189" s="20"/>
      <c r="CMQ189" s="20"/>
      <c r="CMR189" s="20"/>
      <c r="CMS189" s="20"/>
      <c r="CMT189" s="20"/>
      <c r="CMU189" s="20"/>
      <c r="CMV189" s="20"/>
      <c r="CMW189" s="20"/>
      <c r="CMX189" s="20"/>
      <c r="CMY189" s="20"/>
      <c r="CMZ189" s="20"/>
      <c r="CNA189" s="20"/>
      <c r="CNB189" s="20"/>
      <c r="CNC189" s="20"/>
      <c r="CND189" s="20"/>
      <c r="CNE189" s="20"/>
      <c r="CNF189" s="20"/>
      <c r="CNG189" s="20"/>
      <c r="CNH189" s="20"/>
      <c r="CNI189" s="20"/>
      <c r="CNJ189" s="20"/>
      <c r="CNK189" s="20"/>
      <c r="CNL189" s="20"/>
      <c r="CNM189" s="20"/>
      <c r="CNN189" s="20"/>
      <c r="CNO189" s="20"/>
      <c r="CNP189" s="20"/>
      <c r="CNQ189" s="20"/>
      <c r="CNR189" s="20"/>
      <c r="CNS189" s="20"/>
      <c r="CNT189" s="20"/>
      <c r="CNU189" s="20"/>
      <c r="CNV189" s="20"/>
      <c r="CNW189" s="20"/>
      <c r="CNX189" s="20"/>
      <c r="CNY189" s="20"/>
      <c r="CNZ189" s="20"/>
      <c r="COA189" s="20"/>
      <c r="COB189" s="20"/>
      <c r="COC189" s="20"/>
      <c r="COD189" s="20"/>
      <c r="COE189" s="20"/>
      <c r="COF189" s="20"/>
      <c r="COG189" s="20"/>
      <c r="COH189" s="20"/>
      <c r="COI189" s="20"/>
      <c r="COJ189" s="20"/>
      <c r="COK189" s="20"/>
      <c r="COL189" s="20"/>
      <c r="COM189" s="20"/>
      <c r="CON189" s="20"/>
      <c r="COO189" s="20"/>
      <c r="COP189" s="20"/>
      <c r="COQ189" s="20"/>
      <c r="COR189" s="20"/>
      <c r="COS189" s="20"/>
      <c r="COT189" s="20"/>
      <c r="COU189" s="20"/>
      <c r="COV189" s="20"/>
      <c r="COW189" s="20"/>
      <c r="COX189" s="20"/>
      <c r="COY189" s="20"/>
      <c r="COZ189" s="20"/>
      <c r="CPA189" s="20"/>
      <c r="CPB189" s="20"/>
      <c r="CPC189" s="20"/>
      <c r="CPD189" s="20"/>
      <c r="CPE189" s="20"/>
      <c r="CPF189" s="20"/>
      <c r="CPG189" s="20"/>
      <c r="CPH189" s="20"/>
      <c r="CPI189" s="20"/>
      <c r="CPJ189" s="20"/>
      <c r="CPK189" s="20"/>
      <c r="CPL189" s="20"/>
      <c r="CPM189" s="20"/>
      <c r="CPN189" s="20"/>
      <c r="CPO189" s="20"/>
      <c r="CPP189" s="20"/>
      <c r="CPQ189" s="20"/>
      <c r="CPR189" s="20"/>
      <c r="CPS189" s="20"/>
      <c r="CPT189" s="20"/>
      <c r="CPU189" s="20"/>
      <c r="CPV189" s="20"/>
      <c r="CPW189" s="20"/>
      <c r="CPX189" s="20"/>
      <c r="CPY189" s="20"/>
      <c r="CPZ189" s="20"/>
      <c r="CQA189" s="20"/>
      <c r="CQB189" s="20"/>
      <c r="CQC189" s="20"/>
      <c r="CQD189" s="20"/>
      <c r="CQE189" s="20"/>
      <c r="CQF189" s="20"/>
      <c r="CQG189" s="20"/>
      <c r="CQH189" s="20"/>
      <c r="CQI189" s="20"/>
      <c r="CQJ189" s="20"/>
      <c r="CQK189" s="20"/>
      <c r="CQL189" s="20"/>
      <c r="CQM189" s="20"/>
      <c r="CQN189" s="20"/>
      <c r="CQO189" s="20"/>
      <c r="CQP189" s="20"/>
      <c r="CQQ189" s="20"/>
      <c r="CQR189" s="20"/>
      <c r="CQS189" s="20"/>
      <c r="CQT189" s="20"/>
      <c r="CQU189" s="20"/>
      <c r="CQV189" s="20"/>
      <c r="CQW189" s="20"/>
      <c r="CQX189" s="20"/>
      <c r="CQY189" s="20"/>
      <c r="CQZ189" s="20"/>
      <c r="CRA189" s="20"/>
      <c r="CRB189" s="20"/>
      <c r="CRC189" s="20"/>
      <c r="CRD189" s="20"/>
      <c r="CRE189" s="20"/>
      <c r="CRF189" s="20"/>
      <c r="CRG189" s="20"/>
      <c r="CRH189" s="20"/>
      <c r="CRI189" s="20"/>
      <c r="CRJ189" s="20"/>
      <c r="CRK189" s="20"/>
      <c r="CRL189" s="20"/>
      <c r="CRM189" s="20"/>
      <c r="CRN189" s="20"/>
      <c r="CRO189" s="20"/>
      <c r="CRP189" s="20"/>
      <c r="CRQ189" s="20"/>
      <c r="CRR189" s="20"/>
      <c r="CRS189" s="20"/>
      <c r="CRT189" s="20"/>
      <c r="CRU189" s="20"/>
      <c r="CRV189" s="20"/>
      <c r="CRW189" s="20"/>
      <c r="CRX189" s="20"/>
      <c r="CRY189" s="20"/>
      <c r="CRZ189" s="20"/>
      <c r="CSA189" s="20"/>
      <c r="CSB189" s="20"/>
      <c r="CSC189" s="20"/>
      <c r="CSD189" s="20"/>
      <c r="CSE189" s="20"/>
      <c r="CSF189" s="20"/>
      <c r="CSG189" s="20"/>
      <c r="CSH189" s="20"/>
      <c r="CSI189" s="20"/>
      <c r="CSJ189" s="20"/>
      <c r="CSK189" s="20"/>
      <c r="CSL189" s="20"/>
      <c r="CSM189" s="20"/>
      <c r="CSN189" s="20"/>
      <c r="CSO189" s="20"/>
      <c r="CSP189" s="20"/>
      <c r="CSQ189" s="20"/>
      <c r="CSR189" s="20"/>
      <c r="CSS189" s="20"/>
      <c r="CST189" s="20"/>
      <c r="CSU189" s="20"/>
      <c r="CSV189" s="20"/>
      <c r="CSW189" s="20"/>
      <c r="CSX189" s="20"/>
      <c r="CSY189" s="20"/>
      <c r="CSZ189" s="20"/>
      <c r="CTA189" s="20"/>
      <c r="CTB189" s="20"/>
      <c r="CTC189" s="20"/>
      <c r="CTD189" s="20"/>
      <c r="CTE189" s="20"/>
      <c r="CTF189" s="20"/>
      <c r="CTG189" s="20"/>
      <c r="CTH189" s="20"/>
      <c r="CTI189" s="20"/>
      <c r="CTJ189" s="20"/>
      <c r="CTK189" s="20"/>
      <c r="CTL189" s="20"/>
      <c r="CTM189" s="20"/>
      <c r="CTN189" s="20"/>
      <c r="CTO189" s="20"/>
      <c r="CTP189" s="20"/>
      <c r="CTQ189" s="20"/>
      <c r="CTR189" s="20"/>
      <c r="CTS189" s="20"/>
      <c r="CTT189" s="20"/>
      <c r="CTU189" s="20"/>
      <c r="CTV189" s="20"/>
      <c r="CTW189" s="20"/>
      <c r="CTX189" s="20"/>
      <c r="CTY189" s="20"/>
      <c r="CTZ189" s="20"/>
      <c r="CUA189" s="20"/>
      <c r="CUB189" s="20"/>
      <c r="CUC189" s="20"/>
      <c r="CUD189" s="20"/>
      <c r="CUE189" s="20"/>
      <c r="CUF189" s="20"/>
      <c r="CUG189" s="20"/>
      <c r="CUH189" s="20"/>
      <c r="CUI189" s="20"/>
      <c r="CUJ189" s="20"/>
      <c r="CUK189" s="20"/>
      <c r="CUL189" s="20"/>
      <c r="CUM189" s="20"/>
      <c r="CUN189" s="20"/>
      <c r="CUO189" s="20"/>
      <c r="CUP189" s="20"/>
      <c r="CUQ189" s="20"/>
      <c r="CUR189" s="20"/>
      <c r="CUS189" s="20"/>
      <c r="CUT189" s="20"/>
      <c r="CUU189" s="20"/>
      <c r="CUV189" s="20"/>
      <c r="CUW189" s="20"/>
      <c r="CUX189" s="20"/>
      <c r="CUY189" s="20"/>
      <c r="CUZ189" s="20"/>
      <c r="CVA189" s="20"/>
      <c r="CVB189" s="20"/>
      <c r="CVC189" s="20"/>
      <c r="CVD189" s="20"/>
      <c r="CVE189" s="20"/>
      <c r="CVF189" s="20"/>
      <c r="CVG189" s="20"/>
      <c r="CVH189" s="20"/>
      <c r="CVI189" s="20"/>
      <c r="CVJ189" s="20"/>
      <c r="CVK189" s="20"/>
      <c r="CVL189" s="20"/>
      <c r="CVM189" s="20"/>
      <c r="CVN189" s="20"/>
      <c r="CVO189" s="20"/>
      <c r="CVP189" s="20"/>
      <c r="CVQ189" s="20"/>
      <c r="CVR189" s="20"/>
      <c r="CVS189" s="20"/>
      <c r="CVT189" s="20"/>
      <c r="CVU189" s="20"/>
      <c r="CVV189" s="20"/>
      <c r="CVW189" s="20"/>
      <c r="CVX189" s="20"/>
      <c r="CVY189" s="20"/>
      <c r="CVZ189" s="20"/>
      <c r="CWA189" s="20"/>
      <c r="CWB189" s="20"/>
      <c r="CWC189" s="20"/>
      <c r="CWD189" s="20"/>
      <c r="CWE189" s="20"/>
      <c r="CWF189" s="20"/>
      <c r="CWG189" s="20"/>
      <c r="CWH189" s="20"/>
      <c r="CWI189" s="20"/>
      <c r="CWJ189" s="20"/>
      <c r="CWK189" s="20"/>
      <c r="CWL189" s="20"/>
      <c r="CWM189" s="20"/>
      <c r="CWN189" s="20"/>
      <c r="CWO189" s="20"/>
      <c r="CWP189" s="20"/>
      <c r="CWQ189" s="20"/>
      <c r="CWR189" s="20"/>
      <c r="CWS189" s="20"/>
      <c r="CWT189" s="20"/>
      <c r="CWU189" s="20"/>
      <c r="CWV189" s="20"/>
      <c r="CWW189" s="20"/>
      <c r="CWX189" s="20"/>
      <c r="CWY189" s="20"/>
      <c r="CWZ189" s="20"/>
      <c r="CXA189" s="20"/>
      <c r="CXB189" s="20"/>
      <c r="CXC189" s="20"/>
      <c r="CXD189" s="20"/>
      <c r="CXE189" s="20"/>
      <c r="CXF189" s="20"/>
      <c r="CXG189" s="20"/>
      <c r="CXH189" s="20"/>
      <c r="CXI189" s="20"/>
      <c r="CXJ189" s="20"/>
      <c r="CXK189" s="20"/>
      <c r="CXL189" s="20"/>
      <c r="CXM189" s="20"/>
      <c r="CXN189" s="20"/>
      <c r="CXO189" s="20"/>
      <c r="CXP189" s="20"/>
      <c r="CXQ189" s="20"/>
      <c r="CXR189" s="20"/>
      <c r="CXS189" s="20"/>
      <c r="CXT189" s="20"/>
      <c r="CXU189" s="20"/>
      <c r="CXV189" s="20"/>
      <c r="CXW189" s="20"/>
      <c r="CXX189" s="20"/>
      <c r="CXY189" s="20"/>
      <c r="CXZ189" s="20"/>
      <c r="CYA189" s="20"/>
      <c r="CYB189" s="20"/>
      <c r="CYC189" s="20"/>
      <c r="CYD189" s="20"/>
      <c r="CYE189" s="20"/>
      <c r="CYF189" s="20"/>
      <c r="CYG189" s="20"/>
      <c r="CYH189" s="20"/>
      <c r="CYI189" s="20"/>
      <c r="CYJ189" s="20"/>
      <c r="CYK189" s="20"/>
      <c r="CYL189" s="20"/>
      <c r="CYM189" s="20"/>
      <c r="CYN189" s="20"/>
      <c r="CYO189" s="20"/>
      <c r="CYP189" s="20"/>
      <c r="CYQ189" s="20"/>
      <c r="CYR189" s="20"/>
      <c r="CYS189" s="20"/>
      <c r="CYT189" s="20"/>
      <c r="CYU189" s="20"/>
      <c r="CYV189" s="20"/>
      <c r="CYW189" s="20"/>
      <c r="CYX189" s="20"/>
      <c r="CYY189" s="20"/>
      <c r="CYZ189" s="20"/>
      <c r="CZA189" s="20"/>
      <c r="CZB189" s="20"/>
      <c r="CZC189" s="20"/>
      <c r="CZD189" s="20"/>
      <c r="CZE189" s="20"/>
      <c r="CZF189" s="20"/>
      <c r="CZG189" s="20"/>
      <c r="CZH189" s="20"/>
      <c r="CZI189" s="20"/>
      <c r="CZJ189" s="20"/>
      <c r="CZK189" s="20"/>
      <c r="CZL189" s="20"/>
      <c r="CZM189" s="20"/>
      <c r="CZN189" s="20"/>
      <c r="CZO189" s="20"/>
      <c r="CZP189" s="20"/>
      <c r="CZQ189" s="20"/>
      <c r="CZR189" s="20"/>
      <c r="CZS189" s="20"/>
      <c r="CZT189" s="20"/>
      <c r="CZU189" s="20"/>
      <c r="CZV189" s="20"/>
      <c r="CZW189" s="20"/>
      <c r="CZX189" s="20"/>
      <c r="CZY189" s="20"/>
      <c r="CZZ189" s="20"/>
      <c r="DAA189" s="20"/>
      <c r="DAB189" s="20"/>
      <c r="DAC189" s="20"/>
      <c r="DAD189" s="20"/>
      <c r="DAE189" s="20"/>
      <c r="DAF189" s="20"/>
      <c r="DAG189" s="20"/>
      <c r="DAH189" s="20"/>
      <c r="DAI189" s="20"/>
      <c r="DAJ189" s="20"/>
      <c r="DAK189" s="20"/>
      <c r="DAL189" s="20"/>
      <c r="DAM189" s="20"/>
      <c r="DAN189" s="20"/>
      <c r="DAO189" s="20"/>
      <c r="DAP189" s="20"/>
      <c r="DAQ189" s="20"/>
      <c r="DAR189" s="20"/>
      <c r="DAS189" s="20"/>
      <c r="DAT189" s="20"/>
      <c r="DAU189" s="20"/>
      <c r="DAV189" s="20"/>
      <c r="DAW189" s="20"/>
      <c r="DAX189" s="20"/>
      <c r="DAY189" s="20"/>
      <c r="DAZ189" s="20"/>
      <c r="DBA189" s="20"/>
      <c r="DBB189" s="20"/>
      <c r="DBC189" s="20"/>
      <c r="DBD189" s="20"/>
      <c r="DBE189" s="20"/>
      <c r="DBF189" s="20"/>
      <c r="DBG189" s="20"/>
      <c r="DBH189" s="20"/>
      <c r="DBI189" s="20"/>
      <c r="DBJ189" s="20"/>
      <c r="DBK189" s="20"/>
      <c r="DBL189" s="20"/>
      <c r="DBM189" s="20"/>
      <c r="DBN189" s="20"/>
      <c r="DBO189" s="20"/>
      <c r="DBP189" s="20"/>
      <c r="DBQ189" s="20"/>
      <c r="DBR189" s="20"/>
      <c r="DBS189" s="20"/>
      <c r="DBT189" s="20"/>
      <c r="DBU189" s="20"/>
      <c r="DBV189" s="20"/>
      <c r="DBW189" s="20"/>
      <c r="DBX189" s="20"/>
      <c r="DBY189" s="20"/>
      <c r="DBZ189" s="20"/>
      <c r="DCA189" s="20"/>
      <c r="DCB189" s="20"/>
      <c r="DCC189" s="20"/>
      <c r="DCD189" s="20"/>
      <c r="DCE189" s="20"/>
      <c r="DCF189" s="20"/>
      <c r="DCG189" s="20"/>
      <c r="DCH189" s="20"/>
      <c r="DCI189" s="20"/>
      <c r="DCJ189" s="20"/>
      <c r="DCK189" s="20"/>
      <c r="DCL189" s="20"/>
      <c r="DCM189" s="20"/>
      <c r="DCN189" s="20"/>
      <c r="DCO189" s="20"/>
      <c r="DCP189" s="20"/>
      <c r="DCQ189" s="20"/>
      <c r="DCR189" s="20"/>
      <c r="DCS189" s="20"/>
      <c r="DCT189" s="20"/>
      <c r="DCU189" s="20"/>
      <c r="DCV189" s="20"/>
      <c r="DCW189" s="20"/>
      <c r="DCX189" s="20"/>
      <c r="DCY189" s="20"/>
      <c r="DCZ189" s="20"/>
      <c r="DDA189" s="20"/>
      <c r="DDB189" s="20"/>
      <c r="DDC189" s="20"/>
      <c r="DDD189" s="20"/>
      <c r="DDE189" s="20"/>
      <c r="DDF189" s="20"/>
      <c r="DDG189" s="20"/>
      <c r="DDH189" s="20"/>
      <c r="DDI189" s="20"/>
      <c r="DDJ189" s="20"/>
      <c r="DDK189" s="20"/>
      <c r="DDL189" s="20"/>
      <c r="DDM189" s="20"/>
      <c r="DDN189" s="20"/>
      <c r="DDO189" s="20"/>
      <c r="DDP189" s="20"/>
      <c r="DDQ189" s="20"/>
      <c r="DDR189" s="20"/>
      <c r="DDS189" s="20"/>
      <c r="DDT189" s="20"/>
      <c r="DDU189" s="20"/>
      <c r="DDV189" s="20"/>
      <c r="DDW189" s="20"/>
      <c r="DDX189" s="20"/>
      <c r="DDY189" s="20"/>
      <c r="DDZ189" s="20"/>
      <c r="DEA189" s="20"/>
      <c r="DEB189" s="20"/>
      <c r="DEC189" s="20"/>
      <c r="DED189" s="20"/>
      <c r="DEE189" s="20"/>
      <c r="DEF189" s="20"/>
      <c r="DEG189" s="20"/>
      <c r="DEH189" s="20"/>
      <c r="DEI189" s="20"/>
      <c r="DEJ189" s="20"/>
      <c r="DEK189" s="20"/>
      <c r="DEL189" s="20"/>
      <c r="DEM189" s="20"/>
      <c r="DEN189" s="20"/>
      <c r="DEO189" s="20"/>
      <c r="DEP189" s="20"/>
      <c r="DEQ189" s="20"/>
      <c r="DER189" s="20"/>
      <c r="DES189" s="20"/>
      <c r="DET189" s="20"/>
      <c r="DEU189" s="20"/>
      <c r="DEV189" s="20"/>
      <c r="DEW189" s="20"/>
      <c r="DEX189" s="20"/>
      <c r="DEY189" s="20"/>
      <c r="DEZ189" s="20"/>
      <c r="DFA189" s="20"/>
      <c r="DFB189" s="20"/>
      <c r="DFC189" s="20"/>
      <c r="DFD189" s="20"/>
      <c r="DFE189" s="20"/>
      <c r="DFF189" s="20"/>
      <c r="DFG189" s="20"/>
      <c r="DFH189" s="20"/>
      <c r="DFI189" s="20"/>
      <c r="DFJ189" s="20"/>
      <c r="DFK189" s="20"/>
      <c r="DFL189" s="20"/>
      <c r="DFM189" s="20"/>
      <c r="DFN189" s="20"/>
      <c r="DFO189" s="20"/>
      <c r="DFP189" s="20"/>
      <c r="DFQ189" s="20"/>
      <c r="DFR189" s="20"/>
      <c r="DFS189" s="20"/>
      <c r="DFT189" s="20"/>
      <c r="DFU189" s="20"/>
      <c r="DFV189" s="20"/>
      <c r="DFW189" s="20"/>
      <c r="DFX189" s="20"/>
      <c r="DFY189" s="20"/>
      <c r="DFZ189" s="20"/>
      <c r="DGA189" s="20"/>
      <c r="DGB189" s="20"/>
      <c r="DGC189" s="20"/>
      <c r="DGD189" s="20"/>
      <c r="DGE189" s="20"/>
      <c r="DGF189" s="20"/>
      <c r="DGG189" s="20"/>
      <c r="DGH189" s="20"/>
      <c r="DGI189" s="20"/>
      <c r="DGJ189" s="20"/>
      <c r="DGK189" s="20"/>
      <c r="DGL189" s="20"/>
      <c r="DGM189" s="20"/>
      <c r="DGN189" s="20"/>
      <c r="DGO189" s="20"/>
      <c r="DGP189" s="20"/>
      <c r="DGQ189" s="20"/>
      <c r="DGR189" s="20"/>
      <c r="DGS189" s="20"/>
      <c r="DGT189" s="20"/>
      <c r="DGU189" s="20"/>
      <c r="DGV189" s="20"/>
      <c r="DGW189" s="20"/>
      <c r="DGX189" s="20"/>
      <c r="DGY189" s="20"/>
      <c r="DGZ189" s="20"/>
      <c r="DHA189" s="20"/>
      <c r="DHB189" s="20"/>
      <c r="DHC189" s="20"/>
      <c r="DHD189" s="20"/>
      <c r="DHE189" s="20"/>
      <c r="DHF189" s="20"/>
      <c r="DHG189" s="20"/>
      <c r="DHH189" s="20"/>
      <c r="DHI189" s="20"/>
      <c r="DHJ189" s="20"/>
      <c r="DHK189" s="20"/>
      <c r="DHL189" s="20"/>
      <c r="DHM189" s="20"/>
      <c r="DHN189" s="20"/>
      <c r="DHO189" s="20"/>
      <c r="DHP189" s="20"/>
      <c r="DHQ189" s="20"/>
      <c r="DHR189" s="20"/>
      <c r="DHS189" s="20"/>
      <c r="DHT189" s="20"/>
      <c r="DHU189" s="20"/>
      <c r="DHV189" s="20"/>
      <c r="DHW189" s="20"/>
      <c r="DHX189" s="20"/>
      <c r="DHY189" s="20"/>
      <c r="DHZ189" s="20"/>
      <c r="DIA189" s="20"/>
      <c r="DIB189" s="20"/>
      <c r="DIC189" s="20"/>
      <c r="DID189" s="20"/>
      <c r="DIE189" s="20"/>
      <c r="DIF189" s="20"/>
      <c r="DIG189" s="20"/>
      <c r="DIH189" s="20"/>
      <c r="DII189" s="20"/>
      <c r="DIJ189" s="20"/>
      <c r="DIK189" s="20"/>
      <c r="DIL189" s="20"/>
      <c r="DIM189" s="20"/>
      <c r="DIN189" s="20"/>
      <c r="DIO189" s="20"/>
      <c r="DIP189" s="20"/>
      <c r="DIQ189" s="20"/>
      <c r="DIR189" s="20"/>
      <c r="DIS189" s="20"/>
      <c r="DIT189" s="20"/>
      <c r="DIU189" s="20"/>
      <c r="DIV189" s="20"/>
      <c r="DIW189" s="20"/>
      <c r="DIX189" s="20"/>
      <c r="DIY189" s="20"/>
      <c r="DIZ189" s="20"/>
      <c r="DJA189" s="20"/>
      <c r="DJB189" s="20"/>
      <c r="DJC189" s="20"/>
      <c r="DJD189" s="20"/>
      <c r="DJE189" s="20"/>
      <c r="DJF189" s="20"/>
      <c r="DJG189" s="20"/>
      <c r="DJH189" s="20"/>
      <c r="DJI189" s="20"/>
      <c r="DJJ189" s="20"/>
      <c r="DJK189" s="20"/>
      <c r="DJL189" s="20"/>
      <c r="DJM189" s="20"/>
      <c r="DJN189" s="20"/>
      <c r="DJO189" s="20"/>
      <c r="DJP189" s="20"/>
      <c r="DJQ189" s="20"/>
      <c r="DJR189" s="20"/>
      <c r="DJS189" s="20"/>
      <c r="DJT189" s="20"/>
      <c r="DJU189" s="20"/>
      <c r="DJV189" s="20"/>
      <c r="DJW189" s="20"/>
      <c r="DJX189" s="20"/>
      <c r="DJY189" s="20"/>
      <c r="DJZ189" s="20"/>
      <c r="DKA189" s="20"/>
      <c r="DKB189" s="20"/>
      <c r="DKC189" s="20"/>
      <c r="DKD189" s="20"/>
      <c r="DKE189" s="20"/>
      <c r="DKF189" s="20"/>
      <c r="DKG189" s="20"/>
      <c r="DKH189" s="20"/>
      <c r="DKI189" s="20"/>
      <c r="DKJ189" s="20"/>
      <c r="DKK189" s="20"/>
      <c r="DKL189" s="20"/>
      <c r="DKM189" s="20"/>
      <c r="DKN189" s="20"/>
      <c r="DKO189" s="20"/>
      <c r="DKP189" s="20"/>
      <c r="DKQ189" s="20"/>
      <c r="DKR189" s="20"/>
      <c r="DKS189" s="20"/>
      <c r="DKT189" s="20"/>
      <c r="DKU189" s="20"/>
      <c r="DKV189" s="20"/>
      <c r="DKW189" s="20"/>
      <c r="DKX189" s="20"/>
      <c r="DKY189" s="20"/>
      <c r="DKZ189" s="20"/>
      <c r="DLA189" s="20"/>
      <c r="DLB189" s="20"/>
      <c r="DLC189" s="20"/>
      <c r="DLD189" s="20"/>
      <c r="DLE189" s="20"/>
      <c r="DLF189" s="20"/>
      <c r="DLG189" s="20"/>
      <c r="DLH189" s="20"/>
      <c r="DLI189" s="20"/>
      <c r="DLJ189" s="20"/>
      <c r="DLK189" s="20"/>
      <c r="DLL189" s="20"/>
      <c r="DLM189" s="20"/>
      <c r="DLN189" s="20"/>
      <c r="DLO189" s="20"/>
      <c r="DLP189" s="20"/>
      <c r="DLQ189" s="20"/>
      <c r="DLR189" s="20"/>
      <c r="DLS189" s="20"/>
      <c r="DLT189" s="20"/>
      <c r="DLU189" s="20"/>
      <c r="DLV189" s="20"/>
      <c r="DLW189" s="20"/>
      <c r="DLX189" s="20"/>
      <c r="DLY189" s="20"/>
      <c r="DLZ189" s="20"/>
      <c r="DMA189" s="20"/>
      <c r="DMB189" s="20"/>
      <c r="DMC189" s="20"/>
      <c r="DMD189" s="20"/>
      <c r="DME189" s="20"/>
      <c r="DMF189" s="20"/>
      <c r="DMG189" s="20"/>
      <c r="DMH189" s="20"/>
      <c r="DMI189" s="20"/>
      <c r="DMJ189" s="20"/>
      <c r="DMK189" s="20"/>
      <c r="DML189" s="20"/>
      <c r="DMM189" s="20"/>
      <c r="DMN189" s="20"/>
      <c r="DMO189" s="20"/>
      <c r="DMP189" s="20"/>
      <c r="DMQ189" s="20"/>
      <c r="DMR189" s="20"/>
      <c r="DMS189" s="20"/>
      <c r="DMT189" s="20"/>
      <c r="DMU189" s="20"/>
      <c r="DMV189" s="20"/>
      <c r="DMW189" s="20"/>
      <c r="DMX189" s="20"/>
      <c r="DMY189" s="20"/>
      <c r="DMZ189" s="20"/>
      <c r="DNA189" s="20"/>
      <c r="DNB189" s="20"/>
      <c r="DNC189" s="20"/>
      <c r="DND189" s="20"/>
      <c r="DNE189" s="20"/>
      <c r="DNF189" s="20"/>
      <c r="DNG189" s="20"/>
      <c r="DNH189" s="20"/>
      <c r="DNI189" s="20"/>
      <c r="DNJ189" s="20"/>
      <c r="DNK189" s="20"/>
      <c r="DNL189" s="20"/>
      <c r="DNM189" s="20"/>
      <c r="DNN189" s="20"/>
      <c r="DNO189" s="20"/>
      <c r="DNP189" s="20"/>
      <c r="DNQ189" s="20"/>
      <c r="DNR189" s="20"/>
      <c r="DNS189" s="20"/>
      <c r="DNT189" s="20"/>
      <c r="DNU189" s="20"/>
      <c r="DNV189" s="20"/>
      <c r="DNW189" s="20"/>
      <c r="DNX189" s="20"/>
      <c r="DNY189" s="20"/>
      <c r="DNZ189" s="20"/>
      <c r="DOA189" s="20"/>
      <c r="DOB189" s="20"/>
      <c r="DOC189" s="20"/>
      <c r="DOD189" s="20"/>
      <c r="DOE189" s="20"/>
      <c r="DOF189" s="20"/>
      <c r="DOG189" s="20"/>
      <c r="DOH189" s="20"/>
      <c r="DOI189" s="20"/>
      <c r="DOJ189" s="20"/>
      <c r="DOK189" s="20"/>
      <c r="DOL189" s="20"/>
      <c r="DOM189" s="20"/>
      <c r="DON189" s="20"/>
      <c r="DOO189" s="20"/>
      <c r="DOP189" s="20"/>
      <c r="DOQ189" s="20"/>
      <c r="DOR189" s="20"/>
      <c r="DOS189" s="20"/>
      <c r="DOT189" s="20"/>
      <c r="DOU189" s="20"/>
      <c r="DOV189" s="20"/>
      <c r="DOW189" s="20"/>
      <c r="DOX189" s="20"/>
      <c r="DOY189" s="20"/>
      <c r="DOZ189" s="20"/>
      <c r="DPA189" s="20"/>
      <c r="DPB189" s="20"/>
      <c r="DPC189" s="20"/>
      <c r="DPD189" s="20"/>
      <c r="DPE189" s="20"/>
      <c r="DPF189" s="20"/>
      <c r="DPG189" s="20"/>
      <c r="DPH189" s="20"/>
      <c r="DPI189" s="20"/>
      <c r="DPJ189" s="20"/>
      <c r="DPK189" s="20"/>
      <c r="DPL189" s="20"/>
      <c r="DPM189" s="20"/>
      <c r="DPN189" s="20"/>
      <c r="DPO189" s="20"/>
      <c r="DPP189" s="20"/>
      <c r="DPQ189" s="20"/>
      <c r="DPR189" s="20"/>
      <c r="DPS189" s="20"/>
      <c r="DPT189" s="20"/>
      <c r="DPU189" s="20"/>
      <c r="DPV189" s="20"/>
      <c r="DPW189" s="20"/>
      <c r="DPX189" s="20"/>
      <c r="DPY189" s="20"/>
      <c r="DPZ189" s="20"/>
      <c r="DQA189" s="20"/>
      <c r="DQB189" s="20"/>
      <c r="DQC189" s="20"/>
      <c r="DQD189" s="20"/>
      <c r="DQE189" s="20"/>
      <c r="DQF189" s="20"/>
      <c r="DQG189" s="20"/>
      <c r="DQH189" s="20"/>
      <c r="DQI189" s="20"/>
      <c r="DQJ189" s="20"/>
      <c r="DQK189" s="20"/>
      <c r="DQL189" s="20"/>
      <c r="DQM189" s="20"/>
      <c r="DQN189" s="20"/>
      <c r="DQO189" s="20"/>
      <c r="DQP189" s="20"/>
      <c r="DQQ189" s="20"/>
      <c r="DQR189" s="20"/>
      <c r="DQS189" s="20"/>
      <c r="DQT189" s="20"/>
      <c r="DQU189" s="20"/>
      <c r="DQV189" s="20"/>
      <c r="DQW189" s="20"/>
      <c r="DQX189" s="20"/>
      <c r="DQY189" s="20"/>
      <c r="DQZ189" s="20"/>
      <c r="DRA189" s="20"/>
      <c r="DRB189" s="20"/>
      <c r="DRC189" s="20"/>
      <c r="DRD189" s="20"/>
      <c r="DRE189" s="20"/>
      <c r="DRF189" s="20"/>
      <c r="DRG189" s="20"/>
      <c r="DRH189" s="20"/>
      <c r="DRI189" s="20"/>
      <c r="DRJ189" s="20"/>
      <c r="DRK189" s="20"/>
      <c r="DRL189" s="20"/>
      <c r="DRM189" s="20"/>
      <c r="DRN189" s="20"/>
      <c r="DRO189" s="20"/>
      <c r="DRP189" s="20"/>
      <c r="DRQ189" s="20"/>
      <c r="DRR189" s="20"/>
      <c r="DRS189" s="20"/>
      <c r="DRT189" s="20"/>
      <c r="DRU189" s="20"/>
      <c r="DRV189" s="20"/>
      <c r="DRW189" s="20"/>
      <c r="DRX189" s="20"/>
      <c r="DRY189" s="20"/>
      <c r="DRZ189" s="20"/>
      <c r="DSA189" s="20"/>
      <c r="DSB189" s="20"/>
      <c r="DSC189" s="20"/>
      <c r="DSD189" s="20"/>
      <c r="DSE189" s="20"/>
      <c r="DSF189" s="20"/>
      <c r="DSG189" s="20"/>
      <c r="DSH189" s="20"/>
      <c r="DSI189" s="20"/>
      <c r="DSJ189" s="20"/>
      <c r="DSK189" s="20"/>
      <c r="DSL189" s="20"/>
      <c r="DSM189" s="20"/>
      <c r="DSN189" s="20"/>
      <c r="DSO189" s="20"/>
      <c r="DSP189" s="20"/>
      <c r="DSQ189" s="20"/>
      <c r="DSR189" s="20"/>
      <c r="DSS189" s="20"/>
      <c r="DST189" s="20"/>
      <c r="DSU189" s="20"/>
      <c r="DSV189" s="20"/>
      <c r="DSW189" s="20"/>
      <c r="DSX189" s="20"/>
      <c r="DSY189" s="20"/>
      <c r="DSZ189" s="20"/>
      <c r="DTA189" s="20"/>
      <c r="DTB189" s="20"/>
      <c r="DTC189" s="20"/>
      <c r="DTD189" s="20"/>
      <c r="DTE189" s="20"/>
      <c r="DTF189" s="20"/>
      <c r="DTG189" s="20"/>
      <c r="DTH189" s="20"/>
      <c r="DTI189" s="20"/>
      <c r="DTJ189" s="20"/>
      <c r="DTK189" s="20"/>
      <c r="DTL189" s="20"/>
      <c r="DTM189" s="20"/>
      <c r="DTN189" s="20"/>
      <c r="DTO189" s="20"/>
      <c r="DTP189" s="20"/>
      <c r="DTQ189" s="20"/>
      <c r="DTR189" s="20"/>
      <c r="DTS189" s="20"/>
      <c r="DTT189" s="20"/>
      <c r="DTU189" s="20"/>
      <c r="DTV189" s="20"/>
      <c r="DTW189" s="20"/>
      <c r="DTX189" s="20"/>
      <c r="DTY189" s="20"/>
      <c r="DTZ189" s="20"/>
      <c r="DUA189" s="20"/>
      <c r="DUB189" s="20"/>
      <c r="DUC189" s="20"/>
      <c r="DUD189" s="20"/>
      <c r="DUE189" s="20"/>
      <c r="DUF189" s="20"/>
      <c r="DUG189" s="20"/>
      <c r="DUH189" s="20"/>
      <c r="DUI189" s="20"/>
      <c r="DUJ189" s="20"/>
      <c r="DUK189" s="20"/>
      <c r="DUL189" s="20"/>
      <c r="DUM189" s="20"/>
      <c r="DUN189" s="20"/>
      <c r="DUO189" s="20"/>
      <c r="DUP189" s="20"/>
      <c r="DUQ189" s="20"/>
      <c r="DUR189" s="20"/>
      <c r="DUS189" s="20"/>
      <c r="DUT189" s="20"/>
      <c r="DUU189" s="20"/>
      <c r="DUV189" s="20"/>
      <c r="DUW189" s="20"/>
      <c r="DUX189" s="20"/>
      <c r="DUY189" s="20"/>
      <c r="DUZ189" s="20"/>
      <c r="DVA189" s="20"/>
      <c r="DVB189" s="20"/>
      <c r="DVC189" s="20"/>
      <c r="DVD189" s="20"/>
      <c r="DVE189" s="20"/>
      <c r="DVF189" s="20"/>
      <c r="DVG189" s="20"/>
      <c r="DVH189" s="20"/>
      <c r="DVI189" s="20"/>
      <c r="DVJ189" s="20"/>
      <c r="DVK189" s="20"/>
      <c r="DVL189" s="20"/>
      <c r="DVM189" s="20"/>
      <c r="DVN189" s="20"/>
      <c r="DVO189" s="20"/>
      <c r="DVP189" s="20"/>
      <c r="DVQ189" s="20"/>
      <c r="DVR189" s="20"/>
      <c r="DVS189" s="20"/>
      <c r="DVT189" s="20"/>
      <c r="DVU189" s="20"/>
      <c r="DVV189" s="20"/>
      <c r="DVW189" s="20"/>
      <c r="DVX189" s="20"/>
      <c r="DVY189" s="20"/>
      <c r="DVZ189" s="20"/>
      <c r="DWA189" s="20"/>
      <c r="DWB189" s="20"/>
      <c r="DWC189" s="20"/>
      <c r="DWD189" s="20"/>
      <c r="DWE189" s="20"/>
      <c r="DWF189" s="20"/>
      <c r="DWG189" s="20"/>
      <c r="DWH189" s="20"/>
      <c r="DWI189" s="20"/>
      <c r="DWJ189" s="20"/>
      <c r="DWK189" s="20"/>
      <c r="DWL189" s="20"/>
      <c r="DWM189" s="20"/>
      <c r="DWN189" s="20"/>
      <c r="DWO189" s="20"/>
      <c r="DWP189" s="20"/>
      <c r="DWQ189" s="20"/>
      <c r="DWR189" s="20"/>
      <c r="DWS189" s="20"/>
      <c r="DWT189" s="20"/>
      <c r="DWU189" s="20"/>
      <c r="DWV189" s="20"/>
      <c r="DWW189" s="20"/>
      <c r="DWX189" s="20"/>
      <c r="DWY189" s="20"/>
      <c r="DWZ189" s="20"/>
      <c r="DXA189" s="20"/>
      <c r="DXB189" s="20"/>
      <c r="DXC189" s="20"/>
      <c r="DXD189" s="20"/>
      <c r="DXE189" s="20"/>
      <c r="DXF189" s="20"/>
      <c r="DXG189" s="20"/>
      <c r="DXH189" s="20"/>
      <c r="DXI189" s="20"/>
      <c r="DXJ189" s="20"/>
      <c r="DXK189" s="20"/>
      <c r="DXL189" s="20"/>
      <c r="DXM189" s="20"/>
      <c r="DXN189" s="20"/>
      <c r="DXO189" s="20"/>
      <c r="DXP189" s="20"/>
      <c r="DXQ189" s="20"/>
      <c r="DXR189" s="20"/>
      <c r="DXS189" s="20"/>
      <c r="DXT189" s="20"/>
      <c r="DXU189" s="20"/>
      <c r="DXV189" s="20"/>
      <c r="DXW189" s="20"/>
      <c r="DXX189" s="20"/>
      <c r="DXY189" s="20"/>
      <c r="DXZ189" s="20"/>
      <c r="DYA189" s="20"/>
      <c r="DYB189" s="20"/>
      <c r="DYC189" s="20"/>
      <c r="DYD189" s="20"/>
      <c r="DYE189" s="20"/>
      <c r="DYF189" s="20"/>
      <c r="DYG189" s="20"/>
      <c r="DYH189" s="20"/>
      <c r="DYI189" s="20"/>
      <c r="DYJ189" s="20"/>
      <c r="DYK189" s="20"/>
      <c r="DYL189" s="20"/>
      <c r="DYM189" s="20"/>
      <c r="DYN189" s="20"/>
      <c r="DYO189" s="20"/>
      <c r="DYP189" s="20"/>
      <c r="DYQ189" s="20"/>
      <c r="DYR189" s="20"/>
      <c r="DYS189" s="20"/>
      <c r="DYT189" s="20"/>
      <c r="DYU189" s="20"/>
      <c r="DYV189" s="20"/>
      <c r="DYW189" s="20"/>
      <c r="DYX189" s="20"/>
      <c r="DYY189" s="20"/>
      <c r="DYZ189" s="20"/>
      <c r="DZA189" s="20"/>
      <c r="DZB189" s="20"/>
      <c r="DZC189" s="20"/>
      <c r="DZD189" s="20"/>
      <c r="DZE189" s="20"/>
      <c r="DZF189" s="20"/>
      <c r="DZG189" s="20"/>
      <c r="DZH189" s="20"/>
      <c r="DZI189" s="20"/>
      <c r="DZJ189" s="20"/>
      <c r="DZK189" s="20"/>
      <c r="DZL189" s="20"/>
      <c r="DZM189" s="20"/>
      <c r="DZN189" s="20"/>
      <c r="DZO189" s="20"/>
      <c r="DZP189" s="20"/>
      <c r="DZQ189" s="20"/>
      <c r="DZR189" s="20"/>
      <c r="DZS189" s="20"/>
      <c r="DZT189" s="20"/>
      <c r="DZU189" s="20"/>
      <c r="DZV189" s="20"/>
      <c r="DZW189" s="20"/>
      <c r="DZX189" s="20"/>
      <c r="DZY189" s="20"/>
      <c r="DZZ189" s="20"/>
      <c r="EAA189" s="20"/>
      <c r="EAB189" s="20"/>
      <c r="EAC189" s="20"/>
      <c r="EAD189" s="20"/>
      <c r="EAE189" s="20"/>
      <c r="EAF189" s="20"/>
      <c r="EAG189" s="20"/>
      <c r="EAH189" s="20"/>
      <c r="EAI189" s="20"/>
      <c r="EAJ189" s="20"/>
      <c r="EAK189" s="20"/>
      <c r="EAL189" s="20"/>
      <c r="EAM189" s="20"/>
      <c r="EAN189" s="20"/>
      <c r="EAO189" s="20"/>
      <c r="EAP189" s="20"/>
      <c r="EAQ189" s="20"/>
      <c r="EAR189" s="20"/>
      <c r="EAS189" s="20"/>
      <c r="EAT189" s="20"/>
      <c r="EAU189" s="20"/>
      <c r="EAV189" s="20"/>
      <c r="EAW189" s="20"/>
      <c r="EAX189" s="20"/>
      <c r="EAY189" s="20"/>
      <c r="EAZ189" s="20"/>
      <c r="EBA189" s="20"/>
      <c r="EBB189" s="20"/>
      <c r="EBC189" s="20"/>
      <c r="EBD189" s="20"/>
      <c r="EBE189" s="20"/>
      <c r="EBF189" s="20"/>
      <c r="EBG189" s="20"/>
      <c r="EBH189" s="20"/>
      <c r="EBI189" s="20"/>
      <c r="EBJ189" s="20"/>
      <c r="EBK189" s="20"/>
      <c r="EBL189" s="20"/>
      <c r="EBM189" s="20"/>
      <c r="EBN189" s="20"/>
      <c r="EBO189" s="20"/>
      <c r="EBP189" s="20"/>
      <c r="EBQ189" s="20"/>
      <c r="EBR189" s="20"/>
      <c r="EBS189" s="20"/>
      <c r="EBT189" s="20"/>
      <c r="EBU189" s="20"/>
      <c r="EBV189" s="20"/>
      <c r="EBW189" s="20"/>
      <c r="EBX189" s="20"/>
      <c r="EBY189" s="20"/>
      <c r="EBZ189" s="20"/>
      <c r="ECA189" s="20"/>
      <c r="ECB189" s="20"/>
      <c r="ECC189" s="20"/>
      <c r="ECD189" s="20"/>
      <c r="ECE189" s="20"/>
      <c r="ECF189" s="20"/>
      <c r="ECG189" s="20"/>
      <c r="ECH189" s="20"/>
      <c r="ECI189" s="20"/>
      <c r="ECJ189" s="20"/>
      <c r="ECK189" s="20"/>
      <c r="ECL189" s="20"/>
      <c r="ECM189" s="20"/>
      <c r="ECN189" s="20"/>
      <c r="ECO189" s="20"/>
      <c r="ECP189" s="20"/>
      <c r="ECQ189" s="20"/>
      <c r="ECR189" s="20"/>
      <c r="ECS189" s="20"/>
      <c r="ECT189" s="20"/>
      <c r="ECU189" s="20"/>
      <c r="ECV189" s="20"/>
      <c r="ECW189" s="20"/>
      <c r="ECX189" s="20"/>
      <c r="ECY189" s="20"/>
      <c r="ECZ189" s="20"/>
      <c r="EDA189" s="20"/>
      <c r="EDB189" s="20"/>
      <c r="EDC189" s="20"/>
      <c r="EDD189" s="20"/>
      <c r="EDE189" s="20"/>
      <c r="EDF189" s="20"/>
      <c r="EDG189" s="20"/>
      <c r="EDH189" s="20"/>
      <c r="EDI189" s="20"/>
      <c r="EDJ189" s="20"/>
      <c r="EDK189" s="20"/>
      <c r="EDL189" s="20"/>
      <c r="EDM189" s="20"/>
      <c r="EDN189" s="20"/>
      <c r="EDO189" s="20"/>
      <c r="EDP189" s="20"/>
      <c r="EDQ189" s="20"/>
      <c r="EDR189" s="20"/>
      <c r="EDS189" s="20"/>
      <c r="EDT189" s="20"/>
      <c r="EDU189" s="20"/>
      <c r="EDV189" s="20"/>
      <c r="EDW189" s="20"/>
      <c r="EDX189" s="20"/>
      <c r="EDY189" s="20"/>
      <c r="EDZ189" s="20"/>
      <c r="EEA189" s="20"/>
      <c r="EEB189" s="20"/>
      <c r="EEC189" s="20"/>
      <c r="EED189" s="20"/>
      <c r="EEE189" s="20"/>
      <c r="EEF189" s="20"/>
      <c r="EEG189" s="20"/>
      <c r="EEH189" s="20"/>
      <c r="EEI189" s="20"/>
      <c r="EEJ189" s="20"/>
      <c r="EEK189" s="20"/>
      <c r="EEL189" s="20"/>
      <c r="EEM189" s="20"/>
      <c r="EEN189" s="20"/>
      <c r="EEO189" s="20"/>
      <c r="EEP189" s="20"/>
      <c r="EEQ189" s="20"/>
      <c r="EER189" s="20"/>
      <c r="EES189" s="20"/>
      <c r="EET189" s="20"/>
      <c r="EEU189" s="20"/>
      <c r="EEV189" s="20"/>
      <c r="EEW189" s="20"/>
      <c r="EEX189" s="20"/>
      <c r="EEY189" s="20"/>
      <c r="EEZ189" s="20"/>
      <c r="EFA189" s="20"/>
      <c r="EFB189" s="20"/>
      <c r="EFC189" s="20"/>
      <c r="EFD189" s="20"/>
      <c r="EFE189" s="20"/>
      <c r="EFF189" s="20"/>
      <c r="EFG189" s="20"/>
      <c r="EFH189" s="20"/>
      <c r="EFI189" s="20"/>
      <c r="EFJ189" s="20"/>
      <c r="EFK189" s="20"/>
      <c r="EFL189" s="20"/>
      <c r="EFM189" s="20"/>
      <c r="EFN189" s="20"/>
      <c r="EFO189" s="20"/>
      <c r="EFP189" s="20"/>
      <c r="EFQ189" s="20"/>
      <c r="EFR189" s="20"/>
      <c r="EFS189" s="20"/>
      <c r="EFT189" s="20"/>
      <c r="EFU189" s="20"/>
      <c r="EFV189" s="20"/>
      <c r="EFW189" s="20"/>
      <c r="EFX189" s="20"/>
      <c r="EFY189" s="20"/>
      <c r="EFZ189" s="20"/>
      <c r="EGA189" s="20"/>
      <c r="EGB189" s="20"/>
      <c r="EGC189" s="20"/>
      <c r="EGD189" s="20"/>
      <c r="EGE189" s="20"/>
      <c r="EGF189" s="20"/>
      <c r="EGG189" s="20"/>
      <c r="EGH189" s="20"/>
      <c r="EGI189" s="20"/>
      <c r="EGJ189" s="20"/>
      <c r="EGK189" s="20"/>
      <c r="EGL189" s="20"/>
      <c r="EGM189" s="20"/>
      <c r="EGN189" s="20"/>
      <c r="EGO189" s="20"/>
      <c r="EGP189" s="20"/>
      <c r="EGQ189" s="20"/>
      <c r="EGR189" s="20"/>
      <c r="EGS189" s="20"/>
      <c r="EGT189" s="20"/>
      <c r="EGU189" s="20"/>
      <c r="EGV189" s="20"/>
      <c r="EGW189" s="20"/>
      <c r="EGX189" s="20"/>
      <c r="EGY189" s="20"/>
      <c r="EGZ189" s="20"/>
      <c r="EHA189" s="20"/>
      <c r="EHB189" s="20"/>
      <c r="EHC189" s="20"/>
      <c r="EHD189" s="20"/>
      <c r="EHE189" s="20"/>
      <c r="EHF189" s="20"/>
      <c r="EHG189" s="20"/>
      <c r="EHH189" s="20"/>
      <c r="EHI189" s="20"/>
      <c r="EHJ189" s="20"/>
      <c r="EHK189" s="20"/>
      <c r="EHL189" s="20"/>
      <c r="EHM189" s="20"/>
      <c r="EHN189" s="20"/>
      <c r="EHO189" s="20"/>
      <c r="EHP189" s="20"/>
      <c r="EHQ189" s="20"/>
      <c r="EHR189" s="20"/>
      <c r="EHS189" s="20"/>
      <c r="EHT189" s="20"/>
      <c r="EHU189" s="20"/>
      <c r="EHV189" s="20"/>
      <c r="EHW189" s="20"/>
      <c r="EHX189" s="20"/>
      <c r="EHY189" s="20"/>
      <c r="EHZ189" s="20"/>
      <c r="EIA189" s="20"/>
      <c r="EIB189" s="20"/>
      <c r="EIC189" s="20"/>
      <c r="EID189" s="20"/>
      <c r="EIE189" s="20"/>
      <c r="EIF189" s="20"/>
      <c r="EIG189" s="20"/>
      <c r="EIH189" s="20"/>
      <c r="EII189" s="20"/>
      <c r="EIJ189" s="20"/>
      <c r="EIK189" s="20"/>
      <c r="EIL189" s="20"/>
      <c r="EIM189" s="20"/>
      <c r="EIN189" s="20"/>
      <c r="EIO189" s="20"/>
      <c r="EIP189" s="20"/>
      <c r="EIQ189" s="20"/>
      <c r="EIR189" s="20"/>
      <c r="EIS189" s="20"/>
      <c r="EIT189" s="20"/>
      <c r="EIU189" s="20"/>
      <c r="EIV189" s="20"/>
      <c r="EIW189" s="20"/>
      <c r="EIX189" s="20"/>
      <c r="EIY189" s="20"/>
      <c r="EIZ189" s="20"/>
      <c r="EJA189" s="20"/>
      <c r="EJB189" s="20"/>
      <c r="EJC189" s="20"/>
      <c r="EJD189" s="20"/>
      <c r="EJE189" s="20"/>
      <c r="EJF189" s="20"/>
      <c r="EJG189" s="20"/>
      <c r="EJH189" s="20"/>
      <c r="EJI189" s="20"/>
      <c r="EJJ189" s="20"/>
      <c r="EJK189" s="20"/>
      <c r="EJL189" s="20"/>
      <c r="EJM189" s="20"/>
      <c r="EJN189" s="20"/>
      <c r="EJO189" s="20"/>
      <c r="EJP189" s="20"/>
      <c r="EJQ189" s="20"/>
      <c r="EJR189" s="20"/>
      <c r="EJS189" s="20"/>
      <c r="EJT189" s="20"/>
      <c r="EJU189" s="20"/>
      <c r="EJV189" s="20"/>
      <c r="EJW189" s="20"/>
      <c r="EJX189" s="20"/>
      <c r="EJY189" s="20"/>
      <c r="EJZ189" s="20"/>
      <c r="EKA189" s="20"/>
      <c r="EKB189" s="20"/>
      <c r="EKC189" s="20"/>
      <c r="EKD189" s="20"/>
      <c r="EKE189" s="20"/>
      <c r="EKF189" s="20"/>
      <c r="EKG189" s="20"/>
      <c r="EKH189" s="20"/>
      <c r="EKI189" s="20"/>
      <c r="EKJ189" s="20"/>
      <c r="EKK189" s="20"/>
      <c r="EKL189" s="20"/>
      <c r="EKM189" s="20"/>
      <c r="EKN189" s="20"/>
      <c r="EKO189" s="20"/>
      <c r="EKP189" s="20"/>
      <c r="EKQ189" s="20"/>
      <c r="EKR189" s="20"/>
      <c r="EKS189" s="20"/>
      <c r="EKT189" s="20"/>
      <c r="EKU189" s="20"/>
      <c r="EKV189" s="20"/>
      <c r="EKW189" s="20"/>
      <c r="EKX189" s="20"/>
      <c r="EKY189" s="20"/>
      <c r="EKZ189" s="20"/>
      <c r="ELA189" s="20"/>
      <c r="ELB189" s="20"/>
      <c r="ELC189" s="20"/>
      <c r="ELD189" s="20"/>
      <c r="ELE189" s="20"/>
      <c r="ELF189" s="20"/>
      <c r="ELG189" s="20"/>
      <c r="ELH189" s="20"/>
      <c r="ELI189" s="20"/>
      <c r="ELJ189" s="20"/>
      <c r="ELK189" s="20"/>
      <c r="ELL189" s="20"/>
      <c r="ELM189" s="20"/>
      <c r="ELN189" s="20"/>
      <c r="ELO189" s="20"/>
      <c r="ELP189" s="20"/>
      <c r="ELQ189" s="20"/>
      <c r="ELR189" s="20"/>
      <c r="ELS189" s="20"/>
      <c r="ELT189" s="20"/>
      <c r="ELU189" s="20"/>
      <c r="ELV189" s="20"/>
      <c r="ELW189" s="20"/>
      <c r="ELX189" s="20"/>
      <c r="ELY189" s="20"/>
      <c r="ELZ189" s="20"/>
      <c r="EMA189" s="20"/>
      <c r="EMB189" s="20"/>
      <c r="EMC189" s="20"/>
      <c r="EMD189" s="20"/>
      <c r="EME189" s="20"/>
      <c r="EMF189" s="20"/>
      <c r="EMG189" s="20"/>
      <c r="EMH189" s="20"/>
      <c r="EMI189" s="20"/>
      <c r="EMJ189" s="20"/>
      <c r="EMK189" s="20"/>
      <c r="EML189" s="20"/>
      <c r="EMM189" s="20"/>
      <c r="EMN189" s="20"/>
      <c r="EMO189" s="20"/>
      <c r="EMP189" s="20"/>
      <c r="EMQ189" s="20"/>
      <c r="EMR189" s="20"/>
      <c r="EMS189" s="20"/>
      <c r="EMT189" s="20"/>
      <c r="EMU189" s="20"/>
      <c r="EMV189" s="20"/>
      <c r="EMW189" s="20"/>
      <c r="EMX189" s="20"/>
      <c r="EMY189" s="20"/>
      <c r="EMZ189" s="20"/>
      <c r="ENA189" s="20"/>
      <c r="ENB189" s="20"/>
      <c r="ENC189" s="20"/>
      <c r="END189" s="20"/>
      <c r="ENE189" s="20"/>
      <c r="ENF189" s="20"/>
      <c r="ENG189" s="20"/>
      <c r="ENH189" s="20"/>
      <c r="ENI189" s="20"/>
      <c r="ENJ189" s="20"/>
      <c r="ENK189" s="20"/>
      <c r="ENL189" s="20"/>
      <c r="ENM189" s="20"/>
      <c r="ENN189" s="20"/>
      <c r="ENO189" s="20"/>
      <c r="ENP189" s="20"/>
      <c r="ENQ189" s="20"/>
      <c r="ENR189" s="20"/>
      <c r="ENS189" s="20"/>
      <c r="ENT189" s="20"/>
      <c r="ENU189" s="20"/>
      <c r="ENV189" s="20"/>
      <c r="ENW189" s="20"/>
      <c r="ENX189" s="20"/>
      <c r="ENY189" s="20"/>
      <c r="ENZ189" s="20"/>
      <c r="EOA189" s="20"/>
      <c r="EOB189" s="20"/>
      <c r="EOC189" s="20"/>
      <c r="EOD189" s="20"/>
      <c r="EOE189" s="20"/>
      <c r="EOF189" s="20"/>
      <c r="EOG189" s="20"/>
      <c r="EOH189" s="20"/>
      <c r="EOI189" s="20"/>
      <c r="EOJ189" s="20"/>
      <c r="EOK189" s="20"/>
      <c r="EOL189" s="20"/>
      <c r="EOM189" s="20"/>
      <c r="EON189" s="20"/>
      <c r="EOO189" s="20"/>
      <c r="EOP189" s="20"/>
      <c r="EOQ189" s="20"/>
      <c r="EOR189" s="20"/>
      <c r="EOS189" s="20"/>
      <c r="EOT189" s="20"/>
      <c r="EOU189" s="20"/>
      <c r="EOV189" s="20"/>
      <c r="EOW189" s="20"/>
      <c r="EOX189" s="20"/>
      <c r="EOY189" s="20"/>
      <c r="EOZ189" s="20"/>
      <c r="EPA189" s="20"/>
      <c r="EPB189" s="20"/>
      <c r="EPC189" s="20"/>
      <c r="EPD189" s="20"/>
      <c r="EPE189" s="20"/>
      <c r="EPF189" s="20"/>
      <c r="EPG189" s="20"/>
      <c r="EPH189" s="20"/>
      <c r="EPI189" s="20"/>
      <c r="EPJ189" s="20"/>
      <c r="EPK189" s="20"/>
      <c r="EPL189" s="20"/>
      <c r="EPM189" s="20"/>
      <c r="EPN189" s="20"/>
      <c r="EPO189" s="20"/>
      <c r="EPP189" s="20"/>
      <c r="EPQ189" s="20"/>
      <c r="EPR189" s="20"/>
      <c r="EPS189" s="20"/>
      <c r="EPT189" s="20"/>
      <c r="EPU189" s="20"/>
      <c r="EPV189" s="20"/>
      <c r="EPW189" s="20"/>
      <c r="EPX189" s="20"/>
      <c r="EPY189" s="20"/>
      <c r="EPZ189" s="20"/>
      <c r="EQA189" s="20"/>
      <c r="EQB189" s="20"/>
      <c r="EQC189" s="20"/>
      <c r="EQD189" s="20"/>
      <c r="EQE189" s="20"/>
      <c r="EQF189" s="20"/>
      <c r="EQG189" s="20"/>
      <c r="EQH189" s="20"/>
      <c r="EQI189" s="20"/>
      <c r="EQJ189" s="20"/>
      <c r="EQK189" s="20"/>
      <c r="EQL189" s="20"/>
      <c r="EQM189" s="20"/>
      <c r="EQN189" s="20"/>
      <c r="EQO189" s="20"/>
      <c r="EQP189" s="20"/>
      <c r="EQQ189" s="20"/>
      <c r="EQR189" s="20"/>
      <c r="EQS189" s="20"/>
      <c r="EQT189" s="20"/>
      <c r="EQU189" s="20"/>
      <c r="EQV189" s="20"/>
      <c r="EQW189" s="20"/>
      <c r="EQX189" s="20"/>
      <c r="EQY189" s="20"/>
      <c r="EQZ189" s="20"/>
      <c r="ERA189" s="20"/>
      <c r="ERB189" s="20"/>
      <c r="ERC189" s="20"/>
      <c r="ERD189" s="20"/>
      <c r="ERE189" s="20"/>
      <c r="ERF189" s="20"/>
      <c r="ERG189" s="20"/>
      <c r="ERH189" s="20"/>
      <c r="ERI189" s="20"/>
      <c r="ERJ189" s="20"/>
      <c r="ERK189" s="20"/>
      <c r="ERL189" s="20"/>
      <c r="ERM189" s="20"/>
      <c r="ERN189" s="20"/>
      <c r="ERO189" s="20"/>
      <c r="ERP189" s="20"/>
      <c r="ERQ189" s="20"/>
      <c r="ERR189" s="20"/>
      <c r="ERS189" s="20"/>
      <c r="ERT189" s="20"/>
      <c r="ERU189" s="20"/>
      <c r="ERV189" s="20"/>
      <c r="ERW189" s="20"/>
      <c r="ERX189" s="20"/>
      <c r="ERY189" s="20"/>
      <c r="ERZ189" s="20"/>
      <c r="ESA189" s="20"/>
      <c r="ESB189" s="20"/>
      <c r="ESC189" s="20"/>
      <c r="ESD189" s="20"/>
      <c r="ESE189" s="20"/>
      <c r="ESF189" s="20"/>
      <c r="ESG189" s="20"/>
      <c r="ESH189" s="20"/>
      <c r="ESI189" s="20"/>
      <c r="ESJ189" s="20"/>
      <c r="ESK189" s="20"/>
      <c r="ESL189" s="20"/>
      <c r="ESM189" s="20"/>
      <c r="ESN189" s="20"/>
      <c r="ESO189" s="20"/>
      <c r="ESP189" s="20"/>
      <c r="ESQ189" s="20"/>
      <c r="ESR189" s="20"/>
      <c r="ESS189" s="20"/>
      <c r="EST189" s="20"/>
      <c r="ESU189" s="20"/>
      <c r="ESV189" s="20"/>
      <c r="ESW189" s="20"/>
      <c r="ESX189" s="20"/>
      <c r="ESY189" s="20"/>
      <c r="ESZ189" s="20"/>
      <c r="ETA189" s="20"/>
      <c r="ETB189" s="20"/>
      <c r="ETC189" s="20"/>
      <c r="ETD189" s="20"/>
      <c r="ETE189" s="20"/>
      <c r="ETF189" s="20"/>
      <c r="ETG189" s="20"/>
      <c r="ETH189" s="20"/>
      <c r="ETI189" s="20"/>
      <c r="ETJ189" s="20"/>
      <c r="ETK189" s="20"/>
      <c r="ETL189" s="20"/>
      <c r="ETM189" s="20"/>
      <c r="ETN189" s="20"/>
      <c r="ETO189" s="20"/>
      <c r="ETP189" s="20"/>
      <c r="ETQ189" s="20"/>
      <c r="ETR189" s="20"/>
      <c r="ETS189" s="20"/>
      <c r="ETT189" s="20"/>
      <c r="ETU189" s="20"/>
      <c r="ETV189" s="20"/>
      <c r="ETW189" s="20"/>
      <c r="ETX189" s="20"/>
      <c r="ETY189" s="20"/>
      <c r="ETZ189" s="20"/>
      <c r="EUA189" s="20"/>
      <c r="EUB189" s="20"/>
      <c r="EUC189" s="20"/>
      <c r="EUD189" s="20"/>
      <c r="EUE189" s="20"/>
      <c r="EUF189" s="20"/>
      <c r="EUG189" s="20"/>
      <c r="EUH189" s="20"/>
      <c r="EUI189" s="20"/>
      <c r="EUJ189" s="20"/>
      <c r="EUK189" s="20"/>
      <c r="EUL189" s="20"/>
      <c r="EUM189" s="20"/>
      <c r="EUN189" s="20"/>
      <c r="EUO189" s="20"/>
      <c r="EUP189" s="20"/>
      <c r="EUQ189" s="20"/>
      <c r="EUR189" s="20"/>
      <c r="EUS189" s="20"/>
      <c r="EUT189" s="20"/>
      <c r="EUU189" s="20"/>
      <c r="EUV189" s="20"/>
      <c r="EUW189" s="20"/>
      <c r="EUX189" s="20"/>
      <c r="EUY189" s="20"/>
      <c r="EUZ189" s="20"/>
      <c r="EVA189" s="20"/>
      <c r="EVB189" s="20"/>
      <c r="EVC189" s="20"/>
      <c r="EVD189" s="20"/>
      <c r="EVE189" s="20"/>
      <c r="EVF189" s="20"/>
      <c r="EVG189" s="20"/>
      <c r="EVH189" s="20"/>
      <c r="EVI189" s="20"/>
      <c r="EVJ189" s="20"/>
      <c r="EVK189" s="20"/>
      <c r="EVL189" s="20"/>
      <c r="EVM189" s="20"/>
      <c r="EVN189" s="20"/>
      <c r="EVO189" s="20"/>
      <c r="EVP189" s="20"/>
      <c r="EVQ189" s="20"/>
      <c r="EVR189" s="20"/>
      <c r="EVS189" s="20"/>
      <c r="EVT189" s="20"/>
      <c r="EVU189" s="20"/>
      <c r="EVV189" s="20"/>
      <c r="EVW189" s="20"/>
      <c r="EVX189" s="20"/>
      <c r="EVY189" s="20"/>
      <c r="EVZ189" s="20"/>
      <c r="EWA189" s="20"/>
      <c r="EWB189" s="20"/>
      <c r="EWC189" s="20"/>
      <c r="EWD189" s="20"/>
      <c r="EWE189" s="20"/>
      <c r="EWF189" s="20"/>
      <c r="EWG189" s="20"/>
      <c r="EWH189" s="20"/>
      <c r="EWI189" s="20"/>
      <c r="EWJ189" s="20"/>
      <c r="EWK189" s="20"/>
      <c r="EWL189" s="20"/>
      <c r="EWM189" s="20"/>
      <c r="EWN189" s="20"/>
      <c r="EWO189" s="20"/>
      <c r="EWP189" s="20"/>
      <c r="EWQ189" s="20"/>
      <c r="EWR189" s="20"/>
      <c r="EWS189" s="20"/>
      <c r="EWT189" s="20"/>
      <c r="EWU189" s="20"/>
      <c r="EWV189" s="20"/>
      <c r="EWW189" s="20"/>
      <c r="EWX189" s="20"/>
      <c r="EWY189" s="20"/>
      <c r="EWZ189" s="20"/>
      <c r="EXA189" s="20"/>
      <c r="EXB189" s="20"/>
      <c r="EXC189" s="20"/>
      <c r="EXD189" s="20"/>
      <c r="EXE189" s="20"/>
      <c r="EXF189" s="20"/>
      <c r="EXG189" s="20"/>
      <c r="EXH189" s="20"/>
      <c r="EXI189" s="20"/>
      <c r="EXJ189" s="20"/>
      <c r="EXK189" s="20"/>
      <c r="EXL189" s="20"/>
      <c r="EXM189" s="20"/>
      <c r="EXN189" s="20"/>
      <c r="EXO189" s="20"/>
      <c r="EXP189" s="20"/>
      <c r="EXQ189" s="20"/>
      <c r="EXR189" s="20"/>
      <c r="EXS189" s="20"/>
      <c r="EXT189" s="20"/>
      <c r="EXU189" s="20"/>
      <c r="EXV189" s="20"/>
      <c r="EXW189" s="20"/>
      <c r="EXX189" s="20"/>
      <c r="EXY189" s="20"/>
      <c r="EXZ189" s="20"/>
      <c r="EYA189" s="20"/>
      <c r="EYB189" s="20"/>
      <c r="EYC189" s="20"/>
      <c r="EYD189" s="20"/>
      <c r="EYE189" s="20"/>
      <c r="EYF189" s="20"/>
      <c r="EYG189" s="20"/>
      <c r="EYH189" s="20"/>
      <c r="EYI189" s="20"/>
      <c r="EYJ189" s="20"/>
      <c r="EYK189" s="20"/>
      <c r="EYL189" s="20"/>
      <c r="EYM189" s="20"/>
      <c r="EYN189" s="20"/>
      <c r="EYO189" s="20"/>
      <c r="EYP189" s="20"/>
      <c r="EYQ189" s="20"/>
      <c r="EYR189" s="20"/>
      <c r="EYS189" s="20"/>
      <c r="EYT189" s="20"/>
      <c r="EYU189" s="20"/>
      <c r="EYV189" s="20"/>
      <c r="EYW189" s="20"/>
      <c r="EYX189" s="20"/>
      <c r="EYY189" s="20"/>
      <c r="EYZ189" s="20"/>
      <c r="EZA189" s="20"/>
      <c r="EZB189" s="20"/>
      <c r="EZC189" s="20"/>
      <c r="EZD189" s="20"/>
      <c r="EZE189" s="20"/>
      <c r="EZF189" s="20"/>
      <c r="EZG189" s="20"/>
      <c r="EZH189" s="20"/>
      <c r="EZI189" s="20"/>
      <c r="EZJ189" s="20"/>
      <c r="EZK189" s="20"/>
      <c r="EZL189" s="20"/>
      <c r="EZM189" s="20"/>
      <c r="EZN189" s="20"/>
      <c r="EZO189" s="20"/>
      <c r="EZP189" s="20"/>
      <c r="EZQ189" s="20"/>
      <c r="EZR189" s="20"/>
      <c r="EZS189" s="20"/>
      <c r="EZT189" s="20"/>
      <c r="EZU189" s="20"/>
      <c r="EZV189" s="20"/>
      <c r="EZW189" s="20"/>
      <c r="EZX189" s="20"/>
      <c r="EZY189" s="20"/>
      <c r="EZZ189" s="20"/>
      <c r="FAA189" s="20"/>
      <c r="FAB189" s="20"/>
      <c r="FAC189" s="20"/>
      <c r="FAD189" s="20"/>
      <c r="FAE189" s="20"/>
      <c r="FAF189" s="20"/>
      <c r="FAG189" s="20"/>
      <c r="FAH189" s="20"/>
      <c r="FAI189" s="20"/>
      <c r="FAJ189" s="20"/>
      <c r="FAK189" s="20"/>
      <c r="FAL189" s="20"/>
      <c r="FAM189" s="20"/>
      <c r="FAN189" s="20"/>
      <c r="FAO189" s="20"/>
      <c r="FAP189" s="20"/>
      <c r="FAQ189" s="20"/>
      <c r="FAR189" s="20"/>
      <c r="FAS189" s="20"/>
      <c r="FAT189" s="20"/>
      <c r="FAU189" s="20"/>
      <c r="FAV189" s="20"/>
      <c r="FAW189" s="20"/>
      <c r="FAX189" s="20"/>
      <c r="FAY189" s="20"/>
      <c r="FAZ189" s="20"/>
      <c r="FBA189" s="20"/>
      <c r="FBB189" s="20"/>
      <c r="FBC189" s="20"/>
      <c r="FBD189" s="20"/>
      <c r="FBE189" s="20"/>
      <c r="FBF189" s="20"/>
      <c r="FBG189" s="20"/>
      <c r="FBH189" s="20"/>
      <c r="FBI189" s="20"/>
      <c r="FBJ189" s="20"/>
      <c r="FBK189" s="20"/>
      <c r="FBL189" s="20"/>
      <c r="FBM189" s="20"/>
      <c r="FBN189" s="20"/>
      <c r="FBO189" s="20"/>
      <c r="FBP189" s="20"/>
      <c r="FBQ189" s="20"/>
      <c r="FBR189" s="20"/>
      <c r="FBS189" s="20"/>
      <c r="FBT189" s="20"/>
      <c r="FBU189" s="20"/>
      <c r="FBV189" s="20"/>
      <c r="FBW189" s="20"/>
      <c r="FBX189" s="20"/>
      <c r="FBY189" s="20"/>
      <c r="FBZ189" s="20"/>
      <c r="FCA189" s="20"/>
      <c r="FCB189" s="20"/>
      <c r="FCC189" s="20"/>
      <c r="FCD189" s="20"/>
      <c r="FCE189" s="20"/>
      <c r="FCF189" s="20"/>
      <c r="FCG189" s="20"/>
      <c r="FCH189" s="20"/>
      <c r="FCI189" s="20"/>
      <c r="FCJ189" s="20"/>
      <c r="FCK189" s="20"/>
      <c r="FCL189" s="20"/>
      <c r="FCM189" s="20"/>
      <c r="FCN189" s="20"/>
      <c r="FCO189" s="20"/>
      <c r="FCP189" s="20"/>
      <c r="FCQ189" s="20"/>
      <c r="FCR189" s="20"/>
      <c r="FCS189" s="20"/>
      <c r="FCT189" s="20"/>
      <c r="FCU189" s="20"/>
      <c r="FCV189" s="20"/>
      <c r="FCW189" s="20"/>
      <c r="FCX189" s="20"/>
      <c r="FCY189" s="20"/>
      <c r="FCZ189" s="20"/>
      <c r="FDA189" s="20"/>
      <c r="FDB189" s="20"/>
      <c r="FDC189" s="20"/>
      <c r="FDD189" s="20"/>
      <c r="FDE189" s="20"/>
      <c r="FDF189" s="20"/>
      <c r="FDG189" s="20"/>
      <c r="FDH189" s="20"/>
      <c r="FDI189" s="20"/>
      <c r="FDJ189" s="20"/>
      <c r="FDK189" s="20"/>
      <c r="FDL189" s="20"/>
      <c r="FDM189" s="20"/>
      <c r="FDN189" s="20"/>
      <c r="FDO189" s="20"/>
      <c r="FDP189" s="20"/>
      <c r="FDQ189" s="20"/>
      <c r="FDR189" s="20"/>
      <c r="FDS189" s="20"/>
      <c r="FDT189" s="20"/>
      <c r="FDU189" s="20"/>
      <c r="FDV189" s="20"/>
      <c r="FDW189" s="20"/>
      <c r="FDX189" s="20"/>
      <c r="FDY189" s="20"/>
      <c r="FDZ189" s="20"/>
      <c r="FEA189" s="20"/>
      <c r="FEB189" s="20"/>
      <c r="FEC189" s="20"/>
      <c r="FED189" s="20"/>
      <c r="FEE189" s="20"/>
      <c r="FEF189" s="20"/>
      <c r="FEG189" s="20"/>
      <c r="FEH189" s="20"/>
      <c r="FEI189" s="20"/>
      <c r="FEJ189" s="20"/>
      <c r="FEK189" s="20"/>
      <c r="FEL189" s="20"/>
      <c r="FEM189" s="20"/>
      <c r="FEN189" s="20"/>
      <c r="FEO189" s="20"/>
      <c r="FEP189" s="20"/>
      <c r="FEQ189" s="20"/>
      <c r="FER189" s="20"/>
      <c r="FES189" s="20"/>
      <c r="FET189" s="20"/>
      <c r="FEU189" s="20"/>
      <c r="FEV189" s="20"/>
      <c r="FEW189" s="20"/>
      <c r="FEX189" s="20"/>
      <c r="FEY189" s="20"/>
      <c r="FEZ189" s="20"/>
      <c r="FFA189" s="20"/>
      <c r="FFB189" s="20"/>
      <c r="FFC189" s="20"/>
      <c r="FFD189" s="20"/>
      <c r="FFE189" s="20"/>
      <c r="FFF189" s="20"/>
      <c r="FFG189" s="20"/>
      <c r="FFH189" s="20"/>
      <c r="FFI189" s="20"/>
      <c r="FFJ189" s="20"/>
      <c r="FFK189" s="20"/>
      <c r="FFL189" s="20"/>
      <c r="FFM189" s="20"/>
      <c r="FFN189" s="20"/>
      <c r="FFO189" s="20"/>
      <c r="FFP189" s="20"/>
      <c r="FFQ189" s="20"/>
      <c r="FFR189" s="20"/>
      <c r="FFS189" s="20"/>
      <c r="FFT189" s="20"/>
      <c r="FFU189" s="20"/>
      <c r="FFV189" s="20"/>
      <c r="FFW189" s="20"/>
      <c r="FFX189" s="20"/>
      <c r="FFY189" s="20"/>
      <c r="FFZ189" s="20"/>
      <c r="FGA189" s="20"/>
      <c r="FGB189" s="20"/>
      <c r="FGC189" s="20"/>
      <c r="FGD189" s="20"/>
      <c r="FGE189" s="20"/>
      <c r="FGF189" s="20"/>
      <c r="FGG189" s="20"/>
      <c r="FGH189" s="20"/>
      <c r="FGI189" s="20"/>
      <c r="FGJ189" s="20"/>
      <c r="FGK189" s="20"/>
      <c r="FGL189" s="20"/>
      <c r="FGM189" s="20"/>
      <c r="FGN189" s="20"/>
      <c r="FGO189" s="20"/>
      <c r="FGP189" s="20"/>
      <c r="FGQ189" s="20"/>
      <c r="FGR189" s="20"/>
      <c r="FGS189" s="20"/>
      <c r="FGT189" s="20"/>
      <c r="FGU189" s="20"/>
      <c r="FGV189" s="20"/>
      <c r="FGW189" s="20"/>
      <c r="FGX189" s="20"/>
      <c r="FGY189" s="20"/>
      <c r="FGZ189" s="20"/>
      <c r="FHA189" s="20"/>
      <c r="FHB189" s="20"/>
      <c r="FHC189" s="20"/>
      <c r="FHD189" s="20"/>
      <c r="FHE189" s="20"/>
      <c r="FHF189" s="20"/>
      <c r="FHG189" s="20"/>
      <c r="FHH189" s="20"/>
      <c r="FHI189" s="20"/>
      <c r="FHJ189" s="20"/>
      <c r="FHK189" s="20"/>
      <c r="FHL189" s="20"/>
      <c r="FHM189" s="20"/>
      <c r="FHN189" s="20"/>
      <c r="FHO189" s="20"/>
      <c r="FHP189" s="20"/>
      <c r="FHQ189" s="20"/>
      <c r="FHR189" s="20"/>
      <c r="FHS189" s="20"/>
      <c r="FHT189" s="20"/>
      <c r="FHU189" s="20"/>
      <c r="FHV189" s="20"/>
      <c r="FHW189" s="20"/>
      <c r="FHX189" s="20"/>
      <c r="FHY189" s="20"/>
      <c r="FHZ189" s="20"/>
      <c r="FIA189" s="20"/>
      <c r="FIB189" s="20"/>
      <c r="FIC189" s="20"/>
      <c r="FID189" s="20"/>
      <c r="FIE189" s="20"/>
      <c r="FIF189" s="20"/>
      <c r="FIG189" s="20"/>
      <c r="FIH189" s="20"/>
      <c r="FII189" s="20"/>
      <c r="FIJ189" s="20"/>
      <c r="FIK189" s="20"/>
      <c r="FIL189" s="20"/>
      <c r="FIM189" s="20"/>
      <c r="FIN189" s="20"/>
      <c r="FIO189" s="20"/>
      <c r="FIP189" s="20"/>
      <c r="FIQ189" s="20"/>
      <c r="FIR189" s="20"/>
      <c r="FIS189" s="20"/>
      <c r="FIT189" s="20"/>
      <c r="FIU189" s="20"/>
      <c r="FIV189" s="20"/>
      <c r="FIW189" s="20"/>
      <c r="FIX189" s="20"/>
      <c r="FIY189" s="20"/>
      <c r="FIZ189" s="20"/>
      <c r="FJA189" s="20"/>
      <c r="FJB189" s="20"/>
      <c r="FJC189" s="20"/>
      <c r="FJD189" s="20"/>
      <c r="FJE189" s="20"/>
      <c r="FJF189" s="20"/>
      <c r="FJG189" s="20"/>
      <c r="FJH189" s="20"/>
      <c r="FJI189" s="20"/>
      <c r="FJJ189" s="20"/>
      <c r="FJK189" s="20"/>
      <c r="FJL189" s="20"/>
      <c r="FJM189" s="20"/>
      <c r="FJN189" s="20"/>
      <c r="FJO189" s="20"/>
      <c r="FJP189" s="20"/>
      <c r="FJQ189" s="20"/>
      <c r="FJR189" s="20"/>
      <c r="FJS189" s="20"/>
      <c r="FJT189" s="20"/>
      <c r="FJU189" s="20"/>
      <c r="FJV189" s="20"/>
      <c r="FJW189" s="20"/>
      <c r="FJX189" s="20"/>
      <c r="FJY189" s="20"/>
      <c r="FJZ189" s="20"/>
      <c r="FKA189" s="20"/>
      <c r="FKB189" s="20"/>
      <c r="FKC189" s="20"/>
      <c r="FKD189" s="20"/>
      <c r="FKE189" s="20"/>
      <c r="FKF189" s="20"/>
      <c r="FKG189" s="20"/>
      <c r="FKH189" s="20"/>
      <c r="FKI189" s="20"/>
      <c r="FKJ189" s="20"/>
      <c r="FKK189" s="20"/>
      <c r="FKL189" s="20"/>
      <c r="FKM189" s="20"/>
      <c r="FKN189" s="20"/>
      <c r="FKO189" s="20"/>
      <c r="FKP189" s="20"/>
      <c r="FKQ189" s="20"/>
      <c r="FKR189" s="20"/>
      <c r="FKS189" s="20"/>
      <c r="FKT189" s="20"/>
      <c r="FKU189" s="20"/>
      <c r="FKV189" s="20"/>
      <c r="FKW189" s="20"/>
      <c r="FKX189" s="20"/>
      <c r="FKY189" s="20"/>
      <c r="FKZ189" s="20"/>
      <c r="FLA189" s="20"/>
      <c r="FLB189" s="20"/>
      <c r="FLC189" s="20"/>
      <c r="FLD189" s="20"/>
      <c r="FLE189" s="20"/>
      <c r="FLF189" s="20"/>
      <c r="FLG189" s="20"/>
      <c r="FLH189" s="20"/>
      <c r="FLI189" s="20"/>
      <c r="FLJ189" s="20"/>
      <c r="FLK189" s="20"/>
      <c r="FLL189" s="20"/>
      <c r="FLM189" s="20"/>
      <c r="FLN189" s="20"/>
      <c r="FLO189" s="20"/>
      <c r="FLP189" s="20"/>
      <c r="FLQ189" s="20"/>
      <c r="FLR189" s="20"/>
      <c r="FLS189" s="20"/>
      <c r="FLT189" s="20"/>
      <c r="FLU189" s="20"/>
      <c r="FLV189" s="20"/>
      <c r="FLW189" s="20"/>
      <c r="FLX189" s="20"/>
      <c r="FLY189" s="20"/>
      <c r="FLZ189" s="20"/>
      <c r="FMA189" s="20"/>
      <c r="FMB189" s="20"/>
      <c r="FMC189" s="20"/>
      <c r="FMD189" s="20"/>
      <c r="FME189" s="20"/>
      <c r="FMF189" s="20"/>
      <c r="FMG189" s="20"/>
      <c r="FMH189" s="20"/>
      <c r="FMI189" s="20"/>
      <c r="FMJ189" s="20"/>
      <c r="FMK189" s="20"/>
      <c r="FML189" s="20"/>
      <c r="FMM189" s="20"/>
      <c r="FMN189" s="20"/>
      <c r="FMO189" s="20"/>
      <c r="FMP189" s="20"/>
      <c r="FMQ189" s="20"/>
      <c r="FMR189" s="20"/>
      <c r="FMS189" s="20"/>
      <c r="FMT189" s="20"/>
      <c r="FMU189" s="20"/>
      <c r="FMV189" s="20"/>
      <c r="FMW189" s="20"/>
      <c r="FMX189" s="20"/>
      <c r="FMY189" s="20"/>
      <c r="FMZ189" s="20"/>
      <c r="FNA189" s="20"/>
      <c r="FNB189" s="20"/>
      <c r="FNC189" s="20"/>
      <c r="FND189" s="20"/>
      <c r="FNE189" s="20"/>
      <c r="FNF189" s="20"/>
      <c r="FNG189" s="20"/>
      <c r="FNH189" s="20"/>
      <c r="FNI189" s="20"/>
      <c r="FNJ189" s="20"/>
      <c r="FNK189" s="20"/>
      <c r="FNL189" s="20"/>
      <c r="FNM189" s="20"/>
      <c r="FNN189" s="20"/>
      <c r="FNO189" s="20"/>
      <c r="FNP189" s="20"/>
      <c r="FNQ189" s="20"/>
      <c r="FNR189" s="20"/>
      <c r="FNS189" s="20"/>
      <c r="FNT189" s="20"/>
      <c r="FNU189" s="20"/>
      <c r="FNV189" s="20"/>
      <c r="FNW189" s="20"/>
      <c r="FNX189" s="20"/>
      <c r="FNY189" s="20"/>
      <c r="FNZ189" s="20"/>
      <c r="FOA189" s="20"/>
      <c r="FOB189" s="20"/>
      <c r="FOC189" s="20"/>
      <c r="FOD189" s="20"/>
      <c r="FOE189" s="20"/>
      <c r="FOF189" s="20"/>
      <c r="FOG189" s="20"/>
      <c r="FOH189" s="20"/>
      <c r="FOI189" s="20"/>
      <c r="FOJ189" s="20"/>
      <c r="FOK189" s="20"/>
      <c r="FOL189" s="20"/>
      <c r="FOM189" s="20"/>
      <c r="FON189" s="20"/>
      <c r="FOO189" s="20"/>
      <c r="FOP189" s="20"/>
      <c r="FOQ189" s="20"/>
      <c r="FOR189" s="20"/>
      <c r="FOS189" s="20"/>
      <c r="FOT189" s="20"/>
      <c r="FOU189" s="20"/>
      <c r="FOV189" s="20"/>
      <c r="FOW189" s="20"/>
      <c r="FOX189" s="20"/>
      <c r="FOY189" s="20"/>
      <c r="FOZ189" s="20"/>
      <c r="FPA189" s="20"/>
      <c r="FPB189" s="20"/>
      <c r="FPC189" s="20"/>
      <c r="FPD189" s="20"/>
      <c r="FPE189" s="20"/>
      <c r="FPF189" s="20"/>
      <c r="FPG189" s="20"/>
      <c r="FPH189" s="20"/>
      <c r="FPI189" s="20"/>
      <c r="FPJ189" s="20"/>
      <c r="FPK189" s="20"/>
      <c r="FPL189" s="20"/>
      <c r="FPM189" s="20"/>
      <c r="FPN189" s="20"/>
      <c r="FPO189" s="20"/>
      <c r="FPP189" s="20"/>
      <c r="FPQ189" s="20"/>
      <c r="FPR189" s="20"/>
      <c r="FPS189" s="20"/>
      <c r="FPT189" s="20"/>
      <c r="FPU189" s="20"/>
      <c r="FPV189" s="20"/>
      <c r="FPW189" s="20"/>
      <c r="FPX189" s="20"/>
      <c r="FPY189" s="20"/>
      <c r="FPZ189" s="20"/>
      <c r="FQA189" s="20"/>
      <c r="FQB189" s="20"/>
      <c r="FQC189" s="20"/>
      <c r="FQD189" s="20"/>
      <c r="FQE189" s="20"/>
      <c r="FQF189" s="20"/>
      <c r="FQG189" s="20"/>
      <c r="FQH189" s="20"/>
      <c r="FQI189" s="20"/>
      <c r="FQJ189" s="20"/>
      <c r="FQK189" s="20"/>
      <c r="FQL189" s="20"/>
      <c r="FQM189" s="20"/>
      <c r="FQN189" s="20"/>
      <c r="FQO189" s="20"/>
      <c r="FQP189" s="20"/>
      <c r="FQQ189" s="20"/>
      <c r="FQR189" s="20"/>
      <c r="FQS189" s="20"/>
      <c r="FQT189" s="20"/>
      <c r="FQU189" s="20"/>
      <c r="FQV189" s="20"/>
      <c r="FQW189" s="20"/>
      <c r="FQX189" s="20"/>
      <c r="FQY189" s="20"/>
      <c r="FQZ189" s="20"/>
      <c r="FRA189" s="20"/>
      <c r="FRB189" s="20"/>
      <c r="FRC189" s="20"/>
      <c r="FRD189" s="20"/>
      <c r="FRE189" s="20"/>
      <c r="FRF189" s="20"/>
      <c r="FRG189" s="20"/>
      <c r="FRH189" s="20"/>
      <c r="FRI189" s="20"/>
      <c r="FRJ189" s="20"/>
      <c r="FRK189" s="20"/>
      <c r="FRL189" s="20"/>
      <c r="FRM189" s="20"/>
      <c r="FRN189" s="20"/>
      <c r="FRO189" s="20"/>
      <c r="FRP189" s="20"/>
      <c r="FRQ189" s="20"/>
      <c r="FRR189" s="20"/>
      <c r="FRS189" s="20"/>
      <c r="FRT189" s="20"/>
      <c r="FRU189" s="20"/>
      <c r="FRV189" s="20"/>
      <c r="FRW189" s="20"/>
      <c r="FRX189" s="20"/>
      <c r="FRY189" s="20"/>
      <c r="FRZ189" s="20"/>
      <c r="FSA189" s="20"/>
      <c r="FSB189" s="20"/>
      <c r="FSC189" s="20"/>
      <c r="FSD189" s="20"/>
      <c r="FSE189" s="20"/>
      <c r="FSF189" s="20"/>
      <c r="FSG189" s="20"/>
      <c r="FSH189" s="20"/>
      <c r="FSI189" s="20"/>
      <c r="FSJ189" s="20"/>
      <c r="FSK189" s="20"/>
      <c r="FSL189" s="20"/>
      <c r="FSM189" s="20"/>
      <c r="FSN189" s="20"/>
      <c r="FSO189" s="20"/>
      <c r="FSP189" s="20"/>
      <c r="FSQ189" s="20"/>
      <c r="FSR189" s="20"/>
      <c r="FSS189" s="20"/>
      <c r="FST189" s="20"/>
      <c r="FSU189" s="20"/>
      <c r="FSV189" s="20"/>
      <c r="FSW189" s="20"/>
      <c r="FSX189" s="20"/>
      <c r="FSY189" s="20"/>
      <c r="FSZ189" s="20"/>
      <c r="FTA189" s="20"/>
      <c r="FTB189" s="20"/>
      <c r="FTC189" s="20"/>
      <c r="FTD189" s="20"/>
      <c r="FTE189" s="20"/>
      <c r="FTF189" s="20"/>
      <c r="FTG189" s="20"/>
      <c r="FTH189" s="20"/>
      <c r="FTI189" s="20"/>
      <c r="FTJ189" s="20"/>
      <c r="FTK189" s="20"/>
      <c r="FTL189" s="20"/>
      <c r="FTM189" s="20"/>
      <c r="FTN189" s="20"/>
      <c r="FTO189" s="20"/>
      <c r="FTP189" s="20"/>
      <c r="FTQ189" s="20"/>
      <c r="FTR189" s="20"/>
      <c r="FTS189" s="20"/>
      <c r="FTT189" s="20"/>
      <c r="FTU189" s="20"/>
      <c r="FTV189" s="20"/>
      <c r="FTW189" s="20"/>
      <c r="FTX189" s="20"/>
      <c r="FTY189" s="20"/>
      <c r="FTZ189" s="20"/>
      <c r="FUA189" s="20"/>
      <c r="FUB189" s="20"/>
      <c r="FUC189" s="20"/>
      <c r="FUD189" s="20"/>
      <c r="FUE189" s="20"/>
      <c r="FUF189" s="20"/>
      <c r="FUG189" s="20"/>
      <c r="FUH189" s="20"/>
      <c r="FUI189" s="20"/>
      <c r="FUJ189" s="20"/>
      <c r="FUK189" s="20"/>
      <c r="FUL189" s="20"/>
      <c r="FUM189" s="20"/>
      <c r="FUN189" s="20"/>
      <c r="FUO189" s="20"/>
      <c r="FUP189" s="20"/>
      <c r="FUQ189" s="20"/>
      <c r="FUR189" s="20"/>
      <c r="FUS189" s="20"/>
      <c r="FUT189" s="20"/>
      <c r="FUU189" s="20"/>
      <c r="FUV189" s="20"/>
      <c r="FUW189" s="20"/>
      <c r="FUX189" s="20"/>
      <c r="FUY189" s="20"/>
      <c r="FUZ189" s="20"/>
      <c r="FVA189" s="20"/>
      <c r="FVB189" s="20"/>
      <c r="FVC189" s="20"/>
      <c r="FVD189" s="20"/>
      <c r="FVE189" s="20"/>
      <c r="FVF189" s="20"/>
      <c r="FVG189" s="20"/>
      <c r="FVH189" s="20"/>
      <c r="FVI189" s="20"/>
      <c r="FVJ189" s="20"/>
      <c r="FVK189" s="20"/>
      <c r="FVL189" s="20"/>
      <c r="FVM189" s="20"/>
      <c r="FVN189" s="20"/>
      <c r="FVO189" s="20"/>
      <c r="FVP189" s="20"/>
      <c r="FVQ189" s="20"/>
      <c r="FVR189" s="20"/>
      <c r="FVS189" s="20"/>
      <c r="FVT189" s="20"/>
      <c r="FVU189" s="20"/>
      <c r="FVV189" s="20"/>
      <c r="FVW189" s="20"/>
      <c r="FVX189" s="20"/>
      <c r="FVY189" s="20"/>
      <c r="FVZ189" s="20"/>
      <c r="FWA189" s="20"/>
      <c r="FWB189" s="20"/>
      <c r="FWC189" s="20"/>
      <c r="FWD189" s="20"/>
      <c r="FWE189" s="20"/>
      <c r="FWF189" s="20"/>
      <c r="FWG189" s="20"/>
      <c r="FWH189" s="20"/>
      <c r="FWI189" s="20"/>
      <c r="FWJ189" s="20"/>
      <c r="FWK189" s="20"/>
      <c r="FWL189" s="20"/>
      <c r="FWM189" s="20"/>
      <c r="FWN189" s="20"/>
      <c r="FWO189" s="20"/>
      <c r="FWP189" s="20"/>
      <c r="FWQ189" s="20"/>
      <c r="FWR189" s="20"/>
      <c r="FWS189" s="20"/>
      <c r="FWT189" s="20"/>
      <c r="FWU189" s="20"/>
      <c r="FWV189" s="20"/>
      <c r="FWW189" s="20"/>
      <c r="FWX189" s="20"/>
      <c r="FWY189" s="20"/>
      <c r="FWZ189" s="20"/>
      <c r="FXA189" s="20"/>
      <c r="FXB189" s="20"/>
      <c r="FXC189" s="20"/>
      <c r="FXD189" s="20"/>
      <c r="FXE189" s="20"/>
      <c r="FXF189" s="20"/>
      <c r="FXG189" s="20"/>
      <c r="FXH189" s="20"/>
      <c r="FXI189" s="20"/>
      <c r="FXJ189" s="20"/>
      <c r="FXK189" s="20"/>
      <c r="FXL189" s="20"/>
      <c r="FXM189" s="20"/>
      <c r="FXN189" s="20"/>
      <c r="FXO189" s="20"/>
      <c r="FXP189" s="20"/>
      <c r="FXQ189" s="20"/>
      <c r="FXR189" s="20"/>
      <c r="FXS189" s="20"/>
      <c r="FXT189" s="20"/>
      <c r="FXU189" s="20"/>
      <c r="FXV189" s="20"/>
      <c r="FXW189" s="20"/>
      <c r="FXX189" s="20"/>
      <c r="FXY189" s="20"/>
      <c r="FXZ189" s="20"/>
      <c r="FYA189" s="20"/>
      <c r="FYB189" s="20"/>
      <c r="FYC189" s="20"/>
      <c r="FYD189" s="20"/>
      <c r="FYE189" s="20"/>
      <c r="FYF189" s="20"/>
      <c r="FYG189" s="20"/>
      <c r="FYH189" s="20"/>
      <c r="FYI189" s="20"/>
      <c r="FYJ189" s="20"/>
      <c r="FYK189" s="20"/>
      <c r="FYL189" s="20"/>
      <c r="FYM189" s="20"/>
      <c r="FYN189" s="20"/>
      <c r="FYO189" s="20"/>
      <c r="FYP189" s="20"/>
      <c r="FYQ189" s="20"/>
      <c r="FYR189" s="20"/>
      <c r="FYS189" s="20"/>
      <c r="FYT189" s="20"/>
      <c r="FYU189" s="20"/>
      <c r="FYV189" s="20"/>
      <c r="FYW189" s="20"/>
      <c r="FYX189" s="20"/>
      <c r="FYY189" s="20"/>
      <c r="FYZ189" s="20"/>
      <c r="FZA189" s="20"/>
      <c r="FZB189" s="20"/>
      <c r="FZC189" s="20"/>
      <c r="FZD189" s="20"/>
      <c r="FZE189" s="20"/>
      <c r="FZF189" s="20"/>
      <c r="FZG189" s="20"/>
      <c r="FZH189" s="20"/>
      <c r="FZI189" s="20"/>
      <c r="FZJ189" s="20"/>
      <c r="FZK189" s="20"/>
      <c r="FZL189" s="20"/>
      <c r="FZM189" s="20"/>
      <c r="FZN189" s="20"/>
      <c r="FZO189" s="20"/>
      <c r="FZP189" s="20"/>
      <c r="FZQ189" s="20"/>
      <c r="FZR189" s="20"/>
      <c r="FZS189" s="20"/>
      <c r="FZT189" s="20"/>
      <c r="FZU189" s="20"/>
      <c r="FZV189" s="20"/>
      <c r="FZW189" s="20"/>
      <c r="FZX189" s="20"/>
      <c r="FZY189" s="20"/>
      <c r="FZZ189" s="20"/>
      <c r="GAA189" s="20"/>
      <c r="GAB189" s="20"/>
      <c r="GAC189" s="20"/>
      <c r="GAD189" s="20"/>
      <c r="GAE189" s="20"/>
      <c r="GAF189" s="20"/>
      <c r="GAG189" s="20"/>
      <c r="GAH189" s="20"/>
      <c r="GAI189" s="20"/>
      <c r="GAJ189" s="20"/>
      <c r="GAK189" s="20"/>
      <c r="GAL189" s="20"/>
      <c r="GAM189" s="20"/>
      <c r="GAN189" s="20"/>
      <c r="GAO189" s="20"/>
      <c r="GAP189" s="20"/>
      <c r="GAQ189" s="20"/>
      <c r="GAR189" s="20"/>
      <c r="GAS189" s="20"/>
      <c r="GAT189" s="20"/>
      <c r="GAU189" s="20"/>
      <c r="GAV189" s="20"/>
      <c r="GAW189" s="20"/>
      <c r="GAX189" s="20"/>
      <c r="GAY189" s="20"/>
      <c r="GAZ189" s="20"/>
      <c r="GBA189" s="20"/>
      <c r="GBB189" s="20"/>
      <c r="GBC189" s="20"/>
      <c r="GBD189" s="20"/>
      <c r="GBE189" s="20"/>
      <c r="GBF189" s="20"/>
      <c r="GBG189" s="20"/>
      <c r="GBH189" s="20"/>
      <c r="GBI189" s="20"/>
      <c r="GBJ189" s="20"/>
      <c r="GBK189" s="20"/>
      <c r="GBL189" s="20"/>
      <c r="GBM189" s="20"/>
      <c r="GBN189" s="20"/>
      <c r="GBO189" s="20"/>
      <c r="GBP189" s="20"/>
      <c r="GBQ189" s="20"/>
      <c r="GBR189" s="20"/>
      <c r="GBS189" s="20"/>
      <c r="GBT189" s="20"/>
      <c r="GBU189" s="20"/>
      <c r="GBV189" s="20"/>
      <c r="GBW189" s="20"/>
      <c r="GBX189" s="20"/>
      <c r="GBY189" s="20"/>
      <c r="GBZ189" s="20"/>
      <c r="GCA189" s="20"/>
      <c r="GCB189" s="20"/>
      <c r="GCC189" s="20"/>
      <c r="GCD189" s="20"/>
      <c r="GCE189" s="20"/>
      <c r="GCF189" s="20"/>
      <c r="GCG189" s="20"/>
      <c r="GCH189" s="20"/>
      <c r="GCI189" s="20"/>
      <c r="GCJ189" s="20"/>
      <c r="GCK189" s="20"/>
      <c r="GCL189" s="20"/>
      <c r="GCM189" s="20"/>
      <c r="GCN189" s="20"/>
      <c r="GCO189" s="20"/>
      <c r="GCP189" s="20"/>
      <c r="GCQ189" s="20"/>
      <c r="GCR189" s="20"/>
      <c r="GCS189" s="20"/>
      <c r="GCT189" s="20"/>
      <c r="GCU189" s="20"/>
      <c r="GCV189" s="20"/>
      <c r="GCW189" s="20"/>
      <c r="GCX189" s="20"/>
      <c r="GCY189" s="20"/>
      <c r="GCZ189" s="20"/>
      <c r="GDA189" s="20"/>
      <c r="GDB189" s="20"/>
      <c r="GDC189" s="20"/>
      <c r="GDD189" s="20"/>
      <c r="GDE189" s="20"/>
      <c r="GDF189" s="20"/>
      <c r="GDG189" s="20"/>
      <c r="GDH189" s="20"/>
      <c r="GDI189" s="20"/>
      <c r="GDJ189" s="20"/>
      <c r="GDK189" s="20"/>
      <c r="GDL189" s="20"/>
      <c r="GDM189" s="20"/>
      <c r="GDN189" s="20"/>
      <c r="GDO189" s="20"/>
      <c r="GDP189" s="20"/>
      <c r="GDQ189" s="20"/>
      <c r="GDR189" s="20"/>
      <c r="GDS189" s="20"/>
      <c r="GDT189" s="20"/>
      <c r="GDU189" s="20"/>
      <c r="GDV189" s="20"/>
      <c r="GDW189" s="20"/>
      <c r="GDX189" s="20"/>
      <c r="GDY189" s="20"/>
      <c r="GDZ189" s="20"/>
      <c r="GEA189" s="20"/>
      <c r="GEB189" s="20"/>
      <c r="GEC189" s="20"/>
      <c r="GED189" s="20"/>
      <c r="GEE189" s="20"/>
      <c r="GEF189" s="20"/>
      <c r="GEG189" s="20"/>
      <c r="GEH189" s="20"/>
      <c r="GEI189" s="20"/>
      <c r="GEJ189" s="20"/>
      <c r="GEK189" s="20"/>
      <c r="GEL189" s="20"/>
      <c r="GEM189" s="20"/>
      <c r="GEN189" s="20"/>
      <c r="GEO189" s="20"/>
      <c r="GEP189" s="20"/>
      <c r="GEQ189" s="20"/>
      <c r="GER189" s="20"/>
      <c r="GES189" s="20"/>
      <c r="GET189" s="20"/>
      <c r="GEU189" s="20"/>
      <c r="GEV189" s="20"/>
      <c r="GEW189" s="20"/>
      <c r="GEX189" s="20"/>
      <c r="GEY189" s="20"/>
      <c r="GEZ189" s="20"/>
      <c r="GFA189" s="20"/>
      <c r="GFB189" s="20"/>
      <c r="GFC189" s="20"/>
      <c r="GFD189" s="20"/>
      <c r="GFE189" s="20"/>
      <c r="GFF189" s="20"/>
      <c r="GFG189" s="20"/>
      <c r="GFH189" s="20"/>
      <c r="GFI189" s="20"/>
      <c r="GFJ189" s="20"/>
      <c r="GFK189" s="20"/>
      <c r="GFL189" s="20"/>
      <c r="GFM189" s="20"/>
      <c r="GFN189" s="20"/>
      <c r="GFO189" s="20"/>
      <c r="GFP189" s="20"/>
      <c r="GFQ189" s="20"/>
      <c r="GFR189" s="20"/>
      <c r="GFS189" s="20"/>
      <c r="GFT189" s="20"/>
      <c r="GFU189" s="20"/>
      <c r="GFV189" s="20"/>
      <c r="GFW189" s="20"/>
      <c r="GFX189" s="20"/>
      <c r="GFY189" s="20"/>
      <c r="GFZ189" s="20"/>
      <c r="GGA189" s="20"/>
      <c r="GGB189" s="20"/>
      <c r="GGC189" s="20"/>
      <c r="GGD189" s="20"/>
      <c r="GGE189" s="20"/>
      <c r="GGF189" s="20"/>
      <c r="GGG189" s="20"/>
      <c r="GGH189" s="20"/>
      <c r="GGI189" s="20"/>
      <c r="GGJ189" s="20"/>
      <c r="GGK189" s="20"/>
      <c r="GGL189" s="20"/>
      <c r="GGM189" s="20"/>
      <c r="GGN189" s="20"/>
      <c r="GGO189" s="20"/>
      <c r="GGP189" s="20"/>
      <c r="GGQ189" s="20"/>
      <c r="GGR189" s="20"/>
      <c r="GGS189" s="20"/>
      <c r="GGT189" s="20"/>
      <c r="GGU189" s="20"/>
      <c r="GGV189" s="20"/>
      <c r="GGW189" s="20"/>
      <c r="GGX189" s="20"/>
      <c r="GGY189" s="20"/>
      <c r="GGZ189" s="20"/>
      <c r="GHA189" s="20"/>
      <c r="GHB189" s="20"/>
      <c r="GHC189" s="20"/>
      <c r="GHD189" s="20"/>
      <c r="GHE189" s="20"/>
      <c r="GHF189" s="20"/>
      <c r="GHG189" s="20"/>
      <c r="GHH189" s="20"/>
      <c r="GHI189" s="20"/>
      <c r="GHJ189" s="20"/>
      <c r="GHK189" s="20"/>
      <c r="GHL189" s="20"/>
      <c r="GHM189" s="20"/>
      <c r="GHN189" s="20"/>
      <c r="GHO189" s="20"/>
      <c r="GHP189" s="20"/>
      <c r="GHQ189" s="20"/>
      <c r="GHR189" s="20"/>
      <c r="GHS189" s="20"/>
      <c r="GHT189" s="20"/>
      <c r="GHU189" s="20"/>
      <c r="GHV189" s="20"/>
      <c r="GHW189" s="20"/>
      <c r="GHX189" s="20"/>
      <c r="GHY189" s="20"/>
      <c r="GHZ189" s="20"/>
      <c r="GIA189" s="20"/>
      <c r="GIB189" s="20"/>
      <c r="GIC189" s="20"/>
      <c r="GID189" s="20"/>
      <c r="GIE189" s="20"/>
      <c r="GIF189" s="20"/>
      <c r="GIG189" s="20"/>
      <c r="GIH189" s="20"/>
      <c r="GII189" s="20"/>
      <c r="GIJ189" s="20"/>
      <c r="GIK189" s="20"/>
      <c r="GIL189" s="20"/>
      <c r="GIM189" s="20"/>
      <c r="GIN189" s="20"/>
      <c r="GIO189" s="20"/>
      <c r="GIP189" s="20"/>
      <c r="GIQ189" s="20"/>
      <c r="GIR189" s="20"/>
      <c r="GIS189" s="20"/>
      <c r="GIT189" s="20"/>
      <c r="GIU189" s="20"/>
      <c r="GIV189" s="20"/>
      <c r="GIW189" s="20"/>
      <c r="GIX189" s="20"/>
      <c r="GIY189" s="20"/>
      <c r="GIZ189" s="20"/>
      <c r="GJA189" s="20"/>
      <c r="GJB189" s="20"/>
      <c r="GJC189" s="20"/>
      <c r="GJD189" s="20"/>
      <c r="GJE189" s="20"/>
      <c r="GJF189" s="20"/>
      <c r="GJG189" s="20"/>
      <c r="GJH189" s="20"/>
      <c r="GJI189" s="20"/>
      <c r="GJJ189" s="20"/>
      <c r="GJK189" s="20"/>
      <c r="GJL189" s="20"/>
      <c r="GJM189" s="20"/>
      <c r="GJN189" s="20"/>
      <c r="GJO189" s="20"/>
      <c r="GJP189" s="20"/>
      <c r="GJQ189" s="20"/>
      <c r="GJR189" s="20"/>
      <c r="GJS189" s="20"/>
      <c r="GJT189" s="20"/>
      <c r="GJU189" s="20"/>
      <c r="GJV189" s="20"/>
      <c r="GJW189" s="20"/>
      <c r="GJX189" s="20"/>
      <c r="GJY189" s="20"/>
      <c r="GJZ189" s="20"/>
      <c r="GKA189" s="20"/>
      <c r="GKB189" s="20"/>
      <c r="GKC189" s="20"/>
      <c r="GKD189" s="20"/>
      <c r="GKE189" s="20"/>
      <c r="GKF189" s="20"/>
      <c r="GKG189" s="20"/>
      <c r="GKH189" s="20"/>
      <c r="GKI189" s="20"/>
      <c r="GKJ189" s="20"/>
      <c r="GKK189" s="20"/>
      <c r="GKL189" s="20"/>
      <c r="GKM189" s="20"/>
      <c r="GKN189" s="20"/>
      <c r="GKO189" s="20"/>
      <c r="GKP189" s="20"/>
      <c r="GKQ189" s="20"/>
      <c r="GKR189" s="20"/>
      <c r="GKS189" s="20"/>
      <c r="GKT189" s="20"/>
      <c r="GKU189" s="20"/>
      <c r="GKV189" s="20"/>
      <c r="GKW189" s="20"/>
      <c r="GKX189" s="20"/>
      <c r="GKY189" s="20"/>
      <c r="GKZ189" s="20"/>
      <c r="GLA189" s="20"/>
      <c r="GLB189" s="20"/>
      <c r="GLC189" s="20"/>
      <c r="GLD189" s="20"/>
      <c r="GLE189" s="20"/>
      <c r="GLF189" s="20"/>
      <c r="GLG189" s="20"/>
      <c r="GLH189" s="20"/>
      <c r="GLI189" s="20"/>
      <c r="GLJ189" s="20"/>
      <c r="GLK189" s="20"/>
      <c r="GLL189" s="20"/>
      <c r="GLM189" s="20"/>
      <c r="GLN189" s="20"/>
      <c r="GLO189" s="20"/>
      <c r="GLP189" s="20"/>
      <c r="GLQ189" s="20"/>
      <c r="GLR189" s="20"/>
      <c r="GLS189" s="20"/>
      <c r="GLT189" s="20"/>
      <c r="GLU189" s="20"/>
      <c r="GLV189" s="20"/>
      <c r="GLW189" s="20"/>
      <c r="GLX189" s="20"/>
      <c r="GLY189" s="20"/>
      <c r="GLZ189" s="20"/>
      <c r="GMA189" s="20"/>
      <c r="GMB189" s="20"/>
      <c r="GMC189" s="20"/>
      <c r="GMD189" s="20"/>
      <c r="GME189" s="20"/>
      <c r="GMF189" s="20"/>
      <c r="GMG189" s="20"/>
      <c r="GMH189" s="20"/>
      <c r="GMI189" s="20"/>
      <c r="GMJ189" s="20"/>
      <c r="GMK189" s="20"/>
      <c r="GML189" s="20"/>
      <c r="GMM189" s="20"/>
      <c r="GMN189" s="20"/>
      <c r="GMO189" s="20"/>
      <c r="GMP189" s="20"/>
      <c r="GMQ189" s="20"/>
      <c r="GMR189" s="20"/>
      <c r="GMS189" s="20"/>
      <c r="GMT189" s="20"/>
      <c r="GMU189" s="20"/>
      <c r="GMV189" s="20"/>
      <c r="GMW189" s="20"/>
      <c r="GMX189" s="20"/>
      <c r="GMY189" s="20"/>
      <c r="GMZ189" s="20"/>
      <c r="GNA189" s="20"/>
      <c r="GNB189" s="20"/>
      <c r="GNC189" s="20"/>
      <c r="GND189" s="20"/>
      <c r="GNE189" s="20"/>
      <c r="GNF189" s="20"/>
      <c r="GNG189" s="20"/>
      <c r="GNH189" s="20"/>
      <c r="GNI189" s="20"/>
      <c r="GNJ189" s="20"/>
      <c r="GNK189" s="20"/>
      <c r="GNL189" s="20"/>
      <c r="GNM189" s="20"/>
      <c r="GNN189" s="20"/>
      <c r="GNO189" s="20"/>
      <c r="GNP189" s="20"/>
      <c r="GNQ189" s="20"/>
      <c r="GNR189" s="20"/>
      <c r="GNS189" s="20"/>
      <c r="GNT189" s="20"/>
      <c r="GNU189" s="20"/>
      <c r="GNV189" s="20"/>
      <c r="GNW189" s="20"/>
      <c r="GNX189" s="20"/>
      <c r="GNY189" s="20"/>
      <c r="GNZ189" s="20"/>
      <c r="GOA189" s="20"/>
      <c r="GOB189" s="20"/>
      <c r="GOC189" s="20"/>
      <c r="GOD189" s="20"/>
      <c r="GOE189" s="20"/>
      <c r="GOF189" s="20"/>
      <c r="GOG189" s="20"/>
      <c r="GOH189" s="20"/>
      <c r="GOI189" s="20"/>
      <c r="GOJ189" s="20"/>
      <c r="GOK189" s="20"/>
      <c r="GOL189" s="20"/>
      <c r="GOM189" s="20"/>
      <c r="GON189" s="20"/>
      <c r="GOO189" s="20"/>
      <c r="GOP189" s="20"/>
      <c r="GOQ189" s="20"/>
      <c r="GOR189" s="20"/>
      <c r="GOS189" s="20"/>
      <c r="GOT189" s="20"/>
      <c r="GOU189" s="20"/>
      <c r="GOV189" s="20"/>
      <c r="GOW189" s="20"/>
      <c r="GOX189" s="20"/>
      <c r="GOY189" s="20"/>
      <c r="GOZ189" s="20"/>
      <c r="GPA189" s="20"/>
      <c r="GPB189" s="20"/>
      <c r="GPC189" s="20"/>
      <c r="GPD189" s="20"/>
      <c r="GPE189" s="20"/>
      <c r="GPF189" s="20"/>
      <c r="GPG189" s="20"/>
      <c r="GPH189" s="20"/>
      <c r="GPI189" s="20"/>
      <c r="GPJ189" s="20"/>
      <c r="GPK189" s="20"/>
      <c r="GPL189" s="20"/>
      <c r="GPM189" s="20"/>
      <c r="GPN189" s="20"/>
      <c r="GPO189" s="20"/>
      <c r="GPP189" s="20"/>
      <c r="GPQ189" s="20"/>
      <c r="GPR189" s="20"/>
      <c r="GPS189" s="20"/>
      <c r="GPT189" s="20"/>
      <c r="GPU189" s="20"/>
      <c r="GPV189" s="20"/>
      <c r="GPW189" s="20"/>
      <c r="GPX189" s="20"/>
      <c r="GPY189" s="20"/>
      <c r="GPZ189" s="20"/>
      <c r="GQA189" s="20"/>
      <c r="GQB189" s="20"/>
      <c r="GQC189" s="20"/>
      <c r="GQD189" s="20"/>
      <c r="GQE189" s="20"/>
      <c r="GQF189" s="20"/>
      <c r="GQG189" s="20"/>
      <c r="GQH189" s="20"/>
      <c r="GQI189" s="20"/>
      <c r="GQJ189" s="20"/>
      <c r="GQK189" s="20"/>
      <c r="GQL189" s="20"/>
      <c r="GQM189" s="20"/>
      <c r="GQN189" s="20"/>
      <c r="GQO189" s="20"/>
      <c r="GQP189" s="20"/>
      <c r="GQQ189" s="20"/>
      <c r="GQR189" s="20"/>
      <c r="GQS189" s="20"/>
      <c r="GQT189" s="20"/>
      <c r="GQU189" s="20"/>
      <c r="GQV189" s="20"/>
      <c r="GQW189" s="20"/>
      <c r="GQX189" s="20"/>
      <c r="GQY189" s="20"/>
      <c r="GQZ189" s="20"/>
      <c r="GRA189" s="20"/>
      <c r="GRB189" s="20"/>
      <c r="GRC189" s="20"/>
      <c r="GRD189" s="20"/>
      <c r="GRE189" s="20"/>
      <c r="GRF189" s="20"/>
      <c r="GRG189" s="20"/>
      <c r="GRH189" s="20"/>
      <c r="GRI189" s="20"/>
      <c r="GRJ189" s="20"/>
      <c r="GRK189" s="20"/>
      <c r="GRL189" s="20"/>
      <c r="GRM189" s="20"/>
      <c r="GRN189" s="20"/>
      <c r="GRO189" s="20"/>
      <c r="GRP189" s="20"/>
      <c r="GRQ189" s="20"/>
      <c r="GRR189" s="20"/>
      <c r="GRS189" s="20"/>
      <c r="GRT189" s="20"/>
      <c r="GRU189" s="20"/>
      <c r="GRV189" s="20"/>
      <c r="GRW189" s="20"/>
      <c r="GRX189" s="20"/>
      <c r="GRY189" s="20"/>
      <c r="GRZ189" s="20"/>
      <c r="GSA189" s="20"/>
      <c r="GSB189" s="20"/>
      <c r="GSC189" s="20"/>
      <c r="GSD189" s="20"/>
      <c r="GSE189" s="20"/>
      <c r="GSF189" s="20"/>
      <c r="GSG189" s="20"/>
      <c r="GSH189" s="20"/>
      <c r="GSI189" s="20"/>
      <c r="GSJ189" s="20"/>
      <c r="GSK189" s="20"/>
      <c r="GSL189" s="20"/>
      <c r="GSM189" s="20"/>
      <c r="GSN189" s="20"/>
      <c r="GSO189" s="20"/>
      <c r="GSP189" s="20"/>
      <c r="GSQ189" s="20"/>
      <c r="GSR189" s="20"/>
      <c r="GSS189" s="20"/>
      <c r="GST189" s="20"/>
      <c r="GSU189" s="20"/>
      <c r="GSV189" s="20"/>
      <c r="GSW189" s="20"/>
      <c r="GSX189" s="20"/>
      <c r="GSY189" s="20"/>
      <c r="GSZ189" s="20"/>
      <c r="GTA189" s="20"/>
      <c r="GTB189" s="20"/>
      <c r="GTC189" s="20"/>
      <c r="GTD189" s="20"/>
      <c r="GTE189" s="20"/>
      <c r="GTF189" s="20"/>
      <c r="GTG189" s="20"/>
      <c r="GTH189" s="20"/>
      <c r="GTI189" s="20"/>
      <c r="GTJ189" s="20"/>
      <c r="GTK189" s="20"/>
      <c r="GTL189" s="20"/>
      <c r="GTM189" s="20"/>
      <c r="GTN189" s="20"/>
      <c r="GTO189" s="20"/>
      <c r="GTP189" s="20"/>
      <c r="GTQ189" s="20"/>
      <c r="GTR189" s="20"/>
      <c r="GTS189" s="20"/>
      <c r="GTT189" s="20"/>
      <c r="GTU189" s="20"/>
      <c r="GTV189" s="20"/>
      <c r="GTW189" s="20"/>
      <c r="GTX189" s="20"/>
      <c r="GTY189" s="20"/>
      <c r="GTZ189" s="20"/>
      <c r="GUA189" s="20"/>
      <c r="GUB189" s="20"/>
      <c r="GUC189" s="20"/>
      <c r="GUD189" s="20"/>
      <c r="GUE189" s="20"/>
      <c r="GUF189" s="20"/>
      <c r="GUG189" s="20"/>
      <c r="GUH189" s="20"/>
      <c r="GUI189" s="20"/>
      <c r="GUJ189" s="20"/>
      <c r="GUK189" s="20"/>
      <c r="GUL189" s="20"/>
      <c r="GUM189" s="20"/>
      <c r="GUN189" s="20"/>
      <c r="GUO189" s="20"/>
      <c r="GUP189" s="20"/>
      <c r="GUQ189" s="20"/>
      <c r="GUR189" s="20"/>
      <c r="GUS189" s="20"/>
      <c r="GUT189" s="20"/>
      <c r="GUU189" s="20"/>
      <c r="GUV189" s="20"/>
      <c r="GUW189" s="20"/>
      <c r="GUX189" s="20"/>
      <c r="GUY189" s="20"/>
      <c r="GUZ189" s="20"/>
      <c r="GVA189" s="20"/>
      <c r="GVB189" s="20"/>
      <c r="GVC189" s="20"/>
      <c r="GVD189" s="20"/>
      <c r="GVE189" s="20"/>
      <c r="GVF189" s="20"/>
      <c r="GVG189" s="20"/>
      <c r="GVH189" s="20"/>
      <c r="GVI189" s="20"/>
      <c r="GVJ189" s="20"/>
      <c r="GVK189" s="20"/>
      <c r="GVL189" s="20"/>
      <c r="GVM189" s="20"/>
      <c r="GVN189" s="20"/>
      <c r="GVO189" s="20"/>
      <c r="GVP189" s="20"/>
      <c r="GVQ189" s="20"/>
      <c r="GVR189" s="20"/>
      <c r="GVS189" s="20"/>
      <c r="GVT189" s="20"/>
      <c r="GVU189" s="20"/>
      <c r="GVV189" s="20"/>
      <c r="GVW189" s="20"/>
      <c r="GVX189" s="20"/>
      <c r="GVY189" s="20"/>
      <c r="GVZ189" s="20"/>
      <c r="GWA189" s="20"/>
      <c r="GWB189" s="20"/>
      <c r="GWC189" s="20"/>
      <c r="GWD189" s="20"/>
      <c r="GWE189" s="20"/>
      <c r="GWF189" s="20"/>
      <c r="GWG189" s="20"/>
      <c r="GWH189" s="20"/>
      <c r="GWI189" s="20"/>
      <c r="GWJ189" s="20"/>
      <c r="GWK189" s="20"/>
      <c r="GWL189" s="20"/>
      <c r="GWM189" s="20"/>
      <c r="GWN189" s="20"/>
      <c r="GWO189" s="20"/>
      <c r="GWP189" s="20"/>
      <c r="GWQ189" s="20"/>
      <c r="GWR189" s="20"/>
      <c r="GWS189" s="20"/>
      <c r="GWT189" s="20"/>
      <c r="GWU189" s="20"/>
      <c r="GWV189" s="20"/>
      <c r="GWW189" s="20"/>
      <c r="GWX189" s="20"/>
      <c r="GWY189" s="20"/>
      <c r="GWZ189" s="20"/>
      <c r="GXA189" s="20"/>
      <c r="GXB189" s="20"/>
      <c r="GXC189" s="20"/>
      <c r="GXD189" s="20"/>
      <c r="GXE189" s="20"/>
      <c r="GXF189" s="20"/>
      <c r="GXG189" s="20"/>
      <c r="GXH189" s="20"/>
      <c r="GXI189" s="20"/>
      <c r="GXJ189" s="20"/>
      <c r="GXK189" s="20"/>
      <c r="GXL189" s="20"/>
      <c r="GXM189" s="20"/>
      <c r="GXN189" s="20"/>
      <c r="GXO189" s="20"/>
      <c r="GXP189" s="20"/>
      <c r="GXQ189" s="20"/>
      <c r="GXR189" s="20"/>
      <c r="GXS189" s="20"/>
      <c r="GXT189" s="20"/>
      <c r="GXU189" s="20"/>
      <c r="GXV189" s="20"/>
      <c r="GXW189" s="20"/>
      <c r="GXX189" s="20"/>
      <c r="GXY189" s="20"/>
      <c r="GXZ189" s="20"/>
      <c r="GYA189" s="20"/>
      <c r="GYB189" s="20"/>
      <c r="GYC189" s="20"/>
      <c r="GYD189" s="20"/>
      <c r="GYE189" s="20"/>
      <c r="GYF189" s="20"/>
      <c r="GYG189" s="20"/>
      <c r="GYH189" s="20"/>
      <c r="GYI189" s="20"/>
      <c r="GYJ189" s="20"/>
      <c r="GYK189" s="20"/>
      <c r="GYL189" s="20"/>
      <c r="GYM189" s="20"/>
      <c r="GYN189" s="20"/>
      <c r="GYO189" s="20"/>
      <c r="GYP189" s="20"/>
      <c r="GYQ189" s="20"/>
      <c r="GYR189" s="20"/>
      <c r="GYS189" s="20"/>
      <c r="GYT189" s="20"/>
      <c r="GYU189" s="20"/>
      <c r="GYV189" s="20"/>
      <c r="GYW189" s="20"/>
      <c r="GYX189" s="20"/>
      <c r="GYY189" s="20"/>
      <c r="GYZ189" s="20"/>
      <c r="GZA189" s="20"/>
      <c r="GZB189" s="20"/>
      <c r="GZC189" s="20"/>
      <c r="GZD189" s="20"/>
      <c r="GZE189" s="20"/>
      <c r="GZF189" s="20"/>
      <c r="GZG189" s="20"/>
      <c r="GZH189" s="20"/>
      <c r="GZI189" s="20"/>
      <c r="GZJ189" s="20"/>
      <c r="GZK189" s="20"/>
      <c r="GZL189" s="20"/>
      <c r="GZM189" s="20"/>
      <c r="GZN189" s="20"/>
      <c r="GZO189" s="20"/>
      <c r="GZP189" s="20"/>
      <c r="GZQ189" s="20"/>
      <c r="GZR189" s="20"/>
      <c r="GZS189" s="20"/>
      <c r="GZT189" s="20"/>
      <c r="GZU189" s="20"/>
      <c r="GZV189" s="20"/>
      <c r="GZW189" s="20"/>
      <c r="GZX189" s="20"/>
      <c r="GZY189" s="20"/>
      <c r="GZZ189" s="20"/>
      <c r="HAA189" s="20"/>
      <c r="HAB189" s="20"/>
      <c r="HAC189" s="20"/>
      <c r="HAD189" s="20"/>
      <c r="HAE189" s="20"/>
      <c r="HAF189" s="20"/>
      <c r="HAG189" s="20"/>
      <c r="HAH189" s="20"/>
      <c r="HAI189" s="20"/>
      <c r="HAJ189" s="20"/>
      <c r="HAK189" s="20"/>
      <c r="HAL189" s="20"/>
      <c r="HAM189" s="20"/>
      <c r="HAN189" s="20"/>
      <c r="HAO189" s="20"/>
      <c r="HAP189" s="20"/>
      <c r="HAQ189" s="20"/>
      <c r="HAR189" s="20"/>
      <c r="HAS189" s="20"/>
      <c r="HAT189" s="20"/>
      <c r="HAU189" s="20"/>
      <c r="HAV189" s="20"/>
      <c r="HAW189" s="20"/>
      <c r="HAX189" s="20"/>
      <c r="HAY189" s="20"/>
      <c r="HAZ189" s="20"/>
      <c r="HBA189" s="20"/>
      <c r="HBB189" s="20"/>
      <c r="HBC189" s="20"/>
      <c r="HBD189" s="20"/>
      <c r="HBE189" s="20"/>
      <c r="HBF189" s="20"/>
      <c r="HBG189" s="20"/>
      <c r="HBH189" s="20"/>
      <c r="HBI189" s="20"/>
      <c r="HBJ189" s="20"/>
      <c r="HBK189" s="20"/>
      <c r="HBL189" s="20"/>
      <c r="HBM189" s="20"/>
      <c r="HBN189" s="20"/>
      <c r="HBO189" s="20"/>
      <c r="HBP189" s="20"/>
      <c r="HBQ189" s="20"/>
      <c r="HBR189" s="20"/>
      <c r="HBS189" s="20"/>
      <c r="HBT189" s="20"/>
      <c r="HBU189" s="20"/>
      <c r="HBV189" s="20"/>
      <c r="HBW189" s="20"/>
      <c r="HBX189" s="20"/>
      <c r="HBY189" s="20"/>
      <c r="HBZ189" s="20"/>
      <c r="HCA189" s="20"/>
      <c r="HCB189" s="20"/>
      <c r="HCC189" s="20"/>
      <c r="HCD189" s="20"/>
      <c r="HCE189" s="20"/>
      <c r="HCF189" s="20"/>
      <c r="HCG189" s="20"/>
      <c r="HCH189" s="20"/>
      <c r="HCI189" s="20"/>
      <c r="HCJ189" s="20"/>
      <c r="HCK189" s="20"/>
      <c r="HCL189" s="20"/>
      <c r="HCM189" s="20"/>
      <c r="HCN189" s="20"/>
      <c r="HCO189" s="20"/>
      <c r="HCP189" s="20"/>
      <c r="HCQ189" s="20"/>
      <c r="HCR189" s="20"/>
      <c r="HCS189" s="20"/>
      <c r="HCT189" s="20"/>
      <c r="HCU189" s="20"/>
      <c r="HCV189" s="20"/>
      <c r="HCW189" s="20"/>
      <c r="HCX189" s="20"/>
      <c r="HCY189" s="20"/>
      <c r="HCZ189" s="20"/>
      <c r="HDA189" s="20"/>
      <c r="HDB189" s="20"/>
      <c r="HDC189" s="20"/>
      <c r="HDD189" s="20"/>
      <c r="HDE189" s="20"/>
      <c r="HDF189" s="20"/>
      <c r="HDG189" s="20"/>
      <c r="HDH189" s="20"/>
      <c r="HDI189" s="20"/>
      <c r="HDJ189" s="20"/>
      <c r="HDK189" s="20"/>
      <c r="HDL189" s="20"/>
      <c r="HDM189" s="20"/>
      <c r="HDN189" s="20"/>
      <c r="HDO189" s="20"/>
      <c r="HDP189" s="20"/>
      <c r="HDQ189" s="20"/>
      <c r="HDR189" s="20"/>
      <c r="HDS189" s="20"/>
      <c r="HDT189" s="20"/>
      <c r="HDU189" s="20"/>
      <c r="HDV189" s="20"/>
      <c r="HDW189" s="20"/>
      <c r="HDX189" s="20"/>
      <c r="HDY189" s="20"/>
      <c r="HDZ189" s="20"/>
      <c r="HEA189" s="20"/>
      <c r="HEB189" s="20"/>
      <c r="HEC189" s="20"/>
      <c r="HED189" s="20"/>
      <c r="HEE189" s="20"/>
      <c r="HEF189" s="20"/>
      <c r="HEG189" s="20"/>
      <c r="HEH189" s="20"/>
      <c r="HEI189" s="20"/>
      <c r="HEJ189" s="20"/>
      <c r="HEK189" s="20"/>
      <c r="HEL189" s="20"/>
      <c r="HEM189" s="20"/>
      <c r="HEN189" s="20"/>
      <c r="HEO189" s="20"/>
      <c r="HEP189" s="20"/>
      <c r="HEQ189" s="20"/>
      <c r="HER189" s="20"/>
      <c r="HES189" s="20"/>
      <c r="HET189" s="20"/>
      <c r="HEU189" s="20"/>
      <c r="HEV189" s="20"/>
      <c r="HEW189" s="20"/>
      <c r="HEX189" s="20"/>
      <c r="HEY189" s="20"/>
      <c r="HEZ189" s="20"/>
      <c r="HFA189" s="20"/>
      <c r="HFB189" s="20"/>
      <c r="HFC189" s="20"/>
      <c r="HFD189" s="20"/>
      <c r="HFE189" s="20"/>
      <c r="HFF189" s="20"/>
      <c r="HFG189" s="20"/>
      <c r="HFH189" s="20"/>
      <c r="HFI189" s="20"/>
      <c r="HFJ189" s="20"/>
      <c r="HFK189" s="20"/>
      <c r="HFL189" s="20"/>
      <c r="HFM189" s="20"/>
      <c r="HFN189" s="20"/>
      <c r="HFO189" s="20"/>
      <c r="HFP189" s="20"/>
      <c r="HFQ189" s="20"/>
      <c r="HFR189" s="20"/>
      <c r="HFS189" s="20"/>
      <c r="HFT189" s="20"/>
      <c r="HFU189" s="20"/>
      <c r="HFV189" s="20"/>
      <c r="HFW189" s="20"/>
      <c r="HFX189" s="20"/>
      <c r="HFY189" s="20"/>
      <c r="HFZ189" s="20"/>
      <c r="HGA189" s="20"/>
      <c r="HGB189" s="20"/>
      <c r="HGC189" s="20"/>
      <c r="HGD189" s="20"/>
      <c r="HGE189" s="20"/>
      <c r="HGF189" s="20"/>
      <c r="HGG189" s="20"/>
      <c r="HGH189" s="20"/>
      <c r="HGI189" s="20"/>
      <c r="HGJ189" s="20"/>
      <c r="HGK189" s="20"/>
      <c r="HGL189" s="20"/>
      <c r="HGM189" s="20"/>
      <c r="HGN189" s="20"/>
      <c r="HGO189" s="20"/>
      <c r="HGP189" s="20"/>
      <c r="HGQ189" s="20"/>
      <c r="HGR189" s="20"/>
      <c r="HGS189" s="20"/>
      <c r="HGT189" s="20"/>
      <c r="HGU189" s="20"/>
      <c r="HGV189" s="20"/>
      <c r="HGW189" s="20"/>
      <c r="HGX189" s="20"/>
      <c r="HGY189" s="20"/>
      <c r="HGZ189" s="20"/>
      <c r="HHA189" s="20"/>
      <c r="HHB189" s="20"/>
      <c r="HHC189" s="20"/>
      <c r="HHD189" s="20"/>
      <c r="HHE189" s="20"/>
      <c r="HHF189" s="20"/>
      <c r="HHG189" s="20"/>
      <c r="HHH189" s="20"/>
      <c r="HHI189" s="20"/>
      <c r="HHJ189" s="20"/>
      <c r="HHK189" s="20"/>
      <c r="HHL189" s="20"/>
      <c r="HHM189" s="20"/>
      <c r="HHN189" s="20"/>
      <c r="HHO189" s="20"/>
      <c r="HHP189" s="20"/>
      <c r="HHQ189" s="20"/>
      <c r="HHR189" s="20"/>
      <c r="HHS189" s="20"/>
      <c r="HHT189" s="20"/>
      <c r="HHU189" s="20"/>
      <c r="HHV189" s="20"/>
      <c r="HHW189" s="20"/>
      <c r="HHX189" s="20"/>
      <c r="HHY189" s="20"/>
      <c r="HHZ189" s="20"/>
      <c r="HIA189" s="20"/>
      <c r="HIB189" s="20"/>
      <c r="HIC189" s="20"/>
      <c r="HID189" s="20"/>
      <c r="HIE189" s="20"/>
      <c r="HIF189" s="20"/>
      <c r="HIG189" s="20"/>
      <c r="HIH189" s="20"/>
      <c r="HII189" s="20"/>
      <c r="HIJ189" s="20"/>
      <c r="HIK189" s="20"/>
      <c r="HIL189" s="20"/>
      <c r="HIM189" s="20"/>
      <c r="HIN189" s="20"/>
      <c r="HIO189" s="20"/>
      <c r="HIP189" s="20"/>
      <c r="HIQ189" s="20"/>
      <c r="HIR189" s="20"/>
      <c r="HIS189" s="20"/>
      <c r="HIT189" s="20"/>
      <c r="HIU189" s="20"/>
      <c r="HIV189" s="20"/>
      <c r="HIW189" s="20"/>
      <c r="HIX189" s="20"/>
      <c r="HIY189" s="20"/>
      <c r="HIZ189" s="20"/>
      <c r="HJA189" s="20"/>
      <c r="HJB189" s="20"/>
      <c r="HJC189" s="20"/>
      <c r="HJD189" s="20"/>
      <c r="HJE189" s="20"/>
      <c r="HJF189" s="20"/>
      <c r="HJG189" s="20"/>
      <c r="HJH189" s="20"/>
      <c r="HJI189" s="20"/>
      <c r="HJJ189" s="20"/>
      <c r="HJK189" s="20"/>
      <c r="HJL189" s="20"/>
      <c r="HJM189" s="20"/>
      <c r="HJN189" s="20"/>
      <c r="HJO189" s="20"/>
      <c r="HJP189" s="20"/>
      <c r="HJQ189" s="20"/>
      <c r="HJR189" s="20"/>
      <c r="HJS189" s="20"/>
      <c r="HJT189" s="20"/>
      <c r="HJU189" s="20"/>
      <c r="HJV189" s="20"/>
      <c r="HJW189" s="20"/>
      <c r="HJX189" s="20"/>
      <c r="HJY189" s="20"/>
      <c r="HJZ189" s="20"/>
      <c r="HKA189" s="20"/>
      <c r="HKB189" s="20"/>
      <c r="HKC189" s="20"/>
      <c r="HKD189" s="20"/>
      <c r="HKE189" s="20"/>
      <c r="HKF189" s="20"/>
      <c r="HKG189" s="20"/>
      <c r="HKH189" s="20"/>
      <c r="HKI189" s="20"/>
      <c r="HKJ189" s="20"/>
      <c r="HKK189" s="20"/>
      <c r="HKL189" s="20"/>
      <c r="HKM189" s="20"/>
      <c r="HKN189" s="20"/>
      <c r="HKO189" s="20"/>
      <c r="HKP189" s="20"/>
      <c r="HKQ189" s="20"/>
      <c r="HKR189" s="20"/>
      <c r="HKS189" s="20"/>
      <c r="HKT189" s="20"/>
      <c r="HKU189" s="20"/>
      <c r="HKV189" s="20"/>
      <c r="HKW189" s="20"/>
      <c r="HKX189" s="20"/>
      <c r="HKY189" s="20"/>
      <c r="HKZ189" s="20"/>
      <c r="HLA189" s="20"/>
      <c r="HLB189" s="20"/>
      <c r="HLC189" s="20"/>
      <c r="HLD189" s="20"/>
      <c r="HLE189" s="20"/>
      <c r="HLF189" s="20"/>
      <c r="HLG189" s="20"/>
      <c r="HLH189" s="20"/>
      <c r="HLI189" s="20"/>
      <c r="HLJ189" s="20"/>
      <c r="HLK189" s="20"/>
      <c r="HLL189" s="20"/>
      <c r="HLM189" s="20"/>
      <c r="HLN189" s="20"/>
      <c r="HLO189" s="20"/>
      <c r="HLP189" s="20"/>
      <c r="HLQ189" s="20"/>
      <c r="HLR189" s="20"/>
      <c r="HLS189" s="20"/>
      <c r="HLT189" s="20"/>
      <c r="HLU189" s="20"/>
      <c r="HLV189" s="20"/>
      <c r="HLW189" s="20"/>
      <c r="HLX189" s="20"/>
      <c r="HLY189" s="20"/>
      <c r="HLZ189" s="20"/>
      <c r="HMA189" s="20"/>
      <c r="HMB189" s="20"/>
      <c r="HMC189" s="20"/>
      <c r="HMD189" s="20"/>
      <c r="HME189" s="20"/>
      <c r="HMF189" s="20"/>
      <c r="HMG189" s="20"/>
      <c r="HMH189" s="20"/>
      <c r="HMI189" s="20"/>
      <c r="HMJ189" s="20"/>
      <c r="HMK189" s="20"/>
      <c r="HML189" s="20"/>
      <c r="HMM189" s="20"/>
      <c r="HMN189" s="20"/>
      <c r="HMO189" s="20"/>
      <c r="HMP189" s="20"/>
      <c r="HMQ189" s="20"/>
      <c r="HMR189" s="20"/>
      <c r="HMS189" s="20"/>
      <c r="HMT189" s="20"/>
      <c r="HMU189" s="20"/>
      <c r="HMV189" s="20"/>
      <c r="HMW189" s="20"/>
      <c r="HMX189" s="20"/>
      <c r="HMY189" s="20"/>
      <c r="HMZ189" s="20"/>
      <c r="HNA189" s="20"/>
      <c r="HNB189" s="20"/>
      <c r="HNC189" s="20"/>
      <c r="HND189" s="20"/>
      <c r="HNE189" s="20"/>
      <c r="HNF189" s="20"/>
      <c r="HNG189" s="20"/>
      <c r="HNH189" s="20"/>
      <c r="HNI189" s="20"/>
      <c r="HNJ189" s="20"/>
      <c r="HNK189" s="20"/>
      <c r="HNL189" s="20"/>
      <c r="HNM189" s="20"/>
      <c r="HNN189" s="20"/>
      <c r="HNO189" s="20"/>
      <c r="HNP189" s="20"/>
      <c r="HNQ189" s="20"/>
      <c r="HNR189" s="20"/>
      <c r="HNS189" s="20"/>
      <c r="HNT189" s="20"/>
      <c r="HNU189" s="20"/>
      <c r="HNV189" s="20"/>
      <c r="HNW189" s="20"/>
      <c r="HNX189" s="20"/>
      <c r="HNY189" s="20"/>
      <c r="HNZ189" s="20"/>
      <c r="HOA189" s="20"/>
      <c r="HOB189" s="20"/>
      <c r="HOC189" s="20"/>
      <c r="HOD189" s="20"/>
      <c r="HOE189" s="20"/>
      <c r="HOF189" s="20"/>
      <c r="HOG189" s="20"/>
      <c r="HOH189" s="20"/>
      <c r="HOI189" s="20"/>
      <c r="HOJ189" s="20"/>
      <c r="HOK189" s="20"/>
      <c r="HOL189" s="20"/>
      <c r="HOM189" s="20"/>
      <c r="HON189" s="20"/>
      <c r="HOO189" s="20"/>
      <c r="HOP189" s="20"/>
      <c r="HOQ189" s="20"/>
      <c r="HOR189" s="20"/>
      <c r="HOS189" s="20"/>
      <c r="HOT189" s="20"/>
      <c r="HOU189" s="20"/>
      <c r="HOV189" s="20"/>
      <c r="HOW189" s="20"/>
      <c r="HOX189" s="20"/>
      <c r="HOY189" s="20"/>
      <c r="HOZ189" s="20"/>
      <c r="HPA189" s="20"/>
      <c r="HPB189" s="20"/>
      <c r="HPC189" s="20"/>
      <c r="HPD189" s="20"/>
      <c r="HPE189" s="20"/>
      <c r="HPF189" s="20"/>
      <c r="HPG189" s="20"/>
      <c r="HPH189" s="20"/>
      <c r="HPI189" s="20"/>
      <c r="HPJ189" s="20"/>
      <c r="HPK189" s="20"/>
      <c r="HPL189" s="20"/>
      <c r="HPM189" s="20"/>
      <c r="HPN189" s="20"/>
      <c r="HPO189" s="20"/>
      <c r="HPP189" s="20"/>
      <c r="HPQ189" s="20"/>
      <c r="HPR189" s="20"/>
      <c r="HPS189" s="20"/>
      <c r="HPT189" s="20"/>
      <c r="HPU189" s="20"/>
      <c r="HPV189" s="20"/>
      <c r="HPW189" s="20"/>
      <c r="HPX189" s="20"/>
      <c r="HPY189" s="20"/>
      <c r="HPZ189" s="20"/>
      <c r="HQA189" s="20"/>
      <c r="HQB189" s="20"/>
      <c r="HQC189" s="20"/>
      <c r="HQD189" s="20"/>
      <c r="HQE189" s="20"/>
      <c r="HQF189" s="20"/>
      <c r="HQG189" s="20"/>
      <c r="HQH189" s="20"/>
      <c r="HQI189" s="20"/>
      <c r="HQJ189" s="20"/>
      <c r="HQK189" s="20"/>
      <c r="HQL189" s="20"/>
      <c r="HQM189" s="20"/>
      <c r="HQN189" s="20"/>
      <c r="HQO189" s="20"/>
      <c r="HQP189" s="20"/>
      <c r="HQQ189" s="20"/>
      <c r="HQR189" s="20"/>
      <c r="HQS189" s="20"/>
      <c r="HQT189" s="20"/>
      <c r="HQU189" s="20"/>
      <c r="HQV189" s="20"/>
      <c r="HQW189" s="20"/>
      <c r="HQX189" s="20"/>
      <c r="HQY189" s="20"/>
      <c r="HQZ189" s="20"/>
      <c r="HRA189" s="20"/>
      <c r="HRB189" s="20"/>
      <c r="HRC189" s="20"/>
      <c r="HRD189" s="20"/>
      <c r="HRE189" s="20"/>
      <c r="HRF189" s="20"/>
      <c r="HRG189" s="20"/>
      <c r="HRH189" s="20"/>
      <c r="HRI189" s="20"/>
      <c r="HRJ189" s="20"/>
      <c r="HRK189" s="20"/>
      <c r="HRL189" s="20"/>
      <c r="HRM189" s="20"/>
      <c r="HRN189" s="20"/>
      <c r="HRO189" s="20"/>
      <c r="HRP189" s="20"/>
      <c r="HRQ189" s="20"/>
      <c r="HRR189" s="20"/>
      <c r="HRS189" s="20"/>
      <c r="HRT189" s="20"/>
      <c r="HRU189" s="20"/>
      <c r="HRV189" s="20"/>
      <c r="HRW189" s="20"/>
      <c r="HRX189" s="20"/>
      <c r="HRY189" s="20"/>
      <c r="HRZ189" s="20"/>
      <c r="HSA189" s="20"/>
      <c r="HSB189" s="20"/>
      <c r="HSC189" s="20"/>
      <c r="HSD189" s="20"/>
      <c r="HSE189" s="20"/>
      <c r="HSF189" s="20"/>
      <c r="HSG189" s="20"/>
      <c r="HSH189" s="20"/>
      <c r="HSI189" s="20"/>
      <c r="HSJ189" s="20"/>
      <c r="HSK189" s="20"/>
      <c r="HSL189" s="20"/>
      <c r="HSM189" s="20"/>
      <c r="HSN189" s="20"/>
      <c r="HSO189" s="20"/>
      <c r="HSP189" s="20"/>
      <c r="HSQ189" s="20"/>
      <c r="HSR189" s="20"/>
      <c r="HSS189" s="20"/>
      <c r="HST189" s="20"/>
      <c r="HSU189" s="20"/>
      <c r="HSV189" s="20"/>
      <c r="HSW189" s="20"/>
      <c r="HSX189" s="20"/>
      <c r="HSY189" s="20"/>
      <c r="HSZ189" s="20"/>
      <c r="HTA189" s="20"/>
      <c r="HTB189" s="20"/>
      <c r="HTC189" s="20"/>
      <c r="HTD189" s="20"/>
      <c r="HTE189" s="20"/>
      <c r="HTF189" s="20"/>
      <c r="HTG189" s="20"/>
      <c r="HTH189" s="20"/>
      <c r="HTI189" s="20"/>
      <c r="HTJ189" s="20"/>
      <c r="HTK189" s="20"/>
      <c r="HTL189" s="20"/>
      <c r="HTM189" s="20"/>
      <c r="HTN189" s="20"/>
      <c r="HTO189" s="20"/>
      <c r="HTP189" s="20"/>
      <c r="HTQ189" s="20"/>
      <c r="HTR189" s="20"/>
      <c r="HTS189" s="20"/>
      <c r="HTT189" s="20"/>
      <c r="HTU189" s="20"/>
      <c r="HTV189" s="20"/>
      <c r="HTW189" s="20"/>
      <c r="HTX189" s="20"/>
      <c r="HTY189" s="20"/>
      <c r="HTZ189" s="20"/>
      <c r="HUA189" s="20"/>
      <c r="HUB189" s="20"/>
      <c r="HUC189" s="20"/>
      <c r="HUD189" s="20"/>
      <c r="HUE189" s="20"/>
      <c r="HUF189" s="20"/>
      <c r="HUG189" s="20"/>
      <c r="HUH189" s="20"/>
      <c r="HUI189" s="20"/>
      <c r="HUJ189" s="20"/>
      <c r="HUK189" s="20"/>
      <c r="HUL189" s="20"/>
      <c r="HUM189" s="20"/>
      <c r="HUN189" s="20"/>
      <c r="HUO189" s="20"/>
      <c r="HUP189" s="20"/>
      <c r="HUQ189" s="20"/>
      <c r="HUR189" s="20"/>
      <c r="HUS189" s="20"/>
      <c r="HUT189" s="20"/>
      <c r="HUU189" s="20"/>
      <c r="HUV189" s="20"/>
      <c r="HUW189" s="20"/>
      <c r="HUX189" s="20"/>
      <c r="HUY189" s="20"/>
      <c r="HUZ189" s="20"/>
      <c r="HVA189" s="20"/>
      <c r="HVB189" s="20"/>
      <c r="HVC189" s="20"/>
      <c r="HVD189" s="20"/>
      <c r="HVE189" s="20"/>
      <c r="HVF189" s="20"/>
      <c r="HVG189" s="20"/>
      <c r="HVH189" s="20"/>
      <c r="HVI189" s="20"/>
      <c r="HVJ189" s="20"/>
      <c r="HVK189" s="20"/>
      <c r="HVL189" s="20"/>
      <c r="HVM189" s="20"/>
      <c r="HVN189" s="20"/>
      <c r="HVO189" s="20"/>
      <c r="HVP189" s="20"/>
      <c r="HVQ189" s="20"/>
      <c r="HVR189" s="20"/>
      <c r="HVS189" s="20"/>
      <c r="HVT189" s="20"/>
      <c r="HVU189" s="20"/>
      <c r="HVV189" s="20"/>
      <c r="HVW189" s="20"/>
      <c r="HVX189" s="20"/>
      <c r="HVY189" s="20"/>
      <c r="HVZ189" s="20"/>
      <c r="HWA189" s="20"/>
      <c r="HWB189" s="20"/>
      <c r="HWC189" s="20"/>
      <c r="HWD189" s="20"/>
      <c r="HWE189" s="20"/>
      <c r="HWF189" s="20"/>
      <c r="HWG189" s="20"/>
      <c r="HWH189" s="20"/>
      <c r="HWI189" s="20"/>
      <c r="HWJ189" s="20"/>
      <c r="HWK189" s="20"/>
      <c r="HWL189" s="20"/>
      <c r="HWM189" s="20"/>
      <c r="HWN189" s="20"/>
      <c r="HWO189" s="20"/>
      <c r="HWP189" s="20"/>
      <c r="HWQ189" s="20"/>
      <c r="HWR189" s="20"/>
      <c r="HWS189" s="20"/>
      <c r="HWT189" s="20"/>
      <c r="HWU189" s="20"/>
      <c r="HWV189" s="20"/>
      <c r="HWW189" s="20"/>
      <c r="HWX189" s="20"/>
      <c r="HWY189" s="20"/>
      <c r="HWZ189" s="20"/>
      <c r="HXA189" s="20"/>
      <c r="HXB189" s="20"/>
      <c r="HXC189" s="20"/>
      <c r="HXD189" s="20"/>
      <c r="HXE189" s="20"/>
      <c r="HXF189" s="20"/>
      <c r="HXG189" s="20"/>
      <c r="HXH189" s="20"/>
      <c r="HXI189" s="20"/>
      <c r="HXJ189" s="20"/>
      <c r="HXK189" s="20"/>
      <c r="HXL189" s="20"/>
      <c r="HXM189" s="20"/>
      <c r="HXN189" s="20"/>
      <c r="HXO189" s="20"/>
      <c r="HXP189" s="20"/>
      <c r="HXQ189" s="20"/>
      <c r="HXR189" s="20"/>
      <c r="HXS189" s="20"/>
      <c r="HXT189" s="20"/>
      <c r="HXU189" s="20"/>
      <c r="HXV189" s="20"/>
      <c r="HXW189" s="20"/>
      <c r="HXX189" s="20"/>
      <c r="HXY189" s="20"/>
      <c r="HXZ189" s="20"/>
      <c r="HYA189" s="20"/>
      <c r="HYB189" s="20"/>
      <c r="HYC189" s="20"/>
      <c r="HYD189" s="20"/>
      <c r="HYE189" s="20"/>
      <c r="HYF189" s="20"/>
      <c r="HYG189" s="20"/>
      <c r="HYH189" s="20"/>
      <c r="HYI189" s="20"/>
      <c r="HYJ189" s="20"/>
      <c r="HYK189" s="20"/>
      <c r="HYL189" s="20"/>
      <c r="HYM189" s="20"/>
      <c r="HYN189" s="20"/>
      <c r="HYO189" s="20"/>
      <c r="HYP189" s="20"/>
      <c r="HYQ189" s="20"/>
      <c r="HYR189" s="20"/>
      <c r="HYS189" s="20"/>
      <c r="HYT189" s="20"/>
      <c r="HYU189" s="20"/>
      <c r="HYV189" s="20"/>
      <c r="HYW189" s="20"/>
      <c r="HYX189" s="20"/>
      <c r="HYY189" s="20"/>
      <c r="HYZ189" s="20"/>
      <c r="HZA189" s="20"/>
      <c r="HZB189" s="20"/>
      <c r="HZC189" s="20"/>
      <c r="HZD189" s="20"/>
      <c r="HZE189" s="20"/>
      <c r="HZF189" s="20"/>
      <c r="HZG189" s="20"/>
      <c r="HZH189" s="20"/>
      <c r="HZI189" s="20"/>
      <c r="HZJ189" s="20"/>
      <c r="HZK189" s="20"/>
      <c r="HZL189" s="20"/>
      <c r="HZM189" s="20"/>
      <c r="HZN189" s="20"/>
      <c r="HZO189" s="20"/>
      <c r="HZP189" s="20"/>
      <c r="HZQ189" s="20"/>
      <c r="HZR189" s="20"/>
      <c r="HZS189" s="20"/>
      <c r="HZT189" s="20"/>
      <c r="HZU189" s="20"/>
      <c r="HZV189" s="20"/>
      <c r="HZW189" s="20"/>
      <c r="HZX189" s="20"/>
      <c r="HZY189" s="20"/>
      <c r="HZZ189" s="20"/>
      <c r="IAA189" s="20"/>
      <c r="IAB189" s="20"/>
      <c r="IAC189" s="20"/>
      <c r="IAD189" s="20"/>
      <c r="IAE189" s="20"/>
      <c r="IAF189" s="20"/>
      <c r="IAG189" s="20"/>
      <c r="IAH189" s="20"/>
      <c r="IAI189" s="20"/>
      <c r="IAJ189" s="20"/>
      <c r="IAK189" s="20"/>
      <c r="IAL189" s="20"/>
      <c r="IAM189" s="20"/>
      <c r="IAN189" s="20"/>
      <c r="IAO189" s="20"/>
      <c r="IAP189" s="20"/>
      <c r="IAQ189" s="20"/>
      <c r="IAR189" s="20"/>
      <c r="IAS189" s="20"/>
      <c r="IAT189" s="20"/>
      <c r="IAU189" s="20"/>
      <c r="IAV189" s="20"/>
      <c r="IAW189" s="20"/>
      <c r="IAX189" s="20"/>
      <c r="IAY189" s="20"/>
      <c r="IAZ189" s="20"/>
      <c r="IBA189" s="20"/>
      <c r="IBB189" s="20"/>
      <c r="IBC189" s="20"/>
      <c r="IBD189" s="20"/>
      <c r="IBE189" s="20"/>
      <c r="IBF189" s="20"/>
      <c r="IBG189" s="20"/>
      <c r="IBH189" s="20"/>
      <c r="IBI189" s="20"/>
      <c r="IBJ189" s="20"/>
      <c r="IBK189" s="20"/>
      <c r="IBL189" s="20"/>
      <c r="IBM189" s="20"/>
      <c r="IBN189" s="20"/>
      <c r="IBO189" s="20"/>
      <c r="IBP189" s="20"/>
      <c r="IBQ189" s="20"/>
      <c r="IBR189" s="20"/>
      <c r="IBS189" s="20"/>
      <c r="IBT189" s="20"/>
      <c r="IBU189" s="20"/>
      <c r="IBV189" s="20"/>
      <c r="IBW189" s="20"/>
      <c r="IBX189" s="20"/>
      <c r="IBY189" s="20"/>
      <c r="IBZ189" s="20"/>
      <c r="ICA189" s="20"/>
      <c r="ICB189" s="20"/>
      <c r="ICC189" s="20"/>
      <c r="ICD189" s="20"/>
      <c r="ICE189" s="20"/>
      <c r="ICF189" s="20"/>
      <c r="ICG189" s="20"/>
      <c r="ICH189" s="20"/>
      <c r="ICI189" s="20"/>
      <c r="ICJ189" s="20"/>
      <c r="ICK189" s="20"/>
      <c r="ICL189" s="20"/>
      <c r="ICM189" s="20"/>
      <c r="ICN189" s="20"/>
      <c r="ICO189" s="20"/>
      <c r="ICP189" s="20"/>
      <c r="ICQ189" s="20"/>
      <c r="ICR189" s="20"/>
      <c r="ICS189" s="20"/>
      <c r="ICT189" s="20"/>
      <c r="ICU189" s="20"/>
      <c r="ICV189" s="20"/>
      <c r="ICW189" s="20"/>
      <c r="ICX189" s="20"/>
      <c r="ICY189" s="20"/>
      <c r="ICZ189" s="20"/>
      <c r="IDA189" s="20"/>
      <c r="IDB189" s="20"/>
      <c r="IDC189" s="20"/>
      <c r="IDD189" s="20"/>
      <c r="IDE189" s="20"/>
      <c r="IDF189" s="20"/>
      <c r="IDG189" s="20"/>
      <c r="IDH189" s="20"/>
      <c r="IDI189" s="20"/>
      <c r="IDJ189" s="20"/>
      <c r="IDK189" s="20"/>
      <c r="IDL189" s="20"/>
      <c r="IDM189" s="20"/>
      <c r="IDN189" s="20"/>
      <c r="IDO189" s="20"/>
      <c r="IDP189" s="20"/>
      <c r="IDQ189" s="20"/>
      <c r="IDR189" s="20"/>
      <c r="IDS189" s="20"/>
      <c r="IDT189" s="20"/>
      <c r="IDU189" s="20"/>
      <c r="IDV189" s="20"/>
      <c r="IDW189" s="20"/>
      <c r="IDX189" s="20"/>
      <c r="IDY189" s="20"/>
      <c r="IDZ189" s="20"/>
      <c r="IEA189" s="20"/>
      <c r="IEB189" s="20"/>
      <c r="IEC189" s="20"/>
      <c r="IED189" s="20"/>
      <c r="IEE189" s="20"/>
      <c r="IEF189" s="20"/>
      <c r="IEG189" s="20"/>
      <c r="IEH189" s="20"/>
      <c r="IEI189" s="20"/>
      <c r="IEJ189" s="20"/>
      <c r="IEK189" s="20"/>
      <c r="IEL189" s="20"/>
      <c r="IEM189" s="20"/>
      <c r="IEN189" s="20"/>
      <c r="IEO189" s="20"/>
      <c r="IEP189" s="20"/>
      <c r="IEQ189" s="20"/>
      <c r="IER189" s="20"/>
      <c r="IES189" s="20"/>
      <c r="IET189" s="20"/>
      <c r="IEU189" s="20"/>
      <c r="IEV189" s="20"/>
      <c r="IEW189" s="20"/>
      <c r="IEX189" s="20"/>
      <c r="IEY189" s="20"/>
      <c r="IEZ189" s="20"/>
      <c r="IFA189" s="20"/>
      <c r="IFB189" s="20"/>
      <c r="IFC189" s="20"/>
      <c r="IFD189" s="20"/>
      <c r="IFE189" s="20"/>
      <c r="IFF189" s="20"/>
      <c r="IFG189" s="20"/>
      <c r="IFH189" s="20"/>
      <c r="IFI189" s="20"/>
      <c r="IFJ189" s="20"/>
      <c r="IFK189" s="20"/>
      <c r="IFL189" s="20"/>
      <c r="IFM189" s="20"/>
      <c r="IFN189" s="20"/>
      <c r="IFO189" s="20"/>
      <c r="IFP189" s="20"/>
      <c r="IFQ189" s="20"/>
      <c r="IFR189" s="20"/>
      <c r="IFS189" s="20"/>
      <c r="IFT189" s="20"/>
      <c r="IFU189" s="20"/>
      <c r="IFV189" s="20"/>
      <c r="IFW189" s="20"/>
      <c r="IFX189" s="20"/>
      <c r="IFY189" s="20"/>
      <c r="IFZ189" s="20"/>
      <c r="IGA189" s="20"/>
      <c r="IGB189" s="20"/>
      <c r="IGC189" s="20"/>
      <c r="IGD189" s="20"/>
      <c r="IGE189" s="20"/>
      <c r="IGF189" s="20"/>
      <c r="IGG189" s="20"/>
      <c r="IGH189" s="20"/>
      <c r="IGI189" s="20"/>
      <c r="IGJ189" s="20"/>
      <c r="IGK189" s="20"/>
      <c r="IGL189" s="20"/>
      <c r="IGM189" s="20"/>
      <c r="IGN189" s="20"/>
      <c r="IGO189" s="20"/>
      <c r="IGP189" s="20"/>
      <c r="IGQ189" s="20"/>
      <c r="IGR189" s="20"/>
      <c r="IGS189" s="20"/>
      <c r="IGT189" s="20"/>
      <c r="IGU189" s="20"/>
      <c r="IGV189" s="20"/>
      <c r="IGW189" s="20"/>
      <c r="IGX189" s="20"/>
      <c r="IGY189" s="20"/>
      <c r="IGZ189" s="20"/>
      <c r="IHA189" s="20"/>
      <c r="IHB189" s="20"/>
      <c r="IHC189" s="20"/>
      <c r="IHD189" s="20"/>
      <c r="IHE189" s="20"/>
      <c r="IHF189" s="20"/>
      <c r="IHG189" s="20"/>
      <c r="IHH189" s="20"/>
      <c r="IHI189" s="20"/>
      <c r="IHJ189" s="20"/>
      <c r="IHK189" s="20"/>
      <c r="IHL189" s="20"/>
      <c r="IHM189" s="20"/>
      <c r="IHN189" s="20"/>
      <c r="IHO189" s="20"/>
      <c r="IHP189" s="20"/>
      <c r="IHQ189" s="20"/>
      <c r="IHR189" s="20"/>
      <c r="IHS189" s="20"/>
      <c r="IHT189" s="20"/>
      <c r="IHU189" s="20"/>
      <c r="IHV189" s="20"/>
      <c r="IHW189" s="20"/>
      <c r="IHX189" s="20"/>
      <c r="IHY189" s="20"/>
      <c r="IHZ189" s="20"/>
      <c r="IIA189" s="20"/>
      <c r="IIB189" s="20"/>
      <c r="IIC189" s="20"/>
      <c r="IID189" s="20"/>
      <c r="IIE189" s="20"/>
      <c r="IIF189" s="20"/>
      <c r="IIG189" s="20"/>
      <c r="IIH189" s="20"/>
      <c r="III189" s="20"/>
      <c r="IIJ189" s="20"/>
      <c r="IIK189" s="20"/>
      <c r="IIL189" s="20"/>
      <c r="IIM189" s="20"/>
      <c r="IIN189" s="20"/>
      <c r="IIO189" s="20"/>
      <c r="IIP189" s="20"/>
      <c r="IIQ189" s="20"/>
      <c r="IIR189" s="20"/>
      <c r="IIS189" s="20"/>
      <c r="IIT189" s="20"/>
      <c r="IIU189" s="20"/>
      <c r="IIV189" s="20"/>
      <c r="IIW189" s="20"/>
      <c r="IIX189" s="20"/>
      <c r="IIY189" s="20"/>
      <c r="IIZ189" s="20"/>
      <c r="IJA189" s="20"/>
      <c r="IJB189" s="20"/>
      <c r="IJC189" s="20"/>
      <c r="IJD189" s="20"/>
      <c r="IJE189" s="20"/>
      <c r="IJF189" s="20"/>
      <c r="IJG189" s="20"/>
      <c r="IJH189" s="20"/>
      <c r="IJI189" s="20"/>
      <c r="IJJ189" s="20"/>
      <c r="IJK189" s="20"/>
      <c r="IJL189" s="20"/>
      <c r="IJM189" s="20"/>
      <c r="IJN189" s="20"/>
      <c r="IJO189" s="20"/>
      <c r="IJP189" s="20"/>
      <c r="IJQ189" s="20"/>
      <c r="IJR189" s="20"/>
      <c r="IJS189" s="20"/>
      <c r="IJT189" s="20"/>
      <c r="IJU189" s="20"/>
      <c r="IJV189" s="20"/>
      <c r="IJW189" s="20"/>
      <c r="IJX189" s="20"/>
      <c r="IJY189" s="20"/>
      <c r="IJZ189" s="20"/>
      <c r="IKA189" s="20"/>
      <c r="IKB189" s="20"/>
      <c r="IKC189" s="20"/>
      <c r="IKD189" s="20"/>
      <c r="IKE189" s="20"/>
      <c r="IKF189" s="20"/>
      <c r="IKG189" s="20"/>
      <c r="IKH189" s="20"/>
      <c r="IKI189" s="20"/>
      <c r="IKJ189" s="20"/>
      <c r="IKK189" s="20"/>
      <c r="IKL189" s="20"/>
      <c r="IKM189" s="20"/>
      <c r="IKN189" s="20"/>
      <c r="IKO189" s="20"/>
      <c r="IKP189" s="20"/>
      <c r="IKQ189" s="20"/>
      <c r="IKR189" s="20"/>
      <c r="IKS189" s="20"/>
      <c r="IKT189" s="20"/>
      <c r="IKU189" s="20"/>
      <c r="IKV189" s="20"/>
      <c r="IKW189" s="20"/>
      <c r="IKX189" s="20"/>
      <c r="IKY189" s="20"/>
      <c r="IKZ189" s="20"/>
      <c r="ILA189" s="20"/>
      <c r="ILB189" s="20"/>
      <c r="ILC189" s="20"/>
      <c r="ILD189" s="20"/>
      <c r="ILE189" s="20"/>
      <c r="ILF189" s="20"/>
      <c r="ILG189" s="20"/>
      <c r="ILH189" s="20"/>
      <c r="ILI189" s="20"/>
      <c r="ILJ189" s="20"/>
      <c r="ILK189" s="20"/>
      <c r="ILL189" s="20"/>
      <c r="ILM189" s="20"/>
      <c r="ILN189" s="20"/>
      <c r="ILO189" s="20"/>
      <c r="ILP189" s="20"/>
      <c r="ILQ189" s="20"/>
      <c r="ILR189" s="20"/>
      <c r="ILS189" s="20"/>
      <c r="ILT189" s="20"/>
      <c r="ILU189" s="20"/>
      <c r="ILV189" s="20"/>
      <c r="ILW189" s="20"/>
      <c r="ILX189" s="20"/>
      <c r="ILY189" s="20"/>
      <c r="ILZ189" s="20"/>
      <c r="IMA189" s="20"/>
      <c r="IMB189" s="20"/>
      <c r="IMC189" s="20"/>
      <c r="IMD189" s="20"/>
      <c r="IME189" s="20"/>
      <c r="IMF189" s="20"/>
      <c r="IMG189" s="20"/>
      <c r="IMH189" s="20"/>
      <c r="IMI189" s="20"/>
      <c r="IMJ189" s="20"/>
      <c r="IMK189" s="20"/>
      <c r="IML189" s="20"/>
      <c r="IMM189" s="20"/>
      <c r="IMN189" s="20"/>
      <c r="IMO189" s="20"/>
      <c r="IMP189" s="20"/>
      <c r="IMQ189" s="20"/>
      <c r="IMR189" s="20"/>
      <c r="IMS189" s="20"/>
      <c r="IMT189" s="20"/>
      <c r="IMU189" s="20"/>
      <c r="IMV189" s="20"/>
      <c r="IMW189" s="20"/>
      <c r="IMX189" s="20"/>
      <c r="IMY189" s="20"/>
      <c r="IMZ189" s="20"/>
      <c r="INA189" s="20"/>
      <c r="INB189" s="20"/>
      <c r="INC189" s="20"/>
      <c r="IND189" s="20"/>
      <c r="INE189" s="20"/>
      <c r="INF189" s="20"/>
      <c r="ING189" s="20"/>
      <c r="INH189" s="20"/>
      <c r="INI189" s="20"/>
      <c r="INJ189" s="20"/>
      <c r="INK189" s="20"/>
      <c r="INL189" s="20"/>
      <c r="INM189" s="20"/>
      <c r="INN189" s="20"/>
      <c r="INO189" s="20"/>
      <c r="INP189" s="20"/>
      <c r="INQ189" s="20"/>
      <c r="INR189" s="20"/>
      <c r="INS189" s="20"/>
      <c r="INT189" s="20"/>
      <c r="INU189" s="20"/>
      <c r="INV189" s="20"/>
      <c r="INW189" s="20"/>
      <c r="INX189" s="20"/>
      <c r="INY189" s="20"/>
      <c r="INZ189" s="20"/>
      <c r="IOA189" s="20"/>
      <c r="IOB189" s="20"/>
      <c r="IOC189" s="20"/>
      <c r="IOD189" s="20"/>
      <c r="IOE189" s="20"/>
      <c r="IOF189" s="20"/>
      <c r="IOG189" s="20"/>
      <c r="IOH189" s="20"/>
      <c r="IOI189" s="20"/>
      <c r="IOJ189" s="20"/>
      <c r="IOK189" s="20"/>
      <c r="IOL189" s="20"/>
      <c r="IOM189" s="20"/>
      <c r="ION189" s="20"/>
      <c r="IOO189" s="20"/>
      <c r="IOP189" s="20"/>
      <c r="IOQ189" s="20"/>
      <c r="IOR189" s="20"/>
      <c r="IOS189" s="20"/>
      <c r="IOT189" s="20"/>
      <c r="IOU189" s="20"/>
      <c r="IOV189" s="20"/>
      <c r="IOW189" s="20"/>
      <c r="IOX189" s="20"/>
      <c r="IOY189" s="20"/>
      <c r="IOZ189" s="20"/>
      <c r="IPA189" s="20"/>
      <c r="IPB189" s="20"/>
      <c r="IPC189" s="20"/>
      <c r="IPD189" s="20"/>
      <c r="IPE189" s="20"/>
      <c r="IPF189" s="20"/>
      <c r="IPG189" s="20"/>
      <c r="IPH189" s="20"/>
      <c r="IPI189" s="20"/>
      <c r="IPJ189" s="20"/>
      <c r="IPK189" s="20"/>
      <c r="IPL189" s="20"/>
      <c r="IPM189" s="20"/>
      <c r="IPN189" s="20"/>
      <c r="IPO189" s="20"/>
      <c r="IPP189" s="20"/>
      <c r="IPQ189" s="20"/>
      <c r="IPR189" s="20"/>
      <c r="IPS189" s="20"/>
      <c r="IPT189" s="20"/>
      <c r="IPU189" s="20"/>
      <c r="IPV189" s="20"/>
      <c r="IPW189" s="20"/>
      <c r="IPX189" s="20"/>
      <c r="IPY189" s="20"/>
      <c r="IPZ189" s="20"/>
      <c r="IQA189" s="20"/>
      <c r="IQB189" s="20"/>
      <c r="IQC189" s="20"/>
      <c r="IQD189" s="20"/>
      <c r="IQE189" s="20"/>
      <c r="IQF189" s="20"/>
      <c r="IQG189" s="20"/>
      <c r="IQH189" s="20"/>
      <c r="IQI189" s="20"/>
      <c r="IQJ189" s="20"/>
      <c r="IQK189" s="20"/>
      <c r="IQL189" s="20"/>
      <c r="IQM189" s="20"/>
      <c r="IQN189" s="20"/>
      <c r="IQO189" s="20"/>
      <c r="IQP189" s="20"/>
      <c r="IQQ189" s="20"/>
      <c r="IQR189" s="20"/>
      <c r="IQS189" s="20"/>
      <c r="IQT189" s="20"/>
      <c r="IQU189" s="20"/>
      <c r="IQV189" s="20"/>
      <c r="IQW189" s="20"/>
      <c r="IQX189" s="20"/>
      <c r="IQY189" s="20"/>
      <c r="IQZ189" s="20"/>
      <c r="IRA189" s="20"/>
      <c r="IRB189" s="20"/>
      <c r="IRC189" s="20"/>
      <c r="IRD189" s="20"/>
      <c r="IRE189" s="20"/>
      <c r="IRF189" s="20"/>
      <c r="IRG189" s="20"/>
      <c r="IRH189" s="20"/>
      <c r="IRI189" s="20"/>
      <c r="IRJ189" s="20"/>
      <c r="IRK189" s="20"/>
      <c r="IRL189" s="20"/>
      <c r="IRM189" s="20"/>
      <c r="IRN189" s="20"/>
      <c r="IRO189" s="20"/>
      <c r="IRP189" s="20"/>
      <c r="IRQ189" s="20"/>
      <c r="IRR189" s="20"/>
      <c r="IRS189" s="20"/>
      <c r="IRT189" s="20"/>
      <c r="IRU189" s="20"/>
      <c r="IRV189" s="20"/>
      <c r="IRW189" s="20"/>
      <c r="IRX189" s="20"/>
      <c r="IRY189" s="20"/>
      <c r="IRZ189" s="20"/>
      <c r="ISA189" s="20"/>
      <c r="ISB189" s="20"/>
      <c r="ISC189" s="20"/>
      <c r="ISD189" s="20"/>
      <c r="ISE189" s="20"/>
      <c r="ISF189" s="20"/>
      <c r="ISG189" s="20"/>
      <c r="ISH189" s="20"/>
      <c r="ISI189" s="20"/>
      <c r="ISJ189" s="20"/>
      <c r="ISK189" s="20"/>
      <c r="ISL189" s="20"/>
      <c r="ISM189" s="20"/>
      <c r="ISN189" s="20"/>
      <c r="ISO189" s="20"/>
      <c r="ISP189" s="20"/>
      <c r="ISQ189" s="20"/>
      <c r="ISR189" s="20"/>
      <c r="ISS189" s="20"/>
      <c r="IST189" s="20"/>
      <c r="ISU189" s="20"/>
      <c r="ISV189" s="20"/>
      <c r="ISW189" s="20"/>
      <c r="ISX189" s="20"/>
      <c r="ISY189" s="20"/>
      <c r="ISZ189" s="20"/>
      <c r="ITA189" s="20"/>
      <c r="ITB189" s="20"/>
      <c r="ITC189" s="20"/>
      <c r="ITD189" s="20"/>
      <c r="ITE189" s="20"/>
      <c r="ITF189" s="20"/>
      <c r="ITG189" s="20"/>
      <c r="ITH189" s="20"/>
      <c r="ITI189" s="20"/>
      <c r="ITJ189" s="20"/>
      <c r="ITK189" s="20"/>
      <c r="ITL189" s="20"/>
      <c r="ITM189" s="20"/>
      <c r="ITN189" s="20"/>
      <c r="ITO189" s="20"/>
      <c r="ITP189" s="20"/>
      <c r="ITQ189" s="20"/>
      <c r="ITR189" s="20"/>
      <c r="ITS189" s="20"/>
      <c r="ITT189" s="20"/>
      <c r="ITU189" s="20"/>
      <c r="ITV189" s="20"/>
      <c r="ITW189" s="20"/>
      <c r="ITX189" s="20"/>
      <c r="ITY189" s="20"/>
      <c r="ITZ189" s="20"/>
      <c r="IUA189" s="20"/>
      <c r="IUB189" s="20"/>
      <c r="IUC189" s="20"/>
      <c r="IUD189" s="20"/>
      <c r="IUE189" s="20"/>
      <c r="IUF189" s="20"/>
      <c r="IUG189" s="20"/>
      <c r="IUH189" s="20"/>
      <c r="IUI189" s="20"/>
      <c r="IUJ189" s="20"/>
      <c r="IUK189" s="20"/>
      <c r="IUL189" s="20"/>
      <c r="IUM189" s="20"/>
      <c r="IUN189" s="20"/>
      <c r="IUO189" s="20"/>
      <c r="IUP189" s="20"/>
      <c r="IUQ189" s="20"/>
      <c r="IUR189" s="20"/>
      <c r="IUS189" s="20"/>
      <c r="IUT189" s="20"/>
      <c r="IUU189" s="20"/>
      <c r="IUV189" s="20"/>
      <c r="IUW189" s="20"/>
      <c r="IUX189" s="20"/>
      <c r="IUY189" s="20"/>
      <c r="IUZ189" s="20"/>
      <c r="IVA189" s="20"/>
      <c r="IVB189" s="20"/>
      <c r="IVC189" s="20"/>
      <c r="IVD189" s="20"/>
      <c r="IVE189" s="20"/>
      <c r="IVF189" s="20"/>
      <c r="IVG189" s="20"/>
      <c r="IVH189" s="20"/>
      <c r="IVI189" s="20"/>
      <c r="IVJ189" s="20"/>
      <c r="IVK189" s="20"/>
      <c r="IVL189" s="20"/>
      <c r="IVM189" s="20"/>
      <c r="IVN189" s="20"/>
      <c r="IVO189" s="20"/>
      <c r="IVP189" s="20"/>
      <c r="IVQ189" s="20"/>
      <c r="IVR189" s="20"/>
      <c r="IVS189" s="20"/>
      <c r="IVT189" s="20"/>
      <c r="IVU189" s="20"/>
      <c r="IVV189" s="20"/>
      <c r="IVW189" s="20"/>
      <c r="IVX189" s="20"/>
      <c r="IVY189" s="20"/>
      <c r="IVZ189" s="20"/>
      <c r="IWA189" s="20"/>
      <c r="IWB189" s="20"/>
      <c r="IWC189" s="20"/>
      <c r="IWD189" s="20"/>
      <c r="IWE189" s="20"/>
      <c r="IWF189" s="20"/>
      <c r="IWG189" s="20"/>
      <c r="IWH189" s="20"/>
      <c r="IWI189" s="20"/>
      <c r="IWJ189" s="20"/>
      <c r="IWK189" s="20"/>
      <c r="IWL189" s="20"/>
      <c r="IWM189" s="20"/>
      <c r="IWN189" s="20"/>
      <c r="IWO189" s="20"/>
      <c r="IWP189" s="20"/>
      <c r="IWQ189" s="20"/>
      <c r="IWR189" s="20"/>
      <c r="IWS189" s="20"/>
      <c r="IWT189" s="20"/>
      <c r="IWU189" s="20"/>
      <c r="IWV189" s="20"/>
      <c r="IWW189" s="20"/>
      <c r="IWX189" s="20"/>
      <c r="IWY189" s="20"/>
      <c r="IWZ189" s="20"/>
      <c r="IXA189" s="20"/>
      <c r="IXB189" s="20"/>
      <c r="IXC189" s="20"/>
      <c r="IXD189" s="20"/>
      <c r="IXE189" s="20"/>
      <c r="IXF189" s="20"/>
      <c r="IXG189" s="20"/>
      <c r="IXH189" s="20"/>
      <c r="IXI189" s="20"/>
      <c r="IXJ189" s="20"/>
      <c r="IXK189" s="20"/>
      <c r="IXL189" s="20"/>
      <c r="IXM189" s="20"/>
      <c r="IXN189" s="20"/>
      <c r="IXO189" s="20"/>
      <c r="IXP189" s="20"/>
      <c r="IXQ189" s="20"/>
      <c r="IXR189" s="20"/>
      <c r="IXS189" s="20"/>
      <c r="IXT189" s="20"/>
      <c r="IXU189" s="20"/>
      <c r="IXV189" s="20"/>
      <c r="IXW189" s="20"/>
      <c r="IXX189" s="20"/>
      <c r="IXY189" s="20"/>
      <c r="IXZ189" s="20"/>
      <c r="IYA189" s="20"/>
      <c r="IYB189" s="20"/>
      <c r="IYC189" s="20"/>
      <c r="IYD189" s="20"/>
      <c r="IYE189" s="20"/>
      <c r="IYF189" s="20"/>
      <c r="IYG189" s="20"/>
      <c r="IYH189" s="20"/>
      <c r="IYI189" s="20"/>
      <c r="IYJ189" s="20"/>
      <c r="IYK189" s="20"/>
      <c r="IYL189" s="20"/>
      <c r="IYM189" s="20"/>
      <c r="IYN189" s="20"/>
      <c r="IYO189" s="20"/>
      <c r="IYP189" s="20"/>
      <c r="IYQ189" s="20"/>
      <c r="IYR189" s="20"/>
      <c r="IYS189" s="20"/>
      <c r="IYT189" s="20"/>
      <c r="IYU189" s="20"/>
      <c r="IYV189" s="20"/>
      <c r="IYW189" s="20"/>
      <c r="IYX189" s="20"/>
      <c r="IYY189" s="20"/>
      <c r="IYZ189" s="20"/>
      <c r="IZA189" s="20"/>
      <c r="IZB189" s="20"/>
      <c r="IZC189" s="20"/>
      <c r="IZD189" s="20"/>
      <c r="IZE189" s="20"/>
      <c r="IZF189" s="20"/>
      <c r="IZG189" s="20"/>
      <c r="IZH189" s="20"/>
      <c r="IZI189" s="20"/>
      <c r="IZJ189" s="20"/>
      <c r="IZK189" s="20"/>
      <c r="IZL189" s="20"/>
      <c r="IZM189" s="20"/>
      <c r="IZN189" s="20"/>
      <c r="IZO189" s="20"/>
      <c r="IZP189" s="20"/>
      <c r="IZQ189" s="20"/>
      <c r="IZR189" s="20"/>
      <c r="IZS189" s="20"/>
      <c r="IZT189" s="20"/>
      <c r="IZU189" s="20"/>
      <c r="IZV189" s="20"/>
      <c r="IZW189" s="20"/>
      <c r="IZX189" s="20"/>
      <c r="IZY189" s="20"/>
      <c r="IZZ189" s="20"/>
      <c r="JAA189" s="20"/>
      <c r="JAB189" s="20"/>
      <c r="JAC189" s="20"/>
      <c r="JAD189" s="20"/>
      <c r="JAE189" s="20"/>
      <c r="JAF189" s="20"/>
      <c r="JAG189" s="20"/>
      <c r="JAH189" s="20"/>
      <c r="JAI189" s="20"/>
      <c r="JAJ189" s="20"/>
      <c r="JAK189" s="20"/>
      <c r="JAL189" s="20"/>
      <c r="JAM189" s="20"/>
      <c r="JAN189" s="20"/>
      <c r="JAO189" s="20"/>
      <c r="JAP189" s="20"/>
      <c r="JAQ189" s="20"/>
      <c r="JAR189" s="20"/>
      <c r="JAS189" s="20"/>
      <c r="JAT189" s="20"/>
      <c r="JAU189" s="20"/>
      <c r="JAV189" s="20"/>
      <c r="JAW189" s="20"/>
      <c r="JAX189" s="20"/>
      <c r="JAY189" s="20"/>
      <c r="JAZ189" s="20"/>
      <c r="JBA189" s="20"/>
      <c r="JBB189" s="20"/>
      <c r="JBC189" s="20"/>
      <c r="JBD189" s="20"/>
      <c r="JBE189" s="20"/>
      <c r="JBF189" s="20"/>
      <c r="JBG189" s="20"/>
      <c r="JBH189" s="20"/>
      <c r="JBI189" s="20"/>
      <c r="JBJ189" s="20"/>
      <c r="JBK189" s="20"/>
      <c r="JBL189" s="20"/>
      <c r="JBM189" s="20"/>
      <c r="JBN189" s="20"/>
      <c r="JBO189" s="20"/>
      <c r="JBP189" s="20"/>
      <c r="JBQ189" s="20"/>
      <c r="JBR189" s="20"/>
      <c r="JBS189" s="20"/>
      <c r="JBT189" s="20"/>
      <c r="JBU189" s="20"/>
      <c r="JBV189" s="20"/>
      <c r="JBW189" s="20"/>
      <c r="JBX189" s="20"/>
      <c r="JBY189" s="20"/>
      <c r="JBZ189" s="20"/>
      <c r="JCA189" s="20"/>
      <c r="JCB189" s="20"/>
      <c r="JCC189" s="20"/>
      <c r="JCD189" s="20"/>
      <c r="JCE189" s="20"/>
      <c r="JCF189" s="20"/>
      <c r="JCG189" s="20"/>
      <c r="JCH189" s="20"/>
      <c r="JCI189" s="20"/>
      <c r="JCJ189" s="20"/>
      <c r="JCK189" s="20"/>
      <c r="JCL189" s="20"/>
      <c r="JCM189" s="20"/>
      <c r="JCN189" s="20"/>
      <c r="JCO189" s="20"/>
      <c r="JCP189" s="20"/>
      <c r="JCQ189" s="20"/>
      <c r="JCR189" s="20"/>
      <c r="JCS189" s="20"/>
      <c r="JCT189" s="20"/>
      <c r="JCU189" s="20"/>
      <c r="JCV189" s="20"/>
      <c r="JCW189" s="20"/>
      <c r="JCX189" s="20"/>
      <c r="JCY189" s="20"/>
      <c r="JCZ189" s="20"/>
      <c r="JDA189" s="20"/>
      <c r="JDB189" s="20"/>
      <c r="JDC189" s="20"/>
      <c r="JDD189" s="20"/>
      <c r="JDE189" s="20"/>
      <c r="JDF189" s="20"/>
      <c r="JDG189" s="20"/>
      <c r="JDH189" s="20"/>
      <c r="JDI189" s="20"/>
      <c r="JDJ189" s="20"/>
      <c r="JDK189" s="20"/>
      <c r="JDL189" s="20"/>
      <c r="JDM189" s="20"/>
      <c r="JDN189" s="20"/>
      <c r="JDO189" s="20"/>
      <c r="JDP189" s="20"/>
      <c r="JDQ189" s="20"/>
      <c r="JDR189" s="20"/>
      <c r="JDS189" s="20"/>
      <c r="JDT189" s="20"/>
      <c r="JDU189" s="20"/>
      <c r="JDV189" s="20"/>
      <c r="JDW189" s="20"/>
      <c r="JDX189" s="20"/>
      <c r="JDY189" s="20"/>
      <c r="JDZ189" s="20"/>
      <c r="JEA189" s="20"/>
      <c r="JEB189" s="20"/>
      <c r="JEC189" s="20"/>
      <c r="JED189" s="20"/>
      <c r="JEE189" s="20"/>
      <c r="JEF189" s="20"/>
      <c r="JEG189" s="20"/>
      <c r="JEH189" s="20"/>
      <c r="JEI189" s="20"/>
      <c r="JEJ189" s="20"/>
      <c r="JEK189" s="20"/>
      <c r="JEL189" s="20"/>
      <c r="JEM189" s="20"/>
      <c r="JEN189" s="20"/>
      <c r="JEO189" s="20"/>
      <c r="JEP189" s="20"/>
      <c r="JEQ189" s="20"/>
      <c r="JER189" s="20"/>
      <c r="JES189" s="20"/>
      <c r="JET189" s="20"/>
      <c r="JEU189" s="20"/>
      <c r="JEV189" s="20"/>
      <c r="JEW189" s="20"/>
      <c r="JEX189" s="20"/>
      <c r="JEY189" s="20"/>
      <c r="JEZ189" s="20"/>
      <c r="JFA189" s="20"/>
      <c r="JFB189" s="20"/>
      <c r="JFC189" s="20"/>
      <c r="JFD189" s="20"/>
      <c r="JFE189" s="20"/>
      <c r="JFF189" s="20"/>
      <c r="JFG189" s="20"/>
      <c r="JFH189" s="20"/>
      <c r="JFI189" s="20"/>
      <c r="JFJ189" s="20"/>
      <c r="JFK189" s="20"/>
      <c r="JFL189" s="20"/>
      <c r="JFM189" s="20"/>
      <c r="JFN189" s="20"/>
      <c r="JFO189" s="20"/>
      <c r="JFP189" s="20"/>
      <c r="JFQ189" s="20"/>
      <c r="JFR189" s="20"/>
      <c r="JFS189" s="20"/>
      <c r="JFT189" s="20"/>
      <c r="JFU189" s="20"/>
      <c r="JFV189" s="20"/>
      <c r="JFW189" s="20"/>
      <c r="JFX189" s="20"/>
      <c r="JFY189" s="20"/>
      <c r="JFZ189" s="20"/>
      <c r="JGA189" s="20"/>
      <c r="JGB189" s="20"/>
      <c r="JGC189" s="20"/>
      <c r="JGD189" s="20"/>
      <c r="JGE189" s="20"/>
      <c r="JGF189" s="20"/>
      <c r="JGG189" s="20"/>
      <c r="JGH189" s="20"/>
      <c r="JGI189" s="20"/>
      <c r="JGJ189" s="20"/>
      <c r="JGK189" s="20"/>
      <c r="JGL189" s="20"/>
      <c r="JGM189" s="20"/>
      <c r="JGN189" s="20"/>
      <c r="JGO189" s="20"/>
      <c r="JGP189" s="20"/>
      <c r="JGQ189" s="20"/>
      <c r="JGR189" s="20"/>
      <c r="JGS189" s="20"/>
      <c r="JGT189" s="20"/>
      <c r="JGU189" s="20"/>
      <c r="JGV189" s="20"/>
      <c r="JGW189" s="20"/>
      <c r="JGX189" s="20"/>
      <c r="JGY189" s="20"/>
      <c r="JGZ189" s="20"/>
      <c r="JHA189" s="20"/>
      <c r="JHB189" s="20"/>
      <c r="JHC189" s="20"/>
      <c r="JHD189" s="20"/>
      <c r="JHE189" s="20"/>
      <c r="JHF189" s="20"/>
      <c r="JHG189" s="20"/>
      <c r="JHH189" s="20"/>
      <c r="JHI189" s="20"/>
      <c r="JHJ189" s="20"/>
      <c r="JHK189" s="20"/>
      <c r="JHL189" s="20"/>
      <c r="JHM189" s="20"/>
      <c r="JHN189" s="20"/>
      <c r="JHO189" s="20"/>
      <c r="JHP189" s="20"/>
      <c r="JHQ189" s="20"/>
      <c r="JHR189" s="20"/>
      <c r="JHS189" s="20"/>
      <c r="JHT189" s="20"/>
      <c r="JHU189" s="20"/>
      <c r="JHV189" s="20"/>
      <c r="JHW189" s="20"/>
      <c r="JHX189" s="20"/>
      <c r="JHY189" s="20"/>
      <c r="JHZ189" s="20"/>
      <c r="JIA189" s="20"/>
      <c r="JIB189" s="20"/>
      <c r="JIC189" s="20"/>
      <c r="JID189" s="20"/>
      <c r="JIE189" s="20"/>
      <c r="JIF189" s="20"/>
      <c r="JIG189" s="20"/>
      <c r="JIH189" s="20"/>
      <c r="JII189" s="20"/>
      <c r="JIJ189" s="20"/>
      <c r="JIK189" s="20"/>
      <c r="JIL189" s="20"/>
      <c r="JIM189" s="20"/>
      <c r="JIN189" s="20"/>
      <c r="JIO189" s="20"/>
      <c r="JIP189" s="20"/>
      <c r="JIQ189" s="20"/>
      <c r="JIR189" s="20"/>
      <c r="JIS189" s="20"/>
      <c r="JIT189" s="20"/>
      <c r="JIU189" s="20"/>
      <c r="JIV189" s="20"/>
      <c r="JIW189" s="20"/>
      <c r="JIX189" s="20"/>
      <c r="JIY189" s="20"/>
      <c r="JIZ189" s="20"/>
      <c r="JJA189" s="20"/>
      <c r="JJB189" s="20"/>
      <c r="JJC189" s="20"/>
      <c r="JJD189" s="20"/>
      <c r="JJE189" s="20"/>
      <c r="JJF189" s="20"/>
      <c r="JJG189" s="20"/>
      <c r="JJH189" s="20"/>
      <c r="JJI189" s="20"/>
      <c r="JJJ189" s="20"/>
      <c r="JJK189" s="20"/>
      <c r="JJL189" s="20"/>
      <c r="JJM189" s="20"/>
      <c r="JJN189" s="20"/>
      <c r="JJO189" s="20"/>
      <c r="JJP189" s="20"/>
      <c r="JJQ189" s="20"/>
      <c r="JJR189" s="20"/>
      <c r="JJS189" s="20"/>
      <c r="JJT189" s="20"/>
      <c r="JJU189" s="20"/>
      <c r="JJV189" s="20"/>
      <c r="JJW189" s="20"/>
      <c r="JJX189" s="20"/>
      <c r="JJY189" s="20"/>
      <c r="JJZ189" s="20"/>
      <c r="JKA189" s="20"/>
      <c r="JKB189" s="20"/>
      <c r="JKC189" s="20"/>
      <c r="JKD189" s="20"/>
      <c r="JKE189" s="20"/>
      <c r="JKF189" s="20"/>
      <c r="JKG189" s="20"/>
      <c r="JKH189" s="20"/>
      <c r="JKI189" s="20"/>
      <c r="JKJ189" s="20"/>
      <c r="JKK189" s="20"/>
      <c r="JKL189" s="20"/>
      <c r="JKM189" s="20"/>
      <c r="JKN189" s="20"/>
      <c r="JKO189" s="20"/>
      <c r="JKP189" s="20"/>
      <c r="JKQ189" s="20"/>
      <c r="JKR189" s="20"/>
      <c r="JKS189" s="20"/>
      <c r="JKT189" s="20"/>
      <c r="JKU189" s="20"/>
      <c r="JKV189" s="20"/>
      <c r="JKW189" s="20"/>
      <c r="JKX189" s="20"/>
      <c r="JKY189" s="20"/>
      <c r="JKZ189" s="20"/>
      <c r="JLA189" s="20"/>
      <c r="JLB189" s="20"/>
      <c r="JLC189" s="20"/>
      <c r="JLD189" s="20"/>
      <c r="JLE189" s="20"/>
      <c r="JLF189" s="20"/>
      <c r="JLG189" s="20"/>
      <c r="JLH189" s="20"/>
      <c r="JLI189" s="20"/>
      <c r="JLJ189" s="20"/>
      <c r="JLK189" s="20"/>
      <c r="JLL189" s="20"/>
      <c r="JLM189" s="20"/>
      <c r="JLN189" s="20"/>
      <c r="JLO189" s="20"/>
      <c r="JLP189" s="20"/>
      <c r="JLQ189" s="20"/>
      <c r="JLR189" s="20"/>
      <c r="JLS189" s="20"/>
      <c r="JLT189" s="20"/>
      <c r="JLU189" s="20"/>
      <c r="JLV189" s="20"/>
      <c r="JLW189" s="20"/>
      <c r="JLX189" s="20"/>
      <c r="JLY189" s="20"/>
      <c r="JLZ189" s="20"/>
      <c r="JMA189" s="20"/>
      <c r="JMB189" s="20"/>
      <c r="JMC189" s="20"/>
      <c r="JMD189" s="20"/>
      <c r="JME189" s="20"/>
      <c r="JMF189" s="20"/>
      <c r="JMG189" s="20"/>
      <c r="JMH189" s="20"/>
      <c r="JMI189" s="20"/>
      <c r="JMJ189" s="20"/>
      <c r="JMK189" s="20"/>
      <c r="JML189" s="20"/>
      <c r="JMM189" s="20"/>
      <c r="JMN189" s="20"/>
      <c r="JMO189" s="20"/>
      <c r="JMP189" s="20"/>
      <c r="JMQ189" s="20"/>
      <c r="JMR189" s="20"/>
      <c r="JMS189" s="20"/>
      <c r="JMT189" s="20"/>
      <c r="JMU189" s="20"/>
      <c r="JMV189" s="20"/>
      <c r="JMW189" s="20"/>
      <c r="JMX189" s="20"/>
      <c r="JMY189" s="20"/>
      <c r="JMZ189" s="20"/>
      <c r="JNA189" s="20"/>
      <c r="JNB189" s="20"/>
      <c r="JNC189" s="20"/>
      <c r="JND189" s="20"/>
      <c r="JNE189" s="20"/>
      <c r="JNF189" s="20"/>
      <c r="JNG189" s="20"/>
      <c r="JNH189" s="20"/>
      <c r="JNI189" s="20"/>
      <c r="JNJ189" s="20"/>
      <c r="JNK189" s="20"/>
      <c r="JNL189" s="20"/>
      <c r="JNM189" s="20"/>
      <c r="JNN189" s="20"/>
      <c r="JNO189" s="20"/>
      <c r="JNP189" s="20"/>
      <c r="JNQ189" s="20"/>
      <c r="JNR189" s="20"/>
      <c r="JNS189" s="20"/>
      <c r="JNT189" s="20"/>
      <c r="JNU189" s="20"/>
      <c r="JNV189" s="20"/>
      <c r="JNW189" s="20"/>
      <c r="JNX189" s="20"/>
      <c r="JNY189" s="20"/>
      <c r="JNZ189" s="20"/>
      <c r="JOA189" s="20"/>
      <c r="JOB189" s="20"/>
      <c r="JOC189" s="20"/>
      <c r="JOD189" s="20"/>
      <c r="JOE189" s="20"/>
      <c r="JOF189" s="20"/>
      <c r="JOG189" s="20"/>
      <c r="JOH189" s="20"/>
      <c r="JOI189" s="20"/>
      <c r="JOJ189" s="20"/>
      <c r="JOK189" s="20"/>
      <c r="JOL189" s="20"/>
      <c r="JOM189" s="20"/>
      <c r="JON189" s="20"/>
      <c r="JOO189" s="20"/>
      <c r="JOP189" s="20"/>
      <c r="JOQ189" s="20"/>
      <c r="JOR189" s="20"/>
      <c r="JOS189" s="20"/>
      <c r="JOT189" s="20"/>
      <c r="JOU189" s="20"/>
      <c r="JOV189" s="20"/>
      <c r="JOW189" s="20"/>
      <c r="JOX189" s="20"/>
      <c r="JOY189" s="20"/>
      <c r="JOZ189" s="20"/>
      <c r="JPA189" s="20"/>
      <c r="JPB189" s="20"/>
      <c r="JPC189" s="20"/>
      <c r="JPD189" s="20"/>
      <c r="JPE189" s="20"/>
      <c r="JPF189" s="20"/>
      <c r="JPG189" s="20"/>
      <c r="JPH189" s="20"/>
      <c r="JPI189" s="20"/>
      <c r="JPJ189" s="20"/>
      <c r="JPK189" s="20"/>
      <c r="JPL189" s="20"/>
      <c r="JPM189" s="20"/>
      <c r="JPN189" s="20"/>
      <c r="JPO189" s="20"/>
      <c r="JPP189" s="20"/>
      <c r="JPQ189" s="20"/>
      <c r="JPR189" s="20"/>
      <c r="JPS189" s="20"/>
      <c r="JPT189" s="20"/>
      <c r="JPU189" s="20"/>
      <c r="JPV189" s="20"/>
      <c r="JPW189" s="20"/>
      <c r="JPX189" s="20"/>
      <c r="JPY189" s="20"/>
      <c r="JPZ189" s="20"/>
      <c r="JQA189" s="20"/>
      <c r="JQB189" s="20"/>
      <c r="JQC189" s="20"/>
      <c r="JQD189" s="20"/>
      <c r="JQE189" s="20"/>
      <c r="JQF189" s="20"/>
      <c r="JQG189" s="20"/>
      <c r="JQH189" s="20"/>
      <c r="JQI189" s="20"/>
      <c r="JQJ189" s="20"/>
      <c r="JQK189" s="20"/>
      <c r="JQL189" s="20"/>
      <c r="JQM189" s="20"/>
      <c r="JQN189" s="20"/>
      <c r="JQO189" s="20"/>
      <c r="JQP189" s="20"/>
      <c r="JQQ189" s="20"/>
      <c r="JQR189" s="20"/>
      <c r="JQS189" s="20"/>
      <c r="JQT189" s="20"/>
      <c r="JQU189" s="20"/>
      <c r="JQV189" s="20"/>
      <c r="JQW189" s="20"/>
      <c r="JQX189" s="20"/>
      <c r="JQY189" s="20"/>
      <c r="JQZ189" s="20"/>
      <c r="JRA189" s="20"/>
      <c r="JRB189" s="20"/>
      <c r="JRC189" s="20"/>
      <c r="JRD189" s="20"/>
      <c r="JRE189" s="20"/>
      <c r="JRF189" s="20"/>
      <c r="JRG189" s="20"/>
      <c r="JRH189" s="20"/>
      <c r="JRI189" s="20"/>
      <c r="JRJ189" s="20"/>
      <c r="JRK189" s="20"/>
      <c r="JRL189" s="20"/>
      <c r="JRM189" s="20"/>
      <c r="JRN189" s="20"/>
      <c r="JRO189" s="20"/>
      <c r="JRP189" s="20"/>
      <c r="JRQ189" s="20"/>
      <c r="JRR189" s="20"/>
      <c r="JRS189" s="20"/>
      <c r="JRT189" s="20"/>
      <c r="JRU189" s="20"/>
      <c r="JRV189" s="20"/>
      <c r="JRW189" s="20"/>
      <c r="JRX189" s="20"/>
      <c r="JRY189" s="20"/>
      <c r="JRZ189" s="20"/>
      <c r="JSA189" s="20"/>
      <c r="JSB189" s="20"/>
      <c r="JSC189" s="20"/>
      <c r="JSD189" s="20"/>
      <c r="JSE189" s="20"/>
      <c r="JSF189" s="20"/>
      <c r="JSG189" s="20"/>
      <c r="JSH189" s="20"/>
      <c r="JSI189" s="20"/>
      <c r="JSJ189" s="20"/>
      <c r="JSK189" s="20"/>
      <c r="JSL189" s="20"/>
      <c r="JSM189" s="20"/>
      <c r="JSN189" s="20"/>
      <c r="JSO189" s="20"/>
      <c r="JSP189" s="20"/>
      <c r="JSQ189" s="20"/>
      <c r="JSR189" s="20"/>
      <c r="JSS189" s="20"/>
      <c r="JST189" s="20"/>
      <c r="JSU189" s="20"/>
      <c r="JSV189" s="20"/>
      <c r="JSW189" s="20"/>
      <c r="JSX189" s="20"/>
      <c r="JSY189" s="20"/>
      <c r="JSZ189" s="20"/>
      <c r="JTA189" s="20"/>
      <c r="JTB189" s="20"/>
      <c r="JTC189" s="20"/>
      <c r="JTD189" s="20"/>
      <c r="JTE189" s="20"/>
      <c r="JTF189" s="20"/>
      <c r="JTG189" s="20"/>
      <c r="JTH189" s="20"/>
      <c r="JTI189" s="20"/>
      <c r="JTJ189" s="20"/>
      <c r="JTK189" s="20"/>
      <c r="JTL189" s="20"/>
      <c r="JTM189" s="20"/>
      <c r="JTN189" s="20"/>
      <c r="JTO189" s="20"/>
      <c r="JTP189" s="20"/>
      <c r="JTQ189" s="20"/>
      <c r="JTR189" s="20"/>
      <c r="JTS189" s="20"/>
      <c r="JTT189" s="20"/>
      <c r="JTU189" s="20"/>
      <c r="JTV189" s="20"/>
      <c r="JTW189" s="20"/>
      <c r="JTX189" s="20"/>
      <c r="JTY189" s="20"/>
      <c r="JTZ189" s="20"/>
      <c r="JUA189" s="20"/>
      <c r="JUB189" s="20"/>
      <c r="JUC189" s="20"/>
      <c r="JUD189" s="20"/>
      <c r="JUE189" s="20"/>
      <c r="JUF189" s="20"/>
      <c r="JUG189" s="20"/>
      <c r="JUH189" s="20"/>
      <c r="JUI189" s="20"/>
      <c r="JUJ189" s="20"/>
      <c r="JUK189" s="20"/>
      <c r="JUL189" s="20"/>
      <c r="JUM189" s="20"/>
      <c r="JUN189" s="20"/>
      <c r="JUO189" s="20"/>
      <c r="JUP189" s="20"/>
      <c r="JUQ189" s="20"/>
      <c r="JUR189" s="20"/>
      <c r="JUS189" s="20"/>
      <c r="JUT189" s="20"/>
      <c r="JUU189" s="20"/>
      <c r="JUV189" s="20"/>
      <c r="JUW189" s="20"/>
      <c r="JUX189" s="20"/>
      <c r="JUY189" s="20"/>
      <c r="JUZ189" s="20"/>
      <c r="JVA189" s="20"/>
      <c r="JVB189" s="20"/>
      <c r="JVC189" s="20"/>
      <c r="JVD189" s="20"/>
      <c r="JVE189" s="20"/>
      <c r="JVF189" s="20"/>
      <c r="JVG189" s="20"/>
      <c r="JVH189" s="20"/>
      <c r="JVI189" s="20"/>
      <c r="JVJ189" s="20"/>
      <c r="JVK189" s="20"/>
      <c r="JVL189" s="20"/>
      <c r="JVM189" s="20"/>
      <c r="JVN189" s="20"/>
      <c r="JVO189" s="20"/>
      <c r="JVP189" s="20"/>
      <c r="JVQ189" s="20"/>
      <c r="JVR189" s="20"/>
      <c r="JVS189" s="20"/>
      <c r="JVT189" s="20"/>
      <c r="JVU189" s="20"/>
      <c r="JVV189" s="20"/>
      <c r="JVW189" s="20"/>
      <c r="JVX189" s="20"/>
      <c r="JVY189" s="20"/>
      <c r="JVZ189" s="20"/>
      <c r="JWA189" s="20"/>
      <c r="JWB189" s="20"/>
      <c r="JWC189" s="20"/>
      <c r="JWD189" s="20"/>
      <c r="JWE189" s="20"/>
      <c r="JWF189" s="20"/>
      <c r="JWG189" s="20"/>
      <c r="JWH189" s="20"/>
      <c r="JWI189" s="20"/>
      <c r="JWJ189" s="20"/>
      <c r="JWK189" s="20"/>
      <c r="JWL189" s="20"/>
      <c r="JWM189" s="20"/>
      <c r="JWN189" s="20"/>
      <c r="JWO189" s="20"/>
      <c r="JWP189" s="20"/>
      <c r="JWQ189" s="20"/>
      <c r="JWR189" s="20"/>
      <c r="JWS189" s="20"/>
      <c r="JWT189" s="20"/>
      <c r="JWU189" s="20"/>
      <c r="JWV189" s="20"/>
      <c r="JWW189" s="20"/>
      <c r="JWX189" s="20"/>
      <c r="JWY189" s="20"/>
      <c r="JWZ189" s="20"/>
      <c r="JXA189" s="20"/>
      <c r="JXB189" s="20"/>
      <c r="JXC189" s="20"/>
      <c r="JXD189" s="20"/>
      <c r="JXE189" s="20"/>
      <c r="JXF189" s="20"/>
      <c r="JXG189" s="20"/>
      <c r="JXH189" s="20"/>
      <c r="JXI189" s="20"/>
      <c r="JXJ189" s="20"/>
      <c r="JXK189" s="20"/>
      <c r="JXL189" s="20"/>
      <c r="JXM189" s="20"/>
      <c r="JXN189" s="20"/>
      <c r="JXO189" s="20"/>
      <c r="JXP189" s="20"/>
      <c r="JXQ189" s="20"/>
      <c r="JXR189" s="20"/>
      <c r="JXS189" s="20"/>
      <c r="JXT189" s="20"/>
      <c r="JXU189" s="20"/>
      <c r="JXV189" s="20"/>
      <c r="JXW189" s="20"/>
      <c r="JXX189" s="20"/>
      <c r="JXY189" s="20"/>
      <c r="JXZ189" s="20"/>
      <c r="JYA189" s="20"/>
      <c r="JYB189" s="20"/>
      <c r="JYC189" s="20"/>
      <c r="JYD189" s="20"/>
      <c r="JYE189" s="20"/>
      <c r="JYF189" s="20"/>
      <c r="JYG189" s="20"/>
      <c r="JYH189" s="20"/>
      <c r="JYI189" s="20"/>
      <c r="JYJ189" s="20"/>
      <c r="JYK189" s="20"/>
      <c r="JYL189" s="20"/>
      <c r="JYM189" s="20"/>
      <c r="JYN189" s="20"/>
      <c r="JYO189" s="20"/>
      <c r="JYP189" s="20"/>
      <c r="JYQ189" s="20"/>
      <c r="JYR189" s="20"/>
      <c r="JYS189" s="20"/>
      <c r="JYT189" s="20"/>
      <c r="JYU189" s="20"/>
      <c r="JYV189" s="20"/>
      <c r="JYW189" s="20"/>
      <c r="JYX189" s="20"/>
      <c r="JYY189" s="20"/>
      <c r="JYZ189" s="20"/>
      <c r="JZA189" s="20"/>
      <c r="JZB189" s="20"/>
      <c r="JZC189" s="20"/>
      <c r="JZD189" s="20"/>
      <c r="JZE189" s="20"/>
      <c r="JZF189" s="20"/>
      <c r="JZG189" s="20"/>
      <c r="JZH189" s="20"/>
      <c r="JZI189" s="20"/>
      <c r="JZJ189" s="20"/>
      <c r="JZK189" s="20"/>
      <c r="JZL189" s="20"/>
      <c r="JZM189" s="20"/>
      <c r="JZN189" s="20"/>
      <c r="JZO189" s="20"/>
      <c r="JZP189" s="20"/>
      <c r="JZQ189" s="20"/>
      <c r="JZR189" s="20"/>
      <c r="JZS189" s="20"/>
      <c r="JZT189" s="20"/>
      <c r="JZU189" s="20"/>
      <c r="JZV189" s="20"/>
      <c r="JZW189" s="20"/>
      <c r="JZX189" s="20"/>
      <c r="JZY189" s="20"/>
      <c r="JZZ189" s="20"/>
      <c r="KAA189" s="20"/>
      <c r="KAB189" s="20"/>
      <c r="KAC189" s="20"/>
      <c r="KAD189" s="20"/>
      <c r="KAE189" s="20"/>
      <c r="KAF189" s="20"/>
      <c r="KAG189" s="20"/>
      <c r="KAH189" s="20"/>
      <c r="KAI189" s="20"/>
      <c r="KAJ189" s="20"/>
      <c r="KAK189" s="20"/>
      <c r="KAL189" s="20"/>
      <c r="KAM189" s="20"/>
      <c r="KAN189" s="20"/>
      <c r="KAO189" s="20"/>
      <c r="KAP189" s="20"/>
      <c r="KAQ189" s="20"/>
      <c r="KAR189" s="20"/>
      <c r="KAS189" s="20"/>
      <c r="KAT189" s="20"/>
      <c r="KAU189" s="20"/>
      <c r="KAV189" s="20"/>
      <c r="KAW189" s="20"/>
      <c r="KAX189" s="20"/>
      <c r="KAY189" s="20"/>
      <c r="KAZ189" s="20"/>
      <c r="KBA189" s="20"/>
      <c r="KBB189" s="20"/>
      <c r="KBC189" s="20"/>
      <c r="KBD189" s="20"/>
      <c r="KBE189" s="20"/>
      <c r="KBF189" s="20"/>
      <c r="KBG189" s="20"/>
      <c r="KBH189" s="20"/>
      <c r="KBI189" s="20"/>
      <c r="KBJ189" s="20"/>
      <c r="KBK189" s="20"/>
      <c r="KBL189" s="20"/>
      <c r="KBM189" s="20"/>
      <c r="KBN189" s="20"/>
      <c r="KBO189" s="20"/>
      <c r="KBP189" s="20"/>
      <c r="KBQ189" s="20"/>
      <c r="KBR189" s="20"/>
      <c r="KBS189" s="20"/>
      <c r="KBT189" s="20"/>
      <c r="KBU189" s="20"/>
      <c r="KBV189" s="20"/>
      <c r="KBW189" s="20"/>
      <c r="KBX189" s="20"/>
      <c r="KBY189" s="20"/>
      <c r="KBZ189" s="20"/>
      <c r="KCA189" s="20"/>
      <c r="KCB189" s="20"/>
      <c r="KCC189" s="20"/>
      <c r="KCD189" s="20"/>
      <c r="KCE189" s="20"/>
      <c r="KCF189" s="20"/>
      <c r="KCG189" s="20"/>
      <c r="KCH189" s="20"/>
      <c r="KCI189" s="20"/>
      <c r="KCJ189" s="20"/>
      <c r="KCK189" s="20"/>
      <c r="KCL189" s="20"/>
      <c r="KCM189" s="20"/>
      <c r="KCN189" s="20"/>
      <c r="KCO189" s="20"/>
      <c r="KCP189" s="20"/>
      <c r="KCQ189" s="20"/>
      <c r="KCR189" s="20"/>
      <c r="KCS189" s="20"/>
      <c r="KCT189" s="20"/>
      <c r="KCU189" s="20"/>
      <c r="KCV189" s="20"/>
      <c r="KCW189" s="20"/>
      <c r="KCX189" s="20"/>
      <c r="KCY189" s="20"/>
      <c r="KCZ189" s="20"/>
      <c r="KDA189" s="20"/>
      <c r="KDB189" s="20"/>
      <c r="KDC189" s="20"/>
      <c r="KDD189" s="20"/>
      <c r="KDE189" s="20"/>
      <c r="KDF189" s="20"/>
      <c r="KDG189" s="20"/>
      <c r="KDH189" s="20"/>
      <c r="KDI189" s="20"/>
      <c r="KDJ189" s="20"/>
      <c r="KDK189" s="20"/>
      <c r="KDL189" s="20"/>
      <c r="KDM189" s="20"/>
      <c r="KDN189" s="20"/>
      <c r="KDO189" s="20"/>
      <c r="KDP189" s="20"/>
      <c r="KDQ189" s="20"/>
      <c r="KDR189" s="20"/>
      <c r="KDS189" s="20"/>
      <c r="KDT189" s="20"/>
      <c r="KDU189" s="20"/>
      <c r="KDV189" s="20"/>
      <c r="KDW189" s="20"/>
      <c r="KDX189" s="20"/>
      <c r="KDY189" s="20"/>
      <c r="KDZ189" s="20"/>
      <c r="KEA189" s="20"/>
      <c r="KEB189" s="20"/>
      <c r="KEC189" s="20"/>
      <c r="KED189" s="20"/>
      <c r="KEE189" s="20"/>
      <c r="KEF189" s="20"/>
      <c r="KEG189" s="20"/>
      <c r="KEH189" s="20"/>
      <c r="KEI189" s="20"/>
      <c r="KEJ189" s="20"/>
      <c r="KEK189" s="20"/>
      <c r="KEL189" s="20"/>
      <c r="KEM189" s="20"/>
      <c r="KEN189" s="20"/>
      <c r="KEO189" s="20"/>
      <c r="KEP189" s="20"/>
      <c r="KEQ189" s="20"/>
      <c r="KER189" s="20"/>
      <c r="KES189" s="20"/>
      <c r="KET189" s="20"/>
      <c r="KEU189" s="20"/>
      <c r="KEV189" s="20"/>
      <c r="KEW189" s="20"/>
      <c r="KEX189" s="20"/>
      <c r="KEY189" s="20"/>
      <c r="KEZ189" s="20"/>
      <c r="KFA189" s="20"/>
      <c r="KFB189" s="20"/>
      <c r="KFC189" s="20"/>
      <c r="KFD189" s="20"/>
      <c r="KFE189" s="20"/>
      <c r="KFF189" s="20"/>
      <c r="KFG189" s="20"/>
      <c r="KFH189" s="20"/>
      <c r="KFI189" s="20"/>
      <c r="KFJ189" s="20"/>
      <c r="KFK189" s="20"/>
      <c r="KFL189" s="20"/>
      <c r="KFM189" s="20"/>
      <c r="KFN189" s="20"/>
      <c r="KFO189" s="20"/>
      <c r="KFP189" s="20"/>
      <c r="KFQ189" s="20"/>
      <c r="KFR189" s="20"/>
      <c r="KFS189" s="20"/>
      <c r="KFT189" s="20"/>
      <c r="KFU189" s="20"/>
      <c r="KFV189" s="20"/>
      <c r="KFW189" s="20"/>
      <c r="KFX189" s="20"/>
      <c r="KFY189" s="20"/>
      <c r="KFZ189" s="20"/>
      <c r="KGA189" s="20"/>
      <c r="KGB189" s="20"/>
      <c r="KGC189" s="20"/>
      <c r="KGD189" s="20"/>
      <c r="KGE189" s="20"/>
      <c r="KGF189" s="20"/>
      <c r="KGG189" s="20"/>
      <c r="KGH189" s="20"/>
      <c r="KGI189" s="20"/>
      <c r="KGJ189" s="20"/>
      <c r="KGK189" s="20"/>
      <c r="KGL189" s="20"/>
      <c r="KGM189" s="20"/>
      <c r="KGN189" s="20"/>
      <c r="KGO189" s="20"/>
      <c r="KGP189" s="20"/>
      <c r="KGQ189" s="20"/>
      <c r="KGR189" s="20"/>
      <c r="KGS189" s="20"/>
      <c r="KGT189" s="20"/>
      <c r="KGU189" s="20"/>
      <c r="KGV189" s="20"/>
      <c r="KGW189" s="20"/>
      <c r="KGX189" s="20"/>
      <c r="KGY189" s="20"/>
      <c r="KGZ189" s="20"/>
      <c r="KHA189" s="20"/>
      <c r="KHB189" s="20"/>
      <c r="KHC189" s="20"/>
      <c r="KHD189" s="20"/>
      <c r="KHE189" s="20"/>
      <c r="KHF189" s="20"/>
      <c r="KHG189" s="20"/>
      <c r="KHH189" s="20"/>
      <c r="KHI189" s="20"/>
      <c r="KHJ189" s="20"/>
      <c r="KHK189" s="20"/>
      <c r="KHL189" s="20"/>
      <c r="KHM189" s="20"/>
      <c r="KHN189" s="20"/>
      <c r="KHO189" s="20"/>
      <c r="KHP189" s="20"/>
      <c r="KHQ189" s="20"/>
      <c r="KHR189" s="20"/>
      <c r="KHS189" s="20"/>
      <c r="KHT189" s="20"/>
      <c r="KHU189" s="20"/>
      <c r="KHV189" s="20"/>
      <c r="KHW189" s="20"/>
      <c r="KHX189" s="20"/>
      <c r="KHY189" s="20"/>
      <c r="KHZ189" s="20"/>
      <c r="KIA189" s="20"/>
      <c r="KIB189" s="20"/>
      <c r="KIC189" s="20"/>
      <c r="KID189" s="20"/>
      <c r="KIE189" s="20"/>
      <c r="KIF189" s="20"/>
      <c r="KIG189" s="20"/>
      <c r="KIH189" s="20"/>
      <c r="KII189" s="20"/>
      <c r="KIJ189" s="20"/>
      <c r="KIK189" s="20"/>
      <c r="KIL189" s="20"/>
      <c r="KIM189" s="20"/>
      <c r="KIN189" s="20"/>
      <c r="KIO189" s="20"/>
      <c r="KIP189" s="20"/>
      <c r="KIQ189" s="20"/>
      <c r="KIR189" s="20"/>
      <c r="KIS189" s="20"/>
      <c r="KIT189" s="20"/>
      <c r="KIU189" s="20"/>
      <c r="KIV189" s="20"/>
      <c r="KIW189" s="20"/>
      <c r="KIX189" s="20"/>
      <c r="KIY189" s="20"/>
      <c r="KIZ189" s="20"/>
      <c r="KJA189" s="20"/>
      <c r="KJB189" s="20"/>
      <c r="KJC189" s="20"/>
      <c r="KJD189" s="20"/>
      <c r="KJE189" s="20"/>
      <c r="KJF189" s="20"/>
      <c r="KJG189" s="20"/>
      <c r="KJH189" s="20"/>
      <c r="KJI189" s="20"/>
      <c r="KJJ189" s="20"/>
      <c r="KJK189" s="20"/>
      <c r="KJL189" s="20"/>
      <c r="KJM189" s="20"/>
      <c r="KJN189" s="20"/>
      <c r="KJO189" s="20"/>
      <c r="KJP189" s="20"/>
      <c r="KJQ189" s="20"/>
      <c r="KJR189" s="20"/>
      <c r="KJS189" s="20"/>
      <c r="KJT189" s="20"/>
      <c r="KJU189" s="20"/>
      <c r="KJV189" s="20"/>
      <c r="KJW189" s="20"/>
      <c r="KJX189" s="20"/>
      <c r="KJY189" s="20"/>
      <c r="KJZ189" s="20"/>
      <c r="KKA189" s="20"/>
      <c r="KKB189" s="20"/>
      <c r="KKC189" s="20"/>
      <c r="KKD189" s="20"/>
      <c r="KKE189" s="20"/>
      <c r="KKF189" s="20"/>
      <c r="KKG189" s="20"/>
      <c r="KKH189" s="20"/>
      <c r="KKI189" s="20"/>
      <c r="KKJ189" s="20"/>
      <c r="KKK189" s="20"/>
      <c r="KKL189" s="20"/>
      <c r="KKM189" s="20"/>
      <c r="KKN189" s="20"/>
      <c r="KKO189" s="20"/>
      <c r="KKP189" s="20"/>
      <c r="KKQ189" s="20"/>
      <c r="KKR189" s="20"/>
      <c r="KKS189" s="20"/>
      <c r="KKT189" s="20"/>
      <c r="KKU189" s="20"/>
      <c r="KKV189" s="20"/>
      <c r="KKW189" s="20"/>
      <c r="KKX189" s="20"/>
      <c r="KKY189" s="20"/>
      <c r="KKZ189" s="20"/>
      <c r="KLA189" s="20"/>
      <c r="KLB189" s="20"/>
      <c r="KLC189" s="20"/>
      <c r="KLD189" s="20"/>
      <c r="KLE189" s="20"/>
      <c r="KLF189" s="20"/>
      <c r="KLG189" s="20"/>
      <c r="KLH189" s="20"/>
      <c r="KLI189" s="20"/>
      <c r="KLJ189" s="20"/>
      <c r="KLK189" s="20"/>
      <c r="KLL189" s="20"/>
      <c r="KLM189" s="20"/>
      <c r="KLN189" s="20"/>
      <c r="KLO189" s="20"/>
      <c r="KLP189" s="20"/>
      <c r="KLQ189" s="20"/>
      <c r="KLR189" s="20"/>
      <c r="KLS189" s="20"/>
      <c r="KLT189" s="20"/>
      <c r="KLU189" s="20"/>
      <c r="KLV189" s="20"/>
      <c r="KLW189" s="20"/>
      <c r="KLX189" s="20"/>
      <c r="KLY189" s="20"/>
      <c r="KLZ189" s="20"/>
      <c r="KMA189" s="20"/>
      <c r="KMB189" s="20"/>
      <c r="KMC189" s="20"/>
      <c r="KMD189" s="20"/>
      <c r="KME189" s="20"/>
      <c r="KMF189" s="20"/>
      <c r="KMG189" s="20"/>
      <c r="KMH189" s="20"/>
      <c r="KMI189" s="20"/>
      <c r="KMJ189" s="20"/>
      <c r="KMK189" s="20"/>
      <c r="KML189" s="20"/>
      <c r="KMM189" s="20"/>
      <c r="KMN189" s="20"/>
      <c r="KMO189" s="20"/>
      <c r="KMP189" s="20"/>
      <c r="KMQ189" s="20"/>
      <c r="KMR189" s="20"/>
      <c r="KMS189" s="20"/>
      <c r="KMT189" s="20"/>
      <c r="KMU189" s="20"/>
      <c r="KMV189" s="20"/>
      <c r="KMW189" s="20"/>
      <c r="KMX189" s="20"/>
      <c r="KMY189" s="20"/>
      <c r="KMZ189" s="20"/>
      <c r="KNA189" s="20"/>
      <c r="KNB189" s="20"/>
      <c r="KNC189" s="20"/>
      <c r="KND189" s="20"/>
      <c r="KNE189" s="20"/>
      <c r="KNF189" s="20"/>
      <c r="KNG189" s="20"/>
      <c r="KNH189" s="20"/>
      <c r="KNI189" s="20"/>
      <c r="KNJ189" s="20"/>
      <c r="KNK189" s="20"/>
      <c r="KNL189" s="20"/>
      <c r="KNM189" s="20"/>
      <c r="KNN189" s="20"/>
      <c r="KNO189" s="20"/>
      <c r="KNP189" s="20"/>
      <c r="KNQ189" s="20"/>
      <c r="KNR189" s="20"/>
      <c r="KNS189" s="20"/>
      <c r="KNT189" s="20"/>
      <c r="KNU189" s="20"/>
      <c r="KNV189" s="20"/>
      <c r="KNW189" s="20"/>
      <c r="KNX189" s="20"/>
      <c r="KNY189" s="20"/>
      <c r="KNZ189" s="20"/>
      <c r="KOA189" s="20"/>
      <c r="KOB189" s="20"/>
      <c r="KOC189" s="20"/>
      <c r="KOD189" s="20"/>
      <c r="KOE189" s="20"/>
      <c r="KOF189" s="20"/>
      <c r="KOG189" s="20"/>
      <c r="KOH189" s="20"/>
      <c r="KOI189" s="20"/>
      <c r="KOJ189" s="20"/>
      <c r="KOK189" s="20"/>
      <c r="KOL189" s="20"/>
      <c r="KOM189" s="20"/>
      <c r="KON189" s="20"/>
      <c r="KOO189" s="20"/>
      <c r="KOP189" s="20"/>
      <c r="KOQ189" s="20"/>
      <c r="KOR189" s="20"/>
      <c r="KOS189" s="20"/>
      <c r="KOT189" s="20"/>
      <c r="KOU189" s="20"/>
      <c r="KOV189" s="20"/>
      <c r="KOW189" s="20"/>
      <c r="KOX189" s="20"/>
      <c r="KOY189" s="20"/>
      <c r="KOZ189" s="20"/>
      <c r="KPA189" s="20"/>
      <c r="KPB189" s="20"/>
      <c r="KPC189" s="20"/>
      <c r="KPD189" s="20"/>
      <c r="KPE189" s="20"/>
      <c r="KPF189" s="20"/>
      <c r="KPG189" s="20"/>
      <c r="KPH189" s="20"/>
      <c r="KPI189" s="20"/>
      <c r="KPJ189" s="20"/>
      <c r="KPK189" s="20"/>
      <c r="KPL189" s="20"/>
      <c r="KPM189" s="20"/>
      <c r="KPN189" s="20"/>
      <c r="KPO189" s="20"/>
      <c r="KPP189" s="20"/>
      <c r="KPQ189" s="20"/>
      <c r="KPR189" s="20"/>
      <c r="KPS189" s="20"/>
      <c r="KPT189" s="20"/>
      <c r="KPU189" s="20"/>
      <c r="KPV189" s="20"/>
      <c r="KPW189" s="20"/>
      <c r="KPX189" s="20"/>
      <c r="KPY189" s="20"/>
      <c r="KPZ189" s="20"/>
      <c r="KQA189" s="20"/>
      <c r="KQB189" s="20"/>
      <c r="KQC189" s="20"/>
      <c r="KQD189" s="20"/>
      <c r="KQE189" s="20"/>
      <c r="KQF189" s="20"/>
      <c r="KQG189" s="20"/>
      <c r="KQH189" s="20"/>
      <c r="KQI189" s="20"/>
      <c r="KQJ189" s="20"/>
      <c r="KQK189" s="20"/>
      <c r="KQL189" s="20"/>
      <c r="KQM189" s="20"/>
      <c r="KQN189" s="20"/>
      <c r="KQO189" s="20"/>
      <c r="KQP189" s="20"/>
      <c r="KQQ189" s="20"/>
      <c r="KQR189" s="20"/>
      <c r="KQS189" s="20"/>
      <c r="KQT189" s="20"/>
      <c r="KQU189" s="20"/>
      <c r="KQV189" s="20"/>
      <c r="KQW189" s="20"/>
      <c r="KQX189" s="20"/>
      <c r="KQY189" s="20"/>
      <c r="KQZ189" s="20"/>
      <c r="KRA189" s="20"/>
      <c r="KRB189" s="20"/>
      <c r="KRC189" s="20"/>
      <c r="KRD189" s="20"/>
      <c r="KRE189" s="20"/>
      <c r="KRF189" s="20"/>
      <c r="KRG189" s="20"/>
      <c r="KRH189" s="20"/>
      <c r="KRI189" s="20"/>
      <c r="KRJ189" s="20"/>
      <c r="KRK189" s="20"/>
      <c r="KRL189" s="20"/>
      <c r="KRM189" s="20"/>
      <c r="KRN189" s="20"/>
      <c r="KRO189" s="20"/>
      <c r="KRP189" s="20"/>
      <c r="KRQ189" s="20"/>
      <c r="KRR189" s="20"/>
      <c r="KRS189" s="20"/>
      <c r="KRT189" s="20"/>
      <c r="KRU189" s="20"/>
      <c r="KRV189" s="20"/>
      <c r="KRW189" s="20"/>
      <c r="KRX189" s="20"/>
      <c r="KRY189" s="20"/>
      <c r="KRZ189" s="20"/>
      <c r="KSA189" s="20"/>
      <c r="KSB189" s="20"/>
      <c r="KSC189" s="20"/>
      <c r="KSD189" s="20"/>
      <c r="KSE189" s="20"/>
      <c r="KSF189" s="20"/>
      <c r="KSG189" s="20"/>
      <c r="KSH189" s="20"/>
      <c r="KSI189" s="20"/>
      <c r="KSJ189" s="20"/>
      <c r="KSK189" s="20"/>
      <c r="KSL189" s="20"/>
      <c r="KSM189" s="20"/>
      <c r="KSN189" s="20"/>
      <c r="KSO189" s="20"/>
      <c r="KSP189" s="20"/>
      <c r="KSQ189" s="20"/>
      <c r="KSR189" s="20"/>
      <c r="KSS189" s="20"/>
      <c r="KST189" s="20"/>
      <c r="KSU189" s="20"/>
      <c r="KSV189" s="20"/>
      <c r="KSW189" s="20"/>
      <c r="KSX189" s="20"/>
      <c r="KSY189" s="20"/>
      <c r="KSZ189" s="20"/>
      <c r="KTA189" s="20"/>
      <c r="KTB189" s="20"/>
      <c r="KTC189" s="20"/>
      <c r="KTD189" s="20"/>
      <c r="KTE189" s="20"/>
      <c r="KTF189" s="20"/>
      <c r="KTG189" s="20"/>
      <c r="KTH189" s="20"/>
      <c r="KTI189" s="20"/>
      <c r="KTJ189" s="20"/>
      <c r="KTK189" s="20"/>
      <c r="KTL189" s="20"/>
      <c r="KTM189" s="20"/>
      <c r="KTN189" s="20"/>
      <c r="KTO189" s="20"/>
      <c r="KTP189" s="20"/>
      <c r="KTQ189" s="20"/>
      <c r="KTR189" s="20"/>
      <c r="KTS189" s="20"/>
      <c r="KTT189" s="20"/>
      <c r="KTU189" s="20"/>
      <c r="KTV189" s="20"/>
      <c r="KTW189" s="20"/>
      <c r="KTX189" s="20"/>
      <c r="KTY189" s="20"/>
      <c r="KTZ189" s="20"/>
      <c r="KUA189" s="20"/>
      <c r="KUB189" s="20"/>
      <c r="KUC189" s="20"/>
      <c r="KUD189" s="20"/>
      <c r="KUE189" s="20"/>
      <c r="KUF189" s="20"/>
      <c r="KUG189" s="20"/>
      <c r="KUH189" s="20"/>
      <c r="KUI189" s="20"/>
      <c r="KUJ189" s="20"/>
      <c r="KUK189" s="20"/>
      <c r="KUL189" s="20"/>
      <c r="KUM189" s="20"/>
      <c r="KUN189" s="20"/>
      <c r="KUO189" s="20"/>
      <c r="KUP189" s="20"/>
      <c r="KUQ189" s="20"/>
      <c r="KUR189" s="20"/>
      <c r="KUS189" s="20"/>
      <c r="KUT189" s="20"/>
      <c r="KUU189" s="20"/>
      <c r="KUV189" s="20"/>
      <c r="KUW189" s="20"/>
      <c r="KUX189" s="20"/>
      <c r="KUY189" s="20"/>
      <c r="KUZ189" s="20"/>
      <c r="KVA189" s="20"/>
      <c r="KVB189" s="20"/>
      <c r="KVC189" s="20"/>
      <c r="KVD189" s="20"/>
      <c r="KVE189" s="20"/>
      <c r="KVF189" s="20"/>
      <c r="KVG189" s="20"/>
      <c r="KVH189" s="20"/>
      <c r="KVI189" s="20"/>
      <c r="KVJ189" s="20"/>
      <c r="KVK189" s="20"/>
      <c r="KVL189" s="20"/>
      <c r="KVM189" s="20"/>
      <c r="KVN189" s="20"/>
      <c r="KVO189" s="20"/>
      <c r="KVP189" s="20"/>
      <c r="KVQ189" s="20"/>
      <c r="KVR189" s="20"/>
      <c r="KVS189" s="20"/>
      <c r="KVT189" s="20"/>
      <c r="KVU189" s="20"/>
      <c r="KVV189" s="20"/>
      <c r="KVW189" s="20"/>
      <c r="KVX189" s="20"/>
      <c r="KVY189" s="20"/>
      <c r="KVZ189" s="20"/>
      <c r="KWA189" s="20"/>
      <c r="KWB189" s="20"/>
      <c r="KWC189" s="20"/>
      <c r="KWD189" s="20"/>
      <c r="KWE189" s="20"/>
      <c r="KWF189" s="20"/>
      <c r="KWG189" s="20"/>
      <c r="KWH189" s="20"/>
      <c r="KWI189" s="20"/>
      <c r="KWJ189" s="20"/>
      <c r="KWK189" s="20"/>
      <c r="KWL189" s="20"/>
      <c r="KWM189" s="20"/>
      <c r="KWN189" s="20"/>
      <c r="KWO189" s="20"/>
      <c r="KWP189" s="20"/>
      <c r="KWQ189" s="20"/>
      <c r="KWR189" s="20"/>
      <c r="KWS189" s="20"/>
      <c r="KWT189" s="20"/>
      <c r="KWU189" s="20"/>
      <c r="KWV189" s="20"/>
      <c r="KWW189" s="20"/>
      <c r="KWX189" s="20"/>
      <c r="KWY189" s="20"/>
      <c r="KWZ189" s="20"/>
      <c r="KXA189" s="20"/>
      <c r="KXB189" s="20"/>
      <c r="KXC189" s="20"/>
      <c r="KXD189" s="20"/>
      <c r="KXE189" s="20"/>
      <c r="KXF189" s="20"/>
      <c r="KXG189" s="20"/>
      <c r="KXH189" s="20"/>
      <c r="KXI189" s="20"/>
      <c r="KXJ189" s="20"/>
      <c r="KXK189" s="20"/>
      <c r="KXL189" s="20"/>
      <c r="KXM189" s="20"/>
      <c r="KXN189" s="20"/>
      <c r="KXO189" s="20"/>
      <c r="KXP189" s="20"/>
      <c r="KXQ189" s="20"/>
      <c r="KXR189" s="20"/>
      <c r="KXS189" s="20"/>
      <c r="KXT189" s="20"/>
      <c r="KXU189" s="20"/>
      <c r="KXV189" s="20"/>
      <c r="KXW189" s="20"/>
      <c r="KXX189" s="20"/>
      <c r="KXY189" s="20"/>
      <c r="KXZ189" s="20"/>
      <c r="KYA189" s="20"/>
      <c r="KYB189" s="20"/>
      <c r="KYC189" s="20"/>
      <c r="KYD189" s="20"/>
      <c r="KYE189" s="20"/>
      <c r="KYF189" s="20"/>
      <c r="KYG189" s="20"/>
      <c r="KYH189" s="20"/>
      <c r="KYI189" s="20"/>
      <c r="KYJ189" s="20"/>
      <c r="KYK189" s="20"/>
      <c r="KYL189" s="20"/>
      <c r="KYM189" s="20"/>
      <c r="KYN189" s="20"/>
      <c r="KYO189" s="20"/>
      <c r="KYP189" s="20"/>
      <c r="KYQ189" s="20"/>
      <c r="KYR189" s="20"/>
      <c r="KYS189" s="20"/>
      <c r="KYT189" s="20"/>
      <c r="KYU189" s="20"/>
      <c r="KYV189" s="20"/>
      <c r="KYW189" s="20"/>
      <c r="KYX189" s="20"/>
      <c r="KYY189" s="20"/>
      <c r="KYZ189" s="20"/>
      <c r="KZA189" s="20"/>
      <c r="KZB189" s="20"/>
      <c r="KZC189" s="20"/>
      <c r="KZD189" s="20"/>
      <c r="KZE189" s="20"/>
      <c r="KZF189" s="20"/>
      <c r="KZG189" s="20"/>
      <c r="KZH189" s="20"/>
      <c r="KZI189" s="20"/>
      <c r="KZJ189" s="20"/>
      <c r="KZK189" s="20"/>
      <c r="KZL189" s="20"/>
      <c r="KZM189" s="20"/>
      <c r="KZN189" s="20"/>
      <c r="KZO189" s="20"/>
      <c r="KZP189" s="20"/>
      <c r="KZQ189" s="20"/>
      <c r="KZR189" s="20"/>
      <c r="KZS189" s="20"/>
      <c r="KZT189" s="20"/>
      <c r="KZU189" s="20"/>
      <c r="KZV189" s="20"/>
      <c r="KZW189" s="20"/>
      <c r="KZX189" s="20"/>
      <c r="KZY189" s="20"/>
      <c r="KZZ189" s="20"/>
      <c r="LAA189" s="20"/>
      <c r="LAB189" s="20"/>
      <c r="LAC189" s="20"/>
      <c r="LAD189" s="20"/>
      <c r="LAE189" s="20"/>
      <c r="LAF189" s="20"/>
      <c r="LAG189" s="20"/>
      <c r="LAH189" s="20"/>
      <c r="LAI189" s="20"/>
      <c r="LAJ189" s="20"/>
      <c r="LAK189" s="20"/>
      <c r="LAL189" s="20"/>
      <c r="LAM189" s="20"/>
      <c r="LAN189" s="20"/>
      <c r="LAO189" s="20"/>
      <c r="LAP189" s="20"/>
      <c r="LAQ189" s="20"/>
      <c r="LAR189" s="20"/>
      <c r="LAS189" s="20"/>
      <c r="LAT189" s="20"/>
      <c r="LAU189" s="20"/>
      <c r="LAV189" s="20"/>
      <c r="LAW189" s="20"/>
      <c r="LAX189" s="20"/>
      <c r="LAY189" s="20"/>
      <c r="LAZ189" s="20"/>
      <c r="LBA189" s="20"/>
      <c r="LBB189" s="20"/>
      <c r="LBC189" s="20"/>
      <c r="LBD189" s="20"/>
      <c r="LBE189" s="20"/>
      <c r="LBF189" s="20"/>
      <c r="LBG189" s="20"/>
      <c r="LBH189" s="20"/>
      <c r="LBI189" s="20"/>
      <c r="LBJ189" s="20"/>
      <c r="LBK189" s="20"/>
      <c r="LBL189" s="20"/>
      <c r="LBM189" s="20"/>
      <c r="LBN189" s="20"/>
      <c r="LBO189" s="20"/>
      <c r="LBP189" s="20"/>
      <c r="LBQ189" s="20"/>
      <c r="LBR189" s="20"/>
      <c r="LBS189" s="20"/>
      <c r="LBT189" s="20"/>
      <c r="LBU189" s="20"/>
      <c r="LBV189" s="20"/>
      <c r="LBW189" s="20"/>
      <c r="LBX189" s="20"/>
      <c r="LBY189" s="20"/>
      <c r="LBZ189" s="20"/>
      <c r="LCA189" s="20"/>
      <c r="LCB189" s="20"/>
      <c r="LCC189" s="20"/>
      <c r="LCD189" s="20"/>
      <c r="LCE189" s="20"/>
      <c r="LCF189" s="20"/>
      <c r="LCG189" s="20"/>
      <c r="LCH189" s="20"/>
      <c r="LCI189" s="20"/>
      <c r="LCJ189" s="20"/>
      <c r="LCK189" s="20"/>
      <c r="LCL189" s="20"/>
      <c r="LCM189" s="20"/>
      <c r="LCN189" s="20"/>
      <c r="LCO189" s="20"/>
      <c r="LCP189" s="20"/>
      <c r="LCQ189" s="20"/>
      <c r="LCR189" s="20"/>
      <c r="LCS189" s="20"/>
      <c r="LCT189" s="20"/>
      <c r="LCU189" s="20"/>
      <c r="LCV189" s="20"/>
      <c r="LCW189" s="20"/>
      <c r="LCX189" s="20"/>
      <c r="LCY189" s="20"/>
      <c r="LCZ189" s="20"/>
      <c r="LDA189" s="20"/>
      <c r="LDB189" s="20"/>
      <c r="LDC189" s="20"/>
      <c r="LDD189" s="20"/>
      <c r="LDE189" s="20"/>
      <c r="LDF189" s="20"/>
      <c r="LDG189" s="20"/>
      <c r="LDH189" s="20"/>
      <c r="LDI189" s="20"/>
      <c r="LDJ189" s="20"/>
      <c r="LDK189" s="20"/>
      <c r="LDL189" s="20"/>
      <c r="LDM189" s="20"/>
      <c r="LDN189" s="20"/>
      <c r="LDO189" s="20"/>
      <c r="LDP189" s="20"/>
      <c r="LDQ189" s="20"/>
      <c r="LDR189" s="20"/>
      <c r="LDS189" s="20"/>
      <c r="LDT189" s="20"/>
      <c r="LDU189" s="20"/>
      <c r="LDV189" s="20"/>
      <c r="LDW189" s="20"/>
      <c r="LDX189" s="20"/>
      <c r="LDY189" s="20"/>
      <c r="LDZ189" s="20"/>
      <c r="LEA189" s="20"/>
      <c r="LEB189" s="20"/>
      <c r="LEC189" s="20"/>
      <c r="LED189" s="20"/>
      <c r="LEE189" s="20"/>
      <c r="LEF189" s="20"/>
      <c r="LEG189" s="20"/>
      <c r="LEH189" s="20"/>
      <c r="LEI189" s="20"/>
      <c r="LEJ189" s="20"/>
      <c r="LEK189" s="20"/>
      <c r="LEL189" s="20"/>
      <c r="LEM189" s="20"/>
      <c r="LEN189" s="20"/>
      <c r="LEO189" s="20"/>
      <c r="LEP189" s="20"/>
      <c r="LEQ189" s="20"/>
      <c r="LER189" s="20"/>
      <c r="LES189" s="20"/>
      <c r="LET189" s="20"/>
      <c r="LEU189" s="20"/>
      <c r="LEV189" s="20"/>
      <c r="LEW189" s="20"/>
      <c r="LEX189" s="20"/>
      <c r="LEY189" s="20"/>
      <c r="LEZ189" s="20"/>
      <c r="LFA189" s="20"/>
      <c r="LFB189" s="20"/>
      <c r="LFC189" s="20"/>
      <c r="LFD189" s="20"/>
      <c r="LFE189" s="20"/>
      <c r="LFF189" s="20"/>
      <c r="LFG189" s="20"/>
      <c r="LFH189" s="20"/>
      <c r="LFI189" s="20"/>
      <c r="LFJ189" s="20"/>
      <c r="LFK189" s="20"/>
      <c r="LFL189" s="20"/>
      <c r="LFM189" s="20"/>
      <c r="LFN189" s="20"/>
      <c r="LFO189" s="20"/>
      <c r="LFP189" s="20"/>
      <c r="LFQ189" s="20"/>
      <c r="LFR189" s="20"/>
      <c r="LFS189" s="20"/>
      <c r="LFT189" s="20"/>
      <c r="LFU189" s="20"/>
      <c r="LFV189" s="20"/>
      <c r="LFW189" s="20"/>
      <c r="LFX189" s="20"/>
      <c r="LFY189" s="20"/>
      <c r="LFZ189" s="20"/>
      <c r="LGA189" s="20"/>
      <c r="LGB189" s="20"/>
      <c r="LGC189" s="20"/>
      <c r="LGD189" s="20"/>
      <c r="LGE189" s="20"/>
      <c r="LGF189" s="20"/>
      <c r="LGG189" s="20"/>
      <c r="LGH189" s="20"/>
      <c r="LGI189" s="20"/>
      <c r="LGJ189" s="20"/>
      <c r="LGK189" s="20"/>
      <c r="LGL189" s="20"/>
      <c r="LGM189" s="20"/>
      <c r="LGN189" s="20"/>
      <c r="LGO189" s="20"/>
      <c r="LGP189" s="20"/>
      <c r="LGQ189" s="20"/>
      <c r="LGR189" s="20"/>
      <c r="LGS189" s="20"/>
      <c r="LGT189" s="20"/>
      <c r="LGU189" s="20"/>
      <c r="LGV189" s="20"/>
      <c r="LGW189" s="20"/>
      <c r="LGX189" s="20"/>
      <c r="LGY189" s="20"/>
      <c r="LGZ189" s="20"/>
      <c r="LHA189" s="20"/>
      <c r="LHB189" s="20"/>
      <c r="LHC189" s="20"/>
      <c r="LHD189" s="20"/>
      <c r="LHE189" s="20"/>
      <c r="LHF189" s="20"/>
      <c r="LHG189" s="20"/>
      <c r="LHH189" s="20"/>
      <c r="LHI189" s="20"/>
      <c r="LHJ189" s="20"/>
      <c r="LHK189" s="20"/>
      <c r="LHL189" s="20"/>
      <c r="LHM189" s="20"/>
      <c r="LHN189" s="20"/>
      <c r="LHO189" s="20"/>
      <c r="LHP189" s="20"/>
      <c r="LHQ189" s="20"/>
      <c r="LHR189" s="20"/>
      <c r="LHS189" s="20"/>
      <c r="LHT189" s="20"/>
      <c r="LHU189" s="20"/>
      <c r="LHV189" s="20"/>
      <c r="LHW189" s="20"/>
      <c r="LHX189" s="20"/>
      <c r="LHY189" s="20"/>
      <c r="LHZ189" s="20"/>
      <c r="LIA189" s="20"/>
      <c r="LIB189" s="20"/>
      <c r="LIC189" s="20"/>
      <c r="LID189" s="20"/>
      <c r="LIE189" s="20"/>
      <c r="LIF189" s="20"/>
      <c r="LIG189" s="20"/>
      <c r="LIH189" s="20"/>
      <c r="LII189" s="20"/>
      <c r="LIJ189" s="20"/>
      <c r="LIK189" s="20"/>
      <c r="LIL189" s="20"/>
      <c r="LIM189" s="20"/>
      <c r="LIN189" s="20"/>
      <c r="LIO189" s="20"/>
      <c r="LIP189" s="20"/>
      <c r="LIQ189" s="20"/>
      <c r="LIR189" s="20"/>
      <c r="LIS189" s="20"/>
      <c r="LIT189" s="20"/>
      <c r="LIU189" s="20"/>
      <c r="LIV189" s="20"/>
      <c r="LIW189" s="20"/>
      <c r="LIX189" s="20"/>
      <c r="LIY189" s="20"/>
      <c r="LIZ189" s="20"/>
      <c r="LJA189" s="20"/>
      <c r="LJB189" s="20"/>
      <c r="LJC189" s="20"/>
      <c r="LJD189" s="20"/>
      <c r="LJE189" s="20"/>
      <c r="LJF189" s="20"/>
      <c r="LJG189" s="20"/>
      <c r="LJH189" s="20"/>
      <c r="LJI189" s="20"/>
      <c r="LJJ189" s="20"/>
      <c r="LJK189" s="20"/>
      <c r="LJL189" s="20"/>
      <c r="LJM189" s="20"/>
      <c r="LJN189" s="20"/>
      <c r="LJO189" s="20"/>
      <c r="LJP189" s="20"/>
      <c r="LJQ189" s="20"/>
      <c r="LJR189" s="20"/>
      <c r="LJS189" s="20"/>
      <c r="LJT189" s="20"/>
      <c r="LJU189" s="20"/>
      <c r="LJV189" s="20"/>
      <c r="LJW189" s="20"/>
      <c r="LJX189" s="20"/>
      <c r="LJY189" s="20"/>
      <c r="LJZ189" s="20"/>
      <c r="LKA189" s="20"/>
      <c r="LKB189" s="20"/>
      <c r="LKC189" s="20"/>
      <c r="LKD189" s="20"/>
      <c r="LKE189" s="20"/>
      <c r="LKF189" s="20"/>
      <c r="LKG189" s="20"/>
      <c r="LKH189" s="20"/>
      <c r="LKI189" s="20"/>
      <c r="LKJ189" s="20"/>
      <c r="LKK189" s="20"/>
      <c r="LKL189" s="20"/>
      <c r="LKM189" s="20"/>
      <c r="LKN189" s="20"/>
      <c r="LKO189" s="20"/>
      <c r="LKP189" s="20"/>
      <c r="LKQ189" s="20"/>
      <c r="LKR189" s="20"/>
      <c r="LKS189" s="20"/>
      <c r="LKT189" s="20"/>
      <c r="LKU189" s="20"/>
      <c r="LKV189" s="20"/>
      <c r="LKW189" s="20"/>
      <c r="LKX189" s="20"/>
      <c r="LKY189" s="20"/>
      <c r="LKZ189" s="20"/>
      <c r="LLA189" s="20"/>
      <c r="LLB189" s="20"/>
      <c r="LLC189" s="20"/>
      <c r="LLD189" s="20"/>
      <c r="LLE189" s="20"/>
      <c r="LLF189" s="20"/>
      <c r="LLG189" s="20"/>
      <c r="LLH189" s="20"/>
      <c r="LLI189" s="20"/>
      <c r="LLJ189" s="20"/>
      <c r="LLK189" s="20"/>
      <c r="LLL189" s="20"/>
      <c r="LLM189" s="20"/>
      <c r="LLN189" s="20"/>
      <c r="LLO189" s="20"/>
      <c r="LLP189" s="20"/>
      <c r="LLQ189" s="20"/>
      <c r="LLR189" s="20"/>
      <c r="LLS189" s="20"/>
      <c r="LLT189" s="20"/>
      <c r="LLU189" s="20"/>
      <c r="LLV189" s="20"/>
      <c r="LLW189" s="20"/>
      <c r="LLX189" s="20"/>
      <c r="LLY189" s="20"/>
      <c r="LLZ189" s="20"/>
      <c r="LMA189" s="20"/>
      <c r="LMB189" s="20"/>
      <c r="LMC189" s="20"/>
      <c r="LMD189" s="20"/>
      <c r="LME189" s="20"/>
      <c r="LMF189" s="20"/>
      <c r="LMG189" s="20"/>
      <c r="LMH189" s="20"/>
      <c r="LMI189" s="20"/>
      <c r="LMJ189" s="20"/>
      <c r="LMK189" s="20"/>
      <c r="LML189" s="20"/>
      <c r="LMM189" s="20"/>
      <c r="LMN189" s="20"/>
      <c r="LMO189" s="20"/>
      <c r="LMP189" s="20"/>
      <c r="LMQ189" s="20"/>
      <c r="LMR189" s="20"/>
      <c r="LMS189" s="20"/>
      <c r="LMT189" s="20"/>
      <c r="LMU189" s="20"/>
      <c r="LMV189" s="20"/>
      <c r="LMW189" s="20"/>
      <c r="LMX189" s="20"/>
      <c r="LMY189" s="20"/>
      <c r="LMZ189" s="20"/>
      <c r="LNA189" s="20"/>
      <c r="LNB189" s="20"/>
      <c r="LNC189" s="20"/>
      <c r="LND189" s="20"/>
      <c r="LNE189" s="20"/>
      <c r="LNF189" s="20"/>
      <c r="LNG189" s="20"/>
      <c r="LNH189" s="20"/>
      <c r="LNI189" s="20"/>
      <c r="LNJ189" s="20"/>
      <c r="LNK189" s="20"/>
      <c r="LNL189" s="20"/>
      <c r="LNM189" s="20"/>
      <c r="LNN189" s="20"/>
      <c r="LNO189" s="20"/>
      <c r="LNP189" s="20"/>
      <c r="LNQ189" s="20"/>
      <c r="LNR189" s="20"/>
      <c r="LNS189" s="20"/>
      <c r="LNT189" s="20"/>
      <c r="LNU189" s="20"/>
      <c r="LNV189" s="20"/>
      <c r="LNW189" s="20"/>
      <c r="LNX189" s="20"/>
      <c r="LNY189" s="20"/>
      <c r="LNZ189" s="20"/>
      <c r="LOA189" s="20"/>
      <c r="LOB189" s="20"/>
      <c r="LOC189" s="20"/>
      <c r="LOD189" s="20"/>
      <c r="LOE189" s="20"/>
      <c r="LOF189" s="20"/>
      <c r="LOG189" s="20"/>
      <c r="LOH189" s="20"/>
      <c r="LOI189" s="20"/>
      <c r="LOJ189" s="20"/>
      <c r="LOK189" s="20"/>
      <c r="LOL189" s="20"/>
      <c r="LOM189" s="20"/>
      <c r="LON189" s="20"/>
      <c r="LOO189" s="20"/>
      <c r="LOP189" s="20"/>
      <c r="LOQ189" s="20"/>
      <c r="LOR189" s="20"/>
      <c r="LOS189" s="20"/>
      <c r="LOT189" s="20"/>
      <c r="LOU189" s="20"/>
      <c r="LOV189" s="20"/>
      <c r="LOW189" s="20"/>
      <c r="LOX189" s="20"/>
      <c r="LOY189" s="20"/>
      <c r="LOZ189" s="20"/>
      <c r="LPA189" s="20"/>
      <c r="LPB189" s="20"/>
      <c r="LPC189" s="20"/>
      <c r="LPD189" s="20"/>
      <c r="LPE189" s="20"/>
      <c r="LPF189" s="20"/>
      <c r="LPG189" s="20"/>
      <c r="LPH189" s="20"/>
      <c r="LPI189" s="20"/>
      <c r="LPJ189" s="20"/>
      <c r="LPK189" s="20"/>
      <c r="LPL189" s="20"/>
      <c r="LPM189" s="20"/>
      <c r="LPN189" s="20"/>
      <c r="LPO189" s="20"/>
      <c r="LPP189" s="20"/>
      <c r="LPQ189" s="20"/>
      <c r="LPR189" s="20"/>
      <c r="LPS189" s="20"/>
      <c r="LPT189" s="20"/>
      <c r="LPU189" s="20"/>
      <c r="LPV189" s="20"/>
      <c r="LPW189" s="20"/>
      <c r="LPX189" s="20"/>
      <c r="LPY189" s="20"/>
      <c r="LPZ189" s="20"/>
      <c r="LQA189" s="20"/>
      <c r="LQB189" s="20"/>
      <c r="LQC189" s="20"/>
      <c r="LQD189" s="20"/>
      <c r="LQE189" s="20"/>
      <c r="LQF189" s="20"/>
      <c r="LQG189" s="20"/>
      <c r="LQH189" s="20"/>
      <c r="LQI189" s="20"/>
      <c r="LQJ189" s="20"/>
      <c r="LQK189" s="20"/>
      <c r="LQL189" s="20"/>
      <c r="LQM189" s="20"/>
      <c r="LQN189" s="20"/>
      <c r="LQO189" s="20"/>
      <c r="LQP189" s="20"/>
      <c r="LQQ189" s="20"/>
      <c r="LQR189" s="20"/>
      <c r="LQS189" s="20"/>
      <c r="LQT189" s="20"/>
      <c r="LQU189" s="20"/>
      <c r="LQV189" s="20"/>
      <c r="LQW189" s="20"/>
      <c r="LQX189" s="20"/>
      <c r="LQY189" s="20"/>
      <c r="LQZ189" s="20"/>
      <c r="LRA189" s="20"/>
      <c r="LRB189" s="20"/>
      <c r="LRC189" s="20"/>
      <c r="LRD189" s="20"/>
      <c r="LRE189" s="20"/>
      <c r="LRF189" s="20"/>
      <c r="LRG189" s="20"/>
      <c r="LRH189" s="20"/>
      <c r="LRI189" s="20"/>
      <c r="LRJ189" s="20"/>
      <c r="LRK189" s="20"/>
      <c r="LRL189" s="20"/>
      <c r="LRM189" s="20"/>
      <c r="LRN189" s="20"/>
      <c r="LRO189" s="20"/>
      <c r="LRP189" s="20"/>
      <c r="LRQ189" s="20"/>
      <c r="LRR189" s="20"/>
      <c r="LRS189" s="20"/>
      <c r="LRT189" s="20"/>
      <c r="LRU189" s="20"/>
      <c r="LRV189" s="20"/>
      <c r="LRW189" s="20"/>
      <c r="LRX189" s="20"/>
      <c r="LRY189" s="20"/>
      <c r="LRZ189" s="20"/>
      <c r="LSA189" s="20"/>
      <c r="LSB189" s="20"/>
      <c r="LSC189" s="20"/>
      <c r="LSD189" s="20"/>
      <c r="LSE189" s="20"/>
      <c r="LSF189" s="20"/>
      <c r="LSG189" s="20"/>
      <c r="LSH189" s="20"/>
      <c r="LSI189" s="20"/>
      <c r="LSJ189" s="20"/>
      <c r="LSK189" s="20"/>
      <c r="LSL189" s="20"/>
      <c r="LSM189" s="20"/>
      <c r="LSN189" s="20"/>
      <c r="LSO189" s="20"/>
      <c r="LSP189" s="20"/>
      <c r="LSQ189" s="20"/>
      <c r="LSR189" s="20"/>
      <c r="LSS189" s="20"/>
      <c r="LST189" s="20"/>
      <c r="LSU189" s="20"/>
      <c r="LSV189" s="20"/>
      <c r="LSW189" s="20"/>
      <c r="LSX189" s="20"/>
      <c r="LSY189" s="20"/>
      <c r="LSZ189" s="20"/>
      <c r="LTA189" s="20"/>
      <c r="LTB189" s="20"/>
      <c r="LTC189" s="20"/>
      <c r="LTD189" s="20"/>
      <c r="LTE189" s="20"/>
      <c r="LTF189" s="20"/>
      <c r="LTG189" s="20"/>
      <c r="LTH189" s="20"/>
      <c r="LTI189" s="20"/>
      <c r="LTJ189" s="20"/>
      <c r="LTK189" s="20"/>
      <c r="LTL189" s="20"/>
      <c r="LTM189" s="20"/>
      <c r="LTN189" s="20"/>
      <c r="LTO189" s="20"/>
      <c r="LTP189" s="20"/>
      <c r="LTQ189" s="20"/>
      <c r="LTR189" s="20"/>
      <c r="LTS189" s="20"/>
      <c r="LTT189" s="20"/>
      <c r="LTU189" s="20"/>
      <c r="LTV189" s="20"/>
      <c r="LTW189" s="20"/>
      <c r="LTX189" s="20"/>
      <c r="LTY189" s="20"/>
      <c r="LTZ189" s="20"/>
      <c r="LUA189" s="20"/>
      <c r="LUB189" s="20"/>
      <c r="LUC189" s="20"/>
      <c r="LUD189" s="20"/>
      <c r="LUE189" s="20"/>
      <c r="LUF189" s="20"/>
      <c r="LUG189" s="20"/>
      <c r="LUH189" s="20"/>
      <c r="LUI189" s="20"/>
      <c r="LUJ189" s="20"/>
      <c r="LUK189" s="20"/>
      <c r="LUL189" s="20"/>
      <c r="LUM189" s="20"/>
      <c r="LUN189" s="20"/>
      <c r="LUO189" s="20"/>
      <c r="LUP189" s="20"/>
      <c r="LUQ189" s="20"/>
      <c r="LUR189" s="20"/>
      <c r="LUS189" s="20"/>
      <c r="LUT189" s="20"/>
      <c r="LUU189" s="20"/>
      <c r="LUV189" s="20"/>
      <c r="LUW189" s="20"/>
      <c r="LUX189" s="20"/>
      <c r="LUY189" s="20"/>
      <c r="LUZ189" s="20"/>
      <c r="LVA189" s="20"/>
      <c r="LVB189" s="20"/>
      <c r="LVC189" s="20"/>
      <c r="LVD189" s="20"/>
      <c r="LVE189" s="20"/>
      <c r="LVF189" s="20"/>
      <c r="LVG189" s="20"/>
      <c r="LVH189" s="20"/>
      <c r="LVI189" s="20"/>
      <c r="LVJ189" s="20"/>
      <c r="LVK189" s="20"/>
      <c r="LVL189" s="20"/>
      <c r="LVM189" s="20"/>
      <c r="LVN189" s="20"/>
      <c r="LVO189" s="20"/>
      <c r="LVP189" s="20"/>
      <c r="LVQ189" s="20"/>
      <c r="LVR189" s="20"/>
      <c r="LVS189" s="20"/>
      <c r="LVT189" s="20"/>
      <c r="LVU189" s="20"/>
      <c r="LVV189" s="20"/>
      <c r="LVW189" s="20"/>
      <c r="LVX189" s="20"/>
      <c r="LVY189" s="20"/>
      <c r="LVZ189" s="20"/>
      <c r="LWA189" s="20"/>
      <c r="LWB189" s="20"/>
      <c r="LWC189" s="20"/>
      <c r="LWD189" s="20"/>
      <c r="LWE189" s="20"/>
      <c r="LWF189" s="20"/>
      <c r="LWG189" s="20"/>
      <c r="LWH189" s="20"/>
      <c r="LWI189" s="20"/>
      <c r="LWJ189" s="20"/>
      <c r="LWK189" s="20"/>
      <c r="LWL189" s="20"/>
      <c r="LWM189" s="20"/>
      <c r="LWN189" s="20"/>
      <c r="LWO189" s="20"/>
      <c r="LWP189" s="20"/>
      <c r="LWQ189" s="20"/>
      <c r="LWR189" s="20"/>
      <c r="LWS189" s="20"/>
      <c r="LWT189" s="20"/>
      <c r="LWU189" s="20"/>
      <c r="LWV189" s="20"/>
      <c r="LWW189" s="20"/>
      <c r="LWX189" s="20"/>
      <c r="LWY189" s="20"/>
      <c r="LWZ189" s="20"/>
      <c r="LXA189" s="20"/>
      <c r="LXB189" s="20"/>
      <c r="LXC189" s="20"/>
      <c r="LXD189" s="20"/>
      <c r="LXE189" s="20"/>
      <c r="LXF189" s="20"/>
      <c r="LXG189" s="20"/>
      <c r="LXH189" s="20"/>
      <c r="LXI189" s="20"/>
      <c r="LXJ189" s="20"/>
      <c r="LXK189" s="20"/>
      <c r="LXL189" s="20"/>
      <c r="LXM189" s="20"/>
      <c r="LXN189" s="20"/>
      <c r="LXO189" s="20"/>
      <c r="LXP189" s="20"/>
      <c r="LXQ189" s="20"/>
      <c r="LXR189" s="20"/>
      <c r="LXS189" s="20"/>
      <c r="LXT189" s="20"/>
      <c r="LXU189" s="20"/>
      <c r="LXV189" s="20"/>
      <c r="LXW189" s="20"/>
      <c r="LXX189" s="20"/>
      <c r="LXY189" s="20"/>
      <c r="LXZ189" s="20"/>
      <c r="LYA189" s="20"/>
      <c r="LYB189" s="20"/>
      <c r="LYC189" s="20"/>
      <c r="LYD189" s="20"/>
      <c r="LYE189" s="20"/>
      <c r="LYF189" s="20"/>
      <c r="LYG189" s="20"/>
      <c r="LYH189" s="20"/>
      <c r="LYI189" s="20"/>
      <c r="LYJ189" s="20"/>
      <c r="LYK189" s="20"/>
      <c r="LYL189" s="20"/>
      <c r="LYM189" s="20"/>
      <c r="LYN189" s="20"/>
      <c r="LYO189" s="20"/>
      <c r="LYP189" s="20"/>
      <c r="LYQ189" s="20"/>
      <c r="LYR189" s="20"/>
      <c r="LYS189" s="20"/>
      <c r="LYT189" s="20"/>
      <c r="LYU189" s="20"/>
      <c r="LYV189" s="20"/>
      <c r="LYW189" s="20"/>
      <c r="LYX189" s="20"/>
      <c r="LYY189" s="20"/>
      <c r="LYZ189" s="20"/>
      <c r="LZA189" s="20"/>
      <c r="LZB189" s="20"/>
      <c r="LZC189" s="20"/>
      <c r="LZD189" s="20"/>
      <c r="LZE189" s="20"/>
      <c r="LZF189" s="20"/>
      <c r="LZG189" s="20"/>
      <c r="LZH189" s="20"/>
      <c r="LZI189" s="20"/>
      <c r="LZJ189" s="20"/>
      <c r="LZK189" s="20"/>
      <c r="LZL189" s="20"/>
      <c r="LZM189" s="20"/>
      <c r="LZN189" s="20"/>
      <c r="LZO189" s="20"/>
      <c r="LZP189" s="20"/>
      <c r="LZQ189" s="20"/>
      <c r="LZR189" s="20"/>
      <c r="LZS189" s="20"/>
      <c r="LZT189" s="20"/>
      <c r="LZU189" s="20"/>
      <c r="LZV189" s="20"/>
      <c r="LZW189" s="20"/>
      <c r="LZX189" s="20"/>
      <c r="LZY189" s="20"/>
      <c r="LZZ189" s="20"/>
      <c r="MAA189" s="20"/>
      <c r="MAB189" s="20"/>
      <c r="MAC189" s="20"/>
      <c r="MAD189" s="20"/>
      <c r="MAE189" s="20"/>
      <c r="MAF189" s="20"/>
      <c r="MAG189" s="20"/>
      <c r="MAH189" s="20"/>
      <c r="MAI189" s="20"/>
      <c r="MAJ189" s="20"/>
      <c r="MAK189" s="20"/>
      <c r="MAL189" s="20"/>
      <c r="MAM189" s="20"/>
      <c r="MAN189" s="20"/>
      <c r="MAO189" s="20"/>
      <c r="MAP189" s="20"/>
      <c r="MAQ189" s="20"/>
      <c r="MAR189" s="20"/>
      <c r="MAS189" s="20"/>
      <c r="MAT189" s="20"/>
      <c r="MAU189" s="20"/>
      <c r="MAV189" s="20"/>
      <c r="MAW189" s="20"/>
      <c r="MAX189" s="20"/>
      <c r="MAY189" s="20"/>
      <c r="MAZ189" s="20"/>
      <c r="MBA189" s="20"/>
      <c r="MBB189" s="20"/>
      <c r="MBC189" s="20"/>
      <c r="MBD189" s="20"/>
      <c r="MBE189" s="20"/>
      <c r="MBF189" s="20"/>
      <c r="MBG189" s="20"/>
      <c r="MBH189" s="20"/>
      <c r="MBI189" s="20"/>
      <c r="MBJ189" s="20"/>
      <c r="MBK189" s="20"/>
      <c r="MBL189" s="20"/>
      <c r="MBM189" s="20"/>
      <c r="MBN189" s="20"/>
      <c r="MBO189" s="20"/>
      <c r="MBP189" s="20"/>
      <c r="MBQ189" s="20"/>
      <c r="MBR189" s="20"/>
      <c r="MBS189" s="20"/>
      <c r="MBT189" s="20"/>
      <c r="MBU189" s="20"/>
      <c r="MBV189" s="20"/>
      <c r="MBW189" s="20"/>
      <c r="MBX189" s="20"/>
      <c r="MBY189" s="20"/>
      <c r="MBZ189" s="20"/>
      <c r="MCA189" s="20"/>
      <c r="MCB189" s="20"/>
      <c r="MCC189" s="20"/>
      <c r="MCD189" s="20"/>
      <c r="MCE189" s="20"/>
      <c r="MCF189" s="20"/>
      <c r="MCG189" s="20"/>
      <c r="MCH189" s="20"/>
      <c r="MCI189" s="20"/>
      <c r="MCJ189" s="20"/>
      <c r="MCK189" s="20"/>
      <c r="MCL189" s="20"/>
      <c r="MCM189" s="20"/>
      <c r="MCN189" s="20"/>
      <c r="MCO189" s="20"/>
      <c r="MCP189" s="20"/>
      <c r="MCQ189" s="20"/>
      <c r="MCR189" s="20"/>
      <c r="MCS189" s="20"/>
      <c r="MCT189" s="20"/>
      <c r="MCU189" s="20"/>
      <c r="MCV189" s="20"/>
      <c r="MCW189" s="20"/>
      <c r="MCX189" s="20"/>
      <c r="MCY189" s="20"/>
      <c r="MCZ189" s="20"/>
      <c r="MDA189" s="20"/>
      <c r="MDB189" s="20"/>
      <c r="MDC189" s="20"/>
      <c r="MDD189" s="20"/>
      <c r="MDE189" s="20"/>
      <c r="MDF189" s="20"/>
      <c r="MDG189" s="20"/>
      <c r="MDH189" s="20"/>
      <c r="MDI189" s="20"/>
      <c r="MDJ189" s="20"/>
      <c r="MDK189" s="20"/>
      <c r="MDL189" s="20"/>
      <c r="MDM189" s="20"/>
      <c r="MDN189" s="20"/>
      <c r="MDO189" s="20"/>
      <c r="MDP189" s="20"/>
      <c r="MDQ189" s="20"/>
      <c r="MDR189" s="20"/>
      <c r="MDS189" s="20"/>
      <c r="MDT189" s="20"/>
      <c r="MDU189" s="20"/>
      <c r="MDV189" s="20"/>
      <c r="MDW189" s="20"/>
      <c r="MDX189" s="20"/>
      <c r="MDY189" s="20"/>
      <c r="MDZ189" s="20"/>
      <c r="MEA189" s="20"/>
      <c r="MEB189" s="20"/>
      <c r="MEC189" s="20"/>
      <c r="MED189" s="20"/>
      <c r="MEE189" s="20"/>
      <c r="MEF189" s="20"/>
      <c r="MEG189" s="20"/>
      <c r="MEH189" s="20"/>
      <c r="MEI189" s="20"/>
      <c r="MEJ189" s="20"/>
      <c r="MEK189" s="20"/>
      <c r="MEL189" s="20"/>
      <c r="MEM189" s="20"/>
      <c r="MEN189" s="20"/>
      <c r="MEO189" s="20"/>
      <c r="MEP189" s="20"/>
      <c r="MEQ189" s="20"/>
      <c r="MER189" s="20"/>
      <c r="MES189" s="20"/>
      <c r="MET189" s="20"/>
      <c r="MEU189" s="20"/>
      <c r="MEV189" s="20"/>
      <c r="MEW189" s="20"/>
      <c r="MEX189" s="20"/>
      <c r="MEY189" s="20"/>
      <c r="MEZ189" s="20"/>
      <c r="MFA189" s="20"/>
      <c r="MFB189" s="20"/>
      <c r="MFC189" s="20"/>
      <c r="MFD189" s="20"/>
      <c r="MFE189" s="20"/>
      <c r="MFF189" s="20"/>
      <c r="MFG189" s="20"/>
      <c r="MFH189" s="20"/>
      <c r="MFI189" s="20"/>
      <c r="MFJ189" s="20"/>
      <c r="MFK189" s="20"/>
      <c r="MFL189" s="20"/>
      <c r="MFM189" s="20"/>
      <c r="MFN189" s="20"/>
      <c r="MFO189" s="20"/>
      <c r="MFP189" s="20"/>
      <c r="MFQ189" s="20"/>
      <c r="MFR189" s="20"/>
      <c r="MFS189" s="20"/>
      <c r="MFT189" s="20"/>
      <c r="MFU189" s="20"/>
      <c r="MFV189" s="20"/>
      <c r="MFW189" s="20"/>
      <c r="MFX189" s="20"/>
      <c r="MFY189" s="20"/>
      <c r="MFZ189" s="20"/>
      <c r="MGA189" s="20"/>
      <c r="MGB189" s="20"/>
      <c r="MGC189" s="20"/>
      <c r="MGD189" s="20"/>
      <c r="MGE189" s="20"/>
      <c r="MGF189" s="20"/>
      <c r="MGG189" s="20"/>
      <c r="MGH189" s="20"/>
      <c r="MGI189" s="20"/>
      <c r="MGJ189" s="20"/>
      <c r="MGK189" s="20"/>
      <c r="MGL189" s="20"/>
      <c r="MGM189" s="20"/>
      <c r="MGN189" s="20"/>
      <c r="MGO189" s="20"/>
      <c r="MGP189" s="20"/>
      <c r="MGQ189" s="20"/>
      <c r="MGR189" s="20"/>
      <c r="MGS189" s="20"/>
      <c r="MGT189" s="20"/>
      <c r="MGU189" s="20"/>
      <c r="MGV189" s="20"/>
      <c r="MGW189" s="20"/>
      <c r="MGX189" s="20"/>
      <c r="MGY189" s="20"/>
      <c r="MGZ189" s="20"/>
      <c r="MHA189" s="20"/>
      <c r="MHB189" s="20"/>
      <c r="MHC189" s="20"/>
      <c r="MHD189" s="20"/>
      <c r="MHE189" s="20"/>
      <c r="MHF189" s="20"/>
      <c r="MHG189" s="20"/>
      <c r="MHH189" s="20"/>
      <c r="MHI189" s="20"/>
      <c r="MHJ189" s="20"/>
      <c r="MHK189" s="20"/>
      <c r="MHL189" s="20"/>
      <c r="MHM189" s="20"/>
      <c r="MHN189" s="20"/>
      <c r="MHO189" s="20"/>
      <c r="MHP189" s="20"/>
      <c r="MHQ189" s="20"/>
      <c r="MHR189" s="20"/>
      <c r="MHS189" s="20"/>
      <c r="MHT189" s="20"/>
      <c r="MHU189" s="20"/>
      <c r="MHV189" s="20"/>
      <c r="MHW189" s="20"/>
      <c r="MHX189" s="20"/>
      <c r="MHY189" s="20"/>
      <c r="MHZ189" s="20"/>
      <c r="MIA189" s="20"/>
      <c r="MIB189" s="20"/>
      <c r="MIC189" s="20"/>
      <c r="MID189" s="20"/>
      <c r="MIE189" s="20"/>
      <c r="MIF189" s="20"/>
      <c r="MIG189" s="20"/>
      <c r="MIH189" s="20"/>
      <c r="MII189" s="20"/>
      <c r="MIJ189" s="20"/>
      <c r="MIK189" s="20"/>
      <c r="MIL189" s="20"/>
      <c r="MIM189" s="20"/>
      <c r="MIN189" s="20"/>
      <c r="MIO189" s="20"/>
      <c r="MIP189" s="20"/>
      <c r="MIQ189" s="20"/>
      <c r="MIR189" s="20"/>
      <c r="MIS189" s="20"/>
      <c r="MIT189" s="20"/>
      <c r="MIU189" s="20"/>
      <c r="MIV189" s="20"/>
      <c r="MIW189" s="20"/>
      <c r="MIX189" s="20"/>
      <c r="MIY189" s="20"/>
      <c r="MIZ189" s="20"/>
      <c r="MJA189" s="20"/>
      <c r="MJB189" s="20"/>
      <c r="MJC189" s="20"/>
      <c r="MJD189" s="20"/>
      <c r="MJE189" s="20"/>
      <c r="MJF189" s="20"/>
      <c r="MJG189" s="20"/>
      <c r="MJH189" s="20"/>
      <c r="MJI189" s="20"/>
      <c r="MJJ189" s="20"/>
      <c r="MJK189" s="20"/>
      <c r="MJL189" s="20"/>
      <c r="MJM189" s="20"/>
      <c r="MJN189" s="20"/>
      <c r="MJO189" s="20"/>
      <c r="MJP189" s="20"/>
      <c r="MJQ189" s="20"/>
      <c r="MJR189" s="20"/>
      <c r="MJS189" s="20"/>
      <c r="MJT189" s="20"/>
      <c r="MJU189" s="20"/>
      <c r="MJV189" s="20"/>
      <c r="MJW189" s="20"/>
      <c r="MJX189" s="20"/>
      <c r="MJY189" s="20"/>
      <c r="MJZ189" s="20"/>
      <c r="MKA189" s="20"/>
      <c r="MKB189" s="20"/>
      <c r="MKC189" s="20"/>
      <c r="MKD189" s="20"/>
      <c r="MKE189" s="20"/>
      <c r="MKF189" s="20"/>
      <c r="MKG189" s="20"/>
      <c r="MKH189" s="20"/>
      <c r="MKI189" s="20"/>
      <c r="MKJ189" s="20"/>
      <c r="MKK189" s="20"/>
      <c r="MKL189" s="20"/>
      <c r="MKM189" s="20"/>
      <c r="MKN189" s="20"/>
      <c r="MKO189" s="20"/>
      <c r="MKP189" s="20"/>
      <c r="MKQ189" s="20"/>
      <c r="MKR189" s="20"/>
      <c r="MKS189" s="20"/>
      <c r="MKT189" s="20"/>
      <c r="MKU189" s="20"/>
      <c r="MKV189" s="20"/>
      <c r="MKW189" s="20"/>
      <c r="MKX189" s="20"/>
      <c r="MKY189" s="20"/>
      <c r="MKZ189" s="20"/>
      <c r="MLA189" s="20"/>
      <c r="MLB189" s="20"/>
      <c r="MLC189" s="20"/>
      <c r="MLD189" s="20"/>
      <c r="MLE189" s="20"/>
      <c r="MLF189" s="20"/>
      <c r="MLG189" s="20"/>
      <c r="MLH189" s="20"/>
      <c r="MLI189" s="20"/>
      <c r="MLJ189" s="20"/>
      <c r="MLK189" s="20"/>
      <c r="MLL189" s="20"/>
      <c r="MLM189" s="20"/>
      <c r="MLN189" s="20"/>
      <c r="MLO189" s="20"/>
      <c r="MLP189" s="20"/>
      <c r="MLQ189" s="20"/>
      <c r="MLR189" s="20"/>
      <c r="MLS189" s="20"/>
      <c r="MLT189" s="20"/>
      <c r="MLU189" s="20"/>
      <c r="MLV189" s="20"/>
      <c r="MLW189" s="20"/>
      <c r="MLX189" s="20"/>
      <c r="MLY189" s="20"/>
      <c r="MLZ189" s="20"/>
      <c r="MMA189" s="20"/>
      <c r="MMB189" s="20"/>
      <c r="MMC189" s="20"/>
      <c r="MMD189" s="20"/>
      <c r="MME189" s="20"/>
      <c r="MMF189" s="20"/>
      <c r="MMG189" s="20"/>
      <c r="MMH189" s="20"/>
      <c r="MMI189" s="20"/>
      <c r="MMJ189" s="20"/>
      <c r="MMK189" s="20"/>
      <c r="MML189" s="20"/>
      <c r="MMM189" s="20"/>
      <c r="MMN189" s="20"/>
      <c r="MMO189" s="20"/>
      <c r="MMP189" s="20"/>
      <c r="MMQ189" s="20"/>
      <c r="MMR189" s="20"/>
      <c r="MMS189" s="20"/>
      <c r="MMT189" s="20"/>
      <c r="MMU189" s="20"/>
      <c r="MMV189" s="20"/>
      <c r="MMW189" s="20"/>
      <c r="MMX189" s="20"/>
      <c r="MMY189" s="20"/>
      <c r="MMZ189" s="20"/>
      <c r="MNA189" s="20"/>
      <c r="MNB189" s="20"/>
      <c r="MNC189" s="20"/>
      <c r="MND189" s="20"/>
      <c r="MNE189" s="20"/>
      <c r="MNF189" s="20"/>
      <c r="MNG189" s="20"/>
      <c r="MNH189" s="20"/>
      <c r="MNI189" s="20"/>
      <c r="MNJ189" s="20"/>
      <c r="MNK189" s="20"/>
      <c r="MNL189" s="20"/>
      <c r="MNM189" s="20"/>
      <c r="MNN189" s="20"/>
      <c r="MNO189" s="20"/>
      <c r="MNP189" s="20"/>
      <c r="MNQ189" s="20"/>
      <c r="MNR189" s="20"/>
      <c r="MNS189" s="20"/>
      <c r="MNT189" s="20"/>
      <c r="MNU189" s="20"/>
      <c r="MNV189" s="20"/>
      <c r="MNW189" s="20"/>
      <c r="MNX189" s="20"/>
      <c r="MNY189" s="20"/>
      <c r="MNZ189" s="20"/>
      <c r="MOA189" s="20"/>
      <c r="MOB189" s="20"/>
      <c r="MOC189" s="20"/>
      <c r="MOD189" s="20"/>
      <c r="MOE189" s="20"/>
      <c r="MOF189" s="20"/>
      <c r="MOG189" s="20"/>
      <c r="MOH189" s="20"/>
      <c r="MOI189" s="20"/>
      <c r="MOJ189" s="20"/>
      <c r="MOK189" s="20"/>
      <c r="MOL189" s="20"/>
      <c r="MOM189" s="20"/>
      <c r="MON189" s="20"/>
      <c r="MOO189" s="20"/>
      <c r="MOP189" s="20"/>
      <c r="MOQ189" s="20"/>
      <c r="MOR189" s="20"/>
      <c r="MOS189" s="20"/>
      <c r="MOT189" s="20"/>
      <c r="MOU189" s="20"/>
      <c r="MOV189" s="20"/>
      <c r="MOW189" s="20"/>
      <c r="MOX189" s="20"/>
      <c r="MOY189" s="20"/>
      <c r="MOZ189" s="20"/>
      <c r="MPA189" s="20"/>
      <c r="MPB189" s="20"/>
      <c r="MPC189" s="20"/>
      <c r="MPD189" s="20"/>
      <c r="MPE189" s="20"/>
      <c r="MPF189" s="20"/>
      <c r="MPG189" s="20"/>
      <c r="MPH189" s="20"/>
      <c r="MPI189" s="20"/>
      <c r="MPJ189" s="20"/>
      <c r="MPK189" s="20"/>
      <c r="MPL189" s="20"/>
      <c r="MPM189" s="20"/>
      <c r="MPN189" s="20"/>
      <c r="MPO189" s="20"/>
      <c r="MPP189" s="20"/>
      <c r="MPQ189" s="20"/>
      <c r="MPR189" s="20"/>
      <c r="MPS189" s="20"/>
      <c r="MPT189" s="20"/>
      <c r="MPU189" s="20"/>
      <c r="MPV189" s="20"/>
      <c r="MPW189" s="20"/>
      <c r="MPX189" s="20"/>
      <c r="MPY189" s="20"/>
      <c r="MPZ189" s="20"/>
      <c r="MQA189" s="20"/>
      <c r="MQB189" s="20"/>
      <c r="MQC189" s="20"/>
      <c r="MQD189" s="20"/>
      <c r="MQE189" s="20"/>
      <c r="MQF189" s="20"/>
      <c r="MQG189" s="20"/>
      <c r="MQH189" s="20"/>
      <c r="MQI189" s="20"/>
      <c r="MQJ189" s="20"/>
      <c r="MQK189" s="20"/>
      <c r="MQL189" s="20"/>
      <c r="MQM189" s="20"/>
      <c r="MQN189" s="20"/>
      <c r="MQO189" s="20"/>
      <c r="MQP189" s="20"/>
      <c r="MQQ189" s="20"/>
      <c r="MQR189" s="20"/>
      <c r="MQS189" s="20"/>
      <c r="MQT189" s="20"/>
      <c r="MQU189" s="20"/>
      <c r="MQV189" s="20"/>
      <c r="MQW189" s="20"/>
      <c r="MQX189" s="20"/>
      <c r="MQY189" s="20"/>
      <c r="MQZ189" s="20"/>
      <c r="MRA189" s="20"/>
      <c r="MRB189" s="20"/>
      <c r="MRC189" s="20"/>
      <c r="MRD189" s="20"/>
      <c r="MRE189" s="20"/>
      <c r="MRF189" s="20"/>
      <c r="MRG189" s="20"/>
      <c r="MRH189" s="20"/>
      <c r="MRI189" s="20"/>
      <c r="MRJ189" s="20"/>
      <c r="MRK189" s="20"/>
      <c r="MRL189" s="20"/>
      <c r="MRM189" s="20"/>
      <c r="MRN189" s="20"/>
      <c r="MRO189" s="20"/>
      <c r="MRP189" s="20"/>
      <c r="MRQ189" s="20"/>
      <c r="MRR189" s="20"/>
      <c r="MRS189" s="20"/>
      <c r="MRT189" s="20"/>
      <c r="MRU189" s="20"/>
      <c r="MRV189" s="20"/>
      <c r="MRW189" s="20"/>
      <c r="MRX189" s="20"/>
      <c r="MRY189" s="20"/>
      <c r="MRZ189" s="20"/>
      <c r="MSA189" s="20"/>
      <c r="MSB189" s="20"/>
      <c r="MSC189" s="20"/>
      <c r="MSD189" s="20"/>
      <c r="MSE189" s="20"/>
      <c r="MSF189" s="20"/>
      <c r="MSG189" s="20"/>
      <c r="MSH189" s="20"/>
      <c r="MSI189" s="20"/>
      <c r="MSJ189" s="20"/>
      <c r="MSK189" s="20"/>
      <c r="MSL189" s="20"/>
      <c r="MSM189" s="20"/>
      <c r="MSN189" s="20"/>
      <c r="MSO189" s="20"/>
      <c r="MSP189" s="20"/>
      <c r="MSQ189" s="20"/>
      <c r="MSR189" s="20"/>
      <c r="MSS189" s="20"/>
      <c r="MST189" s="20"/>
      <c r="MSU189" s="20"/>
      <c r="MSV189" s="20"/>
      <c r="MSW189" s="20"/>
      <c r="MSX189" s="20"/>
      <c r="MSY189" s="20"/>
      <c r="MSZ189" s="20"/>
      <c r="MTA189" s="20"/>
      <c r="MTB189" s="20"/>
      <c r="MTC189" s="20"/>
      <c r="MTD189" s="20"/>
      <c r="MTE189" s="20"/>
      <c r="MTF189" s="20"/>
      <c r="MTG189" s="20"/>
      <c r="MTH189" s="20"/>
      <c r="MTI189" s="20"/>
      <c r="MTJ189" s="20"/>
      <c r="MTK189" s="20"/>
      <c r="MTL189" s="20"/>
      <c r="MTM189" s="20"/>
      <c r="MTN189" s="20"/>
      <c r="MTO189" s="20"/>
      <c r="MTP189" s="20"/>
      <c r="MTQ189" s="20"/>
      <c r="MTR189" s="20"/>
      <c r="MTS189" s="20"/>
      <c r="MTT189" s="20"/>
      <c r="MTU189" s="20"/>
      <c r="MTV189" s="20"/>
      <c r="MTW189" s="20"/>
      <c r="MTX189" s="20"/>
      <c r="MTY189" s="20"/>
      <c r="MTZ189" s="20"/>
      <c r="MUA189" s="20"/>
      <c r="MUB189" s="20"/>
      <c r="MUC189" s="20"/>
      <c r="MUD189" s="20"/>
      <c r="MUE189" s="20"/>
      <c r="MUF189" s="20"/>
      <c r="MUG189" s="20"/>
      <c r="MUH189" s="20"/>
      <c r="MUI189" s="20"/>
      <c r="MUJ189" s="20"/>
      <c r="MUK189" s="20"/>
      <c r="MUL189" s="20"/>
      <c r="MUM189" s="20"/>
      <c r="MUN189" s="20"/>
      <c r="MUO189" s="20"/>
      <c r="MUP189" s="20"/>
      <c r="MUQ189" s="20"/>
      <c r="MUR189" s="20"/>
      <c r="MUS189" s="20"/>
      <c r="MUT189" s="20"/>
      <c r="MUU189" s="20"/>
      <c r="MUV189" s="20"/>
      <c r="MUW189" s="20"/>
      <c r="MUX189" s="20"/>
      <c r="MUY189" s="20"/>
      <c r="MUZ189" s="20"/>
      <c r="MVA189" s="20"/>
      <c r="MVB189" s="20"/>
      <c r="MVC189" s="20"/>
      <c r="MVD189" s="20"/>
      <c r="MVE189" s="20"/>
      <c r="MVF189" s="20"/>
      <c r="MVG189" s="20"/>
      <c r="MVH189" s="20"/>
      <c r="MVI189" s="20"/>
      <c r="MVJ189" s="20"/>
      <c r="MVK189" s="20"/>
      <c r="MVL189" s="20"/>
      <c r="MVM189" s="20"/>
      <c r="MVN189" s="20"/>
      <c r="MVO189" s="20"/>
      <c r="MVP189" s="20"/>
      <c r="MVQ189" s="20"/>
      <c r="MVR189" s="20"/>
      <c r="MVS189" s="20"/>
      <c r="MVT189" s="20"/>
      <c r="MVU189" s="20"/>
      <c r="MVV189" s="20"/>
      <c r="MVW189" s="20"/>
      <c r="MVX189" s="20"/>
      <c r="MVY189" s="20"/>
      <c r="MVZ189" s="20"/>
      <c r="MWA189" s="20"/>
      <c r="MWB189" s="20"/>
      <c r="MWC189" s="20"/>
      <c r="MWD189" s="20"/>
      <c r="MWE189" s="20"/>
      <c r="MWF189" s="20"/>
      <c r="MWG189" s="20"/>
      <c r="MWH189" s="20"/>
      <c r="MWI189" s="20"/>
      <c r="MWJ189" s="20"/>
      <c r="MWK189" s="20"/>
      <c r="MWL189" s="20"/>
      <c r="MWM189" s="20"/>
      <c r="MWN189" s="20"/>
      <c r="MWO189" s="20"/>
      <c r="MWP189" s="20"/>
      <c r="MWQ189" s="20"/>
      <c r="MWR189" s="20"/>
      <c r="MWS189" s="20"/>
      <c r="MWT189" s="20"/>
      <c r="MWU189" s="20"/>
      <c r="MWV189" s="20"/>
      <c r="MWW189" s="20"/>
      <c r="MWX189" s="20"/>
      <c r="MWY189" s="20"/>
      <c r="MWZ189" s="20"/>
      <c r="MXA189" s="20"/>
      <c r="MXB189" s="20"/>
      <c r="MXC189" s="20"/>
      <c r="MXD189" s="20"/>
      <c r="MXE189" s="20"/>
      <c r="MXF189" s="20"/>
      <c r="MXG189" s="20"/>
      <c r="MXH189" s="20"/>
      <c r="MXI189" s="20"/>
      <c r="MXJ189" s="20"/>
      <c r="MXK189" s="20"/>
      <c r="MXL189" s="20"/>
      <c r="MXM189" s="20"/>
      <c r="MXN189" s="20"/>
      <c r="MXO189" s="20"/>
      <c r="MXP189" s="20"/>
      <c r="MXQ189" s="20"/>
      <c r="MXR189" s="20"/>
      <c r="MXS189" s="20"/>
      <c r="MXT189" s="20"/>
      <c r="MXU189" s="20"/>
      <c r="MXV189" s="20"/>
      <c r="MXW189" s="20"/>
      <c r="MXX189" s="20"/>
      <c r="MXY189" s="20"/>
      <c r="MXZ189" s="20"/>
      <c r="MYA189" s="20"/>
      <c r="MYB189" s="20"/>
      <c r="MYC189" s="20"/>
      <c r="MYD189" s="20"/>
      <c r="MYE189" s="20"/>
      <c r="MYF189" s="20"/>
      <c r="MYG189" s="20"/>
      <c r="MYH189" s="20"/>
      <c r="MYI189" s="20"/>
      <c r="MYJ189" s="20"/>
      <c r="MYK189" s="20"/>
      <c r="MYL189" s="20"/>
      <c r="MYM189" s="20"/>
      <c r="MYN189" s="20"/>
      <c r="MYO189" s="20"/>
      <c r="MYP189" s="20"/>
      <c r="MYQ189" s="20"/>
      <c r="MYR189" s="20"/>
      <c r="MYS189" s="20"/>
      <c r="MYT189" s="20"/>
      <c r="MYU189" s="20"/>
      <c r="MYV189" s="20"/>
      <c r="MYW189" s="20"/>
      <c r="MYX189" s="20"/>
      <c r="MYY189" s="20"/>
      <c r="MYZ189" s="20"/>
      <c r="MZA189" s="20"/>
      <c r="MZB189" s="20"/>
      <c r="MZC189" s="20"/>
      <c r="MZD189" s="20"/>
      <c r="MZE189" s="20"/>
      <c r="MZF189" s="20"/>
      <c r="MZG189" s="20"/>
      <c r="MZH189" s="20"/>
      <c r="MZI189" s="20"/>
      <c r="MZJ189" s="20"/>
      <c r="MZK189" s="20"/>
      <c r="MZL189" s="20"/>
      <c r="MZM189" s="20"/>
      <c r="MZN189" s="20"/>
      <c r="MZO189" s="20"/>
      <c r="MZP189" s="20"/>
      <c r="MZQ189" s="20"/>
      <c r="MZR189" s="20"/>
      <c r="MZS189" s="20"/>
      <c r="MZT189" s="20"/>
      <c r="MZU189" s="20"/>
      <c r="MZV189" s="20"/>
      <c r="MZW189" s="20"/>
      <c r="MZX189" s="20"/>
      <c r="MZY189" s="20"/>
      <c r="MZZ189" s="20"/>
      <c r="NAA189" s="20"/>
      <c r="NAB189" s="20"/>
      <c r="NAC189" s="20"/>
      <c r="NAD189" s="20"/>
      <c r="NAE189" s="20"/>
      <c r="NAF189" s="20"/>
      <c r="NAG189" s="20"/>
      <c r="NAH189" s="20"/>
      <c r="NAI189" s="20"/>
      <c r="NAJ189" s="20"/>
      <c r="NAK189" s="20"/>
      <c r="NAL189" s="20"/>
      <c r="NAM189" s="20"/>
      <c r="NAN189" s="20"/>
      <c r="NAO189" s="20"/>
      <c r="NAP189" s="20"/>
      <c r="NAQ189" s="20"/>
      <c r="NAR189" s="20"/>
      <c r="NAS189" s="20"/>
      <c r="NAT189" s="20"/>
      <c r="NAU189" s="20"/>
      <c r="NAV189" s="20"/>
      <c r="NAW189" s="20"/>
      <c r="NAX189" s="20"/>
      <c r="NAY189" s="20"/>
      <c r="NAZ189" s="20"/>
      <c r="NBA189" s="20"/>
      <c r="NBB189" s="20"/>
      <c r="NBC189" s="20"/>
      <c r="NBD189" s="20"/>
      <c r="NBE189" s="20"/>
      <c r="NBF189" s="20"/>
      <c r="NBG189" s="20"/>
      <c r="NBH189" s="20"/>
      <c r="NBI189" s="20"/>
      <c r="NBJ189" s="20"/>
      <c r="NBK189" s="20"/>
      <c r="NBL189" s="20"/>
      <c r="NBM189" s="20"/>
      <c r="NBN189" s="20"/>
      <c r="NBO189" s="20"/>
      <c r="NBP189" s="20"/>
      <c r="NBQ189" s="20"/>
      <c r="NBR189" s="20"/>
      <c r="NBS189" s="20"/>
      <c r="NBT189" s="20"/>
      <c r="NBU189" s="20"/>
      <c r="NBV189" s="20"/>
      <c r="NBW189" s="20"/>
      <c r="NBX189" s="20"/>
      <c r="NBY189" s="20"/>
      <c r="NBZ189" s="20"/>
      <c r="NCA189" s="20"/>
      <c r="NCB189" s="20"/>
      <c r="NCC189" s="20"/>
      <c r="NCD189" s="20"/>
      <c r="NCE189" s="20"/>
      <c r="NCF189" s="20"/>
      <c r="NCG189" s="20"/>
      <c r="NCH189" s="20"/>
      <c r="NCI189" s="20"/>
      <c r="NCJ189" s="20"/>
      <c r="NCK189" s="20"/>
      <c r="NCL189" s="20"/>
      <c r="NCM189" s="20"/>
      <c r="NCN189" s="20"/>
      <c r="NCO189" s="20"/>
      <c r="NCP189" s="20"/>
      <c r="NCQ189" s="20"/>
      <c r="NCR189" s="20"/>
      <c r="NCS189" s="20"/>
      <c r="NCT189" s="20"/>
      <c r="NCU189" s="20"/>
      <c r="NCV189" s="20"/>
      <c r="NCW189" s="20"/>
      <c r="NCX189" s="20"/>
      <c r="NCY189" s="20"/>
      <c r="NCZ189" s="20"/>
      <c r="NDA189" s="20"/>
      <c r="NDB189" s="20"/>
      <c r="NDC189" s="20"/>
      <c r="NDD189" s="20"/>
      <c r="NDE189" s="20"/>
      <c r="NDF189" s="20"/>
      <c r="NDG189" s="20"/>
      <c r="NDH189" s="20"/>
      <c r="NDI189" s="20"/>
      <c r="NDJ189" s="20"/>
      <c r="NDK189" s="20"/>
      <c r="NDL189" s="20"/>
      <c r="NDM189" s="20"/>
      <c r="NDN189" s="20"/>
      <c r="NDO189" s="20"/>
      <c r="NDP189" s="20"/>
      <c r="NDQ189" s="20"/>
      <c r="NDR189" s="20"/>
      <c r="NDS189" s="20"/>
      <c r="NDT189" s="20"/>
      <c r="NDU189" s="20"/>
      <c r="NDV189" s="20"/>
      <c r="NDW189" s="20"/>
      <c r="NDX189" s="20"/>
      <c r="NDY189" s="20"/>
      <c r="NDZ189" s="20"/>
      <c r="NEA189" s="20"/>
      <c r="NEB189" s="20"/>
      <c r="NEC189" s="20"/>
      <c r="NED189" s="20"/>
      <c r="NEE189" s="20"/>
      <c r="NEF189" s="20"/>
      <c r="NEG189" s="20"/>
      <c r="NEH189" s="20"/>
      <c r="NEI189" s="20"/>
      <c r="NEJ189" s="20"/>
      <c r="NEK189" s="20"/>
      <c r="NEL189" s="20"/>
      <c r="NEM189" s="20"/>
      <c r="NEN189" s="20"/>
      <c r="NEO189" s="20"/>
      <c r="NEP189" s="20"/>
      <c r="NEQ189" s="20"/>
      <c r="NER189" s="20"/>
      <c r="NES189" s="20"/>
      <c r="NET189" s="20"/>
      <c r="NEU189" s="20"/>
      <c r="NEV189" s="20"/>
      <c r="NEW189" s="20"/>
      <c r="NEX189" s="20"/>
      <c r="NEY189" s="20"/>
      <c r="NEZ189" s="20"/>
      <c r="NFA189" s="20"/>
      <c r="NFB189" s="20"/>
      <c r="NFC189" s="20"/>
      <c r="NFD189" s="20"/>
      <c r="NFE189" s="20"/>
      <c r="NFF189" s="20"/>
      <c r="NFG189" s="20"/>
      <c r="NFH189" s="20"/>
      <c r="NFI189" s="20"/>
      <c r="NFJ189" s="20"/>
      <c r="NFK189" s="20"/>
      <c r="NFL189" s="20"/>
      <c r="NFM189" s="20"/>
      <c r="NFN189" s="20"/>
      <c r="NFO189" s="20"/>
      <c r="NFP189" s="20"/>
      <c r="NFQ189" s="20"/>
      <c r="NFR189" s="20"/>
      <c r="NFS189" s="20"/>
      <c r="NFT189" s="20"/>
      <c r="NFU189" s="20"/>
      <c r="NFV189" s="20"/>
      <c r="NFW189" s="20"/>
      <c r="NFX189" s="20"/>
      <c r="NFY189" s="20"/>
      <c r="NFZ189" s="20"/>
      <c r="NGA189" s="20"/>
      <c r="NGB189" s="20"/>
      <c r="NGC189" s="20"/>
      <c r="NGD189" s="20"/>
      <c r="NGE189" s="20"/>
      <c r="NGF189" s="20"/>
      <c r="NGG189" s="20"/>
      <c r="NGH189" s="20"/>
      <c r="NGI189" s="20"/>
      <c r="NGJ189" s="20"/>
      <c r="NGK189" s="20"/>
      <c r="NGL189" s="20"/>
      <c r="NGM189" s="20"/>
      <c r="NGN189" s="20"/>
      <c r="NGO189" s="20"/>
      <c r="NGP189" s="20"/>
      <c r="NGQ189" s="20"/>
      <c r="NGR189" s="20"/>
      <c r="NGS189" s="20"/>
      <c r="NGT189" s="20"/>
      <c r="NGU189" s="20"/>
      <c r="NGV189" s="20"/>
      <c r="NGW189" s="20"/>
      <c r="NGX189" s="20"/>
      <c r="NGY189" s="20"/>
      <c r="NGZ189" s="20"/>
      <c r="NHA189" s="20"/>
      <c r="NHB189" s="20"/>
      <c r="NHC189" s="20"/>
      <c r="NHD189" s="20"/>
      <c r="NHE189" s="20"/>
      <c r="NHF189" s="20"/>
      <c r="NHG189" s="20"/>
      <c r="NHH189" s="20"/>
      <c r="NHI189" s="20"/>
      <c r="NHJ189" s="20"/>
      <c r="NHK189" s="20"/>
      <c r="NHL189" s="20"/>
      <c r="NHM189" s="20"/>
      <c r="NHN189" s="20"/>
      <c r="NHO189" s="20"/>
      <c r="NHP189" s="20"/>
      <c r="NHQ189" s="20"/>
      <c r="NHR189" s="20"/>
      <c r="NHS189" s="20"/>
      <c r="NHT189" s="20"/>
      <c r="NHU189" s="20"/>
      <c r="NHV189" s="20"/>
      <c r="NHW189" s="20"/>
      <c r="NHX189" s="20"/>
      <c r="NHY189" s="20"/>
      <c r="NHZ189" s="20"/>
      <c r="NIA189" s="20"/>
      <c r="NIB189" s="20"/>
      <c r="NIC189" s="20"/>
      <c r="NID189" s="20"/>
      <c r="NIE189" s="20"/>
      <c r="NIF189" s="20"/>
      <c r="NIG189" s="20"/>
      <c r="NIH189" s="20"/>
      <c r="NII189" s="20"/>
      <c r="NIJ189" s="20"/>
      <c r="NIK189" s="20"/>
      <c r="NIL189" s="20"/>
      <c r="NIM189" s="20"/>
      <c r="NIN189" s="20"/>
      <c r="NIO189" s="20"/>
      <c r="NIP189" s="20"/>
      <c r="NIQ189" s="20"/>
      <c r="NIR189" s="20"/>
      <c r="NIS189" s="20"/>
      <c r="NIT189" s="20"/>
      <c r="NIU189" s="20"/>
      <c r="NIV189" s="20"/>
      <c r="NIW189" s="20"/>
      <c r="NIX189" s="20"/>
      <c r="NIY189" s="20"/>
      <c r="NIZ189" s="20"/>
      <c r="NJA189" s="20"/>
      <c r="NJB189" s="20"/>
      <c r="NJC189" s="20"/>
      <c r="NJD189" s="20"/>
      <c r="NJE189" s="20"/>
      <c r="NJF189" s="20"/>
      <c r="NJG189" s="20"/>
      <c r="NJH189" s="20"/>
      <c r="NJI189" s="20"/>
      <c r="NJJ189" s="20"/>
      <c r="NJK189" s="20"/>
      <c r="NJL189" s="20"/>
      <c r="NJM189" s="20"/>
      <c r="NJN189" s="20"/>
      <c r="NJO189" s="20"/>
      <c r="NJP189" s="20"/>
      <c r="NJQ189" s="20"/>
      <c r="NJR189" s="20"/>
      <c r="NJS189" s="20"/>
      <c r="NJT189" s="20"/>
      <c r="NJU189" s="20"/>
      <c r="NJV189" s="20"/>
      <c r="NJW189" s="20"/>
      <c r="NJX189" s="20"/>
      <c r="NJY189" s="20"/>
      <c r="NJZ189" s="20"/>
      <c r="NKA189" s="20"/>
      <c r="NKB189" s="20"/>
      <c r="NKC189" s="20"/>
      <c r="NKD189" s="20"/>
      <c r="NKE189" s="20"/>
      <c r="NKF189" s="20"/>
      <c r="NKG189" s="20"/>
      <c r="NKH189" s="20"/>
      <c r="NKI189" s="20"/>
      <c r="NKJ189" s="20"/>
      <c r="NKK189" s="20"/>
      <c r="NKL189" s="20"/>
      <c r="NKM189" s="20"/>
      <c r="NKN189" s="20"/>
      <c r="NKO189" s="20"/>
      <c r="NKP189" s="20"/>
      <c r="NKQ189" s="20"/>
      <c r="NKR189" s="20"/>
      <c r="NKS189" s="20"/>
      <c r="NKT189" s="20"/>
      <c r="NKU189" s="20"/>
      <c r="NKV189" s="20"/>
      <c r="NKW189" s="20"/>
      <c r="NKX189" s="20"/>
      <c r="NKY189" s="20"/>
      <c r="NKZ189" s="20"/>
      <c r="NLA189" s="20"/>
      <c r="NLB189" s="20"/>
      <c r="NLC189" s="20"/>
      <c r="NLD189" s="20"/>
      <c r="NLE189" s="20"/>
      <c r="NLF189" s="20"/>
      <c r="NLG189" s="20"/>
      <c r="NLH189" s="20"/>
      <c r="NLI189" s="20"/>
      <c r="NLJ189" s="20"/>
      <c r="NLK189" s="20"/>
      <c r="NLL189" s="20"/>
      <c r="NLM189" s="20"/>
      <c r="NLN189" s="20"/>
      <c r="NLO189" s="20"/>
      <c r="NLP189" s="20"/>
      <c r="NLQ189" s="20"/>
      <c r="NLR189" s="20"/>
      <c r="NLS189" s="20"/>
      <c r="NLT189" s="20"/>
      <c r="NLU189" s="20"/>
      <c r="NLV189" s="20"/>
      <c r="NLW189" s="20"/>
      <c r="NLX189" s="20"/>
      <c r="NLY189" s="20"/>
      <c r="NLZ189" s="20"/>
      <c r="NMA189" s="20"/>
      <c r="NMB189" s="20"/>
      <c r="NMC189" s="20"/>
      <c r="NMD189" s="20"/>
      <c r="NME189" s="20"/>
      <c r="NMF189" s="20"/>
      <c r="NMG189" s="20"/>
      <c r="NMH189" s="20"/>
      <c r="NMI189" s="20"/>
      <c r="NMJ189" s="20"/>
      <c r="NMK189" s="20"/>
      <c r="NML189" s="20"/>
      <c r="NMM189" s="20"/>
      <c r="NMN189" s="20"/>
      <c r="NMO189" s="20"/>
      <c r="NMP189" s="20"/>
      <c r="NMQ189" s="20"/>
      <c r="NMR189" s="20"/>
      <c r="NMS189" s="20"/>
      <c r="NMT189" s="20"/>
      <c r="NMU189" s="20"/>
      <c r="NMV189" s="20"/>
      <c r="NMW189" s="20"/>
      <c r="NMX189" s="20"/>
      <c r="NMY189" s="20"/>
      <c r="NMZ189" s="20"/>
      <c r="NNA189" s="20"/>
      <c r="NNB189" s="20"/>
      <c r="NNC189" s="20"/>
      <c r="NND189" s="20"/>
      <c r="NNE189" s="20"/>
      <c r="NNF189" s="20"/>
      <c r="NNG189" s="20"/>
      <c r="NNH189" s="20"/>
      <c r="NNI189" s="20"/>
      <c r="NNJ189" s="20"/>
      <c r="NNK189" s="20"/>
      <c r="NNL189" s="20"/>
      <c r="NNM189" s="20"/>
      <c r="NNN189" s="20"/>
      <c r="NNO189" s="20"/>
      <c r="NNP189" s="20"/>
      <c r="NNQ189" s="20"/>
      <c r="NNR189" s="20"/>
      <c r="NNS189" s="20"/>
      <c r="NNT189" s="20"/>
      <c r="NNU189" s="20"/>
      <c r="NNV189" s="20"/>
      <c r="NNW189" s="20"/>
      <c r="NNX189" s="20"/>
      <c r="NNY189" s="20"/>
      <c r="NNZ189" s="20"/>
      <c r="NOA189" s="20"/>
      <c r="NOB189" s="20"/>
      <c r="NOC189" s="20"/>
      <c r="NOD189" s="20"/>
      <c r="NOE189" s="20"/>
      <c r="NOF189" s="20"/>
      <c r="NOG189" s="20"/>
      <c r="NOH189" s="20"/>
      <c r="NOI189" s="20"/>
      <c r="NOJ189" s="20"/>
      <c r="NOK189" s="20"/>
      <c r="NOL189" s="20"/>
      <c r="NOM189" s="20"/>
      <c r="NON189" s="20"/>
      <c r="NOO189" s="20"/>
      <c r="NOP189" s="20"/>
      <c r="NOQ189" s="20"/>
      <c r="NOR189" s="20"/>
      <c r="NOS189" s="20"/>
      <c r="NOT189" s="20"/>
      <c r="NOU189" s="20"/>
      <c r="NOV189" s="20"/>
      <c r="NOW189" s="20"/>
      <c r="NOX189" s="20"/>
      <c r="NOY189" s="20"/>
      <c r="NOZ189" s="20"/>
      <c r="NPA189" s="20"/>
      <c r="NPB189" s="20"/>
      <c r="NPC189" s="20"/>
      <c r="NPD189" s="20"/>
      <c r="NPE189" s="20"/>
      <c r="NPF189" s="20"/>
      <c r="NPG189" s="20"/>
      <c r="NPH189" s="20"/>
      <c r="NPI189" s="20"/>
      <c r="NPJ189" s="20"/>
      <c r="NPK189" s="20"/>
      <c r="NPL189" s="20"/>
      <c r="NPM189" s="20"/>
      <c r="NPN189" s="20"/>
      <c r="NPO189" s="20"/>
      <c r="NPP189" s="20"/>
      <c r="NPQ189" s="20"/>
      <c r="NPR189" s="20"/>
      <c r="NPS189" s="20"/>
      <c r="NPT189" s="20"/>
      <c r="NPU189" s="20"/>
      <c r="NPV189" s="20"/>
      <c r="NPW189" s="20"/>
      <c r="NPX189" s="20"/>
      <c r="NPY189" s="20"/>
      <c r="NPZ189" s="20"/>
      <c r="NQA189" s="20"/>
      <c r="NQB189" s="20"/>
      <c r="NQC189" s="20"/>
      <c r="NQD189" s="20"/>
      <c r="NQE189" s="20"/>
      <c r="NQF189" s="20"/>
      <c r="NQG189" s="20"/>
      <c r="NQH189" s="20"/>
      <c r="NQI189" s="20"/>
      <c r="NQJ189" s="20"/>
      <c r="NQK189" s="20"/>
      <c r="NQL189" s="20"/>
      <c r="NQM189" s="20"/>
      <c r="NQN189" s="20"/>
      <c r="NQO189" s="20"/>
      <c r="NQP189" s="20"/>
      <c r="NQQ189" s="20"/>
      <c r="NQR189" s="20"/>
      <c r="NQS189" s="20"/>
      <c r="NQT189" s="20"/>
      <c r="NQU189" s="20"/>
      <c r="NQV189" s="20"/>
      <c r="NQW189" s="20"/>
      <c r="NQX189" s="20"/>
      <c r="NQY189" s="20"/>
      <c r="NQZ189" s="20"/>
      <c r="NRA189" s="20"/>
      <c r="NRB189" s="20"/>
      <c r="NRC189" s="20"/>
      <c r="NRD189" s="20"/>
      <c r="NRE189" s="20"/>
      <c r="NRF189" s="20"/>
      <c r="NRG189" s="20"/>
      <c r="NRH189" s="20"/>
      <c r="NRI189" s="20"/>
      <c r="NRJ189" s="20"/>
      <c r="NRK189" s="20"/>
      <c r="NRL189" s="20"/>
      <c r="NRM189" s="20"/>
      <c r="NRN189" s="20"/>
      <c r="NRO189" s="20"/>
      <c r="NRP189" s="20"/>
      <c r="NRQ189" s="20"/>
      <c r="NRR189" s="20"/>
      <c r="NRS189" s="20"/>
      <c r="NRT189" s="20"/>
      <c r="NRU189" s="20"/>
      <c r="NRV189" s="20"/>
      <c r="NRW189" s="20"/>
      <c r="NRX189" s="20"/>
      <c r="NRY189" s="20"/>
      <c r="NRZ189" s="20"/>
      <c r="NSA189" s="20"/>
      <c r="NSB189" s="20"/>
      <c r="NSC189" s="20"/>
      <c r="NSD189" s="20"/>
      <c r="NSE189" s="20"/>
      <c r="NSF189" s="20"/>
      <c r="NSG189" s="20"/>
      <c r="NSH189" s="20"/>
      <c r="NSI189" s="20"/>
      <c r="NSJ189" s="20"/>
      <c r="NSK189" s="20"/>
      <c r="NSL189" s="20"/>
      <c r="NSM189" s="20"/>
      <c r="NSN189" s="20"/>
      <c r="NSO189" s="20"/>
      <c r="NSP189" s="20"/>
      <c r="NSQ189" s="20"/>
      <c r="NSR189" s="20"/>
      <c r="NSS189" s="20"/>
      <c r="NST189" s="20"/>
      <c r="NSU189" s="20"/>
      <c r="NSV189" s="20"/>
      <c r="NSW189" s="20"/>
      <c r="NSX189" s="20"/>
      <c r="NSY189" s="20"/>
      <c r="NSZ189" s="20"/>
      <c r="NTA189" s="20"/>
      <c r="NTB189" s="20"/>
      <c r="NTC189" s="20"/>
      <c r="NTD189" s="20"/>
      <c r="NTE189" s="20"/>
      <c r="NTF189" s="20"/>
      <c r="NTG189" s="20"/>
      <c r="NTH189" s="20"/>
      <c r="NTI189" s="20"/>
      <c r="NTJ189" s="20"/>
      <c r="NTK189" s="20"/>
      <c r="NTL189" s="20"/>
      <c r="NTM189" s="20"/>
      <c r="NTN189" s="20"/>
      <c r="NTO189" s="20"/>
      <c r="NTP189" s="20"/>
      <c r="NTQ189" s="20"/>
      <c r="NTR189" s="20"/>
      <c r="NTS189" s="20"/>
      <c r="NTT189" s="20"/>
      <c r="NTU189" s="20"/>
      <c r="NTV189" s="20"/>
      <c r="NTW189" s="20"/>
      <c r="NTX189" s="20"/>
      <c r="NTY189" s="20"/>
      <c r="NTZ189" s="20"/>
      <c r="NUA189" s="20"/>
      <c r="NUB189" s="20"/>
      <c r="NUC189" s="20"/>
      <c r="NUD189" s="20"/>
      <c r="NUE189" s="20"/>
      <c r="NUF189" s="20"/>
      <c r="NUG189" s="20"/>
      <c r="NUH189" s="20"/>
      <c r="NUI189" s="20"/>
      <c r="NUJ189" s="20"/>
      <c r="NUK189" s="20"/>
      <c r="NUL189" s="20"/>
      <c r="NUM189" s="20"/>
      <c r="NUN189" s="20"/>
      <c r="NUO189" s="20"/>
      <c r="NUP189" s="20"/>
      <c r="NUQ189" s="20"/>
      <c r="NUR189" s="20"/>
      <c r="NUS189" s="20"/>
      <c r="NUT189" s="20"/>
      <c r="NUU189" s="20"/>
      <c r="NUV189" s="20"/>
      <c r="NUW189" s="20"/>
      <c r="NUX189" s="20"/>
      <c r="NUY189" s="20"/>
      <c r="NUZ189" s="20"/>
      <c r="NVA189" s="20"/>
      <c r="NVB189" s="20"/>
      <c r="NVC189" s="20"/>
      <c r="NVD189" s="20"/>
      <c r="NVE189" s="20"/>
      <c r="NVF189" s="20"/>
      <c r="NVG189" s="20"/>
      <c r="NVH189" s="20"/>
      <c r="NVI189" s="20"/>
      <c r="NVJ189" s="20"/>
      <c r="NVK189" s="20"/>
      <c r="NVL189" s="20"/>
      <c r="NVM189" s="20"/>
      <c r="NVN189" s="20"/>
      <c r="NVO189" s="20"/>
      <c r="NVP189" s="20"/>
      <c r="NVQ189" s="20"/>
      <c r="NVR189" s="20"/>
      <c r="NVS189" s="20"/>
      <c r="NVT189" s="20"/>
      <c r="NVU189" s="20"/>
      <c r="NVV189" s="20"/>
      <c r="NVW189" s="20"/>
      <c r="NVX189" s="20"/>
      <c r="NVY189" s="20"/>
      <c r="NVZ189" s="20"/>
      <c r="NWA189" s="20"/>
      <c r="NWB189" s="20"/>
      <c r="NWC189" s="20"/>
      <c r="NWD189" s="20"/>
      <c r="NWE189" s="20"/>
      <c r="NWF189" s="20"/>
      <c r="NWG189" s="20"/>
      <c r="NWH189" s="20"/>
      <c r="NWI189" s="20"/>
      <c r="NWJ189" s="20"/>
      <c r="NWK189" s="20"/>
      <c r="NWL189" s="20"/>
      <c r="NWM189" s="20"/>
      <c r="NWN189" s="20"/>
      <c r="NWO189" s="20"/>
      <c r="NWP189" s="20"/>
      <c r="NWQ189" s="20"/>
      <c r="NWR189" s="20"/>
      <c r="NWS189" s="20"/>
      <c r="NWT189" s="20"/>
      <c r="NWU189" s="20"/>
      <c r="NWV189" s="20"/>
      <c r="NWW189" s="20"/>
      <c r="NWX189" s="20"/>
      <c r="NWY189" s="20"/>
      <c r="NWZ189" s="20"/>
      <c r="NXA189" s="20"/>
      <c r="NXB189" s="20"/>
      <c r="NXC189" s="20"/>
      <c r="NXD189" s="20"/>
      <c r="NXE189" s="20"/>
      <c r="NXF189" s="20"/>
      <c r="NXG189" s="20"/>
      <c r="NXH189" s="20"/>
      <c r="NXI189" s="20"/>
      <c r="NXJ189" s="20"/>
      <c r="NXK189" s="20"/>
      <c r="NXL189" s="20"/>
      <c r="NXM189" s="20"/>
      <c r="NXN189" s="20"/>
      <c r="NXO189" s="20"/>
      <c r="NXP189" s="20"/>
      <c r="NXQ189" s="20"/>
      <c r="NXR189" s="20"/>
      <c r="NXS189" s="20"/>
      <c r="NXT189" s="20"/>
      <c r="NXU189" s="20"/>
      <c r="NXV189" s="20"/>
      <c r="NXW189" s="20"/>
      <c r="NXX189" s="20"/>
      <c r="NXY189" s="20"/>
      <c r="NXZ189" s="20"/>
      <c r="NYA189" s="20"/>
      <c r="NYB189" s="20"/>
      <c r="NYC189" s="20"/>
      <c r="NYD189" s="20"/>
      <c r="NYE189" s="20"/>
      <c r="NYF189" s="20"/>
      <c r="NYG189" s="20"/>
      <c r="NYH189" s="20"/>
      <c r="NYI189" s="20"/>
      <c r="NYJ189" s="20"/>
      <c r="NYK189" s="20"/>
      <c r="NYL189" s="20"/>
      <c r="NYM189" s="20"/>
      <c r="NYN189" s="20"/>
      <c r="NYO189" s="20"/>
      <c r="NYP189" s="20"/>
      <c r="NYQ189" s="20"/>
      <c r="NYR189" s="20"/>
      <c r="NYS189" s="20"/>
      <c r="NYT189" s="20"/>
      <c r="NYU189" s="20"/>
      <c r="NYV189" s="20"/>
      <c r="NYW189" s="20"/>
      <c r="NYX189" s="20"/>
      <c r="NYY189" s="20"/>
      <c r="NYZ189" s="20"/>
      <c r="NZA189" s="20"/>
      <c r="NZB189" s="20"/>
      <c r="NZC189" s="20"/>
      <c r="NZD189" s="20"/>
      <c r="NZE189" s="20"/>
      <c r="NZF189" s="20"/>
      <c r="NZG189" s="20"/>
      <c r="NZH189" s="20"/>
      <c r="NZI189" s="20"/>
      <c r="NZJ189" s="20"/>
      <c r="NZK189" s="20"/>
      <c r="NZL189" s="20"/>
      <c r="NZM189" s="20"/>
      <c r="NZN189" s="20"/>
      <c r="NZO189" s="20"/>
      <c r="NZP189" s="20"/>
      <c r="NZQ189" s="20"/>
      <c r="NZR189" s="20"/>
      <c r="NZS189" s="20"/>
      <c r="NZT189" s="20"/>
      <c r="NZU189" s="20"/>
      <c r="NZV189" s="20"/>
      <c r="NZW189" s="20"/>
      <c r="NZX189" s="20"/>
      <c r="NZY189" s="20"/>
      <c r="NZZ189" s="20"/>
      <c r="OAA189" s="20"/>
      <c r="OAB189" s="20"/>
      <c r="OAC189" s="20"/>
      <c r="OAD189" s="20"/>
      <c r="OAE189" s="20"/>
      <c r="OAF189" s="20"/>
      <c r="OAG189" s="20"/>
      <c r="OAH189" s="20"/>
      <c r="OAI189" s="20"/>
      <c r="OAJ189" s="20"/>
      <c r="OAK189" s="20"/>
      <c r="OAL189" s="20"/>
      <c r="OAM189" s="20"/>
      <c r="OAN189" s="20"/>
      <c r="OAO189" s="20"/>
      <c r="OAP189" s="20"/>
      <c r="OAQ189" s="20"/>
      <c r="OAR189" s="20"/>
      <c r="OAS189" s="20"/>
      <c r="OAT189" s="20"/>
      <c r="OAU189" s="20"/>
      <c r="OAV189" s="20"/>
      <c r="OAW189" s="20"/>
      <c r="OAX189" s="20"/>
      <c r="OAY189" s="20"/>
      <c r="OAZ189" s="20"/>
      <c r="OBA189" s="20"/>
      <c r="OBB189" s="20"/>
      <c r="OBC189" s="20"/>
      <c r="OBD189" s="20"/>
      <c r="OBE189" s="20"/>
      <c r="OBF189" s="20"/>
      <c r="OBG189" s="20"/>
      <c r="OBH189" s="20"/>
      <c r="OBI189" s="20"/>
      <c r="OBJ189" s="20"/>
      <c r="OBK189" s="20"/>
      <c r="OBL189" s="20"/>
      <c r="OBM189" s="20"/>
      <c r="OBN189" s="20"/>
      <c r="OBO189" s="20"/>
      <c r="OBP189" s="20"/>
      <c r="OBQ189" s="20"/>
      <c r="OBR189" s="20"/>
      <c r="OBS189" s="20"/>
      <c r="OBT189" s="20"/>
      <c r="OBU189" s="20"/>
      <c r="OBV189" s="20"/>
      <c r="OBW189" s="20"/>
      <c r="OBX189" s="20"/>
      <c r="OBY189" s="20"/>
      <c r="OBZ189" s="20"/>
      <c r="OCA189" s="20"/>
      <c r="OCB189" s="20"/>
      <c r="OCC189" s="20"/>
      <c r="OCD189" s="20"/>
      <c r="OCE189" s="20"/>
      <c r="OCF189" s="20"/>
      <c r="OCG189" s="20"/>
      <c r="OCH189" s="20"/>
      <c r="OCI189" s="20"/>
      <c r="OCJ189" s="20"/>
      <c r="OCK189" s="20"/>
      <c r="OCL189" s="20"/>
      <c r="OCM189" s="20"/>
      <c r="OCN189" s="20"/>
      <c r="OCO189" s="20"/>
      <c r="OCP189" s="20"/>
      <c r="OCQ189" s="20"/>
      <c r="OCR189" s="20"/>
      <c r="OCS189" s="20"/>
      <c r="OCT189" s="20"/>
      <c r="OCU189" s="20"/>
      <c r="OCV189" s="20"/>
      <c r="OCW189" s="20"/>
      <c r="OCX189" s="20"/>
      <c r="OCY189" s="20"/>
      <c r="OCZ189" s="20"/>
      <c r="ODA189" s="20"/>
      <c r="ODB189" s="20"/>
      <c r="ODC189" s="20"/>
      <c r="ODD189" s="20"/>
      <c r="ODE189" s="20"/>
      <c r="ODF189" s="20"/>
      <c r="ODG189" s="20"/>
      <c r="ODH189" s="20"/>
      <c r="ODI189" s="20"/>
      <c r="ODJ189" s="20"/>
      <c r="ODK189" s="20"/>
      <c r="ODL189" s="20"/>
      <c r="ODM189" s="20"/>
      <c r="ODN189" s="20"/>
      <c r="ODO189" s="20"/>
      <c r="ODP189" s="20"/>
      <c r="ODQ189" s="20"/>
      <c r="ODR189" s="20"/>
      <c r="ODS189" s="20"/>
      <c r="ODT189" s="20"/>
      <c r="ODU189" s="20"/>
      <c r="ODV189" s="20"/>
      <c r="ODW189" s="20"/>
      <c r="ODX189" s="20"/>
      <c r="ODY189" s="20"/>
      <c r="ODZ189" s="20"/>
      <c r="OEA189" s="20"/>
      <c r="OEB189" s="20"/>
      <c r="OEC189" s="20"/>
      <c r="OED189" s="20"/>
      <c r="OEE189" s="20"/>
      <c r="OEF189" s="20"/>
      <c r="OEG189" s="20"/>
      <c r="OEH189" s="20"/>
      <c r="OEI189" s="20"/>
      <c r="OEJ189" s="20"/>
      <c r="OEK189" s="20"/>
      <c r="OEL189" s="20"/>
      <c r="OEM189" s="20"/>
      <c r="OEN189" s="20"/>
      <c r="OEO189" s="20"/>
      <c r="OEP189" s="20"/>
      <c r="OEQ189" s="20"/>
      <c r="OER189" s="20"/>
      <c r="OES189" s="20"/>
      <c r="OET189" s="20"/>
      <c r="OEU189" s="20"/>
      <c r="OEV189" s="20"/>
      <c r="OEW189" s="20"/>
      <c r="OEX189" s="20"/>
      <c r="OEY189" s="20"/>
      <c r="OEZ189" s="20"/>
      <c r="OFA189" s="20"/>
      <c r="OFB189" s="20"/>
      <c r="OFC189" s="20"/>
      <c r="OFD189" s="20"/>
      <c r="OFE189" s="20"/>
      <c r="OFF189" s="20"/>
      <c r="OFG189" s="20"/>
      <c r="OFH189" s="20"/>
      <c r="OFI189" s="20"/>
      <c r="OFJ189" s="20"/>
      <c r="OFK189" s="20"/>
      <c r="OFL189" s="20"/>
      <c r="OFM189" s="20"/>
      <c r="OFN189" s="20"/>
      <c r="OFO189" s="20"/>
      <c r="OFP189" s="20"/>
      <c r="OFQ189" s="20"/>
      <c r="OFR189" s="20"/>
      <c r="OFS189" s="20"/>
      <c r="OFT189" s="20"/>
      <c r="OFU189" s="20"/>
      <c r="OFV189" s="20"/>
      <c r="OFW189" s="20"/>
      <c r="OFX189" s="20"/>
      <c r="OFY189" s="20"/>
      <c r="OFZ189" s="20"/>
      <c r="OGA189" s="20"/>
      <c r="OGB189" s="20"/>
      <c r="OGC189" s="20"/>
      <c r="OGD189" s="20"/>
      <c r="OGE189" s="20"/>
      <c r="OGF189" s="20"/>
      <c r="OGG189" s="20"/>
      <c r="OGH189" s="20"/>
      <c r="OGI189" s="20"/>
      <c r="OGJ189" s="20"/>
      <c r="OGK189" s="20"/>
      <c r="OGL189" s="20"/>
      <c r="OGM189" s="20"/>
      <c r="OGN189" s="20"/>
      <c r="OGO189" s="20"/>
      <c r="OGP189" s="20"/>
      <c r="OGQ189" s="20"/>
      <c r="OGR189" s="20"/>
      <c r="OGS189" s="20"/>
      <c r="OGT189" s="20"/>
      <c r="OGU189" s="20"/>
      <c r="OGV189" s="20"/>
      <c r="OGW189" s="20"/>
      <c r="OGX189" s="20"/>
      <c r="OGY189" s="20"/>
      <c r="OGZ189" s="20"/>
      <c r="OHA189" s="20"/>
      <c r="OHB189" s="20"/>
      <c r="OHC189" s="20"/>
      <c r="OHD189" s="20"/>
      <c r="OHE189" s="20"/>
      <c r="OHF189" s="20"/>
      <c r="OHG189" s="20"/>
      <c r="OHH189" s="20"/>
      <c r="OHI189" s="20"/>
      <c r="OHJ189" s="20"/>
      <c r="OHK189" s="20"/>
      <c r="OHL189" s="20"/>
      <c r="OHM189" s="20"/>
      <c r="OHN189" s="20"/>
      <c r="OHO189" s="20"/>
      <c r="OHP189" s="20"/>
      <c r="OHQ189" s="20"/>
      <c r="OHR189" s="20"/>
      <c r="OHS189" s="20"/>
      <c r="OHT189" s="20"/>
      <c r="OHU189" s="20"/>
      <c r="OHV189" s="20"/>
      <c r="OHW189" s="20"/>
      <c r="OHX189" s="20"/>
      <c r="OHY189" s="20"/>
      <c r="OHZ189" s="20"/>
      <c r="OIA189" s="20"/>
      <c r="OIB189" s="20"/>
      <c r="OIC189" s="20"/>
      <c r="OID189" s="20"/>
      <c r="OIE189" s="20"/>
      <c r="OIF189" s="20"/>
      <c r="OIG189" s="20"/>
      <c r="OIH189" s="20"/>
      <c r="OII189" s="20"/>
      <c r="OIJ189" s="20"/>
      <c r="OIK189" s="20"/>
      <c r="OIL189" s="20"/>
      <c r="OIM189" s="20"/>
      <c r="OIN189" s="20"/>
      <c r="OIO189" s="20"/>
      <c r="OIP189" s="20"/>
      <c r="OIQ189" s="20"/>
      <c r="OIR189" s="20"/>
      <c r="OIS189" s="20"/>
      <c r="OIT189" s="20"/>
      <c r="OIU189" s="20"/>
      <c r="OIV189" s="20"/>
      <c r="OIW189" s="20"/>
      <c r="OIX189" s="20"/>
      <c r="OIY189" s="20"/>
      <c r="OIZ189" s="20"/>
      <c r="OJA189" s="20"/>
      <c r="OJB189" s="20"/>
      <c r="OJC189" s="20"/>
      <c r="OJD189" s="20"/>
      <c r="OJE189" s="20"/>
      <c r="OJF189" s="20"/>
      <c r="OJG189" s="20"/>
      <c r="OJH189" s="20"/>
      <c r="OJI189" s="20"/>
      <c r="OJJ189" s="20"/>
      <c r="OJK189" s="20"/>
      <c r="OJL189" s="20"/>
      <c r="OJM189" s="20"/>
      <c r="OJN189" s="20"/>
      <c r="OJO189" s="20"/>
      <c r="OJP189" s="20"/>
      <c r="OJQ189" s="20"/>
      <c r="OJR189" s="20"/>
      <c r="OJS189" s="20"/>
      <c r="OJT189" s="20"/>
      <c r="OJU189" s="20"/>
      <c r="OJV189" s="20"/>
      <c r="OJW189" s="20"/>
      <c r="OJX189" s="20"/>
      <c r="OJY189" s="20"/>
      <c r="OJZ189" s="20"/>
      <c r="OKA189" s="20"/>
      <c r="OKB189" s="20"/>
      <c r="OKC189" s="20"/>
      <c r="OKD189" s="20"/>
      <c r="OKE189" s="20"/>
      <c r="OKF189" s="20"/>
      <c r="OKG189" s="20"/>
      <c r="OKH189" s="20"/>
      <c r="OKI189" s="20"/>
      <c r="OKJ189" s="20"/>
      <c r="OKK189" s="20"/>
      <c r="OKL189" s="20"/>
      <c r="OKM189" s="20"/>
      <c r="OKN189" s="20"/>
      <c r="OKO189" s="20"/>
      <c r="OKP189" s="20"/>
      <c r="OKQ189" s="20"/>
      <c r="OKR189" s="20"/>
      <c r="OKS189" s="20"/>
      <c r="OKT189" s="20"/>
      <c r="OKU189" s="20"/>
      <c r="OKV189" s="20"/>
      <c r="OKW189" s="20"/>
      <c r="OKX189" s="20"/>
      <c r="OKY189" s="20"/>
      <c r="OKZ189" s="20"/>
      <c r="OLA189" s="20"/>
      <c r="OLB189" s="20"/>
      <c r="OLC189" s="20"/>
      <c r="OLD189" s="20"/>
      <c r="OLE189" s="20"/>
      <c r="OLF189" s="20"/>
      <c r="OLG189" s="20"/>
      <c r="OLH189" s="20"/>
      <c r="OLI189" s="20"/>
      <c r="OLJ189" s="20"/>
      <c r="OLK189" s="20"/>
      <c r="OLL189" s="20"/>
      <c r="OLM189" s="20"/>
      <c r="OLN189" s="20"/>
      <c r="OLO189" s="20"/>
      <c r="OLP189" s="20"/>
      <c r="OLQ189" s="20"/>
      <c r="OLR189" s="20"/>
      <c r="OLS189" s="20"/>
      <c r="OLT189" s="20"/>
      <c r="OLU189" s="20"/>
      <c r="OLV189" s="20"/>
      <c r="OLW189" s="20"/>
      <c r="OLX189" s="20"/>
      <c r="OLY189" s="20"/>
      <c r="OLZ189" s="20"/>
      <c r="OMA189" s="20"/>
      <c r="OMB189" s="20"/>
      <c r="OMC189" s="20"/>
      <c r="OMD189" s="20"/>
      <c r="OME189" s="20"/>
      <c r="OMF189" s="20"/>
      <c r="OMG189" s="20"/>
      <c r="OMH189" s="20"/>
      <c r="OMI189" s="20"/>
      <c r="OMJ189" s="20"/>
      <c r="OMK189" s="20"/>
      <c r="OML189" s="20"/>
      <c r="OMM189" s="20"/>
      <c r="OMN189" s="20"/>
      <c r="OMO189" s="20"/>
      <c r="OMP189" s="20"/>
      <c r="OMQ189" s="20"/>
      <c r="OMR189" s="20"/>
      <c r="OMS189" s="20"/>
      <c r="OMT189" s="20"/>
      <c r="OMU189" s="20"/>
      <c r="OMV189" s="20"/>
      <c r="OMW189" s="20"/>
      <c r="OMX189" s="20"/>
      <c r="OMY189" s="20"/>
      <c r="OMZ189" s="20"/>
      <c r="ONA189" s="20"/>
      <c r="ONB189" s="20"/>
      <c r="ONC189" s="20"/>
      <c r="OND189" s="20"/>
      <c r="ONE189" s="20"/>
      <c r="ONF189" s="20"/>
      <c r="ONG189" s="20"/>
      <c r="ONH189" s="20"/>
      <c r="ONI189" s="20"/>
      <c r="ONJ189" s="20"/>
      <c r="ONK189" s="20"/>
      <c r="ONL189" s="20"/>
      <c r="ONM189" s="20"/>
      <c r="ONN189" s="20"/>
      <c r="ONO189" s="20"/>
      <c r="ONP189" s="20"/>
      <c r="ONQ189" s="20"/>
      <c r="ONR189" s="20"/>
      <c r="ONS189" s="20"/>
      <c r="ONT189" s="20"/>
      <c r="ONU189" s="20"/>
      <c r="ONV189" s="20"/>
      <c r="ONW189" s="20"/>
      <c r="ONX189" s="20"/>
      <c r="ONY189" s="20"/>
      <c r="ONZ189" s="20"/>
      <c r="OOA189" s="20"/>
      <c r="OOB189" s="20"/>
      <c r="OOC189" s="20"/>
      <c r="OOD189" s="20"/>
      <c r="OOE189" s="20"/>
      <c r="OOF189" s="20"/>
      <c r="OOG189" s="20"/>
      <c r="OOH189" s="20"/>
      <c r="OOI189" s="20"/>
      <c r="OOJ189" s="20"/>
      <c r="OOK189" s="20"/>
      <c r="OOL189" s="20"/>
      <c r="OOM189" s="20"/>
      <c r="OON189" s="20"/>
      <c r="OOO189" s="20"/>
      <c r="OOP189" s="20"/>
      <c r="OOQ189" s="20"/>
      <c r="OOR189" s="20"/>
      <c r="OOS189" s="20"/>
      <c r="OOT189" s="20"/>
      <c r="OOU189" s="20"/>
      <c r="OOV189" s="20"/>
      <c r="OOW189" s="20"/>
      <c r="OOX189" s="20"/>
      <c r="OOY189" s="20"/>
      <c r="OOZ189" s="20"/>
      <c r="OPA189" s="20"/>
      <c r="OPB189" s="20"/>
      <c r="OPC189" s="20"/>
      <c r="OPD189" s="20"/>
      <c r="OPE189" s="20"/>
      <c r="OPF189" s="20"/>
      <c r="OPG189" s="20"/>
      <c r="OPH189" s="20"/>
      <c r="OPI189" s="20"/>
      <c r="OPJ189" s="20"/>
      <c r="OPK189" s="20"/>
      <c r="OPL189" s="20"/>
      <c r="OPM189" s="20"/>
      <c r="OPN189" s="20"/>
      <c r="OPO189" s="20"/>
      <c r="OPP189" s="20"/>
      <c r="OPQ189" s="20"/>
      <c r="OPR189" s="20"/>
      <c r="OPS189" s="20"/>
      <c r="OPT189" s="20"/>
      <c r="OPU189" s="20"/>
      <c r="OPV189" s="20"/>
      <c r="OPW189" s="20"/>
      <c r="OPX189" s="20"/>
      <c r="OPY189" s="20"/>
      <c r="OPZ189" s="20"/>
      <c r="OQA189" s="20"/>
      <c r="OQB189" s="20"/>
      <c r="OQC189" s="20"/>
      <c r="OQD189" s="20"/>
      <c r="OQE189" s="20"/>
      <c r="OQF189" s="20"/>
      <c r="OQG189" s="20"/>
      <c r="OQH189" s="20"/>
      <c r="OQI189" s="20"/>
      <c r="OQJ189" s="20"/>
      <c r="OQK189" s="20"/>
      <c r="OQL189" s="20"/>
      <c r="OQM189" s="20"/>
      <c r="OQN189" s="20"/>
      <c r="OQO189" s="20"/>
      <c r="OQP189" s="20"/>
      <c r="OQQ189" s="20"/>
      <c r="OQR189" s="20"/>
      <c r="OQS189" s="20"/>
      <c r="OQT189" s="20"/>
      <c r="OQU189" s="20"/>
      <c r="OQV189" s="20"/>
      <c r="OQW189" s="20"/>
      <c r="OQX189" s="20"/>
      <c r="OQY189" s="20"/>
      <c r="OQZ189" s="20"/>
      <c r="ORA189" s="20"/>
      <c r="ORB189" s="20"/>
      <c r="ORC189" s="20"/>
      <c r="ORD189" s="20"/>
      <c r="ORE189" s="20"/>
      <c r="ORF189" s="20"/>
      <c r="ORG189" s="20"/>
      <c r="ORH189" s="20"/>
      <c r="ORI189" s="20"/>
      <c r="ORJ189" s="20"/>
      <c r="ORK189" s="20"/>
      <c r="ORL189" s="20"/>
      <c r="ORM189" s="20"/>
      <c r="ORN189" s="20"/>
      <c r="ORO189" s="20"/>
      <c r="ORP189" s="20"/>
      <c r="ORQ189" s="20"/>
      <c r="ORR189" s="20"/>
      <c r="ORS189" s="20"/>
      <c r="ORT189" s="20"/>
      <c r="ORU189" s="20"/>
      <c r="ORV189" s="20"/>
      <c r="ORW189" s="20"/>
      <c r="ORX189" s="20"/>
      <c r="ORY189" s="20"/>
      <c r="ORZ189" s="20"/>
      <c r="OSA189" s="20"/>
      <c r="OSB189" s="20"/>
      <c r="OSC189" s="20"/>
      <c r="OSD189" s="20"/>
      <c r="OSE189" s="20"/>
      <c r="OSF189" s="20"/>
      <c r="OSG189" s="20"/>
      <c r="OSH189" s="20"/>
      <c r="OSI189" s="20"/>
      <c r="OSJ189" s="20"/>
      <c r="OSK189" s="20"/>
      <c r="OSL189" s="20"/>
      <c r="OSM189" s="20"/>
      <c r="OSN189" s="20"/>
      <c r="OSO189" s="20"/>
      <c r="OSP189" s="20"/>
      <c r="OSQ189" s="20"/>
      <c r="OSR189" s="20"/>
      <c r="OSS189" s="20"/>
      <c r="OST189" s="20"/>
      <c r="OSU189" s="20"/>
      <c r="OSV189" s="20"/>
      <c r="OSW189" s="20"/>
      <c r="OSX189" s="20"/>
      <c r="OSY189" s="20"/>
      <c r="OSZ189" s="20"/>
      <c r="OTA189" s="20"/>
      <c r="OTB189" s="20"/>
      <c r="OTC189" s="20"/>
      <c r="OTD189" s="20"/>
      <c r="OTE189" s="20"/>
      <c r="OTF189" s="20"/>
      <c r="OTG189" s="20"/>
      <c r="OTH189" s="20"/>
      <c r="OTI189" s="20"/>
      <c r="OTJ189" s="20"/>
      <c r="OTK189" s="20"/>
      <c r="OTL189" s="20"/>
      <c r="OTM189" s="20"/>
      <c r="OTN189" s="20"/>
      <c r="OTO189" s="20"/>
      <c r="OTP189" s="20"/>
      <c r="OTQ189" s="20"/>
      <c r="OTR189" s="20"/>
      <c r="OTS189" s="20"/>
      <c r="OTT189" s="20"/>
      <c r="OTU189" s="20"/>
      <c r="OTV189" s="20"/>
      <c r="OTW189" s="20"/>
      <c r="OTX189" s="20"/>
      <c r="OTY189" s="20"/>
      <c r="OTZ189" s="20"/>
      <c r="OUA189" s="20"/>
      <c r="OUB189" s="20"/>
      <c r="OUC189" s="20"/>
      <c r="OUD189" s="20"/>
      <c r="OUE189" s="20"/>
      <c r="OUF189" s="20"/>
      <c r="OUG189" s="20"/>
      <c r="OUH189" s="20"/>
      <c r="OUI189" s="20"/>
      <c r="OUJ189" s="20"/>
      <c r="OUK189" s="20"/>
      <c r="OUL189" s="20"/>
      <c r="OUM189" s="20"/>
      <c r="OUN189" s="20"/>
      <c r="OUO189" s="20"/>
      <c r="OUP189" s="20"/>
      <c r="OUQ189" s="20"/>
      <c r="OUR189" s="20"/>
      <c r="OUS189" s="20"/>
      <c r="OUT189" s="20"/>
      <c r="OUU189" s="20"/>
      <c r="OUV189" s="20"/>
      <c r="OUW189" s="20"/>
      <c r="OUX189" s="20"/>
      <c r="OUY189" s="20"/>
      <c r="OUZ189" s="20"/>
      <c r="OVA189" s="20"/>
      <c r="OVB189" s="20"/>
      <c r="OVC189" s="20"/>
      <c r="OVD189" s="20"/>
      <c r="OVE189" s="20"/>
      <c r="OVF189" s="20"/>
      <c r="OVG189" s="20"/>
      <c r="OVH189" s="20"/>
      <c r="OVI189" s="20"/>
      <c r="OVJ189" s="20"/>
      <c r="OVK189" s="20"/>
      <c r="OVL189" s="20"/>
      <c r="OVM189" s="20"/>
      <c r="OVN189" s="20"/>
      <c r="OVO189" s="20"/>
      <c r="OVP189" s="20"/>
      <c r="OVQ189" s="20"/>
      <c r="OVR189" s="20"/>
      <c r="OVS189" s="20"/>
      <c r="OVT189" s="20"/>
      <c r="OVU189" s="20"/>
      <c r="OVV189" s="20"/>
      <c r="OVW189" s="20"/>
      <c r="OVX189" s="20"/>
      <c r="OVY189" s="20"/>
      <c r="OVZ189" s="20"/>
      <c r="OWA189" s="20"/>
      <c r="OWB189" s="20"/>
      <c r="OWC189" s="20"/>
      <c r="OWD189" s="20"/>
      <c r="OWE189" s="20"/>
      <c r="OWF189" s="20"/>
      <c r="OWG189" s="20"/>
      <c r="OWH189" s="20"/>
      <c r="OWI189" s="20"/>
      <c r="OWJ189" s="20"/>
      <c r="OWK189" s="20"/>
      <c r="OWL189" s="20"/>
      <c r="OWM189" s="20"/>
      <c r="OWN189" s="20"/>
      <c r="OWO189" s="20"/>
      <c r="OWP189" s="20"/>
      <c r="OWQ189" s="20"/>
      <c r="OWR189" s="20"/>
      <c r="OWS189" s="20"/>
      <c r="OWT189" s="20"/>
      <c r="OWU189" s="20"/>
      <c r="OWV189" s="20"/>
      <c r="OWW189" s="20"/>
      <c r="OWX189" s="20"/>
      <c r="OWY189" s="20"/>
      <c r="OWZ189" s="20"/>
      <c r="OXA189" s="20"/>
      <c r="OXB189" s="20"/>
      <c r="OXC189" s="20"/>
      <c r="OXD189" s="20"/>
      <c r="OXE189" s="20"/>
      <c r="OXF189" s="20"/>
      <c r="OXG189" s="20"/>
      <c r="OXH189" s="20"/>
      <c r="OXI189" s="20"/>
      <c r="OXJ189" s="20"/>
      <c r="OXK189" s="20"/>
      <c r="OXL189" s="20"/>
      <c r="OXM189" s="20"/>
      <c r="OXN189" s="20"/>
      <c r="OXO189" s="20"/>
      <c r="OXP189" s="20"/>
      <c r="OXQ189" s="20"/>
      <c r="OXR189" s="20"/>
      <c r="OXS189" s="20"/>
      <c r="OXT189" s="20"/>
      <c r="OXU189" s="20"/>
      <c r="OXV189" s="20"/>
      <c r="OXW189" s="20"/>
      <c r="OXX189" s="20"/>
      <c r="OXY189" s="20"/>
      <c r="OXZ189" s="20"/>
      <c r="OYA189" s="20"/>
      <c r="OYB189" s="20"/>
      <c r="OYC189" s="20"/>
      <c r="OYD189" s="20"/>
      <c r="OYE189" s="20"/>
      <c r="OYF189" s="20"/>
      <c r="OYG189" s="20"/>
      <c r="OYH189" s="20"/>
      <c r="OYI189" s="20"/>
      <c r="OYJ189" s="20"/>
      <c r="OYK189" s="20"/>
      <c r="OYL189" s="20"/>
      <c r="OYM189" s="20"/>
      <c r="OYN189" s="20"/>
      <c r="OYO189" s="20"/>
      <c r="OYP189" s="20"/>
      <c r="OYQ189" s="20"/>
      <c r="OYR189" s="20"/>
      <c r="OYS189" s="20"/>
      <c r="OYT189" s="20"/>
      <c r="OYU189" s="20"/>
      <c r="OYV189" s="20"/>
      <c r="OYW189" s="20"/>
      <c r="OYX189" s="20"/>
      <c r="OYY189" s="20"/>
      <c r="OYZ189" s="20"/>
      <c r="OZA189" s="20"/>
      <c r="OZB189" s="20"/>
      <c r="OZC189" s="20"/>
      <c r="OZD189" s="20"/>
      <c r="OZE189" s="20"/>
      <c r="OZF189" s="20"/>
      <c r="OZG189" s="20"/>
      <c r="OZH189" s="20"/>
      <c r="OZI189" s="20"/>
      <c r="OZJ189" s="20"/>
      <c r="OZK189" s="20"/>
      <c r="OZL189" s="20"/>
      <c r="OZM189" s="20"/>
      <c r="OZN189" s="20"/>
      <c r="OZO189" s="20"/>
      <c r="OZP189" s="20"/>
      <c r="OZQ189" s="20"/>
      <c r="OZR189" s="20"/>
      <c r="OZS189" s="20"/>
      <c r="OZT189" s="20"/>
      <c r="OZU189" s="20"/>
      <c r="OZV189" s="20"/>
      <c r="OZW189" s="20"/>
      <c r="OZX189" s="20"/>
      <c r="OZY189" s="20"/>
      <c r="OZZ189" s="20"/>
      <c r="PAA189" s="20"/>
      <c r="PAB189" s="20"/>
      <c r="PAC189" s="20"/>
      <c r="PAD189" s="20"/>
      <c r="PAE189" s="20"/>
      <c r="PAF189" s="20"/>
      <c r="PAG189" s="20"/>
      <c r="PAH189" s="20"/>
      <c r="PAI189" s="20"/>
      <c r="PAJ189" s="20"/>
      <c r="PAK189" s="20"/>
      <c r="PAL189" s="20"/>
      <c r="PAM189" s="20"/>
      <c r="PAN189" s="20"/>
      <c r="PAO189" s="20"/>
      <c r="PAP189" s="20"/>
      <c r="PAQ189" s="20"/>
      <c r="PAR189" s="20"/>
      <c r="PAS189" s="20"/>
      <c r="PAT189" s="20"/>
      <c r="PAU189" s="20"/>
      <c r="PAV189" s="20"/>
      <c r="PAW189" s="20"/>
      <c r="PAX189" s="20"/>
      <c r="PAY189" s="20"/>
      <c r="PAZ189" s="20"/>
      <c r="PBA189" s="20"/>
      <c r="PBB189" s="20"/>
      <c r="PBC189" s="20"/>
      <c r="PBD189" s="20"/>
      <c r="PBE189" s="20"/>
      <c r="PBF189" s="20"/>
      <c r="PBG189" s="20"/>
      <c r="PBH189" s="20"/>
      <c r="PBI189" s="20"/>
      <c r="PBJ189" s="20"/>
      <c r="PBK189" s="20"/>
      <c r="PBL189" s="20"/>
      <c r="PBM189" s="20"/>
      <c r="PBN189" s="20"/>
      <c r="PBO189" s="20"/>
      <c r="PBP189" s="20"/>
      <c r="PBQ189" s="20"/>
      <c r="PBR189" s="20"/>
      <c r="PBS189" s="20"/>
      <c r="PBT189" s="20"/>
      <c r="PBU189" s="20"/>
      <c r="PBV189" s="20"/>
      <c r="PBW189" s="20"/>
      <c r="PBX189" s="20"/>
      <c r="PBY189" s="20"/>
      <c r="PBZ189" s="20"/>
      <c r="PCA189" s="20"/>
      <c r="PCB189" s="20"/>
      <c r="PCC189" s="20"/>
      <c r="PCD189" s="20"/>
      <c r="PCE189" s="20"/>
      <c r="PCF189" s="20"/>
      <c r="PCG189" s="20"/>
      <c r="PCH189" s="20"/>
      <c r="PCI189" s="20"/>
      <c r="PCJ189" s="20"/>
      <c r="PCK189" s="20"/>
      <c r="PCL189" s="20"/>
      <c r="PCM189" s="20"/>
      <c r="PCN189" s="20"/>
      <c r="PCO189" s="20"/>
      <c r="PCP189" s="20"/>
      <c r="PCQ189" s="20"/>
      <c r="PCR189" s="20"/>
      <c r="PCS189" s="20"/>
      <c r="PCT189" s="20"/>
      <c r="PCU189" s="20"/>
      <c r="PCV189" s="20"/>
      <c r="PCW189" s="20"/>
      <c r="PCX189" s="20"/>
      <c r="PCY189" s="20"/>
      <c r="PCZ189" s="20"/>
      <c r="PDA189" s="20"/>
      <c r="PDB189" s="20"/>
      <c r="PDC189" s="20"/>
      <c r="PDD189" s="20"/>
      <c r="PDE189" s="20"/>
      <c r="PDF189" s="20"/>
      <c r="PDG189" s="20"/>
      <c r="PDH189" s="20"/>
      <c r="PDI189" s="20"/>
      <c r="PDJ189" s="20"/>
      <c r="PDK189" s="20"/>
      <c r="PDL189" s="20"/>
      <c r="PDM189" s="20"/>
      <c r="PDN189" s="20"/>
      <c r="PDO189" s="20"/>
      <c r="PDP189" s="20"/>
      <c r="PDQ189" s="20"/>
      <c r="PDR189" s="20"/>
      <c r="PDS189" s="20"/>
      <c r="PDT189" s="20"/>
      <c r="PDU189" s="20"/>
      <c r="PDV189" s="20"/>
      <c r="PDW189" s="20"/>
      <c r="PDX189" s="20"/>
      <c r="PDY189" s="20"/>
      <c r="PDZ189" s="20"/>
      <c r="PEA189" s="20"/>
      <c r="PEB189" s="20"/>
      <c r="PEC189" s="20"/>
      <c r="PED189" s="20"/>
      <c r="PEE189" s="20"/>
      <c r="PEF189" s="20"/>
      <c r="PEG189" s="20"/>
      <c r="PEH189" s="20"/>
      <c r="PEI189" s="20"/>
      <c r="PEJ189" s="20"/>
      <c r="PEK189" s="20"/>
      <c r="PEL189" s="20"/>
      <c r="PEM189" s="20"/>
      <c r="PEN189" s="20"/>
      <c r="PEO189" s="20"/>
      <c r="PEP189" s="20"/>
      <c r="PEQ189" s="20"/>
      <c r="PER189" s="20"/>
      <c r="PES189" s="20"/>
      <c r="PET189" s="20"/>
      <c r="PEU189" s="20"/>
      <c r="PEV189" s="20"/>
      <c r="PEW189" s="20"/>
      <c r="PEX189" s="20"/>
      <c r="PEY189" s="20"/>
      <c r="PEZ189" s="20"/>
      <c r="PFA189" s="20"/>
      <c r="PFB189" s="20"/>
      <c r="PFC189" s="20"/>
      <c r="PFD189" s="20"/>
      <c r="PFE189" s="20"/>
      <c r="PFF189" s="20"/>
      <c r="PFG189" s="20"/>
      <c r="PFH189" s="20"/>
      <c r="PFI189" s="20"/>
      <c r="PFJ189" s="20"/>
      <c r="PFK189" s="20"/>
      <c r="PFL189" s="20"/>
      <c r="PFM189" s="20"/>
      <c r="PFN189" s="20"/>
      <c r="PFO189" s="20"/>
      <c r="PFP189" s="20"/>
      <c r="PFQ189" s="20"/>
      <c r="PFR189" s="20"/>
      <c r="PFS189" s="20"/>
      <c r="PFT189" s="20"/>
      <c r="PFU189" s="20"/>
      <c r="PFV189" s="20"/>
      <c r="PFW189" s="20"/>
      <c r="PFX189" s="20"/>
      <c r="PFY189" s="20"/>
      <c r="PFZ189" s="20"/>
      <c r="PGA189" s="20"/>
      <c r="PGB189" s="20"/>
      <c r="PGC189" s="20"/>
      <c r="PGD189" s="20"/>
      <c r="PGE189" s="20"/>
      <c r="PGF189" s="20"/>
      <c r="PGG189" s="20"/>
      <c r="PGH189" s="20"/>
      <c r="PGI189" s="20"/>
      <c r="PGJ189" s="20"/>
      <c r="PGK189" s="20"/>
      <c r="PGL189" s="20"/>
      <c r="PGM189" s="20"/>
      <c r="PGN189" s="20"/>
      <c r="PGO189" s="20"/>
      <c r="PGP189" s="20"/>
      <c r="PGQ189" s="20"/>
      <c r="PGR189" s="20"/>
      <c r="PGS189" s="20"/>
      <c r="PGT189" s="20"/>
      <c r="PGU189" s="20"/>
      <c r="PGV189" s="20"/>
      <c r="PGW189" s="20"/>
      <c r="PGX189" s="20"/>
      <c r="PGY189" s="20"/>
      <c r="PGZ189" s="20"/>
      <c r="PHA189" s="20"/>
      <c r="PHB189" s="20"/>
      <c r="PHC189" s="20"/>
      <c r="PHD189" s="20"/>
      <c r="PHE189" s="20"/>
      <c r="PHF189" s="20"/>
      <c r="PHG189" s="20"/>
      <c r="PHH189" s="20"/>
      <c r="PHI189" s="20"/>
      <c r="PHJ189" s="20"/>
      <c r="PHK189" s="20"/>
      <c r="PHL189" s="20"/>
      <c r="PHM189" s="20"/>
      <c r="PHN189" s="20"/>
      <c r="PHO189" s="20"/>
      <c r="PHP189" s="20"/>
      <c r="PHQ189" s="20"/>
      <c r="PHR189" s="20"/>
      <c r="PHS189" s="20"/>
      <c r="PHT189" s="20"/>
      <c r="PHU189" s="20"/>
      <c r="PHV189" s="20"/>
      <c r="PHW189" s="20"/>
      <c r="PHX189" s="20"/>
      <c r="PHY189" s="20"/>
      <c r="PHZ189" s="20"/>
      <c r="PIA189" s="20"/>
      <c r="PIB189" s="20"/>
      <c r="PIC189" s="20"/>
      <c r="PID189" s="20"/>
      <c r="PIE189" s="20"/>
      <c r="PIF189" s="20"/>
      <c r="PIG189" s="20"/>
      <c r="PIH189" s="20"/>
      <c r="PII189" s="20"/>
      <c r="PIJ189" s="20"/>
      <c r="PIK189" s="20"/>
      <c r="PIL189" s="20"/>
      <c r="PIM189" s="20"/>
      <c r="PIN189" s="20"/>
      <c r="PIO189" s="20"/>
      <c r="PIP189" s="20"/>
      <c r="PIQ189" s="20"/>
      <c r="PIR189" s="20"/>
      <c r="PIS189" s="20"/>
      <c r="PIT189" s="20"/>
      <c r="PIU189" s="20"/>
      <c r="PIV189" s="20"/>
      <c r="PIW189" s="20"/>
      <c r="PIX189" s="20"/>
      <c r="PIY189" s="20"/>
      <c r="PIZ189" s="20"/>
      <c r="PJA189" s="20"/>
      <c r="PJB189" s="20"/>
      <c r="PJC189" s="20"/>
      <c r="PJD189" s="20"/>
      <c r="PJE189" s="20"/>
      <c r="PJF189" s="20"/>
      <c r="PJG189" s="20"/>
      <c r="PJH189" s="20"/>
      <c r="PJI189" s="20"/>
      <c r="PJJ189" s="20"/>
      <c r="PJK189" s="20"/>
      <c r="PJL189" s="20"/>
      <c r="PJM189" s="20"/>
      <c r="PJN189" s="20"/>
      <c r="PJO189" s="20"/>
      <c r="PJP189" s="20"/>
      <c r="PJQ189" s="20"/>
      <c r="PJR189" s="20"/>
      <c r="PJS189" s="20"/>
      <c r="PJT189" s="20"/>
      <c r="PJU189" s="20"/>
      <c r="PJV189" s="20"/>
      <c r="PJW189" s="20"/>
      <c r="PJX189" s="20"/>
      <c r="PJY189" s="20"/>
      <c r="PJZ189" s="20"/>
      <c r="PKA189" s="20"/>
      <c r="PKB189" s="20"/>
      <c r="PKC189" s="20"/>
      <c r="PKD189" s="20"/>
      <c r="PKE189" s="20"/>
      <c r="PKF189" s="20"/>
      <c r="PKG189" s="20"/>
      <c r="PKH189" s="20"/>
      <c r="PKI189" s="20"/>
      <c r="PKJ189" s="20"/>
      <c r="PKK189" s="20"/>
      <c r="PKL189" s="20"/>
      <c r="PKM189" s="20"/>
      <c r="PKN189" s="20"/>
      <c r="PKO189" s="20"/>
      <c r="PKP189" s="20"/>
      <c r="PKQ189" s="20"/>
      <c r="PKR189" s="20"/>
      <c r="PKS189" s="20"/>
      <c r="PKT189" s="20"/>
      <c r="PKU189" s="20"/>
      <c r="PKV189" s="20"/>
      <c r="PKW189" s="20"/>
      <c r="PKX189" s="20"/>
      <c r="PKY189" s="20"/>
      <c r="PKZ189" s="20"/>
      <c r="PLA189" s="20"/>
      <c r="PLB189" s="20"/>
      <c r="PLC189" s="20"/>
      <c r="PLD189" s="20"/>
      <c r="PLE189" s="20"/>
      <c r="PLF189" s="20"/>
      <c r="PLG189" s="20"/>
      <c r="PLH189" s="20"/>
      <c r="PLI189" s="20"/>
      <c r="PLJ189" s="20"/>
      <c r="PLK189" s="20"/>
      <c r="PLL189" s="20"/>
      <c r="PLM189" s="20"/>
      <c r="PLN189" s="20"/>
      <c r="PLO189" s="20"/>
      <c r="PLP189" s="20"/>
      <c r="PLQ189" s="20"/>
      <c r="PLR189" s="20"/>
      <c r="PLS189" s="20"/>
      <c r="PLT189" s="20"/>
      <c r="PLU189" s="20"/>
      <c r="PLV189" s="20"/>
      <c r="PLW189" s="20"/>
      <c r="PLX189" s="20"/>
      <c r="PLY189" s="20"/>
      <c r="PLZ189" s="20"/>
      <c r="PMA189" s="20"/>
      <c r="PMB189" s="20"/>
      <c r="PMC189" s="20"/>
      <c r="PMD189" s="20"/>
      <c r="PME189" s="20"/>
      <c r="PMF189" s="20"/>
      <c r="PMG189" s="20"/>
      <c r="PMH189" s="20"/>
      <c r="PMI189" s="20"/>
      <c r="PMJ189" s="20"/>
      <c r="PMK189" s="20"/>
      <c r="PML189" s="20"/>
      <c r="PMM189" s="20"/>
      <c r="PMN189" s="20"/>
      <c r="PMO189" s="20"/>
      <c r="PMP189" s="20"/>
      <c r="PMQ189" s="20"/>
      <c r="PMR189" s="20"/>
      <c r="PMS189" s="20"/>
      <c r="PMT189" s="20"/>
      <c r="PMU189" s="20"/>
      <c r="PMV189" s="20"/>
      <c r="PMW189" s="20"/>
      <c r="PMX189" s="20"/>
      <c r="PMY189" s="20"/>
      <c r="PMZ189" s="20"/>
      <c r="PNA189" s="20"/>
      <c r="PNB189" s="20"/>
      <c r="PNC189" s="20"/>
      <c r="PND189" s="20"/>
      <c r="PNE189" s="20"/>
      <c r="PNF189" s="20"/>
      <c r="PNG189" s="20"/>
      <c r="PNH189" s="20"/>
      <c r="PNI189" s="20"/>
      <c r="PNJ189" s="20"/>
      <c r="PNK189" s="20"/>
      <c r="PNL189" s="20"/>
      <c r="PNM189" s="20"/>
      <c r="PNN189" s="20"/>
      <c r="PNO189" s="20"/>
      <c r="PNP189" s="20"/>
      <c r="PNQ189" s="20"/>
      <c r="PNR189" s="20"/>
      <c r="PNS189" s="20"/>
      <c r="PNT189" s="20"/>
      <c r="PNU189" s="20"/>
      <c r="PNV189" s="20"/>
      <c r="PNW189" s="20"/>
      <c r="PNX189" s="20"/>
      <c r="PNY189" s="20"/>
      <c r="PNZ189" s="20"/>
      <c r="POA189" s="20"/>
      <c r="POB189" s="20"/>
      <c r="POC189" s="20"/>
      <c r="POD189" s="20"/>
      <c r="POE189" s="20"/>
      <c r="POF189" s="20"/>
      <c r="POG189" s="20"/>
      <c r="POH189" s="20"/>
      <c r="POI189" s="20"/>
      <c r="POJ189" s="20"/>
      <c r="POK189" s="20"/>
      <c r="POL189" s="20"/>
      <c r="POM189" s="20"/>
      <c r="PON189" s="20"/>
      <c r="POO189" s="20"/>
      <c r="POP189" s="20"/>
      <c r="POQ189" s="20"/>
      <c r="POR189" s="20"/>
      <c r="POS189" s="20"/>
      <c r="POT189" s="20"/>
      <c r="POU189" s="20"/>
      <c r="POV189" s="20"/>
      <c r="POW189" s="20"/>
      <c r="POX189" s="20"/>
      <c r="POY189" s="20"/>
      <c r="POZ189" s="20"/>
      <c r="PPA189" s="20"/>
      <c r="PPB189" s="20"/>
      <c r="PPC189" s="20"/>
      <c r="PPD189" s="20"/>
      <c r="PPE189" s="20"/>
      <c r="PPF189" s="20"/>
      <c r="PPG189" s="20"/>
      <c r="PPH189" s="20"/>
      <c r="PPI189" s="20"/>
      <c r="PPJ189" s="20"/>
      <c r="PPK189" s="20"/>
      <c r="PPL189" s="20"/>
      <c r="PPM189" s="20"/>
      <c r="PPN189" s="20"/>
      <c r="PPO189" s="20"/>
      <c r="PPP189" s="20"/>
      <c r="PPQ189" s="20"/>
      <c r="PPR189" s="20"/>
      <c r="PPS189" s="20"/>
      <c r="PPT189" s="20"/>
      <c r="PPU189" s="20"/>
      <c r="PPV189" s="20"/>
      <c r="PPW189" s="20"/>
      <c r="PPX189" s="20"/>
      <c r="PPY189" s="20"/>
      <c r="PPZ189" s="20"/>
      <c r="PQA189" s="20"/>
      <c r="PQB189" s="20"/>
      <c r="PQC189" s="20"/>
      <c r="PQD189" s="20"/>
      <c r="PQE189" s="20"/>
      <c r="PQF189" s="20"/>
      <c r="PQG189" s="20"/>
      <c r="PQH189" s="20"/>
      <c r="PQI189" s="20"/>
      <c r="PQJ189" s="20"/>
      <c r="PQK189" s="20"/>
      <c r="PQL189" s="20"/>
      <c r="PQM189" s="20"/>
      <c r="PQN189" s="20"/>
      <c r="PQO189" s="20"/>
      <c r="PQP189" s="20"/>
      <c r="PQQ189" s="20"/>
      <c r="PQR189" s="20"/>
      <c r="PQS189" s="20"/>
      <c r="PQT189" s="20"/>
      <c r="PQU189" s="20"/>
      <c r="PQV189" s="20"/>
      <c r="PQW189" s="20"/>
      <c r="PQX189" s="20"/>
      <c r="PQY189" s="20"/>
      <c r="PQZ189" s="20"/>
      <c r="PRA189" s="20"/>
      <c r="PRB189" s="20"/>
      <c r="PRC189" s="20"/>
      <c r="PRD189" s="20"/>
      <c r="PRE189" s="20"/>
      <c r="PRF189" s="20"/>
      <c r="PRG189" s="20"/>
      <c r="PRH189" s="20"/>
      <c r="PRI189" s="20"/>
      <c r="PRJ189" s="20"/>
      <c r="PRK189" s="20"/>
      <c r="PRL189" s="20"/>
      <c r="PRM189" s="20"/>
      <c r="PRN189" s="20"/>
      <c r="PRO189" s="20"/>
      <c r="PRP189" s="20"/>
      <c r="PRQ189" s="20"/>
      <c r="PRR189" s="20"/>
      <c r="PRS189" s="20"/>
      <c r="PRT189" s="20"/>
      <c r="PRU189" s="20"/>
      <c r="PRV189" s="20"/>
      <c r="PRW189" s="20"/>
      <c r="PRX189" s="20"/>
      <c r="PRY189" s="20"/>
      <c r="PRZ189" s="20"/>
      <c r="PSA189" s="20"/>
      <c r="PSB189" s="20"/>
      <c r="PSC189" s="20"/>
      <c r="PSD189" s="20"/>
      <c r="PSE189" s="20"/>
      <c r="PSF189" s="20"/>
      <c r="PSG189" s="20"/>
      <c r="PSH189" s="20"/>
      <c r="PSI189" s="20"/>
      <c r="PSJ189" s="20"/>
      <c r="PSK189" s="20"/>
      <c r="PSL189" s="20"/>
      <c r="PSM189" s="20"/>
      <c r="PSN189" s="20"/>
      <c r="PSO189" s="20"/>
      <c r="PSP189" s="20"/>
      <c r="PSQ189" s="20"/>
      <c r="PSR189" s="20"/>
      <c r="PSS189" s="20"/>
      <c r="PST189" s="20"/>
      <c r="PSU189" s="20"/>
      <c r="PSV189" s="20"/>
      <c r="PSW189" s="20"/>
      <c r="PSX189" s="20"/>
      <c r="PSY189" s="20"/>
      <c r="PSZ189" s="20"/>
      <c r="PTA189" s="20"/>
      <c r="PTB189" s="20"/>
      <c r="PTC189" s="20"/>
      <c r="PTD189" s="20"/>
      <c r="PTE189" s="20"/>
      <c r="PTF189" s="20"/>
      <c r="PTG189" s="20"/>
      <c r="PTH189" s="20"/>
      <c r="PTI189" s="20"/>
      <c r="PTJ189" s="20"/>
      <c r="PTK189" s="20"/>
      <c r="PTL189" s="20"/>
      <c r="PTM189" s="20"/>
      <c r="PTN189" s="20"/>
      <c r="PTO189" s="20"/>
      <c r="PTP189" s="20"/>
      <c r="PTQ189" s="20"/>
      <c r="PTR189" s="20"/>
      <c r="PTS189" s="20"/>
      <c r="PTT189" s="20"/>
      <c r="PTU189" s="20"/>
      <c r="PTV189" s="20"/>
      <c r="PTW189" s="20"/>
      <c r="PTX189" s="20"/>
      <c r="PTY189" s="20"/>
      <c r="PTZ189" s="20"/>
      <c r="PUA189" s="20"/>
      <c r="PUB189" s="20"/>
      <c r="PUC189" s="20"/>
      <c r="PUD189" s="20"/>
      <c r="PUE189" s="20"/>
      <c r="PUF189" s="20"/>
      <c r="PUG189" s="20"/>
      <c r="PUH189" s="20"/>
      <c r="PUI189" s="20"/>
      <c r="PUJ189" s="20"/>
      <c r="PUK189" s="20"/>
      <c r="PUL189" s="20"/>
      <c r="PUM189" s="20"/>
      <c r="PUN189" s="20"/>
      <c r="PUO189" s="20"/>
      <c r="PUP189" s="20"/>
      <c r="PUQ189" s="20"/>
      <c r="PUR189" s="20"/>
      <c r="PUS189" s="20"/>
      <c r="PUT189" s="20"/>
      <c r="PUU189" s="20"/>
      <c r="PUV189" s="20"/>
      <c r="PUW189" s="20"/>
      <c r="PUX189" s="20"/>
      <c r="PUY189" s="20"/>
      <c r="PUZ189" s="20"/>
      <c r="PVA189" s="20"/>
      <c r="PVB189" s="20"/>
      <c r="PVC189" s="20"/>
      <c r="PVD189" s="20"/>
      <c r="PVE189" s="20"/>
      <c r="PVF189" s="20"/>
      <c r="PVG189" s="20"/>
      <c r="PVH189" s="20"/>
      <c r="PVI189" s="20"/>
      <c r="PVJ189" s="20"/>
      <c r="PVK189" s="20"/>
      <c r="PVL189" s="20"/>
      <c r="PVM189" s="20"/>
      <c r="PVN189" s="20"/>
      <c r="PVO189" s="20"/>
      <c r="PVP189" s="20"/>
      <c r="PVQ189" s="20"/>
      <c r="PVR189" s="20"/>
      <c r="PVS189" s="20"/>
      <c r="PVT189" s="20"/>
      <c r="PVU189" s="20"/>
      <c r="PVV189" s="20"/>
      <c r="PVW189" s="20"/>
      <c r="PVX189" s="20"/>
      <c r="PVY189" s="20"/>
      <c r="PVZ189" s="20"/>
      <c r="PWA189" s="20"/>
      <c r="PWB189" s="20"/>
      <c r="PWC189" s="20"/>
      <c r="PWD189" s="20"/>
      <c r="PWE189" s="20"/>
      <c r="PWF189" s="20"/>
      <c r="PWG189" s="20"/>
      <c r="PWH189" s="20"/>
      <c r="PWI189" s="20"/>
      <c r="PWJ189" s="20"/>
      <c r="PWK189" s="20"/>
      <c r="PWL189" s="20"/>
      <c r="PWM189" s="20"/>
      <c r="PWN189" s="20"/>
      <c r="PWO189" s="20"/>
      <c r="PWP189" s="20"/>
      <c r="PWQ189" s="20"/>
      <c r="PWR189" s="20"/>
      <c r="PWS189" s="20"/>
      <c r="PWT189" s="20"/>
      <c r="PWU189" s="20"/>
      <c r="PWV189" s="20"/>
      <c r="PWW189" s="20"/>
      <c r="PWX189" s="20"/>
      <c r="PWY189" s="20"/>
      <c r="PWZ189" s="20"/>
      <c r="PXA189" s="20"/>
      <c r="PXB189" s="20"/>
      <c r="PXC189" s="20"/>
      <c r="PXD189" s="20"/>
      <c r="PXE189" s="20"/>
      <c r="PXF189" s="20"/>
      <c r="PXG189" s="20"/>
      <c r="PXH189" s="20"/>
      <c r="PXI189" s="20"/>
      <c r="PXJ189" s="20"/>
      <c r="PXK189" s="20"/>
      <c r="PXL189" s="20"/>
      <c r="PXM189" s="20"/>
      <c r="PXN189" s="20"/>
      <c r="PXO189" s="20"/>
      <c r="PXP189" s="20"/>
      <c r="PXQ189" s="20"/>
      <c r="PXR189" s="20"/>
      <c r="PXS189" s="20"/>
      <c r="PXT189" s="20"/>
      <c r="PXU189" s="20"/>
      <c r="PXV189" s="20"/>
      <c r="PXW189" s="20"/>
      <c r="PXX189" s="20"/>
      <c r="PXY189" s="20"/>
      <c r="PXZ189" s="20"/>
      <c r="PYA189" s="20"/>
      <c r="PYB189" s="20"/>
      <c r="PYC189" s="20"/>
      <c r="PYD189" s="20"/>
      <c r="PYE189" s="20"/>
      <c r="PYF189" s="20"/>
      <c r="PYG189" s="20"/>
      <c r="PYH189" s="20"/>
      <c r="PYI189" s="20"/>
      <c r="PYJ189" s="20"/>
      <c r="PYK189" s="20"/>
      <c r="PYL189" s="20"/>
      <c r="PYM189" s="20"/>
      <c r="PYN189" s="20"/>
      <c r="PYO189" s="20"/>
      <c r="PYP189" s="20"/>
      <c r="PYQ189" s="20"/>
      <c r="PYR189" s="20"/>
      <c r="PYS189" s="20"/>
      <c r="PYT189" s="20"/>
      <c r="PYU189" s="20"/>
      <c r="PYV189" s="20"/>
      <c r="PYW189" s="20"/>
      <c r="PYX189" s="20"/>
      <c r="PYY189" s="20"/>
      <c r="PYZ189" s="20"/>
      <c r="PZA189" s="20"/>
      <c r="PZB189" s="20"/>
      <c r="PZC189" s="20"/>
      <c r="PZD189" s="20"/>
      <c r="PZE189" s="20"/>
      <c r="PZF189" s="20"/>
      <c r="PZG189" s="20"/>
      <c r="PZH189" s="20"/>
      <c r="PZI189" s="20"/>
      <c r="PZJ189" s="20"/>
      <c r="PZK189" s="20"/>
      <c r="PZL189" s="20"/>
      <c r="PZM189" s="20"/>
      <c r="PZN189" s="20"/>
      <c r="PZO189" s="20"/>
      <c r="PZP189" s="20"/>
      <c r="PZQ189" s="20"/>
      <c r="PZR189" s="20"/>
      <c r="PZS189" s="20"/>
      <c r="PZT189" s="20"/>
      <c r="PZU189" s="20"/>
      <c r="PZV189" s="20"/>
      <c r="PZW189" s="20"/>
      <c r="PZX189" s="20"/>
      <c r="PZY189" s="20"/>
      <c r="PZZ189" s="20"/>
      <c r="QAA189" s="20"/>
      <c r="QAB189" s="20"/>
      <c r="QAC189" s="20"/>
      <c r="QAD189" s="20"/>
      <c r="QAE189" s="20"/>
      <c r="QAF189" s="20"/>
      <c r="QAG189" s="20"/>
      <c r="QAH189" s="20"/>
      <c r="QAI189" s="20"/>
      <c r="QAJ189" s="20"/>
      <c r="QAK189" s="20"/>
      <c r="QAL189" s="20"/>
      <c r="QAM189" s="20"/>
      <c r="QAN189" s="20"/>
      <c r="QAO189" s="20"/>
      <c r="QAP189" s="20"/>
      <c r="QAQ189" s="20"/>
      <c r="QAR189" s="20"/>
      <c r="QAS189" s="20"/>
      <c r="QAT189" s="20"/>
      <c r="QAU189" s="20"/>
      <c r="QAV189" s="20"/>
      <c r="QAW189" s="20"/>
      <c r="QAX189" s="20"/>
      <c r="QAY189" s="20"/>
      <c r="QAZ189" s="20"/>
      <c r="QBA189" s="20"/>
      <c r="QBB189" s="20"/>
      <c r="QBC189" s="20"/>
      <c r="QBD189" s="20"/>
      <c r="QBE189" s="20"/>
      <c r="QBF189" s="20"/>
      <c r="QBG189" s="20"/>
      <c r="QBH189" s="20"/>
      <c r="QBI189" s="20"/>
      <c r="QBJ189" s="20"/>
      <c r="QBK189" s="20"/>
      <c r="QBL189" s="20"/>
      <c r="QBM189" s="20"/>
      <c r="QBN189" s="20"/>
      <c r="QBO189" s="20"/>
      <c r="QBP189" s="20"/>
      <c r="QBQ189" s="20"/>
      <c r="QBR189" s="20"/>
      <c r="QBS189" s="20"/>
      <c r="QBT189" s="20"/>
      <c r="QBU189" s="20"/>
      <c r="QBV189" s="20"/>
      <c r="QBW189" s="20"/>
      <c r="QBX189" s="20"/>
      <c r="QBY189" s="20"/>
      <c r="QBZ189" s="20"/>
      <c r="QCA189" s="20"/>
      <c r="QCB189" s="20"/>
      <c r="QCC189" s="20"/>
      <c r="QCD189" s="20"/>
      <c r="QCE189" s="20"/>
      <c r="QCF189" s="20"/>
      <c r="QCG189" s="20"/>
      <c r="QCH189" s="20"/>
      <c r="QCI189" s="20"/>
      <c r="QCJ189" s="20"/>
      <c r="QCK189" s="20"/>
      <c r="QCL189" s="20"/>
      <c r="QCM189" s="20"/>
      <c r="QCN189" s="20"/>
      <c r="QCO189" s="20"/>
      <c r="QCP189" s="20"/>
      <c r="QCQ189" s="20"/>
      <c r="QCR189" s="20"/>
      <c r="QCS189" s="20"/>
      <c r="QCT189" s="20"/>
      <c r="QCU189" s="20"/>
      <c r="QCV189" s="20"/>
      <c r="QCW189" s="20"/>
      <c r="QCX189" s="20"/>
      <c r="QCY189" s="20"/>
      <c r="QCZ189" s="20"/>
      <c r="QDA189" s="20"/>
      <c r="QDB189" s="20"/>
      <c r="QDC189" s="20"/>
      <c r="QDD189" s="20"/>
      <c r="QDE189" s="20"/>
      <c r="QDF189" s="20"/>
      <c r="QDG189" s="20"/>
      <c r="QDH189" s="20"/>
      <c r="QDI189" s="20"/>
      <c r="QDJ189" s="20"/>
      <c r="QDK189" s="20"/>
      <c r="QDL189" s="20"/>
      <c r="QDM189" s="20"/>
      <c r="QDN189" s="20"/>
      <c r="QDO189" s="20"/>
      <c r="QDP189" s="20"/>
      <c r="QDQ189" s="20"/>
      <c r="QDR189" s="20"/>
      <c r="QDS189" s="20"/>
      <c r="QDT189" s="20"/>
      <c r="QDU189" s="20"/>
      <c r="QDV189" s="20"/>
      <c r="QDW189" s="20"/>
      <c r="QDX189" s="20"/>
      <c r="QDY189" s="20"/>
      <c r="QDZ189" s="20"/>
      <c r="QEA189" s="20"/>
      <c r="QEB189" s="20"/>
      <c r="QEC189" s="20"/>
      <c r="QED189" s="20"/>
      <c r="QEE189" s="20"/>
      <c r="QEF189" s="20"/>
      <c r="QEG189" s="20"/>
      <c r="QEH189" s="20"/>
      <c r="QEI189" s="20"/>
      <c r="QEJ189" s="20"/>
      <c r="QEK189" s="20"/>
      <c r="QEL189" s="20"/>
      <c r="QEM189" s="20"/>
      <c r="QEN189" s="20"/>
      <c r="QEO189" s="20"/>
      <c r="QEP189" s="20"/>
      <c r="QEQ189" s="20"/>
      <c r="QER189" s="20"/>
      <c r="QES189" s="20"/>
      <c r="QET189" s="20"/>
      <c r="QEU189" s="20"/>
      <c r="QEV189" s="20"/>
      <c r="QEW189" s="20"/>
      <c r="QEX189" s="20"/>
      <c r="QEY189" s="20"/>
      <c r="QEZ189" s="20"/>
      <c r="QFA189" s="20"/>
      <c r="QFB189" s="20"/>
      <c r="QFC189" s="20"/>
      <c r="QFD189" s="20"/>
      <c r="QFE189" s="20"/>
      <c r="QFF189" s="20"/>
      <c r="QFG189" s="20"/>
      <c r="QFH189" s="20"/>
      <c r="QFI189" s="20"/>
      <c r="QFJ189" s="20"/>
      <c r="QFK189" s="20"/>
      <c r="QFL189" s="20"/>
      <c r="QFM189" s="20"/>
      <c r="QFN189" s="20"/>
      <c r="QFO189" s="20"/>
      <c r="QFP189" s="20"/>
      <c r="QFQ189" s="20"/>
      <c r="QFR189" s="20"/>
      <c r="QFS189" s="20"/>
      <c r="QFT189" s="20"/>
      <c r="QFU189" s="20"/>
      <c r="QFV189" s="20"/>
      <c r="QFW189" s="20"/>
      <c r="QFX189" s="20"/>
      <c r="QFY189" s="20"/>
      <c r="QFZ189" s="20"/>
      <c r="QGA189" s="20"/>
      <c r="QGB189" s="20"/>
      <c r="QGC189" s="20"/>
      <c r="QGD189" s="20"/>
      <c r="QGE189" s="20"/>
      <c r="QGF189" s="20"/>
      <c r="QGG189" s="20"/>
      <c r="QGH189" s="20"/>
      <c r="QGI189" s="20"/>
      <c r="QGJ189" s="20"/>
      <c r="QGK189" s="20"/>
      <c r="QGL189" s="20"/>
      <c r="QGM189" s="20"/>
      <c r="QGN189" s="20"/>
      <c r="QGO189" s="20"/>
      <c r="QGP189" s="20"/>
      <c r="QGQ189" s="20"/>
      <c r="QGR189" s="20"/>
      <c r="QGS189" s="20"/>
      <c r="QGT189" s="20"/>
      <c r="QGU189" s="20"/>
      <c r="QGV189" s="20"/>
      <c r="QGW189" s="20"/>
      <c r="QGX189" s="20"/>
      <c r="QGY189" s="20"/>
      <c r="QGZ189" s="20"/>
      <c r="QHA189" s="20"/>
      <c r="QHB189" s="20"/>
      <c r="QHC189" s="20"/>
      <c r="QHD189" s="20"/>
      <c r="QHE189" s="20"/>
      <c r="QHF189" s="20"/>
      <c r="QHG189" s="20"/>
      <c r="QHH189" s="20"/>
      <c r="QHI189" s="20"/>
      <c r="QHJ189" s="20"/>
      <c r="QHK189" s="20"/>
      <c r="QHL189" s="20"/>
      <c r="QHM189" s="20"/>
      <c r="QHN189" s="20"/>
      <c r="QHO189" s="20"/>
      <c r="QHP189" s="20"/>
      <c r="QHQ189" s="20"/>
      <c r="QHR189" s="20"/>
      <c r="QHS189" s="20"/>
      <c r="QHT189" s="20"/>
      <c r="QHU189" s="20"/>
      <c r="QHV189" s="20"/>
      <c r="QHW189" s="20"/>
      <c r="QHX189" s="20"/>
      <c r="QHY189" s="20"/>
      <c r="QHZ189" s="20"/>
      <c r="QIA189" s="20"/>
      <c r="QIB189" s="20"/>
      <c r="QIC189" s="20"/>
      <c r="QID189" s="20"/>
      <c r="QIE189" s="20"/>
      <c r="QIF189" s="20"/>
      <c r="QIG189" s="20"/>
      <c r="QIH189" s="20"/>
      <c r="QII189" s="20"/>
      <c r="QIJ189" s="20"/>
      <c r="QIK189" s="20"/>
      <c r="QIL189" s="20"/>
      <c r="QIM189" s="20"/>
      <c r="QIN189" s="20"/>
      <c r="QIO189" s="20"/>
      <c r="QIP189" s="20"/>
      <c r="QIQ189" s="20"/>
      <c r="QIR189" s="20"/>
      <c r="QIS189" s="20"/>
      <c r="QIT189" s="20"/>
      <c r="QIU189" s="20"/>
      <c r="QIV189" s="20"/>
      <c r="QIW189" s="20"/>
      <c r="QIX189" s="20"/>
      <c r="QIY189" s="20"/>
      <c r="QIZ189" s="20"/>
      <c r="QJA189" s="20"/>
      <c r="QJB189" s="20"/>
      <c r="QJC189" s="20"/>
      <c r="QJD189" s="20"/>
      <c r="QJE189" s="20"/>
      <c r="QJF189" s="20"/>
      <c r="QJG189" s="20"/>
      <c r="QJH189" s="20"/>
      <c r="QJI189" s="20"/>
      <c r="QJJ189" s="20"/>
      <c r="QJK189" s="20"/>
      <c r="QJL189" s="20"/>
      <c r="QJM189" s="20"/>
      <c r="QJN189" s="20"/>
      <c r="QJO189" s="20"/>
      <c r="QJP189" s="20"/>
      <c r="QJQ189" s="20"/>
      <c r="QJR189" s="20"/>
      <c r="QJS189" s="20"/>
      <c r="QJT189" s="20"/>
      <c r="QJU189" s="20"/>
      <c r="QJV189" s="20"/>
      <c r="QJW189" s="20"/>
      <c r="QJX189" s="20"/>
      <c r="QJY189" s="20"/>
      <c r="QJZ189" s="20"/>
      <c r="QKA189" s="20"/>
      <c r="QKB189" s="20"/>
      <c r="QKC189" s="20"/>
      <c r="QKD189" s="20"/>
      <c r="QKE189" s="20"/>
      <c r="QKF189" s="20"/>
      <c r="QKG189" s="20"/>
      <c r="QKH189" s="20"/>
      <c r="QKI189" s="20"/>
      <c r="QKJ189" s="20"/>
      <c r="QKK189" s="20"/>
      <c r="QKL189" s="20"/>
      <c r="QKM189" s="20"/>
      <c r="QKN189" s="20"/>
      <c r="QKO189" s="20"/>
      <c r="QKP189" s="20"/>
      <c r="QKQ189" s="20"/>
      <c r="QKR189" s="20"/>
      <c r="QKS189" s="20"/>
      <c r="QKT189" s="20"/>
      <c r="QKU189" s="20"/>
      <c r="QKV189" s="20"/>
      <c r="QKW189" s="20"/>
      <c r="QKX189" s="20"/>
      <c r="QKY189" s="20"/>
      <c r="QKZ189" s="20"/>
      <c r="QLA189" s="20"/>
      <c r="QLB189" s="20"/>
      <c r="QLC189" s="20"/>
      <c r="QLD189" s="20"/>
      <c r="QLE189" s="20"/>
      <c r="QLF189" s="20"/>
      <c r="QLG189" s="20"/>
      <c r="QLH189" s="20"/>
      <c r="QLI189" s="20"/>
      <c r="QLJ189" s="20"/>
      <c r="QLK189" s="20"/>
      <c r="QLL189" s="20"/>
      <c r="QLM189" s="20"/>
      <c r="QLN189" s="20"/>
      <c r="QLO189" s="20"/>
      <c r="QLP189" s="20"/>
      <c r="QLQ189" s="20"/>
      <c r="QLR189" s="20"/>
      <c r="QLS189" s="20"/>
      <c r="QLT189" s="20"/>
      <c r="QLU189" s="20"/>
      <c r="QLV189" s="20"/>
      <c r="QLW189" s="20"/>
      <c r="QLX189" s="20"/>
      <c r="QLY189" s="20"/>
      <c r="QLZ189" s="20"/>
      <c r="QMA189" s="20"/>
      <c r="QMB189" s="20"/>
      <c r="QMC189" s="20"/>
      <c r="QMD189" s="20"/>
      <c r="QME189" s="20"/>
      <c r="QMF189" s="20"/>
      <c r="QMG189" s="20"/>
      <c r="QMH189" s="20"/>
      <c r="QMI189" s="20"/>
      <c r="QMJ189" s="20"/>
      <c r="QMK189" s="20"/>
      <c r="QML189" s="20"/>
      <c r="QMM189" s="20"/>
      <c r="QMN189" s="20"/>
      <c r="QMO189" s="20"/>
      <c r="QMP189" s="20"/>
      <c r="QMQ189" s="20"/>
      <c r="QMR189" s="20"/>
      <c r="QMS189" s="20"/>
      <c r="QMT189" s="20"/>
      <c r="QMU189" s="20"/>
      <c r="QMV189" s="20"/>
      <c r="QMW189" s="20"/>
      <c r="QMX189" s="20"/>
      <c r="QMY189" s="20"/>
      <c r="QMZ189" s="20"/>
      <c r="QNA189" s="20"/>
      <c r="QNB189" s="20"/>
      <c r="QNC189" s="20"/>
      <c r="QND189" s="20"/>
      <c r="QNE189" s="20"/>
      <c r="QNF189" s="20"/>
      <c r="QNG189" s="20"/>
      <c r="QNH189" s="20"/>
      <c r="QNI189" s="20"/>
      <c r="QNJ189" s="20"/>
      <c r="QNK189" s="20"/>
      <c r="QNL189" s="20"/>
      <c r="QNM189" s="20"/>
      <c r="QNN189" s="20"/>
      <c r="QNO189" s="20"/>
      <c r="QNP189" s="20"/>
      <c r="QNQ189" s="20"/>
      <c r="QNR189" s="20"/>
      <c r="QNS189" s="20"/>
      <c r="QNT189" s="20"/>
      <c r="QNU189" s="20"/>
      <c r="QNV189" s="20"/>
      <c r="QNW189" s="20"/>
      <c r="QNX189" s="20"/>
      <c r="QNY189" s="20"/>
      <c r="QNZ189" s="20"/>
      <c r="QOA189" s="20"/>
      <c r="QOB189" s="20"/>
      <c r="QOC189" s="20"/>
      <c r="QOD189" s="20"/>
      <c r="QOE189" s="20"/>
      <c r="QOF189" s="20"/>
      <c r="QOG189" s="20"/>
      <c r="QOH189" s="20"/>
      <c r="QOI189" s="20"/>
      <c r="QOJ189" s="20"/>
      <c r="QOK189" s="20"/>
      <c r="QOL189" s="20"/>
      <c r="QOM189" s="20"/>
      <c r="QON189" s="20"/>
      <c r="QOO189" s="20"/>
      <c r="QOP189" s="20"/>
      <c r="QOQ189" s="20"/>
      <c r="QOR189" s="20"/>
      <c r="QOS189" s="20"/>
      <c r="QOT189" s="20"/>
      <c r="QOU189" s="20"/>
      <c r="QOV189" s="20"/>
      <c r="QOW189" s="20"/>
      <c r="QOX189" s="20"/>
      <c r="QOY189" s="20"/>
      <c r="QOZ189" s="20"/>
      <c r="QPA189" s="20"/>
      <c r="QPB189" s="20"/>
      <c r="QPC189" s="20"/>
      <c r="QPD189" s="20"/>
      <c r="QPE189" s="20"/>
      <c r="QPF189" s="20"/>
      <c r="QPG189" s="20"/>
      <c r="QPH189" s="20"/>
      <c r="QPI189" s="20"/>
      <c r="QPJ189" s="20"/>
      <c r="QPK189" s="20"/>
      <c r="QPL189" s="20"/>
      <c r="QPM189" s="20"/>
      <c r="QPN189" s="20"/>
      <c r="QPO189" s="20"/>
      <c r="QPP189" s="20"/>
      <c r="QPQ189" s="20"/>
      <c r="QPR189" s="20"/>
      <c r="QPS189" s="20"/>
      <c r="QPT189" s="20"/>
      <c r="QPU189" s="20"/>
      <c r="QPV189" s="20"/>
      <c r="QPW189" s="20"/>
      <c r="QPX189" s="20"/>
      <c r="QPY189" s="20"/>
      <c r="QPZ189" s="20"/>
      <c r="QQA189" s="20"/>
      <c r="QQB189" s="20"/>
      <c r="QQC189" s="20"/>
      <c r="QQD189" s="20"/>
      <c r="QQE189" s="20"/>
      <c r="QQF189" s="20"/>
      <c r="QQG189" s="20"/>
      <c r="QQH189" s="20"/>
      <c r="QQI189" s="20"/>
      <c r="QQJ189" s="20"/>
      <c r="QQK189" s="20"/>
      <c r="QQL189" s="20"/>
      <c r="QQM189" s="20"/>
      <c r="QQN189" s="20"/>
      <c r="QQO189" s="20"/>
      <c r="QQP189" s="20"/>
      <c r="QQQ189" s="20"/>
      <c r="QQR189" s="20"/>
      <c r="QQS189" s="20"/>
      <c r="QQT189" s="20"/>
      <c r="QQU189" s="20"/>
      <c r="QQV189" s="20"/>
      <c r="QQW189" s="20"/>
      <c r="QQX189" s="20"/>
      <c r="QQY189" s="20"/>
      <c r="QQZ189" s="20"/>
      <c r="QRA189" s="20"/>
      <c r="QRB189" s="20"/>
      <c r="QRC189" s="20"/>
      <c r="QRD189" s="20"/>
      <c r="QRE189" s="20"/>
      <c r="QRF189" s="20"/>
      <c r="QRG189" s="20"/>
      <c r="QRH189" s="20"/>
      <c r="QRI189" s="20"/>
      <c r="QRJ189" s="20"/>
      <c r="QRK189" s="20"/>
      <c r="QRL189" s="20"/>
      <c r="QRM189" s="20"/>
      <c r="QRN189" s="20"/>
      <c r="QRO189" s="20"/>
      <c r="QRP189" s="20"/>
      <c r="QRQ189" s="20"/>
      <c r="QRR189" s="20"/>
      <c r="QRS189" s="20"/>
      <c r="QRT189" s="20"/>
      <c r="QRU189" s="20"/>
      <c r="QRV189" s="20"/>
      <c r="QRW189" s="20"/>
      <c r="QRX189" s="20"/>
      <c r="QRY189" s="20"/>
      <c r="QRZ189" s="20"/>
      <c r="QSA189" s="20"/>
      <c r="QSB189" s="20"/>
      <c r="QSC189" s="20"/>
      <c r="QSD189" s="20"/>
      <c r="QSE189" s="20"/>
      <c r="QSF189" s="20"/>
      <c r="QSG189" s="20"/>
      <c r="QSH189" s="20"/>
      <c r="QSI189" s="20"/>
      <c r="QSJ189" s="20"/>
      <c r="QSK189" s="20"/>
      <c r="QSL189" s="20"/>
      <c r="QSM189" s="20"/>
      <c r="QSN189" s="20"/>
      <c r="QSO189" s="20"/>
      <c r="QSP189" s="20"/>
      <c r="QSQ189" s="20"/>
      <c r="QSR189" s="20"/>
      <c r="QSS189" s="20"/>
      <c r="QST189" s="20"/>
      <c r="QSU189" s="20"/>
      <c r="QSV189" s="20"/>
      <c r="QSW189" s="20"/>
      <c r="QSX189" s="20"/>
      <c r="QSY189" s="20"/>
      <c r="QSZ189" s="20"/>
      <c r="QTA189" s="20"/>
      <c r="QTB189" s="20"/>
      <c r="QTC189" s="20"/>
      <c r="QTD189" s="20"/>
      <c r="QTE189" s="20"/>
      <c r="QTF189" s="20"/>
      <c r="QTG189" s="20"/>
      <c r="QTH189" s="20"/>
      <c r="QTI189" s="20"/>
      <c r="QTJ189" s="20"/>
      <c r="QTK189" s="20"/>
      <c r="QTL189" s="20"/>
      <c r="QTM189" s="20"/>
      <c r="QTN189" s="20"/>
      <c r="QTO189" s="20"/>
      <c r="QTP189" s="20"/>
      <c r="QTQ189" s="20"/>
      <c r="QTR189" s="20"/>
      <c r="QTS189" s="20"/>
      <c r="QTT189" s="20"/>
      <c r="QTU189" s="20"/>
      <c r="QTV189" s="20"/>
      <c r="QTW189" s="20"/>
      <c r="QTX189" s="20"/>
      <c r="QTY189" s="20"/>
      <c r="QTZ189" s="20"/>
      <c r="QUA189" s="20"/>
      <c r="QUB189" s="20"/>
      <c r="QUC189" s="20"/>
      <c r="QUD189" s="20"/>
      <c r="QUE189" s="20"/>
      <c r="QUF189" s="20"/>
      <c r="QUG189" s="20"/>
      <c r="QUH189" s="20"/>
      <c r="QUI189" s="20"/>
      <c r="QUJ189" s="20"/>
      <c r="QUK189" s="20"/>
      <c r="QUL189" s="20"/>
      <c r="QUM189" s="20"/>
      <c r="QUN189" s="20"/>
      <c r="QUO189" s="20"/>
      <c r="QUP189" s="20"/>
      <c r="QUQ189" s="20"/>
      <c r="QUR189" s="20"/>
      <c r="QUS189" s="20"/>
      <c r="QUT189" s="20"/>
      <c r="QUU189" s="20"/>
      <c r="QUV189" s="20"/>
      <c r="QUW189" s="20"/>
      <c r="QUX189" s="20"/>
      <c r="QUY189" s="20"/>
      <c r="QUZ189" s="20"/>
      <c r="QVA189" s="20"/>
      <c r="QVB189" s="20"/>
      <c r="QVC189" s="20"/>
      <c r="QVD189" s="20"/>
      <c r="QVE189" s="20"/>
      <c r="QVF189" s="20"/>
      <c r="QVG189" s="20"/>
      <c r="QVH189" s="20"/>
      <c r="QVI189" s="20"/>
      <c r="QVJ189" s="20"/>
      <c r="QVK189" s="20"/>
      <c r="QVL189" s="20"/>
      <c r="QVM189" s="20"/>
      <c r="QVN189" s="20"/>
      <c r="QVO189" s="20"/>
      <c r="QVP189" s="20"/>
      <c r="QVQ189" s="20"/>
      <c r="QVR189" s="20"/>
      <c r="QVS189" s="20"/>
      <c r="QVT189" s="20"/>
      <c r="QVU189" s="20"/>
      <c r="QVV189" s="20"/>
      <c r="QVW189" s="20"/>
      <c r="QVX189" s="20"/>
      <c r="QVY189" s="20"/>
      <c r="QVZ189" s="20"/>
      <c r="QWA189" s="20"/>
      <c r="QWB189" s="20"/>
      <c r="QWC189" s="20"/>
      <c r="QWD189" s="20"/>
      <c r="QWE189" s="20"/>
      <c r="QWF189" s="20"/>
      <c r="QWG189" s="20"/>
      <c r="QWH189" s="20"/>
      <c r="QWI189" s="20"/>
      <c r="QWJ189" s="20"/>
      <c r="QWK189" s="20"/>
      <c r="QWL189" s="20"/>
      <c r="QWM189" s="20"/>
      <c r="QWN189" s="20"/>
      <c r="QWO189" s="20"/>
      <c r="QWP189" s="20"/>
      <c r="QWQ189" s="20"/>
      <c r="QWR189" s="20"/>
      <c r="QWS189" s="20"/>
      <c r="QWT189" s="20"/>
      <c r="QWU189" s="20"/>
      <c r="QWV189" s="20"/>
      <c r="QWW189" s="20"/>
      <c r="QWX189" s="20"/>
      <c r="QWY189" s="20"/>
      <c r="QWZ189" s="20"/>
      <c r="QXA189" s="20"/>
      <c r="QXB189" s="20"/>
      <c r="QXC189" s="20"/>
      <c r="QXD189" s="20"/>
      <c r="QXE189" s="20"/>
      <c r="QXF189" s="20"/>
      <c r="QXG189" s="20"/>
      <c r="QXH189" s="20"/>
      <c r="QXI189" s="20"/>
      <c r="QXJ189" s="20"/>
      <c r="QXK189" s="20"/>
      <c r="QXL189" s="20"/>
      <c r="QXM189" s="20"/>
      <c r="QXN189" s="20"/>
      <c r="QXO189" s="20"/>
      <c r="QXP189" s="20"/>
      <c r="QXQ189" s="20"/>
      <c r="QXR189" s="20"/>
      <c r="QXS189" s="20"/>
      <c r="QXT189" s="20"/>
      <c r="QXU189" s="20"/>
      <c r="QXV189" s="20"/>
      <c r="QXW189" s="20"/>
      <c r="QXX189" s="20"/>
      <c r="QXY189" s="20"/>
      <c r="QXZ189" s="20"/>
      <c r="QYA189" s="20"/>
      <c r="QYB189" s="20"/>
      <c r="QYC189" s="20"/>
      <c r="QYD189" s="20"/>
      <c r="QYE189" s="20"/>
      <c r="QYF189" s="20"/>
      <c r="QYG189" s="20"/>
      <c r="QYH189" s="20"/>
      <c r="QYI189" s="20"/>
      <c r="QYJ189" s="20"/>
      <c r="QYK189" s="20"/>
      <c r="QYL189" s="20"/>
      <c r="QYM189" s="20"/>
      <c r="QYN189" s="20"/>
      <c r="QYO189" s="20"/>
      <c r="QYP189" s="20"/>
      <c r="QYQ189" s="20"/>
      <c r="QYR189" s="20"/>
      <c r="QYS189" s="20"/>
      <c r="QYT189" s="20"/>
      <c r="QYU189" s="20"/>
      <c r="QYV189" s="20"/>
      <c r="QYW189" s="20"/>
      <c r="QYX189" s="20"/>
      <c r="QYY189" s="20"/>
      <c r="QYZ189" s="20"/>
      <c r="QZA189" s="20"/>
      <c r="QZB189" s="20"/>
      <c r="QZC189" s="20"/>
      <c r="QZD189" s="20"/>
      <c r="QZE189" s="20"/>
      <c r="QZF189" s="20"/>
      <c r="QZG189" s="20"/>
      <c r="QZH189" s="20"/>
      <c r="QZI189" s="20"/>
      <c r="QZJ189" s="20"/>
      <c r="QZK189" s="20"/>
      <c r="QZL189" s="20"/>
      <c r="QZM189" s="20"/>
      <c r="QZN189" s="20"/>
      <c r="QZO189" s="20"/>
      <c r="QZP189" s="20"/>
      <c r="QZQ189" s="20"/>
      <c r="QZR189" s="20"/>
      <c r="QZS189" s="20"/>
      <c r="QZT189" s="20"/>
      <c r="QZU189" s="20"/>
      <c r="QZV189" s="20"/>
      <c r="QZW189" s="20"/>
      <c r="QZX189" s="20"/>
      <c r="QZY189" s="20"/>
      <c r="QZZ189" s="20"/>
      <c r="RAA189" s="20"/>
      <c r="RAB189" s="20"/>
      <c r="RAC189" s="20"/>
      <c r="RAD189" s="20"/>
      <c r="RAE189" s="20"/>
      <c r="RAF189" s="20"/>
      <c r="RAG189" s="20"/>
      <c r="RAH189" s="20"/>
      <c r="RAI189" s="20"/>
      <c r="RAJ189" s="20"/>
      <c r="RAK189" s="20"/>
      <c r="RAL189" s="20"/>
      <c r="RAM189" s="20"/>
      <c r="RAN189" s="20"/>
      <c r="RAO189" s="20"/>
      <c r="RAP189" s="20"/>
      <c r="RAQ189" s="20"/>
      <c r="RAR189" s="20"/>
      <c r="RAS189" s="20"/>
      <c r="RAT189" s="20"/>
      <c r="RAU189" s="20"/>
      <c r="RAV189" s="20"/>
      <c r="RAW189" s="20"/>
      <c r="RAX189" s="20"/>
      <c r="RAY189" s="20"/>
      <c r="RAZ189" s="20"/>
      <c r="RBA189" s="20"/>
      <c r="RBB189" s="20"/>
      <c r="RBC189" s="20"/>
      <c r="RBD189" s="20"/>
      <c r="RBE189" s="20"/>
      <c r="RBF189" s="20"/>
      <c r="RBG189" s="20"/>
      <c r="RBH189" s="20"/>
      <c r="RBI189" s="20"/>
      <c r="RBJ189" s="20"/>
      <c r="RBK189" s="20"/>
      <c r="RBL189" s="20"/>
      <c r="RBM189" s="20"/>
      <c r="RBN189" s="20"/>
      <c r="RBO189" s="20"/>
      <c r="RBP189" s="20"/>
      <c r="RBQ189" s="20"/>
      <c r="RBR189" s="20"/>
      <c r="RBS189" s="20"/>
      <c r="RBT189" s="20"/>
      <c r="RBU189" s="20"/>
      <c r="RBV189" s="20"/>
      <c r="RBW189" s="20"/>
      <c r="RBX189" s="20"/>
      <c r="RBY189" s="20"/>
      <c r="RBZ189" s="20"/>
      <c r="RCA189" s="20"/>
      <c r="RCB189" s="20"/>
      <c r="RCC189" s="20"/>
      <c r="RCD189" s="20"/>
      <c r="RCE189" s="20"/>
      <c r="RCF189" s="20"/>
      <c r="RCG189" s="20"/>
      <c r="RCH189" s="20"/>
      <c r="RCI189" s="20"/>
      <c r="RCJ189" s="20"/>
      <c r="RCK189" s="20"/>
      <c r="RCL189" s="20"/>
      <c r="RCM189" s="20"/>
      <c r="RCN189" s="20"/>
      <c r="RCO189" s="20"/>
      <c r="RCP189" s="20"/>
      <c r="RCQ189" s="20"/>
      <c r="RCR189" s="20"/>
      <c r="RCS189" s="20"/>
      <c r="RCT189" s="20"/>
      <c r="RCU189" s="20"/>
      <c r="RCV189" s="20"/>
      <c r="RCW189" s="20"/>
      <c r="RCX189" s="20"/>
      <c r="RCY189" s="20"/>
      <c r="RCZ189" s="20"/>
      <c r="RDA189" s="20"/>
      <c r="RDB189" s="20"/>
      <c r="RDC189" s="20"/>
      <c r="RDD189" s="20"/>
      <c r="RDE189" s="20"/>
      <c r="RDF189" s="20"/>
      <c r="RDG189" s="20"/>
      <c r="RDH189" s="20"/>
      <c r="RDI189" s="20"/>
      <c r="RDJ189" s="20"/>
      <c r="RDK189" s="20"/>
      <c r="RDL189" s="20"/>
      <c r="RDM189" s="20"/>
      <c r="RDN189" s="20"/>
      <c r="RDO189" s="20"/>
      <c r="RDP189" s="20"/>
      <c r="RDQ189" s="20"/>
      <c r="RDR189" s="20"/>
      <c r="RDS189" s="20"/>
      <c r="RDT189" s="20"/>
      <c r="RDU189" s="20"/>
      <c r="RDV189" s="20"/>
      <c r="RDW189" s="20"/>
      <c r="RDX189" s="20"/>
      <c r="RDY189" s="20"/>
      <c r="RDZ189" s="20"/>
      <c r="REA189" s="20"/>
      <c r="REB189" s="20"/>
      <c r="REC189" s="20"/>
      <c r="RED189" s="20"/>
      <c r="REE189" s="20"/>
      <c r="REF189" s="20"/>
      <c r="REG189" s="20"/>
      <c r="REH189" s="20"/>
      <c r="REI189" s="20"/>
      <c r="REJ189" s="20"/>
      <c r="REK189" s="20"/>
      <c r="REL189" s="20"/>
      <c r="REM189" s="20"/>
      <c r="REN189" s="20"/>
      <c r="REO189" s="20"/>
      <c r="REP189" s="20"/>
      <c r="REQ189" s="20"/>
      <c r="RER189" s="20"/>
      <c r="RES189" s="20"/>
      <c r="RET189" s="20"/>
      <c r="REU189" s="20"/>
      <c r="REV189" s="20"/>
      <c r="REW189" s="20"/>
      <c r="REX189" s="20"/>
      <c r="REY189" s="20"/>
      <c r="REZ189" s="20"/>
      <c r="RFA189" s="20"/>
      <c r="RFB189" s="20"/>
      <c r="RFC189" s="20"/>
      <c r="RFD189" s="20"/>
      <c r="RFE189" s="20"/>
      <c r="RFF189" s="20"/>
      <c r="RFG189" s="20"/>
      <c r="RFH189" s="20"/>
      <c r="RFI189" s="20"/>
      <c r="RFJ189" s="20"/>
      <c r="RFK189" s="20"/>
      <c r="RFL189" s="20"/>
      <c r="RFM189" s="20"/>
      <c r="RFN189" s="20"/>
      <c r="RFO189" s="20"/>
      <c r="RFP189" s="20"/>
      <c r="RFQ189" s="20"/>
      <c r="RFR189" s="20"/>
      <c r="RFS189" s="20"/>
      <c r="RFT189" s="20"/>
      <c r="RFU189" s="20"/>
      <c r="RFV189" s="20"/>
      <c r="RFW189" s="20"/>
      <c r="RFX189" s="20"/>
      <c r="RFY189" s="20"/>
      <c r="RFZ189" s="20"/>
      <c r="RGA189" s="20"/>
      <c r="RGB189" s="20"/>
      <c r="RGC189" s="20"/>
      <c r="RGD189" s="20"/>
      <c r="RGE189" s="20"/>
      <c r="RGF189" s="20"/>
      <c r="RGG189" s="20"/>
      <c r="RGH189" s="20"/>
      <c r="RGI189" s="20"/>
      <c r="RGJ189" s="20"/>
      <c r="RGK189" s="20"/>
      <c r="RGL189" s="20"/>
      <c r="RGM189" s="20"/>
      <c r="RGN189" s="20"/>
      <c r="RGO189" s="20"/>
      <c r="RGP189" s="20"/>
      <c r="RGQ189" s="20"/>
      <c r="RGR189" s="20"/>
      <c r="RGS189" s="20"/>
      <c r="RGT189" s="20"/>
      <c r="RGU189" s="20"/>
      <c r="RGV189" s="20"/>
      <c r="RGW189" s="20"/>
      <c r="RGX189" s="20"/>
      <c r="RGY189" s="20"/>
      <c r="RGZ189" s="20"/>
      <c r="RHA189" s="20"/>
      <c r="RHB189" s="20"/>
      <c r="RHC189" s="20"/>
      <c r="RHD189" s="20"/>
      <c r="RHE189" s="20"/>
      <c r="RHF189" s="20"/>
      <c r="RHG189" s="20"/>
      <c r="RHH189" s="20"/>
      <c r="RHI189" s="20"/>
      <c r="RHJ189" s="20"/>
      <c r="RHK189" s="20"/>
      <c r="RHL189" s="20"/>
      <c r="RHM189" s="20"/>
      <c r="RHN189" s="20"/>
      <c r="RHO189" s="20"/>
      <c r="RHP189" s="20"/>
      <c r="RHQ189" s="20"/>
      <c r="RHR189" s="20"/>
      <c r="RHS189" s="20"/>
      <c r="RHT189" s="20"/>
      <c r="RHU189" s="20"/>
      <c r="RHV189" s="20"/>
      <c r="RHW189" s="20"/>
      <c r="RHX189" s="20"/>
      <c r="RHY189" s="20"/>
      <c r="RHZ189" s="20"/>
      <c r="RIA189" s="20"/>
      <c r="RIB189" s="20"/>
      <c r="RIC189" s="20"/>
      <c r="RID189" s="20"/>
      <c r="RIE189" s="20"/>
      <c r="RIF189" s="20"/>
      <c r="RIG189" s="20"/>
      <c r="RIH189" s="20"/>
      <c r="RII189" s="20"/>
      <c r="RIJ189" s="20"/>
      <c r="RIK189" s="20"/>
      <c r="RIL189" s="20"/>
      <c r="RIM189" s="20"/>
      <c r="RIN189" s="20"/>
      <c r="RIO189" s="20"/>
      <c r="RIP189" s="20"/>
      <c r="RIQ189" s="20"/>
      <c r="RIR189" s="20"/>
      <c r="RIS189" s="20"/>
      <c r="RIT189" s="20"/>
      <c r="RIU189" s="20"/>
      <c r="RIV189" s="20"/>
      <c r="RIW189" s="20"/>
      <c r="RIX189" s="20"/>
      <c r="RIY189" s="20"/>
      <c r="RIZ189" s="20"/>
      <c r="RJA189" s="20"/>
      <c r="RJB189" s="20"/>
      <c r="RJC189" s="20"/>
      <c r="RJD189" s="20"/>
      <c r="RJE189" s="20"/>
      <c r="RJF189" s="20"/>
      <c r="RJG189" s="20"/>
      <c r="RJH189" s="20"/>
      <c r="RJI189" s="20"/>
      <c r="RJJ189" s="20"/>
      <c r="RJK189" s="20"/>
      <c r="RJL189" s="20"/>
      <c r="RJM189" s="20"/>
      <c r="RJN189" s="20"/>
      <c r="RJO189" s="20"/>
      <c r="RJP189" s="20"/>
      <c r="RJQ189" s="20"/>
      <c r="RJR189" s="20"/>
      <c r="RJS189" s="20"/>
      <c r="RJT189" s="20"/>
      <c r="RJU189" s="20"/>
      <c r="RJV189" s="20"/>
      <c r="RJW189" s="20"/>
      <c r="RJX189" s="20"/>
      <c r="RJY189" s="20"/>
      <c r="RJZ189" s="20"/>
      <c r="RKA189" s="20"/>
      <c r="RKB189" s="20"/>
      <c r="RKC189" s="20"/>
      <c r="RKD189" s="20"/>
      <c r="RKE189" s="20"/>
      <c r="RKF189" s="20"/>
      <c r="RKG189" s="20"/>
      <c r="RKH189" s="20"/>
      <c r="RKI189" s="20"/>
      <c r="RKJ189" s="20"/>
      <c r="RKK189" s="20"/>
      <c r="RKL189" s="20"/>
      <c r="RKM189" s="20"/>
      <c r="RKN189" s="20"/>
      <c r="RKO189" s="20"/>
      <c r="RKP189" s="20"/>
      <c r="RKQ189" s="20"/>
      <c r="RKR189" s="20"/>
      <c r="RKS189" s="20"/>
      <c r="RKT189" s="20"/>
      <c r="RKU189" s="20"/>
      <c r="RKV189" s="20"/>
      <c r="RKW189" s="20"/>
      <c r="RKX189" s="20"/>
      <c r="RKY189" s="20"/>
      <c r="RKZ189" s="20"/>
      <c r="RLA189" s="20"/>
      <c r="RLB189" s="20"/>
      <c r="RLC189" s="20"/>
      <c r="RLD189" s="20"/>
      <c r="RLE189" s="20"/>
      <c r="RLF189" s="20"/>
      <c r="RLG189" s="20"/>
      <c r="RLH189" s="20"/>
      <c r="RLI189" s="20"/>
      <c r="RLJ189" s="20"/>
      <c r="RLK189" s="20"/>
      <c r="RLL189" s="20"/>
      <c r="RLM189" s="20"/>
      <c r="RLN189" s="20"/>
      <c r="RLO189" s="20"/>
      <c r="RLP189" s="20"/>
      <c r="RLQ189" s="20"/>
      <c r="RLR189" s="20"/>
      <c r="RLS189" s="20"/>
      <c r="RLT189" s="20"/>
      <c r="RLU189" s="20"/>
      <c r="RLV189" s="20"/>
      <c r="RLW189" s="20"/>
      <c r="RLX189" s="20"/>
      <c r="RLY189" s="20"/>
      <c r="RLZ189" s="20"/>
      <c r="RMA189" s="20"/>
      <c r="RMB189" s="20"/>
      <c r="RMC189" s="20"/>
      <c r="RMD189" s="20"/>
      <c r="RME189" s="20"/>
      <c r="RMF189" s="20"/>
      <c r="RMG189" s="20"/>
      <c r="RMH189" s="20"/>
      <c r="RMI189" s="20"/>
      <c r="RMJ189" s="20"/>
      <c r="RMK189" s="20"/>
      <c r="RML189" s="20"/>
      <c r="RMM189" s="20"/>
      <c r="RMN189" s="20"/>
      <c r="RMO189" s="20"/>
      <c r="RMP189" s="20"/>
      <c r="RMQ189" s="20"/>
      <c r="RMR189" s="20"/>
      <c r="RMS189" s="20"/>
      <c r="RMT189" s="20"/>
      <c r="RMU189" s="20"/>
      <c r="RMV189" s="20"/>
      <c r="RMW189" s="20"/>
      <c r="RMX189" s="20"/>
      <c r="RMY189" s="20"/>
      <c r="RMZ189" s="20"/>
      <c r="RNA189" s="20"/>
      <c r="RNB189" s="20"/>
      <c r="RNC189" s="20"/>
      <c r="RND189" s="20"/>
      <c r="RNE189" s="20"/>
      <c r="RNF189" s="20"/>
      <c r="RNG189" s="20"/>
      <c r="RNH189" s="20"/>
      <c r="RNI189" s="20"/>
      <c r="RNJ189" s="20"/>
      <c r="RNK189" s="20"/>
      <c r="RNL189" s="20"/>
      <c r="RNM189" s="20"/>
      <c r="RNN189" s="20"/>
      <c r="RNO189" s="20"/>
      <c r="RNP189" s="20"/>
      <c r="RNQ189" s="20"/>
      <c r="RNR189" s="20"/>
      <c r="RNS189" s="20"/>
      <c r="RNT189" s="20"/>
      <c r="RNU189" s="20"/>
      <c r="RNV189" s="20"/>
      <c r="RNW189" s="20"/>
      <c r="RNX189" s="20"/>
      <c r="RNY189" s="20"/>
      <c r="RNZ189" s="20"/>
      <c r="ROA189" s="20"/>
      <c r="ROB189" s="20"/>
      <c r="ROC189" s="20"/>
      <c r="ROD189" s="20"/>
      <c r="ROE189" s="20"/>
      <c r="ROF189" s="20"/>
      <c r="ROG189" s="20"/>
      <c r="ROH189" s="20"/>
      <c r="ROI189" s="20"/>
      <c r="ROJ189" s="20"/>
      <c r="ROK189" s="20"/>
      <c r="ROL189" s="20"/>
      <c r="ROM189" s="20"/>
      <c r="RON189" s="20"/>
      <c r="ROO189" s="20"/>
      <c r="ROP189" s="20"/>
      <c r="ROQ189" s="20"/>
      <c r="ROR189" s="20"/>
      <c r="ROS189" s="20"/>
      <c r="ROT189" s="20"/>
      <c r="ROU189" s="20"/>
      <c r="ROV189" s="20"/>
      <c r="ROW189" s="20"/>
      <c r="ROX189" s="20"/>
      <c r="ROY189" s="20"/>
      <c r="ROZ189" s="20"/>
      <c r="RPA189" s="20"/>
      <c r="RPB189" s="20"/>
      <c r="RPC189" s="20"/>
      <c r="RPD189" s="20"/>
      <c r="RPE189" s="20"/>
      <c r="RPF189" s="20"/>
      <c r="RPG189" s="20"/>
      <c r="RPH189" s="20"/>
      <c r="RPI189" s="20"/>
      <c r="RPJ189" s="20"/>
      <c r="RPK189" s="20"/>
      <c r="RPL189" s="20"/>
      <c r="RPM189" s="20"/>
      <c r="RPN189" s="20"/>
      <c r="RPO189" s="20"/>
      <c r="RPP189" s="20"/>
      <c r="RPQ189" s="20"/>
      <c r="RPR189" s="20"/>
      <c r="RPS189" s="20"/>
      <c r="RPT189" s="20"/>
      <c r="RPU189" s="20"/>
      <c r="RPV189" s="20"/>
      <c r="RPW189" s="20"/>
      <c r="RPX189" s="20"/>
      <c r="RPY189" s="20"/>
      <c r="RPZ189" s="20"/>
      <c r="RQA189" s="20"/>
      <c r="RQB189" s="20"/>
      <c r="RQC189" s="20"/>
      <c r="RQD189" s="20"/>
      <c r="RQE189" s="20"/>
      <c r="RQF189" s="20"/>
      <c r="RQG189" s="20"/>
      <c r="RQH189" s="20"/>
      <c r="RQI189" s="20"/>
      <c r="RQJ189" s="20"/>
      <c r="RQK189" s="20"/>
      <c r="RQL189" s="20"/>
      <c r="RQM189" s="20"/>
      <c r="RQN189" s="20"/>
      <c r="RQO189" s="20"/>
      <c r="RQP189" s="20"/>
      <c r="RQQ189" s="20"/>
      <c r="RQR189" s="20"/>
      <c r="RQS189" s="20"/>
      <c r="RQT189" s="20"/>
      <c r="RQU189" s="20"/>
      <c r="RQV189" s="20"/>
      <c r="RQW189" s="20"/>
      <c r="RQX189" s="20"/>
      <c r="RQY189" s="20"/>
      <c r="RQZ189" s="20"/>
      <c r="RRA189" s="20"/>
      <c r="RRB189" s="20"/>
      <c r="RRC189" s="20"/>
      <c r="RRD189" s="20"/>
      <c r="RRE189" s="20"/>
      <c r="RRF189" s="20"/>
      <c r="RRG189" s="20"/>
      <c r="RRH189" s="20"/>
      <c r="RRI189" s="20"/>
      <c r="RRJ189" s="20"/>
      <c r="RRK189" s="20"/>
      <c r="RRL189" s="20"/>
      <c r="RRM189" s="20"/>
      <c r="RRN189" s="20"/>
      <c r="RRO189" s="20"/>
      <c r="RRP189" s="20"/>
      <c r="RRQ189" s="20"/>
      <c r="RRR189" s="20"/>
      <c r="RRS189" s="20"/>
      <c r="RRT189" s="20"/>
      <c r="RRU189" s="20"/>
      <c r="RRV189" s="20"/>
      <c r="RRW189" s="20"/>
      <c r="RRX189" s="20"/>
      <c r="RRY189" s="20"/>
      <c r="RRZ189" s="20"/>
      <c r="RSA189" s="20"/>
      <c r="RSB189" s="20"/>
      <c r="RSC189" s="20"/>
      <c r="RSD189" s="20"/>
      <c r="RSE189" s="20"/>
      <c r="RSF189" s="20"/>
      <c r="RSG189" s="20"/>
      <c r="RSH189" s="20"/>
      <c r="RSI189" s="20"/>
      <c r="RSJ189" s="20"/>
      <c r="RSK189" s="20"/>
      <c r="RSL189" s="20"/>
      <c r="RSM189" s="20"/>
      <c r="RSN189" s="20"/>
      <c r="RSO189" s="20"/>
      <c r="RSP189" s="20"/>
      <c r="RSQ189" s="20"/>
      <c r="RSR189" s="20"/>
      <c r="RSS189" s="20"/>
      <c r="RST189" s="20"/>
      <c r="RSU189" s="20"/>
      <c r="RSV189" s="20"/>
      <c r="RSW189" s="20"/>
      <c r="RSX189" s="20"/>
      <c r="RSY189" s="20"/>
      <c r="RSZ189" s="20"/>
      <c r="RTA189" s="20"/>
      <c r="RTB189" s="20"/>
      <c r="RTC189" s="20"/>
      <c r="RTD189" s="20"/>
      <c r="RTE189" s="20"/>
      <c r="RTF189" s="20"/>
      <c r="RTG189" s="20"/>
      <c r="RTH189" s="20"/>
      <c r="RTI189" s="20"/>
      <c r="RTJ189" s="20"/>
      <c r="RTK189" s="20"/>
      <c r="RTL189" s="20"/>
      <c r="RTM189" s="20"/>
      <c r="RTN189" s="20"/>
      <c r="RTO189" s="20"/>
      <c r="RTP189" s="20"/>
      <c r="RTQ189" s="20"/>
      <c r="RTR189" s="20"/>
      <c r="RTS189" s="20"/>
      <c r="RTT189" s="20"/>
      <c r="RTU189" s="20"/>
      <c r="RTV189" s="20"/>
      <c r="RTW189" s="20"/>
      <c r="RTX189" s="20"/>
      <c r="RTY189" s="20"/>
      <c r="RTZ189" s="20"/>
      <c r="RUA189" s="20"/>
      <c r="RUB189" s="20"/>
      <c r="RUC189" s="20"/>
      <c r="RUD189" s="20"/>
      <c r="RUE189" s="20"/>
      <c r="RUF189" s="20"/>
      <c r="RUG189" s="20"/>
      <c r="RUH189" s="20"/>
      <c r="RUI189" s="20"/>
      <c r="RUJ189" s="20"/>
      <c r="RUK189" s="20"/>
      <c r="RUL189" s="20"/>
      <c r="RUM189" s="20"/>
      <c r="RUN189" s="20"/>
      <c r="RUO189" s="20"/>
      <c r="RUP189" s="20"/>
      <c r="RUQ189" s="20"/>
      <c r="RUR189" s="20"/>
      <c r="RUS189" s="20"/>
      <c r="RUT189" s="20"/>
      <c r="RUU189" s="20"/>
      <c r="RUV189" s="20"/>
      <c r="RUW189" s="20"/>
      <c r="RUX189" s="20"/>
      <c r="RUY189" s="20"/>
      <c r="RUZ189" s="20"/>
      <c r="RVA189" s="20"/>
      <c r="RVB189" s="20"/>
      <c r="RVC189" s="20"/>
      <c r="RVD189" s="20"/>
      <c r="RVE189" s="20"/>
      <c r="RVF189" s="20"/>
      <c r="RVG189" s="20"/>
      <c r="RVH189" s="20"/>
      <c r="RVI189" s="20"/>
      <c r="RVJ189" s="20"/>
      <c r="RVK189" s="20"/>
      <c r="RVL189" s="20"/>
      <c r="RVM189" s="20"/>
      <c r="RVN189" s="20"/>
      <c r="RVO189" s="20"/>
      <c r="RVP189" s="20"/>
      <c r="RVQ189" s="20"/>
      <c r="RVR189" s="20"/>
      <c r="RVS189" s="20"/>
      <c r="RVT189" s="20"/>
      <c r="RVU189" s="20"/>
      <c r="RVV189" s="20"/>
      <c r="RVW189" s="20"/>
      <c r="RVX189" s="20"/>
      <c r="RVY189" s="20"/>
      <c r="RVZ189" s="20"/>
      <c r="RWA189" s="20"/>
      <c r="RWB189" s="20"/>
      <c r="RWC189" s="20"/>
      <c r="RWD189" s="20"/>
      <c r="RWE189" s="20"/>
      <c r="RWF189" s="20"/>
      <c r="RWG189" s="20"/>
      <c r="RWH189" s="20"/>
      <c r="RWI189" s="20"/>
      <c r="RWJ189" s="20"/>
      <c r="RWK189" s="20"/>
      <c r="RWL189" s="20"/>
      <c r="RWM189" s="20"/>
      <c r="RWN189" s="20"/>
      <c r="RWO189" s="20"/>
      <c r="RWP189" s="20"/>
      <c r="RWQ189" s="20"/>
      <c r="RWR189" s="20"/>
      <c r="RWS189" s="20"/>
      <c r="RWT189" s="20"/>
      <c r="RWU189" s="20"/>
      <c r="RWV189" s="20"/>
      <c r="RWW189" s="20"/>
      <c r="RWX189" s="20"/>
      <c r="RWY189" s="20"/>
      <c r="RWZ189" s="20"/>
      <c r="RXA189" s="20"/>
      <c r="RXB189" s="20"/>
      <c r="RXC189" s="20"/>
      <c r="RXD189" s="20"/>
      <c r="RXE189" s="20"/>
      <c r="RXF189" s="20"/>
      <c r="RXG189" s="20"/>
      <c r="RXH189" s="20"/>
      <c r="RXI189" s="20"/>
      <c r="RXJ189" s="20"/>
      <c r="RXK189" s="20"/>
      <c r="RXL189" s="20"/>
      <c r="RXM189" s="20"/>
      <c r="RXN189" s="20"/>
      <c r="RXO189" s="20"/>
      <c r="RXP189" s="20"/>
      <c r="RXQ189" s="20"/>
      <c r="RXR189" s="20"/>
      <c r="RXS189" s="20"/>
      <c r="RXT189" s="20"/>
      <c r="RXU189" s="20"/>
      <c r="RXV189" s="20"/>
      <c r="RXW189" s="20"/>
      <c r="RXX189" s="20"/>
      <c r="RXY189" s="20"/>
      <c r="RXZ189" s="20"/>
      <c r="RYA189" s="20"/>
      <c r="RYB189" s="20"/>
      <c r="RYC189" s="20"/>
      <c r="RYD189" s="20"/>
      <c r="RYE189" s="20"/>
      <c r="RYF189" s="20"/>
      <c r="RYG189" s="20"/>
      <c r="RYH189" s="20"/>
      <c r="RYI189" s="20"/>
      <c r="RYJ189" s="20"/>
      <c r="RYK189" s="20"/>
      <c r="RYL189" s="20"/>
      <c r="RYM189" s="20"/>
      <c r="RYN189" s="20"/>
      <c r="RYO189" s="20"/>
      <c r="RYP189" s="20"/>
      <c r="RYQ189" s="20"/>
      <c r="RYR189" s="20"/>
      <c r="RYS189" s="20"/>
      <c r="RYT189" s="20"/>
      <c r="RYU189" s="20"/>
      <c r="RYV189" s="20"/>
      <c r="RYW189" s="20"/>
      <c r="RYX189" s="20"/>
      <c r="RYY189" s="20"/>
      <c r="RYZ189" s="20"/>
      <c r="RZA189" s="20"/>
      <c r="RZB189" s="20"/>
      <c r="RZC189" s="20"/>
      <c r="RZD189" s="20"/>
      <c r="RZE189" s="20"/>
      <c r="RZF189" s="20"/>
      <c r="RZG189" s="20"/>
      <c r="RZH189" s="20"/>
      <c r="RZI189" s="20"/>
      <c r="RZJ189" s="20"/>
      <c r="RZK189" s="20"/>
      <c r="RZL189" s="20"/>
      <c r="RZM189" s="20"/>
      <c r="RZN189" s="20"/>
      <c r="RZO189" s="20"/>
      <c r="RZP189" s="20"/>
      <c r="RZQ189" s="20"/>
      <c r="RZR189" s="20"/>
      <c r="RZS189" s="20"/>
      <c r="RZT189" s="20"/>
      <c r="RZU189" s="20"/>
      <c r="RZV189" s="20"/>
      <c r="RZW189" s="20"/>
      <c r="RZX189" s="20"/>
      <c r="RZY189" s="20"/>
      <c r="RZZ189" s="20"/>
      <c r="SAA189" s="20"/>
      <c r="SAB189" s="20"/>
      <c r="SAC189" s="20"/>
      <c r="SAD189" s="20"/>
      <c r="SAE189" s="20"/>
      <c r="SAF189" s="20"/>
      <c r="SAG189" s="20"/>
      <c r="SAH189" s="20"/>
      <c r="SAI189" s="20"/>
      <c r="SAJ189" s="20"/>
      <c r="SAK189" s="20"/>
      <c r="SAL189" s="20"/>
      <c r="SAM189" s="20"/>
      <c r="SAN189" s="20"/>
      <c r="SAO189" s="20"/>
      <c r="SAP189" s="20"/>
      <c r="SAQ189" s="20"/>
      <c r="SAR189" s="20"/>
      <c r="SAS189" s="20"/>
      <c r="SAT189" s="20"/>
      <c r="SAU189" s="20"/>
      <c r="SAV189" s="20"/>
      <c r="SAW189" s="20"/>
      <c r="SAX189" s="20"/>
      <c r="SAY189" s="20"/>
      <c r="SAZ189" s="20"/>
      <c r="SBA189" s="20"/>
      <c r="SBB189" s="20"/>
      <c r="SBC189" s="20"/>
      <c r="SBD189" s="20"/>
      <c r="SBE189" s="20"/>
      <c r="SBF189" s="20"/>
      <c r="SBG189" s="20"/>
      <c r="SBH189" s="20"/>
      <c r="SBI189" s="20"/>
      <c r="SBJ189" s="20"/>
      <c r="SBK189" s="20"/>
      <c r="SBL189" s="20"/>
      <c r="SBM189" s="20"/>
      <c r="SBN189" s="20"/>
      <c r="SBO189" s="20"/>
      <c r="SBP189" s="20"/>
      <c r="SBQ189" s="20"/>
      <c r="SBR189" s="20"/>
      <c r="SBS189" s="20"/>
      <c r="SBT189" s="20"/>
      <c r="SBU189" s="20"/>
      <c r="SBV189" s="20"/>
      <c r="SBW189" s="20"/>
      <c r="SBX189" s="20"/>
      <c r="SBY189" s="20"/>
      <c r="SBZ189" s="20"/>
      <c r="SCA189" s="20"/>
      <c r="SCB189" s="20"/>
      <c r="SCC189" s="20"/>
      <c r="SCD189" s="20"/>
      <c r="SCE189" s="20"/>
      <c r="SCF189" s="20"/>
      <c r="SCG189" s="20"/>
      <c r="SCH189" s="20"/>
      <c r="SCI189" s="20"/>
      <c r="SCJ189" s="20"/>
      <c r="SCK189" s="20"/>
      <c r="SCL189" s="20"/>
      <c r="SCM189" s="20"/>
      <c r="SCN189" s="20"/>
      <c r="SCO189" s="20"/>
      <c r="SCP189" s="20"/>
      <c r="SCQ189" s="20"/>
      <c r="SCR189" s="20"/>
      <c r="SCS189" s="20"/>
      <c r="SCT189" s="20"/>
      <c r="SCU189" s="20"/>
      <c r="SCV189" s="20"/>
      <c r="SCW189" s="20"/>
      <c r="SCX189" s="20"/>
      <c r="SCY189" s="20"/>
      <c r="SCZ189" s="20"/>
      <c r="SDA189" s="20"/>
      <c r="SDB189" s="20"/>
      <c r="SDC189" s="20"/>
      <c r="SDD189" s="20"/>
      <c r="SDE189" s="20"/>
      <c r="SDF189" s="20"/>
      <c r="SDG189" s="20"/>
      <c r="SDH189" s="20"/>
      <c r="SDI189" s="20"/>
      <c r="SDJ189" s="20"/>
      <c r="SDK189" s="20"/>
      <c r="SDL189" s="20"/>
      <c r="SDM189" s="20"/>
      <c r="SDN189" s="20"/>
      <c r="SDO189" s="20"/>
      <c r="SDP189" s="20"/>
      <c r="SDQ189" s="20"/>
      <c r="SDR189" s="20"/>
      <c r="SDS189" s="20"/>
      <c r="SDT189" s="20"/>
      <c r="SDU189" s="20"/>
      <c r="SDV189" s="20"/>
      <c r="SDW189" s="20"/>
      <c r="SDX189" s="20"/>
      <c r="SDY189" s="20"/>
      <c r="SDZ189" s="20"/>
      <c r="SEA189" s="20"/>
      <c r="SEB189" s="20"/>
      <c r="SEC189" s="20"/>
      <c r="SED189" s="20"/>
      <c r="SEE189" s="20"/>
      <c r="SEF189" s="20"/>
      <c r="SEG189" s="20"/>
      <c r="SEH189" s="20"/>
      <c r="SEI189" s="20"/>
      <c r="SEJ189" s="20"/>
      <c r="SEK189" s="20"/>
      <c r="SEL189" s="20"/>
      <c r="SEM189" s="20"/>
      <c r="SEN189" s="20"/>
      <c r="SEO189" s="20"/>
      <c r="SEP189" s="20"/>
      <c r="SEQ189" s="20"/>
      <c r="SER189" s="20"/>
      <c r="SES189" s="20"/>
      <c r="SET189" s="20"/>
      <c r="SEU189" s="20"/>
      <c r="SEV189" s="20"/>
      <c r="SEW189" s="20"/>
      <c r="SEX189" s="20"/>
      <c r="SEY189" s="20"/>
      <c r="SEZ189" s="20"/>
      <c r="SFA189" s="20"/>
      <c r="SFB189" s="20"/>
      <c r="SFC189" s="20"/>
      <c r="SFD189" s="20"/>
      <c r="SFE189" s="20"/>
      <c r="SFF189" s="20"/>
      <c r="SFG189" s="20"/>
      <c r="SFH189" s="20"/>
      <c r="SFI189" s="20"/>
      <c r="SFJ189" s="20"/>
      <c r="SFK189" s="20"/>
      <c r="SFL189" s="20"/>
      <c r="SFM189" s="20"/>
      <c r="SFN189" s="20"/>
      <c r="SFO189" s="20"/>
      <c r="SFP189" s="20"/>
      <c r="SFQ189" s="20"/>
      <c r="SFR189" s="20"/>
      <c r="SFS189" s="20"/>
      <c r="SFT189" s="20"/>
      <c r="SFU189" s="20"/>
      <c r="SFV189" s="20"/>
      <c r="SFW189" s="20"/>
      <c r="SFX189" s="20"/>
      <c r="SFY189" s="20"/>
      <c r="SFZ189" s="20"/>
      <c r="SGA189" s="20"/>
      <c r="SGB189" s="20"/>
      <c r="SGC189" s="20"/>
      <c r="SGD189" s="20"/>
      <c r="SGE189" s="20"/>
      <c r="SGF189" s="20"/>
      <c r="SGG189" s="20"/>
      <c r="SGH189" s="20"/>
      <c r="SGI189" s="20"/>
      <c r="SGJ189" s="20"/>
      <c r="SGK189" s="20"/>
      <c r="SGL189" s="20"/>
      <c r="SGM189" s="20"/>
      <c r="SGN189" s="20"/>
      <c r="SGO189" s="20"/>
      <c r="SGP189" s="20"/>
      <c r="SGQ189" s="20"/>
      <c r="SGR189" s="20"/>
      <c r="SGS189" s="20"/>
      <c r="SGT189" s="20"/>
      <c r="SGU189" s="20"/>
      <c r="SGV189" s="20"/>
      <c r="SGW189" s="20"/>
      <c r="SGX189" s="20"/>
      <c r="SGY189" s="20"/>
      <c r="SGZ189" s="20"/>
      <c r="SHA189" s="20"/>
      <c r="SHB189" s="20"/>
      <c r="SHC189" s="20"/>
      <c r="SHD189" s="20"/>
      <c r="SHE189" s="20"/>
      <c r="SHF189" s="20"/>
      <c r="SHG189" s="20"/>
      <c r="SHH189" s="20"/>
      <c r="SHI189" s="20"/>
      <c r="SHJ189" s="20"/>
      <c r="SHK189" s="20"/>
      <c r="SHL189" s="20"/>
      <c r="SHM189" s="20"/>
      <c r="SHN189" s="20"/>
      <c r="SHO189" s="20"/>
      <c r="SHP189" s="20"/>
      <c r="SHQ189" s="20"/>
      <c r="SHR189" s="20"/>
      <c r="SHS189" s="20"/>
      <c r="SHT189" s="20"/>
      <c r="SHU189" s="20"/>
      <c r="SHV189" s="20"/>
      <c r="SHW189" s="20"/>
      <c r="SHX189" s="20"/>
      <c r="SHY189" s="20"/>
      <c r="SHZ189" s="20"/>
      <c r="SIA189" s="20"/>
      <c r="SIB189" s="20"/>
      <c r="SIC189" s="20"/>
      <c r="SID189" s="20"/>
      <c r="SIE189" s="20"/>
      <c r="SIF189" s="20"/>
      <c r="SIG189" s="20"/>
      <c r="SIH189" s="20"/>
      <c r="SII189" s="20"/>
      <c r="SIJ189" s="20"/>
      <c r="SIK189" s="20"/>
      <c r="SIL189" s="20"/>
      <c r="SIM189" s="20"/>
      <c r="SIN189" s="20"/>
      <c r="SIO189" s="20"/>
      <c r="SIP189" s="20"/>
      <c r="SIQ189" s="20"/>
      <c r="SIR189" s="20"/>
      <c r="SIS189" s="20"/>
      <c r="SIT189" s="20"/>
      <c r="SIU189" s="20"/>
      <c r="SIV189" s="20"/>
      <c r="SIW189" s="20"/>
      <c r="SIX189" s="20"/>
      <c r="SIY189" s="20"/>
      <c r="SIZ189" s="20"/>
      <c r="SJA189" s="20"/>
      <c r="SJB189" s="20"/>
      <c r="SJC189" s="20"/>
      <c r="SJD189" s="20"/>
      <c r="SJE189" s="20"/>
      <c r="SJF189" s="20"/>
      <c r="SJG189" s="20"/>
      <c r="SJH189" s="20"/>
      <c r="SJI189" s="20"/>
      <c r="SJJ189" s="20"/>
      <c r="SJK189" s="20"/>
      <c r="SJL189" s="20"/>
      <c r="SJM189" s="20"/>
      <c r="SJN189" s="20"/>
      <c r="SJO189" s="20"/>
      <c r="SJP189" s="20"/>
      <c r="SJQ189" s="20"/>
      <c r="SJR189" s="20"/>
      <c r="SJS189" s="20"/>
      <c r="SJT189" s="20"/>
      <c r="SJU189" s="20"/>
      <c r="SJV189" s="20"/>
      <c r="SJW189" s="20"/>
      <c r="SJX189" s="20"/>
      <c r="SJY189" s="20"/>
      <c r="SJZ189" s="20"/>
      <c r="SKA189" s="20"/>
      <c r="SKB189" s="20"/>
      <c r="SKC189" s="20"/>
      <c r="SKD189" s="20"/>
      <c r="SKE189" s="20"/>
      <c r="SKF189" s="20"/>
      <c r="SKG189" s="20"/>
      <c r="SKH189" s="20"/>
      <c r="SKI189" s="20"/>
      <c r="SKJ189" s="20"/>
      <c r="SKK189" s="20"/>
      <c r="SKL189" s="20"/>
      <c r="SKM189" s="20"/>
      <c r="SKN189" s="20"/>
      <c r="SKO189" s="20"/>
      <c r="SKP189" s="20"/>
      <c r="SKQ189" s="20"/>
      <c r="SKR189" s="20"/>
      <c r="SKS189" s="20"/>
      <c r="SKT189" s="20"/>
      <c r="SKU189" s="20"/>
      <c r="SKV189" s="20"/>
      <c r="SKW189" s="20"/>
      <c r="SKX189" s="20"/>
      <c r="SKY189" s="20"/>
      <c r="SKZ189" s="20"/>
      <c r="SLA189" s="20"/>
      <c r="SLB189" s="20"/>
      <c r="SLC189" s="20"/>
      <c r="SLD189" s="20"/>
      <c r="SLE189" s="20"/>
      <c r="SLF189" s="20"/>
      <c r="SLG189" s="20"/>
      <c r="SLH189" s="20"/>
      <c r="SLI189" s="20"/>
      <c r="SLJ189" s="20"/>
      <c r="SLK189" s="20"/>
      <c r="SLL189" s="20"/>
      <c r="SLM189" s="20"/>
      <c r="SLN189" s="20"/>
      <c r="SLO189" s="20"/>
      <c r="SLP189" s="20"/>
      <c r="SLQ189" s="20"/>
      <c r="SLR189" s="20"/>
      <c r="SLS189" s="20"/>
      <c r="SLT189" s="20"/>
      <c r="SLU189" s="20"/>
      <c r="SLV189" s="20"/>
      <c r="SLW189" s="20"/>
      <c r="SLX189" s="20"/>
      <c r="SLY189" s="20"/>
      <c r="SLZ189" s="20"/>
      <c r="SMA189" s="20"/>
      <c r="SMB189" s="20"/>
      <c r="SMC189" s="20"/>
      <c r="SMD189" s="20"/>
      <c r="SME189" s="20"/>
      <c r="SMF189" s="20"/>
      <c r="SMG189" s="20"/>
      <c r="SMH189" s="20"/>
      <c r="SMI189" s="20"/>
      <c r="SMJ189" s="20"/>
      <c r="SMK189" s="20"/>
      <c r="SML189" s="20"/>
      <c r="SMM189" s="20"/>
      <c r="SMN189" s="20"/>
      <c r="SMO189" s="20"/>
      <c r="SMP189" s="20"/>
      <c r="SMQ189" s="20"/>
      <c r="SMR189" s="20"/>
      <c r="SMS189" s="20"/>
      <c r="SMT189" s="20"/>
      <c r="SMU189" s="20"/>
      <c r="SMV189" s="20"/>
      <c r="SMW189" s="20"/>
      <c r="SMX189" s="20"/>
      <c r="SMY189" s="20"/>
      <c r="SMZ189" s="20"/>
      <c r="SNA189" s="20"/>
      <c r="SNB189" s="20"/>
      <c r="SNC189" s="20"/>
      <c r="SND189" s="20"/>
      <c r="SNE189" s="20"/>
      <c r="SNF189" s="20"/>
      <c r="SNG189" s="20"/>
      <c r="SNH189" s="20"/>
      <c r="SNI189" s="20"/>
      <c r="SNJ189" s="20"/>
      <c r="SNK189" s="20"/>
      <c r="SNL189" s="20"/>
      <c r="SNM189" s="20"/>
      <c r="SNN189" s="20"/>
      <c r="SNO189" s="20"/>
      <c r="SNP189" s="20"/>
      <c r="SNQ189" s="20"/>
      <c r="SNR189" s="20"/>
      <c r="SNS189" s="20"/>
      <c r="SNT189" s="20"/>
      <c r="SNU189" s="20"/>
      <c r="SNV189" s="20"/>
      <c r="SNW189" s="20"/>
      <c r="SNX189" s="20"/>
      <c r="SNY189" s="20"/>
      <c r="SNZ189" s="20"/>
      <c r="SOA189" s="20"/>
      <c r="SOB189" s="20"/>
      <c r="SOC189" s="20"/>
      <c r="SOD189" s="20"/>
      <c r="SOE189" s="20"/>
      <c r="SOF189" s="20"/>
      <c r="SOG189" s="20"/>
      <c r="SOH189" s="20"/>
      <c r="SOI189" s="20"/>
      <c r="SOJ189" s="20"/>
      <c r="SOK189" s="20"/>
      <c r="SOL189" s="20"/>
      <c r="SOM189" s="20"/>
      <c r="SON189" s="20"/>
      <c r="SOO189" s="20"/>
      <c r="SOP189" s="20"/>
      <c r="SOQ189" s="20"/>
      <c r="SOR189" s="20"/>
      <c r="SOS189" s="20"/>
      <c r="SOT189" s="20"/>
      <c r="SOU189" s="20"/>
      <c r="SOV189" s="20"/>
      <c r="SOW189" s="20"/>
      <c r="SOX189" s="20"/>
      <c r="SOY189" s="20"/>
      <c r="SOZ189" s="20"/>
      <c r="SPA189" s="20"/>
      <c r="SPB189" s="20"/>
      <c r="SPC189" s="20"/>
      <c r="SPD189" s="20"/>
      <c r="SPE189" s="20"/>
      <c r="SPF189" s="20"/>
      <c r="SPG189" s="20"/>
      <c r="SPH189" s="20"/>
      <c r="SPI189" s="20"/>
      <c r="SPJ189" s="20"/>
      <c r="SPK189" s="20"/>
      <c r="SPL189" s="20"/>
      <c r="SPM189" s="20"/>
      <c r="SPN189" s="20"/>
      <c r="SPO189" s="20"/>
      <c r="SPP189" s="20"/>
      <c r="SPQ189" s="20"/>
      <c r="SPR189" s="20"/>
      <c r="SPS189" s="20"/>
      <c r="SPT189" s="20"/>
      <c r="SPU189" s="20"/>
      <c r="SPV189" s="20"/>
      <c r="SPW189" s="20"/>
      <c r="SPX189" s="20"/>
      <c r="SPY189" s="20"/>
      <c r="SPZ189" s="20"/>
      <c r="SQA189" s="20"/>
      <c r="SQB189" s="20"/>
      <c r="SQC189" s="20"/>
      <c r="SQD189" s="20"/>
      <c r="SQE189" s="20"/>
      <c r="SQF189" s="20"/>
      <c r="SQG189" s="20"/>
      <c r="SQH189" s="20"/>
      <c r="SQI189" s="20"/>
      <c r="SQJ189" s="20"/>
      <c r="SQK189" s="20"/>
      <c r="SQL189" s="20"/>
      <c r="SQM189" s="20"/>
      <c r="SQN189" s="20"/>
      <c r="SQO189" s="20"/>
      <c r="SQP189" s="20"/>
      <c r="SQQ189" s="20"/>
      <c r="SQR189" s="20"/>
      <c r="SQS189" s="20"/>
      <c r="SQT189" s="20"/>
      <c r="SQU189" s="20"/>
      <c r="SQV189" s="20"/>
      <c r="SQW189" s="20"/>
      <c r="SQX189" s="20"/>
      <c r="SQY189" s="20"/>
      <c r="SQZ189" s="20"/>
      <c r="SRA189" s="20"/>
      <c r="SRB189" s="20"/>
      <c r="SRC189" s="20"/>
      <c r="SRD189" s="20"/>
      <c r="SRE189" s="20"/>
      <c r="SRF189" s="20"/>
      <c r="SRG189" s="20"/>
      <c r="SRH189" s="20"/>
      <c r="SRI189" s="20"/>
      <c r="SRJ189" s="20"/>
      <c r="SRK189" s="20"/>
      <c r="SRL189" s="20"/>
      <c r="SRM189" s="20"/>
      <c r="SRN189" s="20"/>
      <c r="SRO189" s="20"/>
      <c r="SRP189" s="20"/>
      <c r="SRQ189" s="20"/>
      <c r="SRR189" s="20"/>
      <c r="SRS189" s="20"/>
      <c r="SRT189" s="20"/>
      <c r="SRU189" s="20"/>
      <c r="SRV189" s="20"/>
      <c r="SRW189" s="20"/>
      <c r="SRX189" s="20"/>
      <c r="SRY189" s="20"/>
      <c r="SRZ189" s="20"/>
      <c r="SSA189" s="20"/>
      <c r="SSB189" s="20"/>
      <c r="SSC189" s="20"/>
      <c r="SSD189" s="20"/>
      <c r="SSE189" s="20"/>
      <c r="SSF189" s="20"/>
      <c r="SSG189" s="20"/>
      <c r="SSH189" s="20"/>
      <c r="SSI189" s="20"/>
      <c r="SSJ189" s="20"/>
      <c r="SSK189" s="20"/>
      <c r="SSL189" s="20"/>
      <c r="SSM189" s="20"/>
      <c r="SSN189" s="20"/>
      <c r="SSO189" s="20"/>
      <c r="SSP189" s="20"/>
      <c r="SSQ189" s="20"/>
      <c r="SSR189" s="20"/>
      <c r="SSS189" s="20"/>
      <c r="SST189" s="20"/>
      <c r="SSU189" s="20"/>
      <c r="SSV189" s="20"/>
      <c r="SSW189" s="20"/>
      <c r="SSX189" s="20"/>
      <c r="SSY189" s="20"/>
      <c r="SSZ189" s="20"/>
      <c r="STA189" s="20"/>
      <c r="STB189" s="20"/>
      <c r="STC189" s="20"/>
      <c r="STD189" s="20"/>
      <c r="STE189" s="20"/>
      <c r="STF189" s="20"/>
      <c r="STG189" s="20"/>
      <c r="STH189" s="20"/>
      <c r="STI189" s="20"/>
      <c r="STJ189" s="20"/>
      <c r="STK189" s="20"/>
      <c r="STL189" s="20"/>
      <c r="STM189" s="20"/>
      <c r="STN189" s="20"/>
      <c r="STO189" s="20"/>
      <c r="STP189" s="20"/>
      <c r="STQ189" s="20"/>
      <c r="STR189" s="20"/>
      <c r="STS189" s="20"/>
      <c r="STT189" s="20"/>
      <c r="STU189" s="20"/>
      <c r="STV189" s="20"/>
      <c r="STW189" s="20"/>
      <c r="STX189" s="20"/>
      <c r="STY189" s="20"/>
      <c r="STZ189" s="20"/>
      <c r="SUA189" s="20"/>
      <c r="SUB189" s="20"/>
      <c r="SUC189" s="20"/>
      <c r="SUD189" s="20"/>
      <c r="SUE189" s="20"/>
      <c r="SUF189" s="20"/>
      <c r="SUG189" s="20"/>
      <c r="SUH189" s="20"/>
      <c r="SUI189" s="20"/>
      <c r="SUJ189" s="20"/>
      <c r="SUK189" s="20"/>
      <c r="SUL189" s="20"/>
      <c r="SUM189" s="20"/>
      <c r="SUN189" s="20"/>
      <c r="SUO189" s="20"/>
      <c r="SUP189" s="20"/>
      <c r="SUQ189" s="20"/>
      <c r="SUR189" s="20"/>
      <c r="SUS189" s="20"/>
      <c r="SUT189" s="20"/>
      <c r="SUU189" s="20"/>
      <c r="SUV189" s="20"/>
      <c r="SUW189" s="20"/>
      <c r="SUX189" s="20"/>
      <c r="SUY189" s="20"/>
      <c r="SUZ189" s="20"/>
      <c r="SVA189" s="20"/>
      <c r="SVB189" s="20"/>
      <c r="SVC189" s="20"/>
      <c r="SVD189" s="20"/>
      <c r="SVE189" s="20"/>
      <c r="SVF189" s="20"/>
      <c r="SVG189" s="20"/>
      <c r="SVH189" s="20"/>
      <c r="SVI189" s="20"/>
      <c r="SVJ189" s="20"/>
      <c r="SVK189" s="20"/>
      <c r="SVL189" s="20"/>
      <c r="SVM189" s="20"/>
      <c r="SVN189" s="20"/>
      <c r="SVO189" s="20"/>
      <c r="SVP189" s="20"/>
      <c r="SVQ189" s="20"/>
      <c r="SVR189" s="20"/>
      <c r="SVS189" s="20"/>
      <c r="SVT189" s="20"/>
      <c r="SVU189" s="20"/>
      <c r="SVV189" s="20"/>
      <c r="SVW189" s="20"/>
      <c r="SVX189" s="20"/>
      <c r="SVY189" s="20"/>
      <c r="SVZ189" s="20"/>
      <c r="SWA189" s="20"/>
      <c r="SWB189" s="20"/>
      <c r="SWC189" s="20"/>
      <c r="SWD189" s="20"/>
      <c r="SWE189" s="20"/>
      <c r="SWF189" s="20"/>
      <c r="SWG189" s="20"/>
      <c r="SWH189" s="20"/>
      <c r="SWI189" s="20"/>
      <c r="SWJ189" s="20"/>
      <c r="SWK189" s="20"/>
      <c r="SWL189" s="20"/>
      <c r="SWM189" s="20"/>
      <c r="SWN189" s="20"/>
      <c r="SWO189" s="20"/>
      <c r="SWP189" s="20"/>
      <c r="SWQ189" s="20"/>
      <c r="SWR189" s="20"/>
      <c r="SWS189" s="20"/>
      <c r="SWT189" s="20"/>
      <c r="SWU189" s="20"/>
      <c r="SWV189" s="20"/>
      <c r="SWW189" s="20"/>
      <c r="SWX189" s="20"/>
      <c r="SWY189" s="20"/>
      <c r="SWZ189" s="20"/>
      <c r="SXA189" s="20"/>
      <c r="SXB189" s="20"/>
      <c r="SXC189" s="20"/>
      <c r="SXD189" s="20"/>
      <c r="SXE189" s="20"/>
      <c r="SXF189" s="20"/>
      <c r="SXG189" s="20"/>
      <c r="SXH189" s="20"/>
      <c r="SXI189" s="20"/>
      <c r="SXJ189" s="20"/>
      <c r="SXK189" s="20"/>
      <c r="SXL189" s="20"/>
      <c r="SXM189" s="20"/>
      <c r="SXN189" s="20"/>
      <c r="SXO189" s="20"/>
      <c r="SXP189" s="20"/>
      <c r="SXQ189" s="20"/>
      <c r="SXR189" s="20"/>
      <c r="SXS189" s="20"/>
      <c r="SXT189" s="20"/>
      <c r="SXU189" s="20"/>
      <c r="SXV189" s="20"/>
      <c r="SXW189" s="20"/>
      <c r="SXX189" s="20"/>
      <c r="SXY189" s="20"/>
      <c r="SXZ189" s="20"/>
      <c r="SYA189" s="20"/>
      <c r="SYB189" s="20"/>
      <c r="SYC189" s="20"/>
      <c r="SYD189" s="20"/>
      <c r="SYE189" s="20"/>
      <c r="SYF189" s="20"/>
      <c r="SYG189" s="20"/>
      <c r="SYH189" s="20"/>
      <c r="SYI189" s="20"/>
      <c r="SYJ189" s="20"/>
      <c r="SYK189" s="20"/>
      <c r="SYL189" s="20"/>
      <c r="SYM189" s="20"/>
      <c r="SYN189" s="20"/>
      <c r="SYO189" s="20"/>
      <c r="SYP189" s="20"/>
      <c r="SYQ189" s="20"/>
      <c r="SYR189" s="20"/>
      <c r="SYS189" s="20"/>
      <c r="SYT189" s="20"/>
      <c r="SYU189" s="20"/>
      <c r="SYV189" s="20"/>
      <c r="SYW189" s="20"/>
      <c r="SYX189" s="20"/>
      <c r="SYY189" s="20"/>
      <c r="SYZ189" s="20"/>
      <c r="SZA189" s="20"/>
      <c r="SZB189" s="20"/>
      <c r="SZC189" s="20"/>
      <c r="SZD189" s="20"/>
      <c r="SZE189" s="20"/>
      <c r="SZF189" s="20"/>
      <c r="SZG189" s="20"/>
      <c r="SZH189" s="20"/>
      <c r="SZI189" s="20"/>
      <c r="SZJ189" s="20"/>
      <c r="SZK189" s="20"/>
      <c r="SZL189" s="20"/>
      <c r="SZM189" s="20"/>
      <c r="SZN189" s="20"/>
      <c r="SZO189" s="20"/>
      <c r="SZP189" s="20"/>
      <c r="SZQ189" s="20"/>
      <c r="SZR189" s="20"/>
      <c r="SZS189" s="20"/>
      <c r="SZT189" s="20"/>
      <c r="SZU189" s="20"/>
      <c r="SZV189" s="20"/>
      <c r="SZW189" s="20"/>
      <c r="SZX189" s="20"/>
      <c r="SZY189" s="20"/>
      <c r="SZZ189" s="20"/>
      <c r="TAA189" s="20"/>
      <c r="TAB189" s="20"/>
      <c r="TAC189" s="20"/>
      <c r="TAD189" s="20"/>
      <c r="TAE189" s="20"/>
      <c r="TAF189" s="20"/>
      <c r="TAG189" s="20"/>
      <c r="TAH189" s="20"/>
      <c r="TAI189" s="20"/>
      <c r="TAJ189" s="20"/>
      <c r="TAK189" s="20"/>
      <c r="TAL189" s="20"/>
      <c r="TAM189" s="20"/>
      <c r="TAN189" s="20"/>
      <c r="TAO189" s="20"/>
      <c r="TAP189" s="20"/>
      <c r="TAQ189" s="20"/>
      <c r="TAR189" s="20"/>
      <c r="TAS189" s="20"/>
      <c r="TAT189" s="20"/>
      <c r="TAU189" s="20"/>
      <c r="TAV189" s="20"/>
      <c r="TAW189" s="20"/>
      <c r="TAX189" s="20"/>
      <c r="TAY189" s="20"/>
      <c r="TAZ189" s="20"/>
      <c r="TBA189" s="20"/>
      <c r="TBB189" s="20"/>
      <c r="TBC189" s="20"/>
      <c r="TBD189" s="20"/>
      <c r="TBE189" s="20"/>
      <c r="TBF189" s="20"/>
      <c r="TBG189" s="20"/>
      <c r="TBH189" s="20"/>
      <c r="TBI189" s="20"/>
      <c r="TBJ189" s="20"/>
      <c r="TBK189" s="20"/>
      <c r="TBL189" s="20"/>
      <c r="TBM189" s="20"/>
      <c r="TBN189" s="20"/>
      <c r="TBO189" s="20"/>
      <c r="TBP189" s="20"/>
      <c r="TBQ189" s="20"/>
      <c r="TBR189" s="20"/>
      <c r="TBS189" s="20"/>
      <c r="TBT189" s="20"/>
      <c r="TBU189" s="20"/>
      <c r="TBV189" s="20"/>
      <c r="TBW189" s="20"/>
      <c r="TBX189" s="20"/>
      <c r="TBY189" s="20"/>
      <c r="TBZ189" s="20"/>
      <c r="TCA189" s="20"/>
      <c r="TCB189" s="20"/>
      <c r="TCC189" s="20"/>
      <c r="TCD189" s="20"/>
      <c r="TCE189" s="20"/>
      <c r="TCF189" s="20"/>
      <c r="TCG189" s="20"/>
      <c r="TCH189" s="20"/>
      <c r="TCI189" s="20"/>
      <c r="TCJ189" s="20"/>
      <c r="TCK189" s="20"/>
      <c r="TCL189" s="20"/>
      <c r="TCM189" s="20"/>
      <c r="TCN189" s="20"/>
      <c r="TCO189" s="20"/>
      <c r="TCP189" s="20"/>
      <c r="TCQ189" s="20"/>
      <c r="TCR189" s="20"/>
      <c r="TCS189" s="20"/>
      <c r="TCT189" s="20"/>
      <c r="TCU189" s="20"/>
      <c r="TCV189" s="20"/>
      <c r="TCW189" s="20"/>
      <c r="TCX189" s="20"/>
      <c r="TCY189" s="20"/>
      <c r="TCZ189" s="20"/>
      <c r="TDA189" s="20"/>
      <c r="TDB189" s="20"/>
      <c r="TDC189" s="20"/>
      <c r="TDD189" s="20"/>
      <c r="TDE189" s="20"/>
      <c r="TDF189" s="20"/>
      <c r="TDG189" s="20"/>
      <c r="TDH189" s="20"/>
      <c r="TDI189" s="20"/>
      <c r="TDJ189" s="20"/>
      <c r="TDK189" s="20"/>
      <c r="TDL189" s="20"/>
      <c r="TDM189" s="20"/>
      <c r="TDN189" s="20"/>
      <c r="TDO189" s="20"/>
      <c r="TDP189" s="20"/>
      <c r="TDQ189" s="20"/>
      <c r="TDR189" s="20"/>
      <c r="TDS189" s="20"/>
      <c r="TDT189" s="20"/>
      <c r="TDU189" s="20"/>
      <c r="TDV189" s="20"/>
      <c r="TDW189" s="20"/>
      <c r="TDX189" s="20"/>
      <c r="TDY189" s="20"/>
      <c r="TDZ189" s="20"/>
      <c r="TEA189" s="20"/>
      <c r="TEB189" s="20"/>
      <c r="TEC189" s="20"/>
      <c r="TED189" s="20"/>
      <c r="TEE189" s="20"/>
      <c r="TEF189" s="20"/>
      <c r="TEG189" s="20"/>
      <c r="TEH189" s="20"/>
      <c r="TEI189" s="20"/>
      <c r="TEJ189" s="20"/>
      <c r="TEK189" s="20"/>
      <c r="TEL189" s="20"/>
      <c r="TEM189" s="20"/>
      <c r="TEN189" s="20"/>
      <c r="TEO189" s="20"/>
      <c r="TEP189" s="20"/>
      <c r="TEQ189" s="20"/>
      <c r="TER189" s="20"/>
      <c r="TES189" s="20"/>
      <c r="TET189" s="20"/>
      <c r="TEU189" s="20"/>
      <c r="TEV189" s="20"/>
      <c r="TEW189" s="20"/>
      <c r="TEX189" s="20"/>
      <c r="TEY189" s="20"/>
      <c r="TEZ189" s="20"/>
      <c r="TFA189" s="20"/>
      <c r="TFB189" s="20"/>
      <c r="TFC189" s="20"/>
      <c r="TFD189" s="20"/>
      <c r="TFE189" s="20"/>
      <c r="TFF189" s="20"/>
      <c r="TFG189" s="20"/>
      <c r="TFH189" s="20"/>
      <c r="TFI189" s="20"/>
      <c r="TFJ189" s="20"/>
      <c r="TFK189" s="20"/>
      <c r="TFL189" s="20"/>
      <c r="TFM189" s="20"/>
      <c r="TFN189" s="20"/>
      <c r="TFO189" s="20"/>
      <c r="TFP189" s="20"/>
      <c r="TFQ189" s="20"/>
      <c r="TFR189" s="20"/>
      <c r="TFS189" s="20"/>
      <c r="TFT189" s="20"/>
      <c r="TFU189" s="20"/>
      <c r="TFV189" s="20"/>
      <c r="TFW189" s="20"/>
      <c r="TFX189" s="20"/>
      <c r="TFY189" s="20"/>
      <c r="TFZ189" s="20"/>
      <c r="TGA189" s="20"/>
      <c r="TGB189" s="20"/>
      <c r="TGC189" s="20"/>
      <c r="TGD189" s="20"/>
      <c r="TGE189" s="20"/>
      <c r="TGF189" s="20"/>
      <c r="TGG189" s="20"/>
      <c r="TGH189" s="20"/>
      <c r="TGI189" s="20"/>
      <c r="TGJ189" s="20"/>
      <c r="TGK189" s="20"/>
      <c r="TGL189" s="20"/>
      <c r="TGM189" s="20"/>
      <c r="TGN189" s="20"/>
      <c r="TGO189" s="20"/>
      <c r="TGP189" s="20"/>
      <c r="TGQ189" s="20"/>
      <c r="TGR189" s="20"/>
      <c r="TGS189" s="20"/>
      <c r="TGT189" s="20"/>
      <c r="TGU189" s="20"/>
      <c r="TGV189" s="20"/>
      <c r="TGW189" s="20"/>
      <c r="TGX189" s="20"/>
      <c r="TGY189" s="20"/>
      <c r="TGZ189" s="20"/>
      <c r="THA189" s="20"/>
      <c r="THB189" s="20"/>
      <c r="THC189" s="20"/>
      <c r="THD189" s="20"/>
      <c r="THE189" s="20"/>
      <c r="THF189" s="20"/>
      <c r="THG189" s="20"/>
      <c r="THH189" s="20"/>
      <c r="THI189" s="20"/>
      <c r="THJ189" s="20"/>
      <c r="THK189" s="20"/>
      <c r="THL189" s="20"/>
      <c r="THM189" s="20"/>
      <c r="THN189" s="20"/>
      <c r="THO189" s="20"/>
      <c r="THP189" s="20"/>
      <c r="THQ189" s="20"/>
      <c r="THR189" s="20"/>
      <c r="THS189" s="20"/>
      <c r="THT189" s="20"/>
      <c r="THU189" s="20"/>
      <c r="THV189" s="20"/>
      <c r="THW189" s="20"/>
      <c r="THX189" s="20"/>
      <c r="THY189" s="20"/>
      <c r="THZ189" s="20"/>
      <c r="TIA189" s="20"/>
      <c r="TIB189" s="20"/>
      <c r="TIC189" s="20"/>
      <c r="TID189" s="20"/>
      <c r="TIE189" s="20"/>
      <c r="TIF189" s="20"/>
      <c r="TIG189" s="20"/>
      <c r="TIH189" s="20"/>
      <c r="TII189" s="20"/>
      <c r="TIJ189" s="20"/>
      <c r="TIK189" s="20"/>
      <c r="TIL189" s="20"/>
      <c r="TIM189" s="20"/>
      <c r="TIN189" s="20"/>
      <c r="TIO189" s="20"/>
      <c r="TIP189" s="20"/>
      <c r="TIQ189" s="20"/>
      <c r="TIR189" s="20"/>
      <c r="TIS189" s="20"/>
      <c r="TIT189" s="20"/>
      <c r="TIU189" s="20"/>
      <c r="TIV189" s="20"/>
      <c r="TIW189" s="20"/>
      <c r="TIX189" s="20"/>
      <c r="TIY189" s="20"/>
      <c r="TIZ189" s="20"/>
      <c r="TJA189" s="20"/>
      <c r="TJB189" s="20"/>
      <c r="TJC189" s="20"/>
      <c r="TJD189" s="20"/>
      <c r="TJE189" s="20"/>
      <c r="TJF189" s="20"/>
      <c r="TJG189" s="20"/>
      <c r="TJH189" s="20"/>
      <c r="TJI189" s="20"/>
      <c r="TJJ189" s="20"/>
      <c r="TJK189" s="20"/>
      <c r="TJL189" s="20"/>
      <c r="TJM189" s="20"/>
      <c r="TJN189" s="20"/>
      <c r="TJO189" s="20"/>
      <c r="TJP189" s="20"/>
      <c r="TJQ189" s="20"/>
      <c r="TJR189" s="20"/>
      <c r="TJS189" s="20"/>
      <c r="TJT189" s="20"/>
      <c r="TJU189" s="20"/>
      <c r="TJV189" s="20"/>
      <c r="TJW189" s="20"/>
      <c r="TJX189" s="20"/>
      <c r="TJY189" s="20"/>
      <c r="TJZ189" s="20"/>
      <c r="TKA189" s="20"/>
      <c r="TKB189" s="20"/>
      <c r="TKC189" s="20"/>
      <c r="TKD189" s="20"/>
      <c r="TKE189" s="20"/>
      <c r="TKF189" s="20"/>
      <c r="TKG189" s="20"/>
      <c r="TKH189" s="20"/>
      <c r="TKI189" s="20"/>
      <c r="TKJ189" s="20"/>
      <c r="TKK189" s="20"/>
      <c r="TKL189" s="20"/>
      <c r="TKM189" s="20"/>
      <c r="TKN189" s="20"/>
      <c r="TKO189" s="20"/>
      <c r="TKP189" s="20"/>
      <c r="TKQ189" s="20"/>
      <c r="TKR189" s="20"/>
      <c r="TKS189" s="20"/>
      <c r="TKT189" s="20"/>
      <c r="TKU189" s="20"/>
      <c r="TKV189" s="20"/>
      <c r="TKW189" s="20"/>
      <c r="TKX189" s="20"/>
      <c r="TKY189" s="20"/>
      <c r="TKZ189" s="20"/>
      <c r="TLA189" s="20"/>
      <c r="TLB189" s="20"/>
      <c r="TLC189" s="20"/>
      <c r="TLD189" s="20"/>
      <c r="TLE189" s="20"/>
      <c r="TLF189" s="20"/>
      <c r="TLG189" s="20"/>
      <c r="TLH189" s="20"/>
      <c r="TLI189" s="20"/>
      <c r="TLJ189" s="20"/>
      <c r="TLK189" s="20"/>
      <c r="TLL189" s="20"/>
      <c r="TLM189" s="20"/>
      <c r="TLN189" s="20"/>
      <c r="TLO189" s="20"/>
      <c r="TLP189" s="20"/>
      <c r="TLQ189" s="20"/>
      <c r="TLR189" s="20"/>
      <c r="TLS189" s="20"/>
      <c r="TLT189" s="20"/>
      <c r="TLU189" s="20"/>
      <c r="TLV189" s="20"/>
      <c r="TLW189" s="20"/>
      <c r="TLX189" s="20"/>
      <c r="TLY189" s="20"/>
      <c r="TLZ189" s="20"/>
      <c r="TMA189" s="20"/>
      <c r="TMB189" s="20"/>
      <c r="TMC189" s="20"/>
      <c r="TMD189" s="20"/>
      <c r="TME189" s="20"/>
      <c r="TMF189" s="20"/>
      <c r="TMG189" s="20"/>
      <c r="TMH189" s="20"/>
      <c r="TMI189" s="20"/>
      <c r="TMJ189" s="20"/>
      <c r="TMK189" s="20"/>
      <c r="TML189" s="20"/>
      <c r="TMM189" s="20"/>
      <c r="TMN189" s="20"/>
      <c r="TMO189" s="20"/>
      <c r="TMP189" s="20"/>
      <c r="TMQ189" s="20"/>
      <c r="TMR189" s="20"/>
      <c r="TMS189" s="20"/>
      <c r="TMT189" s="20"/>
      <c r="TMU189" s="20"/>
      <c r="TMV189" s="20"/>
      <c r="TMW189" s="20"/>
      <c r="TMX189" s="20"/>
      <c r="TMY189" s="20"/>
      <c r="TMZ189" s="20"/>
      <c r="TNA189" s="20"/>
      <c r="TNB189" s="20"/>
      <c r="TNC189" s="20"/>
      <c r="TND189" s="20"/>
      <c r="TNE189" s="20"/>
      <c r="TNF189" s="20"/>
      <c r="TNG189" s="20"/>
      <c r="TNH189" s="20"/>
      <c r="TNI189" s="20"/>
      <c r="TNJ189" s="20"/>
      <c r="TNK189" s="20"/>
      <c r="TNL189" s="20"/>
      <c r="TNM189" s="20"/>
      <c r="TNN189" s="20"/>
      <c r="TNO189" s="20"/>
      <c r="TNP189" s="20"/>
      <c r="TNQ189" s="20"/>
      <c r="TNR189" s="20"/>
      <c r="TNS189" s="20"/>
      <c r="TNT189" s="20"/>
      <c r="TNU189" s="20"/>
      <c r="TNV189" s="20"/>
      <c r="TNW189" s="20"/>
      <c r="TNX189" s="20"/>
      <c r="TNY189" s="20"/>
      <c r="TNZ189" s="20"/>
      <c r="TOA189" s="20"/>
      <c r="TOB189" s="20"/>
      <c r="TOC189" s="20"/>
      <c r="TOD189" s="20"/>
      <c r="TOE189" s="20"/>
      <c r="TOF189" s="20"/>
      <c r="TOG189" s="20"/>
      <c r="TOH189" s="20"/>
      <c r="TOI189" s="20"/>
      <c r="TOJ189" s="20"/>
      <c r="TOK189" s="20"/>
      <c r="TOL189" s="20"/>
      <c r="TOM189" s="20"/>
      <c r="TON189" s="20"/>
      <c r="TOO189" s="20"/>
      <c r="TOP189" s="20"/>
      <c r="TOQ189" s="20"/>
      <c r="TOR189" s="20"/>
      <c r="TOS189" s="20"/>
      <c r="TOT189" s="20"/>
      <c r="TOU189" s="20"/>
      <c r="TOV189" s="20"/>
      <c r="TOW189" s="20"/>
      <c r="TOX189" s="20"/>
      <c r="TOY189" s="20"/>
      <c r="TOZ189" s="20"/>
      <c r="TPA189" s="20"/>
      <c r="TPB189" s="20"/>
      <c r="TPC189" s="20"/>
      <c r="TPD189" s="20"/>
      <c r="TPE189" s="20"/>
      <c r="TPF189" s="20"/>
      <c r="TPG189" s="20"/>
      <c r="TPH189" s="20"/>
      <c r="TPI189" s="20"/>
      <c r="TPJ189" s="20"/>
      <c r="TPK189" s="20"/>
      <c r="TPL189" s="20"/>
      <c r="TPM189" s="20"/>
      <c r="TPN189" s="20"/>
      <c r="TPO189" s="20"/>
      <c r="TPP189" s="20"/>
      <c r="TPQ189" s="20"/>
      <c r="TPR189" s="20"/>
      <c r="TPS189" s="20"/>
      <c r="TPT189" s="20"/>
      <c r="TPU189" s="20"/>
      <c r="TPV189" s="20"/>
      <c r="TPW189" s="20"/>
      <c r="TPX189" s="20"/>
      <c r="TPY189" s="20"/>
      <c r="TPZ189" s="20"/>
      <c r="TQA189" s="20"/>
      <c r="TQB189" s="20"/>
      <c r="TQC189" s="20"/>
      <c r="TQD189" s="20"/>
      <c r="TQE189" s="20"/>
      <c r="TQF189" s="20"/>
      <c r="TQG189" s="20"/>
      <c r="TQH189" s="20"/>
      <c r="TQI189" s="20"/>
      <c r="TQJ189" s="20"/>
      <c r="TQK189" s="20"/>
      <c r="TQL189" s="20"/>
      <c r="TQM189" s="20"/>
      <c r="TQN189" s="20"/>
      <c r="TQO189" s="20"/>
      <c r="TQP189" s="20"/>
      <c r="TQQ189" s="20"/>
      <c r="TQR189" s="20"/>
      <c r="TQS189" s="20"/>
      <c r="TQT189" s="20"/>
      <c r="TQU189" s="20"/>
      <c r="TQV189" s="20"/>
      <c r="TQW189" s="20"/>
      <c r="TQX189" s="20"/>
      <c r="TQY189" s="20"/>
      <c r="TQZ189" s="20"/>
      <c r="TRA189" s="20"/>
      <c r="TRB189" s="20"/>
      <c r="TRC189" s="20"/>
      <c r="TRD189" s="20"/>
      <c r="TRE189" s="20"/>
      <c r="TRF189" s="20"/>
      <c r="TRG189" s="20"/>
      <c r="TRH189" s="20"/>
      <c r="TRI189" s="20"/>
      <c r="TRJ189" s="20"/>
      <c r="TRK189" s="20"/>
      <c r="TRL189" s="20"/>
      <c r="TRM189" s="20"/>
      <c r="TRN189" s="20"/>
      <c r="TRO189" s="20"/>
      <c r="TRP189" s="20"/>
      <c r="TRQ189" s="20"/>
      <c r="TRR189" s="20"/>
      <c r="TRS189" s="20"/>
      <c r="TRT189" s="20"/>
      <c r="TRU189" s="20"/>
      <c r="TRV189" s="20"/>
      <c r="TRW189" s="20"/>
      <c r="TRX189" s="20"/>
      <c r="TRY189" s="20"/>
      <c r="TRZ189" s="20"/>
      <c r="TSA189" s="20"/>
      <c r="TSB189" s="20"/>
      <c r="TSC189" s="20"/>
      <c r="TSD189" s="20"/>
      <c r="TSE189" s="20"/>
      <c r="TSF189" s="20"/>
      <c r="TSG189" s="20"/>
      <c r="TSH189" s="20"/>
      <c r="TSI189" s="20"/>
      <c r="TSJ189" s="20"/>
      <c r="TSK189" s="20"/>
      <c r="TSL189" s="20"/>
      <c r="TSM189" s="20"/>
      <c r="TSN189" s="20"/>
      <c r="TSO189" s="20"/>
      <c r="TSP189" s="20"/>
      <c r="TSQ189" s="20"/>
      <c r="TSR189" s="20"/>
      <c r="TSS189" s="20"/>
      <c r="TST189" s="20"/>
      <c r="TSU189" s="20"/>
      <c r="TSV189" s="20"/>
      <c r="TSW189" s="20"/>
      <c r="TSX189" s="20"/>
      <c r="TSY189" s="20"/>
      <c r="TSZ189" s="20"/>
      <c r="TTA189" s="20"/>
      <c r="TTB189" s="20"/>
      <c r="TTC189" s="20"/>
      <c r="TTD189" s="20"/>
      <c r="TTE189" s="20"/>
      <c r="TTF189" s="20"/>
      <c r="TTG189" s="20"/>
      <c r="TTH189" s="20"/>
      <c r="TTI189" s="20"/>
      <c r="TTJ189" s="20"/>
      <c r="TTK189" s="20"/>
      <c r="TTL189" s="20"/>
      <c r="TTM189" s="20"/>
      <c r="TTN189" s="20"/>
      <c r="TTO189" s="20"/>
      <c r="TTP189" s="20"/>
      <c r="TTQ189" s="20"/>
      <c r="TTR189" s="20"/>
      <c r="TTS189" s="20"/>
      <c r="TTT189" s="20"/>
      <c r="TTU189" s="20"/>
      <c r="TTV189" s="20"/>
      <c r="TTW189" s="20"/>
      <c r="TTX189" s="20"/>
      <c r="TTY189" s="20"/>
      <c r="TTZ189" s="20"/>
      <c r="TUA189" s="20"/>
      <c r="TUB189" s="20"/>
      <c r="TUC189" s="20"/>
      <c r="TUD189" s="20"/>
      <c r="TUE189" s="20"/>
      <c r="TUF189" s="20"/>
      <c r="TUG189" s="20"/>
      <c r="TUH189" s="20"/>
      <c r="TUI189" s="20"/>
      <c r="TUJ189" s="20"/>
      <c r="TUK189" s="20"/>
      <c r="TUL189" s="20"/>
      <c r="TUM189" s="20"/>
      <c r="TUN189" s="20"/>
      <c r="TUO189" s="20"/>
      <c r="TUP189" s="20"/>
      <c r="TUQ189" s="20"/>
      <c r="TUR189" s="20"/>
      <c r="TUS189" s="20"/>
      <c r="TUT189" s="20"/>
      <c r="TUU189" s="20"/>
      <c r="TUV189" s="20"/>
      <c r="TUW189" s="20"/>
      <c r="TUX189" s="20"/>
      <c r="TUY189" s="20"/>
      <c r="TUZ189" s="20"/>
      <c r="TVA189" s="20"/>
      <c r="TVB189" s="20"/>
      <c r="TVC189" s="20"/>
      <c r="TVD189" s="20"/>
      <c r="TVE189" s="20"/>
      <c r="TVF189" s="20"/>
      <c r="TVG189" s="20"/>
      <c r="TVH189" s="20"/>
      <c r="TVI189" s="20"/>
      <c r="TVJ189" s="20"/>
      <c r="TVK189" s="20"/>
      <c r="TVL189" s="20"/>
      <c r="TVM189" s="20"/>
      <c r="TVN189" s="20"/>
      <c r="TVO189" s="20"/>
      <c r="TVP189" s="20"/>
      <c r="TVQ189" s="20"/>
      <c r="TVR189" s="20"/>
      <c r="TVS189" s="20"/>
      <c r="TVT189" s="20"/>
      <c r="TVU189" s="20"/>
      <c r="TVV189" s="20"/>
      <c r="TVW189" s="20"/>
      <c r="TVX189" s="20"/>
      <c r="TVY189" s="20"/>
      <c r="TVZ189" s="20"/>
      <c r="TWA189" s="20"/>
      <c r="TWB189" s="20"/>
      <c r="TWC189" s="20"/>
      <c r="TWD189" s="20"/>
      <c r="TWE189" s="20"/>
      <c r="TWF189" s="20"/>
      <c r="TWG189" s="20"/>
      <c r="TWH189" s="20"/>
      <c r="TWI189" s="20"/>
      <c r="TWJ189" s="20"/>
      <c r="TWK189" s="20"/>
      <c r="TWL189" s="20"/>
      <c r="TWM189" s="20"/>
      <c r="TWN189" s="20"/>
      <c r="TWO189" s="20"/>
      <c r="TWP189" s="20"/>
      <c r="TWQ189" s="20"/>
      <c r="TWR189" s="20"/>
      <c r="TWS189" s="20"/>
      <c r="TWT189" s="20"/>
      <c r="TWU189" s="20"/>
      <c r="TWV189" s="20"/>
      <c r="TWW189" s="20"/>
      <c r="TWX189" s="20"/>
      <c r="TWY189" s="20"/>
      <c r="TWZ189" s="20"/>
      <c r="TXA189" s="20"/>
      <c r="TXB189" s="20"/>
      <c r="TXC189" s="20"/>
      <c r="TXD189" s="20"/>
      <c r="TXE189" s="20"/>
      <c r="TXF189" s="20"/>
      <c r="TXG189" s="20"/>
      <c r="TXH189" s="20"/>
      <c r="TXI189" s="20"/>
      <c r="TXJ189" s="20"/>
      <c r="TXK189" s="20"/>
      <c r="TXL189" s="20"/>
      <c r="TXM189" s="20"/>
      <c r="TXN189" s="20"/>
      <c r="TXO189" s="20"/>
      <c r="TXP189" s="20"/>
      <c r="TXQ189" s="20"/>
      <c r="TXR189" s="20"/>
      <c r="TXS189" s="20"/>
      <c r="TXT189" s="20"/>
      <c r="TXU189" s="20"/>
      <c r="TXV189" s="20"/>
      <c r="TXW189" s="20"/>
      <c r="TXX189" s="20"/>
      <c r="TXY189" s="20"/>
      <c r="TXZ189" s="20"/>
      <c r="TYA189" s="20"/>
      <c r="TYB189" s="20"/>
      <c r="TYC189" s="20"/>
      <c r="TYD189" s="20"/>
      <c r="TYE189" s="20"/>
      <c r="TYF189" s="20"/>
      <c r="TYG189" s="20"/>
      <c r="TYH189" s="20"/>
      <c r="TYI189" s="20"/>
      <c r="TYJ189" s="20"/>
      <c r="TYK189" s="20"/>
      <c r="TYL189" s="20"/>
      <c r="TYM189" s="20"/>
      <c r="TYN189" s="20"/>
      <c r="TYO189" s="20"/>
      <c r="TYP189" s="20"/>
      <c r="TYQ189" s="20"/>
      <c r="TYR189" s="20"/>
      <c r="TYS189" s="20"/>
      <c r="TYT189" s="20"/>
      <c r="TYU189" s="20"/>
      <c r="TYV189" s="20"/>
      <c r="TYW189" s="20"/>
      <c r="TYX189" s="20"/>
      <c r="TYY189" s="20"/>
      <c r="TYZ189" s="20"/>
      <c r="TZA189" s="20"/>
      <c r="TZB189" s="20"/>
      <c r="TZC189" s="20"/>
      <c r="TZD189" s="20"/>
      <c r="TZE189" s="20"/>
      <c r="TZF189" s="20"/>
      <c r="TZG189" s="20"/>
      <c r="TZH189" s="20"/>
      <c r="TZI189" s="20"/>
      <c r="TZJ189" s="20"/>
      <c r="TZK189" s="20"/>
      <c r="TZL189" s="20"/>
      <c r="TZM189" s="20"/>
      <c r="TZN189" s="20"/>
      <c r="TZO189" s="20"/>
      <c r="TZP189" s="20"/>
      <c r="TZQ189" s="20"/>
      <c r="TZR189" s="20"/>
      <c r="TZS189" s="20"/>
      <c r="TZT189" s="20"/>
      <c r="TZU189" s="20"/>
      <c r="TZV189" s="20"/>
      <c r="TZW189" s="20"/>
      <c r="TZX189" s="20"/>
      <c r="TZY189" s="20"/>
      <c r="TZZ189" s="20"/>
      <c r="UAA189" s="20"/>
      <c r="UAB189" s="20"/>
      <c r="UAC189" s="20"/>
      <c r="UAD189" s="20"/>
      <c r="UAE189" s="20"/>
      <c r="UAF189" s="20"/>
      <c r="UAG189" s="20"/>
      <c r="UAH189" s="20"/>
      <c r="UAI189" s="20"/>
      <c r="UAJ189" s="20"/>
      <c r="UAK189" s="20"/>
      <c r="UAL189" s="20"/>
      <c r="UAM189" s="20"/>
      <c r="UAN189" s="20"/>
      <c r="UAO189" s="20"/>
      <c r="UAP189" s="20"/>
      <c r="UAQ189" s="20"/>
      <c r="UAR189" s="20"/>
      <c r="UAS189" s="20"/>
      <c r="UAT189" s="20"/>
      <c r="UAU189" s="20"/>
      <c r="UAV189" s="20"/>
      <c r="UAW189" s="20"/>
      <c r="UAX189" s="20"/>
      <c r="UAY189" s="20"/>
      <c r="UAZ189" s="20"/>
      <c r="UBA189" s="20"/>
      <c r="UBB189" s="20"/>
      <c r="UBC189" s="20"/>
      <c r="UBD189" s="20"/>
      <c r="UBE189" s="20"/>
      <c r="UBF189" s="20"/>
      <c r="UBG189" s="20"/>
      <c r="UBH189" s="20"/>
      <c r="UBI189" s="20"/>
      <c r="UBJ189" s="20"/>
      <c r="UBK189" s="20"/>
      <c r="UBL189" s="20"/>
      <c r="UBM189" s="20"/>
      <c r="UBN189" s="20"/>
      <c r="UBO189" s="20"/>
      <c r="UBP189" s="20"/>
      <c r="UBQ189" s="20"/>
      <c r="UBR189" s="20"/>
      <c r="UBS189" s="20"/>
      <c r="UBT189" s="20"/>
      <c r="UBU189" s="20"/>
      <c r="UBV189" s="20"/>
      <c r="UBW189" s="20"/>
      <c r="UBX189" s="20"/>
      <c r="UBY189" s="20"/>
      <c r="UBZ189" s="20"/>
      <c r="UCA189" s="20"/>
      <c r="UCB189" s="20"/>
      <c r="UCC189" s="20"/>
      <c r="UCD189" s="20"/>
      <c r="UCE189" s="20"/>
      <c r="UCF189" s="20"/>
      <c r="UCG189" s="20"/>
      <c r="UCH189" s="20"/>
      <c r="UCI189" s="20"/>
      <c r="UCJ189" s="20"/>
      <c r="UCK189" s="20"/>
      <c r="UCL189" s="20"/>
      <c r="UCM189" s="20"/>
      <c r="UCN189" s="20"/>
      <c r="UCO189" s="20"/>
      <c r="UCP189" s="20"/>
      <c r="UCQ189" s="20"/>
      <c r="UCR189" s="20"/>
      <c r="UCS189" s="20"/>
      <c r="UCT189" s="20"/>
      <c r="UCU189" s="20"/>
      <c r="UCV189" s="20"/>
      <c r="UCW189" s="20"/>
      <c r="UCX189" s="20"/>
      <c r="UCY189" s="20"/>
      <c r="UCZ189" s="20"/>
      <c r="UDA189" s="20"/>
      <c r="UDB189" s="20"/>
      <c r="UDC189" s="20"/>
      <c r="UDD189" s="20"/>
      <c r="UDE189" s="20"/>
      <c r="UDF189" s="20"/>
      <c r="UDG189" s="20"/>
      <c r="UDH189" s="20"/>
      <c r="UDI189" s="20"/>
      <c r="UDJ189" s="20"/>
      <c r="UDK189" s="20"/>
      <c r="UDL189" s="20"/>
      <c r="UDM189" s="20"/>
      <c r="UDN189" s="20"/>
      <c r="UDO189" s="20"/>
      <c r="UDP189" s="20"/>
      <c r="UDQ189" s="20"/>
      <c r="UDR189" s="20"/>
      <c r="UDS189" s="20"/>
      <c r="UDT189" s="20"/>
      <c r="UDU189" s="20"/>
      <c r="UDV189" s="20"/>
      <c r="UDW189" s="20"/>
      <c r="UDX189" s="20"/>
      <c r="UDY189" s="20"/>
      <c r="UDZ189" s="20"/>
      <c r="UEA189" s="20"/>
      <c r="UEB189" s="20"/>
      <c r="UEC189" s="20"/>
      <c r="UED189" s="20"/>
      <c r="UEE189" s="20"/>
      <c r="UEF189" s="20"/>
      <c r="UEG189" s="20"/>
      <c r="UEH189" s="20"/>
      <c r="UEI189" s="20"/>
      <c r="UEJ189" s="20"/>
      <c r="UEK189" s="20"/>
      <c r="UEL189" s="20"/>
      <c r="UEM189" s="20"/>
      <c r="UEN189" s="20"/>
      <c r="UEO189" s="20"/>
      <c r="UEP189" s="20"/>
      <c r="UEQ189" s="20"/>
      <c r="UER189" s="20"/>
      <c r="UES189" s="20"/>
      <c r="UET189" s="20"/>
      <c r="UEU189" s="20"/>
      <c r="UEV189" s="20"/>
      <c r="UEW189" s="20"/>
      <c r="UEX189" s="20"/>
      <c r="UEY189" s="20"/>
      <c r="UEZ189" s="20"/>
      <c r="UFA189" s="20"/>
      <c r="UFB189" s="20"/>
      <c r="UFC189" s="20"/>
      <c r="UFD189" s="20"/>
      <c r="UFE189" s="20"/>
      <c r="UFF189" s="20"/>
      <c r="UFG189" s="20"/>
      <c r="UFH189" s="20"/>
      <c r="UFI189" s="20"/>
      <c r="UFJ189" s="20"/>
      <c r="UFK189" s="20"/>
      <c r="UFL189" s="20"/>
      <c r="UFM189" s="20"/>
      <c r="UFN189" s="20"/>
      <c r="UFO189" s="20"/>
      <c r="UFP189" s="20"/>
      <c r="UFQ189" s="20"/>
      <c r="UFR189" s="20"/>
      <c r="UFS189" s="20"/>
      <c r="UFT189" s="20"/>
      <c r="UFU189" s="20"/>
      <c r="UFV189" s="20"/>
      <c r="UFW189" s="20"/>
      <c r="UFX189" s="20"/>
      <c r="UFY189" s="20"/>
      <c r="UFZ189" s="20"/>
      <c r="UGA189" s="20"/>
      <c r="UGB189" s="20"/>
      <c r="UGC189" s="20"/>
      <c r="UGD189" s="20"/>
      <c r="UGE189" s="20"/>
      <c r="UGF189" s="20"/>
      <c r="UGG189" s="20"/>
      <c r="UGH189" s="20"/>
      <c r="UGI189" s="20"/>
      <c r="UGJ189" s="20"/>
      <c r="UGK189" s="20"/>
      <c r="UGL189" s="20"/>
      <c r="UGM189" s="20"/>
      <c r="UGN189" s="20"/>
      <c r="UGO189" s="20"/>
      <c r="UGP189" s="20"/>
      <c r="UGQ189" s="20"/>
      <c r="UGR189" s="20"/>
      <c r="UGS189" s="20"/>
      <c r="UGT189" s="20"/>
      <c r="UGU189" s="20"/>
      <c r="UGV189" s="20"/>
      <c r="UGW189" s="20"/>
      <c r="UGX189" s="20"/>
      <c r="UGY189" s="20"/>
      <c r="UGZ189" s="20"/>
      <c r="UHA189" s="20"/>
      <c r="UHB189" s="20"/>
      <c r="UHC189" s="20"/>
      <c r="UHD189" s="20"/>
      <c r="UHE189" s="20"/>
      <c r="UHF189" s="20"/>
      <c r="UHG189" s="20"/>
      <c r="UHH189" s="20"/>
      <c r="UHI189" s="20"/>
      <c r="UHJ189" s="20"/>
      <c r="UHK189" s="20"/>
      <c r="UHL189" s="20"/>
      <c r="UHM189" s="20"/>
      <c r="UHN189" s="20"/>
      <c r="UHO189" s="20"/>
      <c r="UHP189" s="20"/>
      <c r="UHQ189" s="20"/>
      <c r="UHR189" s="20"/>
      <c r="UHS189" s="20"/>
      <c r="UHT189" s="20"/>
      <c r="UHU189" s="20"/>
      <c r="UHV189" s="20"/>
      <c r="UHW189" s="20"/>
      <c r="UHX189" s="20"/>
      <c r="UHY189" s="20"/>
      <c r="UHZ189" s="20"/>
      <c r="UIA189" s="20"/>
      <c r="UIB189" s="20"/>
      <c r="UIC189" s="20"/>
      <c r="UID189" s="20"/>
      <c r="UIE189" s="20"/>
      <c r="UIF189" s="20"/>
      <c r="UIG189" s="20"/>
      <c r="UIH189" s="20"/>
      <c r="UII189" s="20"/>
      <c r="UIJ189" s="20"/>
      <c r="UIK189" s="20"/>
      <c r="UIL189" s="20"/>
      <c r="UIM189" s="20"/>
      <c r="UIN189" s="20"/>
      <c r="UIO189" s="20"/>
      <c r="UIP189" s="20"/>
      <c r="UIQ189" s="20"/>
      <c r="UIR189" s="20"/>
      <c r="UIS189" s="20"/>
      <c r="UIT189" s="20"/>
      <c r="UIU189" s="20"/>
      <c r="UIV189" s="20"/>
      <c r="UIW189" s="20"/>
      <c r="UIX189" s="20"/>
      <c r="UIY189" s="20"/>
      <c r="UIZ189" s="20"/>
      <c r="UJA189" s="20"/>
      <c r="UJB189" s="20"/>
      <c r="UJC189" s="20"/>
      <c r="UJD189" s="20"/>
      <c r="UJE189" s="20"/>
      <c r="UJF189" s="20"/>
      <c r="UJG189" s="20"/>
      <c r="UJH189" s="20"/>
      <c r="UJI189" s="20"/>
      <c r="UJJ189" s="20"/>
      <c r="UJK189" s="20"/>
      <c r="UJL189" s="20"/>
      <c r="UJM189" s="20"/>
      <c r="UJN189" s="20"/>
      <c r="UJO189" s="20"/>
      <c r="UJP189" s="20"/>
      <c r="UJQ189" s="20"/>
      <c r="UJR189" s="20"/>
      <c r="UJS189" s="20"/>
      <c r="UJT189" s="20"/>
      <c r="UJU189" s="20"/>
      <c r="UJV189" s="20"/>
      <c r="UJW189" s="20"/>
      <c r="UJX189" s="20"/>
      <c r="UJY189" s="20"/>
      <c r="UJZ189" s="20"/>
      <c r="UKA189" s="20"/>
      <c r="UKB189" s="20"/>
      <c r="UKC189" s="20"/>
      <c r="UKD189" s="20"/>
      <c r="UKE189" s="20"/>
      <c r="UKF189" s="20"/>
      <c r="UKG189" s="20"/>
      <c r="UKH189" s="20"/>
      <c r="UKI189" s="20"/>
      <c r="UKJ189" s="20"/>
      <c r="UKK189" s="20"/>
      <c r="UKL189" s="20"/>
      <c r="UKM189" s="20"/>
      <c r="UKN189" s="20"/>
      <c r="UKO189" s="20"/>
      <c r="UKP189" s="20"/>
      <c r="UKQ189" s="20"/>
      <c r="UKR189" s="20"/>
      <c r="UKS189" s="20"/>
      <c r="UKT189" s="20"/>
      <c r="UKU189" s="20"/>
      <c r="UKV189" s="20"/>
      <c r="UKW189" s="20"/>
      <c r="UKX189" s="20"/>
      <c r="UKY189" s="20"/>
      <c r="UKZ189" s="20"/>
      <c r="ULA189" s="20"/>
      <c r="ULB189" s="20"/>
      <c r="ULC189" s="20"/>
      <c r="ULD189" s="20"/>
      <c r="ULE189" s="20"/>
      <c r="ULF189" s="20"/>
      <c r="ULG189" s="20"/>
      <c r="ULH189" s="20"/>
      <c r="ULI189" s="20"/>
      <c r="ULJ189" s="20"/>
      <c r="ULK189" s="20"/>
      <c r="ULL189" s="20"/>
      <c r="ULM189" s="20"/>
      <c r="ULN189" s="20"/>
      <c r="ULO189" s="20"/>
      <c r="ULP189" s="20"/>
      <c r="ULQ189" s="20"/>
      <c r="ULR189" s="20"/>
      <c r="ULS189" s="20"/>
      <c r="ULT189" s="20"/>
      <c r="ULU189" s="20"/>
      <c r="ULV189" s="20"/>
      <c r="ULW189" s="20"/>
      <c r="ULX189" s="20"/>
      <c r="ULY189" s="20"/>
      <c r="ULZ189" s="20"/>
      <c r="UMA189" s="20"/>
      <c r="UMB189" s="20"/>
      <c r="UMC189" s="20"/>
      <c r="UMD189" s="20"/>
      <c r="UME189" s="20"/>
      <c r="UMF189" s="20"/>
      <c r="UMG189" s="20"/>
      <c r="UMH189" s="20"/>
      <c r="UMI189" s="20"/>
      <c r="UMJ189" s="20"/>
      <c r="UMK189" s="20"/>
      <c r="UML189" s="20"/>
      <c r="UMM189" s="20"/>
      <c r="UMN189" s="20"/>
      <c r="UMO189" s="20"/>
      <c r="UMP189" s="20"/>
      <c r="UMQ189" s="20"/>
      <c r="UMR189" s="20"/>
      <c r="UMS189" s="20"/>
      <c r="UMT189" s="20"/>
      <c r="UMU189" s="20"/>
      <c r="UMV189" s="20"/>
      <c r="UMW189" s="20"/>
      <c r="UMX189" s="20"/>
      <c r="UMY189" s="20"/>
      <c r="UMZ189" s="20"/>
      <c r="UNA189" s="20"/>
      <c r="UNB189" s="20"/>
      <c r="UNC189" s="20"/>
      <c r="UND189" s="20"/>
      <c r="UNE189" s="20"/>
      <c r="UNF189" s="20"/>
      <c r="UNG189" s="20"/>
      <c r="UNH189" s="20"/>
      <c r="UNI189" s="20"/>
      <c r="UNJ189" s="20"/>
      <c r="UNK189" s="20"/>
      <c r="UNL189" s="20"/>
      <c r="UNM189" s="20"/>
      <c r="UNN189" s="20"/>
      <c r="UNO189" s="20"/>
      <c r="UNP189" s="20"/>
      <c r="UNQ189" s="20"/>
      <c r="UNR189" s="20"/>
      <c r="UNS189" s="20"/>
      <c r="UNT189" s="20"/>
      <c r="UNU189" s="20"/>
      <c r="UNV189" s="20"/>
      <c r="UNW189" s="20"/>
      <c r="UNX189" s="20"/>
      <c r="UNY189" s="20"/>
      <c r="UNZ189" s="20"/>
      <c r="UOA189" s="20"/>
      <c r="UOB189" s="20"/>
      <c r="UOC189" s="20"/>
      <c r="UOD189" s="20"/>
      <c r="UOE189" s="20"/>
      <c r="UOF189" s="20"/>
      <c r="UOG189" s="20"/>
      <c r="UOH189" s="20"/>
      <c r="UOI189" s="20"/>
      <c r="UOJ189" s="20"/>
      <c r="UOK189" s="20"/>
      <c r="UOL189" s="20"/>
      <c r="UOM189" s="20"/>
      <c r="UON189" s="20"/>
      <c r="UOO189" s="20"/>
      <c r="UOP189" s="20"/>
      <c r="UOQ189" s="20"/>
      <c r="UOR189" s="20"/>
      <c r="UOS189" s="20"/>
      <c r="UOT189" s="20"/>
      <c r="UOU189" s="20"/>
      <c r="UOV189" s="20"/>
      <c r="UOW189" s="20"/>
      <c r="UOX189" s="20"/>
      <c r="UOY189" s="20"/>
      <c r="UOZ189" s="20"/>
      <c r="UPA189" s="20"/>
      <c r="UPB189" s="20"/>
      <c r="UPC189" s="20"/>
      <c r="UPD189" s="20"/>
      <c r="UPE189" s="20"/>
      <c r="UPF189" s="20"/>
      <c r="UPG189" s="20"/>
      <c r="UPH189" s="20"/>
      <c r="UPI189" s="20"/>
      <c r="UPJ189" s="20"/>
      <c r="UPK189" s="20"/>
      <c r="UPL189" s="20"/>
      <c r="UPM189" s="20"/>
      <c r="UPN189" s="20"/>
      <c r="UPO189" s="20"/>
      <c r="UPP189" s="20"/>
      <c r="UPQ189" s="20"/>
      <c r="UPR189" s="20"/>
      <c r="UPS189" s="20"/>
      <c r="UPT189" s="20"/>
      <c r="UPU189" s="20"/>
      <c r="UPV189" s="20"/>
      <c r="UPW189" s="20"/>
      <c r="UPX189" s="20"/>
      <c r="UPY189" s="20"/>
      <c r="UPZ189" s="20"/>
      <c r="UQA189" s="20"/>
      <c r="UQB189" s="20"/>
      <c r="UQC189" s="20"/>
      <c r="UQD189" s="20"/>
      <c r="UQE189" s="20"/>
      <c r="UQF189" s="20"/>
      <c r="UQG189" s="20"/>
      <c r="UQH189" s="20"/>
      <c r="UQI189" s="20"/>
      <c r="UQJ189" s="20"/>
      <c r="UQK189" s="20"/>
      <c r="UQL189" s="20"/>
      <c r="UQM189" s="20"/>
      <c r="UQN189" s="20"/>
      <c r="UQO189" s="20"/>
      <c r="UQP189" s="20"/>
      <c r="UQQ189" s="20"/>
      <c r="UQR189" s="20"/>
      <c r="UQS189" s="20"/>
      <c r="UQT189" s="20"/>
      <c r="UQU189" s="20"/>
      <c r="UQV189" s="20"/>
      <c r="UQW189" s="20"/>
      <c r="UQX189" s="20"/>
      <c r="UQY189" s="20"/>
      <c r="UQZ189" s="20"/>
      <c r="URA189" s="20"/>
      <c r="URB189" s="20"/>
      <c r="URC189" s="20"/>
      <c r="URD189" s="20"/>
      <c r="URE189" s="20"/>
      <c r="URF189" s="20"/>
      <c r="URG189" s="20"/>
      <c r="URH189" s="20"/>
      <c r="URI189" s="20"/>
      <c r="URJ189" s="20"/>
      <c r="URK189" s="20"/>
      <c r="URL189" s="20"/>
      <c r="URM189" s="20"/>
      <c r="URN189" s="20"/>
      <c r="URO189" s="20"/>
      <c r="URP189" s="20"/>
      <c r="URQ189" s="20"/>
      <c r="URR189" s="20"/>
      <c r="URS189" s="20"/>
      <c r="URT189" s="20"/>
      <c r="URU189" s="20"/>
      <c r="URV189" s="20"/>
      <c r="URW189" s="20"/>
      <c r="URX189" s="20"/>
      <c r="URY189" s="20"/>
      <c r="URZ189" s="20"/>
      <c r="USA189" s="20"/>
      <c r="USB189" s="20"/>
      <c r="USC189" s="20"/>
      <c r="USD189" s="20"/>
      <c r="USE189" s="20"/>
      <c r="USF189" s="20"/>
      <c r="USG189" s="20"/>
      <c r="USH189" s="20"/>
      <c r="USI189" s="20"/>
      <c r="USJ189" s="20"/>
      <c r="USK189" s="20"/>
      <c r="USL189" s="20"/>
      <c r="USM189" s="20"/>
      <c r="USN189" s="20"/>
      <c r="USO189" s="20"/>
      <c r="USP189" s="20"/>
      <c r="USQ189" s="20"/>
      <c r="USR189" s="20"/>
      <c r="USS189" s="20"/>
      <c r="UST189" s="20"/>
      <c r="USU189" s="20"/>
      <c r="USV189" s="20"/>
      <c r="USW189" s="20"/>
      <c r="USX189" s="20"/>
      <c r="USY189" s="20"/>
      <c r="USZ189" s="20"/>
      <c r="UTA189" s="20"/>
      <c r="UTB189" s="20"/>
      <c r="UTC189" s="20"/>
      <c r="UTD189" s="20"/>
      <c r="UTE189" s="20"/>
      <c r="UTF189" s="20"/>
      <c r="UTG189" s="20"/>
      <c r="UTH189" s="20"/>
      <c r="UTI189" s="20"/>
      <c r="UTJ189" s="20"/>
      <c r="UTK189" s="20"/>
      <c r="UTL189" s="20"/>
      <c r="UTM189" s="20"/>
      <c r="UTN189" s="20"/>
      <c r="UTO189" s="20"/>
      <c r="UTP189" s="20"/>
      <c r="UTQ189" s="20"/>
      <c r="UTR189" s="20"/>
      <c r="UTS189" s="20"/>
      <c r="UTT189" s="20"/>
      <c r="UTU189" s="20"/>
      <c r="UTV189" s="20"/>
      <c r="UTW189" s="20"/>
      <c r="UTX189" s="20"/>
      <c r="UTY189" s="20"/>
      <c r="UTZ189" s="20"/>
      <c r="UUA189" s="20"/>
      <c r="UUB189" s="20"/>
      <c r="UUC189" s="20"/>
      <c r="UUD189" s="20"/>
      <c r="UUE189" s="20"/>
      <c r="UUF189" s="20"/>
      <c r="UUG189" s="20"/>
      <c r="UUH189" s="20"/>
      <c r="UUI189" s="20"/>
      <c r="UUJ189" s="20"/>
      <c r="UUK189" s="20"/>
      <c r="UUL189" s="20"/>
      <c r="UUM189" s="20"/>
      <c r="UUN189" s="20"/>
      <c r="UUO189" s="20"/>
      <c r="UUP189" s="20"/>
      <c r="UUQ189" s="20"/>
      <c r="UUR189" s="20"/>
      <c r="UUS189" s="20"/>
      <c r="UUT189" s="20"/>
      <c r="UUU189" s="20"/>
      <c r="UUV189" s="20"/>
      <c r="UUW189" s="20"/>
      <c r="UUX189" s="20"/>
      <c r="UUY189" s="20"/>
      <c r="UUZ189" s="20"/>
      <c r="UVA189" s="20"/>
      <c r="UVB189" s="20"/>
      <c r="UVC189" s="20"/>
      <c r="UVD189" s="20"/>
      <c r="UVE189" s="20"/>
      <c r="UVF189" s="20"/>
      <c r="UVG189" s="20"/>
      <c r="UVH189" s="20"/>
      <c r="UVI189" s="20"/>
      <c r="UVJ189" s="20"/>
      <c r="UVK189" s="20"/>
      <c r="UVL189" s="20"/>
      <c r="UVM189" s="20"/>
      <c r="UVN189" s="20"/>
      <c r="UVO189" s="20"/>
      <c r="UVP189" s="20"/>
      <c r="UVQ189" s="20"/>
      <c r="UVR189" s="20"/>
      <c r="UVS189" s="20"/>
      <c r="UVT189" s="20"/>
      <c r="UVU189" s="20"/>
      <c r="UVV189" s="20"/>
      <c r="UVW189" s="20"/>
      <c r="UVX189" s="20"/>
      <c r="UVY189" s="20"/>
      <c r="UVZ189" s="20"/>
      <c r="UWA189" s="20"/>
      <c r="UWB189" s="20"/>
      <c r="UWC189" s="20"/>
      <c r="UWD189" s="20"/>
      <c r="UWE189" s="20"/>
      <c r="UWF189" s="20"/>
      <c r="UWG189" s="20"/>
      <c r="UWH189" s="20"/>
      <c r="UWI189" s="20"/>
      <c r="UWJ189" s="20"/>
      <c r="UWK189" s="20"/>
      <c r="UWL189" s="20"/>
      <c r="UWM189" s="20"/>
      <c r="UWN189" s="20"/>
      <c r="UWO189" s="20"/>
      <c r="UWP189" s="20"/>
      <c r="UWQ189" s="20"/>
      <c r="UWR189" s="20"/>
      <c r="UWS189" s="20"/>
      <c r="UWT189" s="20"/>
      <c r="UWU189" s="20"/>
      <c r="UWV189" s="20"/>
      <c r="UWW189" s="20"/>
      <c r="UWX189" s="20"/>
      <c r="UWY189" s="20"/>
      <c r="UWZ189" s="20"/>
      <c r="UXA189" s="20"/>
      <c r="UXB189" s="20"/>
      <c r="UXC189" s="20"/>
      <c r="UXD189" s="20"/>
      <c r="UXE189" s="20"/>
      <c r="UXF189" s="20"/>
      <c r="UXG189" s="20"/>
      <c r="UXH189" s="20"/>
      <c r="UXI189" s="20"/>
      <c r="UXJ189" s="20"/>
      <c r="UXK189" s="20"/>
      <c r="UXL189" s="20"/>
      <c r="UXM189" s="20"/>
      <c r="UXN189" s="20"/>
      <c r="UXO189" s="20"/>
      <c r="UXP189" s="20"/>
      <c r="UXQ189" s="20"/>
      <c r="UXR189" s="20"/>
      <c r="UXS189" s="20"/>
      <c r="UXT189" s="20"/>
      <c r="UXU189" s="20"/>
      <c r="UXV189" s="20"/>
      <c r="UXW189" s="20"/>
      <c r="UXX189" s="20"/>
      <c r="UXY189" s="20"/>
      <c r="UXZ189" s="20"/>
      <c r="UYA189" s="20"/>
      <c r="UYB189" s="20"/>
      <c r="UYC189" s="20"/>
      <c r="UYD189" s="20"/>
      <c r="UYE189" s="20"/>
      <c r="UYF189" s="20"/>
      <c r="UYG189" s="20"/>
      <c r="UYH189" s="20"/>
      <c r="UYI189" s="20"/>
      <c r="UYJ189" s="20"/>
      <c r="UYK189" s="20"/>
      <c r="UYL189" s="20"/>
      <c r="UYM189" s="20"/>
      <c r="UYN189" s="20"/>
      <c r="UYO189" s="20"/>
      <c r="UYP189" s="20"/>
      <c r="UYQ189" s="20"/>
      <c r="UYR189" s="20"/>
      <c r="UYS189" s="20"/>
      <c r="UYT189" s="20"/>
      <c r="UYU189" s="20"/>
      <c r="UYV189" s="20"/>
      <c r="UYW189" s="20"/>
      <c r="UYX189" s="20"/>
      <c r="UYY189" s="20"/>
      <c r="UYZ189" s="20"/>
      <c r="UZA189" s="20"/>
      <c r="UZB189" s="20"/>
      <c r="UZC189" s="20"/>
      <c r="UZD189" s="20"/>
      <c r="UZE189" s="20"/>
      <c r="UZF189" s="20"/>
      <c r="UZG189" s="20"/>
      <c r="UZH189" s="20"/>
      <c r="UZI189" s="20"/>
      <c r="UZJ189" s="20"/>
      <c r="UZK189" s="20"/>
      <c r="UZL189" s="20"/>
      <c r="UZM189" s="20"/>
      <c r="UZN189" s="20"/>
      <c r="UZO189" s="20"/>
      <c r="UZP189" s="20"/>
      <c r="UZQ189" s="20"/>
      <c r="UZR189" s="20"/>
      <c r="UZS189" s="20"/>
      <c r="UZT189" s="20"/>
      <c r="UZU189" s="20"/>
      <c r="UZV189" s="20"/>
      <c r="UZW189" s="20"/>
      <c r="UZX189" s="20"/>
      <c r="UZY189" s="20"/>
      <c r="UZZ189" s="20"/>
      <c r="VAA189" s="20"/>
      <c r="VAB189" s="20"/>
      <c r="VAC189" s="20"/>
      <c r="VAD189" s="20"/>
      <c r="VAE189" s="20"/>
      <c r="VAF189" s="20"/>
      <c r="VAG189" s="20"/>
      <c r="VAH189" s="20"/>
      <c r="VAI189" s="20"/>
      <c r="VAJ189" s="20"/>
      <c r="VAK189" s="20"/>
      <c r="VAL189" s="20"/>
      <c r="VAM189" s="20"/>
      <c r="VAN189" s="20"/>
      <c r="VAO189" s="20"/>
      <c r="VAP189" s="20"/>
      <c r="VAQ189" s="20"/>
      <c r="VAR189" s="20"/>
      <c r="VAS189" s="20"/>
      <c r="VAT189" s="20"/>
      <c r="VAU189" s="20"/>
      <c r="VAV189" s="20"/>
      <c r="VAW189" s="20"/>
      <c r="VAX189" s="20"/>
      <c r="VAY189" s="20"/>
      <c r="VAZ189" s="20"/>
      <c r="VBA189" s="20"/>
      <c r="VBB189" s="20"/>
      <c r="VBC189" s="20"/>
      <c r="VBD189" s="20"/>
      <c r="VBE189" s="20"/>
      <c r="VBF189" s="20"/>
      <c r="VBG189" s="20"/>
      <c r="VBH189" s="20"/>
      <c r="VBI189" s="20"/>
      <c r="VBJ189" s="20"/>
      <c r="VBK189" s="20"/>
      <c r="VBL189" s="20"/>
      <c r="VBM189" s="20"/>
      <c r="VBN189" s="20"/>
      <c r="VBO189" s="20"/>
      <c r="VBP189" s="20"/>
      <c r="VBQ189" s="20"/>
      <c r="VBR189" s="20"/>
      <c r="VBS189" s="20"/>
      <c r="VBT189" s="20"/>
      <c r="VBU189" s="20"/>
      <c r="VBV189" s="20"/>
      <c r="VBW189" s="20"/>
      <c r="VBX189" s="20"/>
      <c r="VBY189" s="20"/>
      <c r="VBZ189" s="20"/>
      <c r="VCA189" s="20"/>
      <c r="VCB189" s="20"/>
      <c r="VCC189" s="20"/>
      <c r="VCD189" s="20"/>
      <c r="VCE189" s="20"/>
      <c r="VCF189" s="20"/>
      <c r="VCG189" s="20"/>
      <c r="VCH189" s="20"/>
      <c r="VCI189" s="20"/>
      <c r="VCJ189" s="20"/>
      <c r="VCK189" s="20"/>
      <c r="VCL189" s="20"/>
      <c r="VCM189" s="20"/>
      <c r="VCN189" s="20"/>
      <c r="VCO189" s="20"/>
      <c r="VCP189" s="20"/>
      <c r="VCQ189" s="20"/>
      <c r="VCR189" s="20"/>
      <c r="VCS189" s="20"/>
      <c r="VCT189" s="20"/>
      <c r="VCU189" s="20"/>
      <c r="VCV189" s="20"/>
      <c r="VCW189" s="20"/>
      <c r="VCX189" s="20"/>
      <c r="VCY189" s="20"/>
      <c r="VCZ189" s="20"/>
      <c r="VDA189" s="20"/>
      <c r="VDB189" s="20"/>
      <c r="VDC189" s="20"/>
      <c r="VDD189" s="20"/>
      <c r="VDE189" s="20"/>
      <c r="VDF189" s="20"/>
      <c r="VDG189" s="20"/>
      <c r="VDH189" s="20"/>
      <c r="VDI189" s="20"/>
      <c r="VDJ189" s="20"/>
      <c r="VDK189" s="20"/>
      <c r="VDL189" s="20"/>
      <c r="VDM189" s="20"/>
      <c r="VDN189" s="20"/>
      <c r="VDO189" s="20"/>
      <c r="VDP189" s="20"/>
      <c r="VDQ189" s="20"/>
      <c r="VDR189" s="20"/>
      <c r="VDS189" s="20"/>
      <c r="VDT189" s="20"/>
      <c r="VDU189" s="20"/>
      <c r="VDV189" s="20"/>
      <c r="VDW189" s="20"/>
      <c r="VDX189" s="20"/>
      <c r="VDY189" s="20"/>
      <c r="VDZ189" s="20"/>
      <c r="VEA189" s="20"/>
      <c r="VEB189" s="20"/>
      <c r="VEC189" s="20"/>
      <c r="VED189" s="20"/>
      <c r="VEE189" s="20"/>
      <c r="VEF189" s="20"/>
      <c r="VEG189" s="20"/>
      <c r="VEH189" s="20"/>
      <c r="VEI189" s="20"/>
      <c r="VEJ189" s="20"/>
      <c r="VEK189" s="20"/>
      <c r="VEL189" s="20"/>
      <c r="VEM189" s="20"/>
      <c r="VEN189" s="20"/>
      <c r="VEO189" s="20"/>
      <c r="VEP189" s="20"/>
      <c r="VEQ189" s="20"/>
      <c r="VER189" s="20"/>
      <c r="VES189" s="20"/>
      <c r="VET189" s="20"/>
      <c r="VEU189" s="20"/>
      <c r="VEV189" s="20"/>
      <c r="VEW189" s="20"/>
      <c r="VEX189" s="20"/>
      <c r="VEY189" s="20"/>
      <c r="VEZ189" s="20"/>
      <c r="VFA189" s="20"/>
      <c r="VFB189" s="20"/>
      <c r="VFC189" s="20"/>
      <c r="VFD189" s="20"/>
      <c r="VFE189" s="20"/>
      <c r="VFF189" s="20"/>
      <c r="VFG189" s="20"/>
      <c r="VFH189" s="20"/>
      <c r="VFI189" s="20"/>
      <c r="VFJ189" s="20"/>
      <c r="VFK189" s="20"/>
      <c r="VFL189" s="20"/>
      <c r="VFM189" s="20"/>
      <c r="VFN189" s="20"/>
      <c r="VFO189" s="20"/>
      <c r="VFP189" s="20"/>
      <c r="VFQ189" s="20"/>
      <c r="VFR189" s="20"/>
      <c r="VFS189" s="20"/>
      <c r="VFT189" s="20"/>
      <c r="VFU189" s="20"/>
      <c r="VFV189" s="20"/>
      <c r="VFW189" s="20"/>
      <c r="VFX189" s="20"/>
      <c r="VFY189" s="20"/>
      <c r="VFZ189" s="20"/>
      <c r="VGA189" s="20"/>
      <c r="VGB189" s="20"/>
      <c r="VGC189" s="20"/>
      <c r="VGD189" s="20"/>
      <c r="VGE189" s="20"/>
      <c r="VGF189" s="20"/>
      <c r="VGG189" s="20"/>
      <c r="VGH189" s="20"/>
      <c r="VGI189" s="20"/>
      <c r="VGJ189" s="20"/>
      <c r="VGK189" s="20"/>
      <c r="VGL189" s="20"/>
      <c r="VGM189" s="20"/>
      <c r="VGN189" s="20"/>
      <c r="VGO189" s="20"/>
      <c r="VGP189" s="20"/>
      <c r="VGQ189" s="20"/>
      <c r="VGR189" s="20"/>
      <c r="VGS189" s="20"/>
      <c r="VGT189" s="20"/>
      <c r="VGU189" s="20"/>
      <c r="VGV189" s="20"/>
      <c r="VGW189" s="20"/>
      <c r="VGX189" s="20"/>
      <c r="VGY189" s="20"/>
      <c r="VGZ189" s="20"/>
      <c r="VHA189" s="20"/>
      <c r="VHB189" s="20"/>
      <c r="VHC189" s="20"/>
      <c r="VHD189" s="20"/>
      <c r="VHE189" s="20"/>
      <c r="VHF189" s="20"/>
      <c r="VHG189" s="20"/>
      <c r="VHH189" s="20"/>
      <c r="VHI189" s="20"/>
      <c r="VHJ189" s="20"/>
      <c r="VHK189" s="20"/>
      <c r="VHL189" s="20"/>
      <c r="VHM189" s="20"/>
      <c r="VHN189" s="20"/>
      <c r="VHO189" s="20"/>
      <c r="VHP189" s="20"/>
      <c r="VHQ189" s="20"/>
      <c r="VHR189" s="20"/>
      <c r="VHS189" s="20"/>
      <c r="VHT189" s="20"/>
      <c r="VHU189" s="20"/>
      <c r="VHV189" s="20"/>
      <c r="VHW189" s="20"/>
      <c r="VHX189" s="20"/>
      <c r="VHY189" s="20"/>
      <c r="VHZ189" s="20"/>
      <c r="VIA189" s="20"/>
      <c r="VIB189" s="20"/>
      <c r="VIC189" s="20"/>
      <c r="VID189" s="20"/>
      <c r="VIE189" s="20"/>
      <c r="VIF189" s="20"/>
      <c r="VIG189" s="20"/>
      <c r="VIH189" s="20"/>
      <c r="VII189" s="20"/>
      <c r="VIJ189" s="20"/>
      <c r="VIK189" s="20"/>
      <c r="VIL189" s="20"/>
      <c r="VIM189" s="20"/>
      <c r="VIN189" s="20"/>
      <c r="VIO189" s="20"/>
      <c r="VIP189" s="20"/>
      <c r="VIQ189" s="20"/>
      <c r="VIR189" s="20"/>
      <c r="VIS189" s="20"/>
      <c r="VIT189" s="20"/>
      <c r="VIU189" s="20"/>
      <c r="VIV189" s="20"/>
      <c r="VIW189" s="20"/>
      <c r="VIX189" s="20"/>
      <c r="VIY189" s="20"/>
      <c r="VIZ189" s="20"/>
      <c r="VJA189" s="20"/>
      <c r="VJB189" s="20"/>
      <c r="VJC189" s="20"/>
      <c r="VJD189" s="20"/>
      <c r="VJE189" s="20"/>
      <c r="VJF189" s="20"/>
      <c r="VJG189" s="20"/>
      <c r="VJH189" s="20"/>
      <c r="VJI189" s="20"/>
      <c r="VJJ189" s="20"/>
      <c r="VJK189" s="20"/>
      <c r="VJL189" s="20"/>
      <c r="VJM189" s="20"/>
      <c r="VJN189" s="20"/>
      <c r="VJO189" s="20"/>
      <c r="VJP189" s="20"/>
      <c r="VJQ189" s="20"/>
      <c r="VJR189" s="20"/>
      <c r="VJS189" s="20"/>
      <c r="VJT189" s="20"/>
      <c r="VJU189" s="20"/>
      <c r="VJV189" s="20"/>
      <c r="VJW189" s="20"/>
      <c r="VJX189" s="20"/>
      <c r="VJY189" s="20"/>
      <c r="VJZ189" s="20"/>
      <c r="VKA189" s="20"/>
      <c r="VKB189" s="20"/>
      <c r="VKC189" s="20"/>
      <c r="VKD189" s="20"/>
      <c r="VKE189" s="20"/>
      <c r="VKF189" s="20"/>
      <c r="VKG189" s="20"/>
      <c r="VKH189" s="20"/>
      <c r="VKI189" s="20"/>
      <c r="VKJ189" s="20"/>
      <c r="VKK189" s="20"/>
      <c r="VKL189" s="20"/>
      <c r="VKM189" s="20"/>
      <c r="VKN189" s="20"/>
      <c r="VKO189" s="20"/>
      <c r="VKP189" s="20"/>
      <c r="VKQ189" s="20"/>
      <c r="VKR189" s="20"/>
      <c r="VKS189" s="20"/>
      <c r="VKT189" s="20"/>
      <c r="VKU189" s="20"/>
      <c r="VKV189" s="20"/>
      <c r="VKW189" s="20"/>
      <c r="VKX189" s="20"/>
      <c r="VKY189" s="20"/>
      <c r="VKZ189" s="20"/>
      <c r="VLA189" s="20"/>
      <c r="VLB189" s="20"/>
      <c r="VLC189" s="20"/>
      <c r="VLD189" s="20"/>
      <c r="VLE189" s="20"/>
      <c r="VLF189" s="20"/>
      <c r="VLG189" s="20"/>
      <c r="VLH189" s="20"/>
      <c r="VLI189" s="20"/>
      <c r="VLJ189" s="20"/>
      <c r="VLK189" s="20"/>
      <c r="VLL189" s="20"/>
      <c r="VLM189" s="20"/>
      <c r="VLN189" s="20"/>
      <c r="VLO189" s="20"/>
      <c r="VLP189" s="20"/>
      <c r="VLQ189" s="20"/>
      <c r="VLR189" s="20"/>
      <c r="VLS189" s="20"/>
      <c r="VLT189" s="20"/>
      <c r="VLU189" s="20"/>
      <c r="VLV189" s="20"/>
      <c r="VLW189" s="20"/>
      <c r="VLX189" s="20"/>
      <c r="VLY189" s="20"/>
      <c r="VLZ189" s="20"/>
      <c r="VMA189" s="20"/>
      <c r="VMB189" s="20"/>
      <c r="VMC189" s="20"/>
      <c r="VMD189" s="20"/>
      <c r="VME189" s="20"/>
      <c r="VMF189" s="20"/>
      <c r="VMG189" s="20"/>
      <c r="VMH189" s="20"/>
      <c r="VMI189" s="20"/>
      <c r="VMJ189" s="20"/>
      <c r="VMK189" s="20"/>
      <c r="VML189" s="20"/>
      <c r="VMM189" s="20"/>
      <c r="VMN189" s="20"/>
      <c r="VMO189" s="20"/>
      <c r="VMP189" s="20"/>
      <c r="VMQ189" s="20"/>
      <c r="VMR189" s="20"/>
      <c r="VMS189" s="20"/>
      <c r="VMT189" s="20"/>
      <c r="VMU189" s="20"/>
      <c r="VMV189" s="20"/>
      <c r="VMW189" s="20"/>
      <c r="VMX189" s="20"/>
      <c r="VMY189" s="20"/>
      <c r="VMZ189" s="20"/>
      <c r="VNA189" s="20"/>
      <c r="VNB189" s="20"/>
      <c r="VNC189" s="20"/>
      <c r="VND189" s="20"/>
      <c r="VNE189" s="20"/>
      <c r="VNF189" s="20"/>
      <c r="VNG189" s="20"/>
      <c r="VNH189" s="20"/>
      <c r="VNI189" s="20"/>
      <c r="VNJ189" s="20"/>
      <c r="VNK189" s="20"/>
      <c r="VNL189" s="20"/>
      <c r="VNM189" s="20"/>
      <c r="VNN189" s="20"/>
      <c r="VNO189" s="20"/>
      <c r="VNP189" s="20"/>
      <c r="VNQ189" s="20"/>
      <c r="VNR189" s="20"/>
      <c r="VNS189" s="20"/>
      <c r="VNT189" s="20"/>
      <c r="VNU189" s="20"/>
      <c r="VNV189" s="20"/>
      <c r="VNW189" s="20"/>
      <c r="VNX189" s="20"/>
      <c r="VNY189" s="20"/>
      <c r="VNZ189" s="20"/>
      <c r="VOA189" s="20"/>
      <c r="VOB189" s="20"/>
      <c r="VOC189" s="20"/>
      <c r="VOD189" s="20"/>
      <c r="VOE189" s="20"/>
      <c r="VOF189" s="20"/>
      <c r="VOG189" s="20"/>
      <c r="VOH189" s="20"/>
      <c r="VOI189" s="20"/>
      <c r="VOJ189" s="20"/>
      <c r="VOK189" s="20"/>
      <c r="VOL189" s="20"/>
      <c r="VOM189" s="20"/>
      <c r="VON189" s="20"/>
      <c r="VOO189" s="20"/>
      <c r="VOP189" s="20"/>
      <c r="VOQ189" s="20"/>
      <c r="VOR189" s="20"/>
      <c r="VOS189" s="20"/>
      <c r="VOT189" s="20"/>
      <c r="VOU189" s="20"/>
      <c r="VOV189" s="20"/>
      <c r="VOW189" s="20"/>
      <c r="VOX189" s="20"/>
      <c r="VOY189" s="20"/>
      <c r="VOZ189" s="20"/>
      <c r="VPA189" s="20"/>
      <c r="VPB189" s="20"/>
      <c r="VPC189" s="20"/>
      <c r="VPD189" s="20"/>
      <c r="VPE189" s="20"/>
      <c r="VPF189" s="20"/>
      <c r="VPG189" s="20"/>
      <c r="VPH189" s="20"/>
      <c r="VPI189" s="20"/>
      <c r="VPJ189" s="20"/>
      <c r="VPK189" s="20"/>
      <c r="VPL189" s="20"/>
      <c r="VPM189" s="20"/>
      <c r="VPN189" s="20"/>
      <c r="VPO189" s="20"/>
      <c r="VPP189" s="20"/>
      <c r="VPQ189" s="20"/>
      <c r="VPR189" s="20"/>
      <c r="VPS189" s="20"/>
      <c r="VPT189" s="20"/>
      <c r="VPU189" s="20"/>
      <c r="VPV189" s="20"/>
      <c r="VPW189" s="20"/>
      <c r="VPX189" s="20"/>
      <c r="VPY189" s="20"/>
      <c r="VPZ189" s="20"/>
      <c r="VQA189" s="20"/>
      <c r="VQB189" s="20"/>
      <c r="VQC189" s="20"/>
      <c r="VQD189" s="20"/>
      <c r="VQE189" s="20"/>
      <c r="VQF189" s="20"/>
      <c r="VQG189" s="20"/>
      <c r="VQH189" s="20"/>
      <c r="VQI189" s="20"/>
      <c r="VQJ189" s="20"/>
      <c r="VQK189" s="20"/>
      <c r="VQL189" s="20"/>
      <c r="VQM189" s="20"/>
      <c r="VQN189" s="20"/>
      <c r="VQO189" s="20"/>
      <c r="VQP189" s="20"/>
      <c r="VQQ189" s="20"/>
      <c r="VQR189" s="20"/>
      <c r="VQS189" s="20"/>
      <c r="VQT189" s="20"/>
      <c r="VQU189" s="20"/>
      <c r="VQV189" s="20"/>
      <c r="VQW189" s="20"/>
      <c r="VQX189" s="20"/>
      <c r="VQY189" s="20"/>
      <c r="VQZ189" s="20"/>
      <c r="VRA189" s="20"/>
      <c r="VRB189" s="20"/>
      <c r="VRC189" s="20"/>
      <c r="VRD189" s="20"/>
      <c r="VRE189" s="20"/>
      <c r="VRF189" s="20"/>
      <c r="VRG189" s="20"/>
      <c r="VRH189" s="20"/>
      <c r="VRI189" s="20"/>
      <c r="VRJ189" s="20"/>
      <c r="VRK189" s="20"/>
      <c r="VRL189" s="20"/>
      <c r="VRM189" s="20"/>
      <c r="VRN189" s="20"/>
      <c r="VRO189" s="20"/>
      <c r="VRP189" s="20"/>
      <c r="VRQ189" s="20"/>
      <c r="VRR189" s="20"/>
      <c r="VRS189" s="20"/>
      <c r="VRT189" s="20"/>
      <c r="VRU189" s="20"/>
      <c r="VRV189" s="20"/>
      <c r="VRW189" s="20"/>
      <c r="VRX189" s="20"/>
      <c r="VRY189" s="20"/>
      <c r="VRZ189" s="20"/>
      <c r="VSA189" s="20"/>
      <c r="VSB189" s="20"/>
      <c r="VSC189" s="20"/>
      <c r="VSD189" s="20"/>
      <c r="VSE189" s="20"/>
      <c r="VSF189" s="20"/>
      <c r="VSG189" s="20"/>
      <c r="VSH189" s="20"/>
      <c r="VSI189" s="20"/>
      <c r="VSJ189" s="20"/>
      <c r="VSK189" s="20"/>
      <c r="VSL189" s="20"/>
      <c r="VSM189" s="20"/>
      <c r="VSN189" s="20"/>
      <c r="VSO189" s="20"/>
      <c r="VSP189" s="20"/>
      <c r="VSQ189" s="20"/>
      <c r="VSR189" s="20"/>
      <c r="VSS189" s="20"/>
      <c r="VST189" s="20"/>
      <c r="VSU189" s="20"/>
      <c r="VSV189" s="20"/>
      <c r="VSW189" s="20"/>
      <c r="VSX189" s="20"/>
      <c r="VSY189" s="20"/>
      <c r="VSZ189" s="20"/>
      <c r="VTA189" s="20"/>
      <c r="VTB189" s="20"/>
      <c r="VTC189" s="20"/>
      <c r="VTD189" s="20"/>
      <c r="VTE189" s="20"/>
      <c r="VTF189" s="20"/>
      <c r="VTG189" s="20"/>
      <c r="VTH189" s="20"/>
      <c r="VTI189" s="20"/>
      <c r="VTJ189" s="20"/>
      <c r="VTK189" s="20"/>
      <c r="VTL189" s="20"/>
      <c r="VTM189" s="20"/>
      <c r="VTN189" s="20"/>
      <c r="VTO189" s="20"/>
      <c r="VTP189" s="20"/>
      <c r="VTQ189" s="20"/>
      <c r="VTR189" s="20"/>
      <c r="VTS189" s="20"/>
      <c r="VTT189" s="20"/>
      <c r="VTU189" s="20"/>
      <c r="VTV189" s="20"/>
      <c r="VTW189" s="20"/>
      <c r="VTX189" s="20"/>
      <c r="VTY189" s="20"/>
      <c r="VTZ189" s="20"/>
      <c r="VUA189" s="20"/>
      <c r="VUB189" s="20"/>
      <c r="VUC189" s="20"/>
      <c r="VUD189" s="20"/>
      <c r="VUE189" s="20"/>
      <c r="VUF189" s="20"/>
      <c r="VUG189" s="20"/>
      <c r="VUH189" s="20"/>
      <c r="VUI189" s="20"/>
      <c r="VUJ189" s="20"/>
      <c r="VUK189" s="20"/>
      <c r="VUL189" s="20"/>
      <c r="VUM189" s="20"/>
      <c r="VUN189" s="20"/>
      <c r="VUO189" s="20"/>
      <c r="VUP189" s="20"/>
      <c r="VUQ189" s="20"/>
      <c r="VUR189" s="20"/>
      <c r="VUS189" s="20"/>
      <c r="VUT189" s="20"/>
      <c r="VUU189" s="20"/>
      <c r="VUV189" s="20"/>
      <c r="VUW189" s="20"/>
      <c r="VUX189" s="20"/>
      <c r="VUY189" s="20"/>
      <c r="VUZ189" s="20"/>
      <c r="VVA189" s="20"/>
      <c r="VVB189" s="20"/>
      <c r="VVC189" s="20"/>
      <c r="VVD189" s="20"/>
      <c r="VVE189" s="20"/>
      <c r="VVF189" s="20"/>
      <c r="VVG189" s="20"/>
      <c r="VVH189" s="20"/>
      <c r="VVI189" s="20"/>
      <c r="VVJ189" s="20"/>
      <c r="VVK189" s="20"/>
      <c r="VVL189" s="20"/>
      <c r="VVM189" s="20"/>
      <c r="VVN189" s="20"/>
      <c r="VVO189" s="20"/>
      <c r="VVP189" s="20"/>
      <c r="VVQ189" s="20"/>
      <c r="VVR189" s="20"/>
      <c r="VVS189" s="20"/>
      <c r="VVT189" s="20"/>
      <c r="VVU189" s="20"/>
      <c r="VVV189" s="20"/>
      <c r="VVW189" s="20"/>
      <c r="VVX189" s="20"/>
      <c r="VVY189" s="20"/>
      <c r="VVZ189" s="20"/>
      <c r="VWA189" s="20"/>
      <c r="VWB189" s="20"/>
      <c r="VWC189" s="20"/>
      <c r="VWD189" s="20"/>
      <c r="VWE189" s="20"/>
      <c r="VWF189" s="20"/>
      <c r="VWG189" s="20"/>
      <c r="VWH189" s="20"/>
      <c r="VWI189" s="20"/>
      <c r="VWJ189" s="20"/>
      <c r="VWK189" s="20"/>
      <c r="VWL189" s="20"/>
      <c r="VWM189" s="20"/>
      <c r="VWN189" s="20"/>
      <c r="VWO189" s="20"/>
      <c r="VWP189" s="20"/>
      <c r="VWQ189" s="20"/>
      <c r="VWR189" s="20"/>
      <c r="VWS189" s="20"/>
      <c r="VWT189" s="20"/>
      <c r="VWU189" s="20"/>
      <c r="VWV189" s="20"/>
      <c r="VWW189" s="20"/>
      <c r="VWX189" s="20"/>
      <c r="VWY189" s="20"/>
      <c r="VWZ189" s="20"/>
      <c r="VXA189" s="20"/>
      <c r="VXB189" s="20"/>
      <c r="VXC189" s="20"/>
      <c r="VXD189" s="20"/>
      <c r="VXE189" s="20"/>
      <c r="VXF189" s="20"/>
      <c r="VXG189" s="20"/>
      <c r="VXH189" s="20"/>
      <c r="VXI189" s="20"/>
      <c r="VXJ189" s="20"/>
      <c r="VXK189" s="20"/>
      <c r="VXL189" s="20"/>
      <c r="VXM189" s="20"/>
      <c r="VXN189" s="20"/>
      <c r="VXO189" s="20"/>
      <c r="VXP189" s="20"/>
      <c r="VXQ189" s="20"/>
      <c r="VXR189" s="20"/>
      <c r="VXS189" s="20"/>
      <c r="VXT189" s="20"/>
      <c r="VXU189" s="20"/>
      <c r="VXV189" s="20"/>
      <c r="VXW189" s="20"/>
      <c r="VXX189" s="20"/>
      <c r="VXY189" s="20"/>
      <c r="VXZ189" s="20"/>
      <c r="VYA189" s="20"/>
      <c r="VYB189" s="20"/>
      <c r="VYC189" s="20"/>
      <c r="VYD189" s="20"/>
      <c r="VYE189" s="20"/>
      <c r="VYF189" s="20"/>
      <c r="VYG189" s="20"/>
      <c r="VYH189" s="20"/>
      <c r="VYI189" s="20"/>
      <c r="VYJ189" s="20"/>
      <c r="VYK189" s="20"/>
      <c r="VYL189" s="20"/>
      <c r="VYM189" s="20"/>
      <c r="VYN189" s="20"/>
      <c r="VYO189" s="20"/>
      <c r="VYP189" s="20"/>
      <c r="VYQ189" s="20"/>
      <c r="VYR189" s="20"/>
      <c r="VYS189" s="20"/>
      <c r="VYT189" s="20"/>
      <c r="VYU189" s="20"/>
      <c r="VYV189" s="20"/>
      <c r="VYW189" s="20"/>
      <c r="VYX189" s="20"/>
      <c r="VYY189" s="20"/>
      <c r="VYZ189" s="20"/>
      <c r="VZA189" s="20"/>
      <c r="VZB189" s="20"/>
      <c r="VZC189" s="20"/>
      <c r="VZD189" s="20"/>
      <c r="VZE189" s="20"/>
      <c r="VZF189" s="20"/>
      <c r="VZG189" s="20"/>
      <c r="VZH189" s="20"/>
      <c r="VZI189" s="20"/>
      <c r="VZJ189" s="20"/>
      <c r="VZK189" s="20"/>
      <c r="VZL189" s="20"/>
      <c r="VZM189" s="20"/>
      <c r="VZN189" s="20"/>
      <c r="VZO189" s="20"/>
      <c r="VZP189" s="20"/>
      <c r="VZQ189" s="20"/>
      <c r="VZR189" s="20"/>
      <c r="VZS189" s="20"/>
      <c r="VZT189" s="20"/>
      <c r="VZU189" s="20"/>
      <c r="VZV189" s="20"/>
      <c r="VZW189" s="20"/>
      <c r="VZX189" s="20"/>
      <c r="VZY189" s="20"/>
      <c r="VZZ189" s="20"/>
      <c r="WAA189" s="20"/>
      <c r="WAB189" s="20"/>
      <c r="WAC189" s="20"/>
      <c r="WAD189" s="20"/>
      <c r="WAE189" s="20"/>
      <c r="WAF189" s="20"/>
      <c r="WAG189" s="20"/>
      <c r="WAH189" s="20"/>
      <c r="WAI189" s="20"/>
      <c r="WAJ189" s="20"/>
      <c r="WAK189" s="20"/>
      <c r="WAL189" s="20"/>
      <c r="WAM189" s="20"/>
      <c r="WAN189" s="20"/>
      <c r="WAO189" s="20"/>
      <c r="WAP189" s="20"/>
      <c r="WAQ189" s="20"/>
      <c r="WAR189" s="20"/>
      <c r="WAS189" s="20"/>
      <c r="WAT189" s="20"/>
      <c r="WAU189" s="20"/>
      <c r="WAV189" s="20"/>
      <c r="WAW189" s="20"/>
      <c r="WAX189" s="20"/>
      <c r="WAY189" s="20"/>
      <c r="WAZ189" s="20"/>
      <c r="WBA189" s="20"/>
      <c r="WBB189" s="20"/>
      <c r="WBC189" s="20"/>
      <c r="WBD189" s="20"/>
      <c r="WBE189" s="20"/>
      <c r="WBF189" s="20"/>
      <c r="WBG189" s="20"/>
      <c r="WBH189" s="20"/>
      <c r="WBI189" s="20"/>
      <c r="WBJ189" s="20"/>
      <c r="WBK189" s="20"/>
      <c r="WBL189" s="20"/>
      <c r="WBM189" s="20"/>
      <c r="WBN189" s="20"/>
      <c r="WBO189" s="20"/>
      <c r="WBP189" s="20"/>
      <c r="WBQ189" s="20"/>
      <c r="WBR189" s="20"/>
      <c r="WBS189" s="20"/>
      <c r="WBT189" s="20"/>
      <c r="WBU189" s="20"/>
      <c r="WBV189" s="20"/>
      <c r="WBW189" s="20"/>
      <c r="WBX189" s="20"/>
      <c r="WBY189" s="20"/>
      <c r="WBZ189" s="20"/>
      <c r="WCA189" s="20"/>
      <c r="WCB189" s="20"/>
      <c r="WCC189" s="20"/>
      <c r="WCD189" s="20"/>
      <c r="WCE189" s="20"/>
      <c r="WCF189" s="20"/>
      <c r="WCG189" s="20"/>
      <c r="WCH189" s="20"/>
      <c r="WCI189" s="20"/>
      <c r="WCJ189" s="20"/>
      <c r="WCK189" s="20"/>
      <c r="WCL189" s="20"/>
      <c r="WCM189" s="20"/>
      <c r="WCN189" s="20"/>
      <c r="WCO189" s="20"/>
      <c r="WCP189" s="20"/>
      <c r="WCQ189" s="20"/>
      <c r="WCR189" s="20"/>
      <c r="WCS189" s="20"/>
      <c r="WCT189" s="20"/>
      <c r="WCU189" s="20"/>
      <c r="WCV189" s="20"/>
      <c r="WCW189" s="20"/>
      <c r="WCX189" s="20"/>
      <c r="WCY189" s="20"/>
      <c r="WCZ189" s="20"/>
      <c r="WDA189" s="20"/>
      <c r="WDB189" s="20"/>
      <c r="WDC189" s="20"/>
      <c r="WDD189" s="20"/>
      <c r="WDE189" s="20"/>
      <c r="WDF189" s="20"/>
      <c r="WDG189" s="20"/>
      <c r="WDH189" s="20"/>
      <c r="WDI189" s="20"/>
      <c r="WDJ189" s="20"/>
      <c r="WDK189" s="20"/>
      <c r="WDL189" s="20"/>
      <c r="WDM189" s="20"/>
      <c r="WDN189" s="20"/>
      <c r="WDO189" s="20"/>
      <c r="WDP189" s="20"/>
      <c r="WDQ189" s="20"/>
      <c r="WDR189" s="20"/>
      <c r="WDS189" s="20"/>
      <c r="WDT189" s="20"/>
      <c r="WDU189" s="20"/>
      <c r="WDV189" s="20"/>
      <c r="WDW189" s="20"/>
      <c r="WDX189" s="20"/>
      <c r="WDY189" s="20"/>
      <c r="WDZ189" s="20"/>
      <c r="WEA189" s="20"/>
      <c r="WEB189" s="20"/>
      <c r="WEC189" s="20"/>
      <c r="WED189" s="20"/>
      <c r="WEE189" s="20"/>
      <c r="WEF189" s="20"/>
      <c r="WEG189" s="20"/>
      <c r="WEH189" s="20"/>
      <c r="WEI189" s="20"/>
      <c r="WEJ189" s="20"/>
      <c r="WEK189" s="20"/>
      <c r="WEL189" s="20"/>
      <c r="WEM189" s="20"/>
      <c r="WEN189" s="20"/>
      <c r="WEO189" s="20"/>
      <c r="WEP189" s="20"/>
      <c r="WEQ189" s="20"/>
      <c r="WER189" s="20"/>
      <c r="WES189" s="20"/>
      <c r="WET189" s="20"/>
      <c r="WEU189" s="20"/>
      <c r="WEV189" s="20"/>
      <c r="WEW189" s="20"/>
      <c r="WEX189" s="20"/>
      <c r="WEY189" s="20"/>
      <c r="WEZ189" s="20"/>
      <c r="WFA189" s="20"/>
      <c r="WFB189" s="20"/>
      <c r="WFC189" s="20"/>
      <c r="WFD189" s="20"/>
      <c r="WFE189" s="20"/>
      <c r="WFF189" s="20"/>
      <c r="WFG189" s="20"/>
      <c r="WFH189" s="20"/>
      <c r="WFI189" s="20"/>
      <c r="WFJ189" s="20"/>
      <c r="WFK189" s="20"/>
      <c r="WFL189" s="20"/>
      <c r="WFM189" s="20"/>
      <c r="WFN189" s="20"/>
      <c r="WFO189" s="20"/>
      <c r="WFP189" s="20"/>
      <c r="WFQ189" s="20"/>
      <c r="WFR189" s="20"/>
      <c r="WFS189" s="20"/>
      <c r="WFT189" s="20"/>
      <c r="WFU189" s="20"/>
      <c r="WFV189" s="20"/>
      <c r="WFW189" s="20"/>
      <c r="WFX189" s="20"/>
      <c r="WFY189" s="20"/>
      <c r="WFZ189" s="20"/>
      <c r="WGA189" s="20"/>
      <c r="WGB189" s="20"/>
      <c r="WGC189" s="20"/>
      <c r="WGD189" s="20"/>
      <c r="WGE189" s="20"/>
      <c r="WGF189" s="20"/>
      <c r="WGG189" s="20"/>
      <c r="WGH189" s="20"/>
      <c r="WGI189" s="20"/>
      <c r="WGJ189" s="20"/>
      <c r="WGK189" s="20"/>
      <c r="WGL189" s="20"/>
      <c r="WGM189" s="20"/>
      <c r="WGN189" s="20"/>
      <c r="WGO189" s="20"/>
      <c r="WGP189" s="20"/>
      <c r="WGQ189" s="20"/>
      <c r="WGR189" s="20"/>
      <c r="WGS189" s="20"/>
      <c r="WGT189" s="20"/>
      <c r="WGU189" s="20"/>
      <c r="WGV189" s="20"/>
      <c r="WGW189" s="20"/>
      <c r="WGX189" s="20"/>
      <c r="WGY189" s="20"/>
      <c r="WGZ189" s="20"/>
      <c r="WHA189" s="20"/>
      <c r="WHB189" s="20"/>
      <c r="WHC189" s="20"/>
      <c r="WHD189" s="20"/>
      <c r="WHE189" s="20"/>
      <c r="WHF189" s="20"/>
      <c r="WHG189" s="20"/>
      <c r="WHH189" s="20"/>
      <c r="WHI189" s="20"/>
      <c r="WHJ189" s="20"/>
      <c r="WHK189" s="20"/>
      <c r="WHL189" s="20"/>
      <c r="WHM189" s="20"/>
      <c r="WHN189" s="20"/>
      <c r="WHO189" s="20"/>
      <c r="WHP189" s="20"/>
      <c r="WHQ189" s="20"/>
      <c r="WHR189" s="20"/>
      <c r="WHS189" s="20"/>
      <c r="WHT189" s="20"/>
      <c r="WHU189" s="20"/>
      <c r="WHV189" s="20"/>
      <c r="WHW189" s="20"/>
      <c r="WHX189" s="20"/>
      <c r="WHY189" s="20"/>
      <c r="WHZ189" s="20"/>
      <c r="WIA189" s="20"/>
      <c r="WIB189" s="20"/>
      <c r="WIC189" s="20"/>
      <c r="WID189" s="20"/>
      <c r="WIE189" s="20"/>
      <c r="WIF189" s="20"/>
      <c r="WIG189" s="20"/>
      <c r="WIH189" s="20"/>
      <c r="WII189" s="20"/>
      <c r="WIJ189" s="20"/>
      <c r="WIK189" s="20"/>
      <c r="WIL189" s="20"/>
      <c r="WIM189" s="20"/>
      <c r="WIN189" s="20"/>
      <c r="WIO189" s="20"/>
      <c r="WIP189" s="20"/>
      <c r="WIQ189" s="20"/>
      <c r="WIR189" s="20"/>
      <c r="WIS189" s="20"/>
      <c r="WIT189" s="20"/>
      <c r="WIU189" s="20"/>
      <c r="WIV189" s="20"/>
      <c r="WIW189" s="20"/>
      <c r="WIX189" s="20"/>
      <c r="WIY189" s="20"/>
      <c r="WIZ189" s="20"/>
      <c r="WJA189" s="20"/>
      <c r="WJB189" s="20"/>
      <c r="WJC189" s="20"/>
      <c r="WJD189" s="20"/>
      <c r="WJE189" s="20"/>
      <c r="WJF189" s="20"/>
      <c r="WJG189" s="20"/>
      <c r="WJH189" s="20"/>
      <c r="WJI189" s="20"/>
      <c r="WJJ189" s="20"/>
      <c r="WJK189" s="20"/>
      <c r="WJL189" s="20"/>
      <c r="WJM189" s="20"/>
      <c r="WJN189" s="20"/>
      <c r="WJO189" s="20"/>
      <c r="WJP189" s="20"/>
      <c r="WJQ189" s="20"/>
      <c r="WJR189" s="20"/>
      <c r="WJS189" s="20"/>
      <c r="WJT189" s="20"/>
      <c r="WJU189" s="20"/>
      <c r="WJV189" s="20"/>
      <c r="WJW189" s="20"/>
      <c r="WJX189" s="20"/>
      <c r="WJY189" s="20"/>
      <c r="WJZ189" s="20"/>
      <c r="WKA189" s="20"/>
      <c r="WKB189" s="20"/>
      <c r="WKC189" s="20"/>
      <c r="WKD189" s="20"/>
      <c r="WKE189" s="20"/>
      <c r="WKF189" s="20"/>
      <c r="WKG189" s="20"/>
      <c r="WKH189" s="20"/>
      <c r="WKI189" s="20"/>
      <c r="WKJ189" s="20"/>
      <c r="WKK189" s="20"/>
      <c r="WKL189" s="20"/>
      <c r="WKM189" s="20"/>
      <c r="WKN189" s="20"/>
      <c r="WKO189" s="20"/>
      <c r="WKP189" s="20"/>
      <c r="WKQ189" s="20"/>
      <c r="WKR189" s="20"/>
      <c r="WKS189" s="20"/>
      <c r="WKT189" s="20"/>
      <c r="WKU189" s="20"/>
      <c r="WKV189" s="20"/>
      <c r="WKW189" s="20"/>
      <c r="WKX189" s="20"/>
      <c r="WKY189" s="20"/>
      <c r="WKZ189" s="20"/>
      <c r="WLA189" s="20"/>
      <c r="WLB189" s="20"/>
      <c r="WLC189" s="20"/>
      <c r="WLD189" s="20"/>
      <c r="WLE189" s="20"/>
      <c r="WLF189" s="20"/>
      <c r="WLG189" s="20"/>
      <c r="WLH189" s="20"/>
      <c r="WLI189" s="20"/>
      <c r="WLJ189" s="20"/>
      <c r="WLK189" s="20"/>
      <c r="WLL189" s="20"/>
      <c r="WLM189" s="20"/>
      <c r="WLN189" s="20"/>
      <c r="WLO189" s="20"/>
      <c r="WLP189" s="20"/>
      <c r="WLQ189" s="20"/>
      <c r="WLR189" s="20"/>
      <c r="WLS189" s="20"/>
      <c r="WLT189" s="20"/>
      <c r="WLU189" s="20"/>
      <c r="WLV189" s="20"/>
      <c r="WLW189" s="20"/>
      <c r="WLX189" s="20"/>
      <c r="WLY189" s="20"/>
      <c r="WLZ189" s="20"/>
      <c r="WMA189" s="20"/>
      <c r="WMB189" s="20"/>
      <c r="WMC189" s="20"/>
      <c r="WMD189" s="20"/>
      <c r="WME189" s="20"/>
      <c r="WMF189" s="20"/>
      <c r="WMG189" s="20"/>
      <c r="WMH189" s="20"/>
      <c r="WMI189" s="20"/>
      <c r="WMJ189" s="20"/>
      <c r="WMK189" s="20"/>
      <c r="WML189" s="20"/>
      <c r="WMM189" s="20"/>
      <c r="WMN189" s="20"/>
      <c r="WMO189" s="20"/>
      <c r="WMP189" s="20"/>
      <c r="WMQ189" s="20"/>
      <c r="WMR189" s="20"/>
      <c r="WMS189" s="20"/>
      <c r="WMT189" s="20"/>
      <c r="WMU189" s="20"/>
      <c r="WMV189" s="20"/>
      <c r="WMW189" s="20"/>
      <c r="WMX189" s="20"/>
      <c r="WMY189" s="20"/>
      <c r="WMZ189" s="20"/>
      <c r="WNA189" s="20"/>
      <c r="WNB189" s="20"/>
      <c r="WNC189" s="20"/>
      <c r="WND189" s="20"/>
      <c r="WNE189" s="20"/>
      <c r="WNF189" s="20"/>
      <c r="WNG189" s="20"/>
      <c r="WNH189" s="20"/>
      <c r="WNI189" s="20"/>
      <c r="WNJ189" s="20"/>
      <c r="WNK189" s="20"/>
      <c r="WNL189" s="20"/>
      <c r="WNM189" s="20"/>
      <c r="WNN189" s="20"/>
      <c r="WNO189" s="20"/>
      <c r="WNP189" s="20"/>
      <c r="WNQ189" s="20"/>
      <c r="WNR189" s="20"/>
      <c r="WNS189" s="20"/>
      <c r="WNT189" s="20"/>
      <c r="WNU189" s="20"/>
      <c r="WNV189" s="20"/>
      <c r="WNW189" s="20"/>
      <c r="WNX189" s="20"/>
      <c r="WNY189" s="20"/>
      <c r="WNZ189" s="20"/>
      <c r="WOA189" s="20"/>
      <c r="WOB189" s="20"/>
      <c r="WOC189" s="20"/>
      <c r="WOD189" s="20"/>
      <c r="WOE189" s="20"/>
      <c r="WOF189" s="20"/>
      <c r="WOG189" s="20"/>
      <c r="WOH189" s="20"/>
      <c r="WOI189" s="20"/>
      <c r="WOJ189" s="20"/>
      <c r="WOK189" s="20"/>
      <c r="WOL189" s="20"/>
      <c r="WOM189" s="20"/>
      <c r="WON189" s="20"/>
      <c r="WOO189" s="20"/>
      <c r="WOP189" s="20"/>
      <c r="WOQ189" s="20"/>
      <c r="WOR189" s="20"/>
      <c r="WOS189" s="20"/>
      <c r="WOT189" s="20"/>
      <c r="WOU189" s="20"/>
      <c r="WOV189" s="20"/>
      <c r="WOW189" s="20"/>
      <c r="WOX189" s="20"/>
      <c r="WOY189" s="20"/>
      <c r="WOZ189" s="20"/>
      <c r="WPA189" s="20"/>
      <c r="WPB189" s="20"/>
      <c r="WPC189" s="20"/>
      <c r="WPD189" s="20"/>
      <c r="WPE189" s="20"/>
      <c r="WPF189" s="20"/>
      <c r="WPG189" s="20"/>
      <c r="WPH189" s="20"/>
      <c r="WPI189" s="20"/>
      <c r="WPJ189" s="20"/>
      <c r="WPK189" s="20"/>
      <c r="WPL189" s="20"/>
      <c r="WPM189" s="20"/>
      <c r="WPN189" s="20"/>
      <c r="WPO189" s="20"/>
      <c r="WPP189" s="20"/>
      <c r="WPQ189" s="20"/>
      <c r="WPR189" s="20"/>
      <c r="WPS189" s="20"/>
      <c r="WPT189" s="20"/>
      <c r="WPU189" s="20"/>
      <c r="WPV189" s="20"/>
      <c r="WPW189" s="20"/>
      <c r="WPX189" s="20"/>
      <c r="WPY189" s="20"/>
      <c r="WPZ189" s="20"/>
      <c r="WQA189" s="20"/>
      <c r="WQB189" s="20"/>
      <c r="WQC189" s="20"/>
      <c r="WQD189" s="20"/>
      <c r="WQE189" s="20"/>
      <c r="WQF189" s="20"/>
      <c r="WQG189" s="20"/>
      <c r="WQH189" s="20"/>
      <c r="WQI189" s="20"/>
      <c r="WQJ189" s="20"/>
      <c r="WQK189" s="20"/>
      <c r="WQL189" s="20"/>
      <c r="WQM189" s="20"/>
      <c r="WQN189" s="20"/>
      <c r="WQO189" s="20"/>
      <c r="WQP189" s="20"/>
      <c r="WQQ189" s="20"/>
      <c r="WQR189" s="20"/>
      <c r="WQS189" s="20"/>
      <c r="WQT189" s="20"/>
      <c r="WQU189" s="20"/>
      <c r="WQV189" s="20"/>
      <c r="WQW189" s="20"/>
      <c r="WQX189" s="20"/>
      <c r="WQY189" s="20"/>
      <c r="WQZ189" s="20"/>
      <c r="WRA189" s="20"/>
      <c r="WRB189" s="20"/>
      <c r="WRC189" s="20"/>
      <c r="WRD189" s="20"/>
      <c r="WRE189" s="20"/>
      <c r="WRF189" s="20"/>
      <c r="WRG189" s="20"/>
      <c r="WRH189" s="20"/>
      <c r="WRI189" s="20"/>
      <c r="WRJ189" s="20"/>
      <c r="WRK189" s="20"/>
      <c r="WRL189" s="20"/>
      <c r="WRM189" s="20"/>
      <c r="WRN189" s="20"/>
      <c r="WRO189" s="20"/>
      <c r="WRP189" s="20"/>
      <c r="WRQ189" s="20"/>
      <c r="WRR189" s="20"/>
      <c r="WRS189" s="20"/>
      <c r="WRT189" s="20"/>
      <c r="WRU189" s="20"/>
      <c r="WRV189" s="20"/>
      <c r="WRW189" s="20"/>
      <c r="WRX189" s="20"/>
      <c r="WRY189" s="20"/>
      <c r="WRZ189" s="20"/>
      <c r="WSA189" s="20"/>
      <c r="WSB189" s="20"/>
      <c r="WSC189" s="20"/>
      <c r="WSD189" s="20"/>
      <c r="WSE189" s="20"/>
      <c r="WSF189" s="20"/>
      <c r="WSG189" s="20"/>
      <c r="WSH189" s="20"/>
      <c r="WSI189" s="20"/>
      <c r="WSJ189" s="20"/>
      <c r="WSK189" s="20"/>
      <c r="WSL189" s="20"/>
      <c r="WSM189" s="20"/>
      <c r="WSN189" s="20"/>
      <c r="WSO189" s="20"/>
      <c r="WSP189" s="20"/>
      <c r="WSQ189" s="20"/>
      <c r="WSR189" s="20"/>
      <c r="WSS189" s="20"/>
      <c r="WST189" s="20"/>
      <c r="WSU189" s="20"/>
      <c r="WSV189" s="20"/>
      <c r="WSW189" s="20"/>
      <c r="WSX189" s="20"/>
      <c r="WSY189" s="20"/>
      <c r="WSZ189" s="20"/>
      <c r="WTA189" s="20"/>
      <c r="WTB189" s="20"/>
      <c r="WTC189" s="20"/>
      <c r="WTD189" s="20"/>
      <c r="WTE189" s="20"/>
      <c r="WTF189" s="20"/>
      <c r="WTG189" s="20"/>
      <c r="WTH189" s="20"/>
      <c r="WTI189" s="20"/>
      <c r="WTJ189" s="20"/>
      <c r="WTK189" s="20"/>
      <c r="WTL189" s="20"/>
      <c r="WTM189" s="20"/>
      <c r="WTN189" s="20"/>
      <c r="WTO189" s="20"/>
      <c r="WTP189" s="20"/>
      <c r="WTQ189" s="20"/>
      <c r="WTR189" s="20"/>
      <c r="WTS189" s="20"/>
      <c r="WTT189" s="20"/>
      <c r="WTU189" s="20"/>
      <c r="WTV189" s="20"/>
      <c r="WTW189" s="20"/>
      <c r="WTX189" s="20"/>
      <c r="WTY189" s="20"/>
      <c r="WTZ189" s="20"/>
      <c r="WUA189" s="20"/>
      <c r="WUB189" s="20"/>
      <c r="WUC189" s="20"/>
      <c r="WUD189" s="20"/>
      <c r="WUE189" s="20"/>
      <c r="WUF189" s="20"/>
      <c r="WUG189" s="20"/>
      <c r="WUH189" s="20"/>
      <c r="WUI189" s="20"/>
      <c r="WUJ189" s="20"/>
      <c r="WUK189" s="20"/>
      <c r="WUL189" s="20"/>
      <c r="WUM189" s="20"/>
      <c r="WUN189" s="20"/>
      <c r="WUO189" s="20"/>
      <c r="WUP189" s="20"/>
      <c r="WUQ189" s="20"/>
      <c r="WUR189" s="20"/>
      <c r="WUS189" s="20"/>
      <c r="WUT189" s="20"/>
      <c r="WUU189" s="20"/>
      <c r="WUV189" s="20"/>
      <c r="WUW189" s="20"/>
      <c r="WUX189" s="20"/>
      <c r="WUY189" s="20"/>
      <c r="WUZ189" s="20"/>
      <c r="WVA189" s="20"/>
      <c r="WVB189" s="20"/>
      <c r="WVC189" s="20"/>
      <c r="WVD189" s="20"/>
      <c r="WVE189" s="20"/>
      <c r="WVF189" s="20"/>
      <c r="WVG189" s="20"/>
      <c r="WVH189" s="20"/>
      <c r="WVI189" s="20"/>
      <c r="WVJ189" s="20"/>
      <c r="WVK189" s="20"/>
      <c r="WVL189" s="20"/>
      <c r="WVM189" s="20"/>
      <c r="WVN189" s="20"/>
      <c r="WVO189" s="20"/>
      <c r="WVP189" s="20"/>
      <c r="WVQ189" s="20"/>
      <c r="WVR189" s="20"/>
      <c r="WVS189" s="20"/>
      <c r="WVT189" s="20"/>
      <c r="WVU189" s="20"/>
      <c r="WVV189" s="20"/>
      <c r="WVW189" s="20"/>
      <c r="WVX189" s="20"/>
      <c r="WVY189" s="20"/>
      <c r="WVZ189" s="20"/>
      <c r="WWA189" s="20"/>
      <c r="WWB189" s="20"/>
      <c r="WWC189" s="20"/>
      <c r="WWD189" s="20"/>
      <c r="WWE189" s="20"/>
      <c r="WWF189" s="20"/>
      <c r="WWG189" s="20"/>
      <c r="WWH189" s="20"/>
      <c r="WWI189" s="20"/>
      <c r="WWJ189" s="20"/>
      <c r="WWK189" s="20"/>
      <c r="WWL189" s="20"/>
      <c r="WWM189" s="20"/>
      <c r="WWN189" s="20"/>
      <c r="WWO189" s="20"/>
      <c r="WWP189" s="20"/>
      <c r="WWQ189" s="20"/>
      <c r="WWR189" s="20"/>
      <c r="WWS189" s="20"/>
      <c r="WWT189" s="20"/>
      <c r="WWU189" s="20"/>
      <c r="WWV189" s="20"/>
      <c r="WWW189" s="20"/>
      <c r="WWX189" s="20"/>
      <c r="WWY189" s="20"/>
      <c r="WWZ189" s="20"/>
      <c r="WXA189" s="20"/>
      <c r="WXB189" s="20"/>
      <c r="WXC189" s="20"/>
      <c r="WXD189" s="20"/>
      <c r="WXE189" s="20"/>
      <c r="WXF189" s="20"/>
      <c r="WXG189" s="20"/>
      <c r="WXH189" s="20"/>
      <c r="WXI189" s="20"/>
      <c r="WXJ189" s="20"/>
      <c r="WXK189" s="20"/>
      <c r="WXL189" s="20"/>
      <c r="WXM189" s="20"/>
      <c r="WXN189" s="20"/>
      <c r="WXO189" s="20"/>
      <c r="WXP189" s="20"/>
      <c r="WXQ189" s="20"/>
      <c r="WXR189" s="20"/>
      <c r="WXS189" s="20"/>
      <c r="WXT189" s="20"/>
      <c r="WXU189" s="20"/>
      <c r="WXV189" s="20"/>
      <c r="WXW189" s="20"/>
      <c r="WXX189" s="20"/>
      <c r="WXY189" s="20"/>
      <c r="WXZ189" s="20"/>
      <c r="WYA189" s="20"/>
      <c r="WYB189" s="20"/>
      <c r="WYC189" s="20"/>
      <c r="WYD189" s="20"/>
      <c r="WYE189" s="20"/>
      <c r="WYF189" s="20"/>
      <c r="WYG189" s="20"/>
      <c r="WYH189" s="20"/>
      <c r="WYI189" s="20"/>
      <c r="WYJ189" s="20"/>
      <c r="WYK189" s="20"/>
      <c r="WYL189" s="20"/>
      <c r="WYM189" s="20"/>
      <c r="WYN189" s="20"/>
      <c r="WYO189" s="20"/>
      <c r="WYP189" s="20"/>
      <c r="WYQ189" s="20"/>
      <c r="WYR189" s="20"/>
      <c r="WYS189" s="20"/>
      <c r="WYT189" s="20"/>
      <c r="WYU189" s="20"/>
      <c r="WYV189" s="20"/>
      <c r="WYW189" s="20"/>
      <c r="WYX189" s="20"/>
      <c r="WYY189" s="20"/>
      <c r="WYZ189" s="20"/>
      <c r="WZA189" s="20"/>
      <c r="WZB189" s="20"/>
      <c r="WZC189" s="20"/>
      <c r="WZD189" s="20"/>
      <c r="WZE189" s="20"/>
      <c r="WZF189" s="20"/>
      <c r="WZG189" s="20"/>
      <c r="WZH189" s="20"/>
      <c r="WZI189" s="20"/>
      <c r="WZJ189" s="20"/>
      <c r="WZK189" s="20"/>
      <c r="WZL189" s="20"/>
      <c r="WZM189" s="20"/>
      <c r="WZN189" s="20"/>
      <c r="WZO189" s="20"/>
      <c r="WZP189" s="20"/>
      <c r="WZQ189" s="20"/>
      <c r="WZR189" s="20"/>
      <c r="WZS189" s="20"/>
      <c r="WZT189" s="20"/>
      <c r="WZU189" s="20"/>
      <c r="WZV189" s="20"/>
      <c r="WZW189" s="20"/>
      <c r="WZX189" s="20"/>
      <c r="WZY189" s="20"/>
      <c r="WZZ189" s="20"/>
      <c r="XAA189" s="20"/>
      <c r="XAB189" s="20"/>
      <c r="XAC189" s="20"/>
      <c r="XAD189" s="20"/>
      <c r="XAE189" s="20"/>
      <c r="XAF189" s="20"/>
      <c r="XAG189" s="20"/>
      <c r="XAH189" s="20"/>
      <c r="XAI189" s="20"/>
      <c r="XAJ189" s="20"/>
      <c r="XAK189" s="20"/>
      <c r="XAL189" s="20"/>
      <c r="XAM189" s="20"/>
      <c r="XAN189" s="20"/>
      <c r="XAO189" s="20"/>
      <c r="XAP189" s="20"/>
      <c r="XAQ189" s="20"/>
      <c r="XAR189" s="20"/>
      <c r="XAS189" s="20"/>
      <c r="XAT189" s="20"/>
      <c r="XAU189" s="20"/>
      <c r="XAV189" s="20"/>
      <c r="XAW189" s="20"/>
      <c r="XAX189" s="20"/>
      <c r="XAY189" s="20"/>
      <c r="XAZ189" s="20"/>
      <c r="XBA189" s="20"/>
      <c r="XBB189" s="20"/>
      <c r="XBC189" s="20"/>
      <c r="XBD189" s="20"/>
      <c r="XBE189" s="20"/>
      <c r="XBF189" s="20"/>
      <c r="XBG189" s="20"/>
      <c r="XBH189" s="20"/>
      <c r="XBI189" s="20"/>
      <c r="XBJ189" s="20"/>
      <c r="XBK189" s="20"/>
      <c r="XBL189" s="20"/>
      <c r="XBM189" s="20"/>
      <c r="XBN189" s="20"/>
      <c r="XBO189" s="20"/>
      <c r="XBP189" s="20"/>
      <c r="XBQ189" s="20"/>
      <c r="XBR189" s="20"/>
      <c r="XBS189" s="20"/>
      <c r="XBT189" s="20"/>
      <c r="XBU189" s="20"/>
      <c r="XBV189" s="20"/>
      <c r="XBW189" s="20"/>
      <c r="XBX189" s="20"/>
      <c r="XBY189" s="20"/>
      <c r="XBZ189" s="20"/>
      <c r="XCA189" s="20"/>
      <c r="XCB189" s="20"/>
      <c r="XCC189" s="20"/>
      <c r="XCD189" s="20"/>
      <c r="XCE189" s="20"/>
      <c r="XCF189" s="20"/>
      <c r="XCG189" s="20"/>
      <c r="XCH189" s="20"/>
      <c r="XCI189" s="20"/>
      <c r="XCJ189" s="20"/>
      <c r="XCK189" s="20"/>
      <c r="XCL189" s="20"/>
      <c r="XCM189" s="20"/>
      <c r="XCN189" s="20"/>
      <c r="XCO189" s="20"/>
      <c r="XCP189" s="20"/>
      <c r="XCQ189" s="20"/>
      <c r="XCR189" s="20"/>
      <c r="XCS189" s="20"/>
      <c r="XCT189" s="20"/>
      <c r="XCU189" s="20"/>
      <c r="XCV189" s="20"/>
      <c r="XCW189" s="20"/>
      <c r="XCX189" s="20"/>
      <c r="XCY189" s="20"/>
      <c r="XCZ189" s="20"/>
      <c r="XDA189" s="20"/>
      <c r="XDB189" s="20"/>
      <c r="XDC189" s="20"/>
      <c r="XDD189" s="20"/>
      <c r="XDE189" s="20"/>
      <c r="XDF189" s="20"/>
      <c r="XDG189" s="20"/>
      <c r="XDH189" s="20"/>
      <c r="XDI189" s="20"/>
      <c r="XDJ189" s="20"/>
      <c r="XDK189" s="20"/>
      <c r="XDL189" s="20"/>
      <c r="XDM189" s="20"/>
      <c r="XDN189" s="20"/>
      <c r="XDO189" s="20"/>
      <c r="XDP189" s="20"/>
      <c r="XDQ189" s="20"/>
      <c r="XDR189" s="20"/>
      <c r="XDS189" s="20"/>
      <c r="XDT189" s="20"/>
      <c r="XDU189" s="20"/>
      <c r="XDV189" s="20"/>
      <c r="XDW189" s="20"/>
      <c r="XDX189" s="20"/>
      <c r="XDY189" s="20"/>
      <c r="XDZ189" s="20"/>
      <c r="XEA189" s="20"/>
      <c r="XEB189" s="20"/>
      <c r="XEC189" s="20"/>
      <c r="XED189" s="20"/>
      <c r="XEE189" s="20"/>
      <c r="XEF189" s="20"/>
      <c r="XEG189" s="20"/>
      <c r="XEH189" s="20"/>
      <c r="XEI189" s="20"/>
      <c r="XEJ189" s="20"/>
      <c r="XEK189" s="20"/>
      <c r="XEL189" s="20"/>
      <c r="XEM189" s="20"/>
      <c r="XEN189" s="20"/>
      <c r="XEO189" s="20"/>
      <c r="XEP189" s="20"/>
      <c r="XEQ189" s="20"/>
      <c r="XER189" s="20"/>
      <c r="XES189" s="20"/>
    </row>
    <row r="190" spans="1:16373" s="20" customFormat="1" ht="94.5" customHeight="1" x14ac:dyDescent="0.25">
      <c r="A190" s="86" t="s">
        <v>716</v>
      </c>
      <c r="B190" s="102"/>
      <c r="C190" s="114"/>
      <c r="D190" s="89" t="s">
        <v>717</v>
      </c>
      <c r="E190" s="10" t="s">
        <v>184</v>
      </c>
      <c r="F190" s="162">
        <v>0.623</v>
      </c>
      <c r="G190" s="8">
        <v>2018</v>
      </c>
      <c r="H190" s="10" t="s">
        <v>847</v>
      </c>
      <c r="I190" s="148">
        <v>0.65</v>
      </c>
      <c r="J190" s="12">
        <v>22</v>
      </c>
      <c r="K190" s="12" t="s">
        <v>722</v>
      </c>
      <c r="L190" s="14">
        <v>1</v>
      </c>
      <c r="M190" s="252" t="s">
        <v>722</v>
      </c>
      <c r="N190" s="110"/>
      <c r="O190" s="239"/>
      <c r="P190" s="266"/>
      <c r="Q190" s="169" t="s">
        <v>1580</v>
      </c>
      <c r="R190" s="8" t="s">
        <v>84</v>
      </c>
      <c r="S190" s="13" t="s">
        <v>185</v>
      </c>
      <c r="T190" s="12" t="s">
        <v>1581</v>
      </c>
      <c r="U190" s="8" t="s">
        <v>84</v>
      </c>
      <c r="V190" s="13" t="s">
        <v>1582</v>
      </c>
      <c r="W190" s="381" t="s">
        <v>10</v>
      </c>
      <c r="X190" s="12">
        <v>2</v>
      </c>
      <c r="Y190" s="12">
        <v>2</v>
      </c>
      <c r="Z190" s="12">
        <v>2</v>
      </c>
      <c r="AA190" s="12">
        <v>2</v>
      </c>
      <c r="AB190" s="12">
        <v>2</v>
      </c>
      <c r="AC190" s="15">
        <f t="shared" ref="AC190" si="138">AG190+AK190+AO190+AS190+AW190+BA190+BE190+BI190+BM190+BQ190</f>
        <v>243838500</v>
      </c>
      <c r="AD190" s="15">
        <f t="shared" ref="AD190" si="139">AH190+AL190+AP190+AT190+AX190+BB190+BF190+BJ190+BN190+BR190</f>
        <v>100000000</v>
      </c>
      <c r="AE190" s="15">
        <f>AI190+AM190+AQ190+AU190+AY190+BC190+BG190+BK190+BO190+BS190</f>
        <v>100000000</v>
      </c>
      <c r="AF190" s="15">
        <f>AJ190+AN190+AR190+AV190+AZ190+BD190+BH190+BL190+BP190+BT190</f>
        <v>0</v>
      </c>
      <c r="AG190" s="17">
        <v>153838500</v>
      </c>
      <c r="AH190" s="17">
        <v>100000000</v>
      </c>
      <c r="AI190" s="17">
        <v>100000000</v>
      </c>
      <c r="AJ190" s="17"/>
      <c r="AK190" s="17">
        <v>90000000</v>
      </c>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f>BV190+BW190+BX190+BY190+BZ190+CA190+CB190+CC190+CD190+CE190</f>
        <v>95000000</v>
      </c>
      <c r="BV190" s="17">
        <v>95000000</v>
      </c>
      <c r="BW190" s="17"/>
      <c r="BX190" s="17"/>
      <c r="BY190" s="17"/>
      <c r="BZ190" s="17"/>
      <c r="CA190" s="17"/>
      <c r="CB190" s="17"/>
      <c r="CC190" s="17"/>
      <c r="CD190" s="17"/>
      <c r="CE190" s="17"/>
      <c r="CF190" s="17">
        <f t="shared" ref="CF190" si="140">CG190+CH190+CI190+CJ190+CK190+CL190+CM190+CN190+CO190+CP190</f>
        <v>175474354</v>
      </c>
      <c r="CG190" s="17">
        <v>125463000</v>
      </c>
      <c r="CH190" s="17">
        <v>50011354</v>
      </c>
      <c r="CI190" s="17"/>
      <c r="CJ190" s="17"/>
      <c r="CK190" s="17"/>
      <c r="CL190" s="17"/>
      <c r="CM190" s="17"/>
      <c r="CN190" s="17"/>
      <c r="CO190" s="17"/>
      <c r="CP190" s="17"/>
      <c r="CQ190" s="17">
        <f t="shared" si="100"/>
        <v>176540354</v>
      </c>
      <c r="CR190" s="17">
        <v>126529000</v>
      </c>
      <c r="CS190" s="17">
        <v>50011354</v>
      </c>
      <c r="CT190" s="17"/>
      <c r="CU190" s="17"/>
      <c r="CV190" s="17"/>
      <c r="CW190" s="17"/>
      <c r="CX190" s="17"/>
      <c r="CY190" s="17"/>
      <c r="CZ190" s="17"/>
      <c r="DA190" s="361"/>
      <c r="DB190" s="371">
        <f>AC190+BU190+CF190+CQ190</f>
        <v>690853208</v>
      </c>
      <c r="DC190" s="18"/>
      <c r="DD190" s="18"/>
      <c r="DE190" s="18"/>
      <c r="DF190" s="18"/>
      <c r="DG190" s="18"/>
      <c r="DH190" s="18"/>
      <c r="DI190" s="18"/>
      <c r="DJ190" s="18"/>
      <c r="DK190" s="18"/>
      <c r="DL190" s="18"/>
      <c r="DM190" s="18"/>
      <c r="DN190" s="18"/>
      <c r="DO190" s="18"/>
      <c r="DP190" s="18"/>
      <c r="DQ190" s="18"/>
      <c r="DR190" s="18"/>
      <c r="DS190" s="18"/>
      <c r="DT190" s="19"/>
    </row>
    <row r="191" spans="1:16373" s="321" customFormat="1" ht="27" customHeight="1" x14ac:dyDescent="0.25">
      <c r="A191" s="80"/>
      <c r="B191" s="322">
        <v>2</v>
      </c>
      <c r="C191" s="323" t="s">
        <v>40</v>
      </c>
      <c r="D191" s="316"/>
      <c r="E191" s="318"/>
      <c r="F191" s="427"/>
      <c r="G191" s="318"/>
      <c r="H191" s="318"/>
      <c r="I191" s="427"/>
      <c r="J191" s="318"/>
      <c r="K191" s="318"/>
      <c r="L191" s="318"/>
      <c r="M191" s="318"/>
      <c r="N191" s="318"/>
      <c r="O191" s="318"/>
      <c r="P191" s="318"/>
      <c r="Q191" s="318"/>
      <c r="R191" s="422"/>
      <c r="S191" s="422"/>
      <c r="T191" s="422"/>
      <c r="U191" s="422"/>
      <c r="V191" s="422"/>
      <c r="W191" s="422"/>
      <c r="X191" s="318"/>
      <c r="Y191" s="318"/>
      <c r="Z191" s="318"/>
      <c r="AA191" s="318"/>
      <c r="AB191" s="315"/>
      <c r="AC191" s="317">
        <f t="shared" ref="AC191:DA191" si="141">AC192+AC205+AC207+AC210+AC212+AC214+AC217+AC223+AC236+AC241+AC243+AC246+AC250+AC225</f>
        <v>25041532563.849998</v>
      </c>
      <c r="AD191" s="317">
        <f t="shared" si="141"/>
        <v>650196663</v>
      </c>
      <c r="AE191" s="317">
        <f t="shared" si="141"/>
        <v>606539997</v>
      </c>
      <c r="AF191" s="317">
        <f t="shared" si="141"/>
        <v>47368832</v>
      </c>
      <c r="AG191" s="317">
        <f t="shared" si="141"/>
        <v>2486209206</v>
      </c>
      <c r="AH191" s="317">
        <f t="shared" si="141"/>
        <v>418169997</v>
      </c>
      <c r="AI191" s="317">
        <f t="shared" si="141"/>
        <v>378113331</v>
      </c>
      <c r="AJ191" s="317">
        <f t="shared" si="141"/>
        <v>11751600</v>
      </c>
      <c r="AK191" s="317">
        <f t="shared" si="141"/>
        <v>545981904.85000002</v>
      </c>
      <c r="AL191" s="317">
        <f t="shared" si="141"/>
        <v>232026666</v>
      </c>
      <c r="AM191" s="317">
        <f t="shared" si="141"/>
        <v>228426666</v>
      </c>
      <c r="AN191" s="317">
        <f t="shared" si="141"/>
        <v>0</v>
      </c>
      <c r="AO191" s="317">
        <f t="shared" si="141"/>
        <v>0</v>
      </c>
      <c r="AP191" s="317">
        <f t="shared" si="141"/>
        <v>0</v>
      </c>
      <c r="AQ191" s="317">
        <f t="shared" si="141"/>
        <v>0</v>
      </c>
      <c r="AR191" s="317">
        <f t="shared" si="141"/>
        <v>0</v>
      </c>
      <c r="AS191" s="317">
        <f t="shared" si="141"/>
        <v>0</v>
      </c>
      <c r="AT191" s="317">
        <f t="shared" si="141"/>
        <v>0</v>
      </c>
      <c r="AU191" s="317">
        <f t="shared" si="141"/>
        <v>0</v>
      </c>
      <c r="AV191" s="317">
        <f t="shared" si="141"/>
        <v>0</v>
      </c>
      <c r="AW191" s="317">
        <f t="shared" si="141"/>
        <v>0</v>
      </c>
      <c r="AX191" s="317">
        <f t="shared" si="141"/>
        <v>0</v>
      </c>
      <c r="AY191" s="317">
        <f t="shared" si="141"/>
        <v>0</v>
      </c>
      <c r="AZ191" s="317">
        <f t="shared" si="141"/>
        <v>0</v>
      </c>
      <c r="BA191" s="317">
        <f t="shared" si="141"/>
        <v>0</v>
      </c>
      <c r="BB191" s="317">
        <f t="shared" si="141"/>
        <v>0</v>
      </c>
      <c r="BC191" s="317">
        <f t="shared" si="141"/>
        <v>0</v>
      </c>
      <c r="BD191" s="317">
        <f t="shared" si="141"/>
        <v>0</v>
      </c>
      <c r="BE191" s="317">
        <f t="shared" si="141"/>
        <v>22009341453</v>
      </c>
      <c r="BF191" s="317">
        <f t="shared" si="141"/>
        <v>0</v>
      </c>
      <c r="BG191" s="317">
        <f t="shared" si="141"/>
        <v>0</v>
      </c>
      <c r="BH191" s="317">
        <f t="shared" si="141"/>
        <v>0</v>
      </c>
      <c r="BI191" s="317">
        <f t="shared" si="141"/>
        <v>0</v>
      </c>
      <c r="BJ191" s="317">
        <f t="shared" si="141"/>
        <v>0</v>
      </c>
      <c r="BK191" s="317">
        <f t="shared" si="141"/>
        <v>0</v>
      </c>
      <c r="BL191" s="317">
        <f t="shared" si="141"/>
        <v>0</v>
      </c>
      <c r="BM191" s="317">
        <f t="shared" si="141"/>
        <v>0</v>
      </c>
      <c r="BN191" s="317">
        <f t="shared" si="141"/>
        <v>0</v>
      </c>
      <c r="BO191" s="317">
        <f t="shared" si="141"/>
        <v>0</v>
      </c>
      <c r="BP191" s="317">
        <f t="shared" si="141"/>
        <v>35617232</v>
      </c>
      <c r="BQ191" s="317">
        <f t="shared" si="141"/>
        <v>0</v>
      </c>
      <c r="BR191" s="317">
        <f t="shared" si="141"/>
        <v>0</v>
      </c>
      <c r="BS191" s="317">
        <f t="shared" si="141"/>
        <v>0</v>
      </c>
      <c r="BT191" s="317">
        <f t="shared" si="141"/>
        <v>0</v>
      </c>
      <c r="BU191" s="317">
        <f t="shared" si="141"/>
        <v>3530526184.6100001</v>
      </c>
      <c r="BV191" s="317">
        <f t="shared" si="141"/>
        <v>2007775817.6100001</v>
      </c>
      <c r="BW191" s="317">
        <f t="shared" si="141"/>
        <v>531250367</v>
      </c>
      <c r="BX191" s="317">
        <f t="shared" si="141"/>
        <v>0</v>
      </c>
      <c r="BY191" s="317">
        <f t="shared" si="141"/>
        <v>0</v>
      </c>
      <c r="BZ191" s="317">
        <f t="shared" si="141"/>
        <v>0</v>
      </c>
      <c r="CA191" s="317">
        <f t="shared" si="141"/>
        <v>0</v>
      </c>
      <c r="CB191" s="317">
        <f t="shared" si="141"/>
        <v>991500000</v>
      </c>
      <c r="CC191" s="317">
        <f t="shared" si="141"/>
        <v>0</v>
      </c>
      <c r="CD191" s="317">
        <f t="shared" si="141"/>
        <v>0</v>
      </c>
      <c r="CE191" s="317">
        <f t="shared" si="141"/>
        <v>0</v>
      </c>
      <c r="CF191" s="317">
        <f t="shared" si="141"/>
        <v>7788143880.5599995</v>
      </c>
      <c r="CG191" s="317">
        <f t="shared" si="141"/>
        <v>3683438767.5599999</v>
      </c>
      <c r="CH191" s="317">
        <f t="shared" si="141"/>
        <v>613205113</v>
      </c>
      <c r="CI191" s="317">
        <f t="shared" si="141"/>
        <v>0</v>
      </c>
      <c r="CJ191" s="317">
        <f t="shared" si="141"/>
        <v>0</v>
      </c>
      <c r="CK191" s="317">
        <f t="shared" si="141"/>
        <v>0</v>
      </c>
      <c r="CL191" s="317">
        <f t="shared" si="141"/>
        <v>0</v>
      </c>
      <c r="CM191" s="317">
        <f t="shared" si="141"/>
        <v>3491500000</v>
      </c>
      <c r="CN191" s="317">
        <f t="shared" si="141"/>
        <v>0</v>
      </c>
      <c r="CO191" s="317">
        <f t="shared" si="141"/>
        <v>0</v>
      </c>
      <c r="CP191" s="317">
        <f t="shared" si="141"/>
        <v>0</v>
      </c>
      <c r="CQ191" s="317">
        <f t="shared" si="141"/>
        <v>10272137925.16</v>
      </c>
      <c r="CR191" s="317">
        <f t="shared" si="141"/>
        <v>5420025407.1599998</v>
      </c>
      <c r="CS191" s="317">
        <f t="shared" si="141"/>
        <v>699612518</v>
      </c>
      <c r="CT191" s="317">
        <f t="shared" si="141"/>
        <v>0</v>
      </c>
      <c r="CU191" s="317">
        <f t="shared" si="141"/>
        <v>0</v>
      </c>
      <c r="CV191" s="317">
        <f t="shared" si="141"/>
        <v>0</v>
      </c>
      <c r="CW191" s="317">
        <f t="shared" si="141"/>
        <v>0</v>
      </c>
      <c r="CX191" s="317">
        <f t="shared" si="141"/>
        <v>4152500000</v>
      </c>
      <c r="CY191" s="317">
        <f t="shared" si="141"/>
        <v>0</v>
      </c>
      <c r="CZ191" s="317">
        <f t="shared" si="141"/>
        <v>0</v>
      </c>
      <c r="DA191" s="359">
        <f t="shared" si="141"/>
        <v>0</v>
      </c>
      <c r="DB191" s="317">
        <f t="shared" ref="DB191" si="142">DB192+DB205+DB207+DB210+DB212+DB214+DB217+DB223+DB236+DB241+DB243+DB246+DB250+DB225</f>
        <v>46632340554.18</v>
      </c>
      <c r="DC191" s="319"/>
      <c r="DD191" s="319"/>
      <c r="DE191" s="319"/>
      <c r="DF191" s="319"/>
      <c r="DG191" s="319"/>
      <c r="DH191" s="319"/>
      <c r="DI191" s="319"/>
      <c r="DJ191" s="319"/>
      <c r="DK191" s="319"/>
      <c r="DL191" s="319"/>
      <c r="DM191" s="319"/>
      <c r="DN191" s="319"/>
      <c r="DO191" s="319"/>
      <c r="DP191" s="319"/>
      <c r="DQ191" s="319"/>
      <c r="DR191" s="319"/>
      <c r="DS191" s="319"/>
      <c r="DT191" s="319"/>
      <c r="DU191" s="320"/>
      <c r="DV191" s="320"/>
    </row>
    <row r="192" spans="1:16373" s="7" customFormat="1" ht="27" customHeight="1" x14ac:dyDescent="0.25">
      <c r="A192" s="115"/>
      <c r="B192" s="116"/>
      <c r="C192" s="117"/>
      <c r="D192" s="118"/>
      <c r="E192" s="80"/>
      <c r="F192" s="141"/>
      <c r="G192" s="80"/>
      <c r="H192" s="80"/>
      <c r="I192" s="141"/>
      <c r="J192" s="80"/>
      <c r="K192" s="80"/>
      <c r="L192" s="80"/>
      <c r="M192" s="253"/>
      <c r="N192" s="257">
        <v>4</v>
      </c>
      <c r="O192" s="233">
        <v>1702</v>
      </c>
      <c r="P192" s="267" t="s">
        <v>124</v>
      </c>
      <c r="Q192" s="175"/>
      <c r="R192" s="419"/>
      <c r="S192" s="420"/>
      <c r="T192" s="420"/>
      <c r="U192" s="420"/>
      <c r="V192" s="420"/>
      <c r="W192" s="420"/>
      <c r="X192" s="414"/>
      <c r="Y192" s="414"/>
      <c r="Z192" s="414"/>
      <c r="AA192" s="414"/>
      <c r="AB192" s="109"/>
      <c r="AC192" s="85">
        <f t="shared" ref="AC192:DA192" si="143">SUM(AC193:AC204)</f>
        <v>8674533501</v>
      </c>
      <c r="AD192" s="85">
        <f t="shared" si="143"/>
        <v>237916665</v>
      </c>
      <c r="AE192" s="85">
        <f t="shared" si="143"/>
        <v>207166665</v>
      </c>
      <c r="AF192" s="85">
        <f t="shared" si="143"/>
        <v>35617232</v>
      </c>
      <c r="AG192" s="85">
        <f t="shared" si="143"/>
        <v>872354420</v>
      </c>
      <c r="AH192" s="85">
        <f t="shared" si="143"/>
        <v>237916665</v>
      </c>
      <c r="AI192" s="85">
        <f t="shared" si="143"/>
        <v>207166665</v>
      </c>
      <c r="AJ192" s="85">
        <f t="shared" si="143"/>
        <v>0</v>
      </c>
      <c r="AK192" s="85">
        <f t="shared" si="143"/>
        <v>0</v>
      </c>
      <c r="AL192" s="85">
        <f t="shared" si="143"/>
        <v>0</v>
      </c>
      <c r="AM192" s="85">
        <f t="shared" si="143"/>
        <v>0</v>
      </c>
      <c r="AN192" s="85">
        <f t="shared" si="143"/>
        <v>0</v>
      </c>
      <c r="AO192" s="85">
        <f t="shared" si="143"/>
        <v>0</v>
      </c>
      <c r="AP192" s="85">
        <f t="shared" si="143"/>
        <v>0</v>
      </c>
      <c r="AQ192" s="85">
        <f t="shared" si="143"/>
        <v>0</v>
      </c>
      <c r="AR192" s="85">
        <f t="shared" si="143"/>
        <v>0</v>
      </c>
      <c r="AS192" s="85">
        <f t="shared" si="143"/>
        <v>0</v>
      </c>
      <c r="AT192" s="85">
        <f t="shared" si="143"/>
        <v>0</v>
      </c>
      <c r="AU192" s="85">
        <f t="shared" si="143"/>
        <v>0</v>
      </c>
      <c r="AV192" s="85">
        <f t="shared" si="143"/>
        <v>0</v>
      </c>
      <c r="AW192" s="85">
        <f t="shared" si="143"/>
        <v>0</v>
      </c>
      <c r="AX192" s="85">
        <f t="shared" si="143"/>
        <v>0</v>
      </c>
      <c r="AY192" s="85">
        <f t="shared" si="143"/>
        <v>0</v>
      </c>
      <c r="AZ192" s="85">
        <f t="shared" si="143"/>
        <v>0</v>
      </c>
      <c r="BA192" s="85">
        <f t="shared" si="143"/>
        <v>0</v>
      </c>
      <c r="BB192" s="85">
        <f t="shared" si="143"/>
        <v>0</v>
      </c>
      <c r="BC192" s="85">
        <f t="shared" si="143"/>
        <v>0</v>
      </c>
      <c r="BD192" s="85">
        <f t="shared" si="143"/>
        <v>0</v>
      </c>
      <c r="BE192" s="85">
        <f t="shared" si="143"/>
        <v>7802179081</v>
      </c>
      <c r="BF192" s="85">
        <f t="shared" si="143"/>
        <v>0</v>
      </c>
      <c r="BG192" s="85">
        <f t="shared" si="143"/>
        <v>0</v>
      </c>
      <c r="BH192" s="85">
        <f t="shared" si="143"/>
        <v>0</v>
      </c>
      <c r="BI192" s="85">
        <f t="shared" si="143"/>
        <v>0</v>
      </c>
      <c r="BJ192" s="85">
        <f t="shared" si="143"/>
        <v>0</v>
      </c>
      <c r="BK192" s="85">
        <f t="shared" si="143"/>
        <v>0</v>
      </c>
      <c r="BL192" s="85">
        <f t="shared" si="143"/>
        <v>0</v>
      </c>
      <c r="BM192" s="85">
        <f t="shared" si="143"/>
        <v>0</v>
      </c>
      <c r="BN192" s="85">
        <f t="shared" si="143"/>
        <v>0</v>
      </c>
      <c r="BO192" s="85">
        <f t="shared" si="143"/>
        <v>0</v>
      </c>
      <c r="BP192" s="85">
        <f t="shared" si="143"/>
        <v>35617232</v>
      </c>
      <c r="BQ192" s="85">
        <f t="shared" si="143"/>
        <v>0</v>
      </c>
      <c r="BR192" s="85">
        <f t="shared" si="143"/>
        <v>0</v>
      </c>
      <c r="BS192" s="85">
        <f t="shared" si="143"/>
        <v>0</v>
      </c>
      <c r="BT192" s="85">
        <f t="shared" si="143"/>
        <v>0</v>
      </c>
      <c r="BU192" s="85">
        <f t="shared" si="143"/>
        <v>869373777.21000004</v>
      </c>
      <c r="BV192" s="85">
        <f t="shared" si="143"/>
        <v>869373777.21000004</v>
      </c>
      <c r="BW192" s="85">
        <f t="shared" si="143"/>
        <v>0</v>
      </c>
      <c r="BX192" s="85">
        <f t="shared" si="143"/>
        <v>0</v>
      </c>
      <c r="BY192" s="85">
        <f t="shared" si="143"/>
        <v>0</v>
      </c>
      <c r="BZ192" s="85">
        <f t="shared" si="143"/>
        <v>0</v>
      </c>
      <c r="CA192" s="85">
        <f t="shared" si="143"/>
        <v>0</v>
      </c>
      <c r="CB192" s="85">
        <f t="shared" si="143"/>
        <v>0</v>
      </c>
      <c r="CC192" s="85">
        <f t="shared" si="143"/>
        <v>0</v>
      </c>
      <c r="CD192" s="85">
        <f t="shared" si="143"/>
        <v>0</v>
      </c>
      <c r="CE192" s="85">
        <f t="shared" si="143"/>
        <v>0</v>
      </c>
      <c r="CF192" s="85">
        <f t="shared" si="143"/>
        <v>1351345470.76</v>
      </c>
      <c r="CG192" s="85">
        <f t="shared" si="143"/>
        <v>1351345470.76</v>
      </c>
      <c r="CH192" s="85">
        <f t="shared" si="143"/>
        <v>0</v>
      </c>
      <c r="CI192" s="85">
        <f t="shared" si="143"/>
        <v>0</v>
      </c>
      <c r="CJ192" s="85">
        <f t="shared" si="143"/>
        <v>0</v>
      </c>
      <c r="CK192" s="85">
        <f t="shared" si="143"/>
        <v>0</v>
      </c>
      <c r="CL192" s="85">
        <f t="shared" si="143"/>
        <v>0</v>
      </c>
      <c r="CM192" s="85">
        <f t="shared" si="143"/>
        <v>0</v>
      </c>
      <c r="CN192" s="85">
        <f t="shared" si="143"/>
        <v>0</v>
      </c>
      <c r="CO192" s="85">
        <f t="shared" si="143"/>
        <v>0</v>
      </c>
      <c r="CP192" s="85">
        <f t="shared" si="143"/>
        <v>0</v>
      </c>
      <c r="CQ192" s="85">
        <f t="shared" si="143"/>
        <v>1928906323.1600001</v>
      </c>
      <c r="CR192" s="85">
        <f t="shared" si="143"/>
        <v>1928906323.1600001</v>
      </c>
      <c r="CS192" s="85">
        <f t="shared" si="143"/>
        <v>0</v>
      </c>
      <c r="CT192" s="85">
        <f t="shared" si="143"/>
        <v>0</v>
      </c>
      <c r="CU192" s="85">
        <f t="shared" si="143"/>
        <v>0</v>
      </c>
      <c r="CV192" s="85">
        <f t="shared" si="143"/>
        <v>0</v>
      </c>
      <c r="CW192" s="85">
        <f t="shared" si="143"/>
        <v>0</v>
      </c>
      <c r="CX192" s="85">
        <f t="shared" si="143"/>
        <v>0</v>
      </c>
      <c r="CY192" s="85">
        <f t="shared" si="143"/>
        <v>0</v>
      </c>
      <c r="CZ192" s="85">
        <f t="shared" si="143"/>
        <v>0</v>
      </c>
      <c r="DA192" s="360">
        <f t="shared" si="143"/>
        <v>0</v>
      </c>
      <c r="DB192" s="85">
        <f t="shared" ref="DB192" si="144">SUM(DB193:DB204)</f>
        <v>12824159072.130001</v>
      </c>
      <c r="DC192" s="5"/>
      <c r="DD192" s="5"/>
      <c r="DE192" s="5"/>
      <c r="DF192" s="5"/>
      <c r="DG192" s="5"/>
      <c r="DH192" s="5"/>
      <c r="DI192" s="5"/>
      <c r="DJ192" s="5"/>
      <c r="DK192" s="5"/>
      <c r="DL192" s="5"/>
      <c r="DM192" s="5"/>
      <c r="DN192" s="5"/>
      <c r="DO192" s="5"/>
      <c r="DP192" s="5"/>
      <c r="DQ192" s="5"/>
      <c r="DR192" s="5"/>
      <c r="DS192" s="5"/>
      <c r="DT192" s="5"/>
      <c r="DU192" s="81"/>
      <c r="DV192" s="81"/>
    </row>
    <row r="193" spans="1:126" s="20" customFormat="1" ht="147.75" customHeight="1" x14ac:dyDescent="0.25">
      <c r="A193" s="86" t="s">
        <v>387</v>
      </c>
      <c r="B193" s="93"/>
      <c r="C193" s="119"/>
      <c r="D193" s="100" t="s">
        <v>388</v>
      </c>
      <c r="E193" s="13" t="s">
        <v>42</v>
      </c>
      <c r="F193" s="164">
        <v>0.16500000000000001</v>
      </c>
      <c r="G193" s="12">
        <v>2018</v>
      </c>
      <c r="H193" s="13" t="s">
        <v>389</v>
      </c>
      <c r="I193" s="156">
        <v>0.18099999999999999</v>
      </c>
      <c r="J193" s="23">
        <v>17</v>
      </c>
      <c r="K193" s="22" t="s">
        <v>390</v>
      </c>
      <c r="L193" s="21">
        <v>13</v>
      </c>
      <c r="M193" s="256" t="s">
        <v>391</v>
      </c>
      <c r="N193" s="199"/>
      <c r="O193" s="226"/>
      <c r="P193" s="173"/>
      <c r="Q193" s="279" t="s">
        <v>392</v>
      </c>
      <c r="R193" s="121">
        <v>1702007</v>
      </c>
      <c r="S193" s="122" t="s">
        <v>126</v>
      </c>
      <c r="T193" s="120" t="s">
        <v>393</v>
      </c>
      <c r="U193" s="121" t="s">
        <v>394</v>
      </c>
      <c r="V193" s="122" t="s">
        <v>395</v>
      </c>
      <c r="W193" s="385" t="s">
        <v>11</v>
      </c>
      <c r="X193" s="385">
        <v>16</v>
      </c>
      <c r="Y193" s="385">
        <v>5</v>
      </c>
      <c r="Z193" s="385">
        <v>4</v>
      </c>
      <c r="AA193" s="385">
        <v>4</v>
      </c>
      <c r="AB193" s="385">
        <v>3</v>
      </c>
      <c r="AC193" s="15">
        <f t="shared" ref="AC193:AC204" si="145">AG193+AK193+AO193+AS193+AW193+BA193+BE193+BI193+BM193+BQ193</f>
        <v>130000000</v>
      </c>
      <c r="AD193" s="15">
        <f t="shared" ref="AD193:AD204" si="146">AH193+AL193+AP193+AT193+AX193+BB193+BF193+BJ193+BN193+BR193</f>
        <v>0</v>
      </c>
      <c r="AE193" s="15">
        <f t="shared" ref="AE193:AE204" si="147">AI193+AM193+AQ193+AU193+AY193+BC193+BG193+BK193+BO193+BS193</f>
        <v>0</v>
      </c>
      <c r="AF193" s="15">
        <f t="shared" ref="AF193:AF204" si="148">AJ193+AN193+AR193+AV193+AZ193+BD193+BH193+BL193+BP193+BT193</f>
        <v>0</v>
      </c>
      <c r="AG193" s="123">
        <v>130000000</v>
      </c>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4"/>
      <c r="BF193" s="124"/>
      <c r="BG193" s="124"/>
      <c r="BH193" s="124"/>
      <c r="BI193" s="124"/>
      <c r="BJ193" s="124"/>
      <c r="BK193" s="124"/>
      <c r="BL193" s="124"/>
      <c r="BM193" s="124"/>
      <c r="BN193" s="124"/>
      <c r="BO193" s="124"/>
      <c r="BP193" s="124"/>
      <c r="BQ193" s="124"/>
      <c r="BR193" s="124"/>
      <c r="BS193" s="124"/>
      <c r="BT193" s="124"/>
      <c r="BU193" s="17">
        <f t="shared" ref="BU193:BU204" si="149">BV193+BW193+BX193+BY193+BZ193+CA193+CB193+CC193+CD193+CE193</f>
        <v>122753485</v>
      </c>
      <c r="BV193" s="124">
        <v>122753485</v>
      </c>
      <c r="BW193" s="124"/>
      <c r="BX193" s="124"/>
      <c r="BY193" s="124"/>
      <c r="BZ193" s="124"/>
      <c r="CA193" s="124"/>
      <c r="CB193" s="124"/>
      <c r="CC193" s="124"/>
      <c r="CD193" s="124"/>
      <c r="CE193" s="124"/>
      <c r="CF193" s="17">
        <f t="shared" ref="CF193:CF204" si="150">CG193+CH193+CI193+CJ193+CK193+CL193+CM193+CN193+CO193+CP193</f>
        <v>190000000</v>
      </c>
      <c r="CG193" s="124">
        <v>190000000</v>
      </c>
      <c r="CH193" s="124"/>
      <c r="CI193" s="124"/>
      <c r="CJ193" s="124"/>
      <c r="CK193" s="124"/>
      <c r="CL193" s="124"/>
      <c r="CM193" s="124"/>
      <c r="CN193" s="124"/>
      <c r="CO193" s="124"/>
      <c r="CP193" s="124"/>
      <c r="CQ193" s="17">
        <f t="shared" ref="CQ193:CQ204" si="151">CR193+CS193+CT193+CU193+CV193+CW193+CX193+CY193+CZ193+DA193</f>
        <v>278700000</v>
      </c>
      <c r="CR193" s="124">
        <v>278700000</v>
      </c>
      <c r="CS193" s="124"/>
      <c r="CT193" s="124"/>
      <c r="CU193" s="124"/>
      <c r="CV193" s="124"/>
      <c r="CW193" s="124"/>
      <c r="CX193" s="124"/>
      <c r="CY193" s="124"/>
      <c r="CZ193" s="124"/>
      <c r="DA193" s="365"/>
      <c r="DB193" s="371">
        <f t="shared" ref="DB193:DB204" si="152">AC193+BU193+CF193+CQ193</f>
        <v>721453485</v>
      </c>
      <c r="DC193" s="18"/>
      <c r="DD193" s="18"/>
      <c r="DE193" s="18"/>
      <c r="DF193" s="18"/>
      <c r="DG193" s="18"/>
      <c r="DH193" s="18"/>
      <c r="DI193" s="18"/>
      <c r="DJ193" s="18"/>
      <c r="DK193" s="18"/>
      <c r="DL193" s="18"/>
      <c r="DM193" s="18"/>
      <c r="DN193" s="18"/>
      <c r="DO193" s="18"/>
      <c r="DP193" s="18"/>
      <c r="DQ193" s="18"/>
      <c r="DR193" s="18"/>
      <c r="DS193" s="18"/>
      <c r="DT193" s="19"/>
    </row>
    <row r="194" spans="1:126" s="20" customFormat="1" ht="151.5" customHeight="1" x14ac:dyDescent="0.25">
      <c r="A194" s="86" t="s">
        <v>387</v>
      </c>
      <c r="B194" s="93"/>
      <c r="C194" s="119"/>
      <c r="D194" s="100" t="s">
        <v>388</v>
      </c>
      <c r="E194" s="13" t="s">
        <v>42</v>
      </c>
      <c r="F194" s="164">
        <v>0.16500000000000001</v>
      </c>
      <c r="G194" s="12">
        <v>2018</v>
      </c>
      <c r="H194" s="13" t="s">
        <v>389</v>
      </c>
      <c r="I194" s="156">
        <v>0.18099999999999999</v>
      </c>
      <c r="J194" s="23">
        <v>17</v>
      </c>
      <c r="K194" s="22" t="s">
        <v>390</v>
      </c>
      <c r="L194" s="21">
        <v>13</v>
      </c>
      <c r="M194" s="256" t="s">
        <v>391</v>
      </c>
      <c r="N194" s="199"/>
      <c r="O194" s="226"/>
      <c r="P194" s="173"/>
      <c r="Q194" s="169" t="s">
        <v>396</v>
      </c>
      <c r="R194" s="21" t="s">
        <v>397</v>
      </c>
      <c r="S194" s="13" t="s">
        <v>127</v>
      </c>
      <c r="T194" s="12" t="s">
        <v>398</v>
      </c>
      <c r="U194" s="21" t="s">
        <v>399</v>
      </c>
      <c r="V194" s="13" t="s">
        <v>400</v>
      </c>
      <c r="W194" s="12" t="s">
        <v>11</v>
      </c>
      <c r="X194" s="382">
        <v>500</v>
      </c>
      <c r="Y194" s="382">
        <v>100</v>
      </c>
      <c r="Z194" s="382">
        <v>100</v>
      </c>
      <c r="AA194" s="382">
        <v>150</v>
      </c>
      <c r="AB194" s="382">
        <v>150</v>
      </c>
      <c r="AC194" s="15">
        <f t="shared" si="145"/>
        <v>89300265</v>
      </c>
      <c r="AD194" s="15">
        <f t="shared" si="146"/>
        <v>0</v>
      </c>
      <c r="AE194" s="15">
        <f t="shared" si="147"/>
        <v>0</v>
      </c>
      <c r="AF194" s="15">
        <f t="shared" si="148"/>
        <v>0</v>
      </c>
      <c r="AG194" s="16">
        <v>89300265</v>
      </c>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7"/>
      <c r="BF194" s="17"/>
      <c r="BG194" s="17"/>
      <c r="BH194" s="17"/>
      <c r="BI194" s="17"/>
      <c r="BJ194" s="17"/>
      <c r="BK194" s="17"/>
      <c r="BL194" s="17"/>
      <c r="BM194" s="17"/>
      <c r="BN194" s="17"/>
      <c r="BO194" s="17"/>
      <c r="BP194" s="17"/>
      <c r="BQ194" s="17"/>
      <c r="BR194" s="17"/>
      <c r="BS194" s="17"/>
      <c r="BT194" s="17"/>
      <c r="BU194" s="17">
        <f t="shared" si="149"/>
        <v>90960210</v>
      </c>
      <c r="BV194" s="17">
        <v>90960210</v>
      </c>
      <c r="BW194" s="17"/>
      <c r="BX194" s="17"/>
      <c r="BY194" s="17"/>
      <c r="BZ194" s="17"/>
      <c r="CA194" s="17"/>
      <c r="CB194" s="17"/>
      <c r="CC194" s="17"/>
      <c r="CD194" s="17"/>
      <c r="CE194" s="17"/>
      <c r="CF194" s="17">
        <f t="shared" si="150"/>
        <v>182388969</v>
      </c>
      <c r="CG194" s="17">
        <v>182388969</v>
      </c>
      <c r="CH194" s="17"/>
      <c r="CI194" s="17"/>
      <c r="CJ194" s="17"/>
      <c r="CK194" s="17"/>
      <c r="CL194" s="17"/>
      <c r="CM194" s="17"/>
      <c r="CN194" s="17"/>
      <c r="CO194" s="17"/>
      <c r="CP194" s="17"/>
      <c r="CQ194" s="17">
        <f t="shared" si="151"/>
        <v>184220700</v>
      </c>
      <c r="CR194" s="17">
        <v>184220700</v>
      </c>
      <c r="CS194" s="17"/>
      <c r="CT194" s="17"/>
      <c r="CU194" s="17"/>
      <c r="CV194" s="17"/>
      <c r="CW194" s="17"/>
      <c r="CX194" s="17"/>
      <c r="CY194" s="17"/>
      <c r="CZ194" s="17"/>
      <c r="DA194" s="361"/>
      <c r="DB194" s="371">
        <f t="shared" si="152"/>
        <v>546870144</v>
      </c>
      <c r="DC194" s="18"/>
      <c r="DD194" s="18"/>
      <c r="DE194" s="18"/>
      <c r="DF194" s="18"/>
      <c r="DG194" s="18"/>
      <c r="DH194" s="18"/>
      <c r="DI194" s="18"/>
      <c r="DJ194" s="18"/>
      <c r="DK194" s="18"/>
      <c r="DL194" s="18"/>
      <c r="DM194" s="18"/>
      <c r="DN194" s="18"/>
      <c r="DO194" s="18"/>
      <c r="DP194" s="18"/>
      <c r="DQ194" s="18"/>
      <c r="DR194" s="18"/>
      <c r="DS194" s="18"/>
      <c r="DT194" s="19"/>
    </row>
    <row r="195" spans="1:126" s="20" customFormat="1" ht="149.25" customHeight="1" x14ac:dyDescent="0.25">
      <c r="A195" s="86" t="s">
        <v>387</v>
      </c>
      <c r="B195" s="93"/>
      <c r="C195" s="119"/>
      <c r="D195" s="100" t="s">
        <v>388</v>
      </c>
      <c r="E195" s="13" t="s">
        <v>42</v>
      </c>
      <c r="F195" s="164">
        <v>0.16500000000000001</v>
      </c>
      <c r="G195" s="12">
        <v>2018</v>
      </c>
      <c r="H195" s="13" t="s">
        <v>389</v>
      </c>
      <c r="I195" s="156">
        <v>0.18099999999999999</v>
      </c>
      <c r="J195" s="23">
        <v>17</v>
      </c>
      <c r="K195" s="22" t="s">
        <v>390</v>
      </c>
      <c r="L195" s="21">
        <v>13</v>
      </c>
      <c r="M195" s="256" t="s">
        <v>391</v>
      </c>
      <c r="N195" s="200"/>
      <c r="O195" s="222"/>
      <c r="P195" s="265"/>
      <c r="Q195" s="169" t="s">
        <v>401</v>
      </c>
      <c r="R195" s="21">
        <v>1702011</v>
      </c>
      <c r="S195" s="13" t="s">
        <v>125</v>
      </c>
      <c r="T195" s="12" t="s">
        <v>402</v>
      </c>
      <c r="U195" s="21" t="s">
        <v>403</v>
      </c>
      <c r="V195" s="13" t="s">
        <v>404</v>
      </c>
      <c r="W195" s="12" t="s">
        <v>10</v>
      </c>
      <c r="X195" s="382">
        <v>30</v>
      </c>
      <c r="Y195" s="382">
        <v>30</v>
      </c>
      <c r="Z195" s="382">
        <v>30</v>
      </c>
      <c r="AA195" s="382">
        <v>30</v>
      </c>
      <c r="AB195" s="382">
        <v>30</v>
      </c>
      <c r="AC195" s="15">
        <f t="shared" si="145"/>
        <v>195850000</v>
      </c>
      <c r="AD195" s="15">
        <f t="shared" si="146"/>
        <v>160049999</v>
      </c>
      <c r="AE195" s="15">
        <f t="shared" si="147"/>
        <v>134699999</v>
      </c>
      <c r="AF195" s="15">
        <f t="shared" si="148"/>
        <v>0</v>
      </c>
      <c r="AG195" s="16">
        <v>195850000</v>
      </c>
      <c r="AH195" s="16">
        <v>160049999</v>
      </c>
      <c r="AI195" s="16">
        <v>134699999</v>
      </c>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7"/>
      <c r="BF195" s="17"/>
      <c r="BG195" s="17"/>
      <c r="BH195" s="17"/>
      <c r="BI195" s="17"/>
      <c r="BJ195" s="17"/>
      <c r="BK195" s="17"/>
      <c r="BL195" s="17"/>
      <c r="BM195" s="17"/>
      <c r="BN195" s="17"/>
      <c r="BO195" s="17"/>
      <c r="BP195" s="17"/>
      <c r="BQ195" s="17"/>
      <c r="BR195" s="17"/>
      <c r="BS195" s="17"/>
      <c r="BT195" s="17"/>
      <c r="BU195" s="17">
        <f t="shared" si="149"/>
        <v>225542790</v>
      </c>
      <c r="BV195" s="17">
        <v>225542790</v>
      </c>
      <c r="BW195" s="17"/>
      <c r="BX195" s="17"/>
      <c r="BY195" s="17"/>
      <c r="BZ195" s="17"/>
      <c r="CA195" s="17"/>
      <c r="CB195" s="17"/>
      <c r="CC195" s="17"/>
      <c r="CD195" s="17"/>
      <c r="CE195" s="17"/>
      <c r="CF195" s="17">
        <f t="shared" si="150"/>
        <v>254663620</v>
      </c>
      <c r="CG195" s="17">
        <v>254663620</v>
      </c>
      <c r="CH195" s="17"/>
      <c r="CI195" s="17"/>
      <c r="CJ195" s="17"/>
      <c r="CK195" s="17"/>
      <c r="CL195" s="17"/>
      <c r="CM195" s="17"/>
      <c r="CN195" s="17"/>
      <c r="CO195" s="17"/>
      <c r="CP195" s="17"/>
      <c r="CQ195" s="17">
        <f t="shared" si="151"/>
        <v>407382303</v>
      </c>
      <c r="CR195" s="17">
        <v>407382303</v>
      </c>
      <c r="CS195" s="17"/>
      <c r="CT195" s="17"/>
      <c r="CU195" s="17"/>
      <c r="CV195" s="17"/>
      <c r="CW195" s="17"/>
      <c r="CX195" s="17"/>
      <c r="CY195" s="17"/>
      <c r="CZ195" s="17"/>
      <c r="DA195" s="361"/>
      <c r="DB195" s="371">
        <f t="shared" si="152"/>
        <v>1083438713</v>
      </c>
      <c r="DC195" s="18"/>
      <c r="DD195" s="18"/>
      <c r="DE195" s="18"/>
      <c r="DF195" s="18"/>
      <c r="DG195" s="18"/>
      <c r="DH195" s="18"/>
      <c r="DI195" s="18"/>
      <c r="DJ195" s="18"/>
      <c r="DK195" s="18"/>
      <c r="DL195" s="18"/>
      <c r="DM195" s="18"/>
      <c r="DN195" s="18"/>
      <c r="DO195" s="18"/>
      <c r="DP195" s="18"/>
      <c r="DQ195" s="18"/>
      <c r="DR195" s="18"/>
      <c r="DS195" s="18"/>
      <c r="DT195" s="19"/>
    </row>
    <row r="196" spans="1:126" s="20" customFormat="1" ht="123" customHeight="1" x14ac:dyDescent="0.25">
      <c r="A196" s="86" t="s">
        <v>441</v>
      </c>
      <c r="B196" s="93"/>
      <c r="C196" s="94"/>
      <c r="D196" s="89" t="s">
        <v>442</v>
      </c>
      <c r="E196" s="10" t="s">
        <v>231</v>
      </c>
      <c r="F196" s="147">
        <v>0.39389999999999997</v>
      </c>
      <c r="G196" s="8">
        <v>2018</v>
      </c>
      <c r="H196" s="10" t="s">
        <v>443</v>
      </c>
      <c r="I196" s="148">
        <v>0.5</v>
      </c>
      <c r="J196" s="23">
        <v>17</v>
      </c>
      <c r="K196" s="22" t="s">
        <v>390</v>
      </c>
      <c r="L196" s="21">
        <v>16</v>
      </c>
      <c r="M196" s="256" t="s">
        <v>444</v>
      </c>
      <c r="N196" s="200"/>
      <c r="O196" s="240"/>
      <c r="P196" s="265"/>
      <c r="Q196" s="274" t="s">
        <v>401</v>
      </c>
      <c r="R196" s="25" t="s">
        <v>232</v>
      </c>
      <c r="S196" s="10" t="s">
        <v>233</v>
      </c>
      <c r="T196" s="24" t="s">
        <v>445</v>
      </c>
      <c r="U196" s="25" t="s">
        <v>446</v>
      </c>
      <c r="V196" s="10" t="s">
        <v>447</v>
      </c>
      <c r="W196" s="389" t="s">
        <v>11</v>
      </c>
      <c r="X196" s="8">
        <v>24</v>
      </c>
      <c r="Y196" s="8">
        <v>2</v>
      </c>
      <c r="Z196" s="8">
        <v>4</v>
      </c>
      <c r="AA196" s="8">
        <v>9</v>
      </c>
      <c r="AB196" s="8">
        <v>9</v>
      </c>
      <c r="AC196" s="15">
        <f t="shared" si="145"/>
        <v>27000000</v>
      </c>
      <c r="AD196" s="15">
        <f t="shared" si="146"/>
        <v>0</v>
      </c>
      <c r="AE196" s="15">
        <f t="shared" si="147"/>
        <v>0</v>
      </c>
      <c r="AF196" s="15">
        <f t="shared" si="148"/>
        <v>0</v>
      </c>
      <c r="AG196" s="16">
        <v>27000000</v>
      </c>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7"/>
      <c r="BF196" s="17"/>
      <c r="BG196" s="17"/>
      <c r="BH196" s="17"/>
      <c r="BI196" s="17"/>
      <c r="BJ196" s="17"/>
      <c r="BK196" s="17"/>
      <c r="BL196" s="17"/>
      <c r="BM196" s="17"/>
      <c r="BN196" s="17"/>
      <c r="BO196" s="17"/>
      <c r="BP196" s="17"/>
      <c r="BQ196" s="17"/>
      <c r="BR196" s="17"/>
      <c r="BS196" s="17"/>
      <c r="BT196" s="17"/>
      <c r="BU196" s="17">
        <f t="shared" si="149"/>
        <v>17100000</v>
      </c>
      <c r="BV196" s="17">
        <v>17100000</v>
      </c>
      <c r="BW196" s="17"/>
      <c r="BX196" s="17"/>
      <c r="BY196" s="17"/>
      <c r="BZ196" s="17"/>
      <c r="CA196" s="17"/>
      <c r="CB196" s="17"/>
      <c r="CC196" s="17"/>
      <c r="CD196" s="17"/>
      <c r="CE196" s="17"/>
      <c r="CF196" s="17">
        <f t="shared" si="150"/>
        <v>34743600</v>
      </c>
      <c r="CG196" s="17">
        <v>34743600</v>
      </c>
      <c r="CH196" s="17"/>
      <c r="CI196" s="17"/>
      <c r="CJ196" s="17"/>
      <c r="CK196" s="17"/>
      <c r="CL196" s="17"/>
      <c r="CM196" s="17"/>
      <c r="CN196" s="17"/>
      <c r="CO196" s="17"/>
      <c r="CP196" s="17"/>
      <c r="CQ196" s="17">
        <f t="shared" si="151"/>
        <v>77864000</v>
      </c>
      <c r="CR196" s="17">
        <v>77864000</v>
      </c>
      <c r="CS196" s="17"/>
      <c r="CT196" s="17"/>
      <c r="CU196" s="17"/>
      <c r="CV196" s="17"/>
      <c r="CW196" s="17"/>
      <c r="CX196" s="17"/>
      <c r="CY196" s="17"/>
      <c r="CZ196" s="17"/>
      <c r="DA196" s="361"/>
      <c r="DB196" s="371">
        <f t="shared" si="152"/>
        <v>156707600</v>
      </c>
      <c r="DC196" s="18"/>
      <c r="DD196" s="18"/>
      <c r="DE196" s="18"/>
      <c r="DF196" s="18"/>
      <c r="DG196" s="18"/>
      <c r="DH196" s="18"/>
      <c r="DI196" s="18"/>
      <c r="DJ196" s="18"/>
      <c r="DK196" s="18"/>
      <c r="DL196" s="18"/>
      <c r="DM196" s="18"/>
      <c r="DN196" s="18"/>
      <c r="DO196" s="18"/>
      <c r="DP196" s="18"/>
      <c r="DQ196" s="18"/>
      <c r="DR196" s="18"/>
      <c r="DS196" s="18"/>
      <c r="DT196" s="19"/>
    </row>
    <row r="197" spans="1:126" s="20" customFormat="1" ht="149.25" customHeight="1" x14ac:dyDescent="0.25">
      <c r="A197" s="86" t="s">
        <v>387</v>
      </c>
      <c r="B197" s="93"/>
      <c r="C197" s="119"/>
      <c r="D197" s="100" t="s">
        <v>388</v>
      </c>
      <c r="E197" s="13" t="s">
        <v>42</v>
      </c>
      <c r="F197" s="164">
        <v>0.16500000000000001</v>
      </c>
      <c r="G197" s="12">
        <v>2018</v>
      </c>
      <c r="H197" s="13" t="s">
        <v>389</v>
      </c>
      <c r="I197" s="156">
        <v>0.18099999999999999</v>
      </c>
      <c r="J197" s="23">
        <v>17</v>
      </c>
      <c r="K197" s="22" t="s">
        <v>390</v>
      </c>
      <c r="L197" s="21">
        <v>8</v>
      </c>
      <c r="M197" s="256" t="s">
        <v>405</v>
      </c>
      <c r="N197" s="200"/>
      <c r="O197" s="222"/>
      <c r="P197" s="265"/>
      <c r="Q197" s="169" t="s">
        <v>406</v>
      </c>
      <c r="R197" s="21">
        <v>1702014</v>
      </c>
      <c r="S197" s="13" t="s">
        <v>129</v>
      </c>
      <c r="T197" s="12" t="s">
        <v>407</v>
      </c>
      <c r="U197" s="21" t="s">
        <v>408</v>
      </c>
      <c r="V197" s="13" t="s">
        <v>409</v>
      </c>
      <c r="W197" s="12" t="s">
        <v>11</v>
      </c>
      <c r="X197" s="382">
        <v>100</v>
      </c>
      <c r="Y197" s="382">
        <v>25</v>
      </c>
      <c r="Z197" s="382">
        <v>25</v>
      </c>
      <c r="AA197" s="382">
        <v>25</v>
      </c>
      <c r="AB197" s="382">
        <v>25</v>
      </c>
      <c r="AC197" s="15">
        <f t="shared" si="145"/>
        <v>50000000</v>
      </c>
      <c r="AD197" s="15">
        <f t="shared" si="146"/>
        <v>0</v>
      </c>
      <c r="AE197" s="15">
        <f t="shared" si="147"/>
        <v>0</v>
      </c>
      <c r="AF197" s="15">
        <f t="shared" si="148"/>
        <v>0</v>
      </c>
      <c r="AG197" s="16">
        <v>50000000</v>
      </c>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7"/>
      <c r="BF197" s="17"/>
      <c r="BG197" s="17"/>
      <c r="BH197" s="17"/>
      <c r="BI197" s="17"/>
      <c r="BJ197" s="17"/>
      <c r="BK197" s="17"/>
      <c r="BL197" s="17"/>
      <c r="BM197" s="17"/>
      <c r="BN197" s="17"/>
      <c r="BO197" s="17"/>
      <c r="BP197" s="17"/>
      <c r="BQ197" s="17"/>
      <c r="BR197" s="17"/>
      <c r="BS197" s="17"/>
      <c r="BT197" s="17"/>
      <c r="BU197" s="17">
        <f t="shared" si="149"/>
        <v>45870000</v>
      </c>
      <c r="BV197" s="17">
        <v>45870000</v>
      </c>
      <c r="BW197" s="17"/>
      <c r="BX197" s="17"/>
      <c r="BY197" s="17"/>
      <c r="BZ197" s="17"/>
      <c r="CA197" s="17"/>
      <c r="CB197" s="17"/>
      <c r="CC197" s="17"/>
      <c r="CD197" s="17"/>
      <c r="CE197" s="17"/>
      <c r="CF197" s="17">
        <f t="shared" si="150"/>
        <v>100000000</v>
      </c>
      <c r="CG197" s="17">
        <v>100000000</v>
      </c>
      <c r="CH197" s="17"/>
      <c r="CI197" s="17"/>
      <c r="CJ197" s="17"/>
      <c r="CK197" s="17"/>
      <c r="CL197" s="17"/>
      <c r="CM197" s="17"/>
      <c r="CN197" s="17"/>
      <c r="CO197" s="17"/>
      <c r="CP197" s="17"/>
      <c r="CQ197" s="17">
        <f t="shared" si="151"/>
        <v>92900000</v>
      </c>
      <c r="CR197" s="17">
        <v>92900000</v>
      </c>
      <c r="CS197" s="17"/>
      <c r="CT197" s="17"/>
      <c r="CU197" s="17"/>
      <c r="CV197" s="17"/>
      <c r="CW197" s="17"/>
      <c r="CX197" s="17"/>
      <c r="CY197" s="17"/>
      <c r="CZ197" s="17"/>
      <c r="DA197" s="361"/>
      <c r="DB197" s="371">
        <f t="shared" si="152"/>
        <v>288770000</v>
      </c>
      <c r="DC197" s="18"/>
      <c r="DD197" s="18"/>
      <c r="DE197" s="18"/>
      <c r="DF197" s="18"/>
      <c r="DG197" s="18"/>
      <c r="DH197" s="18"/>
      <c r="DI197" s="18"/>
      <c r="DJ197" s="18"/>
      <c r="DK197" s="18"/>
      <c r="DL197" s="18"/>
      <c r="DM197" s="18"/>
      <c r="DN197" s="18"/>
      <c r="DO197" s="18"/>
      <c r="DP197" s="18"/>
      <c r="DQ197" s="18"/>
      <c r="DR197" s="18"/>
      <c r="DS197" s="18"/>
      <c r="DT197" s="19"/>
    </row>
    <row r="198" spans="1:126" s="20" customFormat="1" ht="140.25" customHeight="1" x14ac:dyDescent="0.25">
      <c r="A198" s="86" t="s">
        <v>387</v>
      </c>
      <c r="B198" s="93"/>
      <c r="C198" s="119"/>
      <c r="D198" s="100" t="s">
        <v>388</v>
      </c>
      <c r="E198" s="13" t="s">
        <v>42</v>
      </c>
      <c r="F198" s="164">
        <v>0.16500000000000001</v>
      </c>
      <c r="G198" s="12">
        <v>2018</v>
      </c>
      <c r="H198" s="13" t="s">
        <v>389</v>
      </c>
      <c r="I198" s="156">
        <v>0.18099999999999999</v>
      </c>
      <c r="J198" s="23">
        <v>17</v>
      </c>
      <c r="K198" s="22" t="s">
        <v>390</v>
      </c>
      <c r="L198" s="21">
        <v>8</v>
      </c>
      <c r="M198" s="256" t="s">
        <v>405</v>
      </c>
      <c r="N198" s="200"/>
      <c r="O198" s="222"/>
      <c r="P198" s="265"/>
      <c r="Q198" s="169" t="s">
        <v>410</v>
      </c>
      <c r="R198" s="21" t="s">
        <v>411</v>
      </c>
      <c r="S198" s="13" t="s">
        <v>130</v>
      </c>
      <c r="T198" s="12" t="s">
        <v>412</v>
      </c>
      <c r="U198" s="21" t="s">
        <v>413</v>
      </c>
      <c r="V198" s="13" t="s">
        <v>414</v>
      </c>
      <c r="W198" s="12" t="s">
        <v>11</v>
      </c>
      <c r="X198" s="382">
        <v>2500</v>
      </c>
      <c r="Y198" s="382">
        <v>250</v>
      </c>
      <c r="Z198" s="382">
        <v>750</v>
      </c>
      <c r="AA198" s="382">
        <v>750</v>
      </c>
      <c r="AB198" s="382">
        <v>750</v>
      </c>
      <c r="AC198" s="15">
        <f t="shared" si="145"/>
        <v>5215418380</v>
      </c>
      <c r="AD198" s="15">
        <f t="shared" si="146"/>
        <v>51466666</v>
      </c>
      <c r="AE198" s="15">
        <f t="shared" si="147"/>
        <v>49666666</v>
      </c>
      <c r="AF198" s="15">
        <f t="shared" si="148"/>
        <v>0</v>
      </c>
      <c r="AG198" s="16">
        <v>129000000</v>
      </c>
      <c r="AH198" s="16">
        <v>51466666</v>
      </c>
      <c r="AI198" s="16">
        <v>49666666</v>
      </c>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7">
        <v>5086418380</v>
      </c>
      <c r="BF198" s="17"/>
      <c r="BG198" s="17"/>
      <c r="BH198" s="17"/>
      <c r="BI198" s="17"/>
      <c r="BJ198" s="17"/>
      <c r="BK198" s="17"/>
      <c r="BL198" s="17"/>
      <c r="BM198" s="17"/>
      <c r="BN198" s="17"/>
      <c r="BO198" s="17"/>
      <c r="BP198" s="17"/>
      <c r="BQ198" s="17"/>
      <c r="BR198" s="17"/>
      <c r="BS198" s="17"/>
      <c r="BT198" s="17"/>
      <c r="BU198" s="17">
        <f t="shared" si="149"/>
        <v>155040600</v>
      </c>
      <c r="BV198" s="17">
        <v>155040600</v>
      </c>
      <c r="BW198" s="17"/>
      <c r="BX198" s="17"/>
      <c r="BY198" s="17"/>
      <c r="BZ198" s="17"/>
      <c r="CA198" s="17"/>
      <c r="CB198" s="17"/>
      <c r="CC198" s="17"/>
      <c r="CD198" s="17"/>
      <c r="CE198" s="17"/>
      <c r="CF198" s="17">
        <f t="shared" si="150"/>
        <v>250000000</v>
      </c>
      <c r="CG198" s="17">
        <v>250000000</v>
      </c>
      <c r="CH198" s="17"/>
      <c r="CI198" s="17"/>
      <c r="CJ198" s="17"/>
      <c r="CK198" s="17"/>
      <c r="CL198" s="17"/>
      <c r="CM198" s="17"/>
      <c r="CN198" s="17"/>
      <c r="CO198" s="17"/>
      <c r="CP198" s="17"/>
      <c r="CQ198" s="17">
        <f t="shared" si="151"/>
        <v>314002000</v>
      </c>
      <c r="CR198" s="17">
        <v>314002000</v>
      </c>
      <c r="CS198" s="17"/>
      <c r="CT198" s="17"/>
      <c r="CU198" s="17"/>
      <c r="CV198" s="17"/>
      <c r="CW198" s="17"/>
      <c r="CX198" s="17"/>
      <c r="CY198" s="17"/>
      <c r="CZ198" s="17"/>
      <c r="DA198" s="361"/>
      <c r="DB198" s="371">
        <f t="shared" si="152"/>
        <v>5934460980</v>
      </c>
      <c r="DC198" s="18"/>
      <c r="DD198" s="18"/>
      <c r="DE198" s="18"/>
      <c r="DF198" s="18"/>
      <c r="DG198" s="18"/>
      <c r="DH198" s="18"/>
      <c r="DI198" s="18"/>
      <c r="DJ198" s="18"/>
      <c r="DK198" s="18"/>
      <c r="DL198" s="18"/>
      <c r="DM198" s="18"/>
      <c r="DN198" s="18"/>
      <c r="DO198" s="18"/>
      <c r="DP198" s="18"/>
      <c r="DQ198" s="18"/>
      <c r="DR198" s="18"/>
      <c r="DS198" s="18"/>
      <c r="DT198" s="19"/>
    </row>
    <row r="199" spans="1:126" s="20" customFormat="1" ht="151.5" customHeight="1" x14ac:dyDescent="0.25">
      <c r="A199" s="86" t="s">
        <v>387</v>
      </c>
      <c r="B199" s="93"/>
      <c r="C199" s="119"/>
      <c r="D199" s="100" t="s">
        <v>388</v>
      </c>
      <c r="E199" s="13" t="s">
        <v>42</v>
      </c>
      <c r="F199" s="164">
        <v>0.16500000000000001</v>
      </c>
      <c r="G199" s="12">
        <v>2018</v>
      </c>
      <c r="H199" s="13" t="s">
        <v>389</v>
      </c>
      <c r="I199" s="156">
        <v>0.18099999999999999</v>
      </c>
      <c r="J199" s="23">
        <v>17</v>
      </c>
      <c r="K199" s="22" t="s">
        <v>390</v>
      </c>
      <c r="L199" s="21">
        <v>8</v>
      </c>
      <c r="M199" s="256" t="s">
        <v>405</v>
      </c>
      <c r="N199" s="200"/>
      <c r="O199" s="222"/>
      <c r="P199" s="265"/>
      <c r="Q199" s="169" t="s">
        <v>415</v>
      </c>
      <c r="R199" s="21">
        <v>1702021</v>
      </c>
      <c r="S199" s="13" t="s">
        <v>131</v>
      </c>
      <c r="T199" s="12" t="s">
        <v>416</v>
      </c>
      <c r="U199" s="21" t="s">
        <v>417</v>
      </c>
      <c r="V199" s="13" t="s">
        <v>418</v>
      </c>
      <c r="W199" s="12" t="s">
        <v>11</v>
      </c>
      <c r="X199" s="382">
        <v>500</v>
      </c>
      <c r="Y199" s="382">
        <v>50</v>
      </c>
      <c r="Z199" s="382">
        <v>150</v>
      </c>
      <c r="AA199" s="382">
        <v>150</v>
      </c>
      <c r="AB199" s="382">
        <v>150</v>
      </c>
      <c r="AC199" s="15">
        <f t="shared" si="145"/>
        <v>2725760701</v>
      </c>
      <c r="AD199" s="15">
        <f t="shared" si="146"/>
        <v>0</v>
      </c>
      <c r="AE199" s="15">
        <f t="shared" si="147"/>
        <v>0</v>
      </c>
      <c r="AF199" s="15">
        <f t="shared" si="148"/>
        <v>35617232</v>
      </c>
      <c r="AG199" s="16">
        <v>10000000</v>
      </c>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7">
        <v>2715760701</v>
      </c>
      <c r="BF199" s="17"/>
      <c r="BG199" s="17"/>
      <c r="BH199" s="17"/>
      <c r="BI199" s="17"/>
      <c r="BJ199" s="17"/>
      <c r="BK199" s="17"/>
      <c r="BL199" s="17"/>
      <c r="BM199" s="17"/>
      <c r="BN199" s="17"/>
      <c r="BO199" s="17"/>
      <c r="BP199" s="17">
        <v>35617232</v>
      </c>
      <c r="BQ199" s="17"/>
      <c r="BR199" s="17"/>
      <c r="BS199" s="17"/>
      <c r="BT199" s="17"/>
      <c r="BU199" s="17">
        <f t="shared" si="149"/>
        <v>9174000</v>
      </c>
      <c r="BV199" s="17">
        <v>9174000</v>
      </c>
      <c r="BW199" s="17"/>
      <c r="BX199" s="17"/>
      <c r="BY199" s="17"/>
      <c r="BZ199" s="17"/>
      <c r="CA199" s="17"/>
      <c r="CB199" s="17"/>
      <c r="CC199" s="17"/>
      <c r="CD199" s="17"/>
      <c r="CE199" s="17"/>
      <c r="CF199" s="17">
        <f t="shared" si="150"/>
        <v>20000000</v>
      </c>
      <c r="CG199" s="17">
        <v>20000000</v>
      </c>
      <c r="CH199" s="17"/>
      <c r="CI199" s="17"/>
      <c r="CJ199" s="17"/>
      <c r="CK199" s="17"/>
      <c r="CL199" s="17"/>
      <c r="CM199" s="17"/>
      <c r="CN199" s="17"/>
      <c r="CO199" s="17"/>
      <c r="CP199" s="17"/>
      <c r="CQ199" s="17">
        <f t="shared" si="151"/>
        <v>100000000</v>
      </c>
      <c r="CR199" s="17">
        <v>100000000</v>
      </c>
      <c r="CS199" s="17"/>
      <c r="CT199" s="17"/>
      <c r="CU199" s="17"/>
      <c r="CV199" s="17"/>
      <c r="CW199" s="17"/>
      <c r="CX199" s="17"/>
      <c r="CY199" s="17"/>
      <c r="CZ199" s="17"/>
      <c r="DA199" s="361"/>
      <c r="DB199" s="371">
        <f t="shared" si="152"/>
        <v>2854934701</v>
      </c>
      <c r="DC199" s="18"/>
      <c r="DD199" s="18"/>
      <c r="DE199" s="18"/>
      <c r="DF199" s="18"/>
      <c r="DG199" s="18"/>
      <c r="DH199" s="18"/>
      <c r="DI199" s="18"/>
      <c r="DJ199" s="18"/>
      <c r="DK199" s="18"/>
      <c r="DL199" s="18"/>
      <c r="DM199" s="18"/>
      <c r="DN199" s="18"/>
      <c r="DO199" s="18"/>
      <c r="DP199" s="18"/>
      <c r="DQ199" s="18"/>
      <c r="DR199" s="18"/>
      <c r="DS199" s="18"/>
      <c r="DT199" s="19"/>
    </row>
    <row r="200" spans="1:126" s="20" customFormat="1" ht="149.25" customHeight="1" x14ac:dyDescent="0.25">
      <c r="A200" s="86" t="s">
        <v>387</v>
      </c>
      <c r="B200" s="93"/>
      <c r="C200" s="119"/>
      <c r="D200" s="100" t="s">
        <v>388</v>
      </c>
      <c r="E200" s="13" t="s">
        <v>42</v>
      </c>
      <c r="F200" s="164">
        <v>0.16500000000000001</v>
      </c>
      <c r="G200" s="12">
        <v>2018</v>
      </c>
      <c r="H200" s="13" t="s">
        <v>389</v>
      </c>
      <c r="I200" s="156">
        <v>0.18099999999999999</v>
      </c>
      <c r="J200" s="23">
        <v>17</v>
      </c>
      <c r="K200" s="22" t="s">
        <v>390</v>
      </c>
      <c r="L200" s="21">
        <v>8</v>
      </c>
      <c r="M200" s="256" t="s">
        <v>405</v>
      </c>
      <c r="N200" s="200"/>
      <c r="O200" s="222"/>
      <c r="P200" s="265"/>
      <c r="Q200" s="169" t="s">
        <v>419</v>
      </c>
      <c r="R200" s="21" t="s">
        <v>420</v>
      </c>
      <c r="S200" s="13" t="s">
        <v>117</v>
      </c>
      <c r="T200" s="12" t="s">
        <v>421</v>
      </c>
      <c r="U200" s="21" t="s">
        <v>422</v>
      </c>
      <c r="V200" s="13" t="s">
        <v>423</v>
      </c>
      <c r="W200" s="12" t="s">
        <v>10</v>
      </c>
      <c r="X200" s="382">
        <v>1</v>
      </c>
      <c r="Y200" s="382">
        <v>1</v>
      </c>
      <c r="Z200" s="382">
        <v>1</v>
      </c>
      <c r="AA200" s="382">
        <v>1</v>
      </c>
      <c r="AB200" s="382">
        <v>1</v>
      </c>
      <c r="AC200" s="15">
        <f t="shared" si="145"/>
        <v>50000000</v>
      </c>
      <c r="AD200" s="15">
        <f t="shared" si="146"/>
        <v>0</v>
      </c>
      <c r="AE200" s="15">
        <f t="shared" si="147"/>
        <v>0</v>
      </c>
      <c r="AF200" s="15">
        <f t="shared" si="148"/>
        <v>0</v>
      </c>
      <c r="AG200" s="16">
        <v>50000000</v>
      </c>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7"/>
      <c r="BF200" s="17"/>
      <c r="BG200" s="17"/>
      <c r="BH200" s="17"/>
      <c r="BI200" s="17"/>
      <c r="BJ200" s="17"/>
      <c r="BK200" s="17"/>
      <c r="BL200" s="17"/>
      <c r="BM200" s="17"/>
      <c r="BN200" s="17"/>
      <c r="BO200" s="17"/>
      <c r="BP200" s="17"/>
      <c r="BQ200" s="17"/>
      <c r="BR200" s="17"/>
      <c r="BS200" s="17"/>
      <c r="BT200" s="17"/>
      <c r="BU200" s="17">
        <f t="shared" si="149"/>
        <v>45870000</v>
      </c>
      <c r="BV200" s="17">
        <v>45870000</v>
      </c>
      <c r="BW200" s="17"/>
      <c r="BX200" s="17"/>
      <c r="BY200" s="17"/>
      <c r="BZ200" s="17"/>
      <c r="CA200" s="17"/>
      <c r="CB200" s="17"/>
      <c r="CC200" s="17"/>
      <c r="CD200" s="17"/>
      <c r="CE200" s="17"/>
      <c r="CF200" s="17">
        <f t="shared" si="150"/>
        <v>70000000</v>
      </c>
      <c r="CG200" s="17">
        <v>70000000</v>
      </c>
      <c r="CH200" s="17"/>
      <c r="CI200" s="17"/>
      <c r="CJ200" s="17"/>
      <c r="CK200" s="17"/>
      <c r="CL200" s="17"/>
      <c r="CM200" s="17"/>
      <c r="CN200" s="17"/>
      <c r="CO200" s="17"/>
      <c r="CP200" s="17"/>
      <c r="CQ200" s="17">
        <f t="shared" si="151"/>
        <v>92900000</v>
      </c>
      <c r="CR200" s="17">
        <v>92900000</v>
      </c>
      <c r="CS200" s="17"/>
      <c r="CT200" s="17"/>
      <c r="CU200" s="17"/>
      <c r="CV200" s="17"/>
      <c r="CW200" s="17"/>
      <c r="CX200" s="17"/>
      <c r="CY200" s="17"/>
      <c r="CZ200" s="17"/>
      <c r="DA200" s="361"/>
      <c r="DB200" s="371">
        <f t="shared" si="152"/>
        <v>258770000</v>
      </c>
      <c r="DC200" s="18"/>
      <c r="DD200" s="18"/>
      <c r="DE200" s="18"/>
      <c r="DF200" s="18"/>
      <c r="DG200" s="18"/>
      <c r="DH200" s="18"/>
      <c r="DI200" s="18"/>
      <c r="DJ200" s="18"/>
      <c r="DK200" s="18"/>
      <c r="DL200" s="18"/>
      <c r="DM200" s="18"/>
      <c r="DN200" s="18"/>
      <c r="DO200" s="18"/>
      <c r="DP200" s="18"/>
      <c r="DQ200" s="18"/>
      <c r="DR200" s="18"/>
      <c r="DS200" s="18"/>
      <c r="DT200" s="19"/>
    </row>
    <row r="201" spans="1:126" s="20" customFormat="1" ht="147.75" customHeight="1" x14ac:dyDescent="0.25">
      <c r="A201" s="86" t="s">
        <v>387</v>
      </c>
      <c r="B201" s="93"/>
      <c r="C201" s="119"/>
      <c r="D201" s="100" t="s">
        <v>388</v>
      </c>
      <c r="E201" s="13" t="s">
        <v>42</v>
      </c>
      <c r="F201" s="164">
        <v>0.16500000000000001</v>
      </c>
      <c r="G201" s="12">
        <v>2018</v>
      </c>
      <c r="H201" s="13" t="s">
        <v>389</v>
      </c>
      <c r="I201" s="156">
        <v>0.18099999999999999</v>
      </c>
      <c r="J201" s="23">
        <v>17</v>
      </c>
      <c r="K201" s="22" t="s">
        <v>390</v>
      </c>
      <c r="L201" s="21">
        <v>8</v>
      </c>
      <c r="M201" s="256" t="s">
        <v>405</v>
      </c>
      <c r="N201" s="200"/>
      <c r="O201" s="222"/>
      <c r="P201" s="265"/>
      <c r="Q201" s="169" t="s">
        <v>424</v>
      </c>
      <c r="R201" s="21">
        <v>1702024</v>
      </c>
      <c r="S201" s="13" t="s">
        <v>425</v>
      </c>
      <c r="T201" s="12" t="s">
        <v>426</v>
      </c>
      <c r="U201" s="21" t="s">
        <v>427</v>
      </c>
      <c r="V201" s="13" t="s">
        <v>428</v>
      </c>
      <c r="W201" s="12" t="s">
        <v>10</v>
      </c>
      <c r="X201" s="382">
        <v>12</v>
      </c>
      <c r="Y201" s="382">
        <v>12</v>
      </c>
      <c r="Z201" s="382">
        <v>12</v>
      </c>
      <c r="AA201" s="382">
        <v>12</v>
      </c>
      <c r="AB201" s="382">
        <v>12</v>
      </c>
      <c r="AC201" s="15">
        <f t="shared" si="145"/>
        <v>50000000</v>
      </c>
      <c r="AD201" s="15">
        <f t="shared" si="146"/>
        <v>0</v>
      </c>
      <c r="AE201" s="15">
        <f t="shared" si="147"/>
        <v>0</v>
      </c>
      <c r="AF201" s="15">
        <f t="shared" si="148"/>
        <v>0</v>
      </c>
      <c r="AG201" s="16">
        <v>50000000</v>
      </c>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7"/>
      <c r="BF201" s="17"/>
      <c r="BG201" s="17"/>
      <c r="BH201" s="17"/>
      <c r="BI201" s="17"/>
      <c r="BJ201" s="17"/>
      <c r="BK201" s="17"/>
      <c r="BL201" s="17"/>
      <c r="BM201" s="17"/>
      <c r="BN201" s="17"/>
      <c r="BO201" s="17"/>
      <c r="BP201" s="17"/>
      <c r="BQ201" s="17"/>
      <c r="BR201" s="17"/>
      <c r="BS201" s="17"/>
      <c r="BT201" s="17"/>
      <c r="BU201" s="17">
        <f t="shared" si="149"/>
        <v>45870000</v>
      </c>
      <c r="BV201" s="17">
        <v>45870000</v>
      </c>
      <c r="BW201" s="17"/>
      <c r="BX201" s="17"/>
      <c r="BY201" s="17"/>
      <c r="BZ201" s="17"/>
      <c r="CA201" s="17"/>
      <c r="CB201" s="17"/>
      <c r="CC201" s="17"/>
      <c r="CD201" s="17"/>
      <c r="CE201" s="17"/>
      <c r="CF201" s="17">
        <f t="shared" si="150"/>
        <v>70000000</v>
      </c>
      <c r="CG201" s="17">
        <v>70000000</v>
      </c>
      <c r="CH201" s="17"/>
      <c r="CI201" s="17"/>
      <c r="CJ201" s="17"/>
      <c r="CK201" s="17"/>
      <c r="CL201" s="17"/>
      <c r="CM201" s="17"/>
      <c r="CN201" s="17"/>
      <c r="CO201" s="17"/>
      <c r="CP201" s="17"/>
      <c r="CQ201" s="17">
        <f t="shared" si="151"/>
        <v>92900000</v>
      </c>
      <c r="CR201" s="17">
        <v>92900000</v>
      </c>
      <c r="CS201" s="17"/>
      <c r="CT201" s="17"/>
      <c r="CU201" s="17"/>
      <c r="CV201" s="17"/>
      <c r="CW201" s="17"/>
      <c r="CX201" s="17"/>
      <c r="CY201" s="17"/>
      <c r="CZ201" s="17"/>
      <c r="DA201" s="361"/>
      <c r="DB201" s="371">
        <f t="shared" si="152"/>
        <v>258770000</v>
      </c>
      <c r="DC201" s="18"/>
      <c r="DD201" s="18"/>
      <c r="DE201" s="18"/>
      <c r="DF201" s="18"/>
      <c r="DG201" s="18"/>
      <c r="DH201" s="18"/>
      <c r="DI201" s="18"/>
      <c r="DJ201" s="18"/>
      <c r="DK201" s="18"/>
      <c r="DL201" s="18"/>
      <c r="DM201" s="18"/>
      <c r="DN201" s="18"/>
      <c r="DO201" s="18"/>
      <c r="DP201" s="18"/>
      <c r="DQ201" s="18"/>
      <c r="DR201" s="18"/>
      <c r="DS201" s="18"/>
      <c r="DT201" s="19"/>
    </row>
    <row r="202" spans="1:126" s="20" customFormat="1" ht="150" customHeight="1" x14ac:dyDescent="0.25">
      <c r="A202" s="86" t="s">
        <v>387</v>
      </c>
      <c r="B202" s="93"/>
      <c r="C202" s="119"/>
      <c r="D202" s="100" t="s">
        <v>388</v>
      </c>
      <c r="E202" s="13" t="s">
        <v>42</v>
      </c>
      <c r="F202" s="164">
        <v>0.16500000000000001</v>
      </c>
      <c r="G202" s="12">
        <v>2018</v>
      </c>
      <c r="H202" s="13" t="s">
        <v>389</v>
      </c>
      <c r="I202" s="156">
        <v>0.18099999999999999</v>
      </c>
      <c r="J202" s="23">
        <v>17</v>
      </c>
      <c r="K202" s="22" t="s">
        <v>390</v>
      </c>
      <c r="L202" s="21">
        <v>13</v>
      </c>
      <c r="M202" s="256" t="s">
        <v>429</v>
      </c>
      <c r="N202" s="200"/>
      <c r="O202" s="222"/>
      <c r="P202" s="265"/>
      <c r="Q202" s="169" t="s">
        <v>430</v>
      </c>
      <c r="R202" s="21">
        <v>1702025</v>
      </c>
      <c r="S202" s="13" t="s">
        <v>132</v>
      </c>
      <c r="T202" s="12" t="s">
        <v>431</v>
      </c>
      <c r="U202" s="21" t="s">
        <v>432</v>
      </c>
      <c r="V202" s="13" t="s">
        <v>433</v>
      </c>
      <c r="W202" s="12" t="s">
        <v>11</v>
      </c>
      <c r="X202" s="382">
        <v>100</v>
      </c>
      <c r="Y202" s="382">
        <v>25</v>
      </c>
      <c r="Z202" s="382">
        <v>25</v>
      </c>
      <c r="AA202" s="382">
        <v>25</v>
      </c>
      <c r="AB202" s="382">
        <v>25</v>
      </c>
      <c r="AC202" s="15">
        <f t="shared" si="145"/>
        <v>30000000</v>
      </c>
      <c r="AD202" s="15">
        <f t="shared" si="146"/>
        <v>0</v>
      </c>
      <c r="AE202" s="15">
        <f t="shared" si="147"/>
        <v>0</v>
      </c>
      <c r="AF202" s="15">
        <f t="shared" si="148"/>
        <v>0</v>
      </c>
      <c r="AG202" s="16">
        <v>30000000</v>
      </c>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7"/>
      <c r="BF202" s="17"/>
      <c r="BG202" s="17"/>
      <c r="BH202" s="17"/>
      <c r="BI202" s="17"/>
      <c r="BJ202" s="17"/>
      <c r="BK202" s="17"/>
      <c r="BL202" s="17"/>
      <c r="BM202" s="17"/>
      <c r="BN202" s="17"/>
      <c r="BO202" s="17"/>
      <c r="BP202" s="17"/>
      <c r="BQ202" s="17"/>
      <c r="BR202" s="17"/>
      <c r="BS202" s="17"/>
      <c r="BT202" s="17"/>
      <c r="BU202" s="17">
        <f t="shared" si="149"/>
        <v>27522000</v>
      </c>
      <c r="BV202" s="17">
        <v>27522000</v>
      </c>
      <c r="BW202" s="17"/>
      <c r="BX202" s="17"/>
      <c r="BY202" s="17"/>
      <c r="BZ202" s="17"/>
      <c r="CA202" s="17"/>
      <c r="CB202" s="17"/>
      <c r="CC202" s="17"/>
      <c r="CD202" s="17"/>
      <c r="CE202" s="17"/>
      <c r="CF202" s="17">
        <f t="shared" si="150"/>
        <v>50000000</v>
      </c>
      <c r="CG202" s="17">
        <v>50000000</v>
      </c>
      <c r="CH202" s="17"/>
      <c r="CI202" s="17"/>
      <c r="CJ202" s="17"/>
      <c r="CK202" s="17"/>
      <c r="CL202" s="17"/>
      <c r="CM202" s="17"/>
      <c r="CN202" s="17"/>
      <c r="CO202" s="17"/>
      <c r="CP202" s="17"/>
      <c r="CQ202" s="17">
        <f t="shared" si="151"/>
        <v>55740000</v>
      </c>
      <c r="CR202" s="17">
        <v>55740000</v>
      </c>
      <c r="CS202" s="17"/>
      <c r="CT202" s="17"/>
      <c r="CU202" s="17"/>
      <c r="CV202" s="17"/>
      <c r="CW202" s="17"/>
      <c r="CX202" s="17"/>
      <c r="CY202" s="17"/>
      <c r="CZ202" s="17"/>
      <c r="DA202" s="361"/>
      <c r="DB202" s="371">
        <f t="shared" si="152"/>
        <v>163262000</v>
      </c>
      <c r="DC202" s="18"/>
      <c r="DD202" s="18"/>
      <c r="DE202" s="18"/>
      <c r="DF202" s="18"/>
      <c r="DG202" s="18"/>
      <c r="DH202" s="18"/>
      <c r="DI202" s="18"/>
      <c r="DJ202" s="18"/>
      <c r="DK202" s="18"/>
      <c r="DL202" s="18"/>
      <c r="DM202" s="18"/>
      <c r="DN202" s="18"/>
      <c r="DO202" s="18"/>
      <c r="DP202" s="18"/>
      <c r="DQ202" s="18"/>
      <c r="DR202" s="18"/>
      <c r="DS202" s="18"/>
      <c r="DT202" s="19"/>
    </row>
    <row r="203" spans="1:126" s="20" customFormat="1" ht="157.5" customHeight="1" x14ac:dyDescent="0.25">
      <c r="A203" s="86" t="s">
        <v>387</v>
      </c>
      <c r="B203" s="93"/>
      <c r="C203" s="119"/>
      <c r="D203" s="100" t="s">
        <v>388</v>
      </c>
      <c r="E203" s="13" t="s">
        <v>42</v>
      </c>
      <c r="F203" s="164">
        <v>0.16500000000000001</v>
      </c>
      <c r="G203" s="12">
        <v>2018</v>
      </c>
      <c r="H203" s="13" t="s">
        <v>389</v>
      </c>
      <c r="I203" s="156">
        <v>0.18099999999999999</v>
      </c>
      <c r="J203" s="23">
        <v>17</v>
      </c>
      <c r="K203" s="22" t="s">
        <v>390</v>
      </c>
      <c r="L203" s="21">
        <v>13</v>
      </c>
      <c r="M203" s="256" t="s">
        <v>429</v>
      </c>
      <c r="N203" s="200"/>
      <c r="O203" s="222"/>
      <c r="P203" s="265"/>
      <c r="Q203" s="169" t="s">
        <v>434</v>
      </c>
      <c r="R203" s="21">
        <v>1702038</v>
      </c>
      <c r="S203" s="13" t="s">
        <v>128</v>
      </c>
      <c r="T203" s="12" t="s">
        <v>435</v>
      </c>
      <c r="U203" s="21" t="s">
        <v>436</v>
      </c>
      <c r="V203" s="13" t="s">
        <v>437</v>
      </c>
      <c r="W203" s="12" t="s">
        <v>10</v>
      </c>
      <c r="X203" s="382">
        <v>30</v>
      </c>
      <c r="Y203" s="382">
        <v>30</v>
      </c>
      <c r="Z203" s="382">
        <v>30</v>
      </c>
      <c r="AA203" s="382">
        <v>30</v>
      </c>
      <c r="AB203" s="382">
        <v>30</v>
      </c>
      <c r="AC203" s="15">
        <f t="shared" si="145"/>
        <v>71204155</v>
      </c>
      <c r="AD203" s="15">
        <f t="shared" si="146"/>
        <v>5000000</v>
      </c>
      <c r="AE203" s="15">
        <f t="shared" si="147"/>
        <v>5000000</v>
      </c>
      <c r="AF203" s="15">
        <f t="shared" si="148"/>
        <v>0</v>
      </c>
      <c r="AG203" s="16">
        <v>71204155</v>
      </c>
      <c r="AH203" s="16">
        <v>5000000</v>
      </c>
      <c r="AI203" s="16">
        <v>5000000</v>
      </c>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7"/>
      <c r="BF203" s="17"/>
      <c r="BG203" s="17"/>
      <c r="BH203" s="17"/>
      <c r="BI203" s="17"/>
      <c r="BJ203" s="17"/>
      <c r="BK203" s="17"/>
      <c r="BL203" s="17"/>
      <c r="BM203" s="17"/>
      <c r="BN203" s="17"/>
      <c r="BO203" s="17"/>
      <c r="BP203" s="17"/>
      <c r="BQ203" s="17"/>
      <c r="BR203" s="17"/>
      <c r="BS203" s="17"/>
      <c r="BT203" s="17"/>
      <c r="BU203" s="17">
        <f t="shared" si="149"/>
        <v>65322692.210000001</v>
      </c>
      <c r="BV203" s="17">
        <v>65322692.210000001</v>
      </c>
      <c r="BW203" s="17"/>
      <c r="BX203" s="17"/>
      <c r="BY203" s="17"/>
      <c r="BZ203" s="17"/>
      <c r="CA203" s="17"/>
      <c r="CB203" s="17"/>
      <c r="CC203" s="17"/>
      <c r="CD203" s="17"/>
      <c r="CE203" s="17"/>
      <c r="CF203" s="17">
        <f t="shared" si="150"/>
        <v>50000000</v>
      </c>
      <c r="CG203" s="17">
        <v>50000000</v>
      </c>
      <c r="CH203" s="17"/>
      <c r="CI203" s="17"/>
      <c r="CJ203" s="17"/>
      <c r="CK203" s="17"/>
      <c r="CL203" s="17"/>
      <c r="CM203" s="17"/>
      <c r="CN203" s="17"/>
      <c r="CO203" s="17"/>
      <c r="CP203" s="17"/>
      <c r="CQ203" s="17">
        <f t="shared" si="151"/>
        <v>132297320.16</v>
      </c>
      <c r="CR203" s="17">
        <v>132297320.16</v>
      </c>
      <c r="CS203" s="17"/>
      <c r="CT203" s="17"/>
      <c r="CU203" s="17"/>
      <c r="CV203" s="17"/>
      <c r="CW203" s="17"/>
      <c r="CX203" s="17"/>
      <c r="CY203" s="17"/>
      <c r="CZ203" s="17"/>
      <c r="DA203" s="361"/>
      <c r="DB203" s="371">
        <f t="shared" si="152"/>
        <v>318824167.37</v>
      </c>
      <c r="DC203" s="18"/>
      <c r="DD203" s="18"/>
      <c r="DE203" s="18"/>
      <c r="DF203" s="18"/>
      <c r="DG203" s="18"/>
      <c r="DH203" s="18"/>
      <c r="DI203" s="18"/>
      <c r="DJ203" s="18"/>
      <c r="DK203" s="18"/>
      <c r="DL203" s="18"/>
      <c r="DM203" s="18"/>
      <c r="DN203" s="18"/>
      <c r="DO203" s="18"/>
      <c r="DP203" s="18"/>
      <c r="DQ203" s="18"/>
      <c r="DR203" s="18"/>
      <c r="DS203" s="18"/>
      <c r="DT203" s="19"/>
    </row>
    <row r="204" spans="1:126" s="20" customFormat="1" ht="132.75" customHeight="1" x14ac:dyDescent="0.25">
      <c r="A204" s="86" t="s">
        <v>387</v>
      </c>
      <c r="B204" s="93"/>
      <c r="C204" s="119"/>
      <c r="D204" s="100" t="s">
        <v>388</v>
      </c>
      <c r="E204" s="13" t="s">
        <v>42</v>
      </c>
      <c r="F204" s="164">
        <v>0.16500000000000001</v>
      </c>
      <c r="G204" s="12">
        <v>2018</v>
      </c>
      <c r="H204" s="13" t="s">
        <v>389</v>
      </c>
      <c r="I204" s="156">
        <v>0.18099999999999999</v>
      </c>
      <c r="J204" s="23">
        <v>17</v>
      </c>
      <c r="K204" s="22" t="s">
        <v>390</v>
      </c>
      <c r="L204" s="21">
        <v>13</v>
      </c>
      <c r="M204" s="256" t="s">
        <v>429</v>
      </c>
      <c r="N204" s="200"/>
      <c r="O204" s="222"/>
      <c r="P204" s="265"/>
      <c r="Q204" s="169" t="s">
        <v>434</v>
      </c>
      <c r="R204" s="21">
        <v>1702038</v>
      </c>
      <c r="S204" s="13" t="s">
        <v>128</v>
      </c>
      <c r="T204" s="24" t="s">
        <v>438</v>
      </c>
      <c r="U204" s="21" t="s">
        <v>439</v>
      </c>
      <c r="V204" s="13" t="s">
        <v>440</v>
      </c>
      <c r="W204" s="382" t="s">
        <v>11</v>
      </c>
      <c r="X204" s="382">
        <v>300</v>
      </c>
      <c r="Y204" s="382">
        <v>60</v>
      </c>
      <c r="Z204" s="382">
        <v>80</v>
      </c>
      <c r="AA204" s="382">
        <v>80</v>
      </c>
      <c r="AB204" s="382">
        <v>80</v>
      </c>
      <c r="AC204" s="15">
        <f t="shared" si="145"/>
        <v>40000000</v>
      </c>
      <c r="AD204" s="15">
        <f t="shared" si="146"/>
        <v>21400000</v>
      </c>
      <c r="AE204" s="15">
        <f t="shared" si="147"/>
        <v>17800000</v>
      </c>
      <c r="AF204" s="15">
        <f t="shared" si="148"/>
        <v>0</v>
      </c>
      <c r="AG204" s="16">
        <v>40000000</v>
      </c>
      <c r="AH204" s="16">
        <v>21400000</v>
      </c>
      <c r="AI204" s="16">
        <v>17800000</v>
      </c>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7"/>
      <c r="BF204" s="17"/>
      <c r="BG204" s="17"/>
      <c r="BH204" s="17"/>
      <c r="BI204" s="17"/>
      <c r="BJ204" s="17"/>
      <c r="BK204" s="17"/>
      <c r="BL204" s="17"/>
      <c r="BM204" s="17"/>
      <c r="BN204" s="17"/>
      <c r="BO204" s="17"/>
      <c r="BP204" s="17"/>
      <c r="BQ204" s="17"/>
      <c r="BR204" s="17"/>
      <c r="BS204" s="17"/>
      <c r="BT204" s="17"/>
      <c r="BU204" s="17">
        <f t="shared" si="149"/>
        <v>18348000</v>
      </c>
      <c r="BV204" s="17">
        <v>18348000</v>
      </c>
      <c r="BW204" s="17"/>
      <c r="BX204" s="17"/>
      <c r="BY204" s="17"/>
      <c r="BZ204" s="17"/>
      <c r="CA204" s="17"/>
      <c r="CB204" s="17"/>
      <c r="CC204" s="17"/>
      <c r="CD204" s="17"/>
      <c r="CE204" s="17"/>
      <c r="CF204" s="17">
        <f t="shared" si="150"/>
        <v>79549281.760000005</v>
      </c>
      <c r="CG204" s="17">
        <v>79549281.760000005</v>
      </c>
      <c r="CH204" s="17"/>
      <c r="CI204" s="17"/>
      <c r="CJ204" s="17"/>
      <c r="CK204" s="17"/>
      <c r="CL204" s="17"/>
      <c r="CM204" s="17"/>
      <c r="CN204" s="17"/>
      <c r="CO204" s="17"/>
      <c r="CP204" s="17"/>
      <c r="CQ204" s="17">
        <f t="shared" si="151"/>
        <v>100000000</v>
      </c>
      <c r="CR204" s="17">
        <v>100000000</v>
      </c>
      <c r="CS204" s="17"/>
      <c r="CT204" s="17"/>
      <c r="CU204" s="17"/>
      <c r="CV204" s="17"/>
      <c r="CW204" s="17"/>
      <c r="CX204" s="17"/>
      <c r="CY204" s="17"/>
      <c r="CZ204" s="17"/>
      <c r="DA204" s="361"/>
      <c r="DB204" s="371">
        <f t="shared" si="152"/>
        <v>237897281.75999999</v>
      </c>
      <c r="DC204" s="18"/>
      <c r="DD204" s="18"/>
      <c r="DE204" s="18"/>
      <c r="DF204" s="18"/>
      <c r="DG204" s="18"/>
      <c r="DH204" s="18"/>
      <c r="DI204" s="18"/>
      <c r="DJ204" s="18"/>
      <c r="DK204" s="18"/>
      <c r="DL204" s="18"/>
      <c r="DM204" s="18"/>
      <c r="DN204" s="18"/>
      <c r="DO204" s="18"/>
      <c r="DP204" s="18"/>
      <c r="DQ204" s="18"/>
      <c r="DR204" s="18"/>
      <c r="DS204" s="18"/>
      <c r="DT204" s="19"/>
    </row>
    <row r="205" spans="1:126" s="7" customFormat="1" ht="27" customHeight="1" x14ac:dyDescent="0.25">
      <c r="A205" s="115"/>
      <c r="B205" s="125"/>
      <c r="C205" s="126"/>
      <c r="D205" s="118"/>
      <c r="E205" s="80"/>
      <c r="F205" s="141"/>
      <c r="G205" s="80"/>
      <c r="H205" s="80"/>
      <c r="I205" s="141"/>
      <c r="J205" s="80"/>
      <c r="K205" s="80"/>
      <c r="L205" s="80"/>
      <c r="M205" s="253"/>
      <c r="N205" s="179">
        <v>5</v>
      </c>
      <c r="O205" s="179">
        <v>1703</v>
      </c>
      <c r="P205" s="180" t="s">
        <v>133</v>
      </c>
      <c r="Q205" s="175"/>
      <c r="R205" s="419"/>
      <c r="S205" s="420"/>
      <c r="T205" s="420"/>
      <c r="U205" s="420"/>
      <c r="V205" s="420"/>
      <c r="W205" s="420"/>
      <c r="X205" s="414"/>
      <c r="Y205" s="414"/>
      <c r="Z205" s="414"/>
      <c r="AA205" s="414"/>
      <c r="AB205" s="109"/>
      <c r="AC205" s="85">
        <f t="shared" ref="AC205:DB205" si="153">AC206</f>
        <v>2805760701</v>
      </c>
      <c r="AD205" s="85">
        <f t="shared" si="153"/>
        <v>0</v>
      </c>
      <c r="AE205" s="85">
        <f t="shared" si="153"/>
        <v>0</v>
      </c>
      <c r="AF205" s="85">
        <f t="shared" si="153"/>
        <v>0</v>
      </c>
      <c r="AG205" s="85">
        <f t="shared" si="153"/>
        <v>90000000</v>
      </c>
      <c r="AH205" s="85">
        <f t="shared" si="153"/>
        <v>0</v>
      </c>
      <c r="AI205" s="85">
        <f t="shared" si="153"/>
        <v>0</v>
      </c>
      <c r="AJ205" s="85">
        <f t="shared" si="153"/>
        <v>0</v>
      </c>
      <c r="AK205" s="85">
        <f t="shared" si="153"/>
        <v>0</v>
      </c>
      <c r="AL205" s="85">
        <f t="shared" si="153"/>
        <v>0</v>
      </c>
      <c r="AM205" s="85">
        <f t="shared" si="153"/>
        <v>0</v>
      </c>
      <c r="AN205" s="85">
        <f t="shared" si="153"/>
        <v>0</v>
      </c>
      <c r="AO205" s="85">
        <f t="shared" si="153"/>
        <v>0</v>
      </c>
      <c r="AP205" s="85">
        <f t="shared" si="153"/>
        <v>0</v>
      </c>
      <c r="AQ205" s="85">
        <f t="shared" si="153"/>
        <v>0</v>
      </c>
      <c r="AR205" s="85">
        <f t="shared" si="153"/>
        <v>0</v>
      </c>
      <c r="AS205" s="85">
        <f t="shared" si="153"/>
        <v>0</v>
      </c>
      <c r="AT205" s="85">
        <f t="shared" si="153"/>
        <v>0</v>
      </c>
      <c r="AU205" s="85">
        <f t="shared" si="153"/>
        <v>0</v>
      </c>
      <c r="AV205" s="85">
        <f t="shared" si="153"/>
        <v>0</v>
      </c>
      <c r="AW205" s="85">
        <f t="shared" si="153"/>
        <v>0</v>
      </c>
      <c r="AX205" s="85">
        <f t="shared" si="153"/>
        <v>0</v>
      </c>
      <c r="AY205" s="85">
        <f t="shared" si="153"/>
        <v>0</v>
      </c>
      <c r="AZ205" s="85">
        <f t="shared" si="153"/>
        <v>0</v>
      </c>
      <c r="BA205" s="85">
        <f t="shared" si="153"/>
        <v>0</v>
      </c>
      <c r="BB205" s="85">
        <f t="shared" si="153"/>
        <v>0</v>
      </c>
      <c r="BC205" s="85">
        <f t="shared" si="153"/>
        <v>0</v>
      </c>
      <c r="BD205" s="85">
        <f t="shared" si="153"/>
        <v>0</v>
      </c>
      <c r="BE205" s="85">
        <f t="shared" si="153"/>
        <v>2715760701</v>
      </c>
      <c r="BF205" s="85">
        <f t="shared" si="153"/>
        <v>0</v>
      </c>
      <c r="BG205" s="85">
        <f t="shared" si="153"/>
        <v>0</v>
      </c>
      <c r="BH205" s="85">
        <f t="shared" si="153"/>
        <v>0</v>
      </c>
      <c r="BI205" s="85">
        <f t="shared" si="153"/>
        <v>0</v>
      </c>
      <c r="BJ205" s="85">
        <f t="shared" si="153"/>
        <v>0</v>
      </c>
      <c r="BK205" s="85">
        <f t="shared" si="153"/>
        <v>0</v>
      </c>
      <c r="BL205" s="85">
        <f t="shared" si="153"/>
        <v>0</v>
      </c>
      <c r="BM205" s="85">
        <f t="shared" si="153"/>
        <v>0</v>
      </c>
      <c r="BN205" s="85">
        <f t="shared" si="153"/>
        <v>0</v>
      </c>
      <c r="BO205" s="85">
        <f t="shared" si="153"/>
        <v>0</v>
      </c>
      <c r="BP205" s="85">
        <f t="shared" si="153"/>
        <v>0</v>
      </c>
      <c r="BQ205" s="85">
        <f t="shared" si="153"/>
        <v>0</v>
      </c>
      <c r="BR205" s="85">
        <f t="shared" si="153"/>
        <v>0</v>
      </c>
      <c r="BS205" s="85">
        <f t="shared" si="153"/>
        <v>0</v>
      </c>
      <c r="BT205" s="85">
        <f t="shared" si="153"/>
        <v>0</v>
      </c>
      <c r="BU205" s="85">
        <f t="shared" si="153"/>
        <v>78437700</v>
      </c>
      <c r="BV205" s="85">
        <f t="shared" si="153"/>
        <v>78437700</v>
      </c>
      <c r="BW205" s="85">
        <f t="shared" si="153"/>
        <v>0</v>
      </c>
      <c r="BX205" s="85">
        <f t="shared" si="153"/>
        <v>0</v>
      </c>
      <c r="BY205" s="85">
        <f t="shared" si="153"/>
        <v>0</v>
      </c>
      <c r="BZ205" s="85">
        <f t="shared" si="153"/>
        <v>0</v>
      </c>
      <c r="CA205" s="85">
        <f t="shared" si="153"/>
        <v>0</v>
      </c>
      <c r="CB205" s="85">
        <f t="shared" si="153"/>
        <v>0</v>
      </c>
      <c r="CC205" s="85">
        <f t="shared" si="153"/>
        <v>0</v>
      </c>
      <c r="CD205" s="85">
        <f t="shared" si="153"/>
        <v>0</v>
      </c>
      <c r="CE205" s="85">
        <f t="shared" si="153"/>
        <v>0</v>
      </c>
      <c r="CF205" s="85">
        <f t="shared" si="153"/>
        <v>97038874.799999997</v>
      </c>
      <c r="CG205" s="85">
        <f t="shared" si="153"/>
        <v>97038874.799999997</v>
      </c>
      <c r="CH205" s="85">
        <f t="shared" si="153"/>
        <v>0</v>
      </c>
      <c r="CI205" s="85">
        <f t="shared" si="153"/>
        <v>0</v>
      </c>
      <c r="CJ205" s="85">
        <f t="shared" si="153"/>
        <v>0</v>
      </c>
      <c r="CK205" s="85">
        <f t="shared" si="153"/>
        <v>0</v>
      </c>
      <c r="CL205" s="85">
        <f t="shared" si="153"/>
        <v>0</v>
      </c>
      <c r="CM205" s="85">
        <f t="shared" si="153"/>
        <v>0</v>
      </c>
      <c r="CN205" s="85">
        <f t="shared" si="153"/>
        <v>0</v>
      </c>
      <c r="CO205" s="85">
        <f t="shared" si="153"/>
        <v>0</v>
      </c>
      <c r="CP205" s="85">
        <f t="shared" si="153"/>
        <v>0</v>
      </c>
      <c r="CQ205" s="85">
        <f t="shared" si="153"/>
        <v>162755226</v>
      </c>
      <c r="CR205" s="85">
        <f t="shared" si="153"/>
        <v>162755226</v>
      </c>
      <c r="CS205" s="85">
        <f t="shared" si="153"/>
        <v>0</v>
      </c>
      <c r="CT205" s="85">
        <f t="shared" si="153"/>
        <v>0</v>
      </c>
      <c r="CU205" s="85">
        <f t="shared" si="153"/>
        <v>0</v>
      </c>
      <c r="CV205" s="85">
        <f t="shared" si="153"/>
        <v>0</v>
      </c>
      <c r="CW205" s="85">
        <f t="shared" si="153"/>
        <v>0</v>
      </c>
      <c r="CX205" s="85">
        <f t="shared" si="153"/>
        <v>0</v>
      </c>
      <c r="CY205" s="85">
        <f t="shared" si="153"/>
        <v>0</v>
      </c>
      <c r="CZ205" s="85">
        <f t="shared" si="153"/>
        <v>0</v>
      </c>
      <c r="DA205" s="360">
        <f t="shared" si="153"/>
        <v>0</v>
      </c>
      <c r="DB205" s="85">
        <f t="shared" si="153"/>
        <v>3143992501.8000002</v>
      </c>
      <c r="DC205" s="5"/>
      <c r="DD205" s="5"/>
      <c r="DE205" s="5"/>
      <c r="DF205" s="5"/>
      <c r="DG205" s="5"/>
      <c r="DH205" s="5"/>
      <c r="DI205" s="5"/>
      <c r="DJ205" s="5"/>
      <c r="DK205" s="5"/>
      <c r="DL205" s="5"/>
      <c r="DM205" s="5"/>
      <c r="DN205" s="5"/>
      <c r="DO205" s="5"/>
      <c r="DP205" s="5"/>
      <c r="DQ205" s="5"/>
      <c r="DR205" s="5"/>
      <c r="DS205" s="5"/>
      <c r="DT205" s="5"/>
      <c r="DU205" s="81"/>
      <c r="DV205" s="81"/>
    </row>
    <row r="206" spans="1:126" s="20" customFormat="1" ht="145.5" customHeight="1" x14ac:dyDescent="0.25">
      <c r="A206" s="86" t="s">
        <v>387</v>
      </c>
      <c r="B206" s="93"/>
      <c r="C206" s="119"/>
      <c r="D206" s="100" t="s">
        <v>388</v>
      </c>
      <c r="E206" s="13" t="s">
        <v>42</v>
      </c>
      <c r="F206" s="164">
        <v>0.16500000000000001</v>
      </c>
      <c r="G206" s="12">
        <v>2018</v>
      </c>
      <c r="H206" s="13" t="s">
        <v>389</v>
      </c>
      <c r="I206" s="156">
        <v>0.18099999999999999</v>
      </c>
      <c r="J206" s="23">
        <v>17</v>
      </c>
      <c r="K206" s="22" t="s">
        <v>390</v>
      </c>
      <c r="L206" s="21">
        <v>8</v>
      </c>
      <c r="M206" s="256" t="s">
        <v>405</v>
      </c>
      <c r="N206" s="108"/>
      <c r="O206" s="222"/>
      <c r="P206" s="265"/>
      <c r="Q206" s="169" t="s">
        <v>448</v>
      </c>
      <c r="R206" s="21">
        <v>1703013</v>
      </c>
      <c r="S206" s="13" t="s">
        <v>134</v>
      </c>
      <c r="T206" s="12" t="s">
        <v>449</v>
      </c>
      <c r="U206" s="21" t="s">
        <v>450</v>
      </c>
      <c r="V206" s="13" t="s">
        <v>451</v>
      </c>
      <c r="W206" s="382" t="s">
        <v>11</v>
      </c>
      <c r="X206" s="12">
        <v>300</v>
      </c>
      <c r="Y206" s="12">
        <v>75</v>
      </c>
      <c r="Z206" s="12">
        <v>100</v>
      </c>
      <c r="AA206" s="12">
        <v>70</v>
      </c>
      <c r="AB206" s="12">
        <v>55</v>
      </c>
      <c r="AC206" s="15">
        <f t="shared" ref="AC206" si="154">AG206+AK206+AO206+AS206+AW206+BA206+BE206+BI206+BM206+BQ206</f>
        <v>2805760701</v>
      </c>
      <c r="AD206" s="15">
        <f t="shared" ref="AD206" si="155">AH206+AL206+AP206+AT206+AX206+BB206+BF206+BJ206+BN206+BR206</f>
        <v>0</v>
      </c>
      <c r="AE206" s="15">
        <f>AI206+AM206+AQ206+AU206+AY206+BC206+BG206+BK206+BO206+BS206</f>
        <v>0</v>
      </c>
      <c r="AF206" s="15">
        <f>AJ206+AN206+AR206+AV206+AZ206+BD206+BH206+BL206+BP206+BT206</f>
        <v>0</v>
      </c>
      <c r="AG206" s="16">
        <v>90000000</v>
      </c>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7">
        <v>2715760701</v>
      </c>
      <c r="BF206" s="17"/>
      <c r="BG206" s="17"/>
      <c r="BH206" s="17"/>
      <c r="BI206" s="17"/>
      <c r="BJ206" s="17"/>
      <c r="BK206" s="17"/>
      <c r="BL206" s="17"/>
      <c r="BM206" s="17"/>
      <c r="BN206" s="17"/>
      <c r="BO206" s="17"/>
      <c r="BP206" s="17"/>
      <c r="BQ206" s="17"/>
      <c r="BR206" s="17"/>
      <c r="BS206" s="17"/>
      <c r="BT206" s="17"/>
      <c r="BU206" s="17">
        <f>BV206+BW206+BX206+BY206+BZ206+CA206+CB206+CC206+CD206+CE206</f>
        <v>78437700</v>
      </c>
      <c r="BV206" s="17">
        <v>78437700</v>
      </c>
      <c r="BW206" s="17"/>
      <c r="BX206" s="17"/>
      <c r="BY206" s="17"/>
      <c r="BZ206" s="17"/>
      <c r="CA206" s="17"/>
      <c r="CB206" s="17"/>
      <c r="CC206" s="17"/>
      <c r="CD206" s="17"/>
      <c r="CE206" s="17"/>
      <c r="CF206" s="17">
        <f t="shared" ref="CF206" si="156">CG206+CH206+CI206+CJ206+CK206+CL206+CM206+CN206+CO206+CP206</f>
        <v>97038874.799999997</v>
      </c>
      <c r="CG206" s="17">
        <v>97038874.799999997</v>
      </c>
      <c r="CH206" s="17"/>
      <c r="CI206" s="17"/>
      <c r="CJ206" s="17"/>
      <c r="CK206" s="17"/>
      <c r="CL206" s="17"/>
      <c r="CM206" s="17"/>
      <c r="CN206" s="17"/>
      <c r="CO206" s="17"/>
      <c r="CP206" s="17"/>
      <c r="CQ206" s="17">
        <f t="shared" ref="CQ206" si="157">CR206+CS206+CT206+CU206+CV206+CW206+CX206+CY206+CZ206+DA206</f>
        <v>162755226</v>
      </c>
      <c r="CR206" s="17">
        <v>162755226</v>
      </c>
      <c r="CS206" s="17"/>
      <c r="CT206" s="17"/>
      <c r="CU206" s="17"/>
      <c r="CV206" s="17"/>
      <c r="CW206" s="17"/>
      <c r="CX206" s="17"/>
      <c r="CY206" s="17"/>
      <c r="CZ206" s="17"/>
      <c r="DA206" s="361"/>
      <c r="DB206" s="371">
        <f>AC206+BU206+CF206+CQ206</f>
        <v>3143992501.8000002</v>
      </c>
      <c r="DC206" s="18"/>
      <c r="DD206" s="18"/>
      <c r="DE206" s="18"/>
      <c r="DF206" s="18"/>
      <c r="DG206" s="18"/>
      <c r="DH206" s="18"/>
      <c r="DI206" s="18"/>
      <c r="DJ206" s="18"/>
      <c r="DK206" s="18"/>
      <c r="DL206" s="18"/>
      <c r="DM206" s="18"/>
      <c r="DN206" s="18"/>
      <c r="DO206" s="18"/>
      <c r="DP206" s="18"/>
      <c r="DQ206" s="18"/>
      <c r="DR206" s="18"/>
      <c r="DS206" s="18"/>
      <c r="DT206" s="19"/>
    </row>
    <row r="207" spans="1:126" s="7" customFormat="1" ht="27" customHeight="1" x14ac:dyDescent="0.25">
      <c r="A207" s="115"/>
      <c r="B207" s="125"/>
      <c r="C207" s="126"/>
      <c r="D207" s="118"/>
      <c r="E207" s="80"/>
      <c r="F207" s="141"/>
      <c r="G207" s="80"/>
      <c r="H207" s="80"/>
      <c r="I207" s="141"/>
      <c r="J207" s="80"/>
      <c r="K207" s="80"/>
      <c r="L207" s="80"/>
      <c r="M207" s="253"/>
      <c r="N207" s="284">
        <v>6</v>
      </c>
      <c r="O207" s="179">
        <v>1704</v>
      </c>
      <c r="P207" s="180" t="s">
        <v>135</v>
      </c>
      <c r="Q207" s="175"/>
      <c r="R207" s="419"/>
      <c r="S207" s="420"/>
      <c r="T207" s="420"/>
      <c r="U207" s="420"/>
      <c r="V207" s="420"/>
      <c r="W207" s="420"/>
      <c r="X207" s="414"/>
      <c r="Y207" s="414"/>
      <c r="Z207" s="414"/>
      <c r="AA207" s="414"/>
      <c r="AB207" s="109"/>
      <c r="AC207" s="85">
        <f t="shared" ref="AC207:DB207" si="158">SUM(AC208:AC209)</f>
        <v>2451022529</v>
      </c>
      <c r="AD207" s="85">
        <f t="shared" si="158"/>
        <v>0</v>
      </c>
      <c r="AE207" s="85">
        <f t="shared" si="158"/>
        <v>0</v>
      </c>
      <c r="AF207" s="85">
        <f t="shared" si="158"/>
        <v>0</v>
      </c>
      <c r="AG207" s="85">
        <f t="shared" si="158"/>
        <v>80364849</v>
      </c>
      <c r="AH207" s="85">
        <f t="shared" si="158"/>
        <v>0</v>
      </c>
      <c r="AI207" s="85">
        <f t="shared" si="158"/>
        <v>0</v>
      </c>
      <c r="AJ207" s="85">
        <f t="shared" si="158"/>
        <v>0</v>
      </c>
      <c r="AK207" s="85">
        <f t="shared" si="158"/>
        <v>0</v>
      </c>
      <c r="AL207" s="85">
        <f t="shared" si="158"/>
        <v>0</v>
      </c>
      <c r="AM207" s="85">
        <f t="shared" si="158"/>
        <v>0</v>
      </c>
      <c r="AN207" s="85">
        <f t="shared" si="158"/>
        <v>0</v>
      </c>
      <c r="AO207" s="85">
        <f t="shared" si="158"/>
        <v>0</v>
      </c>
      <c r="AP207" s="85">
        <f t="shared" si="158"/>
        <v>0</v>
      </c>
      <c r="AQ207" s="85">
        <f t="shared" si="158"/>
        <v>0</v>
      </c>
      <c r="AR207" s="85">
        <f t="shared" si="158"/>
        <v>0</v>
      </c>
      <c r="AS207" s="85">
        <f t="shared" si="158"/>
        <v>0</v>
      </c>
      <c r="AT207" s="85">
        <f t="shared" si="158"/>
        <v>0</v>
      </c>
      <c r="AU207" s="85">
        <f t="shared" si="158"/>
        <v>0</v>
      </c>
      <c r="AV207" s="85">
        <f t="shared" si="158"/>
        <v>0</v>
      </c>
      <c r="AW207" s="85">
        <f t="shared" si="158"/>
        <v>0</v>
      </c>
      <c r="AX207" s="85">
        <f t="shared" si="158"/>
        <v>0</v>
      </c>
      <c r="AY207" s="85">
        <f t="shared" si="158"/>
        <v>0</v>
      </c>
      <c r="AZ207" s="85">
        <f t="shared" si="158"/>
        <v>0</v>
      </c>
      <c r="BA207" s="85">
        <f t="shared" si="158"/>
        <v>0</v>
      </c>
      <c r="BB207" s="85">
        <f t="shared" si="158"/>
        <v>0</v>
      </c>
      <c r="BC207" s="85">
        <f t="shared" si="158"/>
        <v>0</v>
      </c>
      <c r="BD207" s="85">
        <f t="shared" si="158"/>
        <v>0</v>
      </c>
      <c r="BE207" s="85">
        <f t="shared" si="158"/>
        <v>2370657680</v>
      </c>
      <c r="BF207" s="85">
        <f t="shared" si="158"/>
        <v>0</v>
      </c>
      <c r="BG207" s="85">
        <f t="shared" si="158"/>
        <v>0</v>
      </c>
      <c r="BH207" s="85">
        <f t="shared" si="158"/>
        <v>0</v>
      </c>
      <c r="BI207" s="85">
        <f t="shared" si="158"/>
        <v>0</v>
      </c>
      <c r="BJ207" s="85">
        <f t="shared" si="158"/>
        <v>0</v>
      </c>
      <c r="BK207" s="85">
        <f t="shared" si="158"/>
        <v>0</v>
      </c>
      <c r="BL207" s="85">
        <f t="shared" si="158"/>
        <v>0</v>
      </c>
      <c r="BM207" s="85">
        <f t="shared" si="158"/>
        <v>0</v>
      </c>
      <c r="BN207" s="85">
        <f t="shared" si="158"/>
        <v>0</v>
      </c>
      <c r="BO207" s="85">
        <f t="shared" si="158"/>
        <v>0</v>
      </c>
      <c r="BP207" s="85">
        <f t="shared" si="158"/>
        <v>0</v>
      </c>
      <c r="BQ207" s="85">
        <f t="shared" si="158"/>
        <v>0</v>
      </c>
      <c r="BR207" s="85">
        <f t="shared" si="158"/>
        <v>0</v>
      </c>
      <c r="BS207" s="85">
        <f t="shared" si="158"/>
        <v>0</v>
      </c>
      <c r="BT207" s="85">
        <f t="shared" si="158"/>
        <v>0</v>
      </c>
      <c r="BU207" s="85">
        <f t="shared" si="158"/>
        <v>69722400</v>
      </c>
      <c r="BV207" s="85">
        <f t="shared" si="158"/>
        <v>69722400</v>
      </c>
      <c r="BW207" s="85">
        <f t="shared" si="158"/>
        <v>0</v>
      </c>
      <c r="BX207" s="85">
        <f t="shared" si="158"/>
        <v>0</v>
      </c>
      <c r="BY207" s="85">
        <f t="shared" si="158"/>
        <v>0</v>
      </c>
      <c r="BZ207" s="85">
        <f t="shared" si="158"/>
        <v>0</v>
      </c>
      <c r="CA207" s="85">
        <f t="shared" si="158"/>
        <v>0</v>
      </c>
      <c r="CB207" s="85">
        <f t="shared" si="158"/>
        <v>0</v>
      </c>
      <c r="CC207" s="85">
        <f t="shared" si="158"/>
        <v>0</v>
      </c>
      <c r="CD207" s="85">
        <f t="shared" si="158"/>
        <v>0</v>
      </c>
      <c r="CE207" s="85">
        <f t="shared" si="158"/>
        <v>0</v>
      </c>
      <c r="CF207" s="85">
        <f t="shared" si="158"/>
        <v>144765000</v>
      </c>
      <c r="CG207" s="85">
        <f t="shared" si="158"/>
        <v>144765000</v>
      </c>
      <c r="CH207" s="85">
        <f t="shared" si="158"/>
        <v>0</v>
      </c>
      <c r="CI207" s="85">
        <f t="shared" si="158"/>
        <v>0</v>
      </c>
      <c r="CJ207" s="85">
        <f t="shared" si="158"/>
        <v>0</v>
      </c>
      <c r="CK207" s="85">
        <f t="shared" si="158"/>
        <v>0</v>
      </c>
      <c r="CL207" s="85">
        <f t="shared" si="158"/>
        <v>0</v>
      </c>
      <c r="CM207" s="85">
        <f t="shared" si="158"/>
        <v>0</v>
      </c>
      <c r="CN207" s="85">
        <f t="shared" si="158"/>
        <v>0</v>
      </c>
      <c r="CO207" s="85">
        <f t="shared" si="158"/>
        <v>0</v>
      </c>
      <c r="CP207" s="85">
        <f t="shared" si="158"/>
        <v>0</v>
      </c>
      <c r="CQ207" s="85">
        <f t="shared" si="158"/>
        <v>243325000</v>
      </c>
      <c r="CR207" s="85">
        <f t="shared" si="158"/>
        <v>243325000</v>
      </c>
      <c r="CS207" s="85">
        <f t="shared" si="158"/>
        <v>0</v>
      </c>
      <c r="CT207" s="85">
        <f t="shared" si="158"/>
        <v>0</v>
      </c>
      <c r="CU207" s="85">
        <f t="shared" si="158"/>
        <v>0</v>
      </c>
      <c r="CV207" s="85">
        <f t="shared" si="158"/>
        <v>0</v>
      </c>
      <c r="CW207" s="85">
        <f t="shared" si="158"/>
        <v>0</v>
      </c>
      <c r="CX207" s="85">
        <f t="shared" si="158"/>
        <v>0</v>
      </c>
      <c r="CY207" s="85">
        <f t="shared" si="158"/>
        <v>0</v>
      </c>
      <c r="CZ207" s="85">
        <f t="shared" si="158"/>
        <v>0</v>
      </c>
      <c r="DA207" s="360">
        <f t="shared" si="158"/>
        <v>0</v>
      </c>
      <c r="DB207" s="85">
        <f t="shared" si="158"/>
        <v>2908834929</v>
      </c>
      <c r="DC207" s="5"/>
      <c r="DD207" s="5"/>
      <c r="DE207" s="5"/>
      <c r="DF207" s="5"/>
      <c r="DG207" s="5"/>
      <c r="DH207" s="5"/>
      <c r="DI207" s="5"/>
      <c r="DJ207" s="5"/>
      <c r="DK207" s="5"/>
      <c r="DL207" s="5"/>
      <c r="DM207" s="5"/>
      <c r="DN207" s="5"/>
      <c r="DO207" s="5"/>
      <c r="DP207" s="5"/>
      <c r="DQ207" s="5"/>
      <c r="DR207" s="5"/>
      <c r="DS207" s="5"/>
      <c r="DT207" s="5"/>
      <c r="DU207" s="81"/>
      <c r="DV207" s="81"/>
    </row>
    <row r="208" spans="1:126" s="20" customFormat="1" ht="150" customHeight="1" x14ac:dyDescent="0.25">
      <c r="A208" s="86" t="s">
        <v>387</v>
      </c>
      <c r="B208" s="93"/>
      <c r="C208" s="119"/>
      <c r="D208" s="100" t="s">
        <v>388</v>
      </c>
      <c r="E208" s="13" t="s">
        <v>42</v>
      </c>
      <c r="F208" s="164">
        <v>0.16500000000000001</v>
      </c>
      <c r="G208" s="12">
        <v>2018</v>
      </c>
      <c r="H208" s="13" t="s">
        <v>389</v>
      </c>
      <c r="I208" s="156">
        <v>0.18099999999999999</v>
      </c>
      <c r="J208" s="23">
        <v>17</v>
      </c>
      <c r="K208" s="22" t="s">
        <v>390</v>
      </c>
      <c r="L208" s="21">
        <v>13</v>
      </c>
      <c r="M208" s="256" t="s">
        <v>391</v>
      </c>
      <c r="N208" s="200"/>
      <c r="O208" s="222"/>
      <c r="P208" s="265"/>
      <c r="Q208" s="169" t="s">
        <v>452</v>
      </c>
      <c r="R208" s="21" t="s">
        <v>453</v>
      </c>
      <c r="S208" s="13" t="s">
        <v>136</v>
      </c>
      <c r="T208" s="12" t="s">
        <v>454</v>
      </c>
      <c r="U208" s="21" t="s">
        <v>455</v>
      </c>
      <c r="V208" s="13" t="s">
        <v>456</v>
      </c>
      <c r="W208" s="12" t="s">
        <v>10</v>
      </c>
      <c r="X208" s="12">
        <v>1</v>
      </c>
      <c r="Y208" s="12">
        <v>1</v>
      </c>
      <c r="Z208" s="12">
        <v>1</v>
      </c>
      <c r="AA208" s="12">
        <v>1</v>
      </c>
      <c r="AB208" s="12">
        <v>1</v>
      </c>
      <c r="AC208" s="15">
        <f t="shared" ref="AC208:AC209" si="159">AG208+AK208+AO208+AS208+AW208+BA208+BE208+BI208+BM208+BQ208</f>
        <v>2420657680</v>
      </c>
      <c r="AD208" s="15">
        <f t="shared" ref="AD208:AD209" si="160">AH208+AL208+AP208+AT208+AX208+BB208+BF208+BJ208+BN208+BR208</f>
        <v>0</v>
      </c>
      <c r="AE208" s="15">
        <f>AI208+AM208+AQ208+AU208+AY208+BC208+BG208+BK208+BO208+BS208</f>
        <v>0</v>
      </c>
      <c r="AF208" s="15">
        <f>AJ208+AN208+AR208+AV208+AZ208+BD208+BH208+BL208+BP208+BT208</f>
        <v>0</v>
      </c>
      <c r="AG208" s="16">
        <v>50000000</v>
      </c>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7">
        <v>2370657680</v>
      </c>
      <c r="BF208" s="17"/>
      <c r="BG208" s="17"/>
      <c r="BH208" s="17"/>
      <c r="BI208" s="17"/>
      <c r="BJ208" s="17"/>
      <c r="BK208" s="17"/>
      <c r="BL208" s="17"/>
      <c r="BM208" s="17"/>
      <c r="BN208" s="17"/>
      <c r="BO208" s="17"/>
      <c r="BP208" s="17"/>
      <c r="BQ208" s="17"/>
      <c r="BR208" s="17"/>
      <c r="BS208" s="17"/>
      <c r="BT208" s="17"/>
      <c r="BU208" s="17">
        <f t="shared" ref="BU208:BU209" si="161">BV208+BW208+BX208+BY208+BZ208+CA208+CB208+CC208+CD208+CE208</f>
        <v>42200400</v>
      </c>
      <c r="BV208" s="17">
        <v>42200400</v>
      </c>
      <c r="BW208" s="17"/>
      <c r="BX208" s="17"/>
      <c r="BY208" s="17"/>
      <c r="BZ208" s="17"/>
      <c r="CA208" s="17"/>
      <c r="CB208" s="17"/>
      <c r="CC208" s="17"/>
      <c r="CD208" s="17"/>
      <c r="CE208" s="17"/>
      <c r="CF208" s="17">
        <f t="shared" ref="CF208:CF209" si="162">CG208+CH208+CI208+CJ208+CK208+CL208+CM208+CN208+CO208+CP208</f>
        <v>100000000</v>
      </c>
      <c r="CG208" s="17">
        <v>100000000</v>
      </c>
      <c r="CH208" s="17"/>
      <c r="CI208" s="17"/>
      <c r="CJ208" s="17"/>
      <c r="CK208" s="17"/>
      <c r="CL208" s="17"/>
      <c r="CM208" s="17"/>
      <c r="CN208" s="17"/>
      <c r="CO208" s="17"/>
      <c r="CP208" s="17"/>
      <c r="CQ208" s="17">
        <f t="shared" ref="CQ208:CQ209" si="163">CR208+CS208+CT208+CU208+CV208+CW208+CX208+CY208+CZ208+DA208</f>
        <v>100000000</v>
      </c>
      <c r="CR208" s="17">
        <v>100000000</v>
      </c>
      <c r="CS208" s="17"/>
      <c r="CT208" s="17"/>
      <c r="CU208" s="17"/>
      <c r="CV208" s="17"/>
      <c r="CW208" s="17"/>
      <c r="CX208" s="17"/>
      <c r="CY208" s="17"/>
      <c r="CZ208" s="17"/>
      <c r="DA208" s="361"/>
      <c r="DB208" s="371">
        <f>AC208+BU208+CF208+CQ208</f>
        <v>2662858080</v>
      </c>
      <c r="DC208" s="18"/>
      <c r="DD208" s="18"/>
      <c r="DE208" s="18"/>
      <c r="DF208" s="18"/>
      <c r="DG208" s="18"/>
      <c r="DH208" s="18"/>
      <c r="DI208" s="18"/>
      <c r="DJ208" s="18"/>
      <c r="DK208" s="18"/>
      <c r="DL208" s="18"/>
      <c r="DM208" s="18"/>
      <c r="DN208" s="18"/>
      <c r="DO208" s="18"/>
      <c r="DP208" s="18"/>
      <c r="DQ208" s="18"/>
      <c r="DR208" s="18"/>
      <c r="DS208" s="18"/>
      <c r="DT208" s="19"/>
    </row>
    <row r="209" spans="1:126" s="20" customFormat="1" ht="149.25" customHeight="1" x14ac:dyDescent="0.25">
      <c r="A209" s="86" t="s">
        <v>387</v>
      </c>
      <c r="B209" s="93"/>
      <c r="C209" s="119"/>
      <c r="D209" s="100" t="s">
        <v>388</v>
      </c>
      <c r="E209" s="13" t="s">
        <v>42</v>
      </c>
      <c r="F209" s="164">
        <v>0.16500000000000001</v>
      </c>
      <c r="G209" s="12">
        <v>2018</v>
      </c>
      <c r="H209" s="13" t="s">
        <v>389</v>
      </c>
      <c r="I209" s="156">
        <v>0.18099999999999999</v>
      </c>
      <c r="J209" s="23">
        <v>17</v>
      </c>
      <c r="K209" s="22" t="s">
        <v>390</v>
      </c>
      <c r="L209" s="21">
        <v>13</v>
      </c>
      <c r="M209" s="256" t="s">
        <v>391</v>
      </c>
      <c r="N209" s="200"/>
      <c r="O209" s="222"/>
      <c r="P209" s="266"/>
      <c r="Q209" s="169" t="s">
        <v>457</v>
      </c>
      <c r="R209" s="21" t="s">
        <v>458</v>
      </c>
      <c r="S209" s="13" t="s">
        <v>137</v>
      </c>
      <c r="T209" s="12" t="s">
        <v>459</v>
      </c>
      <c r="U209" s="21" t="s">
        <v>460</v>
      </c>
      <c r="V209" s="13" t="s">
        <v>461</v>
      </c>
      <c r="W209" s="12" t="s">
        <v>11</v>
      </c>
      <c r="X209" s="382">
        <v>500</v>
      </c>
      <c r="Y209" s="382">
        <v>50</v>
      </c>
      <c r="Z209" s="382">
        <v>150</v>
      </c>
      <c r="AA209" s="382">
        <v>150</v>
      </c>
      <c r="AB209" s="382">
        <v>150</v>
      </c>
      <c r="AC209" s="15">
        <f t="shared" si="159"/>
        <v>30364849</v>
      </c>
      <c r="AD209" s="15">
        <f t="shared" si="160"/>
        <v>0</v>
      </c>
      <c r="AE209" s="15">
        <f>AI209+AM209+AQ209+AU209+AY209+BC209+BG209+BK209+BO209+BS209</f>
        <v>0</v>
      </c>
      <c r="AF209" s="15">
        <f>AJ209+AN209+AR209+AV209+AZ209+BD209+BH209+BL209+BP209+BT209</f>
        <v>0</v>
      </c>
      <c r="AG209" s="16">
        <v>30364849</v>
      </c>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7"/>
      <c r="BF209" s="17"/>
      <c r="BG209" s="17"/>
      <c r="BH209" s="17"/>
      <c r="BI209" s="17"/>
      <c r="BJ209" s="17"/>
      <c r="BK209" s="17"/>
      <c r="BL209" s="17"/>
      <c r="BM209" s="17"/>
      <c r="BN209" s="17"/>
      <c r="BO209" s="17"/>
      <c r="BP209" s="17"/>
      <c r="BQ209" s="17"/>
      <c r="BR209" s="17"/>
      <c r="BS209" s="17"/>
      <c r="BT209" s="17"/>
      <c r="BU209" s="17">
        <f t="shared" si="161"/>
        <v>27522000</v>
      </c>
      <c r="BV209" s="17">
        <v>27522000</v>
      </c>
      <c r="BW209" s="17"/>
      <c r="BX209" s="17"/>
      <c r="BY209" s="17"/>
      <c r="BZ209" s="17"/>
      <c r="CA209" s="17"/>
      <c r="CB209" s="17"/>
      <c r="CC209" s="17"/>
      <c r="CD209" s="17"/>
      <c r="CE209" s="17"/>
      <c r="CF209" s="17">
        <f t="shared" si="162"/>
        <v>44765000</v>
      </c>
      <c r="CG209" s="17">
        <v>44765000</v>
      </c>
      <c r="CH209" s="17"/>
      <c r="CI209" s="17"/>
      <c r="CJ209" s="17"/>
      <c r="CK209" s="17"/>
      <c r="CL209" s="17"/>
      <c r="CM209" s="17"/>
      <c r="CN209" s="17"/>
      <c r="CO209" s="17"/>
      <c r="CP209" s="17"/>
      <c r="CQ209" s="17">
        <f t="shared" si="163"/>
        <v>143325000</v>
      </c>
      <c r="CR209" s="17">
        <v>143325000</v>
      </c>
      <c r="CS209" s="17"/>
      <c r="CT209" s="17"/>
      <c r="CU209" s="17"/>
      <c r="CV209" s="17"/>
      <c r="CW209" s="17"/>
      <c r="CX209" s="17"/>
      <c r="CY209" s="17"/>
      <c r="CZ209" s="17"/>
      <c r="DA209" s="361"/>
      <c r="DB209" s="371">
        <f>AC209+BU209+CF209+CQ209</f>
        <v>245976849</v>
      </c>
      <c r="DC209" s="18"/>
      <c r="DD209" s="18"/>
      <c r="DE209" s="18"/>
      <c r="DF209" s="18"/>
      <c r="DG209" s="18"/>
      <c r="DH209" s="18"/>
      <c r="DI209" s="18"/>
      <c r="DJ209" s="18"/>
      <c r="DK209" s="18"/>
      <c r="DL209" s="18"/>
      <c r="DM209" s="18"/>
      <c r="DN209" s="18"/>
      <c r="DO209" s="18"/>
      <c r="DP209" s="18"/>
      <c r="DQ209" s="18"/>
      <c r="DR209" s="18"/>
      <c r="DS209" s="18"/>
      <c r="DT209" s="19"/>
    </row>
    <row r="210" spans="1:126" s="7" customFormat="1" ht="27" customHeight="1" x14ac:dyDescent="0.25">
      <c r="A210" s="115"/>
      <c r="B210" s="125"/>
      <c r="C210" s="126"/>
      <c r="D210" s="118"/>
      <c r="E210" s="80"/>
      <c r="F210" s="141"/>
      <c r="G210" s="80"/>
      <c r="H210" s="80"/>
      <c r="I210" s="141"/>
      <c r="J210" s="80"/>
      <c r="K210" s="80"/>
      <c r="L210" s="80"/>
      <c r="M210" s="253"/>
      <c r="N210" s="284">
        <v>7</v>
      </c>
      <c r="O210" s="179">
        <v>1706</v>
      </c>
      <c r="P210" s="99" t="s">
        <v>138</v>
      </c>
      <c r="Q210" s="175"/>
      <c r="R210" s="419"/>
      <c r="S210" s="420"/>
      <c r="T210" s="420"/>
      <c r="U210" s="420"/>
      <c r="V210" s="420"/>
      <c r="W210" s="420"/>
      <c r="X210" s="414"/>
      <c r="Y210" s="414"/>
      <c r="Z210" s="414"/>
      <c r="AA210" s="414"/>
      <c r="AB210" s="109"/>
      <c r="AC210" s="85">
        <f t="shared" ref="AC210:DB210" si="164">SUM(AC211)</f>
        <v>12800000</v>
      </c>
      <c r="AD210" s="85">
        <f t="shared" si="164"/>
        <v>5000000</v>
      </c>
      <c r="AE210" s="85">
        <f t="shared" si="164"/>
        <v>5000000</v>
      </c>
      <c r="AF210" s="85">
        <f t="shared" si="164"/>
        <v>0</v>
      </c>
      <c r="AG210" s="85">
        <f t="shared" si="164"/>
        <v>12800000</v>
      </c>
      <c r="AH210" s="85">
        <f t="shared" si="164"/>
        <v>5000000</v>
      </c>
      <c r="AI210" s="85">
        <f t="shared" si="164"/>
        <v>5000000</v>
      </c>
      <c r="AJ210" s="85">
        <f t="shared" si="164"/>
        <v>0</v>
      </c>
      <c r="AK210" s="85">
        <f t="shared" si="164"/>
        <v>0</v>
      </c>
      <c r="AL210" s="85">
        <f t="shared" si="164"/>
        <v>0</v>
      </c>
      <c r="AM210" s="85">
        <f t="shared" si="164"/>
        <v>0</v>
      </c>
      <c r="AN210" s="85">
        <f t="shared" si="164"/>
        <v>0</v>
      </c>
      <c r="AO210" s="85">
        <f t="shared" si="164"/>
        <v>0</v>
      </c>
      <c r="AP210" s="85">
        <f t="shared" si="164"/>
        <v>0</v>
      </c>
      <c r="AQ210" s="85">
        <f t="shared" si="164"/>
        <v>0</v>
      </c>
      <c r="AR210" s="85">
        <f t="shared" si="164"/>
        <v>0</v>
      </c>
      <c r="AS210" s="85">
        <f t="shared" si="164"/>
        <v>0</v>
      </c>
      <c r="AT210" s="85">
        <f t="shared" si="164"/>
        <v>0</v>
      </c>
      <c r="AU210" s="85">
        <f t="shared" si="164"/>
        <v>0</v>
      </c>
      <c r="AV210" s="85">
        <f t="shared" si="164"/>
        <v>0</v>
      </c>
      <c r="AW210" s="85">
        <f t="shared" si="164"/>
        <v>0</v>
      </c>
      <c r="AX210" s="85">
        <f t="shared" si="164"/>
        <v>0</v>
      </c>
      <c r="AY210" s="85">
        <f t="shared" si="164"/>
        <v>0</v>
      </c>
      <c r="AZ210" s="85">
        <f t="shared" si="164"/>
        <v>0</v>
      </c>
      <c r="BA210" s="85">
        <f t="shared" si="164"/>
        <v>0</v>
      </c>
      <c r="BB210" s="85">
        <f t="shared" si="164"/>
        <v>0</v>
      </c>
      <c r="BC210" s="85">
        <f t="shared" si="164"/>
        <v>0</v>
      </c>
      <c r="BD210" s="85">
        <f t="shared" si="164"/>
        <v>0</v>
      </c>
      <c r="BE210" s="85">
        <f t="shared" si="164"/>
        <v>0</v>
      </c>
      <c r="BF210" s="85">
        <f t="shared" si="164"/>
        <v>0</v>
      </c>
      <c r="BG210" s="85">
        <f t="shared" si="164"/>
        <v>0</v>
      </c>
      <c r="BH210" s="85">
        <f t="shared" si="164"/>
        <v>0</v>
      </c>
      <c r="BI210" s="85">
        <f t="shared" si="164"/>
        <v>0</v>
      </c>
      <c r="BJ210" s="85">
        <f t="shared" si="164"/>
        <v>0</v>
      </c>
      <c r="BK210" s="85">
        <f t="shared" si="164"/>
        <v>0</v>
      </c>
      <c r="BL210" s="85">
        <f t="shared" si="164"/>
        <v>0</v>
      </c>
      <c r="BM210" s="85">
        <f t="shared" si="164"/>
        <v>0</v>
      </c>
      <c r="BN210" s="85">
        <f t="shared" si="164"/>
        <v>0</v>
      </c>
      <c r="BO210" s="85">
        <f t="shared" si="164"/>
        <v>0</v>
      </c>
      <c r="BP210" s="85">
        <f t="shared" si="164"/>
        <v>0</v>
      </c>
      <c r="BQ210" s="85">
        <f t="shared" si="164"/>
        <v>0</v>
      </c>
      <c r="BR210" s="85">
        <f t="shared" si="164"/>
        <v>0</v>
      </c>
      <c r="BS210" s="85">
        <f t="shared" si="164"/>
        <v>0</v>
      </c>
      <c r="BT210" s="85">
        <f t="shared" si="164"/>
        <v>0</v>
      </c>
      <c r="BU210" s="85">
        <f t="shared" si="164"/>
        <v>11155584</v>
      </c>
      <c r="BV210" s="85">
        <f t="shared" si="164"/>
        <v>11155584</v>
      </c>
      <c r="BW210" s="85">
        <f t="shared" si="164"/>
        <v>0</v>
      </c>
      <c r="BX210" s="85">
        <f t="shared" si="164"/>
        <v>0</v>
      </c>
      <c r="BY210" s="85">
        <f t="shared" si="164"/>
        <v>0</v>
      </c>
      <c r="BZ210" s="85">
        <f t="shared" si="164"/>
        <v>0</v>
      </c>
      <c r="CA210" s="85">
        <f t="shared" si="164"/>
        <v>0</v>
      </c>
      <c r="CB210" s="85">
        <f t="shared" si="164"/>
        <v>0</v>
      </c>
      <c r="CC210" s="85">
        <f t="shared" si="164"/>
        <v>0</v>
      </c>
      <c r="CD210" s="85">
        <f t="shared" si="164"/>
        <v>0</v>
      </c>
      <c r="CE210" s="85">
        <f t="shared" si="164"/>
        <v>0</v>
      </c>
      <c r="CF210" s="85">
        <f t="shared" si="164"/>
        <v>48255000</v>
      </c>
      <c r="CG210" s="85">
        <f t="shared" si="164"/>
        <v>48255000</v>
      </c>
      <c r="CH210" s="85">
        <f t="shared" si="164"/>
        <v>0</v>
      </c>
      <c r="CI210" s="85">
        <f t="shared" si="164"/>
        <v>0</v>
      </c>
      <c r="CJ210" s="85">
        <f t="shared" si="164"/>
        <v>0</v>
      </c>
      <c r="CK210" s="85">
        <f t="shared" si="164"/>
        <v>0</v>
      </c>
      <c r="CL210" s="85">
        <f t="shared" si="164"/>
        <v>0</v>
      </c>
      <c r="CM210" s="85">
        <f t="shared" si="164"/>
        <v>0</v>
      </c>
      <c r="CN210" s="85">
        <f t="shared" si="164"/>
        <v>0</v>
      </c>
      <c r="CO210" s="85">
        <f t="shared" si="164"/>
        <v>0</v>
      </c>
      <c r="CP210" s="85">
        <f t="shared" si="164"/>
        <v>0</v>
      </c>
      <c r="CQ210" s="85">
        <f t="shared" si="164"/>
        <v>68665000</v>
      </c>
      <c r="CR210" s="85">
        <f t="shared" si="164"/>
        <v>68665000</v>
      </c>
      <c r="CS210" s="85">
        <f t="shared" si="164"/>
        <v>0</v>
      </c>
      <c r="CT210" s="85">
        <f t="shared" si="164"/>
        <v>0</v>
      </c>
      <c r="CU210" s="85">
        <f t="shared" si="164"/>
        <v>0</v>
      </c>
      <c r="CV210" s="85">
        <f t="shared" si="164"/>
        <v>0</v>
      </c>
      <c r="CW210" s="85">
        <f t="shared" si="164"/>
        <v>0</v>
      </c>
      <c r="CX210" s="85">
        <f t="shared" si="164"/>
        <v>0</v>
      </c>
      <c r="CY210" s="85">
        <f t="shared" si="164"/>
        <v>0</v>
      </c>
      <c r="CZ210" s="85">
        <f t="shared" si="164"/>
        <v>0</v>
      </c>
      <c r="DA210" s="360">
        <f t="shared" si="164"/>
        <v>0</v>
      </c>
      <c r="DB210" s="85">
        <f t="shared" si="164"/>
        <v>140875584</v>
      </c>
      <c r="DC210" s="5"/>
      <c r="DD210" s="5"/>
      <c r="DE210" s="5"/>
      <c r="DF210" s="5"/>
      <c r="DG210" s="5"/>
      <c r="DH210" s="5"/>
      <c r="DI210" s="5"/>
      <c r="DJ210" s="5"/>
      <c r="DK210" s="5"/>
      <c r="DL210" s="5"/>
      <c r="DM210" s="5"/>
      <c r="DN210" s="5"/>
      <c r="DO210" s="5"/>
      <c r="DP210" s="5"/>
      <c r="DQ210" s="5"/>
      <c r="DR210" s="5"/>
      <c r="DS210" s="5"/>
      <c r="DT210" s="5"/>
      <c r="DU210" s="81"/>
      <c r="DV210" s="81"/>
    </row>
    <row r="211" spans="1:126" s="20" customFormat="1" ht="144" customHeight="1" x14ac:dyDescent="0.25">
      <c r="A211" s="86" t="s">
        <v>387</v>
      </c>
      <c r="B211" s="93"/>
      <c r="C211" s="119"/>
      <c r="D211" s="100" t="s">
        <v>388</v>
      </c>
      <c r="E211" s="13" t="s">
        <v>42</v>
      </c>
      <c r="F211" s="164">
        <v>0.16500000000000001</v>
      </c>
      <c r="G211" s="12">
        <v>2018</v>
      </c>
      <c r="H211" s="13" t="s">
        <v>389</v>
      </c>
      <c r="I211" s="156">
        <v>0.18099999999999999</v>
      </c>
      <c r="J211" s="23">
        <v>17</v>
      </c>
      <c r="K211" s="22" t="s">
        <v>390</v>
      </c>
      <c r="L211" s="21">
        <v>13</v>
      </c>
      <c r="M211" s="256" t="s">
        <v>391</v>
      </c>
      <c r="N211" s="200"/>
      <c r="O211" s="222"/>
      <c r="P211" s="268"/>
      <c r="Q211" s="169" t="s">
        <v>462</v>
      </c>
      <c r="R211" s="21" t="s">
        <v>463</v>
      </c>
      <c r="S211" s="13" t="s">
        <v>464</v>
      </c>
      <c r="T211" s="12" t="s">
        <v>465</v>
      </c>
      <c r="U211" s="21" t="s">
        <v>466</v>
      </c>
      <c r="V211" s="13" t="s">
        <v>467</v>
      </c>
      <c r="W211" s="12" t="s">
        <v>10</v>
      </c>
      <c r="X211" s="382">
        <v>10</v>
      </c>
      <c r="Y211" s="382">
        <v>10</v>
      </c>
      <c r="Z211" s="382">
        <v>10</v>
      </c>
      <c r="AA211" s="382">
        <v>10</v>
      </c>
      <c r="AB211" s="382">
        <v>10</v>
      </c>
      <c r="AC211" s="15">
        <f t="shared" ref="AC211" si="165">AG211+AK211+AO211+AS211+AW211+BA211+BE211+BI211+BM211+BQ211</f>
        <v>12800000</v>
      </c>
      <c r="AD211" s="15">
        <f t="shared" ref="AD211" si="166">AH211+AL211+AP211+AT211+AX211+BB211+BF211+BJ211+BN211+BR211</f>
        <v>5000000</v>
      </c>
      <c r="AE211" s="15">
        <f>AI211+AM211+AQ211+AU211+AY211+BC211+BG211+BK211+BO211+BS211</f>
        <v>5000000</v>
      </c>
      <c r="AF211" s="15">
        <f>AJ211+AN211+AR211+AV211+AZ211+BD211+BH211+BL211+BP211+BT211</f>
        <v>0</v>
      </c>
      <c r="AG211" s="16">
        <v>12800000</v>
      </c>
      <c r="AH211" s="16">
        <v>5000000</v>
      </c>
      <c r="AI211" s="16">
        <v>5000000</v>
      </c>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7"/>
      <c r="BF211" s="17"/>
      <c r="BG211" s="17"/>
      <c r="BH211" s="17"/>
      <c r="BI211" s="17"/>
      <c r="BJ211" s="17"/>
      <c r="BK211" s="17"/>
      <c r="BL211" s="17"/>
      <c r="BM211" s="17"/>
      <c r="BN211" s="17"/>
      <c r="BO211" s="17"/>
      <c r="BP211" s="17"/>
      <c r="BQ211" s="17"/>
      <c r="BR211" s="17"/>
      <c r="BS211" s="17"/>
      <c r="BT211" s="17"/>
      <c r="BU211" s="17">
        <f>BV211+BW211+BX211+BY211+BZ211+CA211+CB211+CC211+CD211+CE211</f>
        <v>11155584</v>
      </c>
      <c r="BV211" s="17">
        <v>11155584</v>
      </c>
      <c r="BW211" s="17"/>
      <c r="BX211" s="17"/>
      <c r="BY211" s="17"/>
      <c r="BZ211" s="17"/>
      <c r="CA211" s="17"/>
      <c r="CB211" s="17"/>
      <c r="CC211" s="17"/>
      <c r="CD211" s="17"/>
      <c r="CE211" s="17"/>
      <c r="CF211" s="17">
        <f t="shared" ref="CF211" si="167">CG211+CH211+CI211+CJ211+CK211+CL211+CM211+CN211+CO211+CP211</f>
        <v>48255000</v>
      </c>
      <c r="CG211" s="17">
        <v>48255000</v>
      </c>
      <c r="CH211" s="17"/>
      <c r="CI211" s="17"/>
      <c r="CJ211" s="17"/>
      <c r="CK211" s="17"/>
      <c r="CL211" s="17"/>
      <c r="CM211" s="17"/>
      <c r="CN211" s="17"/>
      <c r="CO211" s="17"/>
      <c r="CP211" s="17"/>
      <c r="CQ211" s="17">
        <f t="shared" ref="CQ211" si="168">CR211+CS211+CT211+CU211+CV211+CW211+CX211+CY211+CZ211+DA211</f>
        <v>68665000</v>
      </c>
      <c r="CR211" s="17">
        <v>68665000</v>
      </c>
      <c r="CS211" s="17"/>
      <c r="CT211" s="17"/>
      <c r="CU211" s="17"/>
      <c r="CV211" s="17"/>
      <c r="CW211" s="17"/>
      <c r="CX211" s="17"/>
      <c r="CY211" s="17"/>
      <c r="CZ211" s="17"/>
      <c r="DA211" s="361"/>
      <c r="DB211" s="371">
        <f>AC211+BU211+CF211+CQ211</f>
        <v>140875584</v>
      </c>
      <c r="DC211" s="18"/>
      <c r="DD211" s="18"/>
      <c r="DE211" s="18"/>
      <c r="DF211" s="18"/>
      <c r="DG211" s="18"/>
      <c r="DH211" s="18"/>
      <c r="DI211" s="18"/>
      <c r="DJ211" s="18"/>
      <c r="DK211" s="18"/>
      <c r="DL211" s="18"/>
      <c r="DM211" s="18"/>
      <c r="DN211" s="18"/>
      <c r="DO211" s="18"/>
      <c r="DP211" s="18"/>
      <c r="DQ211" s="18"/>
      <c r="DR211" s="18"/>
      <c r="DS211" s="18"/>
      <c r="DT211" s="19"/>
    </row>
    <row r="212" spans="1:126" s="7" customFormat="1" ht="27" customHeight="1" x14ac:dyDescent="0.25">
      <c r="A212" s="115"/>
      <c r="B212" s="125"/>
      <c r="C212" s="126"/>
      <c r="D212" s="118"/>
      <c r="E212" s="80"/>
      <c r="F212" s="141"/>
      <c r="G212" s="80"/>
      <c r="H212" s="80"/>
      <c r="I212" s="141"/>
      <c r="J212" s="80"/>
      <c r="K212" s="80"/>
      <c r="L212" s="80"/>
      <c r="M212" s="253"/>
      <c r="N212" s="284">
        <v>8</v>
      </c>
      <c r="O212" s="179">
        <v>1707</v>
      </c>
      <c r="P212" s="180" t="s">
        <v>139</v>
      </c>
      <c r="Q212" s="175"/>
      <c r="R212" s="419"/>
      <c r="S212" s="420"/>
      <c r="T212" s="420"/>
      <c r="U212" s="420"/>
      <c r="V212" s="420"/>
      <c r="W212" s="420"/>
      <c r="X212" s="414"/>
      <c r="Y212" s="414"/>
      <c r="Z212" s="414"/>
      <c r="AA212" s="414"/>
      <c r="AB212" s="109"/>
      <c r="AC212" s="85">
        <f t="shared" ref="AC212:DB212" si="169">AC213</f>
        <v>50000000</v>
      </c>
      <c r="AD212" s="85">
        <f t="shared" si="169"/>
        <v>0</v>
      </c>
      <c r="AE212" s="85">
        <f t="shared" si="169"/>
        <v>0</v>
      </c>
      <c r="AF212" s="85">
        <f t="shared" si="169"/>
        <v>0</v>
      </c>
      <c r="AG212" s="85">
        <f t="shared" si="169"/>
        <v>50000000</v>
      </c>
      <c r="AH212" s="85">
        <f t="shared" si="169"/>
        <v>0</v>
      </c>
      <c r="AI212" s="85">
        <f t="shared" si="169"/>
        <v>0</v>
      </c>
      <c r="AJ212" s="85">
        <f t="shared" si="169"/>
        <v>0</v>
      </c>
      <c r="AK212" s="85">
        <f t="shared" si="169"/>
        <v>0</v>
      </c>
      <c r="AL212" s="85">
        <f t="shared" si="169"/>
        <v>0</v>
      </c>
      <c r="AM212" s="85">
        <f t="shared" si="169"/>
        <v>0</v>
      </c>
      <c r="AN212" s="85">
        <f t="shared" si="169"/>
        <v>0</v>
      </c>
      <c r="AO212" s="85">
        <f t="shared" si="169"/>
        <v>0</v>
      </c>
      <c r="AP212" s="85">
        <f t="shared" si="169"/>
        <v>0</v>
      </c>
      <c r="AQ212" s="85">
        <f t="shared" si="169"/>
        <v>0</v>
      </c>
      <c r="AR212" s="85">
        <f t="shared" si="169"/>
        <v>0</v>
      </c>
      <c r="AS212" s="85">
        <f t="shared" si="169"/>
        <v>0</v>
      </c>
      <c r="AT212" s="85">
        <f t="shared" si="169"/>
        <v>0</v>
      </c>
      <c r="AU212" s="85">
        <f t="shared" si="169"/>
        <v>0</v>
      </c>
      <c r="AV212" s="85">
        <f t="shared" si="169"/>
        <v>0</v>
      </c>
      <c r="AW212" s="85">
        <f t="shared" si="169"/>
        <v>0</v>
      </c>
      <c r="AX212" s="85">
        <f t="shared" si="169"/>
        <v>0</v>
      </c>
      <c r="AY212" s="85">
        <f t="shared" si="169"/>
        <v>0</v>
      </c>
      <c r="AZ212" s="85">
        <f t="shared" si="169"/>
        <v>0</v>
      </c>
      <c r="BA212" s="85">
        <f t="shared" si="169"/>
        <v>0</v>
      </c>
      <c r="BB212" s="85">
        <f t="shared" si="169"/>
        <v>0</v>
      </c>
      <c r="BC212" s="85">
        <f t="shared" si="169"/>
        <v>0</v>
      </c>
      <c r="BD212" s="85">
        <f t="shared" si="169"/>
        <v>0</v>
      </c>
      <c r="BE212" s="85">
        <f t="shared" si="169"/>
        <v>0</v>
      </c>
      <c r="BF212" s="85">
        <f t="shared" si="169"/>
        <v>0</v>
      </c>
      <c r="BG212" s="85">
        <f t="shared" si="169"/>
        <v>0</v>
      </c>
      <c r="BH212" s="85">
        <f t="shared" si="169"/>
        <v>0</v>
      </c>
      <c r="BI212" s="85">
        <f t="shared" si="169"/>
        <v>0</v>
      </c>
      <c r="BJ212" s="85">
        <f t="shared" si="169"/>
        <v>0</v>
      </c>
      <c r="BK212" s="85">
        <f t="shared" si="169"/>
        <v>0</v>
      </c>
      <c r="BL212" s="85">
        <f t="shared" si="169"/>
        <v>0</v>
      </c>
      <c r="BM212" s="85">
        <f t="shared" si="169"/>
        <v>0</v>
      </c>
      <c r="BN212" s="85">
        <f t="shared" si="169"/>
        <v>0</v>
      </c>
      <c r="BO212" s="85">
        <f t="shared" si="169"/>
        <v>0</v>
      </c>
      <c r="BP212" s="85">
        <f t="shared" si="169"/>
        <v>0</v>
      </c>
      <c r="BQ212" s="85">
        <f t="shared" si="169"/>
        <v>0</v>
      </c>
      <c r="BR212" s="85">
        <f t="shared" si="169"/>
        <v>0</v>
      </c>
      <c r="BS212" s="85">
        <f t="shared" si="169"/>
        <v>0</v>
      </c>
      <c r="BT212" s="85">
        <f t="shared" si="169"/>
        <v>0</v>
      </c>
      <c r="BU212" s="85">
        <f t="shared" si="169"/>
        <v>43576500</v>
      </c>
      <c r="BV212" s="85">
        <f t="shared" si="169"/>
        <v>43576500</v>
      </c>
      <c r="BW212" s="85">
        <f t="shared" si="169"/>
        <v>0</v>
      </c>
      <c r="BX212" s="85">
        <f t="shared" si="169"/>
        <v>0</v>
      </c>
      <c r="BY212" s="85">
        <f t="shared" si="169"/>
        <v>0</v>
      </c>
      <c r="BZ212" s="85">
        <f t="shared" si="169"/>
        <v>0</v>
      </c>
      <c r="CA212" s="85">
        <f t="shared" si="169"/>
        <v>0</v>
      </c>
      <c r="CB212" s="85">
        <f t="shared" si="169"/>
        <v>0</v>
      </c>
      <c r="CC212" s="85">
        <f t="shared" si="169"/>
        <v>0</v>
      </c>
      <c r="CD212" s="85">
        <f t="shared" si="169"/>
        <v>0</v>
      </c>
      <c r="CE212" s="85">
        <f t="shared" si="169"/>
        <v>0</v>
      </c>
      <c r="CF212" s="85">
        <f t="shared" si="169"/>
        <v>67557000</v>
      </c>
      <c r="CG212" s="85">
        <f t="shared" si="169"/>
        <v>67557000</v>
      </c>
      <c r="CH212" s="85">
        <f t="shared" si="169"/>
        <v>0</v>
      </c>
      <c r="CI212" s="85">
        <f t="shared" si="169"/>
        <v>0</v>
      </c>
      <c r="CJ212" s="85">
        <f t="shared" si="169"/>
        <v>0</v>
      </c>
      <c r="CK212" s="85">
        <f t="shared" si="169"/>
        <v>0</v>
      </c>
      <c r="CL212" s="85">
        <f t="shared" si="169"/>
        <v>0</v>
      </c>
      <c r="CM212" s="85">
        <f t="shared" si="169"/>
        <v>0</v>
      </c>
      <c r="CN212" s="85">
        <f t="shared" si="169"/>
        <v>0</v>
      </c>
      <c r="CO212" s="85">
        <f t="shared" si="169"/>
        <v>0</v>
      </c>
      <c r="CP212" s="85">
        <f t="shared" si="169"/>
        <v>0</v>
      </c>
      <c r="CQ212" s="85">
        <f t="shared" si="169"/>
        <v>90419570</v>
      </c>
      <c r="CR212" s="85">
        <f t="shared" si="169"/>
        <v>90419570</v>
      </c>
      <c r="CS212" s="85">
        <f t="shared" si="169"/>
        <v>0</v>
      </c>
      <c r="CT212" s="85">
        <f t="shared" si="169"/>
        <v>0</v>
      </c>
      <c r="CU212" s="85">
        <f t="shared" si="169"/>
        <v>0</v>
      </c>
      <c r="CV212" s="85">
        <f t="shared" si="169"/>
        <v>0</v>
      </c>
      <c r="CW212" s="85">
        <f t="shared" si="169"/>
        <v>0</v>
      </c>
      <c r="CX212" s="85">
        <f t="shared" si="169"/>
        <v>0</v>
      </c>
      <c r="CY212" s="85">
        <f t="shared" si="169"/>
        <v>0</v>
      </c>
      <c r="CZ212" s="85">
        <f t="shared" si="169"/>
        <v>0</v>
      </c>
      <c r="DA212" s="360">
        <f t="shared" si="169"/>
        <v>0</v>
      </c>
      <c r="DB212" s="85">
        <f t="shared" si="169"/>
        <v>251553070</v>
      </c>
      <c r="DC212" s="5"/>
      <c r="DD212" s="5"/>
      <c r="DE212" s="5"/>
      <c r="DF212" s="5"/>
      <c r="DG212" s="5"/>
      <c r="DH212" s="5"/>
      <c r="DI212" s="5"/>
      <c r="DJ212" s="5"/>
      <c r="DK212" s="5"/>
      <c r="DL212" s="5"/>
      <c r="DM212" s="5"/>
      <c r="DN212" s="5"/>
      <c r="DO212" s="5"/>
      <c r="DP212" s="5"/>
      <c r="DQ212" s="5"/>
      <c r="DR212" s="5"/>
      <c r="DS212" s="5"/>
      <c r="DT212" s="5"/>
      <c r="DU212" s="81"/>
      <c r="DV212" s="81"/>
    </row>
    <row r="213" spans="1:126" s="20" customFormat="1" ht="147.75" customHeight="1" x14ac:dyDescent="0.25">
      <c r="A213" s="86" t="s">
        <v>387</v>
      </c>
      <c r="B213" s="93"/>
      <c r="C213" s="119"/>
      <c r="D213" s="100" t="s">
        <v>388</v>
      </c>
      <c r="E213" s="13" t="s">
        <v>42</v>
      </c>
      <c r="F213" s="164">
        <v>0.16500000000000001</v>
      </c>
      <c r="G213" s="12">
        <v>2018</v>
      </c>
      <c r="H213" s="13" t="s">
        <v>389</v>
      </c>
      <c r="I213" s="156">
        <v>0.18099999999999999</v>
      </c>
      <c r="J213" s="23">
        <v>17</v>
      </c>
      <c r="K213" s="22" t="s">
        <v>390</v>
      </c>
      <c r="L213" s="21">
        <v>8</v>
      </c>
      <c r="M213" s="256" t="s">
        <v>405</v>
      </c>
      <c r="N213" s="200"/>
      <c r="O213" s="222"/>
      <c r="P213" s="265"/>
      <c r="Q213" s="169" t="s">
        <v>468</v>
      </c>
      <c r="R213" s="21" t="s">
        <v>469</v>
      </c>
      <c r="S213" s="13" t="s">
        <v>140</v>
      </c>
      <c r="T213" s="12" t="s">
        <v>470</v>
      </c>
      <c r="U213" s="21" t="s">
        <v>471</v>
      </c>
      <c r="V213" s="13" t="s">
        <v>472</v>
      </c>
      <c r="W213" s="12" t="s">
        <v>11</v>
      </c>
      <c r="X213" s="382">
        <v>20</v>
      </c>
      <c r="Y213" s="382">
        <v>5</v>
      </c>
      <c r="Z213" s="382">
        <v>5</v>
      </c>
      <c r="AA213" s="382">
        <v>5</v>
      </c>
      <c r="AB213" s="382">
        <v>5</v>
      </c>
      <c r="AC213" s="15">
        <f t="shared" ref="AC213" si="170">AG213+AK213+AO213+AS213+AW213+BA213+BE213+BI213+BM213+BQ213</f>
        <v>50000000</v>
      </c>
      <c r="AD213" s="15">
        <f t="shared" ref="AD213" si="171">AH213+AL213+AP213+AT213+AX213+BB213+BF213+BJ213+BN213+BR213</f>
        <v>0</v>
      </c>
      <c r="AE213" s="15">
        <f>AI213+AM213+AQ213+AU213+AY213+BC213+BG213+BK213+BO213+BS213</f>
        <v>0</v>
      </c>
      <c r="AF213" s="15">
        <f>AJ213+AN213+AR213+AV213+AZ213+BD213+BH213+BL213+BP213+BT213</f>
        <v>0</v>
      </c>
      <c r="AG213" s="16">
        <v>50000000</v>
      </c>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7"/>
      <c r="BF213" s="17"/>
      <c r="BG213" s="17"/>
      <c r="BH213" s="17"/>
      <c r="BI213" s="17"/>
      <c r="BJ213" s="17"/>
      <c r="BK213" s="17"/>
      <c r="BL213" s="17"/>
      <c r="BM213" s="17"/>
      <c r="BN213" s="17"/>
      <c r="BO213" s="17"/>
      <c r="BP213" s="17"/>
      <c r="BQ213" s="17"/>
      <c r="BR213" s="17"/>
      <c r="BS213" s="17"/>
      <c r="BT213" s="17"/>
      <c r="BU213" s="17">
        <f>BV213+BW213+BX213+BY213+BZ213+CA213+CB213+CC213+CD213+CE213</f>
        <v>43576500</v>
      </c>
      <c r="BV213" s="17">
        <v>43576500</v>
      </c>
      <c r="BW213" s="17"/>
      <c r="BX213" s="17"/>
      <c r="BY213" s="17"/>
      <c r="BZ213" s="17"/>
      <c r="CA213" s="17"/>
      <c r="CB213" s="17"/>
      <c r="CC213" s="17"/>
      <c r="CD213" s="17"/>
      <c r="CE213" s="17"/>
      <c r="CF213" s="17">
        <f t="shared" ref="CF213" si="172">CG213+CH213+CI213+CJ213+CK213+CL213+CM213+CN213+CO213+CP213</f>
        <v>67557000</v>
      </c>
      <c r="CG213" s="17">
        <v>67557000</v>
      </c>
      <c r="CH213" s="17"/>
      <c r="CI213" s="17"/>
      <c r="CJ213" s="17"/>
      <c r="CK213" s="17"/>
      <c r="CL213" s="17"/>
      <c r="CM213" s="17"/>
      <c r="CN213" s="17"/>
      <c r="CO213" s="17"/>
      <c r="CP213" s="17"/>
      <c r="CQ213" s="17">
        <f t="shared" ref="CQ213" si="173">CR213+CS213+CT213+CU213+CV213+CW213+CX213+CY213+CZ213+DA213</f>
        <v>90419570</v>
      </c>
      <c r="CR213" s="17">
        <v>90419570</v>
      </c>
      <c r="CS213" s="17"/>
      <c r="CT213" s="17"/>
      <c r="CU213" s="17"/>
      <c r="CV213" s="17"/>
      <c r="CW213" s="17"/>
      <c r="CX213" s="17"/>
      <c r="CY213" s="17"/>
      <c r="CZ213" s="17"/>
      <c r="DA213" s="361"/>
      <c r="DB213" s="371">
        <f>AC213+BU213+CF213+CQ213</f>
        <v>251553070</v>
      </c>
      <c r="DC213" s="18"/>
      <c r="DD213" s="18"/>
      <c r="DE213" s="18"/>
      <c r="DF213" s="18"/>
      <c r="DG213" s="18"/>
      <c r="DH213" s="18"/>
      <c r="DI213" s="18"/>
      <c r="DJ213" s="18"/>
      <c r="DK213" s="18"/>
      <c r="DL213" s="18"/>
      <c r="DM213" s="18"/>
      <c r="DN213" s="18"/>
      <c r="DO213" s="18"/>
      <c r="DP213" s="18"/>
      <c r="DQ213" s="18"/>
      <c r="DR213" s="18"/>
      <c r="DS213" s="18"/>
      <c r="DT213" s="19"/>
    </row>
    <row r="214" spans="1:126" s="7" customFormat="1" ht="27" customHeight="1" x14ac:dyDescent="0.25">
      <c r="A214" s="115"/>
      <c r="B214" s="125"/>
      <c r="C214" s="126"/>
      <c r="D214" s="118"/>
      <c r="E214" s="80"/>
      <c r="F214" s="141"/>
      <c r="G214" s="80"/>
      <c r="H214" s="80"/>
      <c r="I214" s="141"/>
      <c r="J214" s="80"/>
      <c r="K214" s="80"/>
      <c r="L214" s="80"/>
      <c r="M214" s="253"/>
      <c r="N214" s="284">
        <v>9</v>
      </c>
      <c r="O214" s="179">
        <v>1708</v>
      </c>
      <c r="P214" s="180" t="s">
        <v>141</v>
      </c>
      <c r="Q214" s="175"/>
      <c r="R214" s="419"/>
      <c r="S214" s="420"/>
      <c r="T214" s="420"/>
      <c r="U214" s="420"/>
      <c r="V214" s="420"/>
      <c r="W214" s="420"/>
      <c r="X214" s="414"/>
      <c r="Y214" s="414"/>
      <c r="Z214" s="414"/>
      <c r="AA214" s="414"/>
      <c r="AB214" s="109"/>
      <c r="AC214" s="85">
        <f t="shared" ref="AC214:DB214" si="174">SUM(AC215:AC216)</f>
        <v>80000000</v>
      </c>
      <c r="AD214" s="85">
        <f t="shared" si="174"/>
        <v>0</v>
      </c>
      <c r="AE214" s="85">
        <f t="shared" si="174"/>
        <v>0</v>
      </c>
      <c r="AF214" s="85">
        <f t="shared" si="174"/>
        <v>0</v>
      </c>
      <c r="AG214" s="85">
        <f t="shared" si="174"/>
        <v>80000000</v>
      </c>
      <c r="AH214" s="85">
        <f t="shared" si="174"/>
        <v>0</v>
      </c>
      <c r="AI214" s="85">
        <f t="shared" si="174"/>
        <v>0</v>
      </c>
      <c r="AJ214" s="85">
        <f t="shared" si="174"/>
        <v>0</v>
      </c>
      <c r="AK214" s="85">
        <f t="shared" si="174"/>
        <v>0</v>
      </c>
      <c r="AL214" s="85">
        <f t="shared" si="174"/>
        <v>0</v>
      </c>
      <c r="AM214" s="85">
        <f t="shared" si="174"/>
        <v>0</v>
      </c>
      <c r="AN214" s="85">
        <f t="shared" si="174"/>
        <v>0</v>
      </c>
      <c r="AO214" s="85">
        <f t="shared" si="174"/>
        <v>0</v>
      </c>
      <c r="AP214" s="85">
        <f t="shared" si="174"/>
        <v>0</v>
      </c>
      <c r="AQ214" s="85">
        <f t="shared" si="174"/>
        <v>0</v>
      </c>
      <c r="AR214" s="85">
        <f t="shared" si="174"/>
        <v>0</v>
      </c>
      <c r="AS214" s="85">
        <f t="shared" si="174"/>
        <v>0</v>
      </c>
      <c r="AT214" s="85">
        <f t="shared" si="174"/>
        <v>0</v>
      </c>
      <c r="AU214" s="85">
        <f t="shared" si="174"/>
        <v>0</v>
      </c>
      <c r="AV214" s="85">
        <f t="shared" si="174"/>
        <v>0</v>
      </c>
      <c r="AW214" s="85">
        <f t="shared" si="174"/>
        <v>0</v>
      </c>
      <c r="AX214" s="85">
        <f t="shared" si="174"/>
        <v>0</v>
      </c>
      <c r="AY214" s="85">
        <f t="shared" si="174"/>
        <v>0</v>
      </c>
      <c r="AZ214" s="85">
        <f t="shared" si="174"/>
        <v>0</v>
      </c>
      <c r="BA214" s="85">
        <f t="shared" si="174"/>
        <v>0</v>
      </c>
      <c r="BB214" s="85">
        <f t="shared" si="174"/>
        <v>0</v>
      </c>
      <c r="BC214" s="85">
        <f t="shared" si="174"/>
        <v>0</v>
      </c>
      <c r="BD214" s="85">
        <f t="shared" si="174"/>
        <v>0</v>
      </c>
      <c r="BE214" s="85">
        <f t="shared" si="174"/>
        <v>0</v>
      </c>
      <c r="BF214" s="85">
        <f t="shared" si="174"/>
        <v>0</v>
      </c>
      <c r="BG214" s="85">
        <f t="shared" si="174"/>
        <v>0</v>
      </c>
      <c r="BH214" s="85">
        <f t="shared" si="174"/>
        <v>0</v>
      </c>
      <c r="BI214" s="85">
        <f t="shared" si="174"/>
        <v>0</v>
      </c>
      <c r="BJ214" s="85">
        <f t="shared" si="174"/>
        <v>0</v>
      </c>
      <c r="BK214" s="85">
        <f t="shared" si="174"/>
        <v>0</v>
      </c>
      <c r="BL214" s="85">
        <f t="shared" si="174"/>
        <v>0</v>
      </c>
      <c r="BM214" s="85">
        <f t="shared" si="174"/>
        <v>0</v>
      </c>
      <c r="BN214" s="85">
        <f t="shared" si="174"/>
        <v>0</v>
      </c>
      <c r="BO214" s="85">
        <f t="shared" si="174"/>
        <v>0</v>
      </c>
      <c r="BP214" s="85">
        <f t="shared" si="174"/>
        <v>0</v>
      </c>
      <c r="BQ214" s="85">
        <f t="shared" si="174"/>
        <v>0</v>
      </c>
      <c r="BR214" s="85">
        <f t="shared" si="174"/>
        <v>0</v>
      </c>
      <c r="BS214" s="85">
        <f t="shared" si="174"/>
        <v>0</v>
      </c>
      <c r="BT214" s="85">
        <f t="shared" si="174"/>
        <v>0</v>
      </c>
      <c r="BU214" s="85">
        <f t="shared" si="174"/>
        <v>69722.399999999994</v>
      </c>
      <c r="BV214" s="85">
        <f t="shared" si="174"/>
        <v>69722.399999999994</v>
      </c>
      <c r="BW214" s="85">
        <f t="shared" si="174"/>
        <v>0</v>
      </c>
      <c r="BX214" s="85">
        <f t="shared" si="174"/>
        <v>0</v>
      </c>
      <c r="BY214" s="85">
        <f t="shared" si="174"/>
        <v>0</v>
      </c>
      <c r="BZ214" s="85">
        <f t="shared" si="174"/>
        <v>0</v>
      </c>
      <c r="CA214" s="85">
        <f t="shared" si="174"/>
        <v>0</v>
      </c>
      <c r="CB214" s="85">
        <f t="shared" si="174"/>
        <v>0</v>
      </c>
      <c r="CC214" s="85">
        <f t="shared" si="174"/>
        <v>0</v>
      </c>
      <c r="CD214" s="85">
        <f t="shared" si="174"/>
        <v>0</v>
      </c>
      <c r="CE214" s="85">
        <f t="shared" si="174"/>
        <v>0</v>
      </c>
      <c r="CF214" s="85">
        <f t="shared" si="174"/>
        <v>144765000</v>
      </c>
      <c r="CG214" s="85">
        <f t="shared" si="174"/>
        <v>144765000</v>
      </c>
      <c r="CH214" s="85">
        <f t="shared" si="174"/>
        <v>0</v>
      </c>
      <c r="CI214" s="85">
        <f t="shared" si="174"/>
        <v>0</v>
      </c>
      <c r="CJ214" s="85">
        <f t="shared" si="174"/>
        <v>0</v>
      </c>
      <c r="CK214" s="85">
        <f t="shared" si="174"/>
        <v>0</v>
      </c>
      <c r="CL214" s="85">
        <f t="shared" si="174"/>
        <v>0</v>
      </c>
      <c r="CM214" s="85">
        <f t="shared" si="174"/>
        <v>0</v>
      </c>
      <c r="CN214" s="85">
        <f t="shared" si="174"/>
        <v>0</v>
      </c>
      <c r="CO214" s="85">
        <f t="shared" si="174"/>
        <v>0</v>
      </c>
      <c r="CP214" s="85">
        <f t="shared" si="174"/>
        <v>0</v>
      </c>
      <c r="CQ214" s="85">
        <f t="shared" si="174"/>
        <v>194660000</v>
      </c>
      <c r="CR214" s="85">
        <f t="shared" si="174"/>
        <v>194660000</v>
      </c>
      <c r="CS214" s="85">
        <f t="shared" si="174"/>
        <v>0</v>
      </c>
      <c r="CT214" s="85">
        <f t="shared" si="174"/>
        <v>0</v>
      </c>
      <c r="CU214" s="85">
        <f t="shared" si="174"/>
        <v>0</v>
      </c>
      <c r="CV214" s="85">
        <f t="shared" si="174"/>
        <v>0</v>
      </c>
      <c r="CW214" s="85">
        <f t="shared" si="174"/>
        <v>0</v>
      </c>
      <c r="CX214" s="85">
        <f t="shared" si="174"/>
        <v>0</v>
      </c>
      <c r="CY214" s="85">
        <f t="shared" si="174"/>
        <v>0</v>
      </c>
      <c r="CZ214" s="85">
        <f t="shared" si="174"/>
        <v>0</v>
      </c>
      <c r="DA214" s="360">
        <f t="shared" si="174"/>
        <v>0</v>
      </c>
      <c r="DB214" s="85">
        <f t="shared" si="174"/>
        <v>419494722.39999998</v>
      </c>
      <c r="DC214" s="5"/>
      <c r="DD214" s="5"/>
      <c r="DE214" s="5"/>
      <c r="DF214" s="5"/>
      <c r="DG214" s="5"/>
      <c r="DH214" s="5"/>
      <c r="DI214" s="5"/>
      <c r="DJ214" s="5"/>
      <c r="DK214" s="5"/>
      <c r="DL214" s="5"/>
      <c r="DM214" s="5"/>
      <c r="DN214" s="5"/>
      <c r="DO214" s="5"/>
      <c r="DP214" s="5"/>
      <c r="DQ214" s="5"/>
      <c r="DR214" s="5"/>
      <c r="DS214" s="5"/>
      <c r="DT214" s="5"/>
      <c r="DU214" s="81"/>
      <c r="DV214" s="81"/>
    </row>
    <row r="215" spans="1:126" s="20" customFormat="1" ht="151.5" customHeight="1" x14ac:dyDescent="0.25">
      <c r="A215" s="86" t="s">
        <v>387</v>
      </c>
      <c r="B215" s="93"/>
      <c r="C215" s="119"/>
      <c r="D215" s="100" t="s">
        <v>388</v>
      </c>
      <c r="E215" s="13" t="s">
        <v>42</v>
      </c>
      <c r="F215" s="164">
        <v>0.16500000000000001</v>
      </c>
      <c r="G215" s="12">
        <v>2018</v>
      </c>
      <c r="H215" s="13" t="s">
        <v>389</v>
      </c>
      <c r="I215" s="156">
        <v>0.18099999999999999</v>
      </c>
      <c r="J215" s="23">
        <v>17</v>
      </c>
      <c r="K215" s="22" t="s">
        <v>390</v>
      </c>
      <c r="L215" s="21">
        <v>13</v>
      </c>
      <c r="M215" s="256" t="s">
        <v>391</v>
      </c>
      <c r="N215" s="204"/>
      <c r="O215" s="230"/>
      <c r="P215" s="185"/>
      <c r="Q215" s="169" t="s">
        <v>473</v>
      </c>
      <c r="R215" s="21" t="s">
        <v>474</v>
      </c>
      <c r="S215" s="13" t="s">
        <v>136</v>
      </c>
      <c r="T215" s="12" t="s">
        <v>475</v>
      </c>
      <c r="U215" s="21" t="s">
        <v>476</v>
      </c>
      <c r="V215" s="13" t="s">
        <v>477</v>
      </c>
      <c r="W215" s="382" t="s">
        <v>10</v>
      </c>
      <c r="X215" s="382">
        <v>2</v>
      </c>
      <c r="Y215" s="382">
        <v>2</v>
      </c>
      <c r="Z215" s="382">
        <v>2</v>
      </c>
      <c r="AA215" s="382">
        <v>2</v>
      </c>
      <c r="AB215" s="382">
        <v>2</v>
      </c>
      <c r="AC215" s="15">
        <f t="shared" ref="AC215:AC216" si="175">AG215+AK215+AO215+AS215+AW215+BA215+BE215+BI215+BM215+BQ215</f>
        <v>80000000</v>
      </c>
      <c r="AD215" s="15">
        <f t="shared" ref="AD215:AD216" si="176">AH215+AL215+AP215+AT215+AX215+BB215+BF215+BJ215+BN215+BR215</f>
        <v>0</v>
      </c>
      <c r="AE215" s="15">
        <f>AI215+AM215+AQ215+AU215+AY215+BC215+BG215+BK215+BO215+BS215</f>
        <v>0</v>
      </c>
      <c r="AF215" s="15">
        <f>AJ215+AN215+AR215+AV215+AZ215+BD215+BH215+BL215+BP215+BT215</f>
        <v>0</v>
      </c>
      <c r="AG215" s="17">
        <v>80000000</v>
      </c>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f t="shared" ref="BU215:BU216" si="177">BV215+BW215+BX215+BY215+BZ215+CA215+CB215+CC215+CD215+CE215</f>
        <v>69722.399999999994</v>
      </c>
      <c r="BV215" s="17">
        <v>69722.399999999994</v>
      </c>
      <c r="BW215" s="17"/>
      <c r="BX215" s="17"/>
      <c r="BY215" s="17"/>
      <c r="BZ215" s="17"/>
      <c r="CA215" s="17"/>
      <c r="CB215" s="17"/>
      <c r="CC215" s="17"/>
      <c r="CD215" s="17"/>
      <c r="CE215" s="17"/>
      <c r="CF215" s="17">
        <f t="shared" ref="CF215:CF216" si="178">CG215+CH215+CI215+CJ215+CK215+CL215+CM215+CN215+CO215+CP215</f>
        <v>100000000</v>
      </c>
      <c r="CG215" s="17">
        <v>100000000</v>
      </c>
      <c r="CH215" s="17"/>
      <c r="CI215" s="17"/>
      <c r="CJ215" s="17"/>
      <c r="CK215" s="17"/>
      <c r="CL215" s="17"/>
      <c r="CM215" s="17"/>
      <c r="CN215" s="17"/>
      <c r="CO215" s="17"/>
      <c r="CP215" s="17"/>
      <c r="CQ215" s="17">
        <f t="shared" ref="CQ215:CQ216" si="179">CR215+CS215+CT215+CU215+CV215+CW215+CX215+CY215+CZ215+DA215</f>
        <v>100000000</v>
      </c>
      <c r="CR215" s="17">
        <v>100000000</v>
      </c>
      <c r="CS215" s="17"/>
      <c r="CT215" s="17"/>
      <c r="CU215" s="17"/>
      <c r="CV215" s="17"/>
      <c r="CW215" s="17"/>
      <c r="CX215" s="17"/>
      <c r="CY215" s="17"/>
      <c r="CZ215" s="17"/>
      <c r="DA215" s="361"/>
      <c r="DB215" s="371">
        <f>AC215+BU215+CF215+CQ215</f>
        <v>280069722.39999998</v>
      </c>
      <c r="DC215" s="18"/>
      <c r="DD215" s="18"/>
      <c r="DE215" s="18"/>
      <c r="DF215" s="18"/>
      <c r="DG215" s="18"/>
      <c r="DH215" s="18"/>
      <c r="DI215" s="18"/>
      <c r="DJ215" s="18"/>
      <c r="DK215" s="18"/>
      <c r="DL215" s="18"/>
      <c r="DM215" s="18"/>
      <c r="DN215" s="18"/>
      <c r="DO215" s="18"/>
      <c r="DP215" s="18"/>
      <c r="DQ215" s="18"/>
      <c r="DR215" s="18"/>
      <c r="DS215" s="18"/>
      <c r="DT215" s="19"/>
    </row>
    <row r="216" spans="1:126" s="20" customFormat="1" ht="146.25" customHeight="1" x14ac:dyDescent="0.25">
      <c r="A216" s="86" t="s">
        <v>387</v>
      </c>
      <c r="B216" s="93"/>
      <c r="C216" s="119"/>
      <c r="D216" s="100" t="s">
        <v>388</v>
      </c>
      <c r="E216" s="13" t="s">
        <v>42</v>
      </c>
      <c r="F216" s="164">
        <v>0.16500000000000001</v>
      </c>
      <c r="G216" s="12">
        <v>2018</v>
      </c>
      <c r="H216" s="13" t="s">
        <v>389</v>
      </c>
      <c r="I216" s="156">
        <v>0.18099999999999999</v>
      </c>
      <c r="J216" s="23">
        <v>17</v>
      </c>
      <c r="K216" s="22" t="s">
        <v>390</v>
      </c>
      <c r="L216" s="21">
        <v>13</v>
      </c>
      <c r="M216" s="256" t="s">
        <v>391</v>
      </c>
      <c r="N216" s="250"/>
      <c r="O216" s="213"/>
      <c r="P216" s="266"/>
      <c r="Q216" s="169" t="s">
        <v>478</v>
      </c>
      <c r="R216" s="21" t="s">
        <v>479</v>
      </c>
      <c r="S216" s="13" t="s">
        <v>142</v>
      </c>
      <c r="T216" s="12" t="s">
        <v>480</v>
      </c>
      <c r="U216" s="21" t="s">
        <v>481</v>
      </c>
      <c r="V216" s="13" t="s">
        <v>482</v>
      </c>
      <c r="W216" s="12" t="s">
        <v>10</v>
      </c>
      <c r="X216" s="382">
        <v>1</v>
      </c>
      <c r="Y216" s="382">
        <v>0</v>
      </c>
      <c r="Z216" s="382">
        <v>1</v>
      </c>
      <c r="AA216" s="382">
        <v>1</v>
      </c>
      <c r="AB216" s="382">
        <v>1</v>
      </c>
      <c r="AC216" s="15">
        <f t="shared" si="175"/>
        <v>0</v>
      </c>
      <c r="AD216" s="15">
        <f t="shared" si="176"/>
        <v>0</v>
      </c>
      <c r="AE216" s="15">
        <f>AI216+AM216+AQ216+AU216+AY216+BC216+BG216+BK216+BO216+BS216</f>
        <v>0</v>
      </c>
      <c r="AF216" s="15">
        <f>AJ216+AN216+AR216+AV216+AZ216+BD216+BH216+BL216+BP216+BT216</f>
        <v>0</v>
      </c>
      <c r="AG216" s="386">
        <v>0</v>
      </c>
      <c r="AH216" s="386"/>
      <c r="AI216" s="386"/>
      <c r="AJ216" s="386"/>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f t="shared" si="177"/>
        <v>0</v>
      </c>
      <c r="BV216" s="17"/>
      <c r="BW216" s="17"/>
      <c r="BX216" s="17"/>
      <c r="BY216" s="17"/>
      <c r="BZ216" s="17"/>
      <c r="CA216" s="17"/>
      <c r="CB216" s="17"/>
      <c r="CC216" s="17"/>
      <c r="CD216" s="17"/>
      <c r="CE216" s="17"/>
      <c r="CF216" s="17">
        <f t="shared" si="178"/>
        <v>44765000</v>
      </c>
      <c r="CG216" s="17">
        <v>44765000</v>
      </c>
      <c r="CH216" s="17"/>
      <c r="CI216" s="17"/>
      <c r="CJ216" s="17"/>
      <c r="CK216" s="17"/>
      <c r="CL216" s="17"/>
      <c r="CM216" s="17"/>
      <c r="CN216" s="17"/>
      <c r="CO216" s="17"/>
      <c r="CP216" s="17"/>
      <c r="CQ216" s="17">
        <f t="shared" si="179"/>
        <v>94660000</v>
      </c>
      <c r="CR216" s="17">
        <v>94660000</v>
      </c>
      <c r="CS216" s="17"/>
      <c r="CT216" s="17"/>
      <c r="CU216" s="17"/>
      <c r="CV216" s="17"/>
      <c r="CW216" s="17"/>
      <c r="CX216" s="17"/>
      <c r="CY216" s="17"/>
      <c r="CZ216" s="17"/>
      <c r="DA216" s="361"/>
      <c r="DB216" s="371">
        <f>AC216+BU216+CF216+CQ216</f>
        <v>139425000</v>
      </c>
      <c r="DC216" s="18"/>
      <c r="DD216" s="18"/>
      <c r="DE216" s="18"/>
      <c r="DF216" s="18"/>
      <c r="DG216" s="18"/>
      <c r="DH216" s="18"/>
      <c r="DI216" s="18"/>
      <c r="DJ216" s="18"/>
      <c r="DK216" s="18"/>
      <c r="DL216" s="18"/>
      <c r="DM216" s="18"/>
      <c r="DN216" s="18"/>
      <c r="DO216" s="18"/>
      <c r="DP216" s="18"/>
      <c r="DQ216" s="18"/>
      <c r="DR216" s="18"/>
      <c r="DS216" s="18"/>
      <c r="DT216" s="19"/>
    </row>
    <row r="217" spans="1:126" s="7" customFormat="1" ht="27" customHeight="1" x14ac:dyDescent="0.25">
      <c r="A217" s="115"/>
      <c r="B217" s="125"/>
      <c r="C217" s="126"/>
      <c r="D217" s="118"/>
      <c r="E217" s="80"/>
      <c r="F217" s="141"/>
      <c r="G217" s="80"/>
      <c r="H217" s="80"/>
      <c r="I217" s="141"/>
      <c r="J217" s="80"/>
      <c r="K217" s="80"/>
      <c r="L217" s="80"/>
      <c r="M217" s="253"/>
      <c r="N217" s="248">
        <v>10</v>
      </c>
      <c r="O217" s="208">
        <v>1709</v>
      </c>
      <c r="P217" s="264" t="s">
        <v>41</v>
      </c>
      <c r="Q217" s="175"/>
      <c r="R217" s="419"/>
      <c r="S217" s="420"/>
      <c r="T217" s="420"/>
      <c r="U217" s="420"/>
      <c r="V217" s="420"/>
      <c r="W217" s="420"/>
      <c r="X217" s="414"/>
      <c r="Y217" s="414"/>
      <c r="Z217" s="414"/>
      <c r="AA217" s="414"/>
      <c r="AB217" s="109"/>
      <c r="AC217" s="85">
        <f t="shared" ref="AC217:DB217" si="180">SUM(AC218:AC222)</f>
        <v>127000000</v>
      </c>
      <c r="AD217" s="85">
        <f t="shared" si="180"/>
        <v>0</v>
      </c>
      <c r="AE217" s="85">
        <f t="shared" si="180"/>
        <v>0</v>
      </c>
      <c r="AF217" s="85">
        <f t="shared" si="180"/>
        <v>0</v>
      </c>
      <c r="AG217" s="85">
        <f t="shared" si="180"/>
        <v>127000000</v>
      </c>
      <c r="AH217" s="85">
        <f t="shared" si="180"/>
        <v>0</v>
      </c>
      <c r="AI217" s="85">
        <f t="shared" si="180"/>
        <v>0</v>
      </c>
      <c r="AJ217" s="85">
        <f t="shared" si="180"/>
        <v>0</v>
      </c>
      <c r="AK217" s="85">
        <f t="shared" si="180"/>
        <v>0</v>
      </c>
      <c r="AL217" s="85">
        <f t="shared" si="180"/>
        <v>0</v>
      </c>
      <c r="AM217" s="85">
        <f t="shared" si="180"/>
        <v>0</v>
      </c>
      <c r="AN217" s="85">
        <f t="shared" si="180"/>
        <v>0</v>
      </c>
      <c r="AO217" s="85">
        <f t="shared" si="180"/>
        <v>0</v>
      </c>
      <c r="AP217" s="85">
        <f t="shared" si="180"/>
        <v>0</v>
      </c>
      <c r="AQ217" s="85">
        <f t="shared" si="180"/>
        <v>0</v>
      </c>
      <c r="AR217" s="85">
        <f t="shared" si="180"/>
        <v>0</v>
      </c>
      <c r="AS217" s="85">
        <f t="shared" si="180"/>
        <v>0</v>
      </c>
      <c r="AT217" s="85">
        <f t="shared" si="180"/>
        <v>0</v>
      </c>
      <c r="AU217" s="85">
        <f t="shared" si="180"/>
        <v>0</v>
      </c>
      <c r="AV217" s="85">
        <f t="shared" si="180"/>
        <v>0</v>
      </c>
      <c r="AW217" s="85">
        <f t="shared" si="180"/>
        <v>0</v>
      </c>
      <c r="AX217" s="85">
        <f t="shared" si="180"/>
        <v>0</v>
      </c>
      <c r="AY217" s="85">
        <f t="shared" si="180"/>
        <v>0</v>
      </c>
      <c r="AZ217" s="85">
        <f t="shared" si="180"/>
        <v>0</v>
      </c>
      <c r="BA217" s="85">
        <f t="shared" si="180"/>
        <v>0</v>
      </c>
      <c r="BB217" s="85">
        <f t="shared" si="180"/>
        <v>0</v>
      </c>
      <c r="BC217" s="85">
        <f t="shared" si="180"/>
        <v>0</v>
      </c>
      <c r="BD217" s="85">
        <f t="shared" si="180"/>
        <v>0</v>
      </c>
      <c r="BE217" s="85">
        <f t="shared" si="180"/>
        <v>0</v>
      </c>
      <c r="BF217" s="85">
        <f t="shared" si="180"/>
        <v>0</v>
      </c>
      <c r="BG217" s="85">
        <f t="shared" si="180"/>
        <v>0</v>
      </c>
      <c r="BH217" s="85">
        <f t="shared" si="180"/>
        <v>0</v>
      </c>
      <c r="BI217" s="85">
        <f t="shared" si="180"/>
        <v>0</v>
      </c>
      <c r="BJ217" s="85">
        <f t="shared" si="180"/>
        <v>0</v>
      </c>
      <c r="BK217" s="85">
        <f t="shared" si="180"/>
        <v>0</v>
      </c>
      <c r="BL217" s="85">
        <f t="shared" si="180"/>
        <v>0</v>
      </c>
      <c r="BM217" s="85">
        <f t="shared" si="180"/>
        <v>0</v>
      </c>
      <c r="BN217" s="85">
        <f t="shared" si="180"/>
        <v>0</v>
      </c>
      <c r="BO217" s="85">
        <f t="shared" si="180"/>
        <v>0</v>
      </c>
      <c r="BP217" s="85">
        <f t="shared" si="180"/>
        <v>0</v>
      </c>
      <c r="BQ217" s="85">
        <f t="shared" si="180"/>
        <v>0</v>
      </c>
      <c r="BR217" s="85">
        <f t="shared" si="180"/>
        <v>0</v>
      </c>
      <c r="BS217" s="85">
        <f t="shared" si="180"/>
        <v>0</v>
      </c>
      <c r="BT217" s="85">
        <f t="shared" si="180"/>
        <v>0</v>
      </c>
      <c r="BU217" s="85">
        <f t="shared" si="180"/>
        <v>108941250</v>
      </c>
      <c r="BV217" s="85">
        <f t="shared" si="180"/>
        <v>108941250</v>
      </c>
      <c r="BW217" s="85">
        <f t="shared" si="180"/>
        <v>0</v>
      </c>
      <c r="BX217" s="85">
        <f t="shared" si="180"/>
        <v>0</v>
      </c>
      <c r="BY217" s="85">
        <f t="shared" si="180"/>
        <v>0</v>
      </c>
      <c r="BZ217" s="85">
        <f t="shared" si="180"/>
        <v>0</v>
      </c>
      <c r="CA217" s="85">
        <f t="shared" si="180"/>
        <v>0</v>
      </c>
      <c r="CB217" s="85">
        <f t="shared" si="180"/>
        <v>0</v>
      </c>
      <c r="CC217" s="85">
        <f t="shared" si="180"/>
        <v>0</v>
      </c>
      <c r="CD217" s="85">
        <f t="shared" si="180"/>
        <v>0</v>
      </c>
      <c r="CE217" s="85">
        <f t="shared" si="180"/>
        <v>0</v>
      </c>
      <c r="CF217" s="85">
        <f t="shared" si="180"/>
        <v>296015472</v>
      </c>
      <c r="CG217" s="85">
        <f t="shared" si="180"/>
        <v>296015472</v>
      </c>
      <c r="CH217" s="85">
        <f t="shared" si="180"/>
        <v>0</v>
      </c>
      <c r="CI217" s="85">
        <f t="shared" si="180"/>
        <v>0</v>
      </c>
      <c r="CJ217" s="85">
        <f t="shared" si="180"/>
        <v>0</v>
      </c>
      <c r="CK217" s="85">
        <f t="shared" si="180"/>
        <v>0</v>
      </c>
      <c r="CL217" s="85">
        <f t="shared" si="180"/>
        <v>0</v>
      </c>
      <c r="CM217" s="85">
        <f t="shared" si="180"/>
        <v>0</v>
      </c>
      <c r="CN217" s="85">
        <f t="shared" si="180"/>
        <v>0</v>
      </c>
      <c r="CO217" s="85">
        <f t="shared" si="180"/>
        <v>0</v>
      </c>
      <c r="CP217" s="85">
        <f t="shared" si="180"/>
        <v>0</v>
      </c>
      <c r="CQ217" s="85">
        <f t="shared" si="180"/>
        <v>371967640</v>
      </c>
      <c r="CR217" s="85">
        <f t="shared" si="180"/>
        <v>371967640</v>
      </c>
      <c r="CS217" s="85">
        <f t="shared" si="180"/>
        <v>0</v>
      </c>
      <c r="CT217" s="85">
        <f t="shared" si="180"/>
        <v>0</v>
      </c>
      <c r="CU217" s="85">
        <f t="shared" si="180"/>
        <v>0</v>
      </c>
      <c r="CV217" s="85">
        <f t="shared" si="180"/>
        <v>0</v>
      </c>
      <c r="CW217" s="85">
        <f t="shared" si="180"/>
        <v>0</v>
      </c>
      <c r="CX217" s="85">
        <f t="shared" si="180"/>
        <v>0</v>
      </c>
      <c r="CY217" s="85">
        <f t="shared" si="180"/>
        <v>0</v>
      </c>
      <c r="CZ217" s="85">
        <f t="shared" si="180"/>
        <v>0</v>
      </c>
      <c r="DA217" s="360">
        <f t="shared" si="180"/>
        <v>0</v>
      </c>
      <c r="DB217" s="85">
        <f t="shared" si="180"/>
        <v>903924362</v>
      </c>
      <c r="DC217" s="5"/>
      <c r="DD217" s="5"/>
      <c r="DE217" s="5"/>
      <c r="DF217" s="5"/>
      <c r="DG217" s="5"/>
      <c r="DH217" s="5"/>
      <c r="DI217" s="5"/>
      <c r="DJ217" s="5"/>
      <c r="DK217" s="5"/>
      <c r="DL217" s="5"/>
      <c r="DM217" s="5"/>
      <c r="DN217" s="5"/>
      <c r="DO217" s="5"/>
      <c r="DP217" s="5"/>
      <c r="DQ217" s="5"/>
      <c r="DR217" s="5"/>
      <c r="DS217" s="5"/>
      <c r="DT217" s="5"/>
      <c r="DU217" s="81"/>
      <c r="DV217" s="81"/>
    </row>
    <row r="218" spans="1:126" s="20" customFormat="1" ht="138" customHeight="1" x14ac:dyDescent="0.25">
      <c r="A218" s="86" t="s">
        <v>387</v>
      </c>
      <c r="B218" s="93"/>
      <c r="C218" s="119"/>
      <c r="D218" s="100" t="s">
        <v>388</v>
      </c>
      <c r="E218" s="13" t="s">
        <v>42</v>
      </c>
      <c r="F218" s="164">
        <v>0.16500000000000001</v>
      </c>
      <c r="G218" s="12">
        <v>2018</v>
      </c>
      <c r="H218" s="13" t="s">
        <v>389</v>
      </c>
      <c r="I218" s="156">
        <v>0.18099999999999999</v>
      </c>
      <c r="J218" s="23">
        <v>17</v>
      </c>
      <c r="K218" s="22" t="s">
        <v>390</v>
      </c>
      <c r="L218" s="21">
        <v>13</v>
      </c>
      <c r="M218" s="256" t="s">
        <v>391</v>
      </c>
      <c r="N218" s="199"/>
      <c r="O218" s="226"/>
      <c r="P218" s="173"/>
      <c r="Q218" s="169" t="s">
        <v>483</v>
      </c>
      <c r="R218" s="21" t="s">
        <v>484</v>
      </c>
      <c r="S218" s="13" t="s">
        <v>143</v>
      </c>
      <c r="T218" s="12" t="s">
        <v>485</v>
      </c>
      <c r="U218" s="21" t="s">
        <v>486</v>
      </c>
      <c r="V218" s="13" t="s">
        <v>143</v>
      </c>
      <c r="W218" s="12" t="s">
        <v>11</v>
      </c>
      <c r="X218" s="382">
        <v>15</v>
      </c>
      <c r="Y218" s="382">
        <v>3</v>
      </c>
      <c r="Z218" s="382">
        <v>4</v>
      </c>
      <c r="AA218" s="382">
        <v>4</v>
      </c>
      <c r="AB218" s="382">
        <v>4</v>
      </c>
      <c r="AC218" s="15">
        <f t="shared" ref="AC218:AC222" si="181">AG218+AK218+AO218+AS218+AW218+BA218+BE218+BI218+BM218+BQ218</f>
        <v>75000000</v>
      </c>
      <c r="AD218" s="15">
        <f t="shared" ref="AD218:AD222" si="182">AH218+AL218+AP218+AT218+AX218+BB218+BF218+BJ218+BN218+BR218</f>
        <v>0</v>
      </c>
      <c r="AE218" s="15">
        <f t="shared" ref="AE218:AF222" si="183">AI218+AM218+AQ218+AU218+AY218+BC218+BG218+BK218+BO218+BS218</f>
        <v>0</v>
      </c>
      <c r="AF218" s="15">
        <f t="shared" si="183"/>
        <v>0</v>
      </c>
      <c r="AG218" s="17">
        <f>50000000+25000000</f>
        <v>75000000</v>
      </c>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f t="shared" ref="BU218:BU222" si="184">BV218+BW218+BX218+BY218+BZ218+CA218+CB218+CC218+CD218+CE218</f>
        <v>43370000</v>
      </c>
      <c r="BV218" s="17">
        <v>43370000</v>
      </c>
      <c r="BW218" s="17"/>
      <c r="BX218" s="17"/>
      <c r="BY218" s="17"/>
      <c r="BZ218" s="17"/>
      <c r="CA218" s="17"/>
      <c r="CB218" s="17"/>
      <c r="CC218" s="17"/>
      <c r="CD218" s="17"/>
      <c r="CE218" s="17"/>
      <c r="CF218" s="17">
        <f t="shared" ref="CF218:CF222" si="185">CG218+CH218+CI218+CJ218+CK218+CL218+CM218+CN218+CO218+CP218</f>
        <v>112760472</v>
      </c>
      <c r="CG218" s="17">
        <v>112760472</v>
      </c>
      <c r="CH218" s="17"/>
      <c r="CI218" s="17"/>
      <c r="CJ218" s="17"/>
      <c r="CK218" s="17"/>
      <c r="CL218" s="17"/>
      <c r="CM218" s="17"/>
      <c r="CN218" s="17"/>
      <c r="CO218" s="17"/>
      <c r="CP218" s="17"/>
      <c r="CQ218" s="17">
        <f t="shared" ref="CQ218:CQ222" si="186">CR218+CS218+CT218+CU218+CV218+CW218+CX218+CY218+CZ218+DA218</f>
        <v>139400000</v>
      </c>
      <c r="CR218" s="17">
        <v>139400000</v>
      </c>
      <c r="CS218" s="17"/>
      <c r="CT218" s="17"/>
      <c r="CU218" s="17"/>
      <c r="CV218" s="17"/>
      <c r="CW218" s="17"/>
      <c r="CX218" s="17"/>
      <c r="CY218" s="17"/>
      <c r="CZ218" s="17"/>
      <c r="DA218" s="361"/>
      <c r="DB218" s="371">
        <f>AC218+BU218+CF218+CQ218</f>
        <v>370530472</v>
      </c>
      <c r="DC218" s="18"/>
      <c r="DD218" s="18"/>
      <c r="DE218" s="18"/>
      <c r="DF218" s="18"/>
      <c r="DG218" s="18"/>
      <c r="DH218" s="18"/>
      <c r="DI218" s="18"/>
      <c r="DJ218" s="18"/>
      <c r="DK218" s="18"/>
      <c r="DL218" s="18"/>
      <c r="DM218" s="18"/>
      <c r="DN218" s="18"/>
      <c r="DO218" s="18"/>
      <c r="DP218" s="18"/>
      <c r="DQ218" s="18"/>
      <c r="DR218" s="18"/>
      <c r="DS218" s="18"/>
      <c r="DT218" s="19"/>
    </row>
    <row r="219" spans="1:126" s="20" customFormat="1" ht="149.25" customHeight="1" x14ac:dyDescent="0.25">
      <c r="A219" s="86" t="s">
        <v>387</v>
      </c>
      <c r="B219" s="93"/>
      <c r="C219" s="119"/>
      <c r="D219" s="100" t="s">
        <v>388</v>
      </c>
      <c r="E219" s="13" t="s">
        <v>42</v>
      </c>
      <c r="F219" s="164">
        <v>0.16500000000000001</v>
      </c>
      <c r="G219" s="12">
        <v>2018</v>
      </c>
      <c r="H219" s="13" t="s">
        <v>389</v>
      </c>
      <c r="I219" s="156">
        <v>0.18099999999999999</v>
      </c>
      <c r="J219" s="23">
        <v>17</v>
      </c>
      <c r="K219" s="22" t="s">
        <v>390</v>
      </c>
      <c r="L219" s="21">
        <v>13</v>
      </c>
      <c r="M219" s="256" t="s">
        <v>391</v>
      </c>
      <c r="N219" s="199"/>
      <c r="O219" s="226"/>
      <c r="P219" s="173"/>
      <c r="Q219" s="169" t="s">
        <v>487</v>
      </c>
      <c r="R219" s="21" t="s">
        <v>488</v>
      </c>
      <c r="S219" s="13" t="s">
        <v>144</v>
      </c>
      <c r="T219" s="12" t="s">
        <v>489</v>
      </c>
      <c r="U219" s="21" t="s">
        <v>490</v>
      </c>
      <c r="V219" s="13" t="s">
        <v>144</v>
      </c>
      <c r="W219" s="382" t="s">
        <v>11</v>
      </c>
      <c r="X219" s="382">
        <v>10</v>
      </c>
      <c r="Y219" s="382">
        <v>1</v>
      </c>
      <c r="Z219" s="382">
        <v>3</v>
      </c>
      <c r="AA219" s="382">
        <v>3</v>
      </c>
      <c r="AB219" s="382">
        <v>3</v>
      </c>
      <c r="AC219" s="15">
        <f t="shared" si="181"/>
        <v>50000000</v>
      </c>
      <c r="AD219" s="15">
        <f t="shared" si="182"/>
        <v>0</v>
      </c>
      <c r="AE219" s="15">
        <f t="shared" si="183"/>
        <v>0</v>
      </c>
      <c r="AF219" s="15">
        <f t="shared" si="183"/>
        <v>0</v>
      </c>
      <c r="AG219" s="17">
        <v>50000000</v>
      </c>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f t="shared" si="184"/>
        <v>43370000</v>
      </c>
      <c r="BV219" s="17">
        <v>43370000</v>
      </c>
      <c r="BW219" s="17"/>
      <c r="BX219" s="17"/>
      <c r="BY219" s="17"/>
      <c r="BZ219" s="17"/>
      <c r="CA219" s="17"/>
      <c r="CB219" s="17"/>
      <c r="CC219" s="17"/>
      <c r="CD219" s="17"/>
      <c r="CE219" s="17"/>
      <c r="CF219" s="17">
        <f t="shared" si="185"/>
        <v>65000000</v>
      </c>
      <c r="CG219" s="17">
        <v>65000000</v>
      </c>
      <c r="CH219" s="17"/>
      <c r="CI219" s="17"/>
      <c r="CJ219" s="17"/>
      <c r="CK219" s="17"/>
      <c r="CL219" s="17"/>
      <c r="CM219" s="17"/>
      <c r="CN219" s="17"/>
      <c r="CO219" s="17"/>
      <c r="CP219" s="17"/>
      <c r="CQ219" s="17">
        <f t="shared" si="186"/>
        <v>89400000</v>
      </c>
      <c r="CR219" s="17">
        <v>89400000</v>
      </c>
      <c r="CS219" s="17"/>
      <c r="CT219" s="17"/>
      <c r="CU219" s="17"/>
      <c r="CV219" s="17"/>
      <c r="CW219" s="17"/>
      <c r="CX219" s="17"/>
      <c r="CY219" s="17"/>
      <c r="CZ219" s="17"/>
      <c r="DA219" s="361"/>
      <c r="DB219" s="371">
        <f>AC219+BU219+CF219+CQ219</f>
        <v>247770000</v>
      </c>
      <c r="DC219" s="18"/>
      <c r="DD219" s="18"/>
      <c r="DE219" s="18"/>
      <c r="DF219" s="18"/>
      <c r="DG219" s="18"/>
      <c r="DH219" s="18"/>
      <c r="DI219" s="18"/>
      <c r="DJ219" s="18"/>
      <c r="DK219" s="18"/>
      <c r="DL219" s="18"/>
      <c r="DM219" s="18"/>
      <c r="DN219" s="18"/>
      <c r="DO219" s="18"/>
      <c r="DP219" s="18"/>
      <c r="DQ219" s="18"/>
      <c r="DR219" s="18"/>
      <c r="DS219" s="18"/>
      <c r="DT219" s="19"/>
    </row>
    <row r="220" spans="1:126" s="20" customFormat="1" ht="146.25" customHeight="1" x14ac:dyDescent="0.25">
      <c r="A220" s="86" t="s">
        <v>376</v>
      </c>
      <c r="B220" s="93"/>
      <c r="C220" s="94"/>
      <c r="D220" s="95" t="s">
        <v>442</v>
      </c>
      <c r="E220" s="9" t="s">
        <v>42</v>
      </c>
      <c r="F220" s="145">
        <v>16.5</v>
      </c>
      <c r="G220" s="21">
        <v>2018</v>
      </c>
      <c r="H220" s="9" t="s">
        <v>389</v>
      </c>
      <c r="I220" s="145">
        <v>18.100000000000001</v>
      </c>
      <c r="J220" s="23">
        <v>17</v>
      </c>
      <c r="K220" s="22" t="s">
        <v>390</v>
      </c>
      <c r="L220" s="21">
        <v>13</v>
      </c>
      <c r="M220" s="256" t="s">
        <v>391</v>
      </c>
      <c r="N220" s="199"/>
      <c r="O220" s="226"/>
      <c r="P220" s="173"/>
      <c r="Q220" s="169" t="s">
        <v>498</v>
      </c>
      <c r="R220" s="21">
        <v>1709065</v>
      </c>
      <c r="S220" s="9" t="s">
        <v>43</v>
      </c>
      <c r="T220" s="12" t="s">
        <v>499</v>
      </c>
      <c r="U220" s="384">
        <v>170906500</v>
      </c>
      <c r="V220" s="391" t="s">
        <v>43</v>
      </c>
      <c r="W220" s="384" t="s">
        <v>10</v>
      </c>
      <c r="X220" s="382">
        <v>1</v>
      </c>
      <c r="Y220" s="382">
        <v>0</v>
      </c>
      <c r="Z220" s="382">
        <v>1</v>
      </c>
      <c r="AA220" s="382">
        <v>1</v>
      </c>
      <c r="AB220" s="382">
        <v>1</v>
      </c>
      <c r="AC220" s="15">
        <f t="shared" si="181"/>
        <v>0</v>
      </c>
      <c r="AD220" s="15">
        <f t="shared" si="182"/>
        <v>0</v>
      </c>
      <c r="AE220" s="15">
        <f t="shared" si="183"/>
        <v>0</v>
      </c>
      <c r="AF220" s="15">
        <f t="shared" si="183"/>
        <v>0</v>
      </c>
      <c r="AG220" s="17">
        <f>1000000-1000000</f>
        <v>0</v>
      </c>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f t="shared" si="184"/>
        <v>0</v>
      </c>
      <c r="BV220" s="17"/>
      <c r="BW220" s="17"/>
      <c r="BX220" s="17"/>
      <c r="BY220" s="17"/>
      <c r="BZ220" s="17"/>
      <c r="CA220" s="17"/>
      <c r="CB220" s="17"/>
      <c r="CC220" s="17"/>
      <c r="CD220" s="17"/>
      <c r="CE220" s="17"/>
      <c r="CF220" s="17">
        <f t="shared" si="185"/>
        <v>28953000</v>
      </c>
      <c r="CG220" s="17">
        <v>28953000</v>
      </c>
      <c r="CH220" s="17"/>
      <c r="CI220" s="17"/>
      <c r="CJ220" s="17"/>
      <c r="CK220" s="17"/>
      <c r="CL220" s="17"/>
      <c r="CM220" s="17"/>
      <c r="CN220" s="17"/>
      <c r="CO220" s="17"/>
      <c r="CP220" s="17"/>
      <c r="CQ220" s="17">
        <f t="shared" si="186"/>
        <v>34162830</v>
      </c>
      <c r="CR220" s="17">
        <v>34162830</v>
      </c>
      <c r="CS220" s="17"/>
      <c r="CT220" s="17"/>
      <c r="CU220" s="17"/>
      <c r="CV220" s="17"/>
      <c r="CW220" s="17"/>
      <c r="CX220" s="17"/>
      <c r="CY220" s="17"/>
      <c r="CZ220" s="17"/>
      <c r="DA220" s="361"/>
      <c r="DB220" s="371">
        <f>AC220+BU220+CF220+CQ220</f>
        <v>63115830</v>
      </c>
      <c r="DC220" s="18"/>
      <c r="DD220" s="18"/>
      <c r="DE220" s="18"/>
      <c r="DF220" s="18"/>
      <c r="DG220" s="18"/>
      <c r="DH220" s="18"/>
      <c r="DI220" s="18"/>
      <c r="DJ220" s="18"/>
      <c r="DK220" s="18"/>
      <c r="DL220" s="18"/>
      <c r="DM220" s="18"/>
      <c r="DN220" s="18"/>
      <c r="DO220" s="18"/>
      <c r="DP220" s="18"/>
      <c r="DQ220" s="18"/>
      <c r="DR220" s="18"/>
      <c r="DS220" s="18"/>
      <c r="DT220" s="19"/>
    </row>
    <row r="221" spans="1:126" s="20" customFormat="1" ht="135" customHeight="1" x14ac:dyDescent="0.25">
      <c r="A221" s="86" t="s">
        <v>376</v>
      </c>
      <c r="B221" s="93"/>
      <c r="C221" s="94"/>
      <c r="D221" s="95" t="s">
        <v>442</v>
      </c>
      <c r="E221" s="9" t="s">
        <v>42</v>
      </c>
      <c r="F221" s="145">
        <v>16.5</v>
      </c>
      <c r="G221" s="21">
        <v>2018</v>
      </c>
      <c r="H221" s="9" t="s">
        <v>389</v>
      </c>
      <c r="I221" s="145">
        <v>18.100000000000001</v>
      </c>
      <c r="J221" s="23">
        <v>17</v>
      </c>
      <c r="K221" s="22" t="s">
        <v>390</v>
      </c>
      <c r="L221" s="21">
        <v>13</v>
      </c>
      <c r="M221" s="256" t="s">
        <v>391</v>
      </c>
      <c r="N221" s="199"/>
      <c r="O221" s="226"/>
      <c r="P221" s="173"/>
      <c r="Q221" s="169" t="s">
        <v>496</v>
      </c>
      <c r="R221" s="21">
        <v>1709078</v>
      </c>
      <c r="S221" s="9" t="s">
        <v>44</v>
      </c>
      <c r="T221" s="12" t="s">
        <v>497</v>
      </c>
      <c r="U221" s="384">
        <v>170907800</v>
      </c>
      <c r="V221" s="391" t="s">
        <v>44</v>
      </c>
      <c r="W221" s="384" t="s">
        <v>10</v>
      </c>
      <c r="X221" s="382">
        <v>1</v>
      </c>
      <c r="Y221" s="382">
        <v>1</v>
      </c>
      <c r="Z221" s="382">
        <v>1</v>
      </c>
      <c r="AA221" s="382">
        <v>1</v>
      </c>
      <c r="AB221" s="382">
        <v>1</v>
      </c>
      <c r="AC221" s="15">
        <f t="shared" si="181"/>
        <v>2000000</v>
      </c>
      <c r="AD221" s="15">
        <f t="shared" si="182"/>
        <v>0</v>
      </c>
      <c r="AE221" s="15">
        <f t="shared" si="183"/>
        <v>0</v>
      </c>
      <c r="AF221" s="15">
        <f t="shared" si="183"/>
        <v>0</v>
      </c>
      <c r="AG221" s="17">
        <f>1000000+1000000</f>
        <v>2000000</v>
      </c>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f t="shared" si="184"/>
        <v>0</v>
      </c>
      <c r="BV221" s="17"/>
      <c r="BW221" s="17"/>
      <c r="BX221" s="17"/>
      <c r="BY221" s="17"/>
      <c r="BZ221" s="17"/>
      <c r="CA221" s="17"/>
      <c r="CB221" s="17"/>
      <c r="CC221" s="17"/>
      <c r="CD221" s="17"/>
      <c r="CE221" s="17"/>
      <c r="CF221" s="17">
        <f t="shared" si="185"/>
        <v>19302000</v>
      </c>
      <c r="CG221" s="17">
        <v>19302000</v>
      </c>
      <c r="CH221" s="17"/>
      <c r="CI221" s="17"/>
      <c r="CJ221" s="17"/>
      <c r="CK221" s="17"/>
      <c r="CL221" s="17"/>
      <c r="CM221" s="17"/>
      <c r="CN221" s="17"/>
      <c r="CO221" s="17"/>
      <c r="CP221" s="17"/>
      <c r="CQ221" s="17">
        <f t="shared" si="186"/>
        <v>29101670</v>
      </c>
      <c r="CR221" s="17">
        <v>29101670</v>
      </c>
      <c r="CS221" s="17"/>
      <c r="CT221" s="17"/>
      <c r="CU221" s="17"/>
      <c r="CV221" s="17"/>
      <c r="CW221" s="17"/>
      <c r="CX221" s="17"/>
      <c r="CY221" s="17"/>
      <c r="CZ221" s="17"/>
      <c r="DA221" s="361"/>
      <c r="DB221" s="371">
        <f>AC221+BU221+CF221+CQ221</f>
        <v>50403670</v>
      </c>
      <c r="DC221" s="18"/>
      <c r="DD221" s="18"/>
      <c r="DE221" s="18"/>
      <c r="DF221" s="18"/>
      <c r="DG221" s="18"/>
      <c r="DH221" s="18"/>
      <c r="DI221" s="18"/>
      <c r="DJ221" s="18"/>
      <c r="DK221" s="18"/>
      <c r="DL221" s="18"/>
      <c r="DM221" s="18"/>
      <c r="DN221" s="18"/>
      <c r="DO221" s="18"/>
      <c r="DP221" s="18"/>
      <c r="DQ221" s="18"/>
      <c r="DR221" s="18"/>
      <c r="DS221" s="18"/>
      <c r="DT221" s="19"/>
    </row>
    <row r="222" spans="1:126" s="20" customFormat="1" ht="151.5" customHeight="1" x14ac:dyDescent="0.25">
      <c r="A222" s="86" t="s">
        <v>387</v>
      </c>
      <c r="B222" s="93"/>
      <c r="C222" s="119"/>
      <c r="D222" s="100" t="s">
        <v>388</v>
      </c>
      <c r="E222" s="13" t="s">
        <v>42</v>
      </c>
      <c r="F222" s="164">
        <v>0.16500000000000001</v>
      </c>
      <c r="G222" s="12">
        <v>2018</v>
      </c>
      <c r="H222" s="13" t="s">
        <v>389</v>
      </c>
      <c r="I222" s="156">
        <v>0.18099999999999999</v>
      </c>
      <c r="J222" s="23">
        <v>17</v>
      </c>
      <c r="K222" s="22" t="s">
        <v>390</v>
      </c>
      <c r="L222" s="21">
        <v>13</v>
      </c>
      <c r="M222" s="256" t="s">
        <v>391</v>
      </c>
      <c r="N222" s="250"/>
      <c r="O222" s="213"/>
      <c r="P222" s="266"/>
      <c r="Q222" s="169" t="s">
        <v>491</v>
      </c>
      <c r="R222" s="21" t="s">
        <v>492</v>
      </c>
      <c r="S222" s="13" t="s">
        <v>145</v>
      </c>
      <c r="T222" s="12" t="s">
        <v>493</v>
      </c>
      <c r="U222" s="21" t="s">
        <v>494</v>
      </c>
      <c r="V222" s="13" t="s">
        <v>495</v>
      </c>
      <c r="W222" s="12" t="s">
        <v>11</v>
      </c>
      <c r="X222" s="12">
        <v>5</v>
      </c>
      <c r="Y222" s="12">
        <v>0</v>
      </c>
      <c r="Z222" s="12">
        <v>2</v>
      </c>
      <c r="AA222" s="12">
        <v>2</v>
      </c>
      <c r="AB222" s="12">
        <v>1</v>
      </c>
      <c r="AC222" s="15">
        <f t="shared" si="181"/>
        <v>0</v>
      </c>
      <c r="AD222" s="15">
        <f t="shared" si="182"/>
        <v>0</v>
      </c>
      <c r="AE222" s="15">
        <f t="shared" si="183"/>
        <v>0</v>
      </c>
      <c r="AF222" s="15">
        <f t="shared" si="183"/>
        <v>0</v>
      </c>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f t="shared" si="184"/>
        <v>22201250</v>
      </c>
      <c r="BV222" s="17">
        <v>22201250</v>
      </c>
      <c r="BW222" s="17"/>
      <c r="BX222" s="17"/>
      <c r="BY222" s="17"/>
      <c r="BZ222" s="17"/>
      <c r="CA222" s="17"/>
      <c r="CB222" s="17"/>
      <c r="CC222" s="17"/>
      <c r="CD222" s="17"/>
      <c r="CE222" s="17"/>
      <c r="CF222" s="17">
        <f t="shared" si="185"/>
        <v>70000000</v>
      </c>
      <c r="CG222" s="17">
        <v>70000000</v>
      </c>
      <c r="CH222" s="17"/>
      <c r="CI222" s="17"/>
      <c r="CJ222" s="17"/>
      <c r="CK222" s="17"/>
      <c r="CL222" s="17"/>
      <c r="CM222" s="17"/>
      <c r="CN222" s="17"/>
      <c r="CO222" s="17"/>
      <c r="CP222" s="17"/>
      <c r="CQ222" s="17">
        <f t="shared" si="186"/>
        <v>79903140</v>
      </c>
      <c r="CR222" s="17">
        <v>79903140</v>
      </c>
      <c r="CS222" s="17"/>
      <c r="CT222" s="17"/>
      <c r="CU222" s="17"/>
      <c r="CV222" s="17"/>
      <c r="CW222" s="17"/>
      <c r="CX222" s="17"/>
      <c r="CY222" s="17"/>
      <c r="CZ222" s="17"/>
      <c r="DA222" s="361"/>
      <c r="DB222" s="371">
        <f>AC222+BU222+CF222+CQ222</f>
        <v>172104390</v>
      </c>
      <c r="DC222" s="18"/>
      <c r="DD222" s="18"/>
      <c r="DE222" s="18"/>
      <c r="DF222" s="18"/>
      <c r="DG222" s="18"/>
      <c r="DH222" s="18"/>
      <c r="DI222" s="18"/>
      <c r="DJ222" s="18"/>
      <c r="DK222" s="18"/>
      <c r="DL222" s="18"/>
      <c r="DM222" s="18"/>
      <c r="DN222" s="18"/>
      <c r="DO222" s="18"/>
      <c r="DP222" s="18"/>
      <c r="DQ222" s="18"/>
      <c r="DR222" s="18"/>
      <c r="DS222" s="18"/>
      <c r="DT222" s="19"/>
    </row>
    <row r="223" spans="1:126" s="7" customFormat="1" ht="27" customHeight="1" x14ac:dyDescent="0.25">
      <c r="A223" s="115"/>
      <c r="B223" s="125"/>
      <c r="C223" s="126"/>
      <c r="D223" s="118"/>
      <c r="E223" s="80"/>
      <c r="F223" s="141"/>
      <c r="G223" s="80"/>
      <c r="H223" s="80"/>
      <c r="I223" s="141"/>
      <c r="J223" s="80"/>
      <c r="K223" s="80"/>
      <c r="L223" s="80"/>
      <c r="M223" s="253"/>
      <c r="N223" s="220">
        <v>14</v>
      </c>
      <c r="O223" s="208">
        <v>2102</v>
      </c>
      <c r="P223" s="264" t="s">
        <v>710</v>
      </c>
      <c r="Q223" s="175"/>
      <c r="R223" s="419"/>
      <c r="S223" s="420"/>
      <c r="T223" s="420"/>
      <c r="U223" s="420"/>
      <c r="V223" s="420"/>
      <c r="W223" s="420"/>
      <c r="X223" s="414"/>
      <c r="Y223" s="414"/>
      <c r="Z223" s="414"/>
      <c r="AA223" s="414"/>
      <c r="AB223" s="109"/>
      <c r="AC223" s="85">
        <f t="shared" ref="AC223:DB223" si="187">AC224</f>
        <v>2500000000</v>
      </c>
      <c r="AD223" s="85">
        <f t="shared" si="187"/>
        <v>0</v>
      </c>
      <c r="AE223" s="85">
        <f t="shared" si="187"/>
        <v>0</v>
      </c>
      <c r="AF223" s="85">
        <f t="shared" si="187"/>
        <v>0</v>
      </c>
      <c r="AG223" s="85">
        <f t="shared" si="187"/>
        <v>0</v>
      </c>
      <c r="AH223" s="85">
        <f t="shared" si="187"/>
        <v>0</v>
      </c>
      <c r="AI223" s="85">
        <f t="shared" si="187"/>
        <v>0</v>
      </c>
      <c r="AJ223" s="85">
        <f t="shared" si="187"/>
        <v>0</v>
      </c>
      <c r="AK223" s="85">
        <f t="shared" si="187"/>
        <v>0</v>
      </c>
      <c r="AL223" s="85">
        <f t="shared" si="187"/>
        <v>0</v>
      </c>
      <c r="AM223" s="85">
        <f t="shared" si="187"/>
        <v>0</v>
      </c>
      <c r="AN223" s="85">
        <f t="shared" si="187"/>
        <v>0</v>
      </c>
      <c r="AO223" s="85">
        <f t="shared" si="187"/>
        <v>0</v>
      </c>
      <c r="AP223" s="85">
        <f t="shared" si="187"/>
        <v>0</v>
      </c>
      <c r="AQ223" s="85">
        <f t="shared" si="187"/>
        <v>0</v>
      </c>
      <c r="AR223" s="85">
        <f t="shared" si="187"/>
        <v>0</v>
      </c>
      <c r="AS223" s="85">
        <f t="shared" si="187"/>
        <v>0</v>
      </c>
      <c r="AT223" s="85">
        <f t="shared" si="187"/>
        <v>0</v>
      </c>
      <c r="AU223" s="85">
        <f t="shared" si="187"/>
        <v>0</v>
      </c>
      <c r="AV223" s="85">
        <f t="shared" si="187"/>
        <v>0</v>
      </c>
      <c r="AW223" s="85">
        <f t="shared" si="187"/>
        <v>0</v>
      </c>
      <c r="AX223" s="85">
        <f t="shared" si="187"/>
        <v>0</v>
      </c>
      <c r="AY223" s="85">
        <f t="shared" si="187"/>
        <v>0</v>
      </c>
      <c r="AZ223" s="85">
        <f t="shared" si="187"/>
        <v>0</v>
      </c>
      <c r="BA223" s="85">
        <f t="shared" si="187"/>
        <v>0</v>
      </c>
      <c r="BB223" s="85">
        <f t="shared" si="187"/>
        <v>0</v>
      </c>
      <c r="BC223" s="85">
        <f t="shared" si="187"/>
        <v>0</v>
      </c>
      <c r="BD223" s="85">
        <f t="shared" si="187"/>
        <v>0</v>
      </c>
      <c r="BE223" s="85">
        <f t="shared" si="187"/>
        <v>2500000000</v>
      </c>
      <c r="BF223" s="85">
        <f t="shared" si="187"/>
        <v>0</v>
      </c>
      <c r="BG223" s="85">
        <f t="shared" si="187"/>
        <v>0</v>
      </c>
      <c r="BH223" s="85">
        <f t="shared" si="187"/>
        <v>0</v>
      </c>
      <c r="BI223" s="85">
        <f t="shared" si="187"/>
        <v>0</v>
      </c>
      <c r="BJ223" s="85">
        <f t="shared" si="187"/>
        <v>0</v>
      </c>
      <c r="BK223" s="85">
        <f t="shared" si="187"/>
        <v>0</v>
      </c>
      <c r="BL223" s="85">
        <f t="shared" si="187"/>
        <v>0</v>
      </c>
      <c r="BM223" s="85">
        <f t="shared" si="187"/>
        <v>0</v>
      </c>
      <c r="BN223" s="85">
        <f t="shared" si="187"/>
        <v>0</v>
      </c>
      <c r="BO223" s="85">
        <f t="shared" si="187"/>
        <v>0</v>
      </c>
      <c r="BP223" s="85">
        <f t="shared" si="187"/>
        <v>0</v>
      </c>
      <c r="BQ223" s="85">
        <f t="shared" si="187"/>
        <v>0</v>
      </c>
      <c r="BR223" s="85">
        <f t="shared" si="187"/>
        <v>0</v>
      </c>
      <c r="BS223" s="85">
        <f t="shared" si="187"/>
        <v>0</v>
      </c>
      <c r="BT223" s="85">
        <f t="shared" si="187"/>
        <v>0</v>
      </c>
      <c r="BU223" s="85">
        <f t="shared" si="187"/>
        <v>0</v>
      </c>
      <c r="BV223" s="85">
        <f t="shared" si="187"/>
        <v>0</v>
      </c>
      <c r="BW223" s="85">
        <f t="shared" si="187"/>
        <v>0</v>
      </c>
      <c r="BX223" s="85">
        <f t="shared" si="187"/>
        <v>0</v>
      </c>
      <c r="BY223" s="85">
        <f t="shared" si="187"/>
        <v>0</v>
      </c>
      <c r="BZ223" s="85">
        <f t="shared" si="187"/>
        <v>0</v>
      </c>
      <c r="CA223" s="85">
        <f t="shared" si="187"/>
        <v>0</v>
      </c>
      <c r="CB223" s="85">
        <f t="shared" si="187"/>
        <v>0</v>
      </c>
      <c r="CC223" s="85">
        <f t="shared" si="187"/>
        <v>0</v>
      </c>
      <c r="CD223" s="85">
        <f t="shared" si="187"/>
        <v>0</v>
      </c>
      <c r="CE223" s="85">
        <f t="shared" si="187"/>
        <v>0</v>
      </c>
      <c r="CF223" s="85">
        <f t="shared" si="187"/>
        <v>0</v>
      </c>
      <c r="CG223" s="85">
        <f t="shared" si="187"/>
        <v>0</v>
      </c>
      <c r="CH223" s="85">
        <f t="shared" si="187"/>
        <v>0</v>
      </c>
      <c r="CI223" s="85">
        <f t="shared" si="187"/>
        <v>0</v>
      </c>
      <c r="CJ223" s="85">
        <f t="shared" si="187"/>
        <v>0</v>
      </c>
      <c r="CK223" s="85">
        <f t="shared" si="187"/>
        <v>0</v>
      </c>
      <c r="CL223" s="85">
        <f t="shared" si="187"/>
        <v>0</v>
      </c>
      <c r="CM223" s="85">
        <f t="shared" si="187"/>
        <v>0</v>
      </c>
      <c r="CN223" s="85">
        <f t="shared" si="187"/>
        <v>0</v>
      </c>
      <c r="CO223" s="85">
        <f t="shared" si="187"/>
        <v>0</v>
      </c>
      <c r="CP223" s="85">
        <f t="shared" si="187"/>
        <v>0</v>
      </c>
      <c r="CQ223" s="85">
        <f t="shared" si="187"/>
        <v>0</v>
      </c>
      <c r="CR223" s="85">
        <f t="shared" si="187"/>
        <v>0</v>
      </c>
      <c r="CS223" s="85">
        <f t="shared" si="187"/>
        <v>0</v>
      </c>
      <c r="CT223" s="85">
        <f t="shared" si="187"/>
        <v>0</v>
      </c>
      <c r="CU223" s="85">
        <f t="shared" si="187"/>
        <v>0</v>
      </c>
      <c r="CV223" s="85">
        <f t="shared" si="187"/>
        <v>0</v>
      </c>
      <c r="CW223" s="85">
        <f t="shared" si="187"/>
        <v>0</v>
      </c>
      <c r="CX223" s="85">
        <f t="shared" si="187"/>
        <v>0</v>
      </c>
      <c r="CY223" s="85">
        <f t="shared" si="187"/>
        <v>0</v>
      </c>
      <c r="CZ223" s="85">
        <f t="shared" si="187"/>
        <v>0</v>
      </c>
      <c r="DA223" s="360">
        <f t="shared" si="187"/>
        <v>0</v>
      </c>
      <c r="DB223" s="85">
        <f t="shared" si="187"/>
        <v>2500000000</v>
      </c>
      <c r="DC223" s="5"/>
      <c r="DD223" s="5"/>
      <c r="DE223" s="5"/>
      <c r="DF223" s="5"/>
      <c r="DG223" s="5"/>
      <c r="DH223" s="5"/>
      <c r="DI223" s="5"/>
      <c r="DJ223" s="5"/>
      <c r="DK223" s="5"/>
      <c r="DL223" s="5"/>
      <c r="DM223" s="5"/>
      <c r="DN223" s="5"/>
      <c r="DO223" s="5"/>
      <c r="DP223" s="5"/>
      <c r="DQ223" s="5"/>
      <c r="DR223" s="5"/>
      <c r="DS223" s="5"/>
      <c r="DT223" s="5"/>
      <c r="DU223" s="81"/>
      <c r="DV223" s="81"/>
    </row>
    <row r="224" spans="1:126" s="20" customFormat="1" ht="114" customHeight="1" x14ac:dyDescent="0.25">
      <c r="A224" s="86" t="s">
        <v>376</v>
      </c>
      <c r="B224" s="93"/>
      <c r="C224" s="94"/>
      <c r="D224" s="95" t="s">
        <v>442</v>
      </c>
      <c r="E224" s="10" t="s">
        <v>707</v>
      </c>
      <c r="F224" s="144">
        <v>98.41</v>
      </c>
      <c r="G224" s="31">
        <v>2019</v>
      </c>
      <c r="H224" s="10" t="s">
        <v>708</v>
      </c>
      <c r="I224" s="144">
        <v>100</v>
      </c>
      <c r="J224" s="27">
        <v>21</v>
      </c>
      <c r="K224" s="27" t="s">
        <v>709</v>
      </c>
      <c r="L224" s="28">
        <v>2</v>
      </c>
      <c r="M224" s="203" t="s">
        <v>507</v>
      </c>
      <c r="N224" s="247"/>
      <c r="O224" s="209"/>
      <c r="P224" s="294"/>
      <c r="Q224" s="295" t="s">
        <v>711</v>
      </c>
      <c r="R224" s="21">
        <v>2102045</v>
      </c>
      <c r="S224" s="13" t="s">
        <v>712</v>
      </c>
      <c r="T224" s="24" t="s">
        <v>713</v>
      </c>
      <c r="U224" s="21" t="s">
        <v>714</v>
      </c>
      <c r="V224" s="13" t="s">
        <v>715</v>
      </c>
      <c r="W224" s="388"/>
      <c r="X224" s="8">
        <v>155</v>
      </c>
      <c r="Y224" s="8">
        <v>70</v>
      </c>
      <c r="Z224" s="8">
        <v>85</v>
      </c>
      <c r="AA224" s="10"/>
      <c r="AB224" s="10"/>
      <c r="AC224" s="15">
        <f t="shared" ref="AC224" si="188">AG224+AK224+AO224+AS224+AW224+BA224+BE224+BI224+BM224+BQ224</f>
        <v>2500000000</v>
      </c>
      <c r="AD224" s="15">
        <f t="shared" ref="AD224" si="189">AH224+AL224+AP224+AT224+AX224+BB224+BF224+BJ224+BN224+BR224</f>
        <v>0</v>
      </c>
      <c r="AE224" s="15">
        <f>AI224+AM224+AQ224+AU224+AY224+BC224+BG224+BK224+BO224+BS224</f>
        <v>0</v>
      </c>
      <c r="AF224" s="15">
        <f>AJ224+AN224+AR224+AV224+AZ224+BD224+BH224+BL224+BP224+BT224</f>
        <v>0</v>
      </c>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v>2500000000</v>
      </c>
      <c r="BF224" s="17"/>
      <c r="BG224" s="17"/>
      <c r="BH224" s="17"/>
      <c r="BI224" s="17"/>
      <c r="BJ224" s="17"/>
      <c r="BK224" s="17"/>
      <c r="BL224" s="17"/>
      <c r="BM224" s="17"/>
      <c r="BN224" s="17"/>
      <c r="BO224" s="17"/>
      <c r="BP224" s="17"/>
      <c r="BQ224" s="17"/>
      <c r="BR224" s="17"/>
      <c r="BS224" s="17"/>
      <c r="BT224" s="17"/>
      <c r="BU224" s="17">
        <f>BV224+BW224+BX224+BY224+BZ224+CA224+CB224+CC224+CD224+CE224</f>
        <v>0</v>
      </c>
      <c r="BV224" s="17"/>
      <c r="BW224" s="17"/>
      <c r="BX224" s="17"/>
      <c r="BY224" s="17"/>
      <c r="BZ224" s="17"/>
      <c r="CA224" s="17"/>
      <c r="CB224" s="17"/>
      <c r="CC224" s="17"/>
      <c r="CD224" s="17"/>
      <c r="CE224" s="17"/>
      <c r="CF224" s="17">
        <f t="shared" ref="CF224" si="190">CG224+CH224+CI224+CJ224+CK224+CL224+CM224+CN224+CO224+CP224</f>
        <v>0</v>
      </c>
      <c r="CG224" s="17"/>
      <c r="CH224" s="17"/>
      <c r="CI224" s="17"/>
      <c r="CJ224" s="17"/>
      <c r="CK224" s="17"/>
      <c r="CL224" s="17"/>
      <c r="CM224" s="17"/>
      <c r="CN224" s="17"/>
      <c r="CO224" s="17"/>
      <c r="CP224" s="17"/>
      <c r="CQ224" s="17">
        <f t="shared" ref="CQ224" si="191">CR224+CS224+CT224+CU224+CV224+CW224+CX224+CY224+CZ224+DA224</f>
        <v>0</v>
      </c>
      <c r="CR224" s="17"/>
      <c r="CS224" s="17"/>
      <c r="CT224" s="17"/>
      <c r="CU224" s="17"/>
      <c r="CV224" s="17"/>
      <c r="CW224" s="17"/>
      <c r="CX224" s="17"/>
      <c r="CY224" s="17"/>
      <c r="CZ224" s="17"/>
      <c r="DA224" s="361"/>
      <c r="DB224" s="371">
        <f>AC224+BU224+CF224+CQ224</f>
        <v>2500000000</v>
      </c>
      <c r="DC224" s="18"/>
      <c r="DD224" s="18"/>
      <c r="DE224" s="18"/>
      <c r="DF224" s="18"/>
      <c r="DG224" s="18"/>
      <c r="DH224" s="18"/>
      <c r="DI224" s="18"/>
      <c r="DJ224" s="18"/>
      <c r="DK224" s="18"/>
      <c r="DL224" s="18"/>
      <c r="DM224" s="18"/>
      <c r="DN224" s="18"/>
      <c r="DO224" s="18"/>
      <c r="DP224" s="18"/>
      <c r="DQ224" s="18"/>
      <c r="DR224" s="18"/>
      <c r="DS224" s="18"/>
      <c r="DT224" s="19"/>
    </row>
    <row r="225" spans="1:16373" s="7" customFormat="1" ht="27" customHeight="1" x14ac:dyDescent="0.25">
      <c r="A225" s="115"/>
      <c r="B225" s="125"/>
      <c r="C225" s="126"/>
      <c r="D225" s="118"/>
      <c r="E225" s="80"/>
      <c r="F225" s="141"/>
      <c r="G225" s="80"/>
      <c r="H225" s="80"/>
      <c r="I225" s="141"/>
      <c r="J225" s="80"/>
      <c r="K225" s="80"/>
      <c r="L225" s="80"/>
      <c r="M225" s="253"/>
      <c r="N225" s="179">
        <v>27</v>
      </c>
      <c r="O225" s="179">
        <v>3502</v>
      </c>
      <c r="P225" s="180" t="s">
        <v>45</v>
      </c>
      <c r="Q225" s="207"/>
      <c r="R225" s="420"/>
      <c r="S225" s="420"/>
      <c r="T225" s="420"/>
      <c r="U225" s="420"/>
      <c r="V225" s="420"/>
      <c r="W225" s="420"/>
      <c r="X225" s="414"/>
      <c r="Y225" s="414"/>
      <c r="Z225" s="414"/>
      <c r="AA225" s="414"/>
      <c r="AB225" s="109"/>
      <c r="AC225" s="85">
        <f t="shared" ref="AC225:DB225" si="192">SUM(AC226:AC235)</f>
        <v>4727986841.8500004</v>
      </c>
      <c r="AD225" s="85">
        <f t="shared" si="192"/>
        <v>382879998</v>
      </c>
      <c r="AE225" s="85">
        <f t="shared" si="192"/>
        <v>369973332</v>
      </c>
      <c r="AF225" s="85">
        <f t="shared" si="192"/>
        <v>11751600</v>
      </c>
      <c r="AG225" s="85">
        <f t="shared" si="192"/>
        <v>682004937</v>
      </c>
      <c r="AH225" s="85">
        <f t="shared" si="192"/>
        <v>150853332</v>
      </c>
      <c r="AI225" s="85">
        <f t="shared" si="192"/>
        <v>141546666</v>
      </c>
      <c r="AJ225" s="85">
        <f t="shared" si="192"/>
        <v>11751600</v>
      </c>
      <c r="AK225" s="85">
        <f t="shared" si="192"/>
        <v>545981904.85000002</v>
      </c>
      <c r="AL225" s="85">
        <f t="shared" si="192"/>
        <v>232026666</v>
      </c>
      <c r="AM225" s="85">
        <f t="shared" si="192"/>
        <v>228426666</v>
      </c>
      <c r="AN225" s="85">
        <f t="shared" si="192"/>
        <v>0</v>
      </c>
      <c r="AO225" s="85">
        <f t="shared" si="192"/>
        <v>0</v>
      </c>
      <c r="AP225" s="85">
        <f t="shared" si="192"/>
        <v>0</v>
      </c>
      <c r="AQ225" s="85">
        <f t="shared" si="192"/>
        <v>0</v>
      </c>
      <c r="AR225" s="85">
        <f t="shared" si="192"/>
        <v>0</v>
      </c>
      <c r="AS225" s="85">
        <f t="shared" si="192"/>
        <v>0</v>
      </c>
      <c r="AT225" s="85">
        <f t="shared" si="192"/>
        <v>0</v>
      </c>
      <c r="AU225" s="85">
        <f t="shared" si="192"/>
        <v>0</v>
      </c>
      <c r="AV225" s="85">
        <f t="shared" si="192"/>
        <v>0</v>
      </c>
      <c r="AW225" s="85">
        <f t="shared" si="192"/>
        <v>0</v>
      </c>
      <c r="AX225" s="85">
        <f t="shared" si="192"/>
        <v>0</v>
      </c>
      <c r="AY225" s="85">
        <f t="shared" si="192"/>
        <v>0</v>
      </c>
      <c r="AZ225" s="85">
        <f t="shared" si="192"/>
        <v>0</v>
      </c>
      <c r="BA225" s="85">
        <f t="shared" si="192"/>
        <v>0</v>
      </c>
      <c r="BB225" s="85">
        <f t="shared" si="192"/>
        <v>0</v>
      </c>
      <c r="BC225" s="85">
        <f t="shared" si="192"/>
        <v>0</v>
      </c>
      <c r="BD225" s="85">
        <f t="shared" si="192"/>
        <v>0</v>
      </c>
      <c r="BE225" s="85">
        <f t="shared" si="192"/>
        <v>3500000000</v>
      </c>
      <c r="BF225" s="85">
        <f t="shared" si="192"/>
        <v>0</v>
      </c>
      <c r="BG225" s="85">
        <f t="shared" si="192"/>
        <v>0</v>
      </c>
      <c r="BH225" s="85">
        <f t="shared" si="192"/>
        <v>0</v>
      </c>
      <c r="BI225" s="85">
        <f t="shared" si="192"/>
        <v>0</v>
      </c>
      <c r="BJ225" s="85">
        <f t="shared" si="192"/>
        <v>0</v>
      </c>
      <c r="BK225" s="85">
        <f t="shared" si="192"/>
        <v>0</v>
      </c>
      <c r="BL225" s="85">
        <f t="shared" si="192"/>
        <v>0</v>
      </c>
      <c r="BM225" s="85">
        <f t="shared" si="192"/>
        <v>0</v>
      </c>
      <c r="BN225" s="85">
        <f t="shared" si="192"/>
        <v>0</v>
      </c>
      <c r="BO225" s="85">
        <f t="shared" si="192"/>
        <v>0</v>
      </c>
      <c r="BP225" s="85">
        <f t="shared" si="192"/>
        <v>0</v>
      </c>
      <c r="BQ225" s="85">
        <f t="shared" si="192"/>
        <v>0</v>
      </c>
      <c r="BR225" s="85">
        <f t="shared" si="192"/>
        <v>0</v>
      </c>
      <c r="BS225" s="85">
        <f t="shared" si="192"/>
        <v>0</v>
      </c>
      <c r="BT225" s="85">
        <f t="shared" si="192"/>
        <v>0</v>
      </c>
      <c r="BU225" s="85">
        <f t="shared" si="192"/>
        <v>1046631014</v>
      </c>
      <c r="BV225" s="85">
        <f t="shared" si="192"/>
        <v>530380647</v>
      </c>
      <c r="BW225" s="85">
        <f t="shared" si="192"/>
        <v>516250367</v>
      </c>
      <c r="BX225" s="85">
        <f t="shared" si="192"/>
        <v>0</v>
      </c>
      <c r="BY225" s="85">
        <f t="shared" si="192"/>
        <v>0</v>
      </c>
      <c r="BZ225" s="85">
        <f t="shared" si="192"/>
        <v>0</v>
      </c>
      <c r="CA225" s="85">
        <f t="shared" si="192"/>
        <v>0</v>
      </c>
      <c r="CB225" s="85">
        <f t="shared" si="192"/>
        <v>0</v>
      </c>
      <c r="CC225" s="85">
        <f t="shared" si="192"/>
        <v>0</v>
      </c>
      <c r="CD225" s="85">
        <f t="shared" si="192"/>
        <v>0</v>
      </c>
      <c r="CE225" s="85">
        <f t="shared" si="192"/>
        <v>0</v>
      </c>
      <c r="CF225" s="85">
        <f t="shared" si="192"/>
        <v>4157313681</v>
      </c>
      <c r="CG225" s="85">
        <f t="shared" si="192"/>
        <v>1059108568</v>
      </c>
      <c r="CH225" s="85">
        <f t="shared" si="192"/>
        <v>598205113</v>
      </c>
      <c r="CI225" s="85">
        <f t="shared" si="192"/>
        <v>0</v>
      </c>
      <c r="CJ225" s="85">
        <f t="shared" si="192"/>
        <v>0</v>
      </c>
      <c r="CK225" s="85">
        <f t="shared" si="192"/>
        <v>0</v>
      </c>
      <c r="CL225" s="85">
        <f t="shared" si="192"/>
        <v>0</v>
      </c>
      <c r="CM225" s="85">
        <f t="shared" si="192"/>
        <v>2500000000</v>
      </c>
      <c r="CN225" s="85">
        <f t="shared" si="192"/>
        <v>0</v>
      </c>
      <c r="CO225" s="85">
        <f t="shared" si="192"/>
        <v>0</v>
      </c>
      <c r="CP225" s="85">
        <f t="shared" si="192"/>
        <v>0</v>
      </c>
      <c r="CQ225" s="85">
        <f t="shared" si="192"/>
        <v>4597973798</v>
      </c>
      <c r="CR225" s="85">
        <f t="shared" si="192"/>
        <v>1413361280</v>
      </c>
      <c r="CS225" s="85">
        <f t="shared" si="192"/>
        <v>684612518</v>
      </c>
      <c r="CT225" s="85">
        <f t="shared" si="192"/>
        <v>0</v>
      </c>
      <c r="CU225" s="85">
        <f t="shared" si="192"/>
        <v>0</v>
      </c>
      <c r="CV225" s="85">
        <f t="shared" si="192"/>
        <v>0</v>
      </c>
      <c r="CW225" s="85">
        <f t="shared" si="192"/>
        <v>0</v>
      </c>
      <c r="CX225" s="85">
        <f t="shared" si="192"/>
        <v>2500000000</v>
      </c>
      <c r="CY225" s="85">
        <f t="shared" si="192"/>
        <v>0</v>
      </c>
      <c r="CZ225" s="85">
        <f t="shared" si="192"/>
        <v>0</v>
      </c>
      <c r="DA225" s="360">
        <f t="shared" si="192"/>
        <v>0</v>
      </c>
      <c r="DB225" s="85">
        <f t="shared" si="192"/>
        <v>14529905334.85</v>
      </c>
      <c r="DC225" s="5"/>
      <c r="DD225" s="5"/>
      <c r="DE225" s="5"/>
      <c r="DF225" s="5"/>
      <c r="DG225" s="5"/>
      <c r="DH225" s="5"/>
      <c r="DI225" s="5"/>
      <c r="DJ225" s="5"/>
      <c r="DK225" s="5"/>
      <c r="DL225" s="5"/>
      <c r="DM225" s="5"/>
      <c r="DN225" s="5"/>
      <c r="DO225" s="5"/>
      <c r="DP225" s="5"/>
      <c r="DQ225" s="5"/>
      <c r="DR225" s="5"/>
      <c r="DS225" s="5"/>
      <c r="DT225" s="5"/>
      <c r="DU225" s="81"/>
      <c r="DV225" s="81"/>
    </row>
    <row r="226" spans="1:16373" s="20" customFormat="1" ht="140.25" customHeight="1" x14ac:dyDescent="0.25">
      <c r="A226" s="86" t="s">
        <v>1084</v>
      </c>
      <c r="B226" s="93"/>
      <c r="C226" s="119"/>
      <c r="D226" s="100" t="s">
        <v>388</v>
      </c>
      <c r="E226" s="10" t="s">
        <v>1085</v>
      </c>
      <c r="F226" s="142" t="s">
        <v>1086</v>
      </c>
      <c r="G226" s="8" t="s">
        <v>1087</v>
      </c>
      <c r="H226" s="13" t="s">
        <v>1088</v>
      </c>
      <c r="I226" s="142" t="s">
        <v>1089</v>
      </c>
      <c r="J226" s="8">
        <v>35</v>
      </c>
      <c r="K226" s="41" t="s">
        <v>1078</v>
      </c>
      <c r="L226" s="42">
        <v>13</v>
      </c>
      <c r="M226" s="251" t="s">
        <v>391</v>
      </c>
      <c r="N226" s="73"/>
      <c r="O226" s="222"/>
      <c r="P226" s="265"/>
      <c r="Q226" s="279" t="s">
        <v>1090</v>
      </c>
      <c r="R226" s="21" t="s">
        <v>1091</v>
      </c>
      <c r="S226" s="13" t="s">
        <v>115</v>
      </c>
      <c r="T226" s="12" t="s">
        <v>1092</v>
      </c>
      <c r="U226" s="21" t="s">
        <v>1093</v>
      </c>
      <c r="V226" s="13" t="s">
        <v>1094</v>
      </c>
      <c r="W226" s="12" t="s">
        <v>11</v>
      </c>
      <c r="X226" s="12">
        <v>4</v>
      </c>
      <c r="Y226" s="12">
        <v>1</v>
      </c>
      <c r="Z226" s="12">
        <v>1</v>
      </c>
      <c r="AA226" s="12">
        <v>1</v>
      </c>
      <c r="AB226" s="12">
        <v>1</v>
      </c>
      <c r="AC226" s="15">
        <f t="shared" ref="AC226:AC235" si="193">AG226+AK226+AO226+AS226+AW226+BA226+BE226+BI226+BM226+BQ226</f>
        <v>32500000</v>
      </c>
      <c r="AD226" s="15">
        <f t="shared" ref="AD226:AD235" si="194">AH226+AL226+AP226+AT226+AX226+BB226+BF226+BJ226+BN226+BR226</f>
        <v>0</v>
      </c>
      <c r="AE226" s="15">
        <f t="shared" ref="AE226:AE235" si="195">AI226+AM226+AQ226+AU226+AY226+BC226+BG226+BK226+BO226+BS226</f>
        <v>0</v>
      </c>
      <c r="AF226" s="15">
        <f t="shared" ref="AF226:AF235" si="196">AJ226+AN226+AR226+AV226+AZ226+BD226+BH226+BL226+BP226+BT226</f>
        <v>0</v>
      </c>
      <c r="AG226" s="17">
        <v>32500000</v>
      </c>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f t="shared" ref="BU226:BU235" si="197">BV226+BW226+BX226+BY226+BZ226+CA226+CB226+CC226+CD226+CE226</f>
        <v>26619447</v>
      </c>
      <c r="BV226" s="17">
        <v>26619447</v>
      </c>
      <c r="BW226" s="17"/>
      <c r="BX226" s="17"/>
      <c r="BY226" s="17"/>
      <c r="BZ226" s="17"/>
      <c r="CA226" s="17"/>
      <c r="CB226" s="17"/>
      <c r="CC226" s="17"/>
      <c r="CD226" s="17"/>
      <c r="CE226" s="17"/>
      <c r="CF226" s="17">
        <f t="shared" ref="CF226:CF252" si="198">CG226+CH226+CI226+CJ226+CK226+CL226+CM226+CN226+CO226+CP226</f>
        <v>40000000</v>
      </c>
      <c r="CG226" s="17">
        <v>40000000</v>
      </c>
      <c r="CH226" s="17"/>
      <c r="CI226" s="17"/>
      <c r="CJ226" s="17"/>
      <c r="CK226" s="17"/>
      <c r="CL226" s="17"/>
      <c r="CM226" s="17"/>
      <c r="CN226" s="17"/>
      <c r="CO226" s="17"/>
      <c r="CP226" s="17"/>
      <c r="CQ226" s="17">
        <f t="shared" ref="CQ226:CQ235" si="199">CR226+CS226+CT226+CU226+CV226+CW226+CX226+CY226+CZ226+DA226</f>
        <v>40000000</v>
      </c>
      <c r="CR226" s="17">
        <v>40000000</v>
      </c>
      <c r="CS226" s="17"/>
      <c r="CT226" s="17"/>
      <c r="CU226" s="17"/>
      <c r="CV226" s="17"/>
      <c r="CW226" s="17"/>
      <c r="CX226" s="17"/>
      <c r="CY226" s="17"/>
      <c r="CZ226" s="17"/>
      <c r="DA226" s="361"/>
      <c r="DB226" s="371">
        <f t="shared" ref="DB226:DB235" si="200">AC226+BU226+CF226+CQ226</f>
        <v>139119447</v>
      </c>
      <c r="DC226" s="18"/>
      <c r="DD226" s="18"/>
      <c r="DE226" s="18"/>
      <c r="DF226" s="18"/>
      <c r="DG226" s="18"/>
      <c r="DH226" s="18"/>
      <c r="DI226" s="18"/>
      <c r="DJ226" s="18"/>
      <c r="DK226" s="18"/>
      <c r="DL226" s="18"/>
      <c r="DM226" s="18"/>
      <c r="DN226" s="18"/>
      <c r="DO226" s="18"/>
      <c r="DP226" s="18"/>
      <c r="DQ226" s="18"/>
      <c r="DR226" s="18"/>
      <c r="DS226" s="18"/>
      <c r="DT226" s="19"/>
    </row>
    <row r="227" spans="1:16373" s="20" customFormat="1" ht="168" customHeight="1" x14ac:dyDescent="0.25">
      <c r="A227" s="86" t="s">
        <v>1680</v>
      </c>
      <c r="B227" s="93"/>
      <c r="C227" s="119"/>
      <c r="D227" s="100" t="s">
        <v>388</v>
      </c>
      <c r="E227" s="10" t="s">
        <v>1085</v>
      </c>
      <c r="F227" s="142" t="s">
        <v>1086</v>
      </c>
      <c r="G227" s="8" t="s">
        <v>1087</v>
      </c>
      <c r="H227" s="13" t="s">
        <v>1088</v>
      </c>
      <c r="I227" s="142" t="s">
        <v>1089</v>
      </c>
      <c r="J227" s="8">
        <v>35</v>
      </c>
      <c r="K227" s="41" t="s">
        <v>1078</v>
      </c>
      <c r="L227" s="42">
        <v>13</v>
      </c>
      <c r="M227" s="251" t="s">
        <v>391</v>
      </c>
      <c r="N227" s="73"/>
      <c r="O227" s="222"/>
      <c r="P227" s="265"/>
      <c r="Q227" s="169" t="s">
        <v>1095</v>
      </c>
      <c r="R227" s="21" t="s">
        <v>1096</v>
      </c>
      <c r="S227" s="13" t="s">
        <v>147</v>
      </c>
      <c r="T227" s="12" t="s">
        <v>1097</v>
      </c>
      <c r="U227" s="21" t="s">
        <v>1098</v>
      </c>
      <c r="V227" s="13" t="s">
        <v>1099</v>
      </c>
      <c r="W227" s="382" t="s">
        <v>10</v>
      </c>
      <c r="X227" s="12">
        <f>5+7</f>
        <v>12</v>
      </c>
      <c r="Y227" s="12">
        <f>5+7</f>
        <v>12</v>
      </c>
      <c r="Z227" s="12">
        <f>5+7</f>
        <v>12</v>
      </c>
      <c r="AA227" s="12">
        <f>5+7</f>
        <v>12</v>
      </c>
      <c r="AB227" s="12">
        <f>5+7</f>
        <v>12</v>
      </c>
      <c r="AC227" s="15">
        <f t="shared" si="193"/>
        <v>60361200</v>
      </c>
      <c r="AD227" s="15">
        <f t="shared" si="194"/>
        <v>0</v>
      </c>
      <c r="AE227" s="15">
        <f t="shared" si="195"/>
        <v>0</v>
      </c>
      <c r="AF227" s="15">
        <f t="shared" si="196"/>
        <v>0</v>
      </c>
      <c r="AG227" s="17">
        <f>42500000+17861200</f>
        <v>60361200</v>
      </c>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f t="shared" si="197"/>
        <v>54430600</v>
      </c>
      <c r="BV227" s="17">
        <f>37000000+17430600</f>
        <v>54430600</v>
      </c>
      <c r="BW227" s="17"/>
      <c r="BX227" s="17"/>
      <c r="BY227" s="17"/>
      <c r="BZ227" s="17"/>
      <c r="CA227" s="17"/>
      <c r="CB227" s="17"/>
      <c r="CC227" s="17"/>
      <c r="CD227" s="17"/>
      <c r="CE227" s="17"/>
      <c r="CF227" s="17">
        <f t="shared" si="198"/>
        <v>2597510000</v>
      </c>
      <c r="CG227" s="17">
        <f>50000000+47510000</f>
        <v>97510000</v>
      </c>
      <c r="CH227" s="17"/>
      <c r="CI227" s="17"/>
      <c r="CJ227" s="17"/>
      <c r="CK227" s="17"/>
      <c r="CL227" s="17"/>
      <c r="CM227" s="17">
        <v>2500000000</v>
      </c>
      <c r="CN227" s="17"/>
      <c r="CO227" s="17"/>
      <c r="CP227" s="17"/>
      <c r="CQ227" s="17">
        <f t="shared" si="199"/>
        <v>2599726800</v>
      </c>
      <c r="CR227" s="17">
        <f>51396800+48330000</f>
        <v>99726800</v>
      </c>
      <c r="CS227" s="17"/>
      <c r="CT227" s="17"/>
      <c r="CU227" s="17"/>
      <c r="CV227" s="17"/>
      <c r="CW227" s="17"/>
      <c r="CX227" s="17">
        <v>2500000000</v>
      </c>
      <c r="CY227" s="17"/>
      <c r="CZ227" s="17"/>
      <c r="DA227" s="361"/>
      <c r="DB227" s="371">
        <f t="shared" si="200"/>
        <v>5312028600</v>
      </c>
      <c r="DC227" s="18"/>
      <c r="DD227" s="18"/>
      <c r="DE227" s="18"/>
      <c r="DF227" s="18"/>
      <c r="DG227" s="18"/>
      <c r="DH227" s="18"/>
      <c r="DI227" s="18"/>
      <c r="DJ227" s="18"/>
      <c r="DK227" s="18"/>
      <c r="DL227" s="18"/>
      <c r="DM227" s="18"/>
      <c r="DN227" s="18"/>
      <c r="DO227" s="18"/>
      <c r="DP227" s="18"/>
      <c r="DQ227" s="18"/>
      <c r="DR227" s="18"/>
      <c r="DS227" s="18"/>
      <c r="DT227" s="19"/>
    </row>
    <row r="228" spans="1:16373" s="20" customFormat="1" ht="152.25" customHeight="1" x14ac:dyDescent="0.25">
      <c r="A228" s="86" t="s">
        <v>387</v>
      </c>
      <c r="B228" s="93"/>
      <c r="C228" s="119"/>
      <c r="D228" s="100" t="s">
        <v>388</v>
      </c>
      <c r="E228" s="10" t="s">
        <v>1073</v>
      </c>
      <c r="F228" s="142" t="s">
        <v>1074</v>
      </c>
      <c r="G228" s="8" t="s">
        <v>1075</v>
      </c>
      <c r="H228" s="13" t="s">
        <v>1076</v>
      </c>
      <c r="I228" s="142" t="s">
        <v>1077</v>
      </c>
      <c r="J228" s="8">
        <v>35</v>
      </c>
      <c r="K228" s="41" t="s">
        <v>1078</v>
      </c>
      <c r="L228" s="42">
        <v>13</v>
      </c>
      <c r="M228" s="251" t="s">
        <v>391</v>
      </c>
      <c r="N228" s="243"/>
      <c r="O228" s="226"/>
      <c r="P228" s="173"/>
      <c r="Q228" s="169" t="s">
        <v>1079</v>
      </c>
      <c r="R228" s="21" t="s">
        <v>1080</v>
      </c>
      <c r="S228" s="13" t="s">
        <v>146</v>
      </c>
      <c r="T228" s="12" t="s">
        <v>1081</v>
      </c>
      <c r="U228" s="21" t="s">
        <v>1082</v>
      </c>
      <c r="V228" s="13" t="s">
        <v>1083</v>
      </c>
      <c r="W228" s="12" t="s">
        <v>10</v>
      </c>
      <c r="X228" s="382">
        <v>6</v>
      </c>
      <c r="Y228" s="382">
        <v>6</v>
      </c>
      <c r="Z228" s="382">
        <v>6</v>
      </c>
      <c r="AA228" s="382">
        <v>6</v>
      </c>
      <c r="AB228" s="382">
        <v>6</v>
      </c>
      <c r="AC228" s="15">
        <f t="shared" si="193"/>
        <v>22138800</v>
      </c>
      <c r="AD228" s="15">
        <f t="shared" si="194"/>
        <v>5000000</v>
      </c>
      <c r="AE228" s="15">
        <f t="shared" si="195"/>
        <v>5000000</v>
      </c>
      <c r="AF228" s="15">
        <f t="shared" si="196"/>
        <v>0</v>
      </c>
      <c r="AG228" s="17">
        <v>22138800</v>
      </c>
      <c r="AH228" s="17">
        <v>5000000</v>
      </c>
      <c r="AI228" s="17">
        <v>5000000</v>
      </c>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f t="shared" si="197"/>
        <v>17430600</v>
      </c>
      <c r="BV228" s="17">
        <v>17430600</v>
      </c>
      <c r="BW228" s="17"/>
      <c r="BX228" s="17"/>
      <c r="BY228" s="17"/>
      <c r="BZ228" s="17"/>
      <c r="CA228" s="17"/>
      <c r="CB228" s="17"/>
      <c r="CC228" s="17"/>
      <c r="CD228" s="17"/>
      <c r="CE228" s="17"/>
      <c r="CF228" s="17">
        <f t="shared" si="198"/>
        <v>49000000</v>
      </c>
      <c r="CG228" s="17">
        <v>49000000</v>
      </c>
      <c r="CH228" s="17"/>
      <c r="CI228" s="17"/>
      <c r="CJ228" s="17"/>
      <c r="CK228" s="17"/>
      <c r="CL228" s="17"/>
      <c r="CM228" s="17"/>
      <c r="CN228" s="17"/>
      <c r="CO228" s="17"/>
      <c r="CP228" s="17"/>
      <c r="CQ228" s="17">
        <f t="shared" si="199"/>
        <v>49000000</v>
      </c>
      <c r="CR228" s="17">
        <v>49000000</v>
      </c>
      <c r="CS228" s="17"/>
      <c r="CT228" s="17"/>
      <c r="CU228" s="17"/>
      <c r="CV228" s="17"/>
      <c r="CW228" s="17"/>
      <c r="CX228" s="17"/>
      <c r="CY228" s="17"/>
      <c r="CZ228" s="17"/>
      <c r="DA228" s="361"/>
      <c r="DB228" s="371">
        <f t="shared" si="200"/>
        <v>137569400</v>
      </c>
      <c r="DC228" s="18"/>
      <c r="DD228" s="18"/>
      <c r="DE228" s="18"/>
      <c r="DF228" s="18"/>
      <c r="DG228" s="18"/>
      <c r="DH228" s="18"/>
      <c r="DI228" s="18"/>
      <c r="DJ228" s="18"/>
      <c r="DK228" s="18"/>
      <c r="DL228" s="18"/>
      <c r="DM228" s="18"/>
      <c r="DN228" s="18"/>
      <c r="DO228" s="18"/>
      <c r="DP228" s="18"/>
      <c r="DQ228" s="18"/>
      <c r="DR228" s="18"/>
      <c r="DS228" s="18"/>
      <c r="DT228" s="19"/>
    </row>
    <row r="229" spans="1:16373" s="20" customFormat="1" ht="138.75" customHeight="1" x14ac:dyDescent="0.25">
      <c r="A229" s="86" t="s">
        <v>1084</v>
      </c>
      <c r="B229" s="93"/>
      <c r="C229" s="119"/>
      <c r="D229" s="100" t="s">
        <v>388</v>
      </c>
      <c r="E229" s="10" t="s">
        <v>1085</v>
      </c>
      <c r="F229" s="142" t="s">
        <v>1086</v>
      </c>
      <c r="G229" s="8" t="s">
        <v>1087</v>
      </c>
      <c r="H229" s="13" t="s">
        <v>1088</v>
      </c>
      <c r="I229" s="142" t="s">
        <v>1089</v>
      </c>
      <c r="J229" s="8">
        <v>35</v>
      </c>
      <c r="K229" s="41" t="s">
        <v>1078</v>
      </c>
      <c r="L229" s="42">
        <v>13</v>
      </c>
      <c r="M229" s="251" t="s">
        <v>391</v>
      </c>
      <c r="N229" s="243"/>
      <c r="O229" s="226"/>
      <c r="P229" s="173"/>
      <c r="Q229" s="169" t="s">
        <v>1100</v>
      </c>
      <c r="R229" s="21" t="s">
        <v>1101</v>
      </c>
      <c r="S229" s="13" t="s">
        <v>116</v>
      </c>
      <c r="T229" s="12" t="s">
        <v>1102</v>
      </c>
      <c r="U229" s="21" t="s">
        <v>1103</v>
      </c>
      <c r="V229" s="13" t="s">
        <v>1104</v>
      </c>
      <c r="W229" s="12" t="s">
        <v>10</v>
      </c>
      <c r="X229" s="12">
        <v>14</v>
      </c>
      <c r="Y229" s="12">
        <v>14</v>
      </c>
      <c r="Z229" s="12">
        <v>14</v>
      </c>
      <c r="AA229" s="12">
        <v>14</v>
      </c>
      <c r="AB229" s="12">
        <v>14</v>
      </c>
      <c r="AC229" s="15">
        <f t="shared" si="193"/>
        <v>189600000</v>
      </c>
      <c r="AD229" s="15">
        <f t="shared" si="194"/>
        <v>52013333</v>
      </c>
      <c r="AE229" s="15">
        <f t="shared" si="195"/>
        <v>52013333</v>
      </c>
      <c r="AF229" s="15">
        <f t="shared" si="196"/>
        <v>0</v>
      </c>
      <c r="AG229" s="17">
        <v>189600000</v>
      </c>
      <c r="AH229" s="17">
        <v>52013333</v>
      </c>
      <c r="AI229" s="17">
        <v>52013333</v>
      </c>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f t="shared" si="197"/>
        <v>90000000</v>
      </c>
      <c r="BV229" s="17">
        <v>90000000</v>
      </c>
      <c r="BW229" s="17"/>
      <c r="BX229" s="17"/>
      <c r="BY229" s="17"/>
      <c r="BZ229" s="17"/>
      <c r="CA229" s="17"/>
      <c r="CB229" s="17"/>
      <c r="CC229" s="17"/>
      <c r="CD229" s="17"/>
      <c r="CE229" s="17"/>
      <c r="CF229" s="17">
        <f t="shared" si="198"/>
        <v>120000000</v>
      </c>
      <c r="CG229" s="17">
        <v>120000000</v>
      </c>
      <c r="CH229" s="17"/>
      <c r="CI229" s="17"/>
      <c r="CJ229" s="17"/>
      <c r="CK229" s="17"/>
      <c r="CL229" s="17"/>
      <c r="CM229" s="17"/>
      <c r="CN229" s="17"/>
      <c r="CO229" s="17"/>
      <c r="CP229" s="17"/>
      <c r="CQ229" s="17">
        <f t="shared" si="199"/>
        <v>169634480</v>
      </c>
      <c r="CR229" s="17">
        <f>115000000+54634480</f>
        <v>169634480</v>
      </c>
      <c r="CS229" s="17"/>
      <c r="CT229" s="17"/>
      <c r="CU229" s="17"/>
      <c r="CV229" s="17"/>
      <c r="CW229" s="17"/>
      <c r="CX229" s="17"/>
      <c r="CY229" s="17"/>
      <c r="CZ229" s="17"/>
      <c r="DA229" s="361"/>
      <c r="DB229" s="371">
        <f t="shared" si="200"/>
        <v>569234480</v>
      </c>
      <c r="DC229" s="18"/>
      <c r="DD229" s="18"/>
      <c r="DE229" s="18"/>
      <c r="DF229" s="18"/>
      <c r="DG229" s="18"/>
      <c r="DH229" s="18"/>
      <c r="DI229" s="18"/>
      <c r="DJ229" s="18"/>
      <c r="DK229" s="18"/>
      <c r="DL229" s="18"/>
      <c r="DM229" s="18"/>
      <c r="DN229" s="18"/>
      <c r="DO229" s="18"/>
      <c r="DP229" s="18"/>
      <c r="DQ229" s="18"/>
      <c r="DR229" s="18"/>
      <c r="DS229" s="18"/>
      <c r="DT229" s="19"/>
    </row>
    <row r="230" spans="1:16373" s="20" customFormat="1" ht="164.25" customHeight="1" x14ac:dyDescent="0.25">
      <c r="A230" s="86" t="s">
        <v>1084</v>
      </c>
      <c r="B230" s="93"/>
      <c r="C230" s="119"/>
      <c r="D230" s="100" t="s">
        <v>388</v>
      </c>
      <c r="E230" s="10" t="s">
        <v>46</v>
      </c>
      <c r="F230" s="142" t="s">
        <v>1105</v>
      </c>
      <c r="G230" s="8" t="s">
        <v>1087</v>
      </c>
      <c r="H230" s="13" t="s">
        <v>1106</v>
      </c>
      <c r="I230" s="142" t="s">
        <v>1107</v>
      </c>
      <c r="J230" s="8">
        <v>35</v>
      </c>
      <c r="K230" s="41" t="s">
        <v>1078</v>
      </c>
      <c r="L230" s="42">
        <v>13</v>
      </c>
      <c r="M230" s="251" t="s">
        <v>391</v>
      </c>
      <c r="N230" s="243"/>
      <c r="O230" s="226"/>
      <c r="P230" s="173"/>
      <c r="Q230" s="169" t="s">
        <v>1108</v>
      </c>
      <c r="R230" s="21" t="s">
        <v>1109</v>
      </c>
      <c r="S230" s="13" t="s">
        <v>119</v>
      </c>
      <c r="T230" s="12" t="s">
        <v>1110</v>
      </c>
      <c r="U230" s="21" t="s">
        <v>1111</v>
      </c>
      <c r="V230" s="13" t="s">
        <v>375</v>
      </c>
      <c r="W230" s="12" t="s">
        <v>10</v>
      </c>
      <c r="X230" s="12">
        <v>12</v>
      </c>
      <c r="Y230" s="12">
        <v>12</v>
      </c>
      <c r="Z230" s="12">
        <v>12</v>
      </c>
      <c r="AA230" s="12">
        <v>12</v>
      </c>
      <c r="AB230" s="12">
        <v>12</v>
      </c>
      <c r="AC230" s="15">
        <f t="shared" si="193"/>
        <v>183639999</v>
      </c>
      <c r="AD230" s="15">
        <f t="shared" si="194"/>
        <v>93839999</v>
      </c>
      <c r="AE230" s="15">
        <f t="shared" si="195"/>
        <v>84533333</v>
      </c>
      <c r="AF230" s="15">
        <f t="shared" si="196"/>
        <v>0</v>
      </c>
      <c r="AG230" s="17">
        <v>183639999</v>
      </c>
      <c r="AH230" s="17">
        <v>93839999</v>
      </c>
      <c r="AI230" s="17">
        <v>84533333</v>
      </c>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f t="shared" si="197"/>
        <v>80000000</v>
      </c>
      <c r="BV230" s="17">
        <v>80000000</v>
      </c>
      <c r="BW230" s="17"/>
      <c r="BX230" s="17"/>
      <c r="BY230" s="17"/>
      <c r="BZ230" s="17"/>
      <c r="CA230" s="17"/>
      <c r="CB230" s="17"/>
      <c r="CC230" s="17"/>
      <c r="CD230" s="17"/>
      <c r="CE230" s="17"/>
      <c r="CF230" s="17">
        <f t="shared" si="198"/>
        <v>127000000</v>
      </c>
      <c r="CG230" s="17">
        <v>127000000</v>
      </c>
      <c r="CH230" s="17"/>
      <c r="CI230" s="17"/>
      <c r="CJ230" s="17"/>
      <c r="CK230" s="17"/>
      <c r="CL230" s="17"/>
      <c r="CM230" s="17"/>
      <c r="CN230" s="17"/>
      <c r="CO230" s="17"/>
      <c r="CP230" s="17"/>
      <c r="CQ230" s="17">
        <f t="shared" si="199"/>
        <v>155000000</v>
      </c>
      <c r="CR230" s="17">
        <v>155000000</v>
      </c>
      <c r="CS230" s="17"/>
      <c r="CT230" s="17"/>
      <c r="CU230" s="17"/>
      <c r="CV230" s="17"/>
      <c r="CW230" s="17"/>
      <c r="CX230" s="17"/>
      <c r="CY230" s="17"/>
      <c r="CZ230" s="17"/>
      <c r="DA230" s="361"/>
      <c r="DB230" s="371">
        <f t="shared" si="200"/>
        <v>545639999</v>
      </c>
      <c r="DC230" s="18"/>
      <c r="DD230" s="18"/>
      <c r="DE230" s="18"/>
      <c r="DF230" s="18"/>
      <c r="DG230" s="18"/>
      <c r="DH230" s="18"/>
      <c r="DI230" s="18"/>
      <c r="DJ230" s="18"/>
      <c r="DK230" s="18"/>
      <c r="DL230" s="18"/>
      <c r="DM230" s="18"/>
      <c r="DN230" s="18"/>
      <c r="DO230" s="18"/>
      <c r="DP230" s="18"/>
      <c r="DQ230" s="18"/>
      <c r="DR230" s="18"/>
      <c r="DS230" s="18"/>
      <c r="DT230" s="19"/>
    </row>
    <row r="231" spans="1:16373" s="321" customFormat="1" ht="129" customHeight="1" x14ac:dyDescent="0.25">
      <c r="A231" s="86" t="s">
        <v>1084</v>
      </c>
      <c r="B231" s="93"/>
      <c r="C231" s="119"/>
      <c r="D231" s="100" t="s">
        <v>388</v>
      </c>
      <c r="E231" s="10" t="s">
        <v>46</v>
      </c>
      <c r="F231" s="142" t="s">
        <v>1105</v>
      </c>
      <c r="G231" s="8" t="s">
        <v>1087</v>
      </c>
      <c r="H231" s="13" t="s">
        <v>1106</v>
      </c>
      <c r="I231" s="142" t="s">
        <v>1107</v>
      </c>
      <c r="J231" s="8">
        <v>35</v>
      </c>
      <c r="K231" s="41" t="s">
        <v>1078</v>
      </c>
      <c r="L231" s="42">
        <v>13</v>
      </c>
      <c r="M231" s="251" t="s">
        <v>391</v>
      </c>
      <c r="N231" s="73"/>
      <c r="O231" s="222"/>
      <c r="P231" s="265"/>
      <c r="Q231" s="169" t="s">
        <v>1108</v>
      </c>
      <c r="R231" s="21" t="s">
        <v>1109</v>
      </c>
      <c r="S231" s="13" t="s">
        <v>119</v>
      </c>
      <c r="T231" s="12" t="s">
        <v>1112</v>
      </c>
      <c r="U231" s="21" t="s">
        <v>1113</v>
      </c>
      <c r="V231" s="13" t="s">
        <v>1114</v>
      </c>
      <c r="W231" s="12" t="s">
        <v>11</v>
      </c>
      <c r="X231" s="12">
        <v>6</v>
      </c>
      <c r="Y231" s="12">
        <v>1</v>
      </c>
      <c r="Z231" s="12">
        <v>1</v>
      </c>
      <c r="AA231" s="12">
        <v>2</v>
      </c>
      <c r="AB231" s="12">
        <v>2</v>
      </c>
      <c r="AC231" s="15">
        <f t="shared" si="193"/>
        <v>2136245001</v>
      </c>
      <c r="AD231" s="15">
        <f t="shared" si="194"/>
        <v>0</v>
      </c>
      <c r="AE231" s="15">
        <f t="shared" si="195"/>
        <v>0</v>
      </c>
      <c r="AF231" s="15">
        <f t="shared" si="196"/>
        <v>0</v>
      </c>
      <c r="AG231" s="17">
        <f>286245001-50000000-100000000</f>
        <v>136245001</v>
      </c>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v>2000000000</v>
      </c>
      <c r="BF231" s="17"/>
      <c r="BG231" s="17"/>
      <c r="BH231" s="17"/>
      <c r="BI231" s="17"/>
      <c r="BJ231" s="17"/>
      <c r="BK231" s="17"/>
      <c r="BL231" s="17"/>
      <c r="BM231" s="17"/>
      <c r="BN231" s="17"/>
      <c r="BO231" s="17"/>
      <c r="BP231" s="17"/>
      <c r="BQ231" s="17"/>
      <c r="BR231" s="17"/>
      <c r="BS231" s="17"/>
      <c r="BT231" s="17"/>
      <c r="BU231" s="17">
        <f t="shared" si="197"/>
        <v>100000000</v>
      </c>
      <c r="BV231" s="17">
        <v>100000000</v>
      </c>
      <c r="BW231" s="17"/>
      <c r="BX231" s="17"/>
      <c r="BY231" s="17"/>
      <c r="BZ231" s="17"/>
      <c r="CA231" s="17"/>
      <c r="CB231" s="17"/>
      <c r="CC231" s="17"/>
      <c r="CD231" s="17"/>
      <c r="CE231" s="17"/>
      <c r="CF231" s="17">
        <f t="shared" si="198"/>
        <v>250000000</v>
      </c>
      <c r="CG231" s="17">
        <v>250000000</v>
      </c>
      <c r="CH231" s="17"/>
      <c r="CI231" s="17"/>
      <c r="CJ231" s="17"/>
      <c r="CK231" s="17"/>
      <c r="CL231" s="17"/>
      <c r="CM231" s="17"/>
      <c r="CN231" s="17"/>
      <c r="CO231" s="17"/>
      <c r="CP231" s="17"/>
      <c r="CQ231" s="17">
        <f t="shared" si="199"/>
        <v>400000000</v>
      </c>
      <c r="CR231" s="17">
        <v>400000000</v>
      </c>
      <c r="CS231" s="17"/>
      <c r="CT231" s="17"/>
      <c r="CU231" s="17"/>
      <c r="CV231" s="17"/>
      <c r="CW231" s="17"/>
      <c r="CX231" s="17"/>
      <c r="CY231" s="17"/>
      <c r="CZ231" s="17"/>
      <c r="DA231" s="361"/>
      <c r="DB231" s="371">
        <f t="shared" si="200"/>
        <v>2886245001</v>
      </c>
      <c r="DC231" s="18"/>
      <c r="DD231" s="18"/>
      <c r="DE231" s="18"/>
      <c r="DF231" s="18"/>
      <c r="DG231" s="18"/>
      <c r="DH231" s="18"/>
      <c r="DI231" s="18"/>
      <c r="DJ231" s="18"/>
      <c r="DK231" s="18"/>
      <c r="DL231" s="18"/>
      <c r="DM231" s="18"/>
      <c r="DN231" s="18"/>
      <c r="DO231" s="18"/>
      <c r="DP231" s="18"/>
      <c r="DQ231" s="18"/>
      <c r="DR231" s="18"/>
      <c r="DS231" s="18"/>
      <c r="DT231" s="19"/>
      <c r="DU231" s="20"/>
      <c r="DV231" s="20"/>
      <c r="DW231" s="20"/>
      <c r="DX231" s="20"/>
      <c r="DY231" s="20"/>
      <c r="DZ231" s="20"/>
      <c r="EA231" s="20"/>
      <c r="EB231" s="20"/>
      <c r="EC231" s="20"/>
      <c r="ED231" s="20"/>
      <c r="EE231" s="20"/>
      <c r="EF231" s="20"/>
      <c r="EG231" s="20"/>
      <c r="EH231" s="20"/>
      <c r="EI231" s="20"/>
      <c r="EJ231" s="20"/>
      <c r="EK231" s="20"/>
      <c r="EL231" s="20"/>
      <c r="EM231" s="20"/>
      <c r="EN231" s="20"/>
      <c r="EO231" s="20"/>
      <c r="EP231" s="20"/>
      <c r="EQ231" s="20"/>
      <c r="ER231" s="20"/>
      <c r="ES231" s="20"/>
      <c r="ET231" s="20"/>
      <c r="EU231" s="20"/>
      <c r="EV231" s="20"/>
      <c r="EW231" s="20"/>
      <c r="EX231" s="20"/>
      <c r="EY231" s="20"/>
      <c r="EZ231" s="20"/>
      <c r="FA231" s="20"/>
      <c r="FB231" s="20"/>
      <c r="FC231" s="20"/>
      <c r="FD231" s="20"/>
      <c r="FE231" s="20"/>
      <c r="FF231" s="20"/>
      <c r="FG231" s="20"/>
      <c r="FH231" s="20"/>
      <c r="FI231" s="20"/>
      <c r="FJ231" s="20"/>
      <c r="FK231" s="20"/>
      <c r="FL231" s="20"/>
      <c r="FM231" s="20"/>
      <c r="FN231" s="20"/>
      <c r="FO231" s="20"/>
      <c r="FP231" s="20"/>
      <c r="FQ231" s="20"/>
      <c r="FR231" s="20"/>
      <c r="FS231" s="20"/>
      <c r="FT231" s="20"/>
      <c r="FU231" s="20"/>
      <c r="FV231" s="20"/>
      <c r="FW231" s="20"/>
      <c r="FX231" s="20"/>
      <c r="FY231" s="20"/>
      <c r="FZ231" s="20"/>
      <c r="GA231" s="20"/>
      <c r="GB231" s="20"/>
      <c r="GC231" s="20"/>
      <c r="GD231" s="20"/>
      <c r="GE231" s="20"/>
      <c r="GF231" s="20"/>
      <c r="GG231" s="20"/>
      <c r="GH231" s="20"/>
      <c r="GI231" s="20"/>
      <c r="GJ231" s="20"/>
      <c r="GK231" s="20"/>
      <c r="GL231" s="20"/>
      <c r="GM231" s="20"/>
      <c r="GN231" s="20"/>
      <c r="GO231" s="20"/>
      <c r="GP231" s="20"/>
      <c r="GQ231" s="20"/>
      <c r="GR231" s="20"/>
      <c r="GS231" s="20"/>
      <c r="GT231" s="20"/>
      <c r="GU231" s="20"/>
      <c r="GV231" s="20"/>
      <c r="GW231" s="20"/>
      <c r="GX231" s="20"/>
      <c r="GY231" s="20"/>
      <c r="GZ231" s="20"/>
      <c r="HA231" s="20"/>
      <c r="HB231" s="20"/>
      <c r="HC231" s="20"/>
      <c r="HD231" s="20"/>
      <c r="HE231" s="20"/>
      <c r="HF231" s="20"/>
      <c r="HG231" s="20"/>
      <c r="HH231" s="20"/>
      <c r="HI231" s="20"/>
      <c r="HJ231" s="20"/>
      <c r="HK231" s="20"/>
      <c r="HL231" s="20"/>
      <c r="HM231" s="20"/>
      <c r="HN231" s="20"/>
      <c r="HO231" s="20"/>
      <c r="HP231" s="20"/>
      <c r="HQ231" s="20"/>
      <c r="HR231" s="20"/>
      <c r="HS231" s="20"/>
      <c r="HT231" s="20"/>
      <c r="HU231" s="20"/>
      <c r="HV231" s="20"/>
      <c r="HW231" s="20"/>
      <c r="HX231" s="20"/>
      <c r="HY231" s="20"/>
      <c r="HZ231" s="20"/>
      <c r="IA231" s="20"/>
      <c r="IB231" s="20"/>
      <c r="IC231" s="20"/>
      <c r="ID231" s="20"/>
      <c r="IE231" s="20"/>
      <c r="IF231" s="20"/>
      <c r="IG231" s="20"/>
      <c r="IH231" s="20"/>
      <c r="II231" s="20"/>
      <c r="IJ231" s="20"/>
      <c r="IK231" s="20"/>
      <c r="IL231" s="20"/>
      <c r="IM231" s="20"/>
      <c r="IN231" s="20"/>
      <c r="IO231" s="20"/>
      <c r="IP231" s="20"/>
      <c r="IQ231" s="20"/>
      <c r="IR231" s="20"/>
      <c r="IS231" s="20"/>
      <c r="IT231" s="20"/>
      <c r="IU231" s="20"/>
      <c r="IV231" s="20"/>
      <c r="IW231" s="20"/>
      <c r="IX231" s="20"/>
      <c r="IY231" s="20"/>
      <c r="IZ231" s="20"/>
      <c r="JA231" s="20"/>
      <c r="JB231" s="20"/>
      <c r="JC231" s="20"/>
      <c r="JD231" s="20"/>
      <c r="JE231" s="20"/>
      <c r="JF231" s="20"/>
      <c r="JG231" s="20"/>
      <c r="JH231" s="20"/>
      <c r="JI231" s="20"/>
      <c r="JJ231" s="20"/>
      <c r="JK231" s="20"/>
      <c r="JL231" s="20"/>
      <c r="JM231" s="20"/>
      <c r="JN231" s="20"/>
      <c r="JO231" s="20"/>
      <c r="JP231" s="20"/>
      <c r="JQ231" s="20"/>
      <c r="JR231" s="20"/>
      <c r="JS231" s="20"/>
      <c r="JT231" s="20"/>
      <c r="JU231" s="20"/>
      <c r="JV231" s="20"/>
      <c r="JW231" s="20"/>
      <c r="JX231" s="20"/>
      <c r="JY231" s="20"/>
      <c r="JZ231" s="20"/>
      <c r="KA231" s="20"/>
      <c r="KB231" s="20"/>
      <c r="KC231" s="20"/>
      <c r="KD231" s="20"/>
      <c r="KE231" s="20"/>
      <c r="KF231" s="20"/>
      <c r="KG231" s="20"/>
      <c r="KH231" s="20"/>
      <c r="KI231" s="20"/>
      <c r="KJ231" s="20"/>
      <c r="KK231" s="20"/>
      <c r="KL231" s="20"/>
      <c r="KM231" s="20"/>
      <c r="KN231" s="20"/>
      <c r="KO231" s="20"/>
      <c r="KP231" s="20"/>
      <c r="KQ231" s="20"/>
      <c r="KR231" s="20"/>
      <c r="KS231" s="20"/>
      <c r="KT231" s="20"/>
      <c r="KU231" s="20"/>
      <c r="KV231" s="20"/>
      <c r="KW231" s="20"/>
      <c r="KX231" s="20"/>
      <c r="KY231" s="20"/>
      <c r="KZ231" s="20"/>
      <c r="LA231" s="20"/>
      <c r="LB231" s="20"/>
      <c r="LC231" s="20"/>
      <c r="LD231" s="20"/>
      <c r="LE231" s="20"/>
      <c r="LF231" s="20"/>
      <c r="LG231" s="20"/>
      <c r="LH231" s="20"/>
      <c r="LI231" s="20"/>
      <c r="LJ231" s="20"/>
      <c r="LK231" s="20"/>
      <c r="LL231" s="20"/>
      <c r="LM231" s="20"/>
      <c r="LN231" s="20"/>
      <c r="LO231" s="20"/>
      <c r="LP231" s="20"/>
      <c r="LQ231" s="20"/>
      <c r="LR231" s="20"/>
      <c r="LS231" s="20"/>
      <c r="LT231" s="20"/>
      <c r="LU231" s="20"/>
      <c r="LV231" s="20"/>
      <c r="LW231" s="20"/>
      <c r="LX231" s="20"/>
      <c r="LY231" s="20"/>
      <c r="LZ231" s="20"/>
      <c r="MA231" s="20"/>
      <c r="MB231" s="20"/>
      <c r="MC231" s="20"/>
      <c r="MD231" s="20"/>
      <c r="ME231" s="20"/>
      <c r="MF231" s="20"/>
      <c r="MG231" s="20"/>
      <c r="MH231" s="20"/>
      <c r="MI231" s="20"/>
      <c r="MJ231" s="20"/>
      <c r="MK231" s="20"/>
      <c r="ML231" s="20"/>
      <c r="MM231" s="20"/>
      <c r="MN231" s="20"/>
      <c r="MO231" s="20"/>
      <c r="MP231" s="20"/>
      <c r="MQ231" s="20"/>
      <c r="MR231" s="20"/>
      <c r="MS231" s="20"/>
      <c r="MT231" s="20"/>
      <c r="MU231" s="20"/>
      <c r="MV231" s="20"/>
      <c r="MW231" s="20"/>
      <c r="MX231" s="20"/>
      <c r="MY231" s="20"/>
      <c r="MZ231" s="20"/>
      <c r="NA231" s="20"/>
      <c r="NB231" s="20"/>
      <c r="NC231" s="20"/>
      <c r="ND231" s="20"/>
      <c r="NE231" s="20"/>
      <c r="NF231" s="20"/>
      <c r="NG231" s="20"/>
      <c r="NH231" s="20"/>
      <c r="NI231" s="20"/>
      <c r="NJ231" s="20"/>
      <c r="NK231" s="20"/>
      <c r="NL231" s="20"/>
      <c r="NM231" s="20"/>
      <c r="NN231" s="20"/>
      <c r="NO231" s="20"/>
      <c r="NP231" s="20"/>
      <c r="NQ231" s="20"/>
      <c r="NR231" s="20"/>
      <c r="NS231" s="20"/>
      <c r="NT231" s="20"/>
      <c r="NU231" s="20"/>
      <c r="NV231" s="20"/>
      <c r="NW231" s="20"/>
      <c r="NX231" s="20"/>
      <c r="NY231" s="20"/>
      <c r="NZ231" s="20"/>
      <c r="OA231" s="20"/>
      <c r="OB231" s="20"/>
      <c r="OC231" s="20"/>
      <c r="OD231" s="20"/>
      <c r="OE231" s="20"/>
      <c r="OF231" s="20"/>
      <c r="OG231" s="20"/>
      <c r="OH231" s="20"/>
      <c r="OI231" s="20"/>
      <c r="OJ231" s="20"/>
      <c r="OK231" s="20"/>
      <c r="OL231" s="20"/>
      <c r="OM231" s="20"/>
      <c r="ON231" s="20"/>
      <c r="OO231" s="20"/>
      <c r="OP231" s="20"/>
      <c r="OQ231" s="20"/>
      <c r="OR231" s="20"/>
      <c r="OS231" s="20"/>
      <c r="OT231" s="20"/>
      <c r="OU231" s="20"/>
      <c r="OV231" s="20"/>
      <c r="OW231" s="20"/>
      <c r="OX231" s="20"/>
      <c r="OY231" s="20"/>
      <c r="OZ231" s="20"/>
      <c r="PA231" s="20"/>
      <c r="PB231" s="20"/>
      <c r="PC231" s="20"/>
      <c r="PD231" s="20"/>
      <c r="PE231" s="20"/>
      <c r="PF231" s="20"/>
      <c r="PG231" s="20"/>
      <c r="PH231" s="20"/>
      <c r="PI231" s="20"/>
      <c r="PJ231" s="20"/>
      <c r="PK231" s="20"/>
      <c r="PL231" s="20"/>
      <c r="PM231" s="20"/>
      <c r="PN231" s="20"/>
      <c r="PO231" s="20"/>
      <c r="PP231" s="20"/>
      <c r="PQ231" s="20"/>
      <c r="PR231" s="20"/>
      <c r="PS231" s="20"/>
      <c r="PT231" s="20"/>
      <c r="PU231" s="20"/>
      <c r="PV231" s="20"/>
      <c r="PW231" s="20"/>
      <c r="PX231" s="20"/>
      <c r="PY231" s="20"/>
      <c r="PZ231" s="20"/>
      <c r="QA231" s="20"/>
      <c r="QB231" s="20"/>
      <c r="QC231" s="20"/>
      <c r="QD231" s="20"/>
      <c r="QE231" s="20"/>
      <c r="QF231" s="20"/>
      <c r="QG231" s="20"/>
      <c r="QH231" s="20"/>
      <c r="QI231" s="20"/>
      <c r="QJ231" s="20"/>
      <c r="QK231" s="20"/>
      <c r="QL231" s="20"/>
      <c r="QM231" s="20"/>
      <c r="QN231" s="20"/>
      <c r="QO231" s="20"/>
      <c r="QP231" s="20"/>
      <c r="QQ231" s="20"/>
      <c r="QR231" s="20"/>
      <c r="QS231" s="20"/>
      <c r="QT231" s="20"/>
      <c r="QU231" s="20"/>
      <c r="QV231" s="20"/>
      <c r="QW231" s="20"/>
      <c r="QX231" s="20"/>
      <c r="QY231" s="20"/>
      <c r="QZ231" s="20"/>
      <c r="RA231" s="20"/>
      <c r="RB231" s="20"/>
      <c r="RC231" s="20"/>
      <c r="RD231" s="20"/>
      <c r="RE231" s="20"/>
      <c r="RF231" s="20"/>
      <c r="RG231" s="20"/>
      <c r="RH231" s="20"/>
      <c r="RI231" s="20"/>
      <c r="RJ231" s="20"/>
      <c r="RK231" s="20"/>
      <c r="RL231" s="20"/>
      <c r="RM231" s="20"/>
      <c r="RN231" s="20"/>
      <c r="RO231" s="20"/>
      <c r="RP231" s="20"/>
      <c r="RQ231" s="20"/>
      <c r="RR231" s="20"/>
      <c r="RS231" s="20"/>
      <c r="RT231" s="20"/>
      <c r="RU231" s="20"/>
      <c r="RV231" s="20"/>
      <c r="RW231" s="20"/>
      <c r="RX231" s="20"/>
      <c r="RY231" s="20"/>
      <c r="RZ231" s="20"/>
      <c r="SA231" s="20"/>
      <c r="SB231" s="20"/>
      <c r="SC231" s="20"/>
      <c r="SD231" s="20"/>
      <c r="SE231" s="20"/>
      <c r="SF231" s="20"/>
      <c r="SG231" s="20"/>
      <c r="SH231" s="20"/>
      <c r="SI231" s="20"/>
      <c r="SJ231" s="20"/>
      <c r="SK231" s="20"/>
      <c r="SL231" s="20"/>
      <c r="SM231" s="20"/>
      <c r="SN231" s="20"/>
      <c r="SO231" s="20"/>
      <c r="SP231" s="20"/>
      <c r="SQ231" s="20"/>
      <c r="SR231" s="20"/>
      <c r="SS231" s="20"/>
      <c r="ST231" s="20"/>
      <c r="SU231" s="20"/>
      <c r="SV231" s="20"/>
      <c r="SW231" s="20"/>
      <c r="SX231" s="20"/>
      <c r="SY231" s="20"/>
      <c r="SZ231" s="20"/>
      <c r="TA231" s="20"/>
      <c r="TB231" s="20"/>
      <c r="TC231" s="20"/>
      <c r="TD231" s="20"/>
      <c r="TE231" s="20"/>
      <c r="TF231" s="20"/>
      <c r="TG231" s="20"/>
      <c r="TH231" s="20"/>
      <c r="TI231" s="20"/>
      <c r="TJ231" s="20"/>
      <c r="TK231" s="20"/>
      <c r="TL231" s="20"/>
      <c r="TM231" s="20"/>
      <c r="TN231" s="20"/>
      <c r="TO231" s="20"/>
      <c r="TP231" s="20"/>
      <c r="TQ231" s="20"/>
      <c r="TR231" s="20"/>
      <c r="TS231" s="20"/>
      <c r="TT231" s="20"/>
      <c r="TU231" s="20"/>
      <c r="TV231" s="20"/>
      <c r="TW231" s="20"/>
      <c r="TX231" s="20"/>
      <c r="TY231" s="20"/>
      <c r="TZ231" s="20"/>
      <c r="UA231" s="20"/>
      <c r="UB231" s="20"/>
      <c r="UC231" s="20"/>
      <c r="UD231" s="20"/>
      <c r="UE231" s="20"/>
      <c r="UF231" s="20"/>
      <c r="UG231" s="20"/>
      <c r="UH231" s="20"/>
      <c r="UI231" s="20"/>
      <c r="UJ231" s="20"/>
      <c r="UK231" s="20"/>
      <c r="UL231" s="20"/>
      <c r="UM231" s="20"/>
      <c r="UN231" s="20"/>
      <c r="UO231" s="20"/>
      <c r="UP231" s="20"/>
      <c r="UQ231" s="20"/>
      <c r="UR231" s="20"/>
      <c r="US231" s="20"/>
      <c r="UT231" s="20"/>
      <c r="UU231" s="20"/>
      <c r="UV231" s="20"/>
      <c r="UW231" s="20"/>
      <c r="UX231" s="20"/>
      <c r="UY231" s="20"/>
      <c r="UZ231" s="20"/>
      <c r="VA231" s="20"/>
      <c r="VB231" s="20"/>
      <c r="VC231" s="20"/>
      <c r="VD231" s="20"/>
      <c r="VE231" s="20"/>
      <c r="VF231" s="20"/>
      <c r="VG231" s="20"/>
      <c r="VH231" s="20"/>
      <c r="VI231" s="20"/>
      <c r="VJ231" s="20"/>
      <c r="VK231" s="20"/>
      <c r="VL231" s="20"/>
      <c r="VM231" s="20"/>
      <c r="VN231" s="20"/>
      <c r="VO231" s="20"/>
      <c r="VP231" s="20"/>
      <c r="VQ231" s="20"/>
      <c r="VR231" s="20"/>
      <c r="VS231" s="20"/>
      <c r="VT231" s="20"/>
      <c r="VU231" s="20"/>
      <c r="VV231" s="20"/>
      <c r="VW231" s="20"/>
      <c r="VX231" s="20"/>
      <c r="VY231" s="20"/>
      <c r="VZ231" s="20"/>
      <c r="WA231" s="20"/>
      <c r="WB231" s="20"/>
      <c r="WC231" s="20"/>
      <c r="WD231" s="20"/>
      <c r="WE231" s="20"/>
      <c r="WF231" s="20"/>
      <c r="WG231" s="20"/>
      <c r="WH231" s="20"/>
      <c r="WI231" s="20"/>
      <c r="WJ231" s="20"/>
      <c r="WK231" s="20"/>
      <c r="WL231" s="20"/>
      <c r="WM231" s="20"/>
      <c r="WN231" s="20"/>
      <c r="WO231" s="20"/>
      <c r="WP231" s="20"/>
      <c r="WQ231" s="20"/>
      <c r="WR231" s="20"/>
      <c r="WS231" s="20"/>
      <c r="WT231" s="20"/>
      <c r="WU231" s="20"/>
      <c r="WV231" s="20"/>
      <c r="WW231" s="20"/>
      <c r="WX231" s="20"/>
      <c r="WY231" s="20"/>
      <c r="WZ231" s="20"/>
      <c r="XA231" s="20"/>
      <c r="XB231" s="20"/>
      <c r="XC231" s="20"/>
      <c r="XD231" s="20"/>
      <c r="XE231" s="20"/>
      <c r="XF231" s="20"/>
      <c r="XG231" s="20"/>
      <c r="XH231" s="20"/>
      <c r="XI231" s="20"/>
      <c r="XJ231" s="20"/>
      <c r="XK231" s="20"/>
      <c r="XL231" s="20"/>
      <c r="XM231" s="20"/>
      <c r="XN231" s="20"/>
      <c r="XO231" s="20"/>
      <c r="XP231" s="20"/>
      <c r="XQ231" s="20"/>
      <c r="XR231" s="20"/>
      <c r="XS231" s="20"/>
      <c r="XT231" s="20"/>
      <c r="XU231" s="20"/>
      <c r="XV231" s="20"/>
      <c r="XW231" s="20"/>
      <c r="XX231" s="20"/>
      <c r="XY231" s="20"/>
      <c r="XZ231" s="20"/>
      <c r="YA231" s="20"/>
      <c r="YB231" s="20"/>
      <c r="YC231" s="20"/>
      <c r="YD231" s="20"/>
      <c r="YE231" s="20"/>
      <c r="YF231" s="20"/>
      <c r="YG231" s="20"/>
      <c r="YH231" s="20"/>
      <c r="YI231" s="20"/>
      <c r="YJ231" s="20"/>
      <c r="YK231" s="20"/>
      <c r="YL231" s="20"/>
      <c r="YM231" s="20"/>
      <c r="YN231" s="20"/>
      <c r="YO231" s="20"/>
      <c r="YP231" s="20"/>
      <c r="YQ231" s="20"/>
      <c r="YR231" s="20"/>
      <c r="YS231" s="20"/>
      <c r="YT231" s="20"/>
      <c r="YU231" s="20"/>
      <c r="YV231" s="20"/>
      <c r="YW231" s="20"/>
      <c r="YX231" s="20"/>
      <c r="YY231" s="20"/>
      <c r="YZ231" s="20"/>
      <c r="ZA231" s="20"/>
      <c r="ZB231" s="20"/>
      <c r="ZC231" s="20"/>
      <c r="ZD231" s="20"/>
      <c r="ZE231" s="20"/>
      <c r="ZF231" s="20"/>
      <c r="ZG231" s="20"/>
      <c r="ZH231" s="20"/>
      <c r="ZI231" s="20"/>
      <c r="ZJ231" s="20"/>
      <c r="ZK231" s="20"/>
      <c r="ZL231" s="20"/>
      <c r="ZM231" s="20"/>
      <c r="ZN231" s="20"/>
      <c r="ZO231" s="20"/>
      <c r="ZP231" s="20"/>
      <c r="ZQ231" s="20"/>
      <c r="ZR231" s="20"/>
      <c r="ZS231" s="20"/>
      <c r="ZT231" s="20"/>
      <c r="ZU231" s="20"/>
      <c r="ZV231" s="20"/>
      <c r="ZW231" s="20"/>
      <c r="ZX231" s="20"/>
      <c r="ZY231" s="20"/>
      <c r="ZZ231" s="20"/>
      <c r="AAA231" s="20"/>
      <c r="AAB231" s="20"/>
      <c r="AAC231" s="20"/>
      <c r="AAD231" s="20"/>
      <c r="AAE231" s="20"/>
      <c r="AAF231" s="20"/>
      <c r="AAG231" s="20"/>
      <c r="AAH231" s="20"/>
      <c r="AAI231" s="20"/>
      <c r="AAJ231" s="20"/>
      <c r="AAK231" s="20"/>
      <c r="AAL231" s="20"/>
      <c r="AAM231" s="20"/>
      <c r="AAN231" s="20"/>
      <c r="AAO231" s="20"/>
      <c r="AAP231" s="20"/>
      <c r="AAQ231" s="20"/>
      <c r="AAR231" s="20"/>
      <c r="AAS231" s="20"/>
      <c r="AAT231" s="20"/>
      <c r="AAU231" s="20"/>
      <c r="AAV231" s="20"/>
      <c r="AAW231" s="20"/>
      <c r="AAX231" s="20"/>
      <c r="AAY231" s="20"/>
      <c r="AAZ231" s="20"/>
      <c r="ABA231" s="20"/>
      <c r="ABB231" s="20"/>
      <c r="ABC231" s="20"/>
      <c r="ABD231" s="20"/>
      <c r="ABE231" s="20"/>
      <c r="ABF231" s="20"/>
      <c r="ABG231" s="20"/>
      <c r="ABH231" s="20"/>
      <c r="ABI231" s="20"/>
      <c r="ABJ231" s="20"/>
      <c r="ABK231" s="20"/>
      <c r="ABL231" s="20"/>
      <c r="ABM231" s="20"/>
      <c r="ABN231" s="20"/>
      <c r="ABO231" s="20"/>
      <c r="ABP231" s="20"/>
      <c r="ABQ231" s="20"/>
      <c r="ABR231" s="20"/>
      <c r="ABS231" s="20"/>
      <c r="ABT231" s="20"/>
      <c r="ABU231" s="20"/>
      <c r="ABV231" s="20"/>
      <c r="ABW231" s="20"/>
      <c r="ABX231" s="20"/>
      <c r="ABY231" s="20"/>
      <c r="ABZ231" s="20"/>
      <c r="ACA231" s="20"/>
      <c r="ACB231" s="20"/>
      <c r="ACC231" s="20"/>
      <c r="ACD231" s="20"/>
      <c r="ACE231" s="20"/>
      <c r="ACF231" s="20"/>
      <c r="ACG231" s="20"/>
      <c r="ACH231" s="20"/>
      <c r="ACI231" s="20"/>
      <c r="ACJ231" s="20"/>
      <c r="ACK231" s="20"/>
      <c r="ACL231" s="20"/>
      <c r="ACM231" s="20"/>
      <c r="ACN231" s="20"/>
      <c r="ACO231" s="20"/>
      <c r="ACP231" s="20"/>
      <c r="ACQ231" s="20"/>
      <c r="ACR231" s="20"/>
      <c r="ACS231" s="20"/>
      <c r="ACT231" s="20"/>
      <c r="ACU231" s="20"/>
      <c r="ACV231" s="20"/>
      <c r="ACW231" s="20"/>
      <c r="ACX231" s="20"/>
      <c r="ACY231" s="20"/>
      <c r="ACZ231" s="20"/>
      <c r="ADA231" s="20"/>
      <c r="ADB231" s="20"/>
      <c r="ADC231" s="20"/>
      <c r="ADD231" s="20"/>
      <c r="ADE231" s="20"/>
      <c r="ADF231" s="20"/>
      <c r="ADG231" s="20"/>
      <c r="ADH231" s="20"/>
      <c r="ADI231" s="20"/>
      <c r="ADJ231" s="20"/>
      <c r="ADK231" s="20"/>
      <c r="ADL231" s="20"/>
      <c r="ADM231" s="20"/>
      <c r="ADN231" s="20"/>
      <c r="ADO231" s="20"/>
      <c r="ADP231" s="20"/>
      <c r="ADQ231" s="20"/>
      <c r="ADR231" s="20"/>
      <c r="ADS231" s="20"/>
      <c r="ADT231" s="20"/>
      <c r="ADU231" s="20"/>
      <c r="ADV231" s="20"/>
      <c r="ADW231" s="20"/>
      <c r="ADX231" s="20"/>
      <c r="ADY231" s="20"/>
      <c r="ADZ231" s="20"/>
      <c r="AEA231" s="20"/>
      <c r="AEB231" s="20"/>
      <c r="AEC231" s="20"/>
      <c r="AED231" s="20"/>
      <c r="AEE231" s="20"/>
      <c r="AEF231" s="20"/>
      <c r="AEG231" s="20"/>
      <c r="AEH231" s="20"/>
      <c r="AEI231" s="20"/>
      <c r="AEJ231" s="20"/>
      <c r="AEK231" s="20"/>
      <c r="AEL231" s="20"/>
      <c r="AEM231" s="20"/>
      <c r="AEN231" s="20"/>
      <c r="AEO231" s="20"/>
      <c r="AEP231" s="20"/>
      <c r="AEQ231" s="20"/>
      <c r="AER231" s="20"/>
      <c r="AES231" s="20"/>
      <c r="AET231" s="20"/>
      <c r="AEU231" s="20"/>
      <c r="AEV231" s="20"/>
      <c r="AEW231" s="20"/>
      <c r="AEX231" s="20"/>
      <c r="AEY231" s="20"/>
      <c r="AEZ231" s="20"/>
      <c r="AFA231" s="20"/>
      <c r="AFB231" s="20"/>
      <c r="AFC231" s="20"/>
      <c r="AFD231" s="20"/>
      <c r="AFE231" s="20"/>
      <c r="AFF231" s="20"/>
      <c r="AFG231" s="20"/>
      <c r="AFH231" s="20"/>
      <c r="AFI231" s="20"/>
      <c r="AFJ231" s="20"/>
      <c r="AFK231" s="20"/>
      <c r="AFL231" s="20"/>
      <c r="AFM231" s="20"/>
      <c r="AFN231" s="20"/>
      <c r="AFO231" s="20"/>
      <c r="AFP231" s="20"/>
      <c r="AFQ231" s="20"/>
      <c r="AFR231" s="20"/>
      <c r="AFS231" s="20"/>
      <c r="AFT231" s="20"/>
      <c r="AFU231" s="20"/>
      <c r="AFV231" s="20"/>
      <c r="AFW231" s="20"/>
      <c r="AFX231" s="20"/>
      <c r="AFY231" s="20"/>
      <c r="AFZ231" s="20"/>
      <c r="AGA231" s="20"/>
      <c r="AGB231" s="20"/>
      <c r="AGC231" s="20"/>
      <c r="AGD231" s="20"/>
      <c r="AGE231" s="20"/>
      <c r="AGF231" s="20"/>
      <c r="AGG231" s="20"/>
      <c r="AGH231" s="20"/>
      <c r="AGI231" s="20"/>
      <c r="AGJ231" s="20"/>
      <c r="AGK231" s="20"/>
      <c r="AGL231" s="20"/>
      <c r="AGM231" s="20"/>
      <c r="AGN231" s="20"/>
      <c r="AGO231" s="20"/>
      <c r="AGP231" s="20"/>
      <c r="AGQ231" s="20"/>
      <c r="AGR231" s="20"/>
      <c r="AGS231" s="20"/>
      <c r="AGT231" s="20"/>
      <c r="AGU231" s="20"/>
      <c r="AGV231" s="20"/>
      <c r="AGW231" s="20"/>
      <c r="AGX231" s="20"/>
      <c r="AGY231" s="20"/>
      <c r="AGZ231" s="20"/>
      <c r="AHA231" s="20"/>
      <c r="AHB231" s="20"/>
      <c r="AHC231" s="20"/>
      <c r="AHD231" s="20"/>
      <c r="AHE231" s="20"/>
      <c r="AHF231" s="20"/>
      <c r="AHG231" s="20"/>
      <c r="AHH231" s="20"/>
      <c r="AHI231" s="20"/>
      <c r="AHJ231" s="20"/>
      <c r="AHK231" s="20"/>
      <c r="AHL231" s="20"/>
      <c r="AHM231" s="20"/>
      <c r="AHN231" s="20"/>
      <c r="AHO231" s="20"/>
      <c r="AHP231" s="20"/>
      <c r="AHQ231" s="20"/>
      <c r="AHR231" s="20"/>
      <c r="AHS231" s="20"/>
      <c r="AHT231" s="20"/>
      <c r="AHU231" s="20"/>
      <c r="AHV231" s="20"/>
      <c r="AHW231" s="20"/>
      <c r="AHX231" s="20"/>
      <c r="AHY231" s="20"/>
      <c r="AHZ231" s="20"/>
      <c r="AIA231" s="20"/>
      <c r="AIB231" s="20"/>
      <c r="AIC231" s="20"/>
      <c r="AID231" s="20"/>
      <c r="AIE231" s="20"/>
      <c r="AIF231" s="20"/>
      <c r="AIG231" s="20"/>
      <c r="AIH231" s="20"/>
      <c r="AII231" s="20"/>
      <c r="AIJ231" s="20"/>
      <c r="AIK231" s="20"/>
      <c r="AIL231" s="20"/>
      <c r="AIM231" s="20"/>
      <c r="AIN231" s="20"/>
      <c r="AIO231" s="20"/>
      <c r="AIP231" s="20"/>
      <c r="AIQ231" s="20"/>
      <c r="AIR231" s="20"/>
      <c r="AIS231" s="20"/>
      <c r="AIT231" s="20"/>
      <c r="AIU231" s="20"/>
      <c r="AIV231" s="20"/>
      <c r="AIW231" s="20"/>
      <c r="AIX231" s="20"/>
      <c r="AIY231" s="20"/>
      <c r="AIZ231" s="20"/>
      <c r="AJA231" s="20"/>
      <c r="AJB231" s="20"/>
      <c r="AJC231" s="20"/>
      <c r="AJD231" s="20"/>
      <c r="AJE231" s="20"/>
      <c r="AJF231" s="20"/>
      <c r="AJG231" s="20"/>
      <c r="AJH231" s="20"/>
      <c r="AJI231" s="20"/>
      <c r="AJJ231" s="20"/>
      <c r="AJK231" s="20"/>
      <c r="AJL231" s="20"/>
      <c r="AJM231" s="20"/>
      <c r="AJN231" s="20"/>
      <c r="AJO231" s="20"/>
      <c r="AJP231" s="20"/>
      <c r="AJQ231" s="20"/>
      <c r="AJR231" s="20"/>
      <c r="AJS231" s="20"/>
      <c r="AJT231" s="20"/>
      <c r="AJU231" s="20"/>
      <c r="AJV231" s="20"/>
      <c r="AJW231" s="20"/>
      <c r="AJX231" s="20"/>
      <c r="AJY231" s="20"/>
      <c r="AJZ231" s="20"/>
      <c r="AKA231" s="20"/>
      <c r="AKB231" s="20"/>
      <c r="AKC231" s="20"/>
      <c r="AKD231" s="20"/>
      <c r="AKE231" s="20"/>
      <c r="AKF231" s="20"/>
      <c r="AKG231" s="20"/>
      <c r="AKH231" s="20"/>
      <c r="AKI231" s="20"/>
      <c r="AKJ231" s="20"/>
      <c r="AKK231" s="20"/>
      <c r="AKL231" s="20"/>
      <c r="AKM231" s="20"/>
      <c r="AKN231" s="20"/>
      <c r="AKO231" s="20"/>
      <c r="AKP231" s="20"/>
      <c r="AKQ231" s="20"/>
      <c r="AKR231" s="20"/>
      <c r="AKS231" s="20"/>
      <c r="AKT231" s="20"/>
      <c r="AKU231" s="20"/>
      <c r="AKV231" s="20"/>
      <c r="AKW231" s="20"/>
      <c r="AKX231" s="20"/>
      <c r="AKY231" s="20"/>
      <c r="AKZ231" s="20"/>
      <c r="ALA231" s="20"/>
      <c r="ALB231" s="20"/>
      <c r="ALC231" s="20"/>
      <c r="ALD231" s="20"/>
      <c r="ALE231" s="20"/>
      <c r="ALF231" s="20"/>
      <c r="ALG231" s="20"/>
      <c r="ALH231" s="20"/>
      <c r="ALI231" s="20"/>
      <c r="ALJ231" s="20"/>
      <c r="ALK231" s="20"/>
      <c r="ALL231" s="20"/>
      <c r="ALM231" s="20"/>
      <c r="ALN231" s="20"/>
      <c r="ALO231" s="20"/>
      <c r="ALP231" s="20"/>
      <c r="ALQ231" s="20"/>
      <c r="ALR231" s="20"/>
      <c r="ALS231" s="20"/>
      <c r="ALT231" s="20"/>
      <c r="ALU231" s="20"/>
      <c r="ALV231" s="20"/>
      <c r="ALW231" s="20"/>
      <c r="ALX231" s="20"/>
      <c r="ALY231" s="20"/>
      <c r="ALZ231" s="20"/>
      <c r="AMA231" s="20"/>
      <c r="AMB231" s="20"/>
      <c r="AMC231" s="20"/>
      <c r="AMD231" s="20"/>
      <c r="AME231" s="20"/>
      <c r="AMF231" s="20"/>
      <c r="AMG231" s="20"/>
      <c r="AMH231" s="20"/>
      <c r="AMI231" s="20"/>
      <c r="AMJ231" s="20"/>
      <c r="AMK231" s="20"/>
      <c r="AML231" s="20"/>
      <c r="AMM231" s="20"/>
      <c r="AMN231" s="20"/>
      <c r="AMO231" s="20"/>
      <c r="AMP231" s="20"/>
      <c r="AMQ231" s="20"/>
      <c r="AMR231" s="20"/>
      <c r="AMS231" s="20"/>
      <c r="AMT231" s="20"/>
      <c r="AMU231" s="20"/>
      <c r="AMV231" s="20"/>
      <c r="AMW231" s="20"/>
      <c r="AMX231" s="20"/>
      <c r="AMY231" s="20"/>
      <c r="AMZ231" s="20"/>
      <c r="ANA231" s="20"/>
      <c r="ANB231" s="20"/>
      <c r="ANC231" s="20"/>
      <c r="AND231" s="20"/>
      <c r="ANE231" s="20"/>
      <c r="ANF231" s="20"/>
      <c r="ANG231" s="20"/>
      <c r="ANH231" s="20"/>
      <c r="ANI231" s="20"/>
      <c r="ANJ231" s="20"/>
      <c r="ANK231" s="20"/>
      <c r="ANL231" s="20"/>
      <c r="ANM231" s="20"/>
      <c r="ANN231" s="20"/>
      <c r="ANO231" s="20"/>
      <c r="ANP231" s="20"/>
      <c r="ANQ231" s="20"/>
      <c r="ANR231" s="20"/>
      <c r="ANS231" s="20"/>
      <c r="ANT231" s="20"/>
      <c r="ANU231" s="20"/>
      <c r="ANV231" s="20"/>
      <c r="ANW231" s="20"/>
      <c r="ANX231" s="20"/>
      <c r="ANY231" s="20"/>
      <c r="ANZ231" s="20"/>
      <c r="AOA231" s="20"/>
      <c r="AOB231" s="20"/>
      <c r="AOC231" s="20"/>
      <c r="AOD231" s="20"/>
      <c r="AOE231" s="20"/>
      <c r="AOF231" s="20"/>
      <c r="AOG231" s="20"/>
      <c r="AOH231" s="20"/>
      <c r="AOI231" s="20"/>
      <c r="AOJ231" s="20"/>
      <c r="AOK231" s="20"/>
      <c r="AOL231" s="20"/>
      <c r="AOM231" s="20"/>
      <c r="AON231" s="20"/>
      <c r="AOO231" s="20"/>
      <c r="AOP231" s="20"/>
      <c r="AOQ231" s="20"/>
      <c r="AOR231" s="20"/>
      <c r="AOS231" s="20"/>
      <c r="AOT231" s="20"/>
      <c r="AOU231" s="20"/>
      <c r="AOV231" s="20"/>
      <c r="AOW231" s="20"/>
      <c r="AOX231" s="20"/>
      <c r="AOY231" s="20"/>
      <c r="AOZ231" s="20"/>
      <c r="APA231" s="20"/>
      <c r="APB231" s="20"/>
      <c r="APC231" s="20"/>
      <c r="APD231" s="20"/>
      <c r="APE231" s="20"/>
      <c r="APF231" s="20"/>
      <c r="APG231" s="20"/>
      <c r="APH231" s="20"/>
      <c r="API231" s="20"/>
      <c r="APJ231" s="20"/>
      <c r="APK231" s="20"/>
      <c r="APL231" s="20"/>
      <c r="APM231" s="20"/>
      <c r="APN231" s="20"/>
      <c r="APO231" s="20"/>
      <c r="APP231" s="20"/>
      <c r="APQ231" s="20"/>
      <c r="APR231" s="20"/>
      <c r="APS231" s="20"/>
      <c r="APT231" s="20"/>
      <c r="APU231" s="20"/>
      <c r="APV231" s="20"/>
      <c r="APW231" s="20"/>
      <c r="APX231" s="20"/>
      <c r="APY231" s="20"/>
      <c r="APZ231" s="20"/>
      <c r="AQA231" s="20"/>
      <c r="AQB231" s="20"/>
      <c r="AQC231" s="20"/>
      <c r="AQD231" s="20"/>
      <c r="AQE231" s="20"/>
      <c r="AQF231" s="20"/>
      <c r="AQG231" s="20"/>
      <c r="AQH231" s="20"/>
      <c r="AQI231" s="20"/>
      <c r="AQJ231" s="20"/>
      <c r="AQK231" s="20"/>
      <c r="AQL231" s="20"/>
      <c r="AQM231" s="20"/>
      <c r="AQN231" s="20"/>
      <c r="AQO231" s="20"/>
      <c r="AQP231" s="20"/>
      <c r="AQQ231" s="20"/>
      <c r="AQR231" s="20"/>
      <c r="AQS231" s="20"/>
      <c r="AQT231" s="20"/>
      <c r="AQU231" s="20"/>
      <c r="AQV231" s="20"/>
      <c r="AQW231" s="20"/>
      <c r="AQX231" s="20"/>
      <c r="AQY231" s="20"/>
      <c r="AQZ231" s="20"/>
      <c r="ARA231" s="20"/>
      <c r="ARB231" s="20"/>
      <c r="ARC231" s="20"/>
      <c r="ARD231" s="20"/>
      <c r="ARE231" s="20"/>
      <c r="ARF231" s="20"/>
      <c r="ARG231" s="20"/>
      <c r="ARH231" s="20"/>
      <c r="ARI231" s="20"/>
      <c r="ARJ231" s="20"/>
      <c r="ARK231" s="20"/>
      <c r="ARL231" s="20"/>
      <c r="ARM231" s="20"/>
      <c r="ARN231" s="20"/>
      <c r="ARO231" s="20"/>
      <c r="ARP231" s="20"/>
      <c r="ARQ231" s="20"/>
      <c r="ARR231" s="20"/>
      <c r="ARS231" s="20"/>
      <c r="ART231" s="20"/>
      <c r="ARU231" s="20"/>
      <c r="ARV231" s="20"/>
      <c r="ARW231" s="20"/>
      <c r="ARX231" s="20"/>
      <c r="ARY231" s="20"/>
      <c r="ARZ231" s="20"/>
      <c r="ASA231" s="20"/>
      <c r="ASB231" s="20"/>
      <c r="ASC231" s="20"/>
      <c r="ASD231" s="20"/>
      <c r="ASE231" s="20"/>
      <c r="ASF231" s="20"/>
      <c r="ASG231" s="20"/>
      <c r="ASH231" s="20"/>
      <c r="ASI231" s="20"/>
      <c r="ASJ231" s="20"/>
      <c r="ASK231" s="20"/>
      <c r="ASL231" s="20"/>
      <c r="ASM231" s="20"/>
      <c r="ASN231" s="20"/>
      <c r="ASO231" s="20"/>
      <c r="ASP231" s="20"/>
      <c r="ASQ231" s="20"/>
      <c r="ASR231" s="20"/>
      <c r="ASS231" s="20"/>
      <c r="AST231" s="20"/>
      <c r="ASU231" s="20"/>
      <c r="ASV231" s="20"/>
      <c r="ASW231" s="20"/>
      <c r="ASX231" s="20"/>
      <c r="ASY231" s="20"/>
      <c r="ASZ231" s="20"/>
      <c r="ATA231" s="20"/>
      <c r="ATB231" s="20"/>
      <c r="ATC231" s="20"/>
      <c r="ATD231" s="20"/>
      <c r="ATE231" s="20"/>
      <c r="ATF231" s="20"/>
      <c r="ATG231" s="20"/>
      <c r="ATH231" s="20"/>
      <c r="ATI231" s="20"/>
      <c r="ATJ231" s="20"/>
      <c r="ATK231" s="20"/>
      <c r="ATL231" s="20"/>
      <c r="ATM231" s="20"/>
      <c r="ATN231" s="20"/>
      <c r="ATO231" s="20"/>
      <c r="ATP231" s="20"/>
      <c r="ATQ231" s="20"/>
      <c r="ATR231" s="20"/>
      <c r="ATS231" s="20"/>
      <c r="ATT231" s="20"/>
      <c r="ATU231" s="20"/>
      <c r="ATV231" s="20"/>
      <c r="ATW231" s="20"/>
      <c r="ATX231" s="20"/>
      <c r="ATY231" s="20"/>
      <c r="ATZ231" s="20"/>
      <c r="AUA231" s="20"/>
      <c r="AUB231" s="20"/>
      <c r="AUC231" s="20"/>
      <c r="AUD231" s="20"/>
      <c r="AUE231" s="20"/>
      <c r="AUF231" s="20"/>
      <c r="AUG231" s="20"/>
      <c r="AUH231" s="20"/>
      <c r="AUI231" s="20"/>
      <c r="AUJ231" s="20"/>
      <c r="AUK231" s="20"/>
      <c r="AUL231" s="20"/>
      <c r="AUM231" s="20"/>
      <c r="AUN231" s="20"/>
      <c r="AUO231" s="20"/>
      <c r="AUP231" s="20"/>
      <c r="AUQ231" s="20"/>
      <c r="AUR231" s="20"/>
      <c r="AUS231" s="20"/>
      <c r="AUT231" s="20"/>
      <c r="AUU231" s="20"/>
      <c r="AUV231" s="20"/>
      <c r="AUW231" s="20"/>
      <c r="AUX231" s="20"/>
      <c r="AUY231" s="20"/>
      <c r="AUZ231" s="20"/>
      <c r="AVA231" s="20"/>
      <c r="AVB231" s="20"/>
      <c r="AVC231" s="20"/>
      <c r="AVD231" s="20"/>
      <c r="AVE231" s="20"/>
      <c r="AVF231" s="20"/>
      <c r="AVG231" s="20"/>
      <c r="AVH231" s="20"/>
      <c r="AVI231" s="20"/>
      <c r="AVJ231" s="20"/>
      <c r="AVK231" s="20"/>
      <c r="AVL231" s="20"/>
      <c r="AVM231" s="20"/>
      <c r="AVN231" s="20"/>
      <c r="AVO231" s="20"/>
      <c r="AVP231" s="20"/>
      <c r="AVQ231" s="20"/>
      <c r="AVR231" s="20"/>
      <c r="AVS231" s="20"/>
      <c r="AVT231" s="20"/>
      <c r="AVU231" s="20"/>
      <c r="AVV231" s="20"/>
      <c r="AVW231" s="20"/>
      <c r="AVX231" s="20"/>
      <c r="AVY231" s="20"/>
      <c r="AVZ231" s="20"/>
      <c r="AWA231" s="20"/>
      <c r="AWB231" s="20"/>
      <c r="AWC231" s="20"/>
      <c r="AWD231" s="20"/>
      <c r="AWE231" s="20"/>
      <c r="AWF231" s="20"/>
      <c r="AWG231" s="20"/>
      <c r="AWH231" s="20"/>
      <c r="AWI231" s="20"/>
      <c r="AWJ231" s="20"/>
      <c r="AWK231" s="20"/>
      <c r="AWL231" s="20"/>
      <c r="AWM231" s="20"/>
      <c r="AWN231" s="20"/>
      <c r="AWO231" s="20"/>
      <c r="AWP231" s="20"/>
      <c r="AWQ231" s="20"/>
      <c r="AWR231" s="20"/>
      <c r="AWS231" s="20"/>
      <c r="AWT231" s="20"/>
      <c r="AWU231" s="20"/>
      <c r="AWV231" s="20"/>
      <c r="AWW231" s="20"/>
      <c r="AWX231" s="20"/>
      <c r="AWY231" s="20"/>
      <c r="AWZ231" s="20"/>
      <c r="AXA231" s="20"/>
      <c r="AXB231" s="20"/>
      <c r="AXC231" s="20"/>
      <c r="AXD231" s="20"/>
      <c r="AXE231" s="20"/>
      <c r="AXF231" s="20"/>
      <c r="AXG231" s="20"/>
      <c r="AXH231" s="20"/>
      <c r="AXI231" s="20"/>
      <c r="AXJ231" s="20"/>
      <c r="AXK231" s="20"/>
      <c r="AXL231" s="20"/>
      <c r="AXM231" s="20"/>
      <c r="AXN231" s="20"/>
      <c r="AXO231" s="20"/>
      <c r="AXP231" s="20"/>
      <c r="AXQ231" s="20"/>
      <c r="AXR231" s="20"/>
      <c r="AXS231" s="20"/>
      <c r="AXT231" s="20"/>
      <c r="AXU231" s="20"/>
      <c r="AXV231" s="20"/>
      <c r="AXW231" s="20"/>
      <c r="AXX231" s="20"/>
      <c r="AXY231" s="20"/>
      <c r="AXZ231" s="20"/>
      <c r="AYA231" s="20"/>
      <c r="AYB231" s="20"/>
      <c r="AYC231" s="20"/>
      <c r="AYD231" s="20"/>
      <c r="AYE231" s="20"/>
      <c r="AYF231" s="20"/>
      <c r="AYG231" s="20"/>
      <c r="AYH231" s="20"/>
      <c r="AYI231" s="20"/>
      <c r="AYJ231" s="20"/>
      <c r="AYK231" s="20"/>
      <c r="AYL231" s="20"/>
      <c r="AYM231" s="20"/>
      <c r="AYN231" s="20"/>
      <c r="AYO231" s="20"/>
      <c r="AYP231" s="20"/>
      <c r="AYQ231" s="20"/>
      <c r="AYR231" s="20"/>
      <c r="AYS231" s="20"/>
      <c r="AYT231" s="20"/>
      <c r="AYU231" s="20"/>
      <c r="AYV231" s="20"/>
      <c r="AYW231" s="20"/>
      <c r="AYX231" s="20"/>
      <c r="AYY231" s="20"/>
      <c r="AYZ231" s="20"/>
      <c r="AZA231" s="20"/>
      <c r="AZB231" s="20"/>
      <c r="AZC231" s="20"/>
      <c r="AZD231" s="20"/>
      <c r="AZE231" s="20"/>
      <c r="AZF231" s="20"/>
      <c r="AZG231" s="20"/>
      <c r="AZH231" s="20"/>
      <c r="AZI231" s="20"/>
      <c r="AZJ231" s="20"/>
      <c r="AZK231" s="20"/>
      <c r="AZL231" s="20"/>
      <c r="AZM231" s="20"/>
      <c r="AZN231" s="20"/>
      <c r="AZO231" s="20"/>
      <c r="AZP231" s="20"/>
      <c r="AZQ231" s="20"/>
      <c r="AZR231" s="20"/>
      <c r="AZS231" s="20"/>
      <c r="AZT231" s="20"/>
      <c r="AZU231" s="20"/>
      <c r="AZV231" s="20"/>
      <c r="AZW231" s="20"/>
      <c r="AZX231" s="20"/>
      <c r="AZY231" s="20"/>
      <c r="AZZ231" s="20"/>
      <c r="BAA231" s="20"/>
      <c r="BAB231" s="20"/>
      <c r="BAC231" s="20"/>
      <c r="BAD231" s="20"/>
      <c r="BAE231" s="20"/>
      <c r="BAF231" s="20"/>
      <c r="BAG231" s="20"/>
      <c r="BAH231" s="20"/>
      <c r="BAI231" s="20"/>
      <c r="BAJ231" s="20"/>
      <c r="BAK231" s="20"/>
      <c r="BAL231" s="20"/>
      <c r="BAM231" s="20"/>
      <c r="BAN231" s="20"/>
      <c r="BAO231" s="20"/>
      <c r="BAP231" s="20"/>
      <c r="BAQ231" s="20"/>
      <c r="BAR231" s="20"/>
      <c r="BAS231" s="20"/>
      <c r="BAT231" s="20"/>
      <c r="BAU231" s="20"/>
      <c r="BAV231" s="20"/>
      <c r="BAW231" s="20"/>
      <c r="BAX231" s="20"/>
      <c r="BAY231" s="20"/>
      <c r="BAZ231" s="20"/>
      <c r="BBA231" s="20"/>
      <c r="BBB231" s="20"/>
      <c r="BBC231" s="20"/>
      <c r="BBD231" s="20"/>
      <c r="BBE231" s="20"/>
      <c r="BBF231" s="20"/>
      <c r="BBG231" s="20"/>
      <c r="BBH231" s="20"/>
      <c r="BBI231" s="20"/>
      <c r="BBJ231" s="20"/>
      <c r="BBK231" s="20"/>
      <c r="BBL231" s="20"/>
      <c r="BBM231" s="20"/>
      <c r="BBN231" s="20"/>
      <c r="BBO231" s="20"/>
      <c r="BBP231" s="20"/>
      <c r="BBQ231" s="20"/>
      <c r="BBR231" s="20"/>
      <c r="BBS231" s="20"/>
      <c r="BBT231" s="20"/>
      <c r="BBU231" s="20"/>
      <c r="BBV231" s="20"/>
      <c r="BBW231" s="20"/>
      <c r="BBX231" s="20"/>
      <c r="BBY231" s="20"/>
      <c r="BBZ231" s="20"/>
      <c r="BCA231" s="20"/>
      <c r="BCB231" s="20"/>
      <c r="BCC231" s="20"/>
      <c r="BCD231" s="20"/>
      <c r="BCE231" s="20"/>
      <c r="BCF231" s="20"/>
      <c r="BCG231" s="20"/>
      <c r="BCH231" s="20"/>
      <c r="BCI231" s="20"/>
      <c r="BCJ231" s="20"/>
      <c r="BCK231" s="20"/>
      <c r="BCL231" s="20"/>
      <c r="BCM231" s="20"/>
      <c r="BCN231" s="20"/>
      <c r="BCO231" s="20"/>
      <c r="BCP231" s="20"/>
      <c r="BCQ231" s="20"/>
      <c r="BCR231" s="20"/>
      <c r="BCS231" s="20"/>
      <c r="BCT231" s="20"/>
      <c r="BCU231" s="20"/>
      <c r="BCV231" s="20"/>
      <c r="BCW231" s="20"/>
      <c r="BCX231" s="20"/>
      <c r="BCY231" s="20"/>
      <c r="BCZ231" s="20"/>
      <c r="BDA231" s="20"/>
      <c r="BDB231" s="20"/>
      <c r="BDC231" s="20"/>
      <c r="BDD231" s="20"/>
      <c r="BDE231" s="20"/>
      <c r="BDF231" s="20"/>
      <c r="BDG231" s="20"/>
      <c r="BDH231" s="20"/>
      <c r="BDI231" s="20"/>
      <c r="BDJ231" s="20"/>
      <c r="BDK231" s="20"/>
      <c r="BDL231" s="20"/>
      <c r="BDM231" s="20"/>
      <c r="BDN231" s="20"/>
      <c r="BDO231" s="20"/>
      <c r="BDP231" s="20"/>
      <c r="BDQ231" s="20"/>
      <c r="BDR231" s="20"/>
      <c r="BDS231" s="20"/>
      <c r="BDT231" s="20"/>
      <c r="BDU231" s="20"/>
      <c r="BDV231" s="20"/>
      <c r="BDW231" s="20"/>
      <c r="BDX231" s="20"/>
      <c r="BDY231" s="20"/>
      <c r="BDZ231" s="20"/>
      <c r="BEA231" s="20"/>
      <c r="BEB231" s="20"/>
      <c r="BEC231" s="20"/>
      <c r="BED231" s="20"/>
      <c r="BEE231" s="20"/>
      <c r="BEF231" s="20"/>
      <c r="BEG231" s="20"/>
      <c r="BEH231" s="20"/>
      <c r="BEI231" s="20"/>
      <c r="BEJ231" s="20"/>
      <c r="BEK231" s="20"/>
      <c r="BEL231" s="20"/>
      <c r="BEM231" s="20"/>
      <c r="BEN231" s="20"/>
      <c r="BEO231" s="20"/>
      <c r="BEP231" s="20"/>
      <c r="BEQ231" s="20"/>
      <c r="BER231" s="20"/>
      <c r="BES231" s="20"/>
      <c r="BET231" s="20"/>
      <c r="BEU231" s="20"/>
      <c r="BEV231" s="20"/>
      <c r="BEW231" s="20"/>
      <c r="BEX231" s="20"/>
      <c r="BEY231" s="20"/>
      <c r="BEZ231" s="20"/>
      <c r="BFA231" s="20"/>
      <c r="BFB231" s="20"/>
      <c r="BFC231" s="20"/>
      <c r="BFD231" s="20"/>
      <c r="BFE231" s="20"/>
      <c r="BFF231" s="20"/>
      <c r="BFG231" s="20"/>
      <c r="BFH231" s="20"/>
      <c r="BFI231" s="20"/>
      <c r="BFJ231" s="20"/>
      <c r="BFK231" s="20"/>
      <c r="BFL231" s="20"/>
      <c r="BFM231" s="20"/>
      <c r="BFN231" s="20"/>
      <c r="BFO231" s="20"/>
      <c r="BFP231" s="20"/>
      <c r="BFQ231" s="20"/>
      <c r="BFR231" s="20"/>
      <c r="BFS231" s="20"/>
      <c r="BFT231" s="20"/>
      <c r="BFU231" s="20"/>
      <c r="BFV231" s="20"/>
      <c r="BFW231" s="20"/>
      <c r="BFX231" s="20"/>
      <c r="BFY231" s="20"/>
      <c r="BFZ231" s="20"/>
      <c r="BGA231" s="20"/>
      <c r="BGB231" s="20"/>
      <c r="BGC231" s="20"/>
      <c r="BGD231" s="20"/>
      <c r="BGE231" s="20"/>
      <c r="BGF231" s="20"/>
      <c r="BGG231" s="20"/>
      <c r="BGH231" s="20"/>
      <c r="BGI231" s="20"/>
      <c r="BGJ231" s="20"/>
      <c r="BGK231" s="20"/>
      <c r="BGL231" s="20"/>
      <c r="BGM231" s="20"/>
      <c r="BGN231" s="20"/>
      <c r="BGO231" s="20"/>
      <c r="BGP231" s="20"/>
      <c r="BGQ231" s="20"/>
      <c r="BGR231" s="20"/>
      <c r="BGS231" s="20"/>
      <c r="BGT231" s="20"/>
      <c r="BGU231" s="20"/>
      <c r="BGV231" s="20"/>
      <c r="BGW231" s="20"/>
      <c r="BGX231" s="20"/>
      <c r="BGY231" s="20"/>
      <c r="BGZ231" s="20"/>
      <c r="BHA231" s="20"/>
      <c r="BHB231" s="20"/>
      <c r="BHC231" s="20"/>
      <c r="BHD231" s="20"/>
      <c r="BHE231" s="20"/>
      <c r="BHF231" s="20"/>
      <c r="BHG231" s="20"/>
      <c r="BHH231" s="20"/>
      <c r="BHI231" s="20"/>
      <c r="BHJ231" s="20"/>
      <c r="BHK231" s="20"/>
      <c r="BHL231" s="20"/>
      <c r="BHM231" s="20"/>
      <c r="BHN231" s="20"/>
      <c r="BHO231" s="20"/>
      <c r="BHP231" s="20"/>
      <c r="BHQ231" s="20"/>
      <c r="BHR231" s="20"/>
      <c r="BHS231" s="20"/>
      <c r="BHT231" s="20"/>
      <c r="BHU231" s="20"/>
      <c r="BHV231" s="20"/>
      <c r="BHW231" s="20"/>
      <c r="BHX231" s="20"/>
      <c r="BHY231" s="20"/>
      <c r="BHZ231" s="20"/>
      <c r="BIA231" s="20"/>
      <c r="BIB231" s="20"/>
      <c r="BIC231" s="20"/>
      <c r="BID231" s="20"/>
      <c r="BIE231" s="20"/>
      <c r="BIF231" s="20"/>
      <c r="BIG231" s="20"/>
      <c r="BIH231" s="20"/>
      <c r="BII231" s="20"/>
      <c r="BIJ231" s="20"/>
      <c r="BIK231" s="20"/>
      <c r="BIL231" s="20"/>
      <c r="BIM231" s="20"/>
      <c r="BIN231" s="20"/>
      <c r="BIO231" s="20"/>
      <c r="BIP231" s="20"/>
      <c r="BIQ231" s="20"/>
      <c r="BIR231" s="20"/>
      <c r="BIS231" s="20"/>
      <c r="BIT231" s="20"/>
      <c r="BIU231" s="20"/>
      <c r="BIV231" s="20"/>
      <c r="BIW231" s="20"/>
      <c r="BIX231" s="20"/>
      <c r="BIY231" s="20"/>
      <c r="BIZ231" s="20"/>
      <c r="BJA231" s="20"/>
      <c r="BJB231" s="20"/>
      <c r="BJC231" s="20"/>
      <c r="BJD231" s="20"/>
      <c r="BJE231" s="20"/>
      <c r="BJF231" s="20"/>
      <c r="BJG231" s="20"/>
      <c r="BJH231" s="20"/>
      <c r="BJI231" s="20"/>
      <c r="BJJ231" s="20"/>
      <c r="BJK231" s="20"/>
      <c r="BJL231" s="20"/>
      <c r="BJM231" s="20"/>
      <c r="BJN231" s="20"/>
      <c r="BJO231" s="20"/>
      <c r="BJP231" s="20"/>
      <c r="BJQ231" s="20"/>
      <c r="BJR231" s="20"/>
      <c r="BJS231" s="20"/>
      <c r="BJT231" s="20"/>
      <c r="BJU231" s="20"/>
      <c r="BJV231" s="20"/>
      <c r="BJW231" s="20"/>
      <c r="BJX231" s="20"/>
      <c r="BJY231" s="20"/>
      <c r="BJZ231" s="20"/>
      <c r="BKA231" s="20"/>
      <c r="BKB231" s="20"/>
      <c r="BKC231" s="20"/>
      <c r="BKD231" s="20"/>
      <c r="BKE231" s="20"/>
      <c r="BKF231" s="20"/>
      <c r="BKG231" s="20"/>
      <c r="BKH231" s="20"/>
      <c r="BKI231" s="20"/>
      <c r="BKJ231" s="20"/>
      <c r="BKK231" s="20"/>
      <c r="BKL231" s="20"/>
      <c r="BKM231" s="20"/>
      <c r="BKN231" s="20"/>
      <c r="BKO231" s="20"/>
      <c r="BKP231" s="20"/>
      <c r="BKQ231" s="20"/>
      <c r="BKR231" s="20"/>
      <c r="BKS231" s="20"/>
      <c r="BKT231" s="20"/>
      <c r="BKU231" s="20"/>
      <c r="BKV231" s="20"/>
      <c r="BKW231" s="20"/>
      <c r="BKX231" s="20"/>
      <c r="BKY231" s="20"/>
      <c r="BKZ231" s="20"/>
      <c r="BLA231" s="20"/>
      <c r="BLB231" s="20"/>
      <c r="BLC231" s="20"/>
      <c r="BLD231" s="20"/>
      <c r="BLE231" s="20"/>
      <c r="BLF231" s="20"/>
      <c r="BLG231" s="20"/>
      <c r="BLH231" s="20"/>
      <c r="BLI231" s="20"/>
      <c r="BLJ231" s="20"/>
      <c r="BLK231" s="20"/>
      <c r="BLL231" s="20"/>
      <c r="BLM231" s="20"/>
      <c r="BLN231" s="20"/>
      <c r="BLO231" s="20"/>
      <c r="BLP231" s="20"/>
      <c r="BLQ231" s="20"/>
      <c r="BLR231" s="20"/>
      <c r="BLS231" s="20"/>
      <c r="BLT231" s="20"/>
      <c r="BLU231" s="20"/>
      <c r="BLV231" s="20"/>
      <c r="BLW231" s="20"/>
      <c r="BLX231" s="20"/>
      <c r="BLY231" s="20"/>
      <c r="BLZ231" s="20"/>
      <c r="BMA231" s="20"/>
      <c r="BMB231" s="20"/>
      <c r="BMC231" s="20"/>
      <c r="BMD231" s="20"/>
      <c r="BME231" s="20"/>
      <c r="BMF231" s="20"/>
      <c r="BMG231" s="20"/>
      <c r="BMH231" s="20"/>
      <c r="BMI231" s="20"/>
      <c r="BMJ231" s="20"/>
      <c r="BMK231" s="20"/>
      <c r="BML231" s="20"/>
      <c r="BMM231" s="20"/>
      <c r="BMN231" s="20"/>
      <c r="BMO231" s="20"/>
      <c r="BMP231" s="20"/>
      <c r="BMQ231" s="20"/>
      <c r="BMR231" s="20"/>
      <c r="BMS231" s="20"/>
      <c r="BMT231" s="20"/>
      <c r="BMU231" s="20"/>
      <c r="BMV231" s="20"/>
      <c r="BMW231" s="20"/>
      <c r="BMX231" s="20"/>
      <c r="BMY231" s="20"/>
      <c r="BMZ231" s="20"/>
      <c r="BNA231" s="20"/>
      <c r="BNB231" s="20"/>
      <c r="BNC231" s="20"/>
      <c r="BND231" s="20"/>
      <c r="BNE231" s="20"/>
      <c r="BNF231" s="20"/>
      <c r="BNG231" s="20"/>
      <c r="BNH231" s="20"/>
      <c r="BNI231" s="20"/>
      <c r="BNJ231" s="20"/>
      <c r="BNK231" s="20"/>
      <c r="BNL231" s="20"/>
      <c r="BNM231" s="20"/>
      <c r="BNN231" s="20"/>
      <c r="BNO231" s="20"/>
      <c r="BNP231" s="20"/>
      <c r="BNQ231" s="20"/>
      <c r="BNR231" s="20"/>
      <c r="BNS231" s="20"/>
      <c r="BNT231" s="20"/>
      <c r="BNU231" s="20"/>
      <c r="BNV231" s="20"/>
      <c r="BNW231" s="20"/>
      <c r="BNX231" s="20"/>
      <c r="BNY231" s="20"/>
      <c r="BNZ231" s="20"/>
      <c r="BOA231" s="20"/>
      <c r="BOB231" s="20"/>
      <c r="BOC231" s="20"/>
      <c r="BOD231" s="20"/>
      <c r="BOE231" s="20"/>
      <c r="BOF231" s="20"/>
      <c r="BOG231" s="20"/>
      <c r="BOH231" s="20"/>
      <c r="BOI231" s="20"/>
      <c r="BOJ231" s="20"/>
      <c r="BOK231" s="20"/>
      <c r="BOL231" s="20"/>
      <c r="BOM231" s="20"/>
      <c r="BON231" s="20"/>
      <c r="BOO231" s="20"/>
      <c r="BOP231" s="20"/>
      <c r="BOQ231" s="20"/>
      <c r="BOR231" s="20"/>
      <c r="BOS231" s="20"/>
      <c r="BOT231" s="20"/>
      <c r="BOU231" s="20"/>
      <c r="BOV231" s="20"/>
      <c r="BOW231" s="20"/>
      <c r="BOX231" s="20"/>
      <c r="BOY231" s="20"/>
      <c r="BOZ231" s="20"/>
      <c r="BPA231" s="20"/>
      <c r="BPB231" s="20"/>
      <c r="BPC231" s="20"/>
      <c r="BPD231" s="20"/>
      <c r="BPE231" s="20"/>
      <c r="BPF231" s="20"/>
      <c r="BPG231" s="20"/>
      <c r="BPH231" s="20"/>
      <c r="BPI231" s="20"/>
      <c r="BPJ231" s="20"/>
      <c r="BPK231" s="20"/>
      <c r="BPL231" s="20"/>
      <c r="BPM231" s="20"/>
      <c r="BPN231" s="20"/>
      <c r="BPO231" s="20"/>
      <c r="BPP231" s="20"/>
      <c r="BPQ231" s="20"/>
      <c r="BPR231" s="20"/>
      <c r="BPS231" s="20"/>
      <c r="BPT231" s="20"/>
      <c r="BPU231" s="20"/>
      <c r="BPV231" s="20"/>
      <c r="BPW231" s="20"/>
      <c r="BPX231" s="20"/>
      <c r="BPY231" s="20"/>
      <c r="BPZ231" s="20"/>
      <c r="BQA231" s="20"/>
      <c r="BQB231" s="20"/>
      <c r="BQC231" s="20"/>
      <c r="BQD231" s="20"/>
      <c r="BQE231" s="20"/>
      <c r="BQF231" s="20"/>
      <c r="BQG231" s="20"/>
      <c r="BQH231" s="20"/>
      <c r="BQI231" s="20"/>
      <c r="BQJ231" s="20"/>
      <c r="BQK231" s="20"/>
      <c r="BQL231" s="20"/>
      <c r="BQM231" s="20"/>
      <c r="BQN231" s="20"/>
      <c r="BQO231" s="20"/>
      <c r="BQP231" s="20"/>
      <c r="BQQ231" s="20"/>
      <c r="BQR231" s="20"/>
      <c r="BQS231" s="20"/>
      <c r="BQT231" s="20"/>
      <c r="BQU231" s="20"/>
      <c r="BQV231" s="20"/>
      <c r="BQW231" s="20"/>
      <c r="BQX231" s="20"/>
      <c r="BQY231" s="20"/>
      <c r="BQZ231" s="20"/>
      <c r="BRA231" s="20"/>
      <c r="BRB231" s="20"/>
      <c r="BRC231" s="20"/>
      <c r="BRD231" s="20"/>
      <c r="BRE231" s="20"/>
      <c r="BRF231" s="20"/>
      <c r="BRG231" s="20"/>
      <c r="BRH231" s="20"/>
      <c r="BRI231" s="20"/>
      <c r="BRJ231" s="20"/>
      <c r="BRK231" s="20"/>
      <c r="BRL231" s="20"/>
      <c r="BRM231" s="20"/>
      <c r="BRN231" s="20"/>
      <c r="BRO231" s="20"/>
      <c r="BRP231" s="20"/>
      <c r="BRQ231" s="20"/>
      <c r="BRR231" s="20"/>
      <c r="BRS231" s="20"/>
      <c r="BRT231" s="20"/>
      <c r="BRU231" s="20"/>
      <c r="BRV231" s="20"/>
      <c r="BRW231" s="20"/>
      <c r="BRX231" s="20"/>
      <c r="BRY231" s="20"/>
      <c r="BRZ231" s="20"/>
      <c r="BSA231" s="20"/>
      <c r="BSB231" s="20"/>
      <c r="BSC231" s="20"/>
      <c r="BSD231" s="20"/>
      <c r="BSE231" s="20"/>
      <c r="BSF231" s="20"/>
      <c r="BSG231" s="20"/>
      <c r="BSH231" s="20"/>
      <c r="BSI231" s="20"/>
      <c r="BSJ231" s="20"/>
      <c r="BSK231" s="20"/>
      <c r="BSL231" s="20"/>
      <c r="BSM231" s="20"/>
      <c r="BSN231" s="20"/>
      <c r="BSO231" s="20"/>
      <c r="BSP231" s="20"/>
      <c r="BSQ231" s="20"/>
      <c r="BSR231" s="20"/>
      <c r="BSS231" s="20"/>
      <c r="BST231" s="20"/>
      <c r="BSU231" s="20"/>
      <c r="BSV231" s="20"/>
      <c r="BSW231" s="20"/>
      <c r="BSX231" s="20"/>
      <c r="BSY231" s="20"/>
      <c r="BSZ231" s="20"/>
      <c r="BTA231" s="20"/>
      <c r="BTB231" s="20"/>
      <c r="BTC231" s="20"/>
      <c r="BTD231" s="20"/>
      <c r="BTE231" s="20"/>
      <c r="BTF231" s="20"/>
      <c r="BTG231" s="20"/>
      <c r="BTH231" s="20"/>
      <c r="BTI231" s="20"/>
      <c r="BTJ231" s="20"/>
      <c r="BTK231" s="20"/>
      <c r="BTL231" s="20"/>
      <c r="BTM231" s="20"/>
      <c r="BTN231" s="20"/>
      <c r="BTO231" s="20"/>
      <c r="BTP231" s="20"/>
      <c r="BTQ231" s="20"/>
      <c r="BTR231" s="20"/>
      <c r="BTS231" s="20"/>
      <c r="BTT231" s="20"/>
      <c r="BTU231" s="20"/>
      <c r="BTV231" s="20"/>
      <c r="BTW231" s="20"/>
      <c r="BTX231" s="20"/>
      <c r="BTY231" s="20"/>
      <c r="BTZ231" s="20"/>
      <c r="BUA231" s="20"/>
      <c r="BUB231" s="20"/>
      <c r="BUC231" s="20"/>
      <c r="BUD231" s="20"/>
      <c r="BUE231" s="20"/>
      <c r="BUF231" s="20"/>
      <c r="BUG231" s="20"/>
      <c r="BUH231" s="20"/>
      <c r="BUI231" s="20"/>
      <c r="BUJ231" s="20"/>
      <c r="BUK231" s="20"/>
      <c r="BUL231" s="20"/>
      <c r="BUM231" s="20"/>
      <c r="BUN231" s="20"/>
      <c r="BUO231" s="20"/>
      <c r="BUP231" s="20"/>
      <c r="BUQ231" s="20"/>
      <c r="BUR231" s="20"/>
      <c r="BUS231" s="20"/>
      <c r="BUT231" s="20"/>
      <c r="BUU231" s="20"/>
      <c r="BUV231" s="20"/>
      <c r="BUW231" s="20"/>
      <c r="BUX231" s="20"/>
      <c r="BUY231" s="20"/>
      <c r="BUZ231" s="20"/>
      <c r="BVA231" s="20"/>
      <c r="BVB231" s="20"/>
      <c r="BVC231" s="20"/>
      <c r="BVD231" s="20"/>
      <c r="BVE231" s="20"/>
      <c r="BVF231" s="20"/>
      <c r="BVG231" s="20"/>
      <c r="BVH231" s="20"/>
      <c r="BVI231" s="20"/>
      <c r="BVJ231" s="20"/>
      <c r="BVK231" s="20"/>
      <c r="BVL231" s="20"/>
      <c r="BVM231" s="20"/>
      <c r="BVN231" s="20"/>
      <c r="BVO231" s="20"/>
      <c r="BVP231" s="20"/>
      <c r="BVQ231" s="20"/>
      <c r="BVR231" s="20"/>
      <c r="BVS231" s="20"/>
      <c r="BVT231" s="20"/>
      <c r="BVU231" s="20"/>
      <c r="BVV231" s="20"/>
      <c r="BVW231" s="20"/>
      <c r="BVX231" s="20"/>
      <c r="BVY231" s="20"/>
      <c r="BVZ231" s="20"/>
      <c r="BWA231" s="20"/>
      <c r="BWB231" s="20"/>
      <c r="BWC231" s="20"/>
      <c r="BWD231" s="20"/>
      <c r="BWE231" s="20"/>
      <c r="BWF231" s="20"/>
      <c r="BWG231" s="20"/>
      <c r="BWH231" s="20"/>
      <c r="BWI231" s="20"/>
      <c r="BWJ231" s="20"/>
      <c r="BWK231" s="20"/>
      <c r="BWL231" s="20"/>
      <c r="BWM231" s="20"/>
      <c r="BWN231" s="20"/>
      <c r="BWO231" s="20"/>
      <c r="BWP231" s="20"/>
      <c r="BWQ231" s="20"/>
      <c r="BWR231" s="20"/>
      <c r="BWS231" s="20"/>
      <c r="BWT231" s="20"/>
      <c r="BWU231" s="20"/>
      <c r="BWV231" s="20"/>
      <c r="BWW231" s="20"/>
      <c r="BWX231" s="20"/>
      <c r="BWY231" s="20"/>
      <c r="BWZ231" s="20"/>
      <c r="BXA231" s="20"/>
      <c r="BXB231" s="20"/>
      <c r="BXC231" s="20"/>
      <c r="BXD231" s="20"/>
      <c r="BXE231" s="20"/>
      <c r="BXF231" s="20"/>
      <c r="BXG231" s="20"/>
      <c r="BXH231" s="20"/>
      <c r="BXI231" s="20"/>
      <c r="BXJ231" s="20"/>
      <c r="BXK231" s="20"/>
      <c r="BXL231" s="20"/>
      <c r="BXM231" s="20"/>
      <c r="BXN231" s="20"/>
      <c r="BXO231" s="20"/>
      <c r="BXP231" s="20"/>
      <c r="BXQ231" s="20"/>
      <c r="BXR231" s="20"/>
      <c r="BXS231" s="20"/>
      <c r="BXT231" s="20"/>
      <c r="BXU231" s="20"/>
      <c r="BXV231" s="20"/>
      <c r="BXW231" s="20"/>
      <c r="BXX231" s="20"/>
      <c r="BXY231" s="20"/>
      <c r="BXZ231" s="20"/>
      <c r="BYA231" s="20"/>
      <c r="BYB231" s="20"/>
      <c r="BYC231" s="20"/>
      <c r="BYD231" s="20"/>
      <c r="BYE231" s="20"/>
      <c r="BYF231" s="20"/>
      <c r="BYG231" s="20"/>
      <c r="BYH231" s="20"/>
      <c r="BYI231" s="20"/>
      <c r="BYJ231" s="20"/>
      <c r="BYK231" s="20"/>
      <c r="BYL231" s="20"/>
      <c r="BYM231" s="20"/>
      <c r="BYN231" s="20"/>
      <c r="BYO231" s="20"/>
      <c r="BYP231" s="20"/>
      <c r="BYQ231" s="20"/>
      <c r="BYR231" s="20"/>
      <c r="BYS231" s="20"/>
      <c r="BYT231" s="20"/>
      <c r="BYU231" s="20"/>
      <c r="BYV231" s="20"/>
      <c r="BYW231" s="20"/>
      <c r="BYX231" s="20"/>
      <c r="BYY231" s="20"/>
      <c r="BYZ231" s="20"/>
      <c r="BZA231" s="20"/>
      <c r="BZB231" s="20"/>
      <c r="BZC231" s="20"/>
      <c r="BZD231" s="20"/>
      <c r="BZE231" s="20"/>
      <c r="BZF231" s="20"/>
      <c r="BZG231" s="20"/>
      <c r="BZH231" s="20"/>
      <c r="BZI231" s="20"/>
      <c r="BZJ231" s="20"/>
      <c r="BZK231" s="20"/>
      <c r="BZL231" s="20"/>
      <c r="BZM231" s="20"/>
      <c r="BZN231" s="20"/>
      <c r="BZO231" s="20"/>
      <c r="BZP231" s="20"/>
      <c r="BZQ231" s="20"/>
      <c r="BZR231" s="20"/>
      <c r="BZS231" s="20"/>
      <c r="BZT231" s="20"/>
      <c r="BZU231" s="20"/>
      <c r="BZV231" s="20"/>
      <c r="BZW231" s="20"/>
      <c r="BZX231" s="20"/>
      <c r="BZY231" s="20"/>
      <c r="BZZ231" s="20"/>
      <c r="CAA231" s="20"/>
      <c r="CAB231" s="20"/>
      <c r="CAC231" s="20"/>
      <c r="CAD231" s="20"/>
      <c r="CAE231" s="20"/>
      <c r="CAF231" s="20"/>
      <c r="CAG231" s="20"/>
      <c r="CAH231" s="20"/>
      <c r="CAI231" s="20"/>
      <c r="CAJ231" s="20"/>
      <c r="CAK231" s="20"/>
      <c r="CAL231" s="20"/>
      <c r="CAM231" s="20"/>
      <c r="CAN231" s="20"/>
      <c r="CAO231" s="20"/>
      <c r="CAP231" s="20"/>
      <c r="CAQ231" s="20"/>
      <c r="CAR231" s="20"/>
      <c r="CAS231" s="20"/>
      <c r="CAT231" s="20"/>
      <c r="CAU231" s="20"/>
      <c r="CAV231" s="20"/>
      <c r="CAW231" s="20"/>
      <c r="CAX231" s="20"/>
      <c r="CAY231" s="20"/>
      <c r="CAZ231" s="20"/>
      <c r="CBA231" s="20"/>
      <c r="CBB231" s="20"/>
      <c r="CBC231" s="20"/>
      <c r="CBD231" s="20"/>
      <c r="CBE231" s="20"/>
      <c r="CBF231" s="20"/>
      <c r="CBG231" s="20"/>
      <c r="CBH231" s="20"/>
      <c r="CBI231" s="20"/>
      <c r="CBJ231" s="20"/>
      <c r="CBK231" s="20"/>
      <c r="CBL231" s="20"/>
      <c r="CBM231" s="20"/>
      <c r="CBN231" s="20"/>
      <c r="CBO231" s="20"/>
      <c r="CBP231" s="20"/>
      <c r="CBQ231" s="20"/>
      <c r="CBR231" s="20"/>
      <c r="CBS231" s="20"/>
      <c r="CBT231" s="20"/>
      <c r="CBU231" s="20"/>
      <c r="CBV231" s="20"/>
      <c r="CBW231" s="20"/>
      <c r="CBX231" s="20"/>
      <c r="CBY231" s="20"/>
      <c r="CBZ231" s="20"/>
      <c r="CCA231" s="20"/>
      <c r="CCB231" s="20"/>
      <c r="CCC231" s="20"/>
      <c r="CCD231" s="20"/>
      <c r="CCE231" s="20"/>
      <c r="CCF231" s="20"/>
      <c r="CCG231" s="20"/>
      <c r="CCH231" s="20"/>
      <c r="CCI231" s="20"/>
      <c r="CCJ231" s="20"/>
      <c r="CCK231" s="20"/>
      <c r="CCL231" s="20"/>
      <c r="CCM231" s="20"/>
      <c r="CCN231" s="20"/>
      <c r="CCO231" s="20"/>
      <c r="CCP231" s="20"/>
      <c r="CCQ231" s="20"/>
      <c r="CCR231" s="20"/>
      <c r="CCS231" s="20"/>
      <c r="CCT231" s="20"/>
      <c r="CCU231" s="20"/>
      <c r="CCV231" s="20"/>
      <c r="CCW231" s="20"/>
      <c r="CCX231" s="20"/>
      <c r="CCY231" s="20"/>
      <c r="CCZ231" s="20"/>
      <c r="CDA231" s="20"/>
      <c r="CDB231" s="20"/>
      <c r="CDC231" s="20"/>
      <c r="CDD231" s="20"/>
      <c r="CDE231" s="20"/>
      <c r="CDF231" s="20"/>
      <c r="CDG231" s="20"/>
      <c r="CDH231" s="20"/>
      <c r="CDI231" s="20"/>
      <c r="CDJ231" s="20"/>
      <c r="CDK231" s="20"/>
      <c r="CDL231" s="20"/>
      <c r="CDM231" s="20"/>
      <c r="CDN231" s="20"/>
      <c r="CDO231" s="20"/>
      <c r="CDP231" s="20"/>
      <c r="CDQ231" s="20"/>
      <c r="CDR231" s="20"/>
      <c r="CDS231" s="20"/>
      <c r="CDT231" s="20"/>
      <c r="CDU231" s="20"/>
      <c r="CDV231" s="20"/>
      <c r="CDW231" s="20"/>
      <c r="CDX231" s="20"/>
      <c r="CDY231" s="20"/>
      <c r="CDZ231" s="20"/>
      <c r="CEA231" s="20"/>
      <c r="CEB231" s="20"/>
      <c r="CEC231" s="20"/>
      <c r="CED231" s="20"/>
      <c r="CEE231" s="20"/>
      <c r="CEF231" s="20"/>
      <c r="CEG231" s="20"/>
      <c r="CEH231" s="20"/>
      <c r="CEI231" s="20"/>
      <c r="CEJ231" s="20"/>
      <c r="CEK231" s="20"/>
      <c r="CEL231" s="20"/>
      <c r="CEM231" s="20"/>
      <c r="CEN231" s="20"/>
      <c r="CEO231" s="20"/>
      <c r="CEP231" s="20"/>
      <c r="CEQ231" s="20"/>
      <c r="CER231" s="20"/>
      <c r="CES231" s="20"/>
      <c r="CET231" s="20"/>
      <c r="CEU231" s="20"/>
      <c r="CEV231" s="20"/>
      <c r="CEW231" s="20"/>
      <c r="CEX231" s="20"/>
      <c r="CEY231" s="20"/>
      <c r="CEZ231" s="20"/>
      <c r="CFA231" s="20"/>
      <c r="CFB231" s="20"/>
      <c r="CFC231" s="20"/>
      <c r="CFD231" s="20"/>
      <c r="CFE231" s="20"/>
      <c r="CFF231" s="20"/>
      <c r="CFG231" s="20"/>
      <c r="CFH231" s="20"/>
      <c r="CFI231" s="20"/>
      <c r="CFJ231" s="20"/>
      <c r="CFK231" s="20"/>
      <c r="CFL231" s="20"/>
      <c r="CFM231" s="20"/>
      <c r="CFN231" s="20"/>
      <c r="CFO231" s="20"/>
      <c r="CFP231" s="20"/>
      <c r="CFQ231" s="20"/>
      <c r="CFR231" s="20"/>
      <c r="CFS231" s="20"/>
      <c r="CFT231" s="20"/>
      <c r="CFU231" s="20"/>
      <c r="CFV231" s="20"/>
      <c r="CFW231" s="20"/>
      <c r="CFX231" s="20"/>
      <c r="CFY231" s="20"/>
      <c r="CFZ231" s="20"/>
      <c r="CGA231" s="20"/>
      <c r="CGB231" s="20"/>
      <c r="CGC231" s="20"/>
      <c r="CGD231" s="20"/>
      <c r="CGE231" s="20"/>
      <c r="CGF231" s="20"/>
      <c r="CGG231" s="20"/>
      <c r="CGH231" s="20"/>
      <c r="CGI231" s="20"/>
      <c r="CGJ231" s="20"/>
      <c r="CGK231" s="20"/>
      <c r="CGL231" s="20"/>
      <c r="CGM231" s="20"/>
      <c r="CGN231" s="20"/>
      <c r="CGO231" s="20"/>
      <c r="CGP231" s="20"/>
      <c r="CGQ231" s="20"/>
      <c r="CGR231" s="20"/>
      <c r="CGS231" s="20"/>
      <c r="CGT231" s="20"/>
      <c r="CGU231" s="20"/>
      <c r="CGV231" s="20"/>
      <c r="CGW231" s="20"/>
      <c r="CGX231" s="20"/>
      <c r="CGY231" s="20"/>
      <c r="CGZ231" s="20"/>
      <c r="CHA231" s="20"/>
      <c r="CHB231" s="20"/>
      <c r="CHC231" s="20"/>
      <c r="CHD231" s="20"/>
      <c r="CHE231" s="20"/>
      <c r="CHF231" s="20"/>
      <c r="CHG231" s="20"/>
      <c r="CHH231" s="20"/>
      <c r="CHI231" s="20"/>
      <c r="CHJ231" s="20"/>
      <c r="CHK231" s="20"/>
      <c r="CHL231" s="20"/>
      <c r="CHM231" s="20"/>
      <c r="CHN231" s="20"/>
      <c r="CHO231" s="20"/>
      <c r="CHP231" s="20"/>
      <c r="CHQ231" s="20"/>
      <c r="CHR231" s="20"/>
      <c r="CHS231" s="20"/>
      <c r="CHT231" s="20"/>
      <c r="CHU231" s="20"/>
      <c r="CHV231" s="20"/>
      <c r="CHW231" s="20"/>
      <c r="CHX231" s="20"/>
      <c r="CHY231" s="20"/>
      <c r="CHZ231" s="20"/>
      <c r="CIA231" s="20"/>
      <c r="CIB231" s="20"/>
      <c r="CIC231" s="20"/>
      <c r="CID231" s="20"/>
      <c r="CIE231" s="20"/>
      <c r="CIF231" s="20"/>
      <c r="CIG231" s="20"/>
      <c r="CIH231" s="20"/>
      <c r="CII231" s="20"/>
      <c r="CIJ231" s="20"/>
      <c r="CIK231" s="20"/>
      <c r="CIL231" s="20"/>
      <c r="CIM231" s="20"/>
      <c r="CIN231" s="20"/>
      <c r="CIO231" s="20"/>
      <c r="CIP231" s="20"/>
      <c r="CIQ231" s="20"/>
      <c r="CIR231" s="20"/>
      <c r="CIS231" s="20"/>
      <c r="CIT231" s="20"/>
      <c r="CIU231" s="20"/>
      <c r="CIV231" s="20"/>
      <c r="CIW231" s="20"/>
      <c r="CIX231" s="20"/>
      <c r="CIY231" s="20"/>
      <c r="CIZ231" s="20"/>
      <c r="CJA231" s="20"/>
      <c r="CJB231" s="20"/>
      <c r="CJC231" s="20"/>
      <c r="CJD231" s="20"/>
      <c r="CJE231" s="20"/>
      <c r="CJF231" s="20"/>
      <c r="CJG231" s="20"/>
      <c r="CJH231" s="20"/>
      <c r="CJI231" s="20"/>
      <c r="CJJ231" s="20"/>
      <c r="CJK231" s="20"/>
      <c r="CJL231" s="20"/>
      <c r="CJM231" s="20"/>
      <c r="CJN231" s="20"/>
      <c r="CJO231" s="20"/>
      <c r="CJP231" s="20"/>
      <c r="CJQ231" s="20"/>
      <c r="CJR231" s="20"/>
      <c r="CJS231" s="20"/>
      <c r="CJT231" s="20"/>
      <c r="CJU231" s="20"/>
      <c r="CJV231" s="20"/>
      <c r="CJW231" s="20"/>
      <c r="CJX231" s="20"/>
      <c r="CJY231" s="20"/>
      <c r="CJZ231" s="20"/>
      <c r="CKA231" s="20"/>
      <c r="CKB231" s="20"/>
      <c r="CKC231" s="20"/>
      <c r="CKD231" s="20"/>
      <c r="CKE231" s="20"/>
      <c r="CKF231" s="20"/>
      <c r="CKG231" s="20"/>
      <c r="CKH231" s="20"/>
      <c r="CKI231" s="20"/>
      <c r="CKJ231" s="20"/>
      <c r="CKK231" s="20"/>
      <c r="CKL231" s="20"/>
      <c r="CKM231" s="20"/>
      <c r="CKN231" s="20"/>
      <c r="CKO231" s="20"/>
      <c r="CKP231" s="20"/>
      <c r="CKQ231" s="20"/>
      <c r="CKR231" s="20"/>
      <c r="CKS231" s="20"/>
      <c r="CKT231" s="20"/>
      <c r="CKU231" s="20"/>
      <c r="CKV231" s="20"/>
      <c r="CKW231" s="20"/>
      <c r="CKX231" s="20"/>
      <c r="CKY231" s="20"/>
      <c r="CKZ231" s="20"/>
      <c r="CLA231" s="20"/>
      <c r="CLB231" s="20"/>
      <c r="CLC231" s="20"/>
      <c r="CLD231" s="20"/>
      <c r="CLE231" s="20"/>
      <c r="CLF231" s="20"/>
      <c r="CLG231" s="20"/>
      <c r="CLH231" s="20"/>
      <c r="CLI231" s="20"/>
      <c r="CLJ231" s="20"/>
      <c r="CLK231" s="20"/>
      <c r="CLL231" s="20"/>
      <c r="CLM231" s="20"/>
      <c r="CLN231" s="20"/>
      <c r="CLO231" s="20"/>
      <c r="CLP231" s="20"/>
      <c r="CLQ231" s="20"/>
      <c r="CLR231" s="20"/>
      <c r="CLS231" s="20"/>
      <c r="CLT231" s="20"/>
      <c r="CLU231" s="20"/>
      <c r="CLV231" s="20"/>
      <c r="CLW231" s="20"/>
      <c r="CLX231" s="20"/>
      <c r="CLY231" s="20"/>
      <c r="CLZ231" s="20"/>
      <c r="CMA231" s="20"/>
      <c r="CMB231" s="20"/>
      <c r="CMC231" s="20"/>
      <c r="CMD231" s="20"/>
      <c r="CME231" s="20"/>
      <c r="CMF231" s="20"/>
      <c r="CMG231" s="20"/>
      <c r="CMH231" s="20"/>
      <c r="CMI231" s="20"/>
      <c r="CMJ231" s="20"/>
      <c r="CMK231" s="20"/>
      <c r="CML231" s="20"/>
      <c r="CMM231" s="20"/>
      <c r="CMN231" s="20"/>
      <c r="CMO231" s="20"/>
      <c r="CMP231" s="20"/>
      <c r="CMQ231" s="20"/>
      <c r="CMR231" s="20"/>
      <c r="CMS231" s="20"/>
      <c r="CMT231" s="20"/>
      <c r="CMU231" s="20"/>
      <c r="CMV231" s="20"/>
      <c r="CMW231" s="20"/>
      <c r="CMX231" s="20"/>
      <c r="CMY231" s="20"/>
      <c r="CMZ231" s="20"/>
      <c r="CNA231" s="20"/>
      <c r="CNB231" s="20"/>
      <c r="CNC231" s="20"/>
      <c r="CND231" s="20"/>
      <c r="CNE231" s="20"/>
      <c r="CNF231" s="20"/>
      <c r="CNG231" s="20"/>
      <c r="CNH231" s="20"/>
      <c r="CNI231" s="20"/>
      <c r="CNJ231" s="20"/>
      <c r="CNK231" s="20"/>
      <c r="CNL231" s="20"/>
      <c r="CNM231" s="20"/>
      <c r="CNN231" s="20"/>
      <c r="CNO231" s="20"/>
      <c r="CNP231" s="20"/>
      <c r="CNQ231" s="20"/>
      <c r="CNR231" s="20"/>
      <c r="CNS231" s="20"/>
      <c r="CNT231" s="20"/>
      <c r="CNU231" s="20"/>
      <c r="CNV231" s="20"/>
      <c r="CNW231" s="20"/>
      <c r="CNX231" s="20"/>
      <c r="CNY231" s="20"/>
      <c r="CNZ231" s="20"/>
      <c r="COA231" s="20"/>
      <c r="COB231" s="20"/>
      <c r="COC231" s="20"/>
      <c r="COD231" s="20"/>
      <c r="COE231" s="20"/>
      <c r="COF231" s="20"/>
      <c r="COG231" s="20"/>
      <c r="COH231" s="20"/>
      <c r="COI231" s="20"/>
      <c r="COJ231" s="20"/>
      <c r="COK231" s="20"/>
      <c r="COL231" s="20"/>
      <c r="COM231" s="20"/>
      <c r="CON231" s="20"/>
      <c r="COO231" s="20"/>
      <c r="COP231" s="20"/>
      <c r="COQ231" s="20"/>
      <c r="COR231" s="20"/>
      <c r="COS231" s="20"/>
      <c r="COT231" s="20"/>
      <c r="COU231" s="20"/>
      <c r="COV231" s="20"/>
      <c r="COW231" s="20"/>
      <c r="COX231" s="20"/>
      <c r="COY231" s="20"/>
      <c r="COZ231" s="20"/>
      <c r="CPA231" s="20"/>
      <c r="CPB231" s="20"/>
      <c r="CPC231" s="20"/>
      <c r="CPD231" s="20"/>
      <c r="CPE231" s="20"/>
      <c r="CPF231" s="20"/>
      <c r="CPG231" s="20"/>
      <c r="CPH231" s="20"/>
      <c r="CPI231" s="20"/>
      <c r="CPJ231" s="20"/>
      <c r="CPK231" s="20"/>
      <c r="CPL231" s="20"/>
      <c r="CPM231" s="20"/>
      <c r="CPN231" s="20"/>
      <c r="CPO231" s="20"/>
      <c r="CPP231" s="20"/>
      <c r="CPQ231" s="20"/>
      <c r="CPR231" s="20"/>
      <c r="CPS231" s="20"/>
      <c r="CPT231" s="20"/>
      <c r="CPU231" s="20"/>
      <c r="CPV231" s="20"/>
      <c r="CPW231" s="20"/>
      <c r="CPX231" s="20"/>
      <c r="CPY231" s="20"/>
      <c r="CPZ231" s="20"/>
      <c r="CQA231" s="20"/>
      <c r="CQB231" s="20"/>
      <c r="CQC231" s="20"/>
      <c r="CQD231" s="20"/>
      <c r="CQE231" s="20"/>
      <c r="CQF231" s="20"/>
      <c r="CQG231" s="20"/>
      <c r="CQH231" s="20"/>
      <c r="CQI231" s="20"/>
      <c r="CQJ231" s="20"/>
      <c r="CQK231" s="20"/>
      <c r="CQL231" s="20"/>
      <c r="CQM231" s="20"/>
      <c r="CQN231" s="20"/>
      <c r="CQO231" s="20"/>
      <c r="CQP231" s="20"/>
      <c r="CQQ231" s="20"/>
      <c r="CQR231" s="20"/>
      <c r="CQS231" s="20"/>
      <c r="CQT231" s="20"/>
      <c r="CQU231" s="20"/>
      <c r="CQV231" s="20"/>
      <c r="CQW231" s="20"/>
      <c r="CQX231" s="20"/>
      <c r="CQY231" s="20"/>
      <c r="CQZ231" s="20"/>
      <c r="CRA231" s="20"/>
      <c r="CRB231" s="20"/>
      <c r="CRC231" s="20"/>
      <c r="CRD231" s="20"/>
      <c r="CRE231" s="20"/>
      <c r="CRF231" s="20"/>
      <c r="CRG231" s="20"/>
      <c r="CRH231" s="20"/>
      <c r="CRI231" s="20"/>
      <c r="CRJ231" s="20"/>
      <c r="CRK231" s="20"/>
      <c r="CRL231" s="20"/>
      <c r="CRM231" s="20"/>
      <c r="CRN231" s="20"/>
      <c r="CRO231" s="20"/>
      <c r="CRP231" s="20"/>
      <c r="CRQ231" s="20"/>
      <c r="CRR231" s="20"/>
      <c r="CRS231" s="20"/>
      <c r="CRT231" s="20"/>
      <c r="CRU231" s="20"/>
      <c r="CRV231" s="20"/>
      <c r="CRW231" s="20"/>
      <c r="CRX231" s="20"/>
      <c r="CRY231" s="20"/>
      <c r="CRZ231" s="20"/>
      <c r="CSA231" s="20"/>
      <c r="CSB231" s="20"/>
      <c r="CSC231" s="20"/>
      <c r="CSD231" s="20"/>
      <c r="CSE231" s="20"/>
      <c r="CSF231" s="20"/>
      <c r="CSG231" s="20"/>
      <c r="CSH231" s="20"/>
      <c r="CSI231" s="20"/>
      <c r="CSJ231" s="20"/>
      <c r="CSK231" s="20"/>
      <c r="CSL231" s="20"/>
      <c r="CSM231" s="20"/>
      <c r="CSN231" s="20"/>
      <c r="CSO231" s="20"/>
      <c r="CSP231" s="20"/>
      <c r="CSQ231" s="20"/>
      <c r="CSR231" s="20"/>
      <c r="CSS231" s="20"/>
      <c r="CST231" s="20"/>
      <c r="CSU231" s="20"/>
      <c r="CSV231" s="20"/>
      <c r="CSW231" s="20"/>
      <c r="CSX231" s="20"/>
      <c r="CSY231" s="20"/>
      <c r="CSZ231" s="20"/>
      <c r="CTA231" s="20"/>
      <c r="CTB231" s="20"/>
      <c r="CTC231" s="20"/>
      <c r="CTD231" s="20"/>
      <c r="CTE231" s="20"/>
      <c r="CTF231" s="20"/>
      <c r="CTG231" s="20"/>
      <c r="CTH231" s="20"/>
      <c r="CTI231" s="20"/>
      <c r="CTJ231" s="20"/>
      <c r="CTK231" s="20"/>
      <c r="CTL231" s="20"/>
      <c r="CTM231" s="20"/>
      <c r="CTN231" s="20"/>
      <c r="CTO231" s="20"/>
      <c r="CTP231" s="20"/>
      <c r="CTQ231" s="20"/>
      <c r="CTR231" s="20"/>
      <c r="CTS231" s="20"/>
      <c r="CTT231" s="20"/>
      <c r="CTU231" s="20"/>
      <c r="CTV231" s="20"/>
      <c r="CTW231" s="20"/>
      <c r="CTX231" s="20"/>
      <c r="CTY231" s="20"/>
      <c r="CTZ231" s="20"/>
      <c r="CUA231" s="20"/>
      <c r="CUB231" s="20"/>
      <c r="CUC231" s="20"/>
      <c r="CUD231" s="20"/>
      <c r="CUE231" s="20"/>
      <c r="CUF231" s="20"/>
      <c r="CUG231" s="20"/>
      <c r="CUH231" s="20"/>
      <c r="CUI231" s="20"/>
      <c r="CUJ231" s="20"/>
      <c r="CUK231" s="20"/>
      <c r="CUL231" s="20"/>
      <c r="CUM231" s="20"/>
      <c r="CUN231" s="20"/>
      <c r="CUO231" s="20"/>
      <c r="CUP231" s="20"/>
      <c r="CUQ231" s="20"/>
      <c r="CUR231" s="20"/>
      <c r="CUS231" s="20"/>
      <c r="CUT231" s="20"/>
      <c r="CUU231" s="20"/>
      <c r="CUV231" s="20"/>
      <c r="CUW231" s="20"/>
      <c r="CUX231" s="20"/>
      <c r="CUY231" s="20"/>
      <c r="CUZ231" s="20"/>
      <c r="CVA231" s="20"/>
      <c r="CVB231" s="20"/>
      <c r="CVC231" s="20"/>
      <c r="CVD231" s="20"/>
      <c r="CVE231" s="20"/>
      <c r="CVF231" s="20"/>
      <c r="CVG231" s="20"/>
      <c r="CVH231" s="20"/>
      <c r="CVI231" s="20"/>
      <c r="CVJ231" s="20"/>
      <c r="CVK231" s="20"/>
      <c r="CVL231" s="20"/>
      <c r="CVM231" s="20"/>
      <c r="CVN231" s="20"/>
      <c r="CVO231" s="20"/>
      <c r="CVP231" s="20"/>
      <c r="CVQ231" s="20"/>
      <c r="CVR231" s="20"/>
      <c r="CVS231" s="20"/>
      <c r="CVT231" s="20"/>
      <c r="CVU231" s="20"/>
      <c r="CVV231" s="20"/>
      <c r="CVW231" s="20"/>
      <c r="CVX231" s="20"/>
      <c r="CVY231" s="20"/>
      <c r="CVZ231" s="20"/>
      <c r="CWA231" s="20"/>
      <c r="CWB231" s="20"/>
      <c r="CWC231" s="20"/>
      <c r="CWD231" s="20"/>
      <c r="CWE231" s="20"/>
      <c r="CWF231" s="20"/>
      <c r="CWG231" s="20"/>
      <c r="CWH231" s="20"/>
      <c r="CWI231" s="20"/>
      <c r="CWJ231" s="20"/>
      <c r="CWK231" s="20"/>
      <c r="CWL231" s="20"/>
      <c r="CWM231" s="20"/>
      <c r="CWN231" s="20"/>
      <c r="CWO231" s="20"/>
      <c r="CWP231" s="20"/>
      <c r="CWQ231" s="20"/>
      <c r="CWR231" s="20"/>
      <c r="CWS231" s="20"/>
      <c r="CWT231" s="20"/>
      <c r="CWU231" s="20"/>
      <c r="CWV231" s="20"/>
      <c r="CWW231" s="20"/>
      <c r="CWX231" s="20"/>
      <c r="CWY231" s="20"/>
      <c r="CWZ231" s="20"/>
      <c r="CXA231" s="20"/>
      <c r="CXB231" s="20"/>
      <c r="CXC231" s="20"/>
      <c r="CXD231" s="20"/>
      <c r="CXE231" s="20"/>
      <c r="CXF231" s="20"/>
      <c r="CXG231" s="20"/>
      <c r="CXH231" s="20"/>
      <c r="CXI231" s="20"/>
      <c r="CXJ231" s="20"/>
      <c r="CXK231" s="20"/>
      <c r="CXL231" s="20"/>
      <c r="CXM231" s="20"/>
      <c r="CXN231" s="20"/>
      <c r="CXO231" s="20"/>
      <c r="CXP231" s="20"/>
      <c r="CXQ231" s="20"/>
      <c r="CXR231" s="20"/>
      <c r="CXS231" s="20"/>
      <c r="CXT231" s="20"/>
      <c r="CXU231" s="20"/>
      <c r="CXV231" s="20"/>
      <c r="CXW231" s="20"/>
      <c r="CXX231" s="20"/>
      <c r="CXY231" s="20"/>
      <c r="CXZ231" s="20"/>
      <c r="CYA231" s="20"/>
      <c r="CYB231" s="20"/>
      <c r="CYC231" s="20"/>
      <c r="CYD231" s="20"/>
      <c r="CYE231" s="20"/>
      <c r="CYF231" s="20"/>
      <c r="CYG231" s="20"/>
      <c r="CYH231" s="20"/>
      <c r="CYI231" s="20"/>
      <c r="CYJ231" s="20"/>
      <c r="CYK231" s="20"/>
      <c r="CYL231" s="20"/>
      <c r="CYM231" s="20"/>
      <c r="CYN231" s="20"/>
      <c r="CYO231" s="20"/>
      <c r="CYP231" s="20"/>
      <c r="CYQ231" s="20"/>
      <c r="CYR231" s="20"/>
      <c r="CYS231" s="20"/>
      <c r="CYT231" s="20"/>
      <c r="CYU231" s="20"/>
      <c r="CYV231" s="20"/>
      <c r="CYW231" s="20"/>
      <c r="CYX231" s="20"/>
      <c r="CYY231" s="20"/>
      <c r="CYZ231" s="20"/>
      <c r="CZA231" s="20"/>
      <c r="CZB231" s="20"/>
      <c r="CZC231" s="20"/>
      <c r="CZD231" s="20"/>
      <c r="CZE231" s="20"/>
      <c r="CZF231" s="20"/>
      <c r="CZG231" s="20"/>
      <c r="CZH231" s="20"/>
      <c r="CZI231" s="20"/>
      <c r="CZJ231" s="20"/>
      <c r="CZK231" s="20"/>
      <c r="CZL231" s="20"/>
      <c r="CZM231" s="20"/>
      <c r="CZN231" s="20"/>
      <c r="CZO231" s="20"/>
      <c r="CZP231" s="20"/>
      <c r="CZQ231" s="20"/>
      <c r="CZR231" s="20"/>
      <c r="CZS231" s="20"/>
      <c r="CZT231" s="20"/>
      <c r="CZU231" s="20"/>
      <c r="CZV231" s="20"/>
      <c r="CZW231" s="20"/>
      <c r="CZX231" s="20"/>
      <c r="CZY231" s="20"/>
      <c r="CZZ231" s="20"/>
      <c r="DAA231" s="20"/>
      <c r="DAB231" s="20"/>
      <c r="DAC231" s="20"/>
      <c r="DAD231" s="20"/>
      <c r="DAE231" s="20"/>
      <c r="DAF231" s="20"/>
      <c r="DAG231" s="20"/>
      <c r="DAH231" s="20"/>
      <c r="DAI231" s="20"/>
      <c r="DAJ231" s="20"/>
      <c r="DAK231" s="20"/>
      <c r="DAL231" s="20"/>
      <c r="DAM231" s="20"/>
      <c r="DAN231" s="20"/>
      <c r="DAO231" s="20"/>
      <c r="DAP231" s="20"/>
      <c r="DAQ231" s="20"/>
      <c r="DAR231" s="20"/>
      <c r="DAS231" s="20"/>
      <c r="DAT231" s="20"/>
      <c r="DAU231" s="20"/>
      <c r="DAV231" s="20"/>
      <c r="DAW231" s="20"/>
      <c r="DAX231" s="20"/>
      <c r="DAY231" s="20"/>
      <c r="DAZ231" s="20"/>
      <c r="DBA231" s="20"/>
      <c r="DBB231" s="20"/>
      <c r="DBC231" s="20"/>
      <c r="DBD231" s="20"/>
      <c r="DBE231" s="20"/>
      <c r="DBF231" s="20"/>
      <c r="DBG231" s="20"/>
      <c r="DBH231" s="20"/>
      <c r="DBI231" s="20"/>
      <c r="DBJ231" s="20"/>
      <c r="DBK231" s="20"/>
      <c r="DBL231" s="20"/>
      <c r="DBM231" s="20"/>
      <c r="DBN231" s="20"/>
      <c r="DBO231" s="20"/>
      <c r="DBP231" s="20"/>
      <c r="DBQ231" s="20"/>
      <c r="DBR231" s="20"/>
      <c r="DBS231" s="20"/>
      <c r="DBT231" s="20"/>
      <c r="DBU231" s="20"/>
      <c r="DBV231" s="20"/>
      <c r="DBW231" s="20"/>
      <c r="DBX231" s="20"/>
      <c r="DBY231" s="20"/>
      <c r="DBZ231" s="20"/>
      <c r="DCA231" s="20"/>
      <c r="DCB231" s="20"/>
      <c r="DCC231" s="20"/>
      <c r="DCD231" s="20"/>
      <c r="DCE231" s="20"/>
      <c r="DCF231" s="20"/>
      <c r="DCG231" s="20"/>
      <c r="DCH231" s="20"/>
      <c r="DCI231" s="20"/>
      <c r="DCJ231" s="20"/>
      <c r="DCK231" s="20"/>
      <c r="DCL231" s="20"/>
      <c r="DCM231" s="20"/>
      <c r="DCN231" s="20"/>
      <c r="DCO231" s="20"/>
      <c r="DCP231" s="20"/>
      <c r="DCQ231" s="20"/>
      <c r="DCR231" s="20"/>
      <c r="DCS231" s="20"/>
      <c r="DCT231" s="20"/>
      <c r="DCU231" s="20"/>
      <c r="DCV231" s="20"/>
      <c r="DCW231" s="20"/>
      <c r="DCX231" s="20"/>
      <c r="DCY231" s="20"/>
      <c r="DCZ231" s="20"/>
      <c r="DDA231" s="20"/>
      <c r="DDB231" s="20"/>
      <c r="DDC231" s="20"/>
      <c r="DDD231" s="20"/>
      <c r="DDE231" s="20"/>
      <c r="DDF231" s="20"/>
      <c r="DDG231" s="20"/>
      <c r="DDH231" s="20"/>
      <c r="DDI231" s="20"/>
      <c r="DDJ231" s="20"/>
      <c r="DDK231" s="20"/>
      <c r="DDL231" s="20"/>
      <c r="DDM231" s="20"/>
      <c r="DDN231" s="20"/>
      <c r="DDO231" s="20"/>
      <c r="DDP231" s="20"/>
      <c r="DDQ231" s="20"/>
      <c r="DDR231" s="20"/>
      <c r="DDS231" s="20"/>
      <c r="DDT231" s="20"/>
      <c r="DDU231" s="20"/>
      <c r="DDV231" s="20"/>
      <c r="DDW231" s="20"/>
      <c r="DDX231" s="20"/>
      <c r="DDY231" s="20"/>
      <c r="DDZ231" s="20"/>
      <c r="DEA231" s="20"/>
      <c r="DEB231" s="20"/>
      <c r="DEC231" s="20"/>
      <c r="DED231" s="20"/>
      <c r="DEE231" s="20"/>
      <c r="DEF231" s="20"/>
      <c r="DEG231" s="20"/>
      <c r="DEH231" s="20"/>
      <c r="DEI231" s="20"/>
      <c r="DEJ231" s="20"/>
      <c r="DEK231" s="20"/>
      <c r="DEL231" s="20"/>
      <c r="DEM231" s="20"/>
      <c r="DEN231" s="20"/>
      <c r="DEO231" s="20"/>
      <c r="DEP231" s="20"/>
      <c r="DEQ231" s="20"/>
      <c r="DER231" s="20"/>
      <c r="DES231" s="20"/>
      <c r="DET231" s="20"/>
      <c r="DEU231" s="20"/>
      <c r="DEV231" s="20"/>
      <c r="DEW231" s="20"/>
      <c r="DEX231" s="20"/>
      <c r="DEY231" s="20"/>
      <c r="DEZ231" s="20"/>
      <c r="DFA231" s="20"/>
      <c r="DFB231" s="20"/>
      <c r="DFC231" s="20"/>
      <c r="DFD231" s="20"/>
      <c r="DFE231" s="20"/>
      <c r="DFF231" s="20"/>
      <c r="DFG231" s="20"/>
      <c r="DFH231" s="20"/>
      <c r="DFI231" s="20"/>
      <c r="DFJ231" s="20"/>
      <c r="DFK231" s="20"/>
      <c r="DFL231" s="20"/>
      <c r="DFM231" s="20"/>
      <c r="DFN231" s="20"/>
      <c r="DFO231" s="20"/>
      <c r="DFP231" s="20"/>
      <c r="DFQ231" s="20"/>
      <c r="DFR231" s="20"/>
      <c r="DFS231" s="20"/>
      <c r="DFT231" s="20"/>
      <c r="DFU231" s="20"/>
      <c r="DFV231" s="20"/>
      <c r="DFW231" s="20"/>
      <c r="DFX231" s="20"/>
      <c r="DFY231" s="20"/>
      <c r="DFZ231" s="20"/>
      <c r="DGA231" s="20"/>
      <c r="DGB231" s="20"/>
      <c r="DGC231" s="20"/>
      <c r="DGD231" s="20"/>
      <c r="DGE231" s="20"/>
      <c r="DGF231" s="20"/>
      <c r="DGG231" s="20"/>
      <c r="DGH231" s="20"/>
      <c r="DGI231" s="20"/>
      <c r="DGJ231" s="20"/>
      <c r="DGK231" s="20"/>
      <c r="DGL231" s="20"/>
      <c r="DGM231" s="20"/>
      <c r="DGN231" s="20"/>
      <c r="DGO231" s="20"/>
      <c r="DGP231" s="20"/>
      <c r="DGQ231" s="20"/>
      <c r="DGR231" s="20"/>
      <c r="DGS231" s="20"/>
      <c r="DGT231" s="20"/>
      <c r="DGU231" s="20"/>
      <c r="DGV231" s="20"/>
      <c r="DGW231" s="20"/>
      <c r="DGX231" s="20"/>
      <c r="DGY231" s="20"/>
      <c r="DGZ231" s="20"/>
      <c r="DHA231" s="20"/>
      <c r="DHB231" s="20"/>
      <c r="DHC231" s="20"/>
      <c r="DHD231" s="20"/>
      <c r="DHE231" s="20"/>
      <c r="DHF231" s="20"/>
      <c r="DHG231" s="20"/>
      <c r="DHH231" s="20"/>
      <c r="DHI231" s="20"/>
      <c r="DHJ231" s="20"/>
      <c r="DHK231" s="20"/>
      <c r="DHL231" s="20"/>
      <c r="DHM231" s="20"/>
      <c r="DHN231" s="20"/>
      <c r="DHO231" s="20"/>
      <c r="DHP231" s="20"/>
      <c r="DHQ231" s="20"/>
      <c r="DHR231" s="20"/>
      <c r="DHS231" s="20"/>
      <c r="DHT231" s="20"/>
      <c r="DHU231" s="20"/>
      <c r="DHV231" s="20"/>
      <c r="DHW231" s="20"/>
      <c r="DHX231" s="20"/>
      <c r="DHY231" s="20"/>
      <c r="DHZ231" s="20"/>
      <c r="DIA231" s="20"/>
      <c r="DIB231" s="20"/>
      <c r="DIC231" s="20"/>
      <c r="DID231" s="20"/>
      <c r="DIE231" s="20"/>
      <c r="DIF231" s="20"/>
      <c r="DIG231" s="20"/>
      <c r="DIH231" s="20"/>
      <c r="DII231" s="20"/>
      <c r="DIJ231" s="20"/>
      <c r="DIK231" s="20"/>
      <c r="DIL231" s="20"/>
      <c r="DIM231" s="20"/>
      <c r="DIN231" s="20"/>
      <c r="DIO231" s="20"/>
      <c r="DIP231" s="20"/>
      <c r="DIQ231" s="20"/>
      <c r="DIR231" s="20"/>
      <c r="DIS231" s="20"/>
      <c r="DIT231" s="20"/>
      <c r="DIU231" s="20"/>
      <c r="DIV231" s="20"/>
      <c r="DIW231" s="20"/>
      <c r="DIX231" s="20"/>
      <c r="DIY231" s="20"/>
      <c r="DIZ231" s="20"/>
      <c r="DJA231" s="20"/>
      <c r="DJB231" s="20"/>
      <c r="DJC231" s="20"/>
      <c r="DJD231" s="20"/>
      <c r="DJE231" s="20"/>
      <c r="DJF231" s="20"/>
      <c r="DJG231" s="20"/>
      <c r="DJH231" s="20"/>
      <c r="DJI231" s="20"/>
      <c r="DJJ231" s="20"/>
      <c r="DJK231" s="20"/>
      <c r="DJL231" s="20"/>
      <c r="DJM231" s="20"/>
      <c r="DJN231" s="20"/>
      <c r="DJO231" s="20"/>
      <c r="DJP231" s="20"/>
      <c r="DJQ231" s="20"/>
      <c r="DJR231" s="20"/>
      <c r="DJS231" s="20"/>
      <c r="DJT231" s="20"/>
      <c r="DJU231" s="20"/>
      <c r="DJV231" s="20"/>
      <c r="DJW231" s="20"/>
      <c r="DJX231" s="20"/>
      <c r="DJY231" s="20"/>
      <c r="DJZ231" s="20"/>
      <c r="DKA231" s="20"/>
      <c r="DKB231" s="20"/>
      <c r="DKC231" s="20"/>
      <c r="DKD231" s="20"/>
      <c r="DKE231" s="20"/>
      <c r="DKF231" s="20"/>
      <c r="DKG231" s="20"/>
      <c r="DKH231" s="20"/>
      <c r="DKI231" s="20"/>
      <c r="DKJ231" s="20"/>
      <c r="DKK231" s="20"/>
      <c r="DKL231" s="20"/>
      <c r="DKM231" s="20"/>
      <c r="DKN231" s="20"/>
      <c r="DKO231" s="20"/>
      <c r="DKP231" s="20"/>
      <c r="DKQ231" s="20"/>
      <c r="DKR231" s="20"/>
      <c r="DKS231" s="20"/>
      <c r="DKT231" s="20"/>
      <c r="DKU231" s="20"/>
      <c r="DKV231" s="20"/>
      <c r="DKW231" s="20"/>
      <c r="DKX231" s="20"/>
      <c r="DKY231" s="20"/>
      <c r="DKZ231" s="20"/>
      <c r="DLA231" s="20"/>
      <c r="DLB231" s="20"/>
      <c r="DLC231" s="20"/>
      <c r="DLD231" s="20"/>
      <c r="DLE231" s="20"/>
      <c r="DLF231" s="20"/>
      <c r="DLG231" s="20"/>
      <c r="DLH231" s="20"/>
      <c r="DLI231" s="20"/>
      <c r="DLJ231" s="20"/>
      <c r="DLK231" s="20"/>
      <c r="DLL231" s="20"/>
      <c r="DLM231" s="20"/>
      <c r="DLN231" s="20"/>
      <c r="DLO231" s="20"/>
      <c r="DLP231" s="20"/>
      <c r="DLQ231" s="20"/>
      <c r="DLR231" s="20"/>
      <c r="DLS231" s="20"/>
      <c r="DLT231" s="20"/>
      <c r="DLU231" s="20"/>
      <c r="DLV231" s="20"/>
      <c r="DLW231" s="20"/>
      <c r="DLX231" s="20"/>
      <c r="DLY231" s="20"/>
      <c r="DLZ231" s="20"/>
      <c r="DMA231" s="20"/>
      <c r="DMB231" s="20"/>
      <c r="DMC231" s="20"/>
      <c r="DMD231" s="20"/>
      <c r="DME231" s="20"/>
      <c r="DMF231" s="20"/>
      <c r="DMG231" s="20"/>
      <c r="DMH231" s="20"/>
      <c r="DMI231" s="20"/>
      <c r="DMJ231" s="20"/>
      <c r="DMK231" s="20"/>
      <c r="DML231" s="20"/>
      <c r="DMM231" s="20"/>
      <c r="DMN231" s="20"/>
      <c r="DMO231" s="20"/>
      <c r="DMP231" s="20"/>
      <c r="DMQ231" s="20"/>
      <c r="DMR231" s="20"/>
      <c r="DMS231" s="20"/>
      <c r="DMT231" s="20"/>
      <c r="DMU231" s="20"/>
      <c r="DMV231" s="20"/>
      <c r="DMW231" s="20"/>
      <c r="DMX231" s="20"/>
      <c r="DMY231" s="20"/>
      <c r="DMZ231" s="20"/>
      <c r="DNA231" s="20"/>
      <c r="DNB231" s="20"/>
      <c r="DNC231" s="20"/>
      <c r="DND231" s="20"/>
      <c r="DNE231" s="20"/>
      <c r="DNF231" s="20"/>
      <c r="DNG231" s="20"/>
      <c r="DNH231" s="20"/>
      <c r="DNI231" s="20"/>
      <c r="DNJ231" s="20"/>
      <c r="DNK231" s="20"/>
      <c r="DNL231" s="20"/>
      <c r="DNM231" s="20"/>
      <c r="DNN231" s="20"/>
      <c r="DNO231" s="20"/>
      <c r="DNP231" s="20"/>
      <c r="DNQ231" s="20"/>
      <c r="DNR231" s="20"/>
      <c r="DNS231" s="20"/>
      <c r="DNT231" s="20"/>
      <c r="DNU231" s="20"/>
      <c r="DNV231" s="20"/>
      <c r="DNW231" s="20"/>
      <c r="DNX231" s="20"/>
      <c r="DNY231" s="20"/>
      <c r="DNZ231" s="20"/>
      <c r="DOA231" s="20"/>
      <c r="DOB231" s="20"/>
      <c r="DOC231" s="20"/>
      <c r="DOD231" s="20"/>
      <c r="DOE231" s="20"/>
      <c r="DOF231" s="20"/>
      <c r="DOG231" s="20"/>
      <c r="DOH231" s="20"/>
      <c r="DOI231" s="20"/>
      <c r="DOJ231" s="20"/>
      <c r="DOK231" s="20"/>
      <c r="DOL231" s="20"/>
      <c r="DOM231" s="20"/>
      <c r="DON231" s="20"/>
      <c r="DOO231" s="20"/>
      <c r="DOP231" s="20"/>
      <c r="DOQ231" s="20"/>
      <c r="DOR231" s="20"/>
      <c r="DOS231" s="20"/>
      <c r="DOT231" s="20"/>
      <c r="DOU231" s="20"/>
      <c r="DOV231" s="20"/>
      <c r="DOW231" s="20"/>
      <c r="DOX231" s="20"/>
      <c r="DOY231" s="20"/>
      <c r="DOZ231" s="20"/>
      <c r="DPA231" s="20"/>
      <c r="DPB231" s="20"/>
      <c r="DPC231" s="20"/>
      <c r="DPD231" s="20"/>
      <c r="DPE231" s="20"/>
      <c r="DPF231" s="20"/>
      <c r="DPG231" s="20"/>
      <c r="DPH231" s="20"/>
      <c r="DPI231" s="20"/>
      <c r="DPJ231" s="20"/>
      <c r="DPK231" s="20"/>
      <c r="DPL231" s="20"/>
      <c r="DPM231" s="20"/>
      <c r="DPN231" s="20"/>
      <c r="DPO231" s="20"/>
      <c r="DPP231" s="20"/>
      <c r="DPQ231" s="20"/>
      <c r="DPR231" s="20"/>
      <c r="DPS231" s="20"/>
      <c r="DPT231" s="20"/>
      <c r="DPU231" s="20"/>
      <c r="DPV231" s="20"/>
      <c r="DPW231" s="20"/>
      <c r="DPX231" s="20"/>
      <c r="DPY231" s="20"/>
      <c r="DPZ231" s="20"/>
      <c r="DQA231" s="20"/>
      <c r="DQB231" s="20"/>
      <c r="DQC231" s="20"/>
      <c r="DQD231" s="20"/>
      <c r="DQE231" s="20"/>
      <c r="DQF231" s="20"/>
      <c r="DQG231" s="20"/>
      <c r="DQH231" s="20"/>
      <c r="DQI231" s="20"/>
      <c r="DQJ231" s="20"/>
      <c r="DQK231" s="20"/>
      <c r="DQL231" s="20"/>
      <c r="DQM231" s="20"/>
      <c r="DQN231" s="20"/>
      <c r="DQO231" s="20"/>
      <c r="DQP231" s="20"/>
      <c r="DQQ231" s="20"/>
      <c r="DQR231" s="20"/>
      <c r="DQS231" s="20"/>
      <c r="DQT231" s="20"/>
      <c r="DQU231" s="20"/>
      <c r="DQV231" s="20"/>
      <c r="DQW231" s="20"/>
      <c r="DQX231" s="20"/>
      <c r="DQY231" s="20"/>
      <c r="DQZ231" s="20"/>
      <c r="DRA231" s="20"/>
      <c r="DRB231" s="20"/>
      <c r="DRC231" s="20"/>
      <c r="DRD231" s="20"/>
      <c r="DRE231" s="20"/>
      <c r="DRF231" s="20"/>
      <c r="DRG231" s="20"/>
      <c r="DRH231" s="20"/>
      <c r="DRI231" s="20"/>
      <c r="DRJ231" s="20"/>
      <c r="DRK231" s="20"/>
      <c r="DRL231" s="20"/>
      <c r="DRM231" s="20"/>
      <c r="DRN231" s="20"/>
      <c r="DRO231" s="20"/>
      <c r="DRP231" s="20"/>
      <c r="DRQ231" s="20"/>
      <c r="DRR231" s="20"/>
      <c r="DRS231" s="20"/>
      <c r="DRT231" s="20"/>
      <c r="DRU231" s="20"/>
      <c r="DRV231" s="20"/>
      <c r="DRW231" s="20"/>
      <c r="DRX231" s="20"/>
      <c r="DRY231" s="20"/>
      <c r="DRZ231" s="20"/>
      <c r="DSA231" s="20"/>
      <c r="DSB231" s="20"/>
      <c r="DSC231" s="20"/>
      <c r="DSD231" s="20"/>
      <c r="DSE231" s="20"/>
      <c r="DSF231" s="20"/>
      <c r="DSG231" s="20"/>
      <c r="DSH231" s="20"/>
      <c r="DSI231" s="20"/>
      <c r="DSJ231" s="20"/>
      <c r="DSK231" s="20"/>
      <c r="DSL231" s="20"/>
      <c r="DSM231" s="20"/>
      <c r="DSN231" s="20"/>
      <c r="DSO231" s="20"/>
      <c r="DSP231" s="20"/>
      <c r="DSQ231" s="20"/>
      <c r="DSR231" s="20"/>
      <c r="DSS231" s="20"/>
      <c r="DST231" s="20"/>
      <c r="DSU231" s="20"/>
      <c r="DSV231" s="20"/>
      <c r="DSW231" s="20"/>
      <c r="DSX231" s="20"/>
      <c r="DSY231" s="20"/>
      <c r="DSZ231" s="20"/>
      <c r="DTA231" s="20"/>
      <c r="DTB231" s="20"/>
      <c r="DTC231" s="20"/>
      <c r="DTD231" s="20"/>
      <c r="DTE231" s="20"/>
      <c r="DTF231" s="20"/>
      <c r="DTG231" s="20"/>
      <c r="DTH231" s="20"/>
      <c r="DTI231" s="20"/>
      <c r="DTJ231" s="20"/>
      <c r="DTK231" s="20"/>
      <c r="DTL231" s="20"/>
      <c r="DTM231" s="20"/>
      <c r="DTN231" s="20"/>
      <c r="DTO231" s="20"/>
      <c r="DTP231" s="20"/>
      <c r="DTQ231" s="20"/>
      <c r="DTR231" s="20"/>
      <c r="DTS231" s="20"/>
      <c r="DTT231" s="20"/>
      <c r="DTU231" s="20"/>
      <c r="DTV231" s="20"/>
      <c r="DTW231" s="20"/>
      <c r="DTX231" s="20"/>
      <c r="DTY231" s="20"/>
      <c r="DTZ231" s="20"/>
      <c r="DUA231" s="20"/>
      <c r="DUB231" s="20"/>
      <c r="DUC231" s="20"/>
      <c r="DUD231" s="20"/>
      <c r="DUE231" s="20"/>
      <c r="DUF231" s="20"/>
      <c r="DUG231" s="20"/>
      <c r="DUH231" s="20"/>
      <c r="DUI231" s="20"/>
      <c r="DUJ231" s="20"/>
      <c r="DUK231" s="20"/>
      <c r="DUL231" s="20"/>
      <c r="DUM231" s="20"/>
      <c r="DUN231" s="20"/>
      <c r="DUO231" s="20"/>
      <c r="DUP231" s="20"/>
      <c r="DUQ231" s="20"/>
      <c r="DUR231" s="20"/>
      <c r="DUS231" s="20"/>
      <c r="DUT231" s="20"/>
      <c r="DUU231" s="20"/>
      <c r="DUV231" s="20"/>
      <c r="DUW231" s="20"/>
      <c r="DUX231" s="20"/>
      <c r="DUY231" s="20"/>
      <c r="DUZ231" s="20"/>
      <c r="DVA231" s="20"/>
      <c r="DVB231" s="20"/>
      <c r="DVC231" s="20"/>
      <c r="DVD231" s="20"/>
      <c r="DVE231" s="20"/>
      <c r="DVF231" s="20"/>
      <c r="DVG231" s="20"/>
      <c r="DVH231" s="20"/>
      <c r="DVI231" s="20"/>
      <c r="DVJ231" s="20"/>
      <c r="DVK231" s="20"/>
      <c r="DVL231" s="20"/>
      <c r="DVM231" s="20"/>
      <c r="DVN231" s="20"/>
      <c r="DVO231" s="20"/>
      <c r="DVP231" s="20"/>
      <c r="DVQ231" s="20"/>
      <c r="DVR231" s="20"/>
      <c r="DVS231" s="20"/>
      <c r="DVT231" s="20"/>
      <c r="DVU231" s="20"/>
      <c r="DVV231" s="20"/>
      <c r="DVW231" s="20"/>
      <c r="DVX231" s="20"/>
      <c r="DVY231" s="20"/>
      <c r="DVZ231" s="20"/>
      <c r="DWA231" s="20"/>
      <c r="DWB231" s="20"/>
      <c r="DWC231" s="20"/>
      <c r="DWD231" s="20"/>
      <c r="DWE231" s="20"/>
      <c r="DWF231" s="20"/>
      <c r="DWG231" s="20"/>
      <c r="DWH231" s="20"/>
      <c r="DWI231" s="20"/>
      <c r="DWJ231" s="20"/>
      <c r="DWK231" s="20"/>
      <c r="DWL231" s="20"/>
      <c r="DWM231" s="20"/>
      <c r="DWN231" s="20"/>
      <c r="DWO231" s="20"/>
      <c r="DWP231" s="20"/>
      <c r="DWQ231" s="20"/>
      <c r="DWR231" s="20"/>
      <c r="DWS231" s="20"/>
      <c r="DWT231" s="20"/>
      <c r="DWU231" s="20"/>
      <c r="DWV231" s="20"/>
      <c r="DWW231" s="20"/>
      <c r="DWX231" s="20"/>
      <c r="DWY231" s="20"/>
      <c r="DWZ231" s="20"/>
      <c r="DXA231" s="20"/>
      <c r="DXB231" s="20"/>
      <c r="DXC231" s="20"/>
      <c r="DXD231" s="20"/>
      <c r="DXE231" s="20"/>
      <c r="DXF231" s="20"/>
      <c r="DXG231" s="20"/>
      <c r="DXH231" s="20"/>
      <c r="DXI231" s="20"/>
      <c r="DXJ231" s="20"/>
      <c r="DXK231" s="20"/>
      <c r="DXL231" s="20"/>
      <c r="DXM231" s="20"/>
      <c r="DXN231" s="20"/>
      <c r="DXO231" s="20"/>
      <c r="DXP231" s="20"/>
      <c r="DXQ231" s="20"/>
      <c r="DXR231" s="20"/>
      <c r="DXS231" s="20"/>
      <c r="DXT231" s="20"/>
      <c r="DXU231" s="20"/>
      <c r="DXV231" s="20"/>
      <c r="DXW231" s="20"/>
      <c r="DXX231" s="20"/>
      <c r="DXY231" s="20"/>
      <c r="DXZ231" s="20"/>
      <c r="DYA231" s="20"/>
      <c r="DYB231" s="20"/>
      <c r="DYC231" s="20"/>
      <c r="DYD231" s="20"/>
      <c r="DYE231" s="20"/>
      <c r="DYF231" s="20"/>
      <c r="DYG231" s="20"/>
      <c r="DYH231" s="20"/>
      <c r="DYI231" s="20"/>
      <c r="DYJ231" s="20"/>
      <c r="DYK231" s="20"/>
      <c r="DYL231" s="20"/>
      <c r="DYM231" s="20"/>
      <c r="DYN231" s="20"/>
      <c r="DYO231" s="20"/>
      <c r="DYP231" s="20"/>
      <c r="DYQ231" s="20"/>
      <c r="DYR231" s="20"/>
      <c r="DYS231" s="20"/>
      <c r="DYT231" s="20"/>
      <c r="DYU231" s="20"/>
      <c r="DYV231" s="20"/>
      <c r="DYW231" s="20"/>
      <c r="DYX231" s="20"/>
      <c r="DYY231" s="20"/>
      <c r="DYZ231" s="20"/>
      <c r="DZA231" s="20"/>
      <c r="DZB231" s="20"/>
      <c r="DZC231" s="20"/>
      <c r="DZD231" s="20"/>
      <c r="DZE231" s="20"/>
      <c r="DZF231" s="20"/>
      <c r="DZG231" s="20"/>
      <c r="DZH231" s="20"/>
      <c r="DZI231" s="20"/>
      <c r="DZJ231" s="20"/>
      <c r="DZK231" s="20"/>
      <c r="DZL231" s="20"/>
      <c r="DZM231" s="20"/>
      <c r="DZN231" s="20"/>
      <c r="DZO231" s="20"/>
      <c r="DZP231" s="20"/>
      <c r="DZQ231" s="20"/>
      <c r="DZR231" s="20"/>
      <c r="DZS231" s="20"/>
      <c r="DZT231" s="20"/>
      <c r="DZU231" s="20"/>
      <c r="DZV231" s="20"/>
      <c r="DZW231" s="20"/>
      <c r="DZX231" s="20"/>
      <c r="DZY231" s="20"/>
      <c r="DZZ231" s="20"/>
      <c r="EAA231" s="20"/>
      <c r="EAB231" s="20"/>
      <c r="EAC231" s="20"/>
      <c r="EAD231" s="20"/>
      <c r="EAE231" s="20"/>
      <c r="EAF231" s="20"/>
      <c r="EAG231" s="20"/>
      <c r="EAH231" s="20"/>
      <c r="EAI231" s="20"/>
      <c r="EAJ231" s="20"/>
      <c r="EAK231" s="20"/>
      <c r="EAL231" s="20"/>
      <c r="EAM231" s="20"/>
      <c r="EAN231" s="20"/>
      <c r="EAO231" s="20"/>
      <c r="EAP231" s="20"/>
      <c r="EAQ231" s="20"/>
      <c r="EAR231" s="20"/>
      <c r="EAS231" s="20"/>
      <c r="EAT231" s="20"/>
      <c r="EAU231" s="20"/>
      <c r="EAV231" s="20"/>
      <c r="EAW231" s="20"/>
      <c r="EAX231" s="20"/>
      <c r="EAY231" s="20"/>
      <c r="EAZ231" s="20"/>
      <c r="EBA231" s="20"/>
      <c r="EBB231" s="20"/>
      <c r="EBC231" s="20"/>
      <c r="EBD231" s="20"/>
      <c r="EBE231" s="20"/>
      <c r="EBF231" s="20"/>
      <c r="EBG231" s="20"/>
      <c r="EBH231" s="20"/>
      <c r="EBI231" s="20"/>
      <c r="EBJ231" s="20"/>
      <c r="EBK231" s="20"/>
      <c r="EBL231" s="20"/>
      <c r="EBM231" s="20"/>
      <c r="EBN231" s="20"/>
      <c r="EBO231" s="20"/>
      <c r="EBP231" s="20"/>
      <c r="EBQ231" s="20"/>
      <c r="EBR231" s="20"/>
      <c r="EBS231" s="20"/>
      <c r="EBT231" s="20"/>
      <c r="EBU231" s="20"/>
      <c r="EBV231" s="20"/>
      <c r="EBW231" s="20"/>
      <c r="EBX231" s="20"/>
      <c r="EBY231" s="20"/>
      <c r="EBZ231" s="20"/>
      <c r="ECA231" s="20"/>
      <c r="ECB231" s="20"/>
      <c r="ECC231" s="20"/>
      <c r="ECD231" s="20"/>
      <c r="ECE231" s="20"/>
      <c r="ECF231" s="20"/>
      <c r="ECG231" s="20"/>
      <c r="ECH231" s="20"/>
      <c r="ECI231" s="20"/>
      <c r="ECJ231" s="20"/>
      <c r="ECK231" s="20"/>
      <c r="ECL231" s="20"/>
      <c r="ECM231" s="20"/>
      <c r="ECN231" s="20"/>
      <c r="ECO231" s="20"/>
      <c r="ECP231" s="20"/>
      <c r="ECQ231" s="20"/>
      <c r="ECR231" s="20"/>
      <c r="ECS231" s="20"/>
      <c r="ECT231" s="20"/>
      <c r="ECU231" s="20"/>
      <c r="ECV231" s="20"/>
      <c r="ECW231" s="20"/>
      <c r="ECX231" s="20"/>
      <c r="ECY231" s="20"/>
      <c r="ECZ231" s="20"/>
      <c r="EDA231" s="20"/>
      <c r="EDB231" s="20"/>
      <c r="EDC231" s="20"/>
      <c r="EDD231" s="20"/>
      <c r="EDE231" s="20"/>
      <c r="EDF231" s="20"/>
      <c r="EDG231" s="20"/>
      <c r="EDH231" s="20"/>
      <c r="EDI231" s="20"/>
      <c r="EDJ231" s="20"/>
      <c r="EDK231" s="20"/>
      <c r="EDL231" s="20"/>
      <c r="EDM231" s="20"/>
      <c r="EDN231" s="20"/>
      <c r="EDO231" s="20"/>
      <c r="EDP231" s="20"/>
      <c r="EDQ231" s="20"/>
      <c r="EDR231" s="20"/>
      <c r="EDS231" s="20"/>
      <c r="EDT231" s="20"/>
      <c r="EDU231" s="20"/>
      <c r="EDV231" s="20"/>
      <c r="EDW231" s="20"/>
      <c r="EDX231" s="20"/>
      <c r="EDY231" s="20"/>
      <c r="EDZ231" s="20"/>
      <c r="EEA231" s="20"/>
      <c r="EEB231" s="20"/>
      <c r="EEC231" s="20"/>
      <c r="EED231" s="20"/>
      <c r="EEE231" s="20"/>
      <c r="EEF231" s="20"/>
      <c r="EEG231" s="20"/>
      <c r="EEH231" s="20"/>
      <c r="EEI231" s="20"/>
      <c r="EEJ231" s="20"/>
      <c r="EEK231" s="20"/>
      <c r="EEL231" s="20"/>
      <c r="EEM231" s="20"/>
      <c r="EEN231" s="20"/>
      <c r="EEO231" s="20"/>
      <c r="EEP231" s="20"/>
      <c r="EEQ231" s="20"/>
      <c r="EER231" s="20"/>
      <c r="EES231" s="20"/>
      <c r="EET231" s="20"/>
      <c r="EEU231" s="20"/>
      <c r="EEV231" s="20"/>
      <c r="EEW231" s="20"/>
      <c r="EEX231" s="20"/>
      <c r="EEY231" s="20"/>
      <c r="EEZ231" s="20"/>
      <c r="EFA231" s="20"/>
      <c r="EFB231" s="20"/>
      <c r="EFC231" s="20"/>
      <c r="EFD231" s="20"/>
      <c r="EFE231" s="20"/>
      <c r="EFF231" s="20"/>
      <c r="EFG231" s="20"/>
      <c r="EFH231" s="20"/>
      <c r="EFI231" s="20"/>
      <c r="EFJ231" s="20"/>
      <c r="EFK231" s="20"/>
      <c r="EFL231" s="20"/>
      <c r="EFM231" s="20"/>
      <c r="EFN231" s="20"/>
      <c r="EFO231" s="20"/>
      <c r="EFP231" s="20"/>
      <c r="EFQ231" s="20"/>
      <c r="EFR231" s="20"/>
      <c r="EFS231" s="20"/>
      <c r="EFT231" s="20"/>
      <c r="EFU231" s="20"/>
      <c r="EFV231" s="20"/>
      <c r="EFW231" s="20"/>
      <c r="EFX231" s="20"/>
      <c r="EFY231" s="20"/>
      <c r="EFZ231" s="20"/>
      <c r="EGA231" s="20"/>
      <c r="EGB231" s="20"/>
      <c r="EGC231" s="20"/>
      <c r="EGD231" s="20"/>
      <c r="EGE231" s="20"/>
      <c r="EGF231" s="20"/>
      <c r="EGG231" s="20"/>
      <c r="EGH231" s="20"/>
      <c r="EGI231" s="20"/>
      <c r="EGJ231" s="20"/>
      <c r="EGK231" s="20"/>
      <c r="EGL231" s="20"/>
      <c r="EGM231" s="20"/>
      <c r="EGN231" s="20"/>
      <c r="EGO231" s="20"/>
      <c r="EGP231" s="20"/>
      <c r="EGQ231" s="20"/>
      <c r="EGR231" s="20"/>
      <c r="EGS231" s="20"/>
      <c r="EGT231" s="20"/>
      <c r="EGU231" s="20"/>
      <c r="EGV231" s="20"/>
      <c r="EGW231" s="20"/>
      <c r="EGX231" s="20"/>
      <c r="EGY231" s="20"/>
      <c r="EGZ231" s="20"/>
      <c r="EHA231" s="20"/>
      <c r="EHB231" s="20"/>
      <c r="EHC231" s="20"/>
      <c r="EHD231" s="20"/>
      <c r="EHE231" s="20"/>
      <c r="EHF231" s="20"/>
      <c r="EHG231" s="20"/>
      <c r="EHH231" s="20"/>
      <c r="EHI231" s="20"/>
      <c r="EHJ231" s="20"/>
      <c r="EHK231" s="20"/>
      <c r="EHL231" s="20"/>
      <c r="EHM231" s="20"/>
      <c r="EHN231" s="20"/>
      <c r="EHO231" s="20"/>
      <c r="EHP231" s="20"/>
      <c r="EHQ231" s="20"/>
      <c r="EHR231" s="20"/>
      <c r="EHS231" s="20"/>
      <c r="EHT231" s="20"/>
      <c r="EHU231" s="20"/>
      <c r="EHV231" s="20"/>
      <c r="EHW231" s="20"/>
      <c r="EHX231" s="20"/>
      <c r="EHY231" s="20"/>
      <c r="EHZ231" s="20"/>
      <c r="EIA231" s="20"/>
      <c r="EIB231" s="20"/>
      <c r="EIC231" s="20"/>
      <c r="EID231" s="20"/>
      <c r="EIE231" s="20"/>
      <c r="EIF231" s="20"/>
      <c r="EIG231" s="20"/>
      <c r="EIH231" s="20"/>
      <c r="EII231" s="20"/>
      <c r="EIJ231" s="20"/>
      <c r="EIK231" s="20"/>
      <c r="EIL231" s="20"/>
      <c r="EIM231" s="20"/>
      <c r="EIN231" s="20"/>
      <c r="EIO231" s="20"/>
      <c r="EIP231" s="20"/>
      <c r="EIQ231" s="20"/>
      <c r="EIR231" s="20"/>
      <c r="EIS231" s="20"/>
      <c r="EIT231" s="20"/>
      <c r="EIU231" s="20"/>
      <c r="EIV231" s="20"/>
      <c r="EIW231" s="20"/>
      <c r="EIX231" s="20"/>
      <c r="EIY231" s="20"/>
      <c r="EIZ231" s="20"/>
      <c r="EJA231" s="20"/>
      <c r="EJB231" s="20"/>
      <c r="EJC231" s="20"/>
      <c r="EJD231" s="20"/>
      <c r="EJE231" s="20"/>
      <c r="EJF231" s="20"/>
      <c r="EJG231" s="20"/>
      <c r="EJH231" s="20"/>
      <c r="EJI231" s="20"/>
      <c r="EJJ231" s="20"/>
      <c r="EJK231" s="20"/>
      <c r="EJL231" s="20"/>
      <c r="EJM231" s="20"/>
      <c r="EJN231" s="20"/>
      <c r="EJO231" s="20"/>
      <c r="EJP231" s="20"/>
      <c r="EJQ231" s="20"/>
      <c r="EJR231" s="20"/>
      <c r="EJS231" s="20"/>
      <c r="EJT231" s="20"/>
      <c r="EJU231" s="20"/>
      <c r="EJV231" s="20"/>
      <c r="EJW231" s="20"/>
      <c r="EJX231" s="20"/>
      <c r="EJY231" s="20"/>
      <c r="EJZ231" s="20"/>
      <c r="EKA231" s="20"/>
      <c r="EKB231" s="20"/>
      <c r="EKC231" s="20"/>
      <c r="EKD231" s="20"/>
      <c r="EKE231" s="20"/>
      <c r="EKF231" s="20"/>
      <c r="EKG231" s="20"/>
      <c r="EKH231" s="20"/>
      <c r="EKI231" s="20"/>
      <c r="EKJ231" s="20"/>
      <c r="EKK231" s="20"/>
      <c r="EKL231" s="20"/>
      <c r="EKM231" s="20"/>
      <c r="EKN231" s="20"/>
      <c r="EKO231" s="20"/>
      <c r="EKP231" s="20"/>
      <c r="EKQ231" s="20"/>
      <c r="EKR231" s="20"/>
      <c r="EKS231" s="20"/>
      <c r="EKT231" s="20"/>
      <c r="EKU231" s="20"/>
      <c r="EKV231" s="20"/>
      <c r="EKW231" s="20"/>
      <c r="EKX231" s="20"/>
      <c r="EKY231" s="20"/>
      <c r="EKZ231" s="20"/>
      <c r="ELA231" s="20"/>
      <c r="ELB231" s="20"/>
      <c r="ELC231" s="20"/>
      <c r="ELD231" s="20"/>
      <c r="ELE231" s="20"/>
      <c r="ELF231" s="20"/>
      <c r="ELG231" s="20"/>
      <c r="ELH231" s="20"/>
      <c r="ELI231" s="20"/>
      <c r="ELJ231" s="20"/>
      <c r="ELK231" s="20"/>
      <c r="ELL231" s="20"/>
      <c r="ELM231" s="20"/>
      <c r="ELN231" s="20"/>
      <c r="ELO231" s="20"/>
      <c r="ELP231" s="20"/>
      <c r="ELQ231" s="20"/>
      <c r="ELR231" s="20"/>
      <c r="ELS231" s="20"/>
      <c r="ELT231" s="20"/>
      <c r="ELU231" s="20"/>
      <c r="ELV231" s="20"/>
      <c r="ELW231" s="20"/>
      <c r="ELX231" s="20"/>
      <c r="ELY231" s="20"/>
      <c r="ELZ231" s="20"/>
      <c r="EMA231" s="20"/>
      <c r="EMB231" s="20"/>
      <c r="EMC231" s="20"/>
      <c r="EMD231" s="20"/>
      <c r="EME231" s="20"/>
      <c r="EMF231" s="20"/>
      <c r="EMG231" s="20"/>
      <c r="EMH231" s="20"/>
      <c r="EMI231" s="20"/>
      <c r="EMJ231" s="20"/>
      <c r="EMK231" s="20"/>
      <c r="EML231" s="20"/>
      <c r="EMM231" s="20"/>
      <c r="EMN231" s="20"/>
      <c r="EMO231" s="20"/>
      <c r="EMP231" s="20"/>
      <c r="EMQ231" s="20"/>
      <c r="EMR231" s="20"/>
      <c r="EMS231" s="20"/>
      <c r="EMT231" s="20"/>
      <c r="EMU231" s="20"/>
      <c r="EMV231" s="20"/>
      <c r="EMW231" s="20"/>
      <c r="EMX231" s="20"/>
      <c r="EMY231" s="20"/>
      <c r="EMZ231" s="20"/>
      <c r="ENA231" s="20"/>
      <c r="ENB231" s="20"/>
      <c r="ENC231" s="20"/>
      <c r="END231" s="20"/>
      <c r="ENE231" s="20"/>
      <c r="ENF231" s="20"/>
      <c r="ENG231" s="20"/>
      <c r="ENH231" s="20"/>
      <c r="ENI231" s="20"/>
      <c r="ENJ231" s="20"/>
      <c r="ENK231" s="20"/>
      <c r="ENL231" s="20"/>
      <c r="ENM231" s="20"/>
      <c r="ENN231" s="20"/>
      <c r="ENO231" s="20"/>
      <c r="ENP231" s="20"/>
      <c r="ENQ231" s="20"/>
      <c r="ENR231" s="20"/>
      <c r="ENS231" s="20"/>
      <c r="ENT231" s="20"/>
      <c r="ENU231" s="20"/>
      <c r="ENV231" s="20"/>
      <c r="ENW231" s="20"/>
      <c r="ENX231" s="20"/>
      <c r="ENY231" s="20"/>
      <c r="ENZ231" s="20"/>
      <c r="EOA231" s="20"/>
      <c r="EOB231" s="20"/>
      <c r="EOC231" s="20"/>
      <c r="EOD231" s="20"/>
      <c r="EOE231" s="20"/>
      <c r="EOF231" s="20"/>
      <c r="EOG231" s="20"/>
      <c r="EOH231" s="20"/>
      <c r="EOI231" s="20"/>
      <c r="EOJ231" s="20"/>
      <c r="EOK231" s="20"/>
      <c r="EOL231" s="20"/>
      <c r="EOM231" s="20"/>
      <c r="EON231" s="20"/>
      <c r="EOO231" s="20"/>
      <c r="EOP231" s="20"/>
      <c r="EOQ231" s="20"/>
      <c r="EOR231" s="20"/>
      <c r="EOS231" s="20"/>
      <c r="EOT231" s="20"/>
      <c r="EOU231" s="20"/>
      <c r="EOV231" s="20"/>
      <c r="EOW231" s="20"/>
      <c r="EOX231" s="20"/>
      <c r="EOY231" s="20"/>
      <c r="EOZ231" s="20"/>
      <c r="EPA231" s="20"/>
      <c r="EPB231" s="20"/>
      <c r="EPC231" s="20"/>
      <c r="EPD231" s="20"/>
      <c r="EPE231" s="20"/>
      <c r="EPF231" s="20"/>
      <c r="EPG231" s="20"/>
      <c r="EPH231" s="20"/>
      <c r="EPI231" s="20"/>
      <c r="EPJ231" s="20"/>
      <c r="EPK231" s="20"/>
      <c r="EPL231" s="20"/>
      <c r="EPM231" s="20"/>
      <c r="EPN231" s="20"/>
      <c r="EPO231" s="20"/>
      <c r="EPP231" s="20"/>
      <c r="EPQ231" s="20"/>
      <c r="EPR231" s="20"/>
      <c r="EPS231" s="20"/>
      <c r="EPT231" s="20"/>
      <c r="EPU231" s="20"/>
      <c r="EPV231" s="20"/>
      <c r="EPW231" s="20"/>
      <c r="EPX231" s="20"/>
      <c r="EPY231" s="20"/>
      <c r="EPZ231" s="20"/>
      <c r="EQA231" s="20"/>
      <c r="EQB231" s="20"/>
      <c r="EQC231" s="20"/>
      <c r="EQD231" s="20"/>
      <c r="EQE231" s="20"/>
      <c r="EQF231" s="20"/>
      <c r="EQG231" s="20"/>
      <c r="EQH231" s="20"/>
      <c r="EQI231" s="20"/>
      <c r="EQJ231" s="20"/>
      <c r="EQK231" s="20"/>
      <c r="EQL231" s="20"/>
      <c r="EQM231" s="20"/>
      <c r="EQN231" s="20"/>
      <c r="EQO231" s="20"/>
      <c r="EQP231" s="20"/>
      <c r="EQQ231" s="20"/>
      <c r="EQR231" s="20"/>
      <c r="EQS231" s="20"/>
      <c r="EQT231" s="20"/>
      <c r="EQU231" s="20"/>
      <c r="EQV231" s="20"/>
      <c r="EQW231" s="20"/>
      <c r="EQX231" s="20"/>
      <c r="EQY231" s="20"/>
      <c r="EQZ231" s="20"/>
      <c r="ERA231" s="20"/>
      <c r="ERB231" s="20"/>
      <c r="ERC231" s="20"/>
      <c r="ERD231" s="20"/>
      <c r="ERE231" s="20"/>
      <c r="ERF231" s="20"/>
      <c r="ERG231" s="20"/>
      <c r="ERH231" s="20"/>
      <c r="ERI231" s="20"/>
      <c r="ERJ231" s="20"/>
      <c r="ERK231" s="20"/>
      <c r="ERL231" s="20"/>
      <c r="ERM231" s="20"/>
      <c r="ERN231" s="20"/>
      <c r="ERO231" s="20"/>
      <c r="ERP231" s="20"/>
      <c r="ERQ231" s="20"/>
      <c r="ERR231" s="20"/>
      <c r="ERS231" s="20"/>
      <c r="ERT231" s="20"/>
      <c r="ERU231" s="20"/>
      <c r="ERV231" s="20"/>
      <c r="ERW231" s="20"/>
      <c r="ERX231" s="20"/>
      <c r="ERY231" s="20"/>
      <c r="ERZ231" s="20"/>
      <c r="ESA231" s="20"/>
      <c r="ESB231" s="20"/>
      <c r="ESC231" s="20"/>
      <c r="ESD231" s="20"/>
      <c r="ESE231" s="20"/>
      <c r="ESF231" s="20"/>
      <c r="ESG231" s="20"/>
      <c r="ESH231" s="20"/>
      <c r="ESI231" s="20"/>
      <c r="ESJ231" s="20"/>
      <c r="ESK231" s="20"/>
      <c r="ESL231" s="20"/>
      <c r="ESM231" s="20"/>
      <c r="ESN231" s="20"/>
      <c r="ESO231" s="20"/>
      <c r="ESP231" s="20"/>
      <c r="ESQ231" s="20"/>
      <c r="ESR231" s="20"/>
      <c r="ESS231" s="20"/>
      <c r="EST231" s="20"/>
      <c r="ESU231" s="20"/>
      <c r="ESV231" s="20"/>
      <c r="ESW231" s="20"/>
      <c r="ESX231" s="20"/>
      <c r="ESY231" s="20"/>
      <c r="ESZ231" s="20"/>
      <c r="ETA231" s="20"/>
      <c r="ETB231" s="20"/>
      <c r="ETC231" s="20"/>
      <c r="ETD231" s="20"/>
      <c r="ETE231" s="20"/>
      <c r="ETF231" s="20"/>
      <c r="ETG231" s="20"/>
      <c r="ETH231" s="20"/>
      <c r="ETI231" s="20"/>
      <c r="ETJ231" s="20"/>
      <c r="ETK231" s="20"/>
      <c r="ETL231" s="20"/>
      <c r="ETM231" s="20"/>
      <c r="ETN231" s="20"/>
      <c r="ETO231" s="20"/>
      <c r="ETP231" s="20"/>
      <c r="ETQ231" s="20"/>
      <c r="ETR231" s="20"/>
      <c r="ETS231" s="20"/>
      <c r="ETT231" s="20"/>
      <c r="ETU231" s="20"/>
      <c r="ETV231" s="20"/>
      <c r="ETW231" s="20"/>
      <c r="ETX231" s="20"/>
      <c r="ETY231" s="20"/>
      <c r="ETZ231" s="20"/>
      <c r="EUA231" s="20"/>
      <c r="EUB231" s="20"/>
      <c r="EUC231" s="20"/>
      <c r="EUD231" s="20"/>
      <c r="EUE231" s="20"/>
      <c r="EUF231" s="20"/>
      <c r="EUG231" s="20"/>
      <c r="EUH231" s="20"/>
      <c r="EUI231" s="20"/>
      <c r="EUJ231" s="20"/>
      <c r="EUK231" s="20"/>
      <c r="EUL231" s="20"/>
      <c r="EUM231" s="20"/>
      <c r="EUN231" s="20"/>
      <c r="EUO231" s="20"/>
      <c r="EUP231" s="20"/>
      <c r="EUQ231" s="20"/>
      <c r="EUR231" s="20"/>
      <c r="EUS231" s="20"/>
      <c r="EUT231" s="20"/>
      <c r="EUU231" s="20"/>
      <c r="EUV231" s="20"/>
      <c r="EUW231" s="20"/>
      <c r="EUX231" s="20"/>
      <c r="EUY231" s="20"/>
      <c r="EUZ231" s="20"/>
      <c r="EVA231" s="20"/>
      <c r="EVB231" s="20"/>
      <c r="EVC231" s="20"/>
      <c r="EVD231" s="20"/>
      <c r="EVE231" s="20"/>
      <c r="EVF231" s="20"/>
      <c r="EVG231" s="20"/>
      <c r="EVH231" s="20"/>
      <c r="EVI231" s="20"/>
      <c r="EVJ231" s="20"/>
      <c r="EVK231" s="20"/>
      <c r="EVL231" s="20"/>
      <c r="EVM231" s="20"/>
      <c r="EVN231" s="20"/>
      <c r="EVO231" s="20"/>
      <c r="EVP231" s="20"/>
      <c r="EVQ231" s="20"/>
      <c r="EVR231" s="20"/>
      <c r="EVS231" s="20"/>
      <c r="EVT231" s="20"/>
      <c r="EVU231" s="20"/>
      <c r="EVV231" s="20"/>
      <c r="EVW231" s="20"/>
      <c r="EVX231" s="20"/>
      <c r="EVY231" s="20"/>
      <c r="EVZ231" s="20"/>
      <c r="EWA231" s="20"/>
      <c r="EWB231" s="20"/>
      <c r="EWC231" s="20"/>
      <c r="EWD231" s="20"/>
      <c r="EWE231" s="20"/>
      <c r="EWF231" s="20"/>
      <c r="EWG231" s="20"/>
      <c r="EWH231" s="20"/>
      <c r="EWI231" s="20"/>
      <c r="EWJ231" s="20"/>
      <c r="EWK231" s="20"/>
      <c r="EWL231" s="20"/>
      <c r="EWM231" s="20"/>
      <c r="EWN231" s="20"/>
      <c r="EWO231" s="20"/>
      <c r="EWP231" s="20"/>
      <c r="EWQ231" s="20"/>
      <c r="EWR231" s="20"/>
      <c r="EWS231" s="20"/>
      <c r="EWT231" s="20"/>
      <c r="EWU231" s="20"/>
      <c r="EWV231" s="20"/>
      <c r="EWW231" s="20"/>
      <c r="EWX231" s="20"/>
      <c r="EWY231" s="20"/>
      <c r="EWZ231" s="20"/>
      <c r="EXA231" s="20"/>
      <c r="EXB231" s="20"/>
      <c r="EXC231" s="20"/>
      <c r="EXD231" s="20"/>
      <c r="EXE231" s="20"/>
      <c r="EXF231" s="20"/>
      <c r="EXG231" s="20"/>
      <c r="EXH231" s="20"/>
      <c r="EXI231" s="20"/>
      <c r="EXJ231" s="20"/>
      <c r="EXK231" s="20"/>
      <c r="EXL231" s="20"/>
      <c r="EXM231" s="20"/>
      <c r="EXN231" s="20"/>
      <c r="EXO231" s="20"/>
      <c r="EXP231" s="20"/>
      <c r="EXQ231" s="20"/>
      <c r="EXR231" s="20"/>
      <c r="EXS231" s="20"/>
      <c r="EXT231" s="20"/>
      <c r="EXU231" s="20"/>
      <c r="EXV231" s="20"/>
      <c r="EXW231" s="20"/>
      <c r="EXX231" s="20"/>
      <c r="EXY231" s="20"/>
      <c r="EXZ231" s="20"/>
      <c r="EYA231" s="20"/>
      <c r="EYB231" s="20"/>
      <c r="EYC231" s="20"/>
      <c r="EYD231" s="20"/>
      <c r="EYE231" s="20"/>
      <c r="EYF231" s="20"/>
      <c r="EYG231" s="20"/>
      <c r="EYH231" s="20"/>
      <c r="EYI231" s="20"/>
      <c r="EYJ231" s="20"/>
      <c r="EYK231" s="20"/>
      <c r="EYL231" s="20"/>
      <c r="EYM231" s="20"/>
      <c r="EYN231" s="20"/>
      <c r="EYO231" s="20"/>
      <c r="EYP231" s="20"/>
      <c r="EYQ231" s="20"/>
      <c r="EYR231" s="20"/>
      <c r="EYS231" s="20"/>
      <c r="EYT231" s="20"/>
      <c r="EYU231" s="20"/>
      <c r="EYV231" s="20"/>
      <c r="EYW231" s="20"/>
      <c r="EYX231" s="20"/>
      <c r="EYY231" s="20"/>
      <c r="EYZ231" s="20"/>
      <c r="EZA231" s="20"/>
      <c r="EZB231" s="20"/>
      <c r="EZC231" s="20"/>
      <c r="EZD231" s="20"/>
      <c r="EZE231" s="20"/>
      <c r="EZF231" s="20"/>
      <c r="EZG231" s="20"/>
      <c r="EZH231" s="20"/>
      <c r="EZI231" s="20"/>
      <c r="EZJ231" s="20"/>
      <c r="EZK231" s="20"/>
      <c r="EZL231" s="20"/>
      <c r="EZM231" s="20"/>
      <c r="EZN231" s="20"/>
      <c r="EZO231" s="20"/>
      <c r="EZP231" s="20"/>
      <c r="EZQ231" s="20"/>
      <c r="EZR231" s="20"/>
      <c r="EZS231" s="20"/>
      <c r="EZT231" s="20"/>
      <c r="EZU231" s="20"/>
      <c r="EZV231" s="20"/>
      <c r="EZW231" s="20"/>
      <c r="EZX231" s="20"/>
      <c r="EZY231" s="20"/>
      <c r="EZZ231" s="20"/>
      <c r="FAA231" s="20"/>
      <c r="FAB231" s="20"/>
      <c r="FAC231" s="20"/>
      <c r="FAD231" s="20"/>
      <c r="FAE231" s="20"/>
      <c r="FAF231" s="20"/>
      <c r="FAG231" s="20"/>
      <c r="FAH231" s="20"/>
      <c r="FAI231" s="20"/>
      <c r="FAJ231" s="20"/>
      <c r="FAK231" s="20"/>
      <c r="FAL231" s="20"/>
      <c r="FAM231" s="20"/>
      <c r="FAN231" s="20"/>
      <c r="FAO231" s="20"/>
      <c r="FAP231" s="20"/>
      <c r="FAQ231" s="20"/>
      <c r="FAR231" s="20"/>
      <c r="FAS231" s="20"/>
      <c r="FAT231" s="20"/>
      <c r="FAU231" s="20"/>
      <c r="FAV231" s="20"/>
      <c r="FAW231" s="20"/>
      <c r="FAX231" s="20"/>
      <c r="FAY231" s="20"/>
      <c r="FAZ231" s="20"/>
      <c r="FBA231" s="20"/>
      <c r="FBB231" s="20"/>
      <c r="FBC231" s="20"/>
      <c r="FBD231" s="20"/>
      <c r="FBE231" s="20"/>
      <c r="FBF231" s="20"/>
      <c r="FBG231" s="20"/>
      <c r="FBH231" s="20"/>
      <c r="FBI231" s="20"/>
      <c r="FBJ231" s="20"/>
      <c r="FBK231" s="20"/>
      <c r="FBL231" s="20"/>
      <c r="FBM231" s="20"/>
      <c r="FBN231" s="20"/>
      <c r="FBO231" s="20"/>
      <c r="FBP231" s="20"/>
      <c r="FBQ231" s="20"/>
      <c r="FBR231" s="20"/>
      <c r="FBS231" s="20"/>
      <c r="FBT231" s="20"/>
      <c r="FBU231" s="20"/>
      <c r="FBV231" s="20"/>
      <c r="FBW231" s="20"/>
      <c r="FBX231" s="20"/>
      <c r="FBY231" s="20"/>
      <c r="FBZ231" s="20"/>
      <c r="FCA231" s="20"/>
      <c r="FCB231" s="20"/>
      <c r="FCC231" s="20"/>
      <c r="FCD231" s="20"/>
      <c r="FCE231" s="20"/>
      <c r="FCF231" s="20"/>
      <c r="FCG231" s="20"/>
      <c r="FCH231" s="20"/>
      <c r="FCI231" s="20"/>
      <c r="FCJ231" s="20"/>
      <c r="FCK231" s="20"/>
      <c r="FCL231" s="20"/>
      <c r="FCM231" s="20"/>
      <c r="FCN231" s="20"/>
      <c r="FCO231" s="20"/>
      <c r="FCP231" s="20"/>
      <c r="FCQ231" s="20"/>
      <c r="FCR231" s="20"/>
      <c r="FCS231" s="20"/>
      <c r="FCT231" s="20"/>
      <c r="FCU231" s="20"/>
      <c r="FCV231" s="20"/>
      <c r="FCW231" s="20"/>
      <c r="FCX231" s="20"/>
      <c r="FCY231" s="20"/>
      <c r="FCZ231" s="20"/>
      <c r="FDA231" s="20"/>
      <c r="FDB231" s="20"/>
      <c r="FDC231" s="20"/>
      <c r="FDD231" s="20"/>
      <c r="FDE231" s="20"/>
      <c r="FDF231" s="20"/>
      <c r="FDG231" s="20"/>
      <c r="FDH231" s="20"/>
      <c r="FDI231" s="20"/>
      <c r="FDJ231" s="20"/>
      <c r="FDK231" s="20"/>
      <c r="FDL231" s="20"/>
      <c r="FDM231" s="20"/>
      <c r="FDN231" s="20"/>
      <c r="FDO231" s="20"/>
      <c r="FDP231" s="20"/>
      <c r="FDQ231" s="20"/>
      <c r="FDR231" s="20"/>
      <c r="FDS231" s="20"/>
      <c r="FDT231" s="20"/>
      <c r="FDU231" s="20"/>
      <c r="FDV231" s="20"/>
      <c r="FDW231" s="20"/>
      <c r="FDX231" s="20"/>
      <c r="FDY231" s="20"/>
      <c r="FDZ231" s="20"/>
      <c r="FEA231" s="20"/>
      <c r="FEB231" s="20"/>
      <c r="FEC231" s="20"/>
      <c r="FED231" s="20"/>
      <c r="FEE231" s="20"/>
      <c r="FEF231" s="20"/>
      <c r="FEG231" s="20"/>
      <c r="FEH231" s="20"/>
      <c r="FEI231" s="20"/>
      <c r="FEJ231" s="20"/>
      <c r="FEK231" s="20"/>
      <c r="FEL231" s="20"/>
      <c r="FEM231" s="20"/>
      <c r="FEN231" s="20"/>
      <c r="FEO231" s="20"/>
      <c r="FEP231" s="20"/>
      <c r="FEQ231" s="20"/>
      <c r="FER231" s="20"/>
      <c r="FES231" s="20"/>
      <c r="FET231" s="20"/>
      <c r="FEU231" s="20"/>
      <c r="FEV231" s="20"/>
      <c r="FEW231" s="20"/>
      <c r="FEX231" s="20"/>
      <c r="FEY231" s="20"/>
      <c r="FEZ231" s="20"/>
      <c r="FFA231" s="20"/>
      <c r="FFB231" s="20"/>
      <c r="FFC231" s="20"/>
      <c r="FFD231" s="20"/>
      <c r="FFE231" s="20"/>
      <c r="FFF231" s="20"/>
      <c r="FFG231" s="20"/>
      <c r="FFH231" s="20"/>
      <c r="FFI231" s="20"/>
      <c r="FFJ231" s="20"/>
      <c r="FFK231" s="20"/>
      <c r="FFL231" s="20"/>
      <c r="FFM231" s="20"/>
      <c r="FFN231" s="20"/>
      <c r="FFO231" s="20"/>
      <c r="FFP231" s="20"/>
      <c r="FFQ231" s="20"/>
      <c r="FFR231" s="20"/>
      <c r="FFS231" s="20"/>
      <c r="FFT231" s="20"/>
      <c r="FFU231" s="20"/>
      <c r="FFV231" s="20"/>
      <c r="FFW231" s="20"/>
      <c r="FFX231" s="20"/>
      <c r="FFY231" s="20"/>
      <c r="FFZ231" s="20"/>
      <c r="FGA231" s="20"/>
      <c r="FGB231" s="20"/>
      <c r="FGC231" s="20"/>
      <c r="FGD231" s="20"/>
      <c r="FGE231" s="20"/>
      <c r="FGF231" s="20"/>
      <c r="FGG231" s="20"/>
      <c r="FGH231" s="20"/>
      <c r="FGI231" s="20"/>
      <c r="FGJ231" s="20"/>
      <c r="FGK231" s="20"/>
      <c r="FGL231" s="20"/>
      <c r="FGM231" s="20"/>
      <c r="FGN231" s="20"/>
      <c r="FGO231" s="20"/>
      <c r="FGP231" s="20"/>
      <c r="FGQ231" s="20"/>
      <c r="FGR231" s="20"/>
      <c r="FGS231" s="20"/>
      <c r="FGT231" s="20"/>
      <c r="FGU231" s="20"/>
      <c r="FGV231" s="20"/>
      <c r="FGW231" s="20"/>
      <c r="FGX231" s="20"/>
      <c r="FGY231" s="20"/>
      <c r="FGZ231" s="20"/>
      <c r="FHA231" s="20"/>
      <c r="FHB231" s="20"/>
      <c r="FHC231" s="20"/>
      <c r="FHD231" s="20"/>
      <c r="FHE231" s="20"/>
      <c r="FHF231" s="20"/>
      <c r="FHG231" s="20"/>
      <c r="FHH231" s="20"/>
      <c r="FHI231" s="20"/>
      <c r="FHJ231" s="20"/>
      <c r="FHK231" s="20"/>
      <c r="FHL231" s="20"/>
      <c r="FHM231" s="20"/>
      <c r="FHN231" s="20"/>
      <c r="FHO231" s="20"/>
      <c r="FHP231" s="20"/>
      <c r="FHQ231" s="20"/>
      <c r="FHR231" s="20"/>
      <c r="FHS231" s="20"/>
      <c r="FHT231" s="20"/>
      <c r="FHU231" s="20"/>
      <c r="FHV231" s="20"/>
      <c r="FHW231" s="20"/>
      <c r="FHX231" s="20"/>
      <c r="FHY231" s="20"/>
      <c r="FHZ231" s="20"/>
      <c r="FIA231" s="20"/>
      <c r="FIB231" s="20"/>
      <c r="FIC231" s="20"/>
      <c r="FID231" s="20"/>
      <c r="FIE231" s="20"/>
      <c r="FIF231" s="20"/>
      <c r="FIG231" s="20"/>
      <c r="FIH231" s="20"/>
      <c r="FII231" s="20"/>
      <c r="FIJ231" s="20"/>
      <c r="FIK231" s="20"/>
      <c r="FIL231" s="20"/>
      <c r="FIM231" s="20"/>
      <c r="FIN231" s="20"/>
      <c r="FIO231" s="20"/>
      <c r="FIP231" s="20"/>
      <c r="FIQ231" s="20"/>
      <c r="FIR231" s="20"/>
      <c r="FIS231" s="20"/>
      <c r="FIT231" s="20"/>
      <c r="FIU231" s="20"/>
      <c r="FIV231" s="20"/>
      <c r="FIW231" s="20"/>
      <c r="FIX231" s="20"/>
      <c r="FIY231" s="20"/>
      <c r="FIZ231" s="20"/>
      <c r="FJA231" s="20"/>
      <c r="FJB231" s="20"/>
      <c r="FJC231" s="20"/>
      <c r="FJD231" s="20"/>
      <c r="FJE231" s="20"/>
      <c r="FJF231" s="20"/>
      <c r="FJG231" s="20"/>
      <c r="FJH231" s="20"/>
      <c r="FJI231" s="20"/>
      <c r="FJJ231" s="20"/>
      <c r="FJK231" s="20"/>
      <c r="FJL231" s="20"/>
      <c r="FJM231" s="20"/>
      <c r="FJN231" s="20"/>
      <c r="FJO231" s="20"/>
      <c r="FJP231" s="20"/>
      <c r="FJQ231" s="20"/>
      <c r="FJR231" s="20"/>
      <c r="FJS231" s="20"/>
      <c r="FJT231" s="20"/>
      <c r="FJU231" s="20"/>
      <c r="FJV231" s="20"/>
      <c r="FJW231" s="20"/>
      <c r="FJX231" s="20"/>
      <c r="FJY231" s="20"/>
      <c r="FJZ231" s="20"/>
      <c r="FKA231" s="20"/>
      <c r="FKB231" s="20"/>
      <c r="FKC231" s="20"/>
      <c r="FKD231" s="20"/>
      <c r="FKE231" s="20"/>
      <c r="FKF231" s="20"/>
      <c r="FKG231" s="20"/>
      <c r="FKH231" s="20"/>
      <c r="FKI231" s="20"/>
      <c r="FKJ231" s="20"/>
      <c r="FKK231" s="20"/>
      <c r="FKL231" s="20"/>
      <c r="FKM231" s="20"/>
      <c r="FKN231" s="20"/>
      <c r="FKO231" s="20"/>
      <c r="FKP231" s="20"/>
      <c r="FKQ231" s="20"/>
      <c r="FKR231" s="20"/>
      <c r="FKS231" s="20"/>
      <c r="FKT231" s="20"/>
      <c r="FKU231" s="20"/>
      <c r="FKV231" s="20"/>
      <c r="FKW231" s="20"/>
      <c r="FKX231" s="20"/>
      <c r="FKY231" s="20"/>
      <c r="FKZ231" s="20"/>
      <c r="FLA231" s="20"/>
      <c r="FLB231" s="20"/>
      <c r="FLC231" s="20"/>
      <c r="FLD231" s="20"/>
      <c r="FLE231" s="20"/>
      <c r="FLF231" s="20"/>
      <c r="FLG231" s="20"/>
      <c r="FLH231" s="20"/>
      <c r="FLI231" s="20"/>
      <c r="FLJ231" s="20"/>
      <c r="FLK231" s="20"/>
      <c r="FLL231" s="20"/>
      <c r="FLM231" s="20"/>
      <c r="FLN231" s="20"/>
      <c r="FLO231" s="20"/>
      <c r="FLP231" s="20"/>
      <c r="FLQ231" s="20"/>
      <c r="FLR231" s="20"/>
      <c r="FLS231" s="20"/>
      <c r="FLT231" s="20"/>
      <c r="FLU231" s="20"/>
      <c r="FLV231" s="20"/>
      <c r="FLW231" s="20"/>
      <c r="FLX231" s="20"/>
      <c r="FLY231" s="20"/>
      <c r="FLZ231" s="20"/>
      <c r="FMA231" s="20"/>
      <c r="FMB231" s="20"/>
      <c r="FMC231" s="20"/>
      <c r="FMD231" s="20"/>
      <c r="FME231" s="20"/>
      <c r="FMF231" s="20"/>
      <c r="FMG231" s="20"/>
      <c r="FMH231" s="20"/>
      <c r="FMI231" s="20"/>
      <c r="FMJ231" s="20"/>
      <c r="FMK231" s="20"/>
      <c r="FML231" s="20"/>
      <c r="FMM231" s="20"/>
      <c r="FMN231" s="20"/>
      <c r="FMO231" s="20"/>
      <c r="FMP231" s="20"/>
      <c r="FMQ231" s="20"/>
      <c r="FMR231" s="20"/>
      <c r="FMS231" s="20"/>
      <c r="FMT231" s="20"/>
      <c r="FMU231" s="20"/>
      <c r="FMV231" s="20"/>
      <c r="FMW231" s="20"/>
      <c r="FMX231" s="20"/>
      <c r="FMY231" s="20"/>
      <c r="FMZ231" s="20"/>
      <c r="FNA231" s="20"/>
      <c r="FNB231" s="20"/>
      <c r="FNC231" s="20"/>
      <c r="FND231" s="20"/>
      <c r="FNE231" s="20"/>
      <c r="FNF231" s="20"/>
      <c r="FNG231" s="20"/>
      <c r="FNH231" s="20"/>
      <c r="FNI231" s="20"/>
      <c r="FNJ231" s="20"/>
      <c r="FNK231" s="20"/>
      <c r="FNL231" s="20"/>
      <c r="FNM231" s="20"/>
      <c r="FNN231" s="20"/>
      <c r="FNO231" s="20"/>
      <c r="FNP231" s="20"/>
      <c r="FNQ231" s="20"/>
      <c r="FNR231" s="20"/>
      <c r="FNS231" s="20"/>
      <c r="FNT231" s="20"/>
      <c r="FNU231" s="20"/>
      <c r="FNV231" s="20"/>
      <c r="FNW231" s="20"/>
      <c r="FNX231" s="20"/>
      <c r="FNY231" s="20"/>
      <c r="FNZ231" s="20"/>
      <c r="FOA231" s="20"/>
      <c r="FOB231" s="20"/>
      <c r="FOC231" s="20"/>
      <c r="FOD231" s="20"/>
      <c r="FOE231" s="20"/>
      <c r="FOF231" s="20"/>
      <c r="FOG231" s="20"/>
      <c r="FOH231" s="20"/>
      <c r="FOI231" s="20"/>
      <c r="FOJ231" s="20"/>
      <c r="FOK231" s="20"/>
      <c r="FOL231" s="20"/>
      <c r="FOM231" s="20"/>
      <c r="FON231" s="20"/>
      <c r="FOO231" s="20"/>
      <c r="FOP231" s="20"/>
      <c r="FOQ231" s="20"/>
      <c r="FOR231" s="20"/>
      <c r="FOS231" s="20"/>
      <c r="FOT231" s="20"/>
      <c r="FOU231" s="20"/>
      <c r="FOV231" s="20"/>
      <c r="FOW231" s="20"/>
      <c r="FOX231" s="20"/>
      <c r="FOY231" s="20"/>
      <c r="FOZ231" s="20"/>
      <c r="FPA231" s="20"/>
      <c r="FPB231" s="20"/>
      <c r="FPC231" s="20"/>
      <c r="FPD231" s="20"/>
      <c r="FPE231" s="20"/>
      <c r="FPF231" s="20"/>
      <c r="FPG231" s="20"/>
      <c r="FPH231" s="20"/>
      <c r="FPI231" s="20"/>
      <c r="FPJ231" s="20"/>
      <c r="FPK231" s="20"/>
      <c r="FPL231" s="20"/>
      <c r="FPM231" s="20"/>
      <c r="FPN231" s="20"/>
      <c r="FPO231" s="20"/>
      <c r="FPP231" s="20"/>
      <c r="FPQ231" s="20"/>
      <c r="FPR231" s="20"/>
      <c r="FPS231" s="20"/>
      <c r="FPT231" s="20"/>
      <c r="FPU231" s="20"/>
      <c r="FPV231" s="20"/>
      <c r="FPW231" s="20"/>
      <c r="FPX231" s="20"/>
      <c r="FPY231" s="20"/>
      <c r="FPZ231" s="20"/>
      <c r="FQA231" s="20"/>
      <c r="FQB231" s="20"/>
      <c r="FQC231" s="20"/>
      <c r="FQD231" s="20"/>
      <c r="FQE231" s="20"/>
      <c r="FQF231" s="20"/>
      <c r="FQG231" s="20"/>
      <c r="FQH231" s="20"/>
      <c r="FQI231" s="20"/>
      <c r="FQJ231" s="20"/>
      <c r="FQK231" s="20"/>
      <c r="FQL231" s="20"/>
      <c r="FQM231" s="20"/>
      <c r="FQN231" s="20"/>
      <c r="FQO231" s="20"/>
      <c r="FQP231" s="20"/>
      <c r="FQQ231" s="20"/>
      <c r="FQR231" s="20"/>
      <c r="FQS231" s="20"/>
      <c r="FQT231" s="20"/>
      <c r="FQU231" s="20"/>
      <c r="FQV231" s="20"/>
      <c r="FQW231" s="20"/>
      <c r="FQX231" s="20"/>
      <c r="FQY231" s="20"/>
      <c r="FQZ231" s="20"/>
      <c r="FRA231" s="20"/>
      <c r="FRB231" s="20"/>
      <c r="FRC231" s="20"/>
      <c r="FRD231" s="20"/>
      <c r="FRE231" s="20"/>
      <c r="FRF231" s="20"/>
      <c r="FRG231" s="20"/>
      <c r="FRH231" s="20"/>
      <c r="FRI231" s="20"/>
      <c r="FRJ231" s="20"/>
      <c r="FRK231" s="20"/>
      <c r="FRL231" s="20"/>
      <c r="FRM231" s="20"/>
      <c r="FRN231" s="20"/>
      <c r="FRO231" s="20"/>
      <c r="FRP231" s="20"/>
      <c r="FRQ231" s="20"/>
      <c r="FRR231" s="20"/>
      <c r="FRS231" s="20"/>
      <c r="FRT231" s="20"/>
      <c r="FRU231" s="20"/>
      <c r="FRV231" s="20"/>
      <c r="FRW231" s="20"/>
      <c r="FRX231" s="20"/>
      <c r="FRY231" s="20"/>
      <c r="FRZ231" s="20"/>
      <c r="FSA231" s="20"/>
      <c r="FSB231" s="20"/>
      <c r="FSC231" s="20"/>
      <c r="FSD231" s="20"/>
      <c r="FSE231" s="20"/>
      <c r="FSF231" s="20"/>
      <c r="FSG231" s="20"/>
      <c r="FSH231" s="20"/>
      <c r="FSI231" s="20"/>
      <c r="FSJ231" s="20"/>
      <c r="FSK231" s="20"/>
      <c r="FSL231" s="20"/>
      <c r="FSM231" s="20"/>
      <c r="FSN231" s="20"/>
      <c r="FSO231" s="20"/>
      <c r="FSP231" s="20"/>
      <c r="FSQ231" s="20"/>
      <c r="FSR231" s="20"/>
      <c r="FSS231" s="20"/>
      <c r="FST231" s="20"/>
      <c r="FSU231" s="20"/>
      <c r="FSV231" s="20"/>
      <c r="FSW231" s="20"/>
      <c r="FSX231" s="20"/>
      <c r="FSY231" s="20"/>
      <c r="FSZ231" s="20"/>
      <c r="FTA231" s="20"/>
      <c r="FTB231" s="20"/>
      <c r="FTC231" s="20"/>
      <c r="FTD231" s="20"/>
      <c r="FTE231" s="20"/>
      <c r="FTF231" s="20"/>
      <c r="FTG231" s="20"/>
      <c r="FTH231" s="20"/>
      <c r="FTI231" s="20"/>
      <c r="FTJ231" s="20"/>
      <c r="FTK231" s="20"/>
      <c r="FTL231" s="20"/>
      <c r="FTM231" s="20"/>
      <c r="FTN231" s="20"/>
      <c r="FTO231" s="20"/>
      <c r="FTP231" s="20"/>
      <c r="FTQ231" s="20"/>
      <c r="FTR231" s="20"/>
      <c r="FTS231" s="20"/>
      <c r="FTT231" s="20"/>
      <c r="FTU231" s="20"/>
      <c r="FTV231" s="20"/>
      <c r="FTW231" s="20"/>
      <c r="FTX231" s="20"/>
      <c r="FTY231" s="20"/>
      <c r="FTZ231" s="20"/>
      <c r="FUA231" s="20"/>
      <c r="FUB231" s="20"/>
      <c r="FUC231" s="20"/>
      <c r="FUD231" s="20"/>
      <c r="FUE231" s="20"/>
      <c r="FUF231" s="20"/>
      <c r="FUG231" s="20"/>
      <c r="FUH231" s="20"/>
      <c r="FUI231" s="20"/>
      <c r="FUJ231" s="20"/>
      <c r="FUK231" s="20"/>
      <c r="FUL231" s="20"/>
      <c r="FUM231" s="20"/>
      <c r="FUN231" s="20"/>
      <c r="FUO231" s="20"/>
      <c r="FUP231" s="20"/>
      <c r="FUQ231" s="20"/>
      <c r="FUR231" s="20"/>
      <c r="FUS231" s="20"/>
      <c r="FUT231" s="20"/>
      <c r="FUU231" s="20"/>
      <c r="FUV231" s="20"/>
      <c r="FUW231" s="20"/>
      <c r="FUX231" s="20"/>
      <c r="FUY231" s="20"/>
      <c r="FUZ231" s="20"/>
      <c r="FVA231" s="20"/>
      <c r="FVB231" s="20"/>
      <c r="FVC231" s="20"/>
      <c r="FVD231" s="20"/>
      <c r="FVE231" s="20"/>
      <c r="FVF231" s="20"/>
      <c r="FVG231" s="20"/>
      <c r="FVH231" s="20"/>
      <c r="FVI231" s="20"/>
      <c r="FVJ231" s="20"/>
      <c r="FVK231" s="20"/>
      <c r="FVL231" s="20"/>
      <c r="FVM231" s="20"/>
      <c r="FVN231" s="20"/>
      <c r="FVO231" s="20"/>
      <c r="FVP231" s="20"/>
      <c r="FVQ231" s="20"/>
      <c r="FVR231" s="20"/>
      <c r="FVS231" s="20"/>
      <c r="FVT231" s="20"/>
      <c r="FVU231" s="20"/>
      <c r="FVV231" s="20"/>
      <c r="FVW231" s="20"/>
      <c r="FVX231" s="20"/>
      <c r="FVY231" s="20"/>
      <c r="FVZ231" s="20"/>
      <c r="FWA231" s="20"/>
      <c r="FWB231" s="20"/>
      <c r="FWC231" s="20"/>
      <c r="FWD231" s="20"/>
      <c r="FWE231" s="20"/>
      <c r="FWF231" s="20"/>
      <c r="FWG231" s="20"/>
      <c r="FWH231" s="20"/>
      <c r="FWI231" s="20"/>
      <c r="FWJ231" s="20"/>
      <c r="FWK231" s="20"/>
      <c r="FWL231" s="20"/>
      <c r="FWM231" s="20"/>
      <c r="FWN231" s="20"/>
      <c r="FWO231" s="20"/>
      <c r="FWP231" s="20"/>
      <c r="FWQ231" s="20"/>
      <c r="FWR231" s="20"/>
      <c r="FWS231" s="20"/>
      <c r="FWT231" s="20"/>
      <c r="FWU231" s="20"/>
      <c r="FWV231" s="20"/>
      <c r="FWW231" s="20"/>
      <c r="FWX231" s="20"/>
      <c r="FWY231" s="20"/>
      <c r="FWZ231" s="20"/>
      <c r="FXA231" s="20"/>
      <c r="FXB231" s="20"/>
      <c r="FXC231" s="20"/>
      <c r="FXD231" s="20"/>
      <c r="FXE231" s="20"/>
      <c r="FXF231" s="20"/>
      <c r="FXG231" s="20"/>
      <c r="FXH231" s="20"/>
      <c r="FXI231" s="20"/>
      <c r="FXJ231" s="20"/>
      <c r="FXK231" s="20"/>
      <c r="FXL231" s="20"/>
      <c r="FXM231" s="20"/>
      <c r="FXN231" s="20"/>
      <c r="FXO231" s="20"/>
      <c r="FXP231" s="20"/>
      <c r="FXQ231" s="20"/>
      <c r="FXR231" s="20"/>
      <c r="FXS231" s="20"/>
      <c r="FXT231" s="20"/>
      <c r="FXU231" s="20"/>
      <c r="FXV231" s="20"/>
      <c r="FXW231" s="20"/>
      <c r="FXX231" s="20"/>
      <c r="FXY231" s="20"/>
      <c r="FXZ231" s="20"/>
      <c r="FYA231" s="20"/>
      <c r="FYB231" s="20"/>
      <c r="FYC231" s="20"/>
      <c r="FYD231" s="20"/>
      <c r="FYE231" s="20"/>
      <c r="FYF231" s="20"/>
      <c r="FYG231" s="20"/>
      <c r="FYH231" s="20"/>
      <c r="FYI231" s="20"/>
      <c r="FYJ231" s="20"/>
      <c r="FYK231" s="20"/>
      <c r="FYL231" s="20"/>
      <c r="FYM231" s="20"/>
      <c r="FYN231" s="20"/>
      <c r="FYO231" s="20"/>
      <c r="FYP231" s="20"/>
      <c r="FYQ231" s="20"/>
      <c r="FYR231" s="20"/>
      <c r="FYS231" s="20"/>
      <c r="FYT231" s="20"/>
      <c r="FYU231" s="20"/>
      <c r="FYV231" s="20"/>
      <c r="FYW231" s="20"/>
      <c r="FYX231" s="20"/>
      <c r="FYY231" s="20"/>
      <c r="FYZ231" s="20"/>
      <c r="FZA231" s="20"/>
      <c r="FZB231" s="20"/>
      <c r="FZC231" s="20"/>
      <c r="FZD231" s="20"/>
      <c r="FZE231" s="20"/>
      <c r="FZF231" s="20"/>
      <c r="FZG231" s="20"/>
      <c r="FZH231" s="20"/>
      <c r="FZI231" s="20"/>
      <c r="FZJ231" s="20"/>
      <c r="FZK231" s="20"/>
      <c r="FZL231" s="20"/>
      <c r="FZM231" s="20"/>
      <c r="FZN231" s="20"/>
      <c r="FZO231" s="20"/>
      <c r="FZP231" s="20"/>
      <c r="FZQ231" s="20"/>
      <c r="FZR231" s="20"/>
      <c r="FZS231" s="20"/>
      <c r="FZT231" s="20"/>
      <c r="FZU231" s="20"/>
      <c r="FZV231" s="20"/>
      <c r="FZW231" s="20"/>
      <c r="FZX231" s="20"/>
      <c r="FZY231" s="20"/>
      <c r="FZZ231" s="20"/>
      <c r="GAA231" s="20"/>
      <c r="GAB231" s="20"/>
      <c r="GAC231" s="20"/>
      <c r="GAD231" s="20"/>
      <c r="GAE231" s="20"/>
      <c r="GAF231" s="20"/>
      <c r="GAG231" s="20"/>
      <c r="GAH231" s="20"/>
      <c r="GAI231" s="20"/>
      <c r="GAJ231" s="20"/>
      <c r="GAK231" s="20"/>
      <c r="GAL231" s="20"/>
      <c r="GAM231" s="20"/>
      <c r="GAN231" s="20"/>
      <c r="GAO231" s="20"/>
      <c r="GAP231" s="20"/>
      <c r="GAQ231" s="20"/>
      <c r="GAR231" s="20"/>
      <c r="GAS231" s="20"/>
      <c r="GAT231" s="20"/>
      <c r="GAU231" s="20"/>
      <c r="GAV231" s="20"/>
      <c r="GAW231" s="20"/>
      <c r="GAX231" s="20"/>
      <c r="GAY231" s="20"/>
      <c r="GAZ231" s="20"/>
      <c r="GBA231" s="20"/>
      <c r="GBB231" s="20"/>
      <c r="GBC231" s="20"/>
      <c r="GBD231" s="20"/>
      <c r="GBE231" s="20"/>
      <c r="GBF231" s="20"/>
      <c r="GBG231" s="20"/>
      <c r="GBH231" s="20"/>
      <c r="GBI231" s="20"/>
      <c r="GBJ231" s="20"/>
      <c r="GBK231" s="20"/>
      <c r="GBL231" s="20"/>
      <c r="GBM231" s="20"/>
      <c r="GBN231" s="20"/>
      <c r="GBO231" s="20"/>
      <c r="GBP231" s="20"/>
      <c r="GBQ231" s="20"/>
      <c r="GBR231" s="20"/>
      <c r="GBS231" s="20"/>
      <c r="GBT231" s="20"/>
      <c r="GBU231" s="20"/>
      <c r="GBV231" s="20"/>
      <c r="GBW231" s="20"/>
      <c r="GBX231" s="20"/>
      <c r="GBY231" s="20"/>
      <c r="GBZ231" s="20"/>
      <c r="GCA231" s="20"/>
      <c r="GCB231" s="20"/>
      <c r="GCC231" s="20"/>
      <c r="GCD231" s="20"/>
      <c r="GCE231" s="20"/>
      <c r="GCF231" s="20"/>
      <c r="GCG231" s="20"/>
      <c r="GCH231" s="20"/>
      <c r="GCI231" s="20"/>
      <c r="GCJ231" s="20"/>
      <c r="GCK231" s="20"/>
      <c r="GCL231" s="20"/>
      <c r="GCM231" s="20"/>
      <c r="GCN231" s="20"/>
      <c r="GCO231" s="20"/>
      <c r="GCP231" s="20"/>
      <c r="GCQ231" s="20"/>
      <c r="GCR231" s="20"/>
      <c r="GCS231" s="20"/>
      <c r="GCT231" s="20"/>
      <c r="GCU231" s="20"/>
      <c r="GCV231" s="20"/>
      <c r="GCW231" s="20"/>
      <c r="GCX231" s="20"/>
      <c r="GCY231" s="20"/>
      <c r="GCZ231" s="20"/>
      <c r="GDA231" s="20"/>
      <c r="GDB231" s="20"/>
      <c r="GDC231" s="20"/>
      <c r="GDD231" s="20"/>
      <c r="GDE231" s="20"/>
      <c r="GDF231" s="20"/>
      <c r="GDG231" s="20"/>
      <c r="GDH231" s="20"/>
      <c r="GDI231" s="20"/>
      <c r="GDJ231" s="20"/>
      <c r="GDK231" s="20"/>
      <c r="GDL231" s="20"/>
      <c r="GDM231" s="20"/>
      <c r="GDN231" s="20"/>
      <c r="GDO231" s="20"/>
      <c r="GDP231" s="20"/>
      <c r="GDQ231" s="20"/>
      <c r="GDR231" s="20"/>
      <c r="GDS231" s="20"/>
      <c r="GDT231" s="20"/>
      <c r="GDU231" s="20"/>
      <c r="GDV231" s="20"/>
      <c r="GDW231" s="20"/>
      <c r="GDX231" s="20"/>
      <c r="GDY231" s="20"/>
      <c r="GDZ231" s="20"/>
      <c r="GEA231" s="20"/>
      <c r="GEB231" s="20"/>
      <c r="GEC231" s="20"/>
      <c r="GED231" s="20"/>
      <c r="GEE231" s="20"/>
      <c r="GEF231" s="20"/>
      <c r="GEG231" s="20"/>
      <c r="GEH231" s="20"/>
      <c r="GEI231" s="20"/>
      <c r="GEJ231" s="20"/>
      <c r="GEK231" s="20"/>
      <c r="GEL231" s="20"/>
      <c r="GEM231" s="20"/>
      <c r="GEN231" s="20"/>
      <c r="GEO231" s="20"/>
      <c r="GEP231" s="20"/>
      <c r="GEQ231" s="20"/>
      <c r="GER231" s="20"/>
      <c r="GES231" s="20"/>
      <c r="GET231" s="20"/>
      <c r="GEU231" s="20"/>
      <c r="GEV231" s="20"/>
      <c r="GEW231" s="20"/>
      <c r="GEX231" s="20"/>
      <c r="GEY231" s="20"/>
      <c r="GEZ231" s="20"/>
      <c r="GFA231" s="20"/>
      <c r="GFB231" s="20"/>
      <c r="GFC231" s="20"/>
      <c r="GFD231" s="20"/>
      <c r="GFE231" s="20"/>
      <c r="GFF231" s="20"/>
      <c r="GFG231" s="20"/>
      <c r="GFH231" s="20"/>
      <c r="GFI231" s="20"/>
      <c r="GFJ231" s="20"/>
      <c r="GFK231" s="20"/>
      <c r="GFL231" s="20"/>
      <c r="GFM231" s="20"/>
      <c r="GFN231" s="20"/>
      <c r="GFO231" s="20"/>
      <c r="GFP231" s="20"/>
      <c r="GFQ231" s="20"/>
      <c r="GFR231" s="20"/>
      <c r="GFS231" s="20"/>
      <c r="GFT231" s="20"/>
      <c r="GFU231" s="20"/>
      <c r="GFV231" s="20"/>
      <c r="GFW231" s="20"/>
      <c r="GFX231" s="20"/>
      <c r="GFY231" s="20"/>
      <c r="GFZ231" s="20"/>
      <c r="GGA231" s="20"/>
      <c r="GGB231" s="20"/>
      <c r="GGC231" s="20"/>
      <c r="GGD231" s="20"/>
      <c r="GGE231" s="20"/>
      <c r="GGF231" s="20"/>
      <c r="GGG231" s="20"/>
      <c r="GGH231" s="20"/>
      <c r="GGI231" s="20"/>
      <c r="GGJ231" s="20"/>
      <c r="GGK231" s="20"/>
      <c r="GGL231" s="20"/>
      <c r="GGM231" s="20"/>
      <c r="GGN231" s="20"/>
      <c r="GGO231" s="20"/>
      <c r="GGP231" s="20"/>
      <c r="GGQ231" s="20"/>
      <c r="GGR231" s="20"/>
      <c r="GGS231" s="20"/>
      <c r="GGT231" s="20"/>
      <c r="GGU231" s="20"/>
      <c r="GGV231" s="20"/>
      <c r="GGW231" s="20"/>
      <c r="GGX231" s="20"/>
      <c r="GGY231" s="20"/>
      <c r="GGZ231" s="20"/>
      <c r="GHA231" s="20"/>
      <c r="GHB231" s="20"/>
      <c r="GHC231" s="20"/>
      <c r="GHD231" s="20"/>
      <c r="GHE231" s="20"/>
      <c r="GHF231" s="20"/>
      <c r="GHG231" s="20"/>
      <c r="GHH231" s="20"/>
      <c r="GHI231" s="20"/>
      <c r="GHJ231" s="20"/>
      <c r="GHK231" s="20"/>
      <c r="GHL231" s="20"/>
      <c r="GHM231" s="20"/>
      <c r="GHN231" s="20"/>
      <c r="GHO231" s="20"/>
      <c r="GHP231" s="20"/>
      <c r="GHQ231" s="20"/>
      <c r="GHR231" s="20"/>
      <c r="GHS231" s="20"/>
      <c r="GHT231" s="20"/>
      <c r="GHU231" s="20"/>
      <c r="GHV231" s="20"/>
      <c r="GHW231" s="20"/>
      <c r="GHX231" s="20"/>
      <c r="GHY231" s="20"/>
      <c r="GHZ231" s="20"/>
      <c r="GIA231" s="20"/>
      <c r="GIB231" s="20"/>
      <c r="GIC231" s="20"/>
      <c r="GID231" s="20"/>
      <c r="GIE231" s="20"/>
      <c r="GIF231" s="20"/>
      <c r="GIG231" s="20"/>
      <c r="GIH231" s="20"/>
      <c r="GII231" s="20"/>
      <c r="GIJ231" s="20"/>
      <c r="GIK231" s="20"/>
      <c r="GIL231" s="20"/>
      <c r="GIM231" s="20"/>
      <c r="GIN231" s="20"/>
      <c r="GIO231" s="20"/>
      <c r="GIP231" s="20"/>
      <c r="GIQ231" s="20"/>
      <c r="GIR231" s="20"/>
      <c r="GIS231" s="20"/>
      <c r="GIT231" s="20"/>
      <c r="GIU231" s="20"/>
      <c r="GIV231" s="20"/>
      <c r="GIW231" s="20"/>
      <c r="GIX231" s="20"/>
      <c r="GIY231" s="20"/>
      <c r="GIZ231" s="20"/>
      <c r="GJA231" s="20"/>
      <c r="GJB231" s="20"/>
      <c r="GJC231" s="20"/>
      <c r="GJD231" s="20"/>
      <c r="GJE231" s="20"/>
      <c r="GJF231" s="20"/>
      <c r="GJG231" s="20"/>
      <c r="GJH231" s="20"/>
      <c r="GJI231" s="20"/>
      <c r="GJJ231" s="20"/>
      <c r="GJK231" s="20"/>
      <c r="GJL231" s="20"/>
      <c r="GJM231" s="20"/>
      <c r="GJN231" s="20"/>
      <c r="GJO231" s="20"/>
      <c r="GJP231" s="20"/>
      <c r="GJQ231" s="20"/>
      <c r="GJR231" s="20"/>
      <c r="GJS231" s="20"/>
      <c r="GJT231" s="20"/>
      <c r="GJU231" s="20"/>
      <c r="GJV231" s="20"/>
      <c r="GJW231" s="20"/>
      <c r="GJX231" s="20"/>
      <c r="GJY231" s="20"/>
      <c r="GJZ231" s="20"/>
      <c r="GKA231" s="20"/>
      <c r="GKB231" s="20"/>
      <c r="GKC231" s="20"/>
      <c r="GKD231" s="20"/>
      <c r="GKE231" s="20"/>
      <c r="GKF231" s="20"/>
      <c r="GKG231" s="20"/>
      <c r="GKH231" s="20"/>
      <c r="GKI231" s="20"/>
      <c r="GKJ231" s="20"/>
      <c r="GKK231" s="20"/>
      <c r="GKL231" s="20"/>
      <c r="GKM231" s="20"/>
      <c r="GKN231" s="20"/>
      <c r="GKO231" s="20"/>
      <c r="GKP231" s="20"/>
      <c r="GKQ231" s="20"/>
      <c r="GKR231" s="20"/>
      <c r="GKS231" s="20"/>
      <c r="GKT231" s="20"/>
      <c r="GKU231" s="20"/>
      <c r="GKV231" s="20"/>
      <c r="GKW231" s="20"/>
      <c r="GKX231" s="20"/>
      <c r="GKY231" s="20"/>
      <c r="GKZ231" s="20"/>
      <c r="GLA231" s="20"/>
      <c r="GLB231" s="20"/>
      <c r="GLC231" s="20"/>
      <c r="GLD231" s="20"/>
      <c r="GLE231" s="20"/>
      <c r="GLF231" s="20"/>
      <c r="GLG231" s="20"/>
      <c r="GLH231" s="20"/>
      <c r="GLI231" s="20"/>
      <c r="GLJ231" s="20"/>
      <c r="GLK231" s="20"/>
      <c r="GLL231" s="20"/>
      <c r="GLM231" s="20"/>
      <c r="GLN231" s="20"/>
      <c r="GLO231" s="20"/>
      <c r="GLP231" s="20"/>
      <c r="GLQ231" s="20"/>
      <c r="GLR231" s="20"/>
      <c r="GLS231" s="20"/>
      <c r="GLT231" s="20"/>
      <c r="GLU231" s="20"/>
      <c r="GLV231" s="20"/>
      <c r="GLW231" s="20"/>
      <c r="GLX231" s="20"/>
      <c r="GLY231" s="20"/>
      <c r="GLZ231" s="20"/>
      <c r="GMA231" s="20"/>
      <c r="GMB231" s="20"/>
      <c r="GMC231" s="20"/>
      <c r="GMD231" s="20"/>
      <c r="GME231" s="20"/>
      <c r="GMF231" s="20"/>
      <c r="GMG231" s="20"/>
      <c r="GMH231" s="20"/>
      <c r="GMI231" s="20"/>
      <c r="GMJ231" s="20"/>
      <c r="GMK231" s="20"/>
      <c r="GML231" s="20"/>
      <c r="GMM231" s="20"/>
      <c r="GMN231" s="20"/>
      <c r="GMO231" s="20"/>
      <c r="GMP231" s="20"/>
      <c r="GMQ231" s="20"/>
      <c r="GMR231" s="20"/>
      <c r="GMS231" s="20"/>
      <c r="GMT231" s="20"/>
      <c r="GMU231" s="20"/>
      <c r="GMV231" s="20"/>
      <c r="GMW231" s="20"/>
      <c r="GMX231" s="20"/>
      <c r="GMY231" s="20"/>
      <c r="GMZ231" s="20"/>
      <c r="GNA231" s="20"/>
      <c r="GNB231" s="20"/>
      <c r="GNC231" s="20"/>
      <c r="GND231" s="20"/>
      <c r="GNE231" s="20"/>
      <c r="GNF231" s="20"/>
      <c r="GNG231" s="20"/>
      <c r="GNH231" s="20"/>
      <c r="GNI231" s="20"/>
      <c r="GNJ231" s="20"/>
      <c r="GNK231" s="20"/>
      <c r="GNL231" s="20"/>
      <c r="GNM231" s="20"/>
      <c r="GNN231" s="20"/>
      <c r="GNO231" s="20"/>
      <c r="GNP231" s="20"/>
      <c r="GNQ231" s="20"/>
      <c r="GNR231" s="20"/>
      <c r="GNS231" s="20"/>
      <c r="GNT231" s="20"/>
      <c r="GNU231" s="20"/>
      <c r="GNV231" s="20"/>
      <c r="GNW231" s="20"/>
      <c r="GNX231" s="20"/>
      <c r="GNY231" s="20"/>
      <c r="GNZ231" s="20"/>
      <c r="GOA231" s="20"/>
      <c r="GOB231" s="20"/>
      <c r="GOC231" s="20"/>
      <c r="GOD231" s="20"/>
      <c r="GOE231" s="20"/>
      <c r="GOF231" s="20"/>
      <c r="GOG231" s="20"/>
      <c r="GOH231" s="20"/>
      <c r="GOI231" s="20"/>
      <c r="GOJ231" s="20"/>
      <c r="GOK231" s="20"/>
      <c r="GOL231" s="20"/>
      <c r="GOM231" s="20"/>
      <c r="GON231" s="20"/>
      <c r="GOO231" s="20"/>
      <c r="GOP231" s="20"/>
      <c r="GOQ231" s="20"/>
      <c r="GOR231" s="20"/>
      <c r="GOS231" s="20"/>
      <c r="GOT231" s="20"/>
      <c r="GOU231" s="20"/>
      <c r="GOV231" s="20"/>
      <c r="GOW231" s="20"/>
      <c r="GOX231" s="20"/>
      <c r="GOY231" s="20"/>
      <c r="GOZ231" s="20"/>
      <c r="GPA231" s="20"/>
      <c r="GPB231" s="20"/>
      <c r="GPC231" s="20"/>
      <c r="GPD231" s="20"/>
      <c r="GPE231" s="20"/>
      <c r="GPF231" s="20"/>
      <c r="GPG231" s="20"/>
      <c r="GPH231" s="20"/>
      <c r="GPI231" s="20"/>
      <c r="GPJ231" s="20"/>
      <c r="GPK231" s="20"/>
      <c r="GPL231" s="20"/>
      <c r="GPM231" s="20"/>
      <c r="GPN231" s="20"/>
      <c r="GPO231" s="20"/>
      <c r="GPP231" s="20"/>
      <c r="GPQ231" s="20"/>
      <c r="GPR231" s="20"/>
      <c r="GPS231" s="20"/>
      <c r="GPT231" s="20"/>
      <c r="GPU231" s="20"/>
      <c r="GPV231" s="20"/>
      <c r="GPW231" s="20"/>
      <c r="GPX231" s="20"/>
      <c r="GPY231" s="20"/>
      <c r="GPZ231" s="20"/>
      <c r="GQA231" s="20"/>
      <c r="GQB231" s="20"/>
      <c r="GQC231" s="20"/>
      <c r="GQD231" s="20"/>
      <c r="GQE231" s="20"/>
      <c r="GQF231" s="20"/>
      <c r="GQG231" s="20"/>
      <c r="GQH231" s="20"/>
      <c r="GQI231" s="20"/>
      <c r="GQJ231" s="20"/>
      <c r="GQK231" s="20"/>
      <c r="GQL231" s="20"/>
      <c r="GQM231" s="20"/>
      <c r="GQN231" s="20"/>
      <c r="GQO231" s="20"/>
      <c r="GQP231" s="20"/>
      <c r="GQQ231" s="20"/>
      <c r="GQR231" s="20"/>
      <c r="GQS231" s="20"/>
      <c r="GQT231" s="20"/>
      <c r="GQU231" s="20"/>
      <c r="GQV231" s="20"/>
      <c r="GQW231" s="20"/>
      <c r="GQX231" s="20"/>
      <c r="GQY231" s="20"/>
      <c r="GQZ231" s="20"/>
      <c r="GRA231" s="20"/>
      <c r="GRB231" s="20"/>
      <c r="GRC231" s="20"/>
      <c r="GRD231" s="20"/>
      <c r="GRE231" s="20"/>
      <c r="GRF231" s="20"/>
      <c r="GRG231" s="20"/>
      <c r="GRH231" s="20"/>
      <c r="GRI231" s="20"/>
      <c r="GRJ231" s="20"/>
      <c r="GRK231" s="20"/>
      <c r="GRL231" s="20"/>
      <c r="GRM231" s="20"/>
      <c r="GRN231" s="20"/>
      <c r="GRO231" s="20"/>
      <c r="GRP231" s="20"/>
      <c r="GRQ231" s="20"/>
      <c r="GRR231" s="20"/>
      <c r="GRS231" s="20"/>
      <c r="GRT231" s="20"/>
      <c r="GRU231" s="20"/>
      <c r="GRV231" s="20"/>
      <c r="GRW231" s="20"/>
      <c r="GRX231" s="20"/>
      <c r="GRY231" s="20"/>
      <c r="GRZ231" s="20"/>
      <c r="GSA231" s="20"/>
      <c r="GSB231" s="20"/>
      <c r="GSC231" s="20"/>
      <c r="GSD231" s="20"/>
      <c r="GSE231" s="20"/>
      <c r="GSF231" s="20"/>
      <c r="GSG231" s="20"/>
      <c r="GSH231" s="20"/>
      <c r="GSI231" s="20"/>
      <c r="GSJ231" s="20"/>
      <c r="GSK231" s="20"/>
      <c r="GSL231" s="20"/>
      <c r="GSM231" s="20"/>
      <c r="GSN231" s="20"/>
      <c r="GSO231" s="20"/>
      <c r="GSP231" s="20"/>
      <c r="GSQ231" s="20"/>
      <c r="GSR231" s="20"/>
      <c r="GSS231" s="20"/>
      <c r="GST231" s="20"/>
      <c r="GSU231" s="20"/>
      <c r="GSV231" s="20"/>
      <c r="GSW231" s="20"/>
      <c r="GSX231" s="20"/>
      <c r="GSY231" s="20"/>
      <c r="GSZ231" s="20"/>
      <c r="GTA231" s="20"/>
      <c r="GTB231" s="20"/>
      <c r="GTC231" s="20"/>
      <c r="GTD231" s="20"/>
      <c r="GTE231" s="20"/>
      <c r="GTF231" s="20"/>
      <c r="GTG231" s="20"/>
      <c r="GTH231" s="20"/>
      <c r="GTI231" s="20"/>
      <c r="GTJ231" s="20"/>
      <c r="GTK231" s="20"/>
      <c r="GTL231" s="20"/>
      <c r="GTM231" s="20"/>
      <c r="GTN231" s="20"/>
      <c r="GTO231" s="20"/>
      <c r="GTP231" s="20"/>
      <c r="GTQ231" s="20"/>
      <c r="GTR231" s="20"/>
      <c r="GTS231" s="20"/>
      <c r="GTT231" s="20"/>
      <c r="GTU231" s="20"/>
      <c r="GTV231" s="20"/>
      <c r="GTW231" s="20"/>
      <c r="GTX231" s="20"/>
      <c r="GTY231" s="20"/>
      <c r="GTZ231" s="20"/>
      <c r="GUA231" s="20"/>
      <c r="GUB231" s="20"/>
      <c r="GUC231" s="20"/>
      <c r="GUD231" s="20"/>
      <c r="GUE231" s="20"/>
      <c r="GUF231" s="20"/>
      <c r="GUG231" s="20"/>
      <c r="GUH231" s="20"/>
      <c r="GUI231" s="20"/>
      <c r="GUJ231" s="20"/>
      <c r="GUK231" s="20"/>
      <c r="GUL231" s="20"/>
      <c r="GUM231" s="20"/>
      <c r="GUN231" s="20"/>
      <c r="GUO231" s="20"/>
      <c r="GUP231" s="20"/>
      <c r="GUQ231" s="20"/>
      <c r="GUR231" s="20"/>
      <c r="GUS231" s="20"/>
      <c r="GUT231" s="20"/>
      <c r="GUU231" s="20"/>
      <c r="GUV231" s="20"/>
      <c r="GUW231" s="20"/>
      <c r="GUX231" s="20"/>
      <c r="GUY231" s="20"/>
      <c r="GUZ231" s="20"/>
      <c r="GVA231" s="20"/>
      <c r="GVB231" s="20"/>
      <c r="GVC231" s="20"/>
      <c r="GVD231" s="20"/>
      <c r="GVE231" s="20"/>
      <c r="GVF231" s="20"/>
      <c r="GVG231" s="20"/>
      <c r="GVH231" s="20"/>
      <c r="GVI231" s="20"/>
      <c r="GVJ231" s="20"/>
      <c r="GVK231" s="20"/>
      <c r="GVL231" s="20"/>
      <c r="GVM231" s="20"/>
      <c r="GVN231" s="20"/>
      <c r="GVO231" s="20"/>
      <c r="GVP231" s="20"/>
      <c r="GVQ231" s="20"/>
      <c r="GVR231" s="20"/>
      <c r="GVS231" s="20"/>
      <c r="GVT231" s="20"/>
      <c r="GVU231" s="20"/>
      <c r="GVV231" s="20"/>
      <c r="GVW231" s="20"/>
      <c r="GVX231" s="20"/>
      <c r="GVY231" s="20"/>
      <c r="GVZ231" s="20"/>
      <c r="GWA231" s="20"/>
      <c r="GWB231" s="20"/>
      <c r="GWC231" s="20"/>
      <c r="GWD231" s="20"/>
      <c r="GWE231" s="20"/>
      <c r="GWF231" s="20"/>
      <c r="GWG231" s="20"/>
      <c r="GWH231" s="20"/>
      <c r="GWI231" s="20"/>
      <c r="GWJ231" s="20"/>
      <c r="GWK231" s="20"/>
      <c r="GWL231" s="20"/>
      <c r="GWM231" s="20"/>
      <c r="GWN231" s="20"/>
      <c r="GWO231" s="20"/>
      <c r="GWP231" s="20"/>
      <c r="GWQ231" s="20"/>
      <c r="GWR231" s="20"/>
      <c r="GWS231" s="20"/>
      <c r="GWT231" s="20"/>
      <c r="GWU231" s="20"/>
      <c r="GWV231" s="20"/>
      <c r="GWW231" s="20"/>
      <c r="GWX231" s="20"/>
      <c r="GWY231" s="20"/>
      <c r="GWZ231" s="20"/>
      <c r="GXA231" s="20"/>
      <c r="GXB231" s="20"/>
      <c r="GXC231" s="20"/>
      <c r="GXD231" s="20"/>
      <c r="GXE231" s="20"/>
      <c r="GXF231" s="20"/>
      <c r="GXG231" s="20"/>
      <c r="GXH231" s="20"/>
      <c r="GXI231" s="20"/>
      <c r="GXJ231" s="20"/>
      <c r="GXK231" s="20"/>
      <c r="GXL231" s="20"/>
      <c r="GXM231" s="20"/>
      <c r="GXN231" s="20"/>
      <c r="GXO231" s="20"/>
      <c r="GXP231" s="20"/>
      <c r="GXQ231" s="20"/>
      <c r="GXR231" s="20"/>
      <c r="GXS231" s="20"/>
      <c r="GXT231" s="20"/>
      <c r="GXU231" s="20"/>
      <c r="GXV231" s="20"/>
      <c r="GXW231" s="20"/>
      <c r="GXX231" s="20"/>
      <c r="GXY231" s="20"/>
      <c r="GXZ231" s="20"/>
      <c r="GYA231" s="20"/>
      <c r="GYB231" s="20"/>
      <c r="GYC231" s="20"/>
      <c r="GYD231" s="20"/>
      <c r="GYE231" s="20"/>
      <c r="GYF231" s="20"/>
      <c r="GYG231" s="20"/>
      <c r="GYH231" s="20"/>
      <c r="GYI231" s="20"/>
      <c r="GYJ231" s="20"/>
      <c r="GYK231" s="20"/>
      <c r="GYL231" s="20"/>
      <c r="GYM231" s="20"/>
      <c r="GYN231" s="20"/>
      <c r="GYO231" s="20"/>
      <c r="GYP231" s="20"/>
      <c r="GYQ231" s="20"/>
      <c r="GYR231" s="20"/>
      <c r="GYS231" s="20"/>
      <c r="GYT231" s="20"/>
      <c r="GYU231" s="20"/>
      <c r="GYV231" s="20"/>
      <c r="GYW231" s="20"/>
      <c r="GYX231" s="20"/>
      <c r="GYY231" s="20"/>
      <c r="GYZ231" s="20"/>
      <c r="GZA231" s="20"/>
      <c r="GZB231" s="20"/>
      <c r="GZC231" s="20"/>
      <c r="GZD231" s="20"/>
      <c r="GZE231" s="20"/>
      <c r="GZF231" s="20"/>
      <c r="GZG231" s="20"/>
      <c r="GZH231" s="20"/>
      <c r="GZI231" s="20"/>
      <c r="GZJ231" s="20"/>
      <c r="GZK231" s="20"/>
      <c r="GZL231" s="20"/>
      <c r="GZM231" s="20"/>
      <c r="GZN231" s="20"/>
      <c r="GZO231" s="20"/>
      <c r="GZP231" s="20"/>
      <c r="GZQ231" s="20"/>
      <c r="GZR231" s="20"/>
      <c r="GZS231" s="20"/>
      <c r="GZT231" s="20"/>
      <c r="GZU231" s="20"/>
      <c r="GZV231" s="20"/>
      <c r="GZW231" s="20"/>
      <c r="GZX231" s="20"/>
      <c r="GZY231" s="20"/>
      <c r="GZZ231" s="20"/>
      <c r="HAA231" s="20"/>
      <c r="HAB231" s="20"/>
      <c r="HAC231" s="20"/>
      <c r="HAD231" s="20"/>
      <c r="HAE231" s="20"/>
      <c r="HAF231" s="20"/>
      <c r="HAG231" s="20"/>
      <c r="HAH231" s="20"/>
      <c r="HAI231" s="20"/>
      <c r="HAJ231" s="20"/>
      <c r="HAK231" s="20"/>
      <c r="HAL231" s="20"/>
      <c r="HAM231" s="20"/>
      <c r="HAN231" s="20"/>
      <c r="HAO231" s="20"/>
      <c r="HAP231" s="20"/>
      <c r="HAQ231" s="20"/>
      <c r="HAR231" s="20"/>
      <c r="HAS231" s="20"/>
      <c r="HAT231" s="20"/>
      <c r="HAU231" s="20"/>
      <c r="HAV231" s="20"/>
      <c r="HAW231" s="20"/>
      <c r="HAX231" s="20"/>
      <c r="HAY231" s="20"/>
      <c r="HAZ231" s="20"/>
      <c r="HBA231" s="20"/>
      <c r="HBB231" s="20"/>
      <c r="HBC231" s="20"/>
      <c r="HBD231" s="20"/>
      <c r="HBE231" s="20"/>
      <c r="HBF231" s="20"/>
      <c r="HBG231" s="20"/>
      <c r="HBH231" s="20"/>
      <c r="HBI231" s="20"/>
      <c r="HBJ231" s="20"/>
      <c r="HBK231" s="20"/>
      <c r="HBL231" s="20"/>
      <c r="HBM231" s="20"/>
      <c r="HBN231" s="20"/>
      <c r="HBO231" s="20"/>
      <c r="HBP231" s="20"/>
      <c r="HBQ231" s="20"/>
      <c r="HBR231" s="20"/>
      <c r="HBS231" s="20"/>
      <c r="HBT231" s="20"/>
      <c r="HBU231" s="20"/>
      <c r="HBV231" s="20"/>
      <c r="HBW231" s="20"/>
      <c r="HBX231" s="20"/>
      <c r="HBY231" s="20"/>
      <c r="HBZ231" s="20"/>
      <c r="HCA231" s="20"/>
      <c r="HCB231" s="20"/>
      <c r="HCC231" s="20"/>
      <c r="HCD231" s="20"/>
      <c r="HCE231" s="20"/>
      <c r="HCF231" s="20"/>
      <c r="HCG231" s="20"/>
      <c r="HCH231" s="20"/>
      <c r="HCI231" s="20"/>
      <c r="HCJ231" s="20"/>
      <c r="HCK231" s="20"/>
      <c r="HCL231" s="20"/>
      <c r="HCM231" s="20"/>
      <c r="HCN231" s="20"/>
      <c r="HCO231" s="20"/>
      <c r="HCP231" s="20"/>
      <c r="HCQ231" s="20"/>
      <c r="HCR231" s="20"/>
      <c r="HCS231" s="20"/>
      <c r="HCT231" s="20"/>
      <c r="HCU231" s="20"/>
      <c r="HCV231" s="20"/>
      <c r="HCW231" s="20"/>
      <c r="HCX231" s="20"/>
      <c r="HCY231" s="20"/>
      <c r="HCZ231" s="20"/>
      <c r="HDA231" s="20"/>
      <c r="HDB231" s="20"/>
      <c r="HDC231" s="20"/>
      <c r="HDD231" s="20"/>
      <c r="HDE231" s="20"/>
      <c r="HDF231" s="20"/>
      <c r="HDG231" s="20"/>
      <c r="HDH231" s="20"/>
      <c r="HDI231" s="20"/>
      <c r="HDJ231" s="20"/>
      <c r="HDK231" s="20"/>
      <c r="HDL231" s="20"/>
      <c r="HDM231" s="20"/>
      <c r="HDN231" s="20"/>
      <c r="HDO231" s="20"/>
      <c r="HDP231" s="20"/>
      <c r="HDQ231" s="20"/>
      <c r="HDR231" s="20"/>
      <c r="HDS231" s="20"/>
      <c r="HDT231" s="20"/>
      <c r="HDU231" s="20"/>
      <c r="HDV231" s="20"/>
      <c r="HDW231" s="20"/>
      <c r="HDX231" s="20"/>
      <c r="HDY231" s="20"/>
      <c r="HDZ231" s="20"/>
      <c r="HEA231" s="20"/>
      <c r="HEB231" s="20"/>
      <c r="HEC231" s="20"/>
      <c r="HED231" s="20"/>
      <c r="HEE231" s="20"/>
      <c r="HEF231" s="20"/>
      <c r="HEG231" s="20"/>
      <c r="HEH231" s="20"/>
      <c r="HEI231" s="20"/>
      <c r="HEJ231" s="20"/>
      <c r="HEK231" s="20"/>
      <c r="HEL231" s="20"/>
      <c r="HEM231" s="20"/>
      <c r="HEN231" s="20"/>
      <c r="HEO231" s="20"/>
      <c r="HEP231" s="20"/>
      <c r="HEQ231" s="20"/>
      <c r="HER231" s="20"/>
      <c r="HES231" s="20"/>
      <c r="HET231" s="20"/>
      <c r="HEU231" s="20"/>
      <c r="HEV231" s="20"/>
      <c r="HEW231" s="20"/>
      <c r="HEX231" s="20"/>
      <c r="HEY231" s="20"/>
      <c r="HEZ231" s="20"/>
      <c r="HFA231" s="20"/>
      <c r="HFB231" s="20"/>
      <c r="HFC231" s="20"/>
      <c r="HFD231" s="20"/>
      <c r="HFE231" s="20"/>
      <c r="HFF231" s="20"/>
      <c r="HFG231" s="20"/>
      <c r="HFH231" s="20"/>
      <c r="HFI231" s="20"/>
      <c r="HFJ231" s="20"/>
      <c r="HFK231" s="20"/>
      <c r="HFL231" s="20"/>
      <c r="HFM231" s="20"/>
      <c r="HFN231" s="20"/>
      <c r="HFO231" s="20"/>
      <c r="HFP231" s="20"/>
      <c r="HFQ231" s="20"/>
      <c r="HFR231" s="20"/>
      <c r="HFS231" s="20"/>
      <c r="HFT231" s="20"/>
      <c r="HFU231" s="20"/>
      <c r="HFV231" s="20"/>
      <c r="HFW231" s="20"/>
      <c r="HFX231" s="20"/>
      <c r="HFY231" s="20"/>
      <c r="HFZ231" s="20"/>
      <c r="HGA231" s="20"/>
      <c r="HGB231" s="20"/>
      <c r="HGC231" s="20"/>
      <c r="HGD231" s="20"/>
      <c r="HGE231" s="20"/>
      <c r="HGF231" s="20"/>
      <c r="HGG231" s="20"/>
      <c r="HGH231" s="20"/>
      <c r="HGI231" s="20"/>
      <c r="HGJ231" s="20"/>
      <c r="HGK231" s="20"/>
      <c r="HGL231" s="20"/>
      <c r="HGM231" s="20"/>
      <c r="HGN231" s="20"/>
      <c r="HGO231" s="20"/>
      <c r="HGP231" s="20"/>
      <c r="HGQ231" s="20"/>
      <c r="HGR231" s="20"/>
      <c r="HGS231" s="20"/>
      <c r="HGT231" s="20"/>
      <c r="HGU231" s="20"/>
      <c r="HGV231" s="20"/>
      <c r="HGW231" s="20"/>
      <c r="HGX231" s="20"/>
      <c r="HGY231" s="20"/>
      <c r="HGZ231" s="20"/>
      <c r="HHA231" s="20"/>
      <c r="HHB231" s="20"/>
      <c r="HHC231" s="20"/>
      <c r="HHD231" s="20"/>
      <c r="HHE231" s="20"/>
      <c r="HHF231" s="20"/>
      <c r="HHG231" s="20"/>
      <c r="HHH231" s="20"/>
      <c r="HHI231" s="20"/>
      <c r="HHJ231" s="20"/>
      <c r="HHK231" s="20"/>
      <c r="HHL231" s="20"/>
      <c r="HHM231" s="20"/>
      <c r="HHN231" s="20"/>
      <c r="HHO231" s="20"/>
      <c r="HHP231" s="20"/>
      <c r="HHQ231" s="20"/>
      <c r="HHR231" s="20"/>
      <c r="HHS231" s="20"/>
      <c r="HHT231" s="20"/>
      <c r="HHU231" s="20"/>
      <c r="HHV231" s="20"/>
      <c r="HHW231" s="20"/>
      <c r="HHX231" s="20"/>
      <c r="HHY231" s="20"/>
      <c r="HHZ231" s="20"/>
      <c r="HIA231" s="20"/>
      <c r="HIB231" s="20"/>
      <c r="HIC231" s="20"/>
      <c r="HID231" s="20"/>
      <c r="HIE231" s="20"/>
      <c r="HIF231" s="20"/>
      <c r="HIG231" s="20"/>
      <c r="HIH231" s="20"/>
      <c r="HII231" s="20"/>
      <c r="HIJ231" s="20"/>
      <c r="HIK231" s="20"/>
      <c r="HIL231" s="20"/>
      <c r="HIM231" s="20"/>
      <c r="HIN231" s="20"/>
      <c r="HIO231" s="20"/>
      <c r="HIP231" s="20"/>
      <c r="HIQ231" s="20"/>
      <c r="HIR231" s="20"/>
      <c r="HIS231" s="20"/>
      <c r="HIT231" s="20"/>
      <c r="HIU231" s="20"/>
      <c r="HIV231" s="20"/>
      <c r="HIW231" s="20"/>
      <c r="HIX231" s="20"/>
      <c r="HIY231" s="20"/>
      <c r="HIZ231" s="20"/>
      <c r="HJA231" s="20"/>
      <c r="HJB231" s="20"/>
      <c r="HJC231" s="20"/>
      <c r="HJD231" s="20"/>
      <c r="HJE231" s="20"/>
      <c r="HJF231" s="20"/>
      <c r="HJG231" s="20"/>
      <c r="HJH231" s="20"/>
      <c r="HJI231" s="20"/>
      <c r="HJJ231" s="20"/>
      <c r="HJK231" s="20"/>
      <c r="HJL231" s="20"/>
      <c r="HJM231" s="20"/>
      <c r="HJN231" s="20"/>
      <c r="HJO231" s="20"/>
      <c r="HJP231" s="20"/>
      <c r="HJQ231" s="20"/>
      <c r="HJR231" s="20"/>
      <c r="HJS231" s="20"/>
      <c r="HJT231" s="20"/>
      <c r="HJU231" s="20"/>
      <c r="HJV231" s="20"/>
      <c r="HJW231" s="20"/>
      <c r="HJX231" s="20"/>
      <c r="HJY231" s="20"/>
      <c r="HJZ231" s="20"/>
      <c r="HKA231" s="20"/>
      <c r="HKB231" s="20"/>
      <c r="HKC231" s="20"/>
      <c r="HKD231" s="20"/>
      <c r="HKE231" s="20"/>
      <c r="HKF231" s="20"/>
      <c r="HKG231" s="20"/>
      <c r="HKH231" s="20"/>
      <c r="HKI231" s="20"/>
      <c r="HKJ231" s="20"/>
      <c r="HKK231" s="20"/>
      <c r="HKL231" s="20"/>
      <c r="HKM231" s="20"/>
      <c r="HKN231" s="20"/>
      <c r="HKO231" s="20"/>
      <c r="HKP231" s="20"/>
      <c r="HKQ231" s="20"/>
      <c r="HKR231" s="20"/>
      <c r="HKS231" s="20"/>
      <c r="HKT231" s="20"/>
      <c r="HKU231" s="20"/>
      <c r="HKV231" s="20"/>
      <c r="HKW231" s="20"/>
      <c r="HKX231" s="20"/>
      <c r="HKY231" s="20"/>
      <c r="HKZ231" s="20"/>
      <c r="HLA231" s="20"/>
      <c r="HLB231" s="20"/>
      <c r="HLC231" s="20"/>
      <c r="HLD231" s="20"/>
      <c r="HLE231" s="20"/>
      <c r="HLF231" s="20"/>
      <c r="HLG231" s="20"/>
      <c r="HLH231" s="20"/>
      <c r="HLI231" s="20"/>
      <c r="HLJ231" s="20"/>
      <c r="HLK231" s="20"/>
      <c r="HLL231" s="20"/>
      <c r="HLM231" s="20"/>
      <c r="HLN231" s="20"/>
      <c r="HLO231" s="20"/>
      <c r="HLP231" s="20"/>
      <c r="HLQ231" s="20"/>
      <c r="HLR231" s="20"/>
      <c r="HLS231" s="20"/>
      <c r="HLT231" s="20"/>
      <c r="HLU231" s="20"/>
      <c r="HLV231" s="20"/>
      <c r="HLW231" s="20"/>
      <c r="HLX231" s="20"/>
      <c r="HLY231" s="20"/>
      <c r="HLZ231" s="20"/>
      <c r="HMA231" s="20"/>
      <c r="HMB231" s="20"/>
      <c r="HMC231" s="20"/>
      <c r="HMD231" s="20"/>
      <c r="HME231" s="20"/>
      <c r="HMF231" s="20"/>
      <c r="HMG231" s="20"/>
      <c r="HMH231" s="20"/>
      <c r="HMI231" s="20"/>
      <c r="HMJ231" s="20"/>
      <c r="HMK231" s="20"/>
      <c r="HML231" s="20"/>
      <c r="HMM231" s="20"/>
      <c r="HMN231" s="20"/>
      <c r="HMO231" s="20"/>
      <c r="HMP231" s="20"/>
      <c r="HMQ231" s="20"/>
      <c r="HMR231" s="20"/>
      <c r="HMS231" s="20"/>
      <c r="HMT231" s="20"/>
      <c r="HMU231" s="20"/>
      <c r="HMV231" s="20"/>
      <c r="HMW231" s="20"/>
      <c r="HMX231" s="20"/>
      <c r="HMY231" s="20"/>
      <c r="HMZ231" s="20"/>
      <c r="HNA231" s="20"/>
      <c r="HNB231" s="20"/>
      <c r="HNC231" s="20"/>
      <c r="HND231" s="20"/>
      <c r="HNE231" s="20"/>
      <c r="HNF231" s="20"/>
      <c r="HNG231" s="20"/>
      <c r="HNH231" s="20"/>
      <c r="HNI231" s="20"/>
      <c r="HNJ231" s="20"/>
      <c r="HNK231" s="20"/>
      <c r="HNL231" s="20"/>
      <c r="HNM231" s="20"/>
      <c r="HNN231" s="20"/>
      <c r="HNO231" s="20"/>
      <c r="HNP231" s="20"/>
      <c r="HNQ231" s="20"/>
      <c r="HNR231" s="20"/>
      <c r="HNS231" s="20"/>
      <c r="HNT231" s="20"/>
      <c r="HNU231" s="20"/>
      <c r="HNV231" s="20"/>
      <c r="HNW231" s="20"/>
      <c r="HNX231" s="20"/>
      <c r="HNY231" s="20"/>
      <c r="HNZ231" s="20"/>
      <c r="HOA231" s="20"/>
      <c r="HOB231" s="20"/>
      <c r="HOC231" s="20"/>
      <c r="HOD231" s="20"/>
      <c r="HOE231" s="20"/>
      <c r="HOF231" s="20"/>
      <c r="HOG231" s="20"/>
      <c r="HOH231" s="20"/>
      <c r="HOI231" s="20"/>
      <c r="HOJ231" s="20"/>
      <c r="HOK231" s="20"/>
      <c r="HOL231" s="20"/>
      <c r="HOM231" s="20"/>
      <c r="HON231" s="20"/>
      <c r="HOO231" s="20"/>
      <c r="HOP231" s="20"/>
      <c r="HOQ231" s="20"/>
      <c r="HOR231" s="20"/>
      <c r="HOS231" s="20"/>
      <c r="HOT231" s="20"/>
      <c r="HOU231" s="20"/>
      <c r="HOV231" s="20"/>
      <c r="HOW231" s="20"/>
      <c r="HOX231" s="20"/>
      <c r="HOY231" s="20"/>
      <c r="HOZ231" s="20"/>
      <c r="HPA231" s="20"/>
      <c r="HPB231" s="20"/>
      <c r="HPC231" s="20"/>
      <c r="HPD231" s="20"/>
      <c r="HPE231" s="20"/>
      <c r="HPF231" s="20"/>
      <c r="HPG231" s="20"/>
      <c r="HPH231" s="20"/>
      <c r="HPI231" s="20"/>
      <c r="HPJ231" s="20"/>
      <c r="HPK231" s="20"/>
      <c r="HPL231" s="20"/>
      <c r="HPM231" s="20"/>
      <c r="HPN231" s="20"/>
      <c r="HPO231" s="20"/>
      <c r="HPP231" s="20"/>
      <c r="HPQ231" s="20"/>
      <c r="HPR231" s="20"/>
      <c r="HPS231" s="20"/>
      <c r="HPT231" s="20"/>
      <c r="HPU231" s="20"/>
      <c r="HPV231" s="20"/>
      <c r="HPW231" s="20"/>
      <c r="HPX231" s="20"/>
      <c r="HPY231" s="20"/>
      <c r="HPZ231" s="20"/>
      <c r="HQA231" s="20"/>
      <c r="HQB231" s="20"/>
      <c r="HQC231" s="20"/>
      <c r="HQD231" s="20"/>
      <c r="HQE231" s="20"/>
      <c r="HQF231" s="20"/>
      <c r="HQG231" s="20"/>
      <c r="HQH231" s="20"/>
      <c r="HQI231" s="20"/>
      <c r="HQJ231" s="20"/>
      <c r="HQK231" s="20"/>
      <c r="HQL231" s="20"/>
      <c r="HQM231" s="20"/>
      <c r="HQN231" s="20"/>
      <c r="HQO231" s="20"/>
      <c r="HQP231" s="20"/>
      <c r="HQQ231" s="20"/>
      <c r="HQR231" s="20"/>
      <c r="HQS231" s="20"/>
      <c r="HQT231" s="20"/>
      <c r="HQU231" s="20"/>
      <c r="HQV231" s="20"/>
      <c r="HQW231" s="20"/>
      <c r="HQX231" s="20"/>
      <c r="HQY231" s="20"/>
      <c r="HQZ231" s="20"/>
      <c r="HRA231" s="20"/>
      <c r="HRB231" s="20"/>
      <c r="HRC231" s="20"/>
      <c r="HRD231" s="20"/>
      <c r="HRE231" s="20"/>
      <c r="HRF231" s="20"/>
      <c r="HRG231" s="20"/>
      <c r="HRH231" s="20"/>
      <c r="HRI231" s="20"/>
      <c r="HRJ231" s="20"/>
      <c r="HRK231" s="20"/>
      <c r="HRL231" s="20"/>
      <c r="HRM231" s="20"/>
      <c r="HRN231" s="20"/>
      <c r="HRO231" s="20"/>
      <c r="HRP231" s="20"/>
      <c r="HRQ231" s="20"/>
      <c r="HRR231" s="20"/>
      <c r="HRS231" s="20"/>
      <c r="HRT231" s="20"/>
      <c r="HRU231" s="20"/>
      <c r="HRV231" s="20"/>
      <c r="HRW231" s="20"/>
      <c r="HRX231" s="20"/>
      <c r="HRY231" s="20"/>
      <c r="HRZ231" s="20"/>
      <c r="HSA231" s="20"/>
      <c r="HSB231" s="20"/>
      <c r="HSC231" s="20"/>
      <c r="HSD231" s="20"/>
      <c r="HSE231" s="20"/>
      <c r="HSF231" s="20"/>
      <c r="HSG231" s="20"/>
      <c r="HSH231" s="20"/>
      <c r="HSI231" s="20"/>
      <c r="HSJ231" s="20"/>
      <c r="HSK231" s="20"/>
      <c r="HSL231" s="20"/>
      <c r="HSM231" s="20"/>
      <c r="HSN231" s="20"/>
      <c r="HSO231" s="20"/>
      <c r="HSP231" s="20"/>
      <c r="HSQ231" s="20"/>
      <c r="HSR231" s="20"/>
      <c r="HSS231" s="20"/>
      <c r="HST231" s="20"/>
      <c r="HSU231" s="20"/>
      <c r="HSV231" s="20"/>
      <c r="HSW231" s="20"/>
      <c r="HSX231" s="20"/>
      <c r="HSY231" s="20"/>
      <c r="HSZ231" s="20"/>
      <c r="HTA231" s="20"/>
      <c r="HTB231" s="20"/>
      <c r="HTC231" s="20"/>
      <c r="HTD231" s="20"/>
      <c r="HTE231" s="20"/>
      <c r="HTF231" s="20"/>
      <c r="HTG231" s="20"/>
      <c r="HTH231" s="20"/>
      <c r="HTI231" s="20"/>
      <c r="HTJ231" s="20"/>
      <c r="HTK231" s="20"/>
      <c r="HTL231" s="20"/>
      <c r="HTM231" s="20"/>
      <c r="HTN231" s="20"/>
      <c r="HTO231" s="20"/>
      <c r="HTP231" s="20"/>
      <c r="HTQ231" s="20"/>
      <c r="HTR231" s="20"/>
      <c r="HTS231" s="20"/>
      <c r="HTT231" s="20"/>
      <c r="HTU231" s="20"/>
      <c r="HTV231" s="20"/>
      <c r="HTW231" s="20"/>
      <c r="HTX231" s="20"/>
      <c r="HTY231" s="20"/>
      <c r="HTZ231" s="20"/>
      <c r="HUA231" s="20"/>
      <c r="HUB231" s="20"/>
      <c r="HUC231" s="20"/>
      <c r="HUD231" s="20"/>
      <c r="HUE231" s="20"/>
      <c r="HUF231" s="20"/>
      <c r="HUG231" s="20"/>
      <c r="HUH231" s="20"/>
      <c r="HUI231" s="20"/>
      <c r="HUJ231" s="20"/>
      <c r="HUK231" s="20"/>
      <c r="HUL231" s="20"/>
      <c r="HUM231" s="20"/>
      <c r="HUN231" s="20"/>
      <c r="HUO231" s="20"/>
      <c r="HUP231" s="20"/>
      <c r="HUQ231" s="20"/>
      <c r="HUR231" s="20"/>
      <c r="HUS231" s="20"/>
      <c r="HUT231" s="20"/>
      <c r="HUU231" s="20"/>
      <c r="HUV231" s="20"/>
      <c r="HUW231" s="20"/>
      <c r="HUX231" s="20"/>
      <c r="HUY231" s="20"/>
      <c r="HUZ231" s="20"/>
      <c r="HVA231" s="20"/>
      <c r="HVB231" s="20"/>
      <c r="HVC231" s="20"/>
      <c r="HVD231" s="20"/>
      <c r="HVE231" s="20"/>
      <c r="HVF231" s="20"/>
      <c r="HVG231" s="20"/>
      <c r="HVH231" s="20"/>
      <c r="HVI231" s="20"/>
      <c r="HVJ231" s="20"/>
      <c r="HVK231" s="20"/>
      <c r="HVL231" s="20"/>
      <c r="HVM231" s="20"/>
      <c r="HVN231" s="20"/>
      <c r="HVO231" s="20"/>
      <c r="HVP231" s="20"/>
      <c r="HVQ231" s="20"/>
      <c r="HVR231" s="20"/>
      <c r="HVS231" s="20"/>
      <c r="HVT231" s="20"/>
      <c r="HVU231" s="20"/>
      <c r="HVV231" s="20"/>
      <c r="HVW231" s="20"/>
      <c r="HVX231" s="20"/>
      <c r="HVY231" s="20"/>
      <c r="HVZ231" s="20"/>
      <c r="HWA231" s="20"/>
      <c r="HWB231" s="20"/>
      <c r="HWC231" s="20"/>
      <c r="HWD231" s="20"/>
      <c r="HWE231" s="20"/>
      <c r="HWF231" s="20"/>
      <c r="HWG231" s="20"/>
      <c r="HWH231" s="20"/>
      <c r="HWI231" s="20"/>
      <c r="HWJ231" s="20"/>
      <c r="HWK231" s="20"/>
      <c r="HWL231" s="20"/>
      <c r="HWM231" s="20"/>
      <c r="HWN231" s="20"/>
      <c r="HWO231" s="20"/>
      <c r="HWP231" s="20"/>
      <c r="HWQ231" s="20"/>
      <c r="HWR231" s="20"/>
      <c r="HWS231" s="20"/>
      <c r="HWT231" s="20"/>
      <c r="HWU231" s="20"/>
      <c r="HWV231" s="20"/>
      <c r="HWW231" s="20"/>
      <c r="HWX231" s="20"/>
      <c r="HWY231" s="20"/>
      <c r="HWZ231" s="20"/>
      <c r="HXA231" s="20"/>
      <c r="HXB231" s="20"/>
      <c r="HXC231" s="20"/>
      <c r="HXD231" s="20"/>
      <c r="HXE231" s="20"/>
      <c r="HXF231" s="20"/>
      <c r="HXG231" s="20"/>
      <c r="HXH231" s="20"/>
      <c r="HXI231" s="20"/>
      <c r="HXJ231" s="20"/>
      <c r="HXK231" s="20"/>
      <c r="HXL231" s="20"/>
      <c r="HXM231" s="20"/>
      <c r="HXN231" s="20"/>
      <c r="HXO231" s="20"/>
      <c r="HXP231" s="20"/>
      <c r="HXQ231" s="20"/>
      <c r="HXR231" s="20"/>
      <c r="HXS231" s="20"/>
      <c r="HXT231" s="20"/>
      <c r="HXU231" s="20"/>
      <c r="HXV231" s="20"/>
      <c r="HXW231" s="20"/>
      <c r="HXX231" s="20"/>
      <c r="HXY231" s="20"/>
      <c r="HXZ231" s="20"/>
      <c r="HYA231" s="20"/>
      <c r="HYB231" s="20"/>
      <c r="HYC231" s="20"/>
      <c r="HYD231" s="20"/>
      <c r="HYE231" s="20"/>
      <c r="HYF231" s="20"/>
      <c r="HYG231" s="20"/>
      <c r="HYH231" s="20"/>
      <c r="HYI231" s="20"/>
      <c r="HYJ231" s="20"/>
      <c r="HYK231" s="20"/>
      <c r="HYL231" s="20"/>
      <c r="HYM231" s="20"/>
      <c r="HYN231" s="20"/>
      <c r="HYO231" s="20"/>
      <c r="HYP231" s="20"/>
      <c r="HYQ231" s="20"/>
      <c r="HYR231" s="20"/>
      <c r="HYS231" s="20"/>
      <c r="HYT231" s="20"/>
      <c r="HYU231" s="20"/>
      <c r="HYV231" s="20"/>
      <c r="HYW231" s="20"/>
      <c r="HYX231" s="20"/>
      <c r="HYY231" s="20"/>
      <c r="HYZ231" s="20"/>
      <c r="HZA231" s="20"/>
      <c r="HZB231" s="20"/>
      <c r="HZC231" s="20"/>
      <c r="HZD231" s="20"/>
      <c r="HZE231" s="20"/>
      <c r="HZF231" s="20"/>
      <c r="HZG231" s="20"/>
      <c r="HZH231" s="20"/>
      <c r="HZI231" s="20"/>
      <c r="HZJ231" s="20"/>
      <c r="HZK231" s="20"/>
      <c r="HZL231" s="20"/>
      <c r="HZM231" s="20"/>
      <c r="HZN231" s="20"/>
      <c r="HZO231" s="20"/>
      <c r="HZP231" s="20"/>
      <c r="HZQ231" s="20"/>
      <c r="HZR231" s="20"/>
      <c r="HZS231" s="20"/>
      <c r="HZT231" s="20"/>
      <c r="HZU231" s="20"/>
      <c r="HZV231" s="20"/>
      <c r="HZW231" s="20"/>
      <c r="HZX231" s="20"/>
      <c r="HZY231" s="20"/>
      <c r="HZZ231" s="20"/>
      <c r="IAA231" s="20"/>
      <c r="IAB231" s="20"/>
      <c r="IAC231" s="20"/>
      <c r="IAD231" s="20"/>
      <c r="IAE231" s="20"/>
      <c r="IAF231" s="20"/>
      <c r="IAG231" s="20"/>
      <c r="IAH231" s="20"/>
      <c r="IAI231" s="20"/>
      <c r="IAJ231" s="20"/>
      <c r="IAK231" s="20"/>
      <c r="IAL231" s="20"/>
      <c r="IAM231" s="20"/>
      <c r="IAN231" s="20"/>
      <c r="IAO231" s="20"/>
      <c r="IAP231" s="20"/>
      <c r="IAQ231" s="20"/>
      <c r="IAR231" s="20"/>
      <c r="IAS231" s="20"/>
      <c r="IAT231" s="20"/>
      <c r="IAU231" s="20"/>
      <c r="IAV231" s="20"/>
      <c r="IAW231" s="20"/>
      <c r="IAX231" s="20"/>
      <c r="IAY231" s="20"/>
      <c r="IAZ231" s="20"/>
      <c r="IBA231" s="20"/>
      <c r="IBB231" s="20"/>
      <c r="IBC231" s="20"/>
      <c r="IBD231" s="20"/>
      <c r="IBE231" s="20"/>
      <c r="IBF231" s="20"/>
      <c r="IBG231" s="20"/>
      <c r="IBH231" s="20"/>
      <c r="IBI231" s="20"/>
      <c r="IBJ231" s="20"/>
      <c r="IBK231" s="20"/>
      <c r="IBL231" s="20"/>
      <c r="IBM231" s="20"/>
      <c r="IBN231" s="20"/>
      <c r="IBO231" s="20"/>
      <c r="IBP231" s="20"/>
      <c r="IBQ231" s="20"/>
      <c r="IBR231" s="20"/>
      <c r="IBS231" s="20"/>
      <c r="IBT231" s="20"/>
      <c r="IBU231" s="20"/>
      <c r="IBV231" s="20"/>
      <c r="IBW231" s="20"/>
      <c r="IBX231" s="20"/>
      <c r="IBY231" s="20"/>
      <c r="IBZ231" s="20"/>
      <c r="ICA231" s="20"/>
      <c r="ICB231" s="20"/>
      <c r="ICC231" s="20"/>
      <c r="ICD231" s="20"/>
      <c r="ICE231" s="20"/>
      <c r="ICF231" s="20"/>
      <c r="ICG231" s="20"/>
      <c r="ICH231" s="20"/>
      <c r="ICI231" s="20"/>
      <c r="ICJ231" s="20"/>
      <c r="ICK231" s="20"/>
      <c r="ICL231" s="20"/>
      <c r="ICM231" s="20"/>
      <c r="ICN231" s="20"/>
      <c r="ICO231" s="20"/>
      <c r="ICP231" s="20"/>
      <c r="ICQ231" s="20"/>
      <c r="ICR231" s="20"/>
      <c r="ICS231" s="20"/>
      <c r="ICT231" s="20"/>
      <c r="ICU231" s="20"/>
      <c r="ICV231" s="20"/>
      <c r="ICW231" s="20"/>
      <c r="ICX231" s="20"/>
      <c r="ICY231" s="20"/>
      <c r="ICZ231" s="20"/>
      <c r="IDA231" s="20"/>
      <c r="IDB231" s="20"/>
      <c r="IDC231" s="20"/>
      <c r="IDD231" s="20"/>
      <c r="IDE231" s="20"/>
      <c r="IDF231" s="20"/>
      <c r="IDG231" s="20"/>
      <c r="IDH231" s="20"/>
      <c r="IDI231" s="20"/>
      <c r="IDJ231" s="20"/>
      <c r="IDK231" s="20"/>
      <c r="IDL231" s="20"/>
      <c r="IDM231" s="20"/>
      <c r="IDN231" s="20"/>
      <c r="IDO231" s="20"/>
      <c r="IDP231" s="20"/>
      <c r="IDQ231" s="20"/>
      <c r="IDR231" s="20"/>
      <c r="IDS231" s="20"/>
      <c r="IDT231" s="20"/>
      <c r="IDU231" s="20"/>
      <c r="IDV231" s="20"/>
      <c r="IDW231" s="20"/>
      <c r="IDX231" s="20"/>
      <c r="IDY231" s="20"/>
      <c r="IDZ231" s="20"/>
      <c r="IEA231" s="20"/>
      <c r="IEB231" s="20"/>
      <c r="IEC231" s="20"/>
      <c r="IED231" s="20"/>
      <c r="IEE231" s="20"/>
      <c r="IEF231" s="20"/>
      <c r="IEG231" s="20"/>
      <c r="IEH231" s="20"/>
      <c r="IEI231" s="20"/>
      <c r="IEJ231" s="20"/>
      <c r="IEK231" s="20"/>
      <c r="IEL231" s="20"/>
      <c r="IEM231" s="20"/>
      <c r="IEN231" s="20"/>
      <c r="IEO231" s="20"/>
      <c r="IEP231" s="20"/>
      <c r="IEQ231" s="20"/>
      <c r="IER231" s="20"/>
      <c r="IES231" s="20"/>
      <c r="IET231" s="20"/>
      <c r="IEU231" s="20"/>
      <c r="IEV231" s="20"/>
      <c r="IEW231" s="20"/>
      <c r="IEX231" s="20"/>
      <c r="IEY231" s="20"/>
      <c r="IEZ231" s="20"/>
      <c r="IFA231" s="20"/>
      <c r="IFB231" s="20"/>
      <c r="IFC231" s="20"/>
      <c r="IFD231" s="20"/>
      <c r="IFE231" s="20"/>
      <c r="IFF231" s="20"/>
      <c r="IFG231" s="20"/>
      <c r="IFH231" s="20"/>
      <c r="IFI231" s="20"/>
      <c r="IFJ231" s="20"/>
      <c r="IFK231" s="20"/>
      <c r="IFL231" s="20"/>
      <c r="IFM231" s="20"/>
      <c r="IFN231" s="20"/>
      <c r="IFO231" s="20"/>
      <c r="IFP231" s="20"/>
      <c r="IFQ231" s="20"/>
      <c r="IFR231" s="20"/>
      <c r="IFS231" s="20"/>
      <c r="IFT231" s="20"/>
      <c r="IFU231" s="20"/>
      <c r="IFV231" s="20"/>
      <c r="IFW231" s="20"/>
      <c r="IFX231" s="20"/>
      <c r="IFY231" s="20"/>
      <c r="IFZ231" s="20"/>
      <c r="IGA231" s="20"/>
      <c r="IGB231" s="20"/>
      <c r="IGC231" s="20"/>
      <c r="IGD231" s="20"/>
      <c r="IGE231" s="20"/>
      <c r="IGF231" s="20"/>
      <c r="IGG231" s="20"/>
      <c r="IGH231" s="20"/>
      <c r="IGI231" s="20"/>
      <c r="IGJ231" s="20"/>
      <c r="IGK231" s="20"/>
      <c r="IGL231" s="20"/>
      <c r="IGM231" s="20"/>
      <c r="IGN231" s="20"/>
      <c r="IGO231" s="20"/>
      <c r="IGP231" s="20"/>
      <c r="IGQ231" s="20"/>
      <c r="IGR231" s="20"/>
      <c r="IGS231" s="20"/>
      <c r="IGT231" s="20"/>
      <c r="IGU231" s="20"/>
      <c r="IGV231" s="20"/>
      <c r="IGW231" s="20"/>
      <c r="IGX231" s="20"/>
      <c r="IGY231" s="20"/>
      <c r="IGZ231" s="20"/>
      <c r="IHA231" s="20"/>
      <c r="IHB231" s="20"/>
      <c r="IHC231" s="20"/>
      <c r="IHD231" s="20"/>
      <c r="IHE231" s="20"/>
      <c r="IHF231" s="20"/>
      <c r="IHG231" s="20"/>
      <c r="IHH231" s="20"/>
      <c r="IHI231" s="20"/>
      <c r="IHJ231" s="20"/>
      <c r="IHK231" s="20"/>
      <c r="IHL231" s="20"/>
      <c r="IHM231" s="20"/>
      <c r="IHN231" s="20"/>
      <c r="IHO231" s="20"/>
      <c r="IHP231" s="20"/>
      <c r="IHQ231" s="20"/>
      <c r="IHR231" s="20"/>
      <c r="IHS231" s="20"/>
      <c r="IHT231" s="20"/>
      <c r="IHU231" s="20"/>
      <c r="IHV231" s="20"/>
      <c r="IHW231" s="20"/>
      <c r="IHX231" s="20"/>
      <c r="IHY231" s="20"/>
      <c r="IHZ231" s="20"/>
      <c r="IIA231" s="20"/>
      <c r="IIB231" s="20"/>
      <c r="IIC231" s="20"/>
      <c r="IID231" s="20"/>
      <c r="IIE231" s="20"/>
      <c r="IIF231" s="20"/>
      <c r="IIG231" s="20"/>
      <c r="IIH231" s="20"/>
      <c r="III231" s="20"/>
      <c r="IIJ231" s="20"/>
      <c r="IIK231" s="20"/>
      <c r="IIL231" s="20"/>
      <c r="IIM231" s="20"/>
      <c r="IIN231" s="20"/>
      <c r="IIO231" s="20"/>
      <c r="IIP231" s="20"/>
      <c r="IIQ231" s="20"/>
      <c r="IIR231" s="20"/>
      <c r="IIS231" s="20"/>
      <c r="IIT231" s="20"/>
      <c r="IIU231" s="20"/>
      <c r="IIV231" s="20"/>
      <c r="IIW231" s="20"/>
      <c r="IIX231" s="20"/>
      <c r="IIY231" s="20"/>
      <c r="IIZ231" s="20"/>
      <c r="IJA231" s="20"/>
      <c r="IJB231" s="20"/>
      <c r="IJC231" s="20"/>
      <c r="IJD231" s="20"/>
      <c r="IJE231" s="20"/>
      <c r="IJF231" s="20"/>
      <c r="IJG231" s="20"/>
      <c r="IJH231" s="20"/>
      <c r="IJI231" s="20"/>
      <c r="IJJ231" s="20"/>
      <c r="IJK231" s="20"/>
      <c r="IJL231" s="20"/>
      <c r="IJM231" s="20"/>
      <c r="IJN231" s="20"/>
      <c r="IJO231" s="20"/>
      <c r="IJP231" s="20"/>
      <c r="IJQ231" s="20"/>
      <c r="IJR231" s="20"/>
      <c r="IJS231" s="20"/>
      <c r="IJT231" s="20"/>
      <c r="IJU231" s="20"/>
      <c r="IJV231" s="20"/>
      <c r="IJW231" s="20"/>
      <c r="IJX231" s="20"/>
      <c r="IJY231" s="20"/>
      <c r="IJZ231" s="20"/>
      <c r="IKA231" s="20"/>
      <c r="IKB231" s="20"/>
      <c r="IKC231" s="20"/>
      <c r="IKD231" s="20"/>
      <c r="IKE231" s="20"/>
      <c r="IKF231" s="20"/>
      <c r="IKG231" s="20"/>
      <c r="IKH231" s="20"/>
      <c r="IKI231" s="20"/>
      <c r="IKJ231" s="20"/>
      <c r="IKK231" s="20"/>
      <c r="IKL231" s="20"/>
      <c r="IKM231" s="20"/>
      <c r="IKN231" s="20"/>
      <c r="IKO231" s="20"/>
      <c r="IKP231" s="20"/>
      <c r="IKQ231" s="20"/>
      <c r="IKR231" s="20"/>
      <c r="IKS231" s="20"/>
      <c r="IKT231" s="20"/>
      <c r="IKU231" s="20"/>
      <c r="IKV231" s="20"/>
      <c r="IKW231" s="20"/>
      <c r="IKX231" s="20"/>
      <c r="IKY231" s="20"/>
      <c r="IKZ231" s="20"/>
      <c r="ILA231" s="20"/>
      <c r="ILB231" s="20"/>
      <c r="ILC231" s="20"/>
      <c r="ILD231" s="20"/>
      <c r="ILE231" s="20"/>
      <c r="ILF231" s="20"/>
      <c r="ILG231" s="20"/>
      <c r="ILH231" s="20"/>
      <c r="ILI231" s="20"/>
      <c r="ILJ231" s="20"/>
      <c r="ILK231" s="20"/>
      <c r="ILL231" s="20"/>
      <c r="ILM231" s="20"/>
      <c r="ILN231" s="20"/>
      <c r="ILO231" s="20"/>
      <c r="ILP231" s="20"/>
      <c r="ILQ231" s="20"/>
      <c r="ILR231" s="20"/>
      <c r="ILS231" s="20"/>
      <c r="ILT231" s="20"/>
      <c r="ILU231" s="20"/>
      <c r="ILV231" s="20"/>
      <c r="ILW231" s="20"/>
      <c r="ILX231" s="20"/>
      <c r="ILY231" s="20"/>
      <c r="ILZ231" s="20"/>
      <c r="IMA231" s="20"/>
      <c r="IMB231" s="20"/>
      <c r="IMC231" s="20"/>
      <c r="IMD231" s="20"/>
      <c r="IME231" s="20"/>
      <c r="IMF231" s="20"/>
      <c r="IMG231" s="20"/>
      <c r="IMH231" s="20"/>
      <c r="IMI231" s="20"/>
      <c r="IMJ231" s="20"/>
      <c r="IMK231" s="20"/>
      <c r="IML231" s="20"/>
      <c r="IMM231" s="20"/>
      <c r="IMN231" s="20"/>
      <c r="IMO231" s="20"/>
      <c r="IMP231" s="20"/>
      <c r="IMQ231" s="20"/>
      <c r="IMR231" s="20"/>
      <c r="IMS231" s="20"/>
      <c r="IMT231" s="20"/>
      <c r="IMU231" s="20"/>
      <c r="IMV231" s="20"/>
      <c r="IMW231" s="20"/>
      <c r="IMX231" s="20"/>
      <c r="IMY231" s="20"/>
      <c r="IMZ231" s="20"/>
      <c r="INA231" s="20"/>
      <c r="INB231" s="20"/>
      <c r="INC231" s="20"/>
      <c r="IND231" s="20"/>
      <c r="INE231" s="20"/>
      <c r="INF231" s="20"/>
      <c r="ING231" s="20"/>
      <c r="INH231" s="20"/>
      <c r="INI231" s="20"/>
      <c r="INJ231" s="20"/>
      <c r="INK231" s="20"/>
      <c r="INL231" s="20"/>
      <c r="INM231" s="20"/>
      <c r="INN231" s="20"/>
      <c r="INO231" s="20"/>
      <c r="INP231" s="20"/>
      <c r="INQ231" s="20"/>
      <c r="INR231" s="20"/>
      <c r="INS231" s="20"/>
      <c r="INT231" s="20"/>
      <c r="INU231" s="20"/>
      <c r="INV231" s="20"/>
      <c r="INW231" s="20"/>
      <c r="INX231" s="20"/>
      <c r="INY231" s="20"/>
      <c r="INZ231" s="20"/>
      <c r="IOA231" s="20"/>
      <c r="IOB231" s="20"/>
      <c r="IOC231" s="20"/>
      <c r="IOD231" s="20"/>
      <c r="IOE231" s="20"/>
      <c r="IOF231" s="20"/>
      <c r="IOG231" s="20"/>
      <c r="IOH231" s="20"/>
      <c r="IOI231" s="20"/>
      <c r="IOJ231" s="20"/>
      <c r="IOK231" s="20"/>
      <c r="IOL231" s="20"/>
      <c r="IOM231" s="20"/>
      <c r="ION231" s="20"/>
      <c r="IOO231" s="20"/>
      <c r="IOP231" s="20"/>
      <c r="IOQ231" s="20"/>
      <c r="IOR231" s="20"/>
      <c r="IOS231" s="20"/>
      <c r="IOT231" s="20"/>
      <c r="IOU231" s="20"/>
      <c r="IOV231" s="20"/>
      <c r="IOW231" s="20"/>
      <c r="IOX231" s="20"/>
      <c r="IOY231" s="20"/>
      <c r="IOZ231" s="20"/>
      <c r="IPA231" s="20"/>
      <c r="IPB231" s="20"/>
      <c r="IPC231" s="20"/>
      <c r="IPD231" s="20"/>
      <c r="IPE231" s="20"/>
      <c r="IPF231" s="20"/>
      <c r="IPG231" s="20"/>
      <c r="IPH231" s="20"/>
      <c r="IPI231" s="20"/>
      <c r="IPJ231" s="20"/>
      <c r="IPK231" s="20"/>
      <c r="IPL231" s="20"/>
      <c r="IPM231" s="20"/>
      <c r="IPN231" s="20"/>
      <c r="IPO231" s="20"/>
      <c r="IPP231" s="20"/>
      <c r="IPQ231" s="20"/>
      <c r="IPR231" s="20"/>
      <c r="IPS231" s="20"/>
      <c r="IPT231" s="20"/>
      <c r="IPU231" s="20"/>
      <c r="IPV231" s="20"/>
      <c r="IPW231" s="20"/>
      <c r="IPX231" s="20"/>
      <c r="IPY231" s="20"/>
      <c r="IPZ231" s="20"/>
      <c r="IQA231" s="20"/>
      <c r="IQB231" s="20"/>
      <c r="IQC231" s="20"/>
      <c r="IQD231" s="20"/>
      <c r="IQE231" s="20"/>
      <c r="IQF231" s="20"/>
      <c r="IQG231" s="20"/>
      <c r="IQH231" s="20"/>
      <c r="IQI231" s="20"/>
      <c r="IQJ231" s="20"/>
      <c r="IQK231" s="20"/>
      <c r="IQL231" s="20"/>
      <c r="IQM231" s="20"/>
      <c r="IQN231" s="20"/>
      <c r="IQO231" s="20"/>
      <c r="IQP231" s="20"/>
      <c r="IQQ231" s="20"/>
      <c r="IQR231" s="20"/>
      <c r="IQS231" s="20"/>
      <c r="IQT231" s="20"/>
      <c r="IQU231" s="20"/>
      <c r="IQV231" s="20"/>
      <c r="IQW231" s="20"/>
      <c r="IQX231" s="20"/>
      <c r="IQY231" s="20"/>
      <c r="IQZ231" s="20"/>
      <c r="IRA231" s="20"/>
      <c r="IRB231" s="20"/>
      <c r="IRC231" s="20"/>
      <c r="IRD231" s="20"/>
      <c r="IRE231" s="20"/>
      <c r="IRF231" s="20"/>
      <c r="IRG231" s="20"/>
      <c r="IRH231" s="20"/>
      <c r="IRI231" s="20"/>
      <c r="IRJ231" s="20"/>
      <c r="IRK231" s="20"/>
      <c r="IRL231" s="20"/>
      <c r="IRM231" s="20"/>
      <c r="IRN231" s="20"/>
      <c r="IRO231" s="20"/>
      <c r="IRP231" s="20"/>
      <c r="IRQ231" s="20"/>
      <c r="IRR231" s="20"/>
      <c r="IRS231" s="20"/>
      <c r="IRT231" s="20"/>
      <c r="IRU231" s="20"/>
      <c r="IRV231" s="20"/>
      <c r="IRW231" s="20"/>
      <c r="IRX231" s="20"/>
      <c r="IRY231" s="20"/>
      <c r="IRZ231" s="20"/>
      <c r="ISA231" s="20"/>
      <c r="ISB231" s="20"/>
      <c r="ISC231" s="20"/>
      <c r="ISD231" s="20"/>
      <c r="ISE231" s="20"/>
      <c r="ISF231" s="20"/>
      <c r="ISG231" s="20"/>
      <c r="ISH231" s="20"/>
      <c r="ISI231" s="20"/>
      <c r="ISJ231" s="20"/>
      <c r="ISK231" s="20"/>
      <c r="ISL231" s="20"/>
      <c r="ISM231" s="20"/>
      <c r="ISN231" s="20"/>
      <c r="ISO231" s="20"/>
      <c r="ISP231" s="20"/>
      <c r="ISQ231" s="20"/>
      <c r="ISR231" s="20"/>
      <c r="ISS231" s="20"/>
      <c r="IST231" s="20"/>
      <c r="ISU231" s="20"/>
      <c r="ISV231" s="20"/>
      <c r="ISW231" s="20"/>
      <c r="ISX231" s="20"/>
      <c r="ISY231" s="20"/>
      <c r="ISZ231" s="20"/>
      <c r="ITA231" s="20"/>
      <c r="ITB231" s="20"/>
      <c r="ITC231" s="20"/>
      <c r="ITD231" s="20"/>
      <c r="ITE231" s="20"/>
      <c r="ITF231" s="20"/>
      <c r="ITG231" s="20"/>
      <c r="ITH231" s="20"/>
      <c r="ITI231" s="20"/>
      <c r="ITJ231" s="20"/>
      <c r="ITK231" s="20"/>
      <c r="ITL231" s="20"/>
      <c r="ITM231" s="20"/>
      <c r="ITN231" s="20"/>
      <c r="ITO231" s="20"/>
      <c r="ITP231" s="20"/>
      <c r="ITQ231" s="20"/>
      <c r="ITR231" s="20"/>
      <c r="ITS231" s="20"/>
      <c r="ITT231" s="20"/>
      <c r="ITU231" s="20"/>
      <c r="ITV231" s="20"/>
      <c r="ITW231" s="20"/>
      <c r="ITX231" s="20"/>
      <c r="ITY231" s="20"/>
      <c r="ITZ231" s="20"/>
      <c r="IUA231" s="20"/>
      <c r="IUB231" s="20"/>
      <c r="IUC231" s="20"/>
      <c r="IUD231" s="20"/>
      <c r="IUE231" s="20"/>
      <c r="IUF231" s="20"/>
      <c r="IUG231" s="20"/>
      <c r="IUH231" s="20"/>
      <c r="IUI231" s="20"/>
      <c r="IUJ231" s="20"/>
      <c r="IUK231" s="20"/>
      <c r="IUL231" s="20"/>
      <c r="IUM231" s="20"/>
      <c r="IUN231" s="20"/>
      <c r="IUO231" s="20"/>
      <c r="IUP231" s="20"/>
      <c r="IUQ231" s="20"/>
      <c r="IUR231" s="20"/>
      <c r="IUS231" s="20"/>
      <c r="IUT231" s="20"/>
      <c r="IUU231" s="20"/>
      <c r="IUV231" s="20"/>
      <c r="IUW231" s="20"/>
      <c r="IUX231" s="20"/>
      <c r="IUY231" s="20"/>
      <c r="IUZ231" s="20"/>
      <c r="IVA231" s="20"/>
      <c r="IVB231" s="20"/>
      <c r="IVC231" s="20"/>
      <c r="IVD231" s="20"/>
      <c r="IVE231" s="20"/>
      <c r="IVF231" s="20"/>
      <c r="IVG231" s="20"/>
      <c r="IVH231" s="20"/>
      <c r="IVI231" s="20"/>
      <c r="IVJ231" s="20"/>
      <c r="IVK231" s="20"/>
      <c r="IVL231" s="20"/>
      <c r="IVM231" s="20"/>
      <c r="IVN231" s="20"/>
      <c r="IVO231" s="20"/>
      <c r="IVP231" s="20"/>
      <c r="IVQ231" s="20"/>
      <c r="IVR231" s="20"/>
      <c r="IVS231" s="20"/>
      <c r="IVT231" s="20"/>
      <c r="IVU231" s="20"/>
      <c r="IVV231" s="20"/>
      <c r="IVW231" s="20"/>
      <c r="IVX231" s="20"/>
      <c r="IVY231" s="20"/>
      <c r="IVZ231" s="20"/>
      <c r="IWA231" s="20"/>
      <c r="IWB231" s="20"/>
      <c r="IWC231" s="20"/>
      <c r="IWD231" s="20"/>
      <c r="IWE231" s="20"/>
      <c r="IWF231" s="20"/>
      <c r="IWG231" s="20"/>
      <c r="IWH231" s="20"/>
      <c r="IWI231" s="20"/>
      <c r="IWJ231" s="20"/>
      <c r="IWK231" s="20"/>
      <c r="IWL231" s="20"/>
      <c r="IWM231" s="20"/>
      <c r="IWN231" s="20"/>
      <c r="IWO231" s="20"/>
      <c r="IWP231" s="20"/>
      <c r="IWQ231" s="20"/>
      <c r="IWR231" s="20"/>
      <c r="IWS231" s="20"/>
      <c r="IWT231" s="20"/>
      <c r="IWU231" s="20"/>
      <c r="IWV231" s="20"/>
      <c r="IWW231" s="20"/>
      <c r="IWX231" s="20"/>
      <c r="IWY231" s="20"/>
      <c r="IWZ231" s="20"/>
      <c r="IXA231" s="20"/>
      <c r="IXB231" s="20"/>
      <c r="IXC231" s="20"/>
      <c r="IXD231" s="20"/>
      <c r="IXE231" s="20"/>
      <c r="IXF231" s="20"/>
      <c r="IXG231" s="20"/>
      <c r="IXH231" s="20"/>
      <c r="IXI231" s="20"/>
      <c r="IXJ231" s="20"/>
      <c r="IXK231" s="20"/>
      <c r="IXL231" s="20"/>
      <c r="IXM231" s="20"/>
      <c r="IXN231" s="20"/>
      <c r="IXO231" s="20"/>
      <c r="IXP231" s="20"/>
      <c r="IXQ231" s="20"/>
      <c r="IXR231" s="20"/>
      <c r="IXS231" s="20"/>
      <c r="IXT231" s="20"/>
      <c r="IXU231" s="20"/>
      <c r="IXV231" s="20"/>
      <c r="IXW231" s="20"/>
      <c r="IXX231" s="20"/>
      <c r="IXY231" s="20"/>
      <c r="IXZ231" s="20"/>
      <c r="IYA231" s="20"/>
      <c r="IYB231" s="20"/>
      <c r="IYC231" s="20"/>
      <c r="IYD231" s="20"/>
      <c r="IYE231" s="20"/>
      <c r="IYF231" s="20"/>
      <c r="IYG231" s="20"/>
      <c r="IYH231" s="20"/>
      <c r="IYI231" s="20"/>
      <c r="IYJ231" s="20"/>
      <c r="IYK231" s="20"/>
      <c r="IYL231" s="20"/>
      <c r="IYM231" s="20"/>
      <c r="IYN231" s="20"/>
      <c r="IYO231" s="20"/>
      <c r="IYP231" s="20"/>
      <c r="IYQ231" s="20"/>
      <c r="IYR231" s="20"/>
      <c r="IYS231" s="20"/>
      <c r="IYT231" s="20"/>
      <c r="IYU231" s="20"/>
      <c r="IYV231" s="20"/>
      <c r="IYW231" s="20"/>
      <c r="IYX231" s="20"/>
      <c r="IYY231" s="20"/>
      <c r="IYZ231" s="20"/>
      <c r="IZA231" s="20"/>
      <c r="IZB231" s="20"/>
      <c r="IZC231" s="20"/>
      <c r="IZD231" s="20"/>
      <c r="IZE231" s="20"/>
      <c r="IZF231" s="20"/>
      <c r="IZG231" s="20"/>
      <c r="IZH231" s="20"/>
      <c r="IZI231" s="20"/>
      <c r="IZJ231" s="20"/>
      <c r="IZK231" s="20"/>
      <c r="IZL231" s="20"/>
      <c r="IZM231" s="20"/>
      <c r="IZN231" s="20"/>
      <c r="IZO231" s="20"/>
      <c r="IZP231" s="20"/>
      <c r="IZQ231" s="20"/>
      <c r="IZR231" s="20"/>
      <c r="IZS231" s="20"/>
      <c r="IZT231" s="20"/>
      <c r="IZU231" s="20"/>
      <c r="IZV231" s="20"/>
      <c r="IZW231" s="20"/>
      <c r="IZX231" s="20"/>
      <c r="IZY231" s="20"/>
      <c r="IZZ231" s="20"/>
      <c r="JAA231" s="20"/>
      <c r="JAB231" s="20"/>
      <c r="JAC231" s="20"/>
      <c r="JAD231" s="20"/>
      <c r="JAE231" s="20"/>
      <c r="JAF231" s="20"/>
      <c r="JAG231" s="20"/>
      <c r="JAH231" s="20"/>
      <c r="JAI231" s="20"/>
      <c r="JAJ231" s="20"/>
      <c r="JAK231" s="20"/>
      <c r="JAL231" s="20"/>
      <c r="JAM231" s="20"/>
      <c r="JAN231" s="20"/>
      <c r="JAO231" s="20"/>
      <c r="JAP231" s="20"/>
      <c r="JAQ231" s="20"/>
      <c r="JAR231" s="20"/>
      <c r="JAS231" s="20"/>
      <c r="JAT231" s="20"/>
      <c r="JAU231" s="20"/>
      <c r="JAV231" s="20"/>
      <c r="JAW231" s="20"/>
      <c r="JAX231" s="20"/>
      <c r="JAY231" s="20"/>
      <c r="JAZ231" s="20"/>
      <c r="JBA231" s="20"/>
      <c r="JBB231" s="20"/>
      <c r="JBC231" s="20"/>
      <c r="JBD231" s="20"/>
      <c r="JBE231" s="20"/>
      <c r="JBF231" s="20"/>
      <c r="JBG231" s="20"/>
      <c r="JBH231" s="20"/>
      <c r="JBI231" s="20"/>
      <c r="JBJ231" s="20"/>
      <c r="JBK231" s="20"/>
      <c r="JBL231" s="20"/>
      <c r="JBM231" s="20"/>
      <c r="JBN231" s="20"/>
      <c r="JBO231" s="20"/>
      <c r="JBP231" s="20"/>
      <c r="JBQ231" s="20"/>
      <c r="JBR231" s="20"/>
      <c r="JBS231" s="20"/>
      <c r="JBT231" s="20"/>
      <c r="JBU231" s="20"/>
      <c r="JBV231" s="20"/>
      <c r="JBW231" s="20"/>
      <c r="JBX231" s="20"/>
      <c r="JBY231" s="20"/>
      <c r="JBZ231" s="20"/>
      <c r="JCA231" s="20"/>
      <c r="JCB231" s="20"/>
      <c r="JCC231" s="20"/>
      <c r="JCD231" s="20"/>
      <c r="JCE231" s="20"/>
      <c r="JCF231" s="20"/>
      <c r="JCG231" s="20"/>
      <c r="JCH231" s="20"/>
      <c r="JCI231" s="20"/>
      <c r="JCJ231" s="20"/>
      <c r="JCK231" s="20"/>
      <c r="JCL231" s="20"/>
      <c r="JCM231" s="20"/>
      <c r="JCN231" s="20"/>
      <c r="JCO231" s="20"/>
      <c r="JCP231" s="20"/>
      <c r="JCQ231" s="20"/>
      <c r="JCR231" s="20"/>
      <c r="JCS231" s="20"/>
      <c r="JCT231" s="20"/>
      <c r="JCU231" s="20"/>
      <c r="JCV231" s="20"/>
      <c r="JCW231" s="20"/>
      <c r="JCX231" s="20"/>
      <c r="JCY231" s="20"/>
      <c r="JCZ231" s="20"/>
      <c r="JDA231" s="20"/>
      <c r="JDB231" s="20"/>
      <c r="JDC231" s="20"/>
      <c r="JDD231" s="20"/>
      <c r="JDE231" s="20"/>
      <c r="JDF231" s="20"/>
      <c r="JDG231" s="20"/>
      <c r="JDH231" s="20"/>
      <c r="JDI231" s="20"/>
      <c r="JDJ231" s="20"/>
      <c r="JDK231" s="20"/>
      <c r="JDL231" s="20"/>
      <c r="JDM231" s="20"/>
      <c r="JDN231" s="20"/>
      <c r="JDO231" s="20"/>
      <c r="JDP231" s="20"/>
      <c r="JDQ231" s="20"/>
      <c r="JDR231" s="20"/>
      <c r="JDS231" s="20"/>
      <c r="JDT231" s="20"/>
      <c r="JDU231" s="20"/>
      <c r="JDV231" s="20"/>
      <c r="JDW231" s="20"/>
      <c r="JDX231" s="20"/>
      <c r="JDY231" s="20"/>
      <c r="JDZ231" s="20"/>
      <c r="JEA231" s="20"/>
      <c r="JEB231" s="20"/>
      <c r="JEC231" s="20"/>
      <c r="JED231" s="20"/>
      <c r="JEE231" s="20"/>
      <c r="JEF231" s="20"/>
      <c r="JEG231" s="20"/>
      <c r="JEH231" s="20"/>
      <c r="JEI231" s="20"/>
      <c r="JEJ231" s="20"/>
      <c r="JEK231" s="20"/>
      <c r="JEL231" s="20"/>
      <c r="JEM231" s="20"/>
      <c r="JEN231" s="20"/>
      <c r="JEO231" s="20"/>
      <c r="JEP231" s="20"/>
      <c r="JEQ231" s="20"/>
      <c r="JER231" s="20"/>
      <c r="JES231" s="20"/>
      <c r="JET231" s="20"/>
      <c r="JEU231" s="20"/>
      <c r="JEV231" s="20"/>
      <c r="JEW231" s="20"/>
      <c r="JEX231" s="20"/>
      <c r="JEY231" s="20"/>
      <c r="JEZ231" s="20"/>
      <c r="JFA231" s="20"/>
      <c r="JFB231" s="20"/>
      <c r="JFC231" s="20"/>
      <c r="JFD231" s="20"/>
      <c r="JFE231" s="20"/>
      <c r="JFF231" s="20"/>
      <c r="JFG231" s="20"/>
      <c r="JFH231" s="20"/>
      <c r="JFI231" s="20"/>
      <c r="JFJ231" s="20"/>
      <c r="JFK231" s="20"/>
      <c r="JFL231" s="20"/>
      <c r="JFM231" s="20"/>
      <c r="JFN231" s="20"/>
      <c r="JFO231" s="20"/>
      <c r="JFP231" s="20"/>
      <c r="JFQ231" s="20"/>
      <c r="JFR231" s="20"/>
      <c r="JFS231" s="20"/>
      <c r="JFT231" s="20"/>
      <c r="JFU231" s="20"/>
      <c r="JFV231" s="20"/>
      <c r="JFW231" s="20"/>
      <c r="JFX231" s="20"/>
      <c r="JFY231" s="20"/>
      <c r="JFZ231" s="20"/>
      <c r="JGA231" s="20"/>
      <c r="JGB231" s="20"/>
      <c r="JGC231" s="20"/>
      <c r="JGD231" s="20"/>
      <c r="JGE231" s="20"/>
      <c r="JGF231" s="20"/>
      <c r="JGG231" s="20"/>
      <c r="JGH231" s="20"/>
      <c r="JGI231" s="20"/>
      <c r="JGJ231" s="20"/>
      <c r="JGK231" s="20"/>
      <c r="JGL231" s="20"/>
      <c r="JGM231" s="20"/>
      <c r="JGN231" s="20"/>
      <c r="JGO231" s="20"/>
      <c r="JGP231" s="20"/>
      <c r="JGQ231" s="20"/>
      <c r="JGR231" s="20"/>
      <c r="JGS231" s="20"/>
      <c r="JGT231" s="20"/>
      <c r="JGU231" s="20"/>
      <c r="JGV231" s="20"/>
      <c r="JGW231" s="20"/>
      <c r="JGX231" s="20"/>
      <c r="JGY231" s="20"/>
      <c r="JGZ231" s="20"/>
      <c r="JHA231" s="20"/>
      <c r="JHB231" s="20"/>
      <c r="JHC231" s="20"/>
      <c r="JHD231" s="20"/>
      <c r="JHE231" s="20"/>
      <c r="JHF231" s="20"/>
      <c r="JHG231" s="20"/>
      <c r="JHH231" s="20"/>
      <c r="JHI231" s="20"/>
      <c r="JHJ231" s="20"/>
      <c r="JHK231" s="20"/>
      <c r="JHL231" s="20"/>
      <c r="JHM231" s="20"/>
      <c r="JHN231" s="20"/>
      <c r="JHO231" s="20"/>
      <c r="JHP231" s="20"/>
      <c r="JHQ231" s="20"/>
      <c r="JHR231" s="20"/>
      <c r="JHS231" s="20"/>
      <c r="JHT231" s="20"/>
      <c r="JHU231" s="20"/>
      <c r="JHV231" s="20"/>
      <c r="JHW231" s="20"/>
      <c r="JHX231" s="20"/>
      <c r="JHY231" s="20"/>
      <c r="JHZ231" s="20"/>
      <c r="JIA231" s="20"/>
      <c r="JIB231" s="20"/>
      <c r="JIC231" s="20"/>
      <c r="JID231" s="20"/>
      <c r="JIE231" s="20"/>
      <c r="JIF231" s="20"/>
      <c r="JIG231" s="20"/>
      <c r="JIH231" s="20"/>
      <c r="JII231" s="20"/>
      <c r="JIJ231" s="20"/>
      <c r="JIK231" s="20"/>
      <c r="JIL231" s="20"/>
      <c r="JIM231" s="20"/>
      <c r="JIN231" s="20"/>
      <c r="JIO231" s="20"/>
      <c r="JIP231" s="20"/>
      <c r="JIQ231" s="20"/>
      <c r="JIR231" s="20"/>
      <c r="JIS231" s="20"/>
      <c r="JIT231" s="20"/>
      <c r="JIU231" s="20"/>
      <c r="JIV231" s="20"/>
      <c r="JIW231" s="20"/>
      <c r="JIX231" s="20"/>
      <c r="JIY231" s="20"/>
      <c r="JIZ231" s="20"/>
      <c r="JJA231" s="20"/>
      <c r="JJB231" s="20"/>
      <c r="JJC231" s="20"/>
      <c r="JJD231" s="20"/>
      <c r="JJE231" s="20"/>
      <c r="JJF231" s="20"/>
      <c r="JJG231" s="20"/>
      <c r="JJH231" s="20"/>
      <c r="JJI231" s="20"/>
      <c r="JJJ231" s="20"/>
      <c r="JJK231" s="20"/>
      <c r="JJL231" s="20"/>
      <c r="JJM231" s="20"/>
      <c r="JJN231" s="20"/>
      <c r="JJO231" s="20"/>
      <c r="JJP231" s="20"/>
      <c r="JJQ231" s="20"/>
      <c r="JJR231" s="20"/>
      <c r="JJS231" s="20"/>
      <c r="JJT231" s="20"/>
      <c r="JJU231" s="20"/>
      <c r="JJV231" s="20"/>
      <c r="JJW231" s="20"/>
      <c r="JJX231" s="20"/>
      <c r="JJY231" s="20"/>
      <c r="JJZ231" s="20"/>
      <c r="JKA231" s="20"/>
      <c r="JKB231" s="20"/>
      <c r="JKC231" s="20"/>
      <c r="JKD231" s="20"/>
      <c r="JKE231" s="20"/>
      <c r="JKF231" s="20"/>
      <c r="JKG231" s="20"/>
      <c r="JKH231" s="20"/>
      <c r="JKI231" s="20"/>
      <c r="JKJ231" s="20"/>
      <c r="JKK231" s="20"/>
      <c r="JKL231" s="20"/>
      <c r="JKM231" s="20"/>
      <c r="JKN231" s="20"/>
      <c r="JKO231" s="20"/>
      <c r="JKP231" s="20"/>
      <c r="JKQ231" s="20"/>
      <c r="JKR231" s="20"/>
      <c r="JKS231" s="20"/>
      <c r="JKT231" s="20"/>
      <c r="JKU231" s="20"/>
      <c r="JKV231" s="20"/>
      <c r="JKW231" s="20"/>
      <c r="JKX231" s="20"/>
      <c r="JKY231" s="20"/>
      <c r="JKZ231" s="20"/>
      <c r="JLA231" s="20"/>
      <c r="JLB231" s="20"/>
      <c r="JLC231" s="20"/>
      <c r="JLD231" s="20"/>
      <c r="JLE231" s="20"/>
      <c r="JLF231" s="20"/>
      <c r="JLG231" s="20"/>
      <c r="JLH231" s="20"/>
      <c r="JLI231" s="20"/>
      <c r="JLJ231" s="20"/>
      <c r="JLK231" s="20"/>
      <c r="JLL231" s="20"/>
      <c r="JLM231" s="20"/>
      <c r="JLN231" s="20"/>
      <c r="JLO231" s="20"/>
      <c r="JLP231" s="20"/>
      <c r="JLQ231" s="20"/>
      <c r="JLR231" s="20"/>
      <c r="JLS231" s="20"/>
      <c r="JLT231" s="20"/>
      <c r="JLU231" s="20"/>
      <c r="JLV231" s="20"/>
      <c r="JLW231" s="20"/>
      <c r="JLX231" s="20"/>
      <c r="JLY231" s="20"/>
      <c r="JLZ231" s="20"/>
      <c r="JMA231" s="20"/>
      <c r="JMB231" s="20"/>
      <c r="JMC231" s="20"/>
      <c r="JMD231" s="20"/>
      <c r="JME231" s="20"/>
      <c r="JMF231" s="20"/>
      <c r="JMG231" s="20"/>
      <c r="JMH231" s="20"/>
      <c r="JMI231" s="20"/>
      <c r="JMJ231" s="20"/>
      <c r="JMK231" s="20"/>
      <c r="JML231" s="20"/>
      <c r="JMM231" s="20"/>
      <c r="JMN231" s="20"/>
      <c r="JMO231" s="20"/>
      <c r="JMP231" s="20"/>
      <c r="JMQ231" s="20"/>
      <c r="JMR231" s="20"/>
      <c r="JMS231" s="20"/>
      <c r="JMT231" s="20"/>
      <c r="JMU231" s="20"/>
      <c r="JMV231" s="20"/>
      <c r="JMW231" s="20"/>
      <c r="JMX231" s="20"/>
      <c r="JMY231" s="20"/>
      <c r="JMZ231" s="20"/>
      <c r="JNA231" s="20"/>
      <c r="JNB231" s="20"/>
      <c r="JNC231" s="20"/>
      <c r="JND231" s="20"/>
      <c r="JNE231" s="20"/>
      <c r="JNF231" s="20"/>
      <c r="JNG231" s="20"/>
      <c r="JNH231" s="20"/>
      <c r="JNI231" s="20"/>
      <c r="JNJ231" s="20"/>
      <c r="JNK231" s="20"/>
      <c r="JNL231" s="20"/>
      <c r="JNM231" s="20"/>
      <c r="JNN231" s="20"/>
      <c r="JNO231" s="20"/>
      <c r="JNP231" s="20"/>
      <c r="JNQ231" s="20"/>
      <c r="JNR231" s="20"/>
      <c r="JNS231" s="20"/>
      <c r="JNT231" s="20"/>
      <c r="JNU231" s="20"/>
      <c r="JNV231" s="20"/>
      <c r="JNW231" s="20"/>
      <c r="JNX231" s="20"/>
      <c r="JNY231" s="20"/>
      <c r="JNZ231" s="20"/>
      <c r="JOA231" s="20"/>
      <c r="JOB231" s="20"/>
      <c r="JOC231" s="20"/>
      <c r="JOD231" s="20"/>
      <c r="JOE231" s="20"/>
      <c r="JOF231" s="20"/>
      <c r="JOG231" s="20"/>
      <c r="JOH231" s="20"/>
      <c r="JOI231" s="20"/>
      <c r="JOJ231" s="20"/>
      <c r="JOK231" s="20"/>
      <c r="JOL231" s="20"/>
      <c r="JOM231" s="20"/>
      <c r="JON231" s="20"/>
      <c r="JOO231" s="20"/>
      <c r="JOP231" s="20"/>
      <c r="JOQ231" s="20"/>
      <c r="JOR231" s="20"/>
      <c r="JOS231" s="20"/>
      <c r="JOT231" s="20"/>
      <c r="JOU231" s="20"/>
      <c r="JOV231" s="20"/>
      <c r="JOW231" s="20"/>
      <c r="JOX231" s="20"/>
      <c r="JOY231" s="20"/>
      <c r="JOZ231" s="20"/>
      <c r="JPA231" s="20"/>
      <c r="JPB231" s="20"/>
      <c r="JPC231" s="20"/>
      <c r="JPD231" s="20"/>
      <c r="JPE231" s="20"/>
      <c r="JPF231" s="20"/>
      <c r="JPG231" s="20"/>
      <c r="JPH231" s="20"/>
      <c r="JPI231" s="20"/>
      <c r="JPJ231" s="20"/>
      <c r="JPK231" s="20"/>
      <c r="JPL231" s="20"/>
      <c r="JPM231" s="20"/>
      <c r="JPN231" s="20"/>
      <c r="JPO231" s="20"/>
      <c r="JPP231" s="20"/>
      <c r="JPQ231" s="20"/>
      <c r="JPR231" s="20"/>
      <c r="JPS231" s="20"/>
      <c r="JPT231" s="20"/>
      <c r="JPU231" s="20"/>
      <c r="JPV231" s="20"/>
      <c r="JPW231" s="20"/>
      <c r="JPX231" s="20"/>
      <c r="JPY231" s="20"/>
      <c r="JPZ231" s="20"/>
      <c r="JQA231" s="20"/>
      <c r="JQB231" s="20"/>
      <c r="JQC231" s="20"/>
      <c r="JQD231" s="20"/>
      <c r="JQE231" s="20"/>
      <c r="JQF231" s="20"/>
      <c r="JQG231" s="20"/>
      <c r="JQH231" s="20"/>
      <c r="JQI231" s="20"/>
      <c r="JQJ231" s="20"/>
      <c r="JQK231" s="20"/>
      <c r="JQL231" s="20"/>
      <c r="JQM231" s="20"/>
      <c r="JQN231" s="20"/>
      <c r="JQO231" s="20"/>
      <c r="JQP231" s="20"/>
      <c r="JQQ231" s="20"/>
      <c r="JQR231" s="20"/>
      <c r="JQS231" s="20"/>
      <c r="JQT231" s="20"/>
      <c r="JQU231" s="20"/>
      <c r="JQV231" s="20"/>
      <c r="JQW231" s="20"/>
      <c r="JQX231" s="20"/>
      <c r="JQY231" s="20"/>
      <c r="JQZ231" s="20"/>
      <c r="JRA231" s="20"/>
      <c r="JRB231" s="20"/>
      <c r="JRC231" s="20"/>
      <c r="JRD231" s="20"/>
      <c r="JRE231" s="20"/>
      <c r="JRF231" s="20"/>
      <c r="JRG231" s="20"/>
      <c r="JRH231" s="20"/>
      <c r="JRI231" s="20"/>
      <c r="JRJ231" s="20"/>
      <c r="JRK231" s="20"/>
      <c r="JRL231" s="20"/>
      <c r="JRM231" s="20"/>
      <c r="JRN231" s="20"/>
      <c r="JRO231" s="20"/>
      <c r="JRP231" s="20"/>
      <c r="JRQ231" s="20"/>
      <c r="JRR231" s="20"/>
      <c r="JRS231" s="20"/>
      <c r="JRT231" s="20"/>
      <c r="JRU231" s="20"/>
      <c r="JRV231" s="20"/>
      <c r="JRW231" s="20"/>
      <c r="JRX231" s="20"/>
      <c r="JRY231" s="20"/>
      <c r="JRZ231" s="20"/>
      <c r="JSA231" s="20"/>
      <c r="JSB231" s="20"/>
      <c r="JSC231" s="20"/>
      <c r="JSD231" s="20"/>
      <c r="JSE231" s="20"/>
      <c r="JSF231" s="20"/>
      <c r="JSG231" s="20"/>
      <c r="JSH231" s="20"/>
      <c r="JSI231" s="20"/>
      <c r="JSJ231" s="20"/>
      <c r="JSK231" s="20"/>
      <c r="JSL231" s="20"/>
      <c r="JSM231" s="20"/>
      <c r="JSN231" s="20"/>
      <c r="JSO231" s="20"/>
      <c r="JSP231" s="20"/>
      <c r="JSQ231" s="20"/>
      <c r="JSR231" s="20"/>
      <c r="JSS231" s="20"/>
      <c r="JST231" s="20"/>
      <c r="JSU231" s="20"/>
      <c r="JSV231" s="20"/>
      <c r="JSW231" s="20"/>
      <c r="JSX231" s="20"/>
      <c r="JSY231" s="20"/>
      <c r="JSZ231" s="20"/>
      <c r="JTA231" s="20"/>
      <c r="JTB231" s="20"/>
      <c r="JTC231" s="20"/>
      <c r="JTD231" s="20"/>
      <c r="JTE231" s="20"/>
      <c r="JTF231" s="20"/>
      <c r="JTG231" s="20"/>
      <c r="JTH231" s="20"/>
      <c r="JTI231" s="20"/>
      <c r="JTJ231" s="20"/>
      <c r="JTK231" s="20"/>
      <c r="JTL231" s="20"/>
      <c r="JTM231" s="20"/>
      <c r="JTN231" s="20"/>
      <c r="JTO231" s="20"/>
      <c r="JTP231" s="20"/>
      <c r="JTQ231" s="20"/>
      <c r="JTR231" s="20"/>
      <c r="JTS231" s="20"/>
      <c r="JTT231" s="20"/>
      <c r="JTU231" s="20"/>
      <c r="JTV231" s="20"/>
      <c r="JTW231" s="20"/>
      <c r="JTX231" s="20"/>
      <c r="JTY231" s="20"/>
      <c r="JTZ231" s="20"/>
      <c r="JUA231" s="20"/>
      <c r="JUB231" s="20"/>
      <c r="JUC231" s="20"/>
      <c r="JUD231" s="20"/>
      <c r="JUE231" s="20"/>
      <c r="JUF231" s="20"/>
      <c r="JUG231" s="20"/>
      <c r="JUH231" s="20"/>
      <c r="JUI231" s="20"/>
      <c r="JUJ231" s="20"/>
      <c r="JUK231" s="20"/>
      <c r="JUL231" s="20"/>
      <c r="JUM231" s="20"/>
      <c r="JUN231" s="20"/>
      <c r="JUO231" s="20"/>
      <c r="JUP231" s="20"/>
      <c r="JUQ231" s="20"/>
      <c r="JUR231" s="20"/>
      <c r="JUS231" s="20"/>
      <c r="JUT231" s="20"/>
      <c r="JUU231" s="20"/>
      <c r="JUV231" s="20"/>
      <c r="JUW231" s="20"/>
      <c r="JUX231" s="20"/>
      <c r="JUY231" s="20"/>
      <c r="JUZ231" s="20"/>
      <c r="JVA231" s="20"/>
      <c r="JVB231" s="20"/>
      <c r="JVC231" s="20"/>
      <c r="JVD231" s="20"/>
      <c r="JVE231" s="20"/>
      <c r="JVF231" s="20"/>
      <c r="JVG231" s="20"/>
      <c r="JVH231" s="20"/>
      <c r="JVI231" s="20"/>
      <c r="JVJ231" s="20"/>
      <c r="JVK231" s="20"/>
      <c r="JVL231" s="20"/>
      <c r="JVM231" s="20"/>
      <c r="JVN231" s="20"/>
      <c r="JVO231" s="20"/>
      <c r="JVP231" s="20"/>
      <c r="JVQ231" s="20"/>
      <c r="JVR231" s="20"/>
      <c r="JVS231" s="20"/>
      <c r="JVT231" s="20"/>
      <c r="JVU231" s="20"/>
      <c r="JVV231" s="20"/>
      <c r="JVW231" s="20"/>
      <c r="JVX231" s="20"/>
      <c r="JVY231" s="20"/>
      <c r="JVZ231" s="20"/>
      <c r="JWA231" s="20"/>
      <c r="JWB231" s="20"/>
      <c r="JWC231" s="20"/>
      <c r="JWD231" s="20"/>
      <c r="JWE231" s="20"/>
      <c r="JWF231" s="20"/>
      <c r="JWG231" s="20"/>
      <c r="JWH231" s="20"/>
      <c r="JWI231" s="20"/>
      <c r="JWJ231" s="20"/>
      <c r="JWK231" s="20"/>
      <c r="JWL231" s="20"/>
      <c r="JWM231" s="20"/>
      <c r="JWN231" s="20"/>
      <c r="JWO231" s="20"/>
      <c r="JWP231" s="20"/>
      <c r="JWQ231" s="20"/>
      <c r="JWR231" s="20"/>
      <c r="JWS231" s="20"/>
      <c r="JWT231" s="20"/>
      <c r="JWU231" s="20"/>
      <c r="JWV231" s="20"/>
      <c r="JWW231" s="20"/>
      <c r="JWX231" s="20"/>
      <c r="JWY231" s="20"/>
      <c r="JWZ231" s="20"/>
      <c r="JXA231" s="20"/>
      <c r="JXB231" s="20"/>
      <c r="JXC231" s="20"/>
      <c r="JXD231" s="20"/>
      <c r="JXE231" s="20"/>
      <c r="JXF231" s="20"/>
      <c r="JXG231" s="20"/>
      <c r="JXH231" s="20"/>
      <c r="JXI231" s="20"/>
      <c r="JXJ231" s="20"/>
      <c r="JXK231" s="20"/>
      <c r="JXL231" s="20"/>
      <c r="JXM231" s="20"/>
      <c r="JXN231" s="20"/>
      <c r="JXO231" s="20"/>
      <c r="JXP231" s="20"/>
      <c r="JXQ231" s="20"/>
      <c r="JXR231" s="20"/>
      <c r="JXS231" s="20"/>
      <c r="JXT231" s="20"/>
      <c r="JXU231" s="20"/>
      <c r="JXV231" s="20"/>
      <c r="JXW231" s="20"/>
      <c r="JXX231" s="20"/>
      <c r="JXY231" s="20"/>
      <c r="JXZ231" s="20"/>
      <c r="JYA231" s="20"/>
      <c r="JYB231" s="20"/>
      <c r="JYC231" s="20"/>
      <c r="JYD231" s="20"/>
      <c r="JYE231" s="20"/>
      <c r="JYF231" s="20"/>
      <c r="JYG231" s="20"/>
      <c r="JYH231" s="20"/>
      <c r="JYI231" s="20"/>
      <c r="JYJ231" s="20"/>
      <c r="JYK231" s="20"/>
      <c r="JYL231" s="20"/>
      <c r="JYM231" s="20"/>
      <c r="JYN231" s="20"/>
      <c r="JYO231" s="20"/>
      <c r="JYP231" s="20"/>
      <c r="JYQ231" s="20"/>
      <c r="JYR231" s="20"/>
      <c r="JYS231" s="20"/>
      <c r="JYT231" s="20"/>
      <c r="JYU231" s="20"/>
      <c r="JYV231" s="20"/>
      <c r="JYW231" s="20"/>
      <c r="JYX231" s="20"/>
      <c r="JYY231" s="20"/>
      <c r="JYZ231" s="20"/>
      <c r="JZA231" s="20"/>
      <c r="JZB231" s="20"/>
      <c r="JZC231" s="20"/>
      <c r="JZD231" s="20"/>
      <c r="JZE231" s="20"/>
      <c r="JZF231" s="20"/>
      <c r="JZG231" s="20"/>
      <c r="JZH231" s="20"/>
      <c r="JZI231" s="20"/>
      <c r="JZJ231" s="20"/>
      <c r="JZK231" s="20"/>
      <c r="JZL231" s="20"/>
      <c r="JZM231" s="20"/>
      <c r="JZN231" s="20"/>
      <c r="JZO231" s="20"/>
      <c r="JZP231" s="20"/>
      <c r="JZQ231" s="20"/>
      <c r="JZR231" s="20"/>
      <c r="JZS231" s="20"/>
      <c r="JZT231" s="20"/>
      <c r="JZU231" s="20"/>
      <c r="JZV231" s="20"/>
      <c r="JZW231" s="20"/>
      <c r="JZX231" s="20"/>
      <c r="JZY231" s="20"/>
      <c r="JZZ231" s="20"/>
      <c r="KAA231" s="20"/>
      <c r="KAB231" s="20"/>
      <c r="KAC231" s="20"/>
      <c r="KAD231" s="20"/>
      <c r="KAE231" s="20"/>
      <c r="KAF231" s="20"/>
      <c r="KAG231" s="20"/>
      <c r="KAH231" s="20"/>
      <c r="KAI231" s="20"/>
      <c r="KAJ231" s="20"/>
      <c r="KAK231" s="20"/>
      <c r="KAL231" s="20"/>
      <c r="KAM231" s="20"/>
      <c r="KAN231" s="20"/>
      <c r="KAO231" s="20"/>
      <c r="KAP231" s="20"/>
      <c r="KAQ231" s="20"/>
      <c r="KAR231" s="20"/>
      <c r="KAS231" s="20"/>
      <c r="KAT231" s="20"/>
      <c r="KAU231" s="20"/>
      <c r="KAV231" s="20"/>
      <c r="KAW231" s="20"/>
      <c r="KAX231" s="20"/>
      <c r="KAY231" s="20"/>
      <c r="KAZ231" s="20"/>
      <c r="KBA231" s="20"/>
      <c r="KBB231" s="20"/>
      <c r="KBC231" s="20"/>
      <c r="KBD231" s="20"/>
      <c r="KBE231" s="20"/>
      <c r="KBF231" s="20"/>
      <c r="KBG231" s="20"/>
      <c r="KBH231" s="20"/>
      <c r="KBI231" s="20"/>
      <c r="KBJ231" s="20"/>
      <c r="KBK231" s="20"/>
      <c r="KBL231" s="20"/>
      <c r="KBM231" s="20"/>
      <c r="KBN231" s="20"/>
      <c r="KBO231" s="20"/>
      <c r="KBP231" s="20"/>
      <c r="KBQ231" s="20"/>
      <c r="KBR231" s="20"/>
      <c r="KBS231" s="20"/>
      <c r="KBT231" s="20"/>
      <c r="KBU231" s="20"/>
      <c r="KBV231" s="20"/>
      <c r="KBW231" s="20"/>
      <c r="KBX231" s="20"/>
      <c r="KBY231" s="20"/>
      <c r="KBZ231" s="20"/>
      <c r="KCA231" s="20"/>
      <c r="KCB231" s="20"/>
      <c r="KCC231" s="20"/>
      <c r="KCD231" s="20"/>
      <c r="KCE231" s="20"/>
      <c r="KCF231" s="20"/>
      <c r="KCG231" s="20"/>
      <c r="KCH231" s="20"/>
      <c r="KCI231" s="20"/>
      <c r="KCJ231" s="20"/>
      <c r="KCK231" s="20"/>
      <c r="KCL231" s="20"/>
      <c r="KCM231" s="20"/>
      <c r="KCN231" s="20"/>
      <c r="KCO231" s="20"/>
      <c r="KCP231" s="20"/>
      <c r="KCQ231" s="20"/>
      <c r="KCR231" s="20"/>
      <c r="KCS231" s="20"/>
      <c r="KCT231" s="20"/>
      <c r="KCU231" s="20"/>
      <c r="KCV231" s="20"/>
      <c r="KCW231" s="20"/>
      <c r="KCX231" s="20"/>
      <c r="KCY231" s="20"/>
      <c r="KCZ231" s="20"/>
      <c r="KDA231" s="20"/>
      <c r="KDB231" s="20"/>
      <c r="KDC231" s="20"/>
      <c r="KDD231" s="20"/>
      <c r="KDE231" s="20"/>
      <c r="KDF231" s="20"/>
      <c r="KDG231" s="20"/>
      <c r="KDH231" s="20"/>
      <c r="KDI231" s="20"/>
      <c r="KDJ231" s="20"/>
      <c r="KDK231" s="20"/>
      <c r="KDL231" s="20"/>
      <c r="KDM231" s="20"/>
      <c r="KDN231" s="20"/>
      <c r="KDO231" s="20"/>
      <c r="KDP231" s="20"/>
      <c r="KDQ231" s="20"/>
      <c r="KDR231" s="20"/>
      <c r="KDS231" s="20"/>
      <c r="KDT231" s="20"/>
      <c r="KDU231" s="20"/>
      <c r="KDV231" s="20"/>
      <c r="KDW231" s="20"/>
      <c r="KDX231" s="20"/>
      <c r="KDY231" s="20"/>
      <c r="KDZ231" s="20"/>
      <c r="KEA231" s="20"/>
      <c r="KEB231" s="20"/>
      <c r="KEC231" s="20"/>
      <c r="KED231" s="20"/>
      <c r="KEE231" s="20"/>
      <c r="KEF231" s="20"/>
      <c r="KEG231" s="20"/>
      <c r="KEH231" s="20"/>
      <c r="KEI231" s="20"/>
      <c r="KEJ231" s="20"/>
      <c r="KEK231" s="20"/>
      <c r="KEL231" s="20"/>
      <c r="KEM231" s="20"/>
      <c r="KEN231" s="20"/>
      <c r="KEO231" s="20"/>
      <c r="KEP231" s="20"/>
      <c r="KEQ231" s="20"/>
      <c r="KER231" s="20"/>
      <c r="KES231" s="20"/>
      <c r="KET231" s="20"/>
      <c r="KEU231" s="20"/>
      <c r="KEV231" s="20"/>
      <c r="KEW231" s="20"/>
      <c r="KEX231" s="20"/>
      <c r="KEY231" s="20"/>
      <c r="KEZ231" s="20"/>
      <c r="KFA231" s="20"/>
      <c r="KFB231" s="20"/>
      <c r="KFC231" s="20"/>
      <c r="KFD231" s="20"/>
      <c r="KFE231" s="20"/>
      <c r="KFF231" s="20"/>
      <c r="KFG231" s="20"/>
      <c r="KFH231" s="20"/>
      <c r="KFI231" s="20"/>
      <c r="KFJ231" s="20"/>
      <c r="KFK231" s="20"/>
      <c r="KFL231" s="20"/>
      <c r="KFM231" s="20"/>
      <c r="KFN231" s="20"/>
      <c r="KFO231" s="20"/>
      <c r="KFP231" s="20"/>
      <c r="KFQ231" s="20"/>
      <c r="KFR231" s="20"/>
      <c r="KFS231" s="20"/>
      <c r="KFT231" s="20"/>
      <c r="KFU231" s="20"/>
      <c r="KFV231" s="20"/>
      <c r="KFW231" s="20"/>
      <c r="KFX231" s="20"/>
      <c r="KFY231" s="20"/>
      <c r="KFZ231" s="20"/>
      <c r="KGA231" s="20"/>
      <c r="KGB231" s="20"/>
      <c r="KGC231" s="20"/>
      <c r="KGD231" s="20"/>
      <c r="KGE231" s="20"/>
      <c r="KGF231" s="20"/>
      <c r="KGG231" s="20"/>
      <c r="KGH231" s="20"/>
      <c r="KGI231" s="20"/>
      <c r="KGJ231" s="20"/>
      <c r="KGK231" s="20"/>
      <c r="KGL231" s="20"/>
      <c r="KGM231" s="20"/>
      <c r="KGN231" s="20"/>
      <c r="KGO231" s="20"/>
      <c r="KGP231" s="20"/>
      <c r="KGQ231" s="20"/>
      <c r="KGR231" s="20"/>
      <c r="KGS231" s="20"/>
      <c r="KGT231" s="20"/>
      <c r="KGU231" s="20"/>
      <c r="KGV231" s="20"/>
      <c r="KGW231" s="20"/>
      <c r="KGX231" s="20"/>
      <c r="KGY231" s="20"/>
      <c r="KGZ231" s="20"/>
      <c r="KHA231" s="20"/>
      <c r="KHB231" s="20"/>
      <c r="KHC231" s="20"/>
      <c r="KHD231" s="20"/>
      <c r="KHE231" s="20"/>
      <c r="KHF231" s="20"/>
      <c r="KHG231" s="20"/>
      <c r="KHH231" s="20"/>
      <c r="KHI231" s="20"/>
      <c r="KHJ231" s="20"/>
      <c r="KHK231" s="20"/>
      <c r="KHL231" s="20"/>
      <c r="KHM231" s="20"/>
      <c r="KHN231" s="20"/>
      <c r="KHO231" s="20"/>
      <c r="KHP231" s="20"/>
      <c r="KHQ231" s="20"/>
      <c r="KHR231" s="20"/>
      <c r="KHS231" s="20"/>
      <c r="KHT231" s="20"/>
      <c r="KHU231" s="20"/>
      <c r="KHV231" s="20"/>
      <c r="KHW231" s="20"/>
      <c r="KHX231" s="20"/>
      <c r="KHY231" s="20"/>
      <c r="KHZ231" s="20"/>
      <c r="KIA231" s="20"/>
      <c r="KIB231" s="20"/>
      <c r="KIC231" s="20"/>
      <c r="KID231" s="20"/>
      <c r="KIE231" s="20"/>
      <c r="KIF231" s="20"/>
      <c r="KIG231" s="20"/>
      <c r="KIH231" s="20"/>
      <c r="KII231" s="20"/>
      <c r="KIJ231" s="20"/>
      <c r="KIK231" s="20"/>
      <c r="KIL231" s="20"/>
      <c r="KIM231" s="20"/>
      <c r="KIN231" s="20"/>
      <c r="KIO231" s="20"/>
      <c r="KIP231" s="20"/>
      <c r="KIQ231" s="20"/>
      <c r="KIR231" s="20"/>
      <c r="KIS231" s="20"/>
      <c r="KIT231" s="20"/>
      <c r="KIU231" s="20"/>
      <c r="KIV231" s="20"/>
      <c r="KIW231" s="20"/>
      <c r="KIX231" s="20"/>
      <c r="KIY231" s="20"/>
      <c r="KIZ231" s="20"/>
      <c r="KJA231" s="20"/>
      <c r="KJB231" s="20"/>
      <c r="KJC231" s="20"/>
      <c r="KJD231" s="20"/>
      <c r="KJE231" s="20"/>
      <c r="KJF231" s="20"/>
      <c r="KJG231" s="20"/>
      <c r="KJH231" s="20"/>
      <c r="KJI231" s="20"/>
      <c r="KJJ231" s="20"/>
      <c r="KJK231" s="20"/>
      <c r="KJL231" s="20"/>
      <c r="KJM231" s="20"/>
      <c r="KJN231" s="20"/>
      <c r="KJO231" s="20"/>
      <c r="KJP231" s="20"/>
      <c r="KJQ231" s="20"/>
      <c r="KJR231" s="20"/>
      <c r="KJS231" s="20"/>
      <c r="KJT231" s="20"/>
      <c r="KJU231" s="20"/>
      <c r="KJV231" s="20"/>
      <c r="KJW231" s="20"/>
      <c r="KJX231" s="20"/>
      <c r="KJY231" s="20"/>
      <c r="KJZ231" s="20"/>
      <c r="KKA231" s="20"/>
      <c r="KKB231" s="20"/>
      <c r="KKC231" s="20"/>
      <c r="KKD231" s="20"/>
      <c r="KKE231" s="20"/>
      <c r="KKF231" s="20"/>
      <c r="KKG231" s="20"/>
      <c r="KKH231" s="20"/>
      <c r="KKI231" s="20"/>
      <c r="KKJ231" s="20"/>
      <c r="KKK231" s="20"/>
      <c r="KKL231" s="20"/>
      <c r="KKM231" s="20"/>
      <c r="KKN231" s="20"/>
      <c r="KKO231" s="20"/>
      <c r="KKP231" s="20"/>
      <c r="KKQ231" s="20"/>
      <c r="KKR231" s="20"/>
      <c r="KKS231" s="20"/>
      <c r="KKT231" s="20"/>
      <c r="KKU231" s="20"/>
      <c r="KKV231" s="20"/>
      <c r="KKW231" s="20"/>
      <c r="KKX231" s="20"/>
      <c r="KKY231" s="20"/>
      <c r="KKZ231" s="20"/>
      <c r="KLA231" s="20"/>
      <c r="KLB231" s="20"/>
      <c r="KLC231" s="20"/>
      <c r="KLD231" s="20"/>
      <c r="KLE231" s="20"/>
      <c r="KLF231" s="20"/>
      <c r="KLG231" s="20"/>
      <c r="KLH231" s="20"/>
      <c r="KLI231" s="20"/>
      <c r="KLJ231" s="20"/>
      <c r="KLK231" s="20"/>
      <c r="KLL231" s="20"/>
      <c r="KLM231" s="20"/>
      <c r="KLN231" s="20"/>
      <c r="KLO231" s="20"/>
      <c r="KLP231" s="20"/>
      <c r="KLQ231" s="20"/>
      <c r="KLR231" s="20"/>
      <c r="KLS231" s="20"/>
      <c r="KLT231" s="20"/>
      <c r="KLU231" s="20"/>
      <c r="KLV231" s="20"/>
      <c r="KLW231" s="20"/>
      <c r="KLX231" s="20"/>
      <c r="KLY231" s="20"/>
      <c r="KLZ231" s="20"/>
      <c r="KMA231" s="20"/>
      <c r="KMB231" s="20"/>
      <c r="KMC231" s="20"/>
      <c r="KMD231" s="20"/>
      <c r="KME231" s="20"/>
      <c r="KMF231" s="20"/>
      <c r="KMG231" s="20"/>
      <c r="KMH231" s="20"/>
      <c r="KMI231" s="20"/>
      <c r="KMJ231" s="20"/>
      <c r="KMK231" s="20"/>
      <c r="KML231" s="20"/>
      <c r="KMM231" s="20"/>
      <c r="KMN231" s="20"/>
      <c r="KMO231" s="20"/>
      <c r="KMP231" s="20"/>
      <c r="KMQ231" s="20"/>
      <c r="KMR231" s="20"/>
      <c r="KMS231" s="20"/>
      <c r="KMT231" s="20"/>
      <c r="KMU231" s="20"/>
      <c r="KMV231" s="20"/>
      <c r="KMW231" s="20"/>
      <c r="KMX231" s="20"/>
      <c r="KMY231" s="20"/>
      <c r="KMZ231" s="20"/>
      <c r="KNA231" s="20"/>
      <c r="KNB231" s="20"/>
      <c r="KNC231" s="20"/>
      <c r="KND231" s="20"/>
      <c r="KNE231" s="20"/>
      <c r="KNF231" s="20"/>
      <c r="KNG231" s="20"/>
      <c r="KNH231" s="20"/>
      <c r="KNI231" s="20"/>
      <c r="KNJ231" s="20"/>
      <c r="KNK231" s="20"/>
      <c r="KNL231" s="20"/>
      <c r="KNM231" s="20"/>
      <c r="KNN231" s="20"/>
      <c r="KNO231" s="20"/>
      <c r="KNP231" s="20"/>
      <c r="KNQ231" s="20"/>
      <c r="KNR231" s="20"/>
      <c r="KNS231" s="20"/>
      <c r="KNT231" s="20"/>
      <c r="KNU231" s="20"/>
      <c r="KNV231" s="20"/>
      <c r="KNW231" s="20"/>
      <c r="KNX231" s="20"/>
      <c r="KNY231" s="20"/>
      <c r="KNZ231" s="20"/>
      <c r="KOA231" s="20"/>
      <c r="KOB231" s="20"/>
      <c r="KOC231" s="20"/>
      <c r="KOD231" s="20"/>
      <c r="KOE231" s="20"/>
      <c r="KOF231" s="20"/>
      <c r="KOG231" s="20"/>
      <c r="KOH231" s="20"/>
      <c r="KOI231" s="20"/>
      <c r="KOJ231" s="20"/>
      <c r="KOK231" s="20"/>
      <c r="KOL231" s="20"/>
      <c r="KOM231" s="20"/>
      <c r="KON231" s="20"/>
      <c r="KOO231" s="20"/>
      <c r="KOP231" s="20"/>
      <c r="KOQ231" s="20"/>
      <c r="KOR231" s="20"/>
      <c r="KOS231" s="20"/>
      <c r="KOT231" s="20"/>
      <c r="KOU231" s="20"/>
      <c r="KOV231" s="20"/>
      <c r="KOW231" s="20"/>
      <c r="KOX231" s="20"/>
      <c r="KOY231" s="20"/>
      <c r="KOZ231" s="20"/>
      <c r="KPA231" s="20"/>
      <c r="KPB231" s="20"/>
      <c r="KPC231" s="20"/>
      <c r="KPD231" s="20"/>
      <c r="KPE231" s="20"/>
      <c r="KPF231" s="20"/>
      <c r="KPG231" s="20"/>
      <c r="KPH231" s="20"/>
      <c r="KPI231" s="20"/>
      <c r="KPJ231" s="20"/>
      <c r="KPK231" s="20"/>
      <c r="KPL231" s="20"/>
      <c r="KPM231" s="20"/>
      <c r="KPN231" s="20"/>
      <c r="KPO231" s="20"/>
      <c r="KPP231" s="20"/>
      <c r="KPQ231" s="20"/>
      <c r="KPR231" s="20"/>
      <c r="KPS231" s="20"/>
      <c r="KPT231" s="20"/>
      <c r="KPU231" s="20"/>
      <c r="KPV231" s="20"/>
      <c r="KPW231" s="20"/>
      <c r="KPX231" s="20"/>
      <c r="KPY231" s="20"/>
      <c r="KPZ231" s="20"/>
      <c r="KQA231" s="20"/>
      <c r="KQB231" s="20"/>
      <c r="KQC231" s="20"/>
      <c r="KQD231" s="20"/>
      <c r="KQE231" s="20"/>
      <c r="KQF231" s="20"/>
      <c r="KQG231" s="20"/>
      <c r="KQH231" s="20"/>
      <c r="KQI231" s="20"/>
      <c r="KQJ231" s="20"/>
      <c r="KQK231" s="20"/>
      <c r="KQL231" s="20"/>
      <c r="KQM231" s="20"/>
      <c r="KQN231" s="20"/>
      <c r="KQO231" s="20"/>
      <c r="KQP231" s="20"/>
      <c r="KQQ231" s="20"/>
      <c r="KQR231" s="20"/>
      <c r="KQS231" s="20"/>
      <c r="KQT231" s="20"/>
      <c r="KQU231" s="20"/>
      <c r="KQV231" s="20"/>
      <c r="KQW231" s="20"/>
      <c r="KQX231" s="20"/>
      <c r="KQY231" s="20"/>
      <c r="KQZ231" s="20"/>
      <c r="KRA231" s="20"/>
      <c r="KRB231" s="20"/>
      <c r="KRC231" s="20"/>
      <c r="KRD231" s="20"/>
      <c r="KRE231" s="20"/>
      <c r="KRF231" s="20"/>
      <c r="KRG231" s="20"/>
      <c r="KRH231" s="20"/>
      <c r="KRI231" s="20"/>
      <c r="KRJ231" s="20"/>
      <c r="KRK231" s="20"/>
      <c r="KRL231" s="20"/>
      <c r="KRM231" s="20"/>
      <c r="KRN231" s="20"/>
      <c r="KRO231" s="20"/>
      <c r="KRP231" s="20"/>
      <c r="KRQ231" s="20"/>
      <c r="KRR231" s="20"/>
      <c r="KRS231" s="20"/>
      <c r="KRT231" s="20"/>
      <c r="KRU231" s="20"/>
      <c r="KRV231" s="20"/>
      <c r="KRW231" s="20"/>
      <c r="KRX231" s="20"/>
      <c r="KRY231" s="20"/>
      <c r="KRZ231" s="20"/>
      <c r="KSA231" s="20"/>
      <c r="KSB231" s="20"/>
      <c r="KSC231" s="20"/>
      <c r="KSD231" s="20"/>
      <c r="KSE231" s="20"/>
      <c r="KSF231" s="20"/>
      <c r="KSG231" s="20"/>
      <c r="KSH231" s="20"/>
      <c r="KSI231" s="20"/>
      <c r="KSJ231" s="20"/>
      <c r="KSK231" s="20"/>
      <c r="KSL231" s="20"/>
      <c r="KSM231" s="20"/>
      <c r="KSN231" s="20"/>
      <c r="KSO231" s="20"/>
      <c r="KSP231" s="20"/>
      <c r="KSQ231" s="20"/>
      <c r="KSR231" s="20"/>
      <c r="KSS231" s="20"/>
      <c r="KST231" s="20"/>
      <c r="KSU231" s="20"/>
      <c r="KSV231" s="20"/>
      <c r="KSW231" s="20"/>
      <c r="KSX231" s="20"/>
      <c r="KSY231" s="20"/>
      <c r="KSZ231" s="20"/>
      <c r="KTA231" s="20"/>
      <c r="KTB231" s="20"/>
      <c r="KTC231" s="20"/>
      <c r="KTD231" s="20"/>
      <c r="KTE231" s="20"/>
      <c r="KTF231" s="20"/>
      <c r="KTG231" s="20"/>
      <c r="KTH231" s="20"/>
      <c r="KTI231" s="20"/>
      <c r="KTJ231" s="20"/>
      <c r="KTK231" s="20"/>
      <c r="KTL231" s="20"/>
      <c r="KTM231" s="20"/>
      <c r="KTN231" s="20"/>
      <c r="KTO231" s="20"/>
      <c r="KTP231" s="20"/>
      <c r="KTQ231" s="20"/>
      <c r="KTR231" s="20"/>
      <c r="KTS231" s="20"/>
      <c r="KTT231" s="20"/>
      <c r="KTU231" s="20"/>
      <c r="KTV231" s="20"/>
      <c r="KTW231" s="20"/>
      <c r="KTX231" s="20"/>
      <c r="KTY231" s="20"/>
      <c r="KTZ231" s="20"/>
      <c r="KUA231" s="20"/>
      <c r="KUB231" s="20"/>
      <c r="KUC231" s="20"/>
      <c r="KUD231" s="20"/>
      <c r="KUE231" s="20"/>
      <c r="KUF231" s="20"/>
      <c r="KUG231" s="20"/>
      <c r="KUH231" s="20"/>
      <c r="KUI231" s="20"/>
      <c r="KUJ231" s="20"/>
      <c r="KUK231" s="20"/>
      <c r="KUL231" s="20"/>
      <c r="KUM231" s="20"/>
      <c r="KUN231" s="20"/>
      <c r="KUO231" s="20"/>
      <c r="KUP231" s="20"/>
      <c r="KUQ231" s="20"/>
      <c r="KUR231" s="20"/>
      <c r="KUS231" s="20"/>
      <c r="KUT231" s="20"/>
      <c r="KUU231" s="20"/>
      <c r="KUV231" s="20"/>
      <c r="KUW231" s="20"/>
      <c r="KUX231" s="20"/>
      <c r="KUY231" s="20"/>
      <c r="KUZ231" s="20"/>
      <c r="KVA231" s="20"/>
      <c r="KVB231" s="20"/>
      <c r="KVC231" s="20"/>
      <c r="KVD231" s="20"/>
      <c r="KVE231" s="20"/>
      <c r="KVF231" s="20"/>
      <c r="KVG231" s="20"/>
      <c r="KVH231" s="20"/>
      <c r="KVI231" s="20"/>
      <c r="KVJ231" s="20"/>
      <c r="KVK231" s="20"/>
      <c r="KVL231" s="20"/>
      <c r="KVM231" s="20"/>
      <c r="KVN231" s="20"/>
      <c r="KVO231" s="20"/>
      <c r="KVP231" s="20"/>
      <c r="KVQ231" s="20"/>
      <c r="KVR231" s="20"/>
      <c r="KVS231" s="20"/>
      <c r="KVT231" s="20"/>
      <c r="KVU231" s="20"/>
      <c r="KVV231" s="20"/>
      <c r="KVW231" s="20"/>
      <c r="KVX231" s="20"/>
      <c r="KVY231" s="20"/>
      <c r="KVZ231" s="20"/>
      <c r="KWA231" s="20"/>
      <c r="KWB231" s="20"/>
      <c r="KWC231" s="20"/>
      <c r="KWD231" s="20"/>
      <c r="KWE231" s="20"/>
      <c r="KWF231" s="20"/>
      <c r="KWG231" s="20"/>
      <c r="KWH231" s="20"/>
      <c r="KWI231" s="20"/>
      <c r="KWJ231" s="20"/>
      <c r="KWK231" s="20"/>
      <c r="KWL231" s="20"/>
      <c r="KWM231" s="20"/>
      <c r="KWN231" s="20"/>
      <c r="KWO231" s="20"/>
      <c r="KWP231" s="20"/>
      <c r="KWQ231" s="20"/>
      <c r="KWR231" s="20"/>
      <c r="KWS231" s="20"/>
      <c r="KWT231" s="20"/>
      <c r="KWU231" s="20"/>
      <c r="KWV231" s="20"/>
      <c r="KWW231" s="20"/>
      <c r="KWX231" s="20"/>
      <c r="KWY231" s="20"/>
      <c r="KWZ231" s="20"/>
      <c r="KXA231" s="20"/>
      <c r="KXB231" s="20"/>
      <c r="KXC231" s="20"/>
      <c r="KXD231" s="20"/>
      <c r="KXE231" s="20"/>
      <c r="KXF231" s="20"/>
      <c r="KXG231" s="20"/>
      <c r="KXH231" s="20"/>
      <c r="KXI231" s="20"/>
      <c r="KXJ231" s="20"/>
      <c r="KXK231" s="20"/>
      <c r="KXL231" s="20"/>
      <c r="KXM231" s="20"/>
      <c r="KXN231" s="20"/>
      <c r="KXO231" s="20"/>
      <c r="KXP231" s="20"/>
      <c r="KXQ231" s="20"/>
      <c r="KXR231" s="20"/>
      <c r="KXS231" s="20"/>
      <c r="KXT231" s="20"/>
      <c r="KXU231" s="20"/>
      <c r="KXV231" s="20"/>
      <c r="KXW231" s="20"/>
      <c r="KXX231" s="20"/>
      <c r="KXY231" s="20"/>
      <c r="KXZ231" s="20"/>
      <c r="KYA231" s="20"/>
      <c r="KYB231" s="20"/>
      <c r="KYC231" s="20"/>
      <c r="KYD231" s="20"/>
      <c r="KYE231" s="20"/>
      <c r="KYF231" s="20"/>
      <c r="KYG231" s="20"/>
      <c r="KYH231" s="20"/>
      <c r="KYI231" s="20"/>
      <c r="KYJ231" s="20"/>
      <c r="KYK231" s="20"/>
      <c r="KYL231" s="20"/>
      <c r="KYM231" s="20"/>
      <c r="KYN231" s="20"/>
      <c r="KYO231" s="20"/>
      <c r="KYP231" s="20"/>
      <c r="KYQ231" s="20"/>
      <c r="KYR231" s="20"/>
      <c r="KYS231" s="20"/>
      <c r="KYT231" s="20"/>
      <c r="KYU231" s="20"/>
      <c r="KYV231" s="20"/>
      <c r="KYW231" s="20"/>
      <c r="KYX231" s="20"/>
      <c r="KYY231" s="20"/>
      <c r="KYZ231" s="20"/>
      <c r="KZA231" s="20"/>
      <c r="KZB231" s="20"/>
      <c r="KZC231" s="20"/>
      <c r="KZD231" s="20"/>
      <c r="KZE231" s="20"/>
      <c r="KZF231" s="20"/>
      <c r="KZG231" s="20"/>
      <c r="KZH231" s="20"/>
      <c r="KZI231" s="20"/>
      <c r="KZJ231" s="20"/>
      <c r="KZK231" s="20"/>
      <c r="KZL231" s="20"/>
      <c r="KZM231" s="20"/>
      <c r="KZN231" s="20"/>
      <c r="KZO231" s="20"/>
      <c r="KZP231" s="20"/>
      <c r="KZQ231" s="20"/>
      <c r="KZR231" s="20"/>
      <c r="KZS231" s="20"/>
      <c r="KZT231" s="20"/>
      <c r="KZU231" s="20"/>
      <c r="KZV231" s="20"/>
      <c r="KZW231" s="20"/>
      <c r="KZX231" s="20"/>
      <c r="KZY231" s="20"/>
      <c r="KZZ231" s="20"/>
      <c r="LAA231" s="20"/>
      <c r="LAB231" s="20"/>
      <c r="LAC231" s="20"/>
      <c r="LAD231" s="20"/>
      <c r="LAE231" s="20"/>
      <c r="LAF231" s="20"/>
      <c r="LAG231" s="20"/>
      <c r="LAH231" s="20"/>
      <c r="LAI231" s="20"/>
      <c r="LAJ231" s="20"/>
      <c r="LAK231" s="20"/>
      <c r="LAL231" s="20"/>
      <c r="LAM231" s="20"/>
      <c r="LAN231" s="20"/>
      <c r="LAO231" s="20"/>
      <c r="LAP231" s="20"/>
      <c r="LAQ231" s="20"/>
      <c r="LAR231" s="20"/>
      <c r="LAS231" s="20"/>
      <c r="LAT231" s="20"/>
      <c r="LAU231" s="20"/>
      <c r="LAV231" s="20"/>
      <c r="LAW231" s="20"/>
      <c r="LAX231" s="20"/>
      <c r="LAY231" s="20"/>
      <c r="LAZ231" s="20"/>
      <c r="LBA231" s="20"/>
      <c r="LBB231" s="20"/>
      <c r="LBC231" s="20"/>
      <c r="LBD231" s="20"/>
      <c r="LBE231" s="20"/>
      <c r="LBF231" s="20"/>
      <c r="LBG231" s="20"/>
      <c r="LBH231" s="20"/>
      <c r="LBI231" s="20"/>
      <c r="LBJ231" s="20"/>
      <c r="LBK231" s="20"/>
      <c r="LBL231" s="20"/>
      <c r="LBM231" s="20"/>
      <c r="LBN231" s="20"/>
      <c r="LBO231" s="20"/>
      <c r="LBP231" s="20"/>
      <c r="LBQ231" s="20"/>
      <c r="LBR231" s="20"/>
      <c r="LBS231" s="20"/>
      <c r="LBT231" s="20"/>
      <c r="LBU231" s="20"/>
      <c r="LBV231" s="20"/>
      <c r="LBW231" s="20"/>
      <c r="LBX231" s="20"/>
      <c r="LBY231" s="20"/>
      <c r="LBZ231" s="20"/>
      <c r="LCA231" s="20"/>
      <c r="LCB231" s="20"/>
      <c r="LCC231" s="20"/>
      <c r="LCD231" s="20"/>
      <c r="LCE231" s="20"/>
      <c r="LCF231" s="20"/>
      <c r="LCG231" s="20"/>
      <c r="LCH231" s="20"/>
      <c r="LCI231" s="20"/>
      <c r="LCJ231" s="20"/>
      <c r="LCK231" s="20"/>
      <c r="LCL231" s="20"/>
      <c r="LCM231" s="20"/>
      <c r="LCN231" s="20"/>
      <c r="LCO231" s="20"/>
      <c r="LCP231" s="20"/>
      <c r="LCQ231" s="20"/>
      <c r="LCR231" s="20"/>
      <c r="LCS231" s="20"/>
      <c r="LCT231" s="20"/>
      <c r="LCU231" s="20"/>
      <c r="LCV231" s="20"/>
      <c r="LCW231" s="20"/>
      <c r="LCX231" s="20"/>
      <c r="LCY231" s="20"/>
      <c r="LCZ231" s="20"/>
      <c r="LDA231" s="20"/>
      <c r="LDB231" s="20"/>
      <c r="LDC231" s="20"/>
      <c r="LDD231" s="20"/>
      <c r="LDE231" s="20"/>
      <c r="LDF231" s="20"/>
      <c r="LDG231" s="20"/>
      <c r="LDH231" s="20"/>
      <c r="LDI231" s="20"/>
      <c r="LDJ231" s="20"/>
      <c r="LDK231" s="20"/>
      <c r="LDL231" s="20"/>
      <c r="LDM231" s="20"/>
      <c r="LDN231" s="20"/>
      <c r="LDO231" s="20"/>
      <c r="LDP231" s="20"/>
      <c r="LDQ231" s="20"/>
      <c r="LDR231" s="20"/>
      <c r="LDS231" s="20"/>
      <c r="LDT231" s="20"/>
      <c r="LDU231" s="20"/>
      <c r="LDV231" s="20"/>
      <c r="LDW231" s="20"/>
      <c r="LDX231" s="20"/>
      <c r="LDY231" s="20"/>
      <c r="LDZ231" s="20"/>
      <c r="LEA231" s="20"/>
      <c r="LEB231" s="20"/>
      <c r="LEC231" s="20"/>
      <c r="LED231" s="20"/>
      <c r="LEE231" s="20"/>
      <c r="LEF231" s="20"/>
      <c r="LEG231" s="20"/>
      <c r="LEH231" s="20"/>
      <c r="LEI231" s="20"/>
      <c r="LEJ231" s="20"/>
      <c r="LEK231" s="20"/>
      <c r="LEL231" s="20"/>
      <c r="LEM231" s="20"/>
      <c r="LEN231" s="20"/>
      <c r="LEO231" s="20"/>
      <c r="LEP231" s="20"/>
      <c r="LEQ231" s="20"/>
      <c r="LER231" s="20"/>
      <c r="LES231" s="20"/>
      <c r="LET231" s="20"/>
      <c r="LEU231" s="20"/>
      <c r="LEV231" s="20"/>
      <c r="LEW231" s="20"/>
      <c r="LEX231" s="20"/>
      <c r="LEY231" s="20"/>
      <c r="LEZ231" s="20"/>
      <c r="LFA231" s="20"/>
      <c r="LFB231" s="20"/>
      <c r="LFC231" s="20"/>
      <c r="LFD231" s="20"/>
      <c r="LFE231" s="20"/>
      <c r="LFF231" s="20"/>
      <c r="LFG231" s="20"/>
      <c r="LFH231" s="20"/>
      <c r="LFI231" s="20"/>
      <c r="LFJ231" s="20"/>
      <c r="LFK231" s="20"/>
      <c r="LFL231" s="20"/>
      <c r="LFM231" s="20"/>
      <c r="LFN231" s="20"/>
      <c r="LFO231" s="20"/>
      <c r="LFP231" s="20"/>
      <c r="LFQ231" s="20"/>
      <c r="LFR231" s="20"/>
      <c r="LFS231" s="20"/>
      <c r="LFT231" s="20"/>
      <c r="LFU231" s="20"/>
      <c r="LFV231" s="20"/>
      <c r="LFW231" s="20"/>
      <c r="LFX231" s="20"/>
      <c r="LFY231" s="20"/>
      <c r="LFZ231" s="20"/>
      <c r="LGA231" s="20"/>
      <c r="LGB231" s="20"/>
      <c r="LGC231" s="20"/>
      <c r="LGD231" s="20"/>
      <c r="LGE231" s="20"/>
      <c r="LGF231" s="20"/>
      <c r="LGG231" s="20"/>
      <c r="LGH231" s="20"/>
      <c r="LGI231" s="20"/>
      <c r="LGJ231" s="20"/>
      <c r="LGK231" s="20"/>
      <c r="LGL231" s="20"/>
      <c r="LGM231" s="20"/>
      <c r="LGN231" s="20"/>
      <c r="LGO231" s="20"/>
      <c r="LGP231" s="20"/>
      <c r="LGQ231" s="20"/>
      <c r="LGR231" s="20"/>
      <c r="LGS231" s="20"/>
      <c r="LGT231" s="20"/>
      <c r="LGU231" s="20"/>
      <c r="LGV231" s="20"/>
      <c r="LGW231" s="20"/>
      <c r="LGX231" s="20"/>
      <c r="LGY231" s="20"/>
      <c r="LGZ231" s="20"/>
      <c r="LHA231" s="20"/>
      <c r="LHB231" s="20"/>
      <c r="LHC231" s="20"/>
      <c r="LHD231" s="20"/>
      <c r="LHE231" s="20"/>
      <c r="LHF231" s="20"/>
      <c r="LHG231" s="20"/>
      <c r="LHH231" s="20"/>
      <c r="LHI231" s="20"/>
      <c r="LHJ231" s="20"/>
      <c r="LHK231" s="20"/>
      <c r="LHL231" s="20"/>
      <c r="LHM231" s="20"/>
      <c r="LHN231" s="20"/>
      <c r="LHO231" s="20"/>
      <c r="LHP231" s="20"/>
      <c r="LHQ231" s="20"/>
      <c r="LHR231" s="20"/>
      <c r="LHS231" s="20"/>
      <c r="LHT231" s="20"/>
      <c r="LHU231" s="20"/>
      <c r="LHV231" s="20"/>
      <c r="LHW231" s="20"/>
      <c r="LHX231" s="20"/>
      <c r="LHY231" s="20"/>
      <c r="LHZ231" s="20"/>
      <c r="LIA231" s="20"/>
      <c r="LIB231" s="20"/>
      <c r="LIC231" s="20"/>
      <c r="LID231" s="20"/>
      <c r="LIE231" s="20"/>
      <c r="LIF231" s="20"/>
      <c r="LIG231" s="20"/>
      <c r="LIH231" s="20"/>
      <c r="LII231" s="20"/>
      <c r="LIJ231" s="20"/>
      <c r="LIK231" s="20"/>
      <c r="LIL231" s="20"/>
      <c r="LIM231" s="20"/>
      <c r="LIN231" s="20"/>
      <c r="LIO231" s="20"/>
      <c r="LIP231" s="20"/>
      <c r="LIQ231" s="20"/>
      <c r="LIR231" s="20"/>
      <c r="LIS231" s="20"/>
      <c r="LIT231" s="20"/>
      <c r="LIU231" s="20"/>
      <c r="LIV231" s="20"/>
      <c r="LIW231" s="20"/>
      <c r="LIX231" s="20"/>
      <c r="LIY231" s="20"/>
      <c r="LIZ231" s="20"/>
      <c r="LJA231" s="20"/>
      <c r="LJB231" s="20"/>
      <c r="LJC231" s="20"/>
      <c r="LJD231" s="20"/>
      <c r="LJE231" s="20"/>
      <c r="LJF231" s="20"/>
      <c r="LJG231" s="20"/>
      <c r="LJH231" s="20"/>
      <c r="LJI231" s="20"/>
      <c r="LJJ231" s="20"/>
      <c r="LJK231" s="20"/>
      <c r="LJL231" s="20"/>
      <c r="LJM231" s="20"/>
      <c r="LJN231" s="20"/>
      <c r="LJO231" s="20"/>
      <c r="LJP231" s="20"/>
      <c r="LJQ231" s="20"/>
      <c r="LJR231" s="20"/>
      <c r="LJS231" s="20"/>
      <c r="LJT231" s="20"/>
      <c r="LJU231" s="20"/>
      <c r="LJV231" s="20"/>
      <c r="LJW231" s="20"/>
      <c r="LJX231" s="20"/>
      <c r="LJY231" s="20"/>
      <c r="LJZ231" s="20"/>
      <c r="LKA231" s="20"/>
      <c r="LKB231" s="20"/>
      <c r="LKC231" s="20"/>
      <c r="LKD231" s="20"/>
      <c r="LKE231" s="20"/>
      <c r="LKF231" s="20"/>
      <c r="LKG231" s="20"/>
      <c r="LKH231" s="20"/>
      <c r="LKI231" s="20"/>
      <c r="LKJ231" s="20"/>
      <c r="LKK231" s="20"/>
      <c r="LKL231" s="20"/>
      <c r="LKM231" s="20"/>
      <c r="LKN231" s="20"/>
      <c r="LKO231" s="20"/>
      <c r="LKP231" s="20"/>
      <c r="LKQ231" s="20"/>
      <c r="LKR231" s="20"/>
      <c r="LKS231" s="20"/>
      <c r="LKT231" s="20"/>
      <c r="LKU231" s="20"/>
      <c r="LKV231" s="20"/>
      <c r="LKW231" s="20"/>
      <c r="LKX231" s="20"/>
      <c r="LKY231" s="20"/>
      <c r="LKZ231" s="20"/>
      <c r="LLA231" s="20"/>
      <c r="LLB231" s="20"/>
      <c r="LLC231" s="20"/>
      <c r="LLD231" s="20"/>
      <c r="LLE231" s="20"/>
      <c r="LLF231" s="20"/>
      <c r="LLG231" s="20"/>
      <c r="LLH231" s="20"/>
      <c r="LLI231" s="20"/>
      <c r="LLJ231" s="20"/>
      <c r="LLK231" s="20"/>
      <c r="LLL231" s="20"/>
      <c r="LLM231" s="20"/>
      <c r="LLN231" s="20"/>
      <c r="LLO231" s="20"/>
      <c r="LLP231" s="20"/>
      <c r="LLQ231" s="20"/>
      <c r="LLR231" s="20"/>
      <c r="LLS231" s="20"/>
      <c r="LLT231" s="20"/>
      <c r="LLU231" s="20"/>
      <c r="LLV231" s="20"/>
      <c r="LLW231" s="20"/>
      <c r="LLX231" s="20"/>
      <c r="LLY231" s="20"/>
      <c r="LLZ231" s="20"/>
      <c r="LMA231" s="20"/>
      <c r="LMB231" s="20"/>
      <c r="LMC231" s="20"/>
      <c r="LMD231" s="20"/>
      <c r="LME231" s="20"/>
      <c r="LMF231" s="20"/>
      <c r="LMG231" s="20"/>
      <c r="LMH231" s="20"/>
      <c r="LMI231" s="20"/>
      <c r="LMJ231" s="20"/>
      <c r="LMK231" s="20"/>
      <c r="LML231" s="20"/>
      <c r="LMM231" s="20"/>
      <c r="LMN231" s="20"/>
      <c r="LMO231" s="20"/>
      <c r="LMP231" s="20"/>
      <c r="LMQ231" s="20"/>
      <c r="LMR231" s="20"/>
      <c r="LMS231" s="20"/>
      <c r="LMT231" s="20"/>
      <c r="LMU231" s="20"/>
      <c r="LMV231" s="20"/>
      <c r="LMW231" s="20"/>
      <c r="LMX231" s="20"/>
      <c r="LMY231" s="20"/>
      <c r="LMZ231" s="20"/>
      <c r="LNA231" s="20"/>
      <c r="LNB231" s="20"/>
      <c r="LNC231" s="20"/>
      <c r="LND231" s="20"/>
      <c r="LNE231" s="20"/>
      <c r="LNF231" s="20"/>
      <c r="LNG231" s="20"/>
      <c r="LNH231" s="20"/>
      <c r="LNI231" s="20"/>
      <c r="LNJ231" s="20"/>
      <c r="LNK231" s="20"/>
      <c r="LNL231" s="20"/>
      <c r="LNM231" s="20"/>
      <c r="LNN231" s="20"/>
      <c r="LNO231" s="20"/>
      <c r="LNP231" s="20"/>
      <c r="LNQ231" s="20"/>
      <c r="LNR231" s="20"/>
      <c r="LNS231" s="20"/>
      <c r="LNT231" s="20"/>
      <c r="LNU231" s="20"/>
      <c r="LNV231" s="20"/>
      <c r="LNW231" s="20"/>
      <c r="LNX231" s="20"/>
      <c r="LNY231" s="20"/>
      <c r="LNZ231" s="20"/>
      <c r="LOA231" s="20"/>
      <c r="LOB231" s="20"/>
      <c r="LOC231" s="20"/>
      <c r="LOD231" s="20"/>
      <c r="LOE231" s="20"/>
      <c r="LOF231" s="20"/>
      <c r="LOG231" s="20"/>
      <c r="LOH231" s="20"/>
      <c r="LOI231" s="20"/>
      <c r="LOJ231" s="20"/>
      <c r="LOK231" s="20"/>
      <c r="LOL231" s="20"/>
      <c r="LOM231" s="20"/>
      <c r="LON231" s="20"/>
      <c r="LOO231" s="20"/>
      <c r="LOP231" s="20"/>
      <c r="LOQ231" s="20"/>
      <c r="LOR231" s="20"/>
      <c r="LOS231" s="20"/>
      <c r="LOT231" s="20"/>
      <c r="LOU231" s="20"/>
      <c r="LOV231" s="20"/>
      <c r="LOW231" s="20"/>
      <c r="LOX231" s="20"/>
      <c r="LOY231" s="20"/>
      <c r="LOZ231" s="20"/>
      <c r="LPA231" s="20"/>
      <c r="LPB231" s="20"/>
      <c r="LPC231" s="20"/>
      <c r="LPD231" s="20"/>
      <c r="LPE231" s="20"/>
      <c r="LPF231" s="20"/>
      <c r="LPG231" s="20"/>
      <c r="LPH231" s="20"/>
      <c r="LPI231" s="20"/>
      <c r="LPJ231" s="20"/>
      <c r="LPK231" s="20"/>
      <c r="LPL231" s="20"/>
      <c r="LPM231" s="20"/>
      <c r="LPN231" s="20"/>
      <c r="LPO231" s="20"/>
      <c r="LPP231" s="20"/>
      <c r="LPQ231" s="20"/>
      <c r="LPR231" s="20"/>
      <c r="LPS231" s="20"/>
      <c r="LPT231" s="20"/>
      <c r="LPU231" s="20"/>
      <c r="LPV231" s="20"/>
      <c r="LPW231" s="20"/>
      <c r="LPX231" s="20"/>
      <c r="LPY231" s="20"/>
      <c r="LPZ231" s="20"/>
      <c r="LQA231" s="20"/>
      <c r="LQB231" s="20"/>
      <c r="LQC231" s="20"/>
      <c r="LQD231" s="20"/>
      <c r="LQE231" s="20"/>
      <c r="LQF231" s="20"/>
      <c r="LQG231" s="20"/>
      <c r="LQH231" s="20"/>
      <c r="LQI231" s="20"/>
      <c r="LQJ231" s="20"/>
      <c r="LQK231" s="20"/>
      <c r="LQL231" s="20"/>
      <c r="LQM231" s="20"/>
      <c r="LQN231" s="20"/>
      <c r="LQO231" s="20"/>
      <c r="LQP231" s="20"/>
      <c r="LQQ231" s="20"/>
      <c r="LQR231" s="20"/>
      <c r="LQS231" s="20"/>
      <c r="LQT231" s="20"/>
      <c r="LQU231" s="20"/>
      <c r="LQV231" s="20"/>
      <c r="LQW231" s="20"/>
      <c r="LQX231" s="20"/>
      <c r="LQY231" s="20"/>
      <c r="LQZ231" s="20"/>
      <c r="LRA231" s="20"/>
      <c r="LRB231" s="20"/>
      <c r="LRC231" s="20"/>
      <c r="LRD231" s="20"/>
      <c r="LRE231" s="20"/>
      <c r="LRF231" s="20"/>
      <c r="LRG231" s="20"/>
      <c r="LRH231" s="20"/>
      <c r="LRI231" s="20"/>
      <c r="LRJ231" s="20"/>
      <c r="LRK231" s="20"/>
      <c r="LRL231" s="20"/>
      <c r="LRM231" s="20"/>
      <c r="LRN231" s="20"/>
      <c r="LRO231" s="20"/>
      <c r="LRP231" s="20"/>
      <c r="LRQ231" s="20"/>
      <c r="LRR231" s="20"/>
      <c r="LRS231" s="20"/>
      <c r="LRT231" s="20"/>
      <c r="LRU231" s="20"/>
      <c r="LRV231" s="20"/>
      <c r="LRW231" s="20"/>
      <c r="LRX231" s="20"/>
      <c r="LRY231" s="20"/>
      <c r="LRZ231" s="20"/>
      <c r="LSA231" s="20"/>
      <c r="LSB231" s="20"/>
      <c r="LSC231" s="20"/>
      <c r="LSD231" s="20"/>
      <c r="LSE231" s="20"/>
      <c r="LSF231" s="20"/>
      <c r="LSG231" s="20"/>
      <c r="LSH231" s="20"/>
      <c r="LSI231" s="20"/>
      <c r="LSJ231" s="20"/>
      <c r="LSK231" s="20"/>
      <c r="LSL231" s="20"/>
      <c r="LSM231" s="20"/>
      <c r="LSN231" s="20"/>
      <c r="LSO231" s="20"/>
      <c r="LSP231" s="20"/>
      <c r="LSQ231" s="20"/>
      <c r="LSR231" s="20"/>
      <c r="LSS231" s="20"/>
      <c r="LST231" s="20"/>
      <c r="LSU231" s="20"/>
      <c r="LSV231" s="20"/>
      <c r="LSW231" s="20"/>
      <c r="LSX231" s="20"/>
      <c r="LSY231" s="20"/>
      <c r="LSZ231" s="20"/>
      <c r="LTA231" s="20"/>
      <c r="LTB231" s="20"/>
      <c r="LTC231" s="20"/>
      <c r="LTD231" s="20"/>
      <c r="LTE231" s="20"/>
      <c r="LTF231" s="20"/>
      <c r="LTG231" s="20"/>
      <c r="LTH231" s="20"/>
      <c r="LTI231" s="20"/>
      <c r="LTJ231" s="20"/>
      <c r="LTK231" s="20"/>
      <c r="LTL231" s="20"/>
      <c r="LTM231" s="20"/>
      <c r="LTN231" s="20"/>
      <c r="LTO231" s="20"/>
      <c r="LTP231" s="20"/>
      <c r="LTQ231" s="20"/>
      <c r="LTR231" s="20"/>
      <c r="LTS231" s="20"/>
      <c r="LTT231" s="20"/>
      <c r="LTU231" s="20"/>
      <c r="LTV231" s="20"/>
      <c r="LTW231" s="20"/>
      <c r="LTX231" s="20"/>
      <c r="LTY231" s="20"/>
      <c r="LTZ231" s="20"/>
      <c r="LUA231" s="20"/>
      <c r="LUB231" s="20"/>
      <c r="LUC231" s="20"/>
      <c r="LUD231" s="20"/>
      <c r="LUE231" s="20"/>
      <c r="LUF231" s="20"/>
      <c r="LUG231" s="20"/>
      <c r="LUH231" s="20"/>
      <c r="LUI231" s="20"/>
      <c r="LUJ231" s="20"/>
      <c r="LUK231" s="20"/>
      <c r="LUL231" s="20"/>
      <c r="LUM231" s="20"/>
      <c r="LUN231" s="20"/>
      <c r="LUO231" s="20"/>
      <c r="LUP231" s="20"/>
      <c r="LUQ231" s="20"/>
      <c r="LUR231" s="20"/>
      <c r="LUS231" s="20"/>
      <c r="LUT231" s="20"/>
      <c r="LUU231" s="20"/>
      <c r="LUV231" s="20"/>
      <c r="LUW231" s="20"/>
      <c r="LUX231" s="20"/>
      <c r="LUY231" s="20"/>
      <c r="LUZ231" s="20"/>
      <c r="LVA231" s="20"/>
      <c r="LVB231" s="20"/>
      <c r="LVC231" s="20"/>
      <c r="LVD231" s="20"/>
      <c r="LVE231" s="20"/>
      <c r="LVF231" s="20"/>
      <c r="LVG231" s="20"/>
      <c r="LVH231" s="20"/>
      <c r="LVI231" s="20"/>
      <c r="LVJ231" s="20"/>
      <c r="LVK231" s="20"/>
      <c r="LVL231" s="20"/>
      <c r="LVM231" s="20"/>
      <c r="LVN231" s="20"/>
      <c r="LVO231" s="20"/>
      <c r="LVP231" s="20"/>
      <c r="LVQ231" s="20"/>
      <c r="LVR231" s="20"/>
      <c r="LVS231" s="20"/>
      <c r="LVT231" s="20"/>
      <c r="LVU231" s="20"/>
      <c r="LVV231" s="20"/>
      <c r="LVW231" s="20"/>
      <c r="LVX231" s="20"/>
      <c r="LVY231" s="20"/>
      <c r="LVZ231" s="20"/>
      <c r="LWA231" s="20"/>
      <c r="LWB231" s="20"/>
      <c r="LWC231" s="20"/>
      <c r="LWD231" s="20"/>
      <c r="LWE231" s="20"/>
      <c r="LWF231" s="20"/>
      <c r="LWG231" s="20"/>
      <c r="LWH231" s="20"/>
      <c r="LWI231" s="20"/>
      <c r="LWJ231" s="20"/>
      <c r="LWK231" s="20"/>
      <c r="LWL231" s="20"/>
      <c r="LWM231" s="20"/>
      <c r="LWN231" s="20"/>
      <c r="LWO231" s="20"/>
      <c r="LWP231" s="20"/>
      <c r="LWQ231" s="20"/>
      <c r="LWR231" s="20"/>
      <c r="LWS231" s="20"/>
      <c r="LWT231" s="20"/>
      <c r="LWU231" s="20"/>
      <c r="LWV231" s="20"/>
      <c r="LWW231" s="20"/>
      <c r="LWX231" s="20"/>
      <c r="LWY231" s="20"/>
      <c r="LWZ231" s="20"/>
      <c r="LXA231" s="20"/>
      <c r="LXB231" s="20"/>
      <c r="LXC231" s="20"/>
      <c r="LXD231" s="20"/>
      <c r="LXE231" s="20"/>
      <c r="LXF231" s="20"/>
      <c r="LXG231" s="20"/>
      <c r="LXH231" s="20"/>
      <c r="LXI231" s="20"/>
      <c r="LXJ231" s="20"/>
      <c r="LXK231" s="20"/>
      <c r="LXL231" s="20"/>
      <c r="LXM231" s="20"/>
      <c r="LXN231" s="20"/>
      <c r="LXO231" s="20"/>
      <c r="LXP231" s="20"/>
      <c r="LXQ231" s="20"/>
      <c r="LXR231" s="20"/>
      <c r="LXS231" s="20"/>
      <c r="LXT231" s="20"/>
      <c r="LXU231" s="20"/>
      <c r="LXV231" s="20"/>
      <c r="LXW231" s="20"/>
      <c r="LXX231" s="20"/>
      <c r="LXY231" s="20"/>
      <c r="LXZ231" s="20"/>
      <c r="LYA231" s="20"/>
      <c r="LYB231" s="20"/>
      <c r="LYC231" s="20"/>
      <c r="LYD231" s="20"/>
      <c r="LYE231" s="20"/>
      <c r="LYF231" s="20"/>
      <c r="LYG231" s="20"/>
      <c r="LYH231" s="20"/>
      <c r="LYI231" s="20"/>
      <c r="LYJ231" s="20"/>
      <c r="LYK231" s="20"/>
      <c r="LYL231" s="20"/>
      <c r="LYM231" s="20"/>
      <c r="LYN231" s="20"/>
      <c r="LYO231" s="20"/>
      <c r="LYP231" s="20"/>
      <c r="LYQ231" s="20"/>
      <c r="LYR231" s="20"/>
      <c r="LYS231" s="20"/>
      <c r="LYT231" s="20"/>
      <c r="LYU231" s="20"/>
      <c r="LYV231" s="20"/>
      <c r="LYW231" s="20"/>
      <c r="LYX231" s="20"/>
      <c r="LYY231" s="20"/>
      <c r="LYZ231" s="20"/>
      <c r="LZA231" s="20"/>
      <c r="LZB231" s="20"/>
      <c r="LZC231" s="20"/>
      <c r="LZD231" s="20"/>
      <c r="LZE231" s="20"/>
      <c r="LZF231" s="20"/>
      <c r="LZG231" s="20"/>
      <c r="LZH231" s="20"/>
      <c r="LZI231" s="20"/>
      <c r="LZJ231" s="20"/>
      <c r="LZK231" s="20"/>
      <c r="LZL231" s="20"/>
      <c r="LZM231" s="20"/>
      <c r="LZN231" s="20"/>
      <c r="LZO231" s="20"/>
      <c r="LZP231" s="20"/>
      <c r="LZQ231" s="20"/>
      <c r="LZR231" s="20"/>
      <c r="LZS231" s="20"/>
      <c r="LZT231" s="20"/>
      <c r="LZU231" s="20"/>
      <c r="LZV231" s="20"/>
      <c r="LZW231" s="20"/>
      <c r="LZX231" s="20"/>
      <c r="LZY231" s="20"/>
      <c r="LZZ231" s="20"/>
      <c r="MAA231" s="20"/>
      <c r="MAB231" s="20"/>
      <c r="MAC231" s="20"/>
      <c r="MAD231" s="20"/>
      <c r="MAE231" s="20"/>
      <c r="MAF231" s="20"/>
      <c r="MAG231" s="20"/>
      <c r="MAH231" s="20"/>
      <c r="MAI231" s="20"/>
      <c r="MAJ231" s="20"/>
      <c r="MAK231" s="20"/>
      <c r="MAL231" s="20"/>
      <c r="MAM231" s="20"/>
      <c r="MAN231" s="20"/>
      <c r="MAO231" s="20"/>
      <c r="MAP231" s="20"/>
      <c r="MAQ231" s="20"/>
      <c r="MAR231" s="20"/>
      <c r="MAS231" s="20"/>
      <c r="MAT231" s="20"/>
      <c r="MAU231" s="20"/>
      <c r="MAV231" s="20"/>
      <c r="MAW231" s="20"/>
      <c r="MAX231" s="20"/>
      <c r="MAY231" s="20"/>
      <c r="MAZ231" s="20"/>
      <c r="MBA231" s="20"/>
      <c r="MBB231" s="20"/>
      <c r="MBC231" s="20"/>
      <c r="MBD231" s="20"/>
      <c r="MBE231" s="20"/>
      <c r="MBF231" s="20"/>
      <c r="MBG231" s="20"/>
      <c r="MBH231" s="20"/>
      <c r="MBI231" s="20"/>
      <c r="MBJ231" s="20"/>
      <c r="MBK231" s="20"/>
      <c r="MBL231" s="20"/>
      <c r="MBM231" s="20"/>
      <c r="MBN231" s="20"/>
      <c r="MBO231" s="20"/>
      <c r="MBP231" s="20"/>
      <c r="MBQ231" s="20"/>
      <c r="MBR231" s="20"/>
      <c r="MBS231" s="20"/>
      <c r="MBT231" s="20"/>
      <c r="MBU231" s="20"/>
      <c r="MBV231" s="20"/>
      <c r="MBW231" s="20"/>
      <c r="MBX231" s="20"/>
      <c r="MBY231" s="20"/>
      <c r="MBZ231" s="20"/>
      <c r="MCA231" s="20"/>
      <c r="MCB231" s="20"/>
      <c r="MCC231" s="20"/>
      <c r="MCD231" s="20"/>
      <c r="MCE231" s="20"/>
      <c r="MCF231" s="20"/>
      <c r="MCG231" s="20"/>
      <c r="MCH231" s="20"/>
      <c r="MCI231" s="20"/>
      <c r="MCJ231" s="20"/>
      <c r="MCK231" s="20"/>
      <c r="MCL231" s="20"/>
      <c r="MCM231" s="20"/>
      <c r="MCN231" s="20"/>
      <c r="MCO231" s="20"/>
      <c r="MCP231" s="20"/>
      <c r="MCQ231" s="20"/>
      <c r="MCR231" s="20"/>
      <c r="MCS231" s="20"/>
      <c r="MCT231" s="20"/>
      <c r="MCU231" s="20"/>
      <c r="MCV231" s="20"/>
      <c r="MCW231" s="20"/>
      <c r="MCX231" s="20"/>
      <c r="MCY231" s="20"/>
      <c r="MCZ231" s="20"/>
      <c r="MDA231" s="20"/>
      <c r="MDB231" s="20"/>
      <c r="MDC231" s="20"/>
      <c r="MDD231" s="20"/>
      <c r="MDE231" s="20"/>
      <c r="MDF231" s="20"/>
      <c r="MDG231" s="20"/>
      <c r="MDH231" s="20"/>
      <c r="MDI231" s="20"/>
      <c r="MDJ231" s="20"/>
      <c r="MDK231" s="20"/>
      <c r="MDL231" s="20"/>
      <c r="MDM231" s="20"/>
      <c r="MDN231" s="20"/>
      <c r="MDO231" s="20"/>
      <c r="MDP231" s="20"/>
      <c r="MDQ231" s="20"/>
      <c r="MDR231" s="20"/>
      <c r="MDS231" s="20"/>
      <c r="MDT231" s="20"/>
      <c r="MDU231" s="20"/>
      <c r="MDV231" s="20"/>
      <c r="MDW231" s="20"/>
      <c r="MDX231" s="20"/>
      <c r="MDY231" s="20"/>
      <c r="MDZ231" s="20"/>
      <c r="MEA231" s="20"/>
      <c r="MEB231" s="20"/>
      <c r="MEC231" s="20"/>
      <c r="MED231" s="20"/>
      <c r="MEE231" s="20"/>
      <c r="MEF231" s="20"/>
      <c r="MEG231" s="20"/>
      <c r="MEH231" s="20"/>
      <c r="MEI231" s="20"/>
      <c r="MEJ231" s="20"/>
      <c r="MEK231" s="20"/>
      <c r="MEL231" s="20"/>
      <c r="MEM231" s="20"/>
      <c r="MEN231" s="20"/>
      <c r="MEO231" s="20"/>
      <c r="MEP231" s="20"/>
      <c r="MEQ231" s="20"/>
      <c r="MER231" s="20"/>
      <c r="MES231" s="20"/>
      <c r="MET231" s="20"/>
      <c r="MEU231" s="20"/>
      <c r="MEV231" s="20"/>
      <c r="MEW231" s="20"/>
      <c r="MEX231" s="20"/>
      <c r="MEY231" s="20"/>
      <c r="MEZ231" s="20"/>
      <c r="MFA231" s="20"/>
      <c r="MFB231" s="20"/>
      <c r="MFC231" s="20"/>
      <c r="MFD231" s="20"/>
      <c r="MFE231" s="20"/>
      <c r="MFF231" s="20"/>
      <c r="MFG231" s="20"/>
      <c r="MFH231" s="20"/>
      <c r="MFI231" s="20"/>
      <c r="MFJ231" s="20"/>
      <c r="MFK231" s="20"/>
      <c r="MFL231" s="20"/>
      <c r="MFM231" s="20"/>
      <c r="MFN231" s="20"/>
      <c r="MFO231" s="20"/>
      <c r="MFP231" s="20"/>
      <c r="MFQ231" s="20"/>
      <c r="MFR231" s="20"/>
      <c r="MFS231" s="20"/>
      <c r="MFT231" s="20"/>
      <c r="MFU231" s="20"/>
      <c r="MFV231" s="20"/>
      <c r="MFW231" s="20"/>
      <c r="MFX231" s="20"/>
      <c r="MFY231" s="20"/>
      <c r="MFZ231" s="20"/>
      <c r="MGA231" s="20"/>
      <c r="MGB231" s="20"/>
      <c r="MGC231" s="20"/>
      <c r="MGD231" s="20"/>
      <c r="MGE231" s="20"/>
      <c r="MGF231" s="20"/>
      <c r="MGG231" s="20"/>
      <c r="MGH231" s="20"/>
      <c r="MGI231" s="20"/>
      <c r="MGJ231" s="20"/>
      <c r="MGK231" s="20"/>
      <c r="MGL231" s="20"/>
      <c r="MGM231" s="20"/>
      <c r="MGN231" s="20"/>
      <c r="MGO231" s="20"/>
      <c r="MGP231" s="20"/>
      <c r="MGQ231" s="20"/>
      <c r="MGR231" s="20"/>
      <c r="MGS231" s="20"/>
      <c r="MGT231" s="20"/>
      <c r="MGU231" s="20"/>
      <c r="MGV231" s="20"/>
      <c r="MGW231" s="20"/>
      <c r="MGX231" s="20"/>
      <c r="MGY231" s="20"/>
      <c r="MGZ231" s="20"/>
      <c r="MHA231" s="20"/>
      <c r="MHB231" s="20"/>
      <c r="MHC231" s="20"/>
      <c r="MHD231" s="20"/>
      <c r="MHE231" s="20"/>
      <c r="MHF231" s="20"/>
      <c r="MHG231" s="20"/>
      <c r="MHH231" s="20"/>
      <c r="MHI231" s="20"/>
      <c r="MHJ231" s="20"/>
      <c r="MHK231" s="20"/>
      <c r="MHL231" s="20"/>
      <c r="MHM231" s="20"/>
      <c r="MHN231" s="20"/>
      <c r="MHO231" s="20"/>
      <c r="MHP231" s="20"/>
      <c r="MHQ231" s="20"/>
      <c r="MHR231" s="20"/>
      <c r="MHS231" s="20"/>
      <c r="MHT231" s="20"/>
      <c r="MHU231" s="20"/>
      <c r="MHV231" s="20"/>
      <c r="MHW231" s="20"/>
      <c r="MHX231" s="20"/>
      <c r="MHY231" s="20"/>
      <c r="MHZ231" s="20"/>
      <c r="MIA231" s="20"/>
      <c r="MIB231" s="20"/>
      <c r="MIC231" s="20"/>
      <c r="MID231" s="20"/>
      <c r="MIE231" s="20"/>
      <c r="MIF231" s="20"/>
      <c r="MIG231" s="20"/>
      <c r="MIH231" s="20"/>
      <c r="MII231" s="20"/>
      <c r="MIJ231" s="20"/>
      <c r="MIK231" s="20"/>
      <c r="MIL231" s="20"/>
      <c r="MIM231" s="20"/>
      <c r="MIN231" s="20"/>
      <c r="MIO231" s="20"/>
      <c r="MIP231" s="20"/>
      <c r="MIQ231" s="20"/>
      <c r="MIR231" s="20"/>
      <c r="MIS231" s="20"/>
      <c r="MIT231" s="20"/>
      <c r="MIU231" s="20"/>
      <c r="MIV231" s="20"/>
      <c r="MIW231" s="20"/>
      <c r="MIX231" s="20"/>
      <c r="MIY231" s="20"/>
      <c r="MIZ231" s="20"/>
      <c r="MJA231" s="20"/>
      <c r="MJB231" s="20"/>
      <c r="MJC231" s="20"/>
      <c r="MJD231" s="20"/>
      <c r="MJE231" s="20"/>
      <c r="MJF231" s="20"/>
      <c r="MJG231" s="20"/>
      <c r="MJH231" s="20"/>
      <c r="MJI231" s="20"/>
      <c r="MJJ231" s="20"/>
      <c r="MJK231" s="20"/>
      <c r="MJL231" s="20"/>
      <c r="MJM231" s="20"/>
      <c r="MJN231" s="20"/>
      <c r="MJO231" s="20"/>
      <c r="MJP231" s="20"/>
      <c r="MJQ231" s="20"/>
      <c r="MJR231" s="20"/>
      <c r="MJS231" s="20"/>
      <c r="MJT231" s="20"/>
      <c r="MJU231" s="20"/>
      <c r="MJV231" s="20"/>
      <c r="MJW231" s="20"/>
      <c r="MJX231" s="20"/>
      <c r="MJY231" s="20"/>
      <c r="MJZ231" s="20"/>
      <c r="MKA231" s="20"/>
      <c r="MKB231" s="20"/>
      <c r="MKC231" s="20"/>
      <c r="MKD231" s="20"/>
      <c r="MKE231" s="20"/>
      <c r="MKF231" s="20"/>
      <c r="MKG231" s="20"/>
      <c r="MKH231" s="20"/>
      <c r="MKI231" s="20"/>
      <c r="MKJ231" s="20"/>
      <c r="MKK231" s="20"/>
      <c r="MKL231" s="20"/>
      <c r="MKM231" s="20"/>
      <c r="MKN231" s="20"/>
      <c r="MKO231" s="20"/>
      <c r="MKP231" s="20"/>
      <c r="MKQ231" s="20"/>
      <c r="MKR231" s="20"/>
      <c r="MKS231" s="20"/>
      <c r="MKT231" s="20"/>
      <c r="MKU231" s="20"/>
      <c r="MKV231" s="20"/>
      <c r="MKW231" s="20"/>
      <c r="MKX231" s="20"/>
      <c r="MKY231" s="20"/>
      <c r="MKZ231" s="20"/>
      <c r="MLA231" s="20"/>
      <c r="MLB231" s="20"/>
      <c r="MLC231" s="20"/>
      <c r="MLD231" s="20"/>
      <c r="MLE231" s="20"/>
      <c r="MLF231" s="20"/>
      <c r="MLG231" s="20"/>
      <c r="MLH231" s="20"/>
      <c r="MLI231" s="20"/>
      <c r="MLJ231" s="20"/>
      <c r="MLK231" s="20"/>
      <c r="MLL231" s="20"/>
      <c r="MLM231" s="20"/>
      <c r="MLN231" s="20"/>
      <c r="MLO231" s="20"/>
      <c r="MLP231" s="20"/>
      <c r="MLQ231" s="20"/>
      <c r="MLR231" s="20"/>
      <c r="MLS231" s="20"/>
      <c r="MLT231" s="20"/>
      <c r="MLU231" s="20"/>
      <c r="MLV231" s="20"/>
      <c r="MLW231" s="20"/>
      <c r="MLX231" s="20"/>
      <c r="MLY231" s="20"/>
      <c r="MLZ231" s="20"/>
      <c r="MMA231" s="20"/>
      <c r="MMB231" s="20"/>
      <c r="MMC231" s="20"/>
      <c r="MMD231" s="20"/>
      <c r="MME231" s="20"/>
      <c r="MMF231" s="20"/>
      <c r="MMG231" s="20"/>
      <c r="MMH231" s="20"/>
      <c r="MMI231" s="20"/>
      <c r="MMJ231" s="20"/>
      <c r="MMK231" s="20"/>
      <c r="MML231" s="20"/>
      <c r="MMM231" s="20"/>
      <c r="MMN231" s="20"/>
      <c r="MMO231" s="20"/>
      <c r="MMP231" s="20"/>
      <c r="MMQ231" s="20"/>
      <c r="MMR231" s="20"/>
      <c r="MMS231" s="20"/>
      <c r="MMT231" s="20"/>
      <c r="MMU231" s="20"/>
      <c r="MMV231" s="20"/>
      <c r="MMW231" s="20"/>
      <c r="MMX231" s="20"/>
      <c r="MMY231" s="20"/>
      <c r="MMZ231" s="20"/>
      <c r="MNA231" s="20"/>
      <c r="MNB231" s="20"/>
      <c r="MNC231" s="20"/>
      <c r="MND231" s="20"/>
      <c r="MNE231" s="20"/>
      <c r="MNF231" s="20"/>
      <c r="MNG231" s="20"/>
      <c r="MNH231" s="20"/>
      <c r="MNI231" s="20"/>
      <c r="MNJ231" s="20"/>
      <c r="MNK231" s="20"/>
      <c r="MNL231" s="20"/>
      <c r="MNM231" s="20"/>
      <c r="MNN231" s="20"/>
      <c r="MNO231" s="20"/>
      <c r="MNP231" s="20"/>
      <c r="MNQ231" s="20"/>
      <c r="MNR231" s="20"/>
      <c r="MNS231" s="20"/>
      <c r="MNT231" s="20"/>
      <c r="MNU231" s="20"/>
      <c r="MNV231" s="20"/>
      <c r="MNW231" s="20"/>
      <c r="MNX231" s="20"/>
      <c r="MNY231" s="20"/>
      <c r="MNZ231" s="20"/>
      <c r="MOA231" s="20"/>
      <c r="MOB231" s="20"/>
      <c r="MOC231" s="20"/>
      <c r="MOD231" s="20"/>
      <c r="MOE231" s="20"/>
      <c r="MOF231" s="20"/>
      <c r="MOG231" s="20"/>
      <c r="MOH231" s="20"/>
      <c r="MOI231" s="20"/>
      <c r="MOJ231" s="20"/>
      <c r="MOK231" s="20"/>
      <c r="MOL231" s="20"/>
      <c r="MOM231" s="20"/>
      <c r="MON231" s="20"/>
      <c r="MOO231" s="20"/>
      <c r="MOP231" s="20"/>
      <c r="MOQ231" s="20"/>
      <c r="MOR231" s="20"/>
      <c r="MOS231" s="20"/>
      <c r="MOT231" s="20"/>
      <c r="MOU231" s="20"/>
      <c r="MOV231" s="20"/>
      <c r="MOW231" s="20"/>
      <c r="MOX231" s="20"/>
      <c r="MOY231" s="20"/>
      <c r="MOZ231" s="20"/>
      <c r="MPA231" s="20"/>
      <c r="MPB231" s="20"/>
      <c r="MPC231" s="20"/>
      <c r="MPD231" s="20"/>
      <c r="MPE231" s="20"/>
      <c r="MPF231" s="20"/>
      <c r="MPG231" s="20"/>
      <c r="MPH231" s="20"/>
      <c r="MPI231" s="20"/>
      <c r="MPJ231" s="20"/>
      <c r="MPK231" s="20"/>
      <c r="MPL231" s="20"/>
      <c r="MPM231" s="20"/>
      <c r="MPN231" s="20"/>
      <c r="MPO231" s="20"/>
      <c r="MPP231" s="20"/>
      <c r="MPQ231" s="20"/>
      <c r="MPR231" s="20"/>
      <c r="MPS231" s="20"/>
      <c r="MPT231" s="20"/>
      <c r="MPU231" s="20"/>
      <c r="MPV231" s="20"/>
      <c r="MPW231" s="20"/>
      <c r="MPX231" s="20"/>
      <c r="MPY231" s="20"/>
      <c r="MPZ231" s="20"/>
      <c r="MQA231" s="20"/>
      <c r="MQB231" s="20"/>
      <c r="MQC231" s="20"/>
      <c r="MQD231" s="20"/>
      <c r="MQE231" s="20"/>
      <c r="MQF231" s="20"/>
      <c r="MQG231" s="20"/>
      <c r="MQH231" s="20"/>
      <c r="MQI231" s="20"/>
      <c r="MQJ231" s="20"/>
      <c r="MQK231" s="20"/>
      <c r="MQL231" s="20"/>
      <c r="MQM231" s="20"/>
      <c r="MQN231" s="20"/>
      <c r="MQO231" s="20"/>
      <c r="MQP231" s="20"/>
      <c r="MQQ231" s="20"/>
      <c r="MQR231" s="20"/>
      <c r="MQS231" s="20"/>
      <c r="MQT231" s="20"/>
      <c r="MQU231" s="20"/>
      <c r="MQV231" s="20"/>
      <c r="MQW231" s="20"/>
      <c r="MQX231" s="20"/>
      <c r="MQY231" s="20"/>
      <c r="MQZ231" s="20"/>
      <c r="MRA231" s="20"/>
      <c r="MRB231" s="20"/>
      <c r="MRC231" s="20"/>
      <c r="MRD231" s="20"/>
      <c r="MRE231" s="20"/>
      <c r="MRF231" s="20"/>
      <c r="MRG231" s="20"/>
      <c r="MRH231" s="20"/>
      <c r="MRI231" s="20"/>
      <c r="MRJ231" s="20"/>
      <c r="MRK231" s="20"/>
      <c r="MRL231" s="20"/>
      <c r="MRM231" s="20"/>
      <c r="MRN231" s="20"/>
      <c r="MRO231" s="20"/>
      <c r="MRP231" s="20"/>
      <c r="MRQ231" s="20"/>
      <c r="MRR231" s="20"/>
      <c r="MRS231" s="20"/>
      <c r="MRT231" s="20"/>
      <c r="MRU231" s="20"/>
      <c r="MRV231" s="20"/>
      <c r="MRW231" s="20"/>
      <c r="MRX231" s="20"/>
      <c r="MRY231" s="20"/>
      <c r="MRZ231" s="20"/>
      <c r="MSA231" s="20"/>
      <c r="MSB231" s="20"/>
      <c r="MSC231" s="20"/>
      <c r="MSD231" s="20"/>
      <c r="MSE231" s="20"/>
      <c r="MSF231" s="20"/>
      <c r="MSG231" s="20"/>
      <c r="MSH231" s="20"/>
      <c r="MSI231" s="20"/>
      <c r="MSJ231" s="20"/>
      <c r="MSK231" s="20"/>
      <c r="MSL231" s="20"/>
      <c r="MSM231" s="20"/>
      <c r="MSN231" s="20"/>
      <c r="MSO231" s="20"/>
      <c r="MSP231" s="20"/>
      <c r="MSQ231" s="20"/>
      <c r="MSR231" s="20"/>
      <c r="MSS231" s="20"/>
      <c r="MST231" s="20"/>
      <c r="MSU231" s="20"/>
      <c r="MSV231" s="20"/>
      <c r="MSW231" s="20"/>
      <c r="MSX231" s="20"/>
      <c r="MSY231" s="20"/>
      <c r="MSZ231" s="20"/>
      <c r="MTA231" s="20"/>
      <c r="MTB231" s="20"/>
      <c r="MTC231" s="20"/>
      <c r="MTD231" s="20"/>
      <c r="MTE231" s="20"/>
      <c r="MTF231" s="20"/>
      <c r="MTG231" s="20"/>
      <c r="MTH231" s="20"/>
      <c r="MTI231" s="20"/>
      <c r="MTJ231" s="20"/>
      <c r="MTK231" s="20"/>
      <c r="MTL231" s="20"/>
      <c r="MTM231" s="20"/>
      <c r="MTN231" s="20"/>
      <c r="MTO231" s="20"/>
      <c r="MTP231" s="20"/>
      <c r="MTQ231" s="20"/>
      <c r="MTR231" s="20"/>
      <c r="MTS231" s="20"/>
      <c r="MTT231" s="20"/>
      <c r="MTU231" s="20"/>
      <c r="MTV231" s="20"/>
      <c r="MTW231" s="20"/>
      <c r="MTX231" s="20"/>
      <c r="MTY231" s="20"/>
      <c r="MTZ231" s="20"/>
      <c r="MUA231" s="20"/>
      <c r="MUB231" s="20"/>
      <c r="MUC231" s="20"/>
      <c r="MUD231" s="20"/>
      <c r="MUE231" s="20"/>
      <c r="MUF231" s="20"/>
      <c r="MUG231" s="20"/>
      <c r="MUH231" s="20"/>
      <c r="MUI231" s="20"/>
      <c r="MUJ231" s="20"/>
      <c r="MUK231" s="20"/>
      <c r="MUL231" s="20"/>
      <c r="MUM231" s="20"/>
      <c r="MUN231" s="20"/>
      <c r="MUO231" s="20"/>
      <c r="MUP231" s="20"/>
      <c r="MUQ231" s="20"/>
      <c r="MUR231" s="20"/>
      <c r="MUS231" s="20"/>
      <c r="MUT231" s="20"/>
      <c r="MUU231" s="20"/>
      <c r="MUV231" s="20"/>
      <c r="MUW231" s="20"/>
      <c r="MUX231" s="20"/>
      <c r="MUY231" s="20"/>
      <c r="MUZ231" s="20"/>
      <c r="MVA231" s="20"/>
      <c r="MVB231" s="20"/>
      <c r="MVC231" s="20"/>
      <c r="MVD231" s="20"/>
      <c r="MVE231" s="20"/>
      <c r="MVF231" s="20"/>
      <c r="MVG231" s="20"/>
      <c r="MVH231" s="20"/>
      <c r="MVI231" s="20"/>
      <c r="MVJ231" s="20"/>
      <c r="MVK231" s="20"/>
      <c r="MVL231" s="20"/>
      <c r="MVM231" s="20"/>
      <c r="MVN231" s="20"/>
      <c r="MVO231" s="20"/>
      <c r="MVP231" s="20"/>
      <c r="MVQ231" s="20"/>
      <c r="MVR231" s="20"/>
      <c r="MVS231" s="20"/>
      <c r="MVT231" s="20"/>
      <c r="MVU231" s="20"/>
      <c r="MVV231" s="20"/>
      <c r="MVW231" s="20"/>
      <c r="MVX231" s="20"/>
      <c r="MVY231" s="20"/>
      <c r="MVZ231" s="20"/>
      <c r="MWA231" s="20"/>
      <c r="MWB231" s="20"/>
      <c r="MWC231" s="20"/>
      <c r="MWD231" s="20"/>
      <c r="MWE231" s="20"/>
      <c r="MWF231" s="20"/>
      <c r="MWG231" s="20"/>
      <c r="MWH231" s="20"/>
      <c r="MWI231" s="20"/>
      <c r="MWJ231" s="20"/>
      <c r="MWK231" s="20"/>
      <c r="MWL231" s="20"/>
      <c r="MWM231" s="20"/>
      <c r="MWN231" s="20"/>
      <c r="MWO231" s="20"/>
      <c r="MWP231" s="20"/>
      <c r="MWQ231" s="20"/>
      <c r="MWR231" s="20"/>
      <c r="MWS231" s="20"/>
      <c r="MWT231" s="20"/>
      <c r="MWU231" s="20"/>
      <c r="MWV231" s="20"/>
      <c r="MWW231" s="20"/>
      <c r="MWX231" s="20"/>
      <c r="MWY231" s="20"/>
      <c r="MWZ231" s="20"/>
      <c r="MXA231" s="20"/>
      <c r="MXB231" s="20"/>
      <c r="MXC231" s="20"/>
      <c r="MXD231" s="20"/>
      <c r="MXE231" s="20"/>
      <c r="MXF231" s="20"/>
      <c r="MXG231" s="20"/>
      <c r="MXH231" s="20"/>
      <c r="MXI231" s="20"/>
      <c r="MXJ231" s="20"/>
      <c r="MXK231" s="20"/>
      <c r="MXL231" s="20"/>
      <c r="MXM231" s="20"/>
      <c r="MXN231" s="20"/>
      <c r="MXO231" s="20"/>
      <c r="MXP231" s="20"/>
      <c r="MXQ231" s="20"/>
      <c r="MXR231" s="20"/>
      <c r="MXS231" s="20"/>
      <c r="MXT231" s="20"/>
      <c r="MXU231" s="20"/>
      <c r="MXV231" s="20"/>
      <c r="MXW231" s="20"/>
      <c r="MXX231" s="20"/>
      <c r="MXY231" s="20"/>
      <c r="MXZ231" s="20"/>
      <c r="MYA231" s="20"/>
      <c r="MYB231" s="20"/>
      <c r="MYC231" s="20"/>
      <c r="MYD231" s="20"/>
      <c r="MYE231" s="20"/>
      <c r="MYF231" s="20"/>
      <c r="MYG231" s="20"/>
      <c r="MYH231" s="20"/>
      <c r="MYI231" s="20"/>
      <c r="MYJ231" s="20"/>
      <c r="MYK231" s="20"/>
      <c r="MYL231" s="20"/>
      <c r="MYM231" s="20"/>
      <c r="MYN231" s="20"/>
      <c r="MYO231" s="20"/>
      <c r="MYP231" s="20"/>
      <c r="MYQ231" s="20"/>
      <c r="MYR231" s="20"/>
      <c r="MYS231" s="20"/>
      <c r="MYT231" s="20"/>
      <c r="MYU231" s="20"/>
      <c r="MYV231" s="20"/>
      <c r="MYW231" s="20"/>
      <c r="MYX231" s="20"/>
      <c r="MYY231" s="20"/>
      <c r="MYZ231" s="20"/>
      <c r="MZA231" s="20"/>
      <c r="MZB231" s="20"/>
      <c r="MZC231" s="20"/>
      <c r="MZD231" s="20"/>
      <c r="MZE231" s="20"/>
      <c r="MZF231" s="20"/>
      <c r="MZG231" s="20"/>
      <c r="MZH231" s="20"/>
      <c r="MZI231" s="20"/>
      <c r="MZJ231" s="20"/>
      <c r="MZK231" s="20"/>
      <c r="MZL231" s="20"/>
      <c r="MZM231" s="20"/>
      <c r="MZN231" s="20"/>
      <c r="MZO231" s="20"/>
      <c r="MZP231" s="20"/>
      <c r="MZQ231" s="20"/>
      <c r="MZR231" s="20"/>
      <c r="MZS231" s="20"/>
      <c r="MZT231" s="20"/>
      <c r="MZU231" s="20"/>
      <c r="MZV231" s="20"/>
      <c r="MZW231" s="20"/>
      <c r="MZX231" s="20"/>
      <c r="MZY231" s="20"/>
      <c r="MZZ231" s="20"/>
      <c r="NAA231" s="20"/>
      <c r="NAB231" s="20"/>
      <c r="NAC231" s="20"/>
      <c r="NAD231" s="20"/>
      <c r="NAE231" s="20"/>
      <c r="NAF231" s="20"/>
      <c r="NAG231" s="20"/>
      <c r="NAH231" s="20"/>
      <c r="NAI231" s="20"/>
      <c r="NAJ231" s="20"/>
      <c r="NAK231" s="20"/>
      <c r="NAL231" s="20"/>
      <c r="NAM231" s="20"/>
      <c r="NAN231" s="20"/>
      <c r="NAO231" s="20"/>
      <c r="NAP231" s="20"/>
      <c r="NAQ231" s="20"/>
      <c r="NAR231" s="20"/>
      <c r="NAS231" s="20"/>
      <c r="NAT231" s="20"/>
      <c r="NAU231" s="20"/>
      <c r="NAV231" s="20"/>
      <c r="NAW231" s="20"/>
      <c r="NAX231" s="20"/>
      <c r="NAY231" s="20"/>
      <c r="NAZ231" s="20"/>
      <c r="NBA231" s="20"/>
      <c r="NBB231" s="20"/>
      <c r="NBC231" s="20"/>
      <c r="NBD231" s="20"/>
      <c r="NBE231" s="20"/>
      <c r="NBF231" s="20"/>
      <c r="NBG231" s="20"/>
      <c r="NBH231" s="20"/>
      <c r="NBI231" s="20"/>
      <c r="NBJ231" s="20"/>
      <c r="NBK231" s="20"/>
      <c r="NBL231" s="20"/>
      <c r="NBM231" s="20"/>
      <c r="NBN231" s="20"/>
      <c r="NBO231" s="20"/>
      <c r="NBP231" s="20"/>
      <c r="NBQ231" s="20"/>
      <c r="NBR231" s="20"/>
      <c r="NBS231" s="20"/>
      <c r="NBT231" s="20"/>
      <c r="NBU231" s="20"/>
      <c r="NBV231" s="20"/>
      <c r="NBW231" s="20"/>
      <c r="NBX231" s="20"/>
      <c r="NBY231" s="20"/>
      <c r="NBZ231" s="20"/>
      <c r="NCA231" s="20"/>
      <c r="NCB231" s="20"/>
      <c r="NCC231" s="20"/>
      <c r="NCD231" s="20"/>
      <c r="NCE231" s="20"/>
      <c r="NCF231" s="20"/>
      <c r="NCG231" s="20"/>
      <c r="NCH231" s="20"/>
      <c r="NCI231" s="20"/>
      <c r="NCJ231" s="20"/>
      <c r="NCK231" s="20"/>
      <c r="NCL231" s="20"/>
      <c r="NCM231" s="20"/>
      <c r="NCN231" s="20"/>
      <c r="NCO231" s="20"/>
      <c r="NCP231" s="20"/>
      <c r="NCQ231" s="20"/>
      <c r="NCR231" s="20"/>
      <c r="NCS231" s="20"/>
      <c r="NCT231" s="20"/>
      <c r="NCU231" s="20"/>
      <c r="NCV231" s="20"/>
      <c r="NCW231" s="20"/>
      <c r="NCX231" s="20"/>
      <c r="NCY231" s="20"/>
      <c r="NCZ231" s="20"/>
      <c r="NDA231" s="20"/>
      <c r="NDB231" s="20"/>
      <c r="NDC231" s="20"/>
      <c r="NDD231" s="20"/>
      <c r="NDE231" s="20"/>
      <c r="NDF231" s="20"/>
      <c r="NDG231" s="20"/>
      <c r="NDH231" s="20"/>
      <c r="NDI231" s="20"/>
      <c r="NDJ231" s="20"/>
      <c r="NDK231" s="20"/>
      <c r="NDL231" s="20"/>
      <c r="NDM231" s="20"/>
      <c r="NDN231" s="20"/>
      <c r="NDO231" s="20"/>
      <c r="NDP231" s="20"/>
      <c r="NDQ231" s="20"/>
      <c r="NDR231" s="20"/>
      <c r="NDS231" s="20"/>
      <c r="NDT231" s="20"/>
      <c r="NDU231" s="20"/>
      <c r="NDV231" s="20"/>
      <c r="NDW231" s="20"/>
      <c r="NDX231" s="20"/>
      <c r="NDY231" s="20"/>
      <c r="NDZ231" s="20"/>
      <c r="NEA231" s="20"/>
      <c r="NEB231" s="20"/>
      <c r="NEC231" s="20"/>
      <c r="NED231" s="20"/>
      <c r="NEE231" s="20"/>
      <c r="NEF231" s="20"/>
      <c r="NEG231" s="20"/>
      <c r="NEH231" s="20"/>
      <c r="NEI231" s="20"/>
      <c r="NEJ231" s="20"/>
      <c r="NEK231" s="20"/>
      <c r="NEL231" s="20"/>
      <c r="NEM231" s="20"/>
      <c r="NEN231" s="20"/>
      <c r="NEO231" s="20"/>
      <c r="NEP231" s="20"/>
      <c r="NEQ231" s="20"/>
      <c r="NER231" s="20"/>
      <c r="NES231" s="20"/>
      <c r="NET231" s="20"/>
      <c r="NEU231" s="20"/>
      <c r="NEV231" s="20"/>
      <c r="NEW231" s="20"/>
      <c r="NEX231" s="20"/>
      <c r="NEY231" s="20"/>
      <c r="NEZ231" s="20"/>
      <c r="NFA231" s="20"/>
      <c r="NFB231" s="20"/>
      <c r="NFC231" s="20"/>
      <c r="NFD231" s="20"/>
      <c r="NFE231" s="20"/>
      <c r="NFF231" s="20"/>
      <c r="NFG231" s="20"/>
      <c r="NFH231" s="20"/>
      <c r="NFI231" s="20"/>
      <c r="NFJ231" s="20"/>
      <c r="NFK231" s="20"/>
      <c r="NFL231" s="20"/>
      <c r="NFM231" s="20"/>
      <c r="NFN231" s="20"/>
      <c r="NFO231" s="20"/>
      <c r="NFP231" s="20"/>
      <c r="NFQ231" s="20"/>
      <c r="NFR231" s="20"/>
      <c r="NFS231" s="20"/>
      <c r="NFT231" s="20"/>
      <c r="NFU231" s="20"/>
      <c r="NFV231" s="20"/>
      <c r="NFW231" s="20"/>
      <c r="NFX231" s="20"/>
      <c r="NFY231" s="20"/>
      <c r="NFZ231" s="20"/>
      <c r="NGA231" s="20"/>
      <c r="NGB231" s="20"/>
      <c r="NGC231" s="20"/>
      <c r="NGD231" s="20"/>
      <c r="NGE231" s="20"/>
      <c r="NGF231" s="20"/>
      <c r="NGG231" s="20"/>
      <c r="NGH231" s="20"/>
      <c r="NGI231" s="20"/>
      <c r="NGJ231" s="20"/>
      <c r="NGK231" s="20"/>
      <c r="NGL231" s="20"/>
      <c r="NGM231" s="20"/>
      <c r="NGN231" s="20"/>
      <c r="NGO231" s="20"/>
      <c r="NGP231" s="20"/>
      <c r="NGQ231" s="20"/>
      <c r="NGR231" s="20"/>
      <c r="NGS231" s="20"/>
      <c r="NGT231" s="20"/>
      <c r="NGU231" s="20"/>
      <c r="NGV231" s="20"/>
      <c r="NGW231" s="20"/>
      <c r="NGX231" s="20"/>
      <c r="NGY231" s="20"/>
      <c r="NGZ231" s="20"/>
      <c r="NHA231" s="20"/>
      <c r="NHB231" s="20"/>
      <c r="NHC231" s="20"/>
      <c r="NHD231" s="20"/>
      <c r="NHE231" s="20"/>
      <c r="NHF231" s="20"/>
      <c r="NHG231" s="20"/>
      <c r="NHH231" s="20"/>
      <c r="NHI231" s="20"/>
      <c r="NHJ231" s="20"/>
      <c r="NHK231" s="20"/>
      <c r="NHL231" s="20"/>
      <c r="NHM231" s="20"/>
      <c r="NHN231" s="20"/>
      <c r="NHO231" s="20"/>
      <c r="NHP231" s="20"/>
      <c r="NHQ231" s="20"/>
      <c r="NHR231" s="20"/>
      <c r="NHS231" s="20"/>
      <c r="NHT231" s="20"/>
      <c r="NHU231" s="20"/>
      <c r="NHV231" s="20"/>
      <c r="NHW231" s="20"/>
      <c r="NHX231" s="20"/>
      <c r="NHY231" s="20"/>
      <c r="NHZ231" s="20"/>
      <c r="NIA231" s="20"/>
      <c r="NIB231" s="20"/>
      <c r="NIC231" s="20"/>
      <c r="NID231" s="20"/>
      <c r="NIE231" s="20"/>
      <c r="NIF231" s="20"/>
      <c r="NIG231" s="20"/>
      <c r="NIH231" s="20"/>
      <c r="NII231" s="20"/>
      <c r="NIJ231" s="20"/>
      <c r="NIK231" s="20"/>
      <c r="NIL231" s="20"/>
      <c r="NIM231" s="20"/>
      <c r="NIN231" s="20"/>
      <c r="NIO231" s="20"/>
      <c r="NIP231" s="20"/>
      <c r="NIQ231" s="20"/>
      <c r="NIR231" s="20"/>
      <c r="NIS231" s="20"/>
      <c r="NIT231" s="20"/>
      <c r="NIU231" s="20"/>
      <c r="NIV231" s="20"/>
      <c r="NIW231" s="20"/>
      <c r="NIX231" s="20"/>
      <c r="NIY231" s="20"/>
      <c r="NIZ231" s="20"/>
      <c r="NJA231" s="20"/>
      <c r="NJB231" s="20"/>
      <c r="NJC231" s="20"/>
      <c r="NJD231" s="20"/>
      <c r="NJE231" s="20"/>
      <c r="NJF231" s="20"/>
      <c r="NJG231" s="20"/>
      <c r="NJH231" s="20"/>
      <c r="NJI231" s="20"/>
      <c r="NJJ231" s="20"/>
      <c r="NJK231" s="20"/>
      <c r="NJL231" s="20"/>
      <c r="NJM231" s="20"/>
      <c r="NJN231" s="20"/>
      <c r="NJO231" s="20"/>
      <c r="NJP231" s="20"/>
      <c r="NJQ231" s="20"/>
      <c r="NJR231" s="20"/>
      <c r="NJS231" s="20"/>
      <c r="NJT231" s="20"/>
      <c r="NJU231" s="20"/>
      <c r="NJV231" s="20"/>
      <c r="NJW231" s="20"/>
      <c r="NJX231" s="20"/>
      <c r="NJY231" s="20"/>
      <c r="NJZ231" s="20"/>
      <c r="NKA231" s="20"/>
      <c r="NKB231" s="20"/>
      <c r="NKC231" s="20"/>
      <c r="NKD231" s="20"/>
      <c r="NKE231" s="20"/>
      <c r="NKF231" s="20"/>
      <c r="NKG231" s="20"/>
      <c r="NKH231" s="20"/>
      <c r="NKI231" s="20"/>
      <c r="NKJ231" s="20"/>
      <c r="NKK231" s="20"/>
      <c r="NKL231" s="20"/>
      <c r="NKM231" s="20"/>
      <c r="NKN231" s="20"/>
      <c r="NKO231" s="20"/>
      <c r="NKP231" s="20"/>
      <c r="NKQ231" s="20"/>
      <c r="NKR231" s="20"/>
      <c r="NKS231" s="20"/>
      <c r="NKT231" s="20"/>
      <c r="NKU231" s="20"/>
      <c r="NKV231" s="20"/>
      <c r="NKW231" s="20"/>
      <c r="NKX231" s="20"/>
      <c r="NKY231" s="20"/>
      <c r="NKZ231" s="20"/>
      <c r="NLA231" s="20"/>
      <c r="NLB231" s="20"/>
      <c r="NLC231" s="20"/>
      <c r="NLD231" s="20"/>
      <c r="NLE231" s="20"/>
      <c r="NLF231" s="20"/>
      <c r="NLG231" s="20"/>
      <c r="NLH231" s="20"/>
      <c r="NLI231" s="20"/>
      <c r="NLJ231" s="20"/>
      <c r="NLK231" s="20"/>
      <c r="NLL231" s="20"/>
      <c r="NLM231" s="20"/>
      <c r="NLN231" s="20"/>
      <c r="NLO231" s="20"/>
      <c r="NLP231" s="20"/>
      <c r="NLQ231" s="20"/>
      <c r="NLR231" s="20"/>
      <c r="NLS231" s="20"/>
      <c r="NLT231" s="20"/>
      <c r="NLU231" s="20"/>
      <c r="NLV231" s="20"/>
      <c r="NLW231" s="20"/>
      <c r="NLX231" s="20"/>
      <c r="NLY231" s="20"/>
      <c r="NLZ231" s="20"/>
      <c r="NMA231" s="20"/>
      <c r="NMB231" s="20"/>
      <c r="NMC231" s="20"/>
      <c r="NMD231" s="20"/>
      <c r="NME231" s="20"/>
      <c r="NMF231" s="20"/>
      <c r="NMG231" s="20"/>
      <c r="NMH231" s="20"/>
      <c r="NMI231" s="20"/>
      <c r="NMJ231" s="20"/>
      <c r="NMK231" s="20"/>
      <c r="NML231" s="20"/>
      <c r="NMM231" s="20"/>
      <c r="NMN231" s="20"/>
      <c r="NMO231" s="20"/>
      <c r="NMP231" s="20"/>
      <c r="NMQ231" s="20"/>
      <c r="NMR231" s="20"/>
      <c r="NMS231" s="20"/>
      <c r="NMT231" s="20"/>
      <c r="NMU231" s="20"/>
      <c r="NMV231" s="20"/>
      <c r="NMW231" s="20"/>
      <c r="NMX231" s="20"/>
      <c r="NMY231" s="20"/>
      <c r="NMZ231" s="20"/>
      <c r="NNA231" s="20"/>
      <c r="NNB231" s="20"/>
      <c r="NNC231" s="20"/>
      <c r="NND231" s="20"/>
      <c r="NNE231" s="20"/>
      <c r="NNF231" s="20"/>
      <c r="NNG231" s="20"/>
      <c r="NNH231" s="20"/>
      <c r="NNI231" s="20"/>
      <c r="NNJ231" s="20"/>
      <c r="NNK231" s="20"/>
      <c r="NNL231" s="20"/>
      <c r="NNM231" s="20"/>
      <c r="NNN231" s="20"/>
      <c r="NNO231" s="20"/>
      <c r="NNP231" s="20"/>
      <c r="NNQ231" s="20"/>
      <c r="NNR231" s="20"/>
      <c r="NNS231" s="20"/>
      <c r="NNT231" s="20"/>
      <c r="NNU231" s="20"/>
      <c r="NNV231" s="20"/>
      <c r="NNW231" s="20"/>
      <c r="NNX231" s="20"/>
      <c r="NNY231" s="20"/>
      <c r="NNZ231" s="20"/>
      <c r="NOA231" s="20"/>
      <c r="NOB231" s="20"/>
      <c r="NOC231" s="20"/>
      <c r="NOD231" s="20"/>
      <c r="NOE231" s="20"/>
      <c r="NOF231" s="20"/>
      <c r="NOG231" s="20"/>
      <c r="NOH231" s="20"/>
      <c r="NOI231" s="20"/>
      <c r="NOJ231" s="20"/>
      <c r="NOK231" s="20"/>
      <c r="NOL231" s="20"/>
      <c r="NOM231" s="20"/>
      <c r="NON231" s="20"/>
      <c r="NOO231" s="20"/>
      <c r="NOP231" s="20"/>
      <c r="NOQ231" s="20"/>
      <c r="NOR231" s="20"/>
      <c r="NOS231" s="20"/>
      <c r="NOT231" s="20"/>
      <c r="NOU231" s="20"/>
      <c r="NOV231" s="20"/>
      <c r="NOW231" s="20"/>
      <c r="NOX231" s="20"/>
      <c r="NOY231" s="20"/>
      <c r="NOZ231" s="20"/>
      <c r="NPA231" s="20"/>
      <c r="NPB231" s="20"/>
      <c r="NPC231" s="20"/>
      <c r="NPD231" s="20"/>
      <c r="NPE231" s="20"/>
      <c r="NPF231" s="20"/>
      <c r="NPG231" s="20"/>
      <c r="NPH231" s="20"/>
      <c r="NPI231" s="20"/>
      <c r="NPJ231" s="20"/>
      <c r="NPK231" s="20"/>
      <c r="NPL231" s="20"/>
      <c r="NPM231" s="20"/>
      <c r="NPN231" s="20"/>
      <c r="NPO231" s="20"/>
      <c r="NPP231" s="20"/>
      <c r="NPQ231" s="20"/>
      <c r="NPR231" s="20"/>
      <c r="NPS231" s="20"/>
      <c r="NPT231" s="20"/>
      <c r="NPU231" s="20"/>
      <c r="NPV231" s="20"/>
      <c r="NPW231" s="20"/>
      <c r="NPX231" s="20"/>
      <c r="NPY231" s="20"/>
      <c r="NPZ231" s="20"/>
      <c r="NQA231" s="20"/>
      <c r="NQB231" s="20"/>
      <c r="NQC231" s="20"/>
      <c r="NQD231" s="20"/>
      <c r="NQE231" s="20"/>
      <c r="NQF231" s="20"/>
      <c r="NQG231" s="20"/>
      <c r="NQH231" s="20"/>
      <c r="NQI231" s="20"/>
      <c r="NQJ231" s="20"/>
      <c r="NQK231" s="20"/>
      <c r="NQL231" s="20"/>
      <c r="NQM231" s="20"/>
      <c r="NQN231" s="20"/>
      <c r="NQO231" s="20"/>
      <c r="NQP231" s="20"/>
      <c r="NQQ231" s="20"/>
      <c r="NQR231" s="20"/>
      <c r="NQS231" s="20"/>
      <c r="NQT231" s="20"/>
      <c r="NQU231" s="20"/>
      <c r="NQV231" s="20"/>
      <c r="NQW231" s="20"/>
      <c r="NQX231" s="20"/>
      <c r="NQY231" s="20"/>
      <c r="NQZ231" s="20"/>
      <c r="NRA231" s="20"/>
      <c r="NRB231" s="20"/>
      <c r="NRC231" s="20"/>
      <c r="NRD231" s="20"/>
      <c r="NRE231" s="20"/>
      <c r="NRF231" s="20"/>
      <c r="NRG231" s="20"/>
      <c r="NRH231" s="20"/>
      <c r="NRI231" s="20"/>
      <c r="NRJ231" s="20"/>
      <c r="NRK231" s="20"/>
      <c r="NRL231" s="20"/>
      <c r="NRM231" s="20"/>
      <c r="NRN231" s="20"/>
      <c r="NRO231" s="20"/>
      <c r="NRP231" s="20"/>
      <c r="NRQ231" s="20"/>
      <c r="NRR231" s="20"/>
      <c r="NRS231" s="20"/>
      <c r="NRT231" s="20"/>
      <c r="NRU231" s="20"/>
      <c r="NRV231" s="20"/>
      <c r="NRW231" s="20"/>
      <c r="NRX231" s="20"/>
      <c r="NRY231" s="20"/>
      <c r="NRZ231" s="20"/>
      <c r="NSA231" s="20"/>
      <c r="NSB231" s="20"/>
      <c r="NSC231" s="20"/>
      <c r="NSD231" s="20"/>
      <c r="NSE231" s="20"/>
      <c r="NSF231" s="20"/>
      <c r="NSG231" s="20"/>
      <c r="NSH231" s="20"/>
      <c r="NSI231" s="20"/>
      <c r="NSJ231" s="20"/>
      <c r="NSK231" s="20"/>
      <c r="NSL231" s="20"/>
      <c r="NSM231" s="20"/>
      <c r="NSN231" s="20"/>
      <c r="NSO231" s="20"/>
      <c r="NSP231" s="20"/>
      <c r="NSQ231" s="20"/>
      <c r="NSR231" s="20"/>
      <c r="NSS231" s="20"/>
      <c r="NST231" s="20"/>
      <c r="NSU231" s="20"/>
      <c r="NSV231" s="20"/>
      <c r="NSW231" s="20"/>
      <c r="NSX231" s="20"/>
      <c r="NSY231" s="20"/>
      <c r="NSZ231" s="20"/>
      <c r="NTA231" s="20"/>
      <c r="NTB231" s="20"/>
      <c r="NTC231" s="20"/>
      <c r="NTD231" s="20"/>
      <c r="NTE231" s="20"/>
      <c r="NTF231" s="20"/>
      <c r="NTG231" s="20"/>
      <c r="NTH231" s="20"/>
      <c r="NTI231" s="20"/>
      <c r="NTJ231" s="20"/>
      <c r="NTK231" s="20"/>
      <c r="NTL231" s="20"/>
      <c r="NTM231" s="20"/>
      <c r="NTN231" s="20"/>
      <c r="NTO231" s="20"/>
      <c r="NTP231" s="20"/>
      <c r="NTQ231" s="20"/>
      <c r="NTR231" s="20"/>
      <c r="NTS231" s="20"/>
      <c r="NTT231" s="20"/>
      <c r="NTU231" s="20"/>
      <c r="NTV231" s="20"/>
      <c r="NTW231" s="20"/>
      <c r="NTX231" s="20"/>
      <c r="NTY231" s="20"/>
      <c r="NTZ231" s="20"/>
      <c r="NUA231" s="20"/>
      <c r="NUB231" s="20"/>
      <c r="NUC231" s="20"/>
      <c r="NUD231" s="20"/>
      <c r="NUE231" s="20"/>
      <c r="NUF231" s="20"/>
      <c r="NUG231" s="20"/>
      <c r="NUH231" s="20"/>
      <c r="NUI231" s="20"/>
      <c r="NUJ231" s="20"/>
      <c r="NUK231" s="20"/>
      <c r="NUL231" s="20"/>
      <c r="NUM231" s="20"/>
      <c r="NUN231" s="20"/>
      <c r="NUO231" s="20"/>
      <c r="NUP231" s="20"/>
      <c r="NUQ231" s="20"/>
      <c r="NUR231" s="20"/>
      <c r="NUS231" s="20"/>
      <c r="NUT231" s="20"/>
      <c r="NUU231" s="20"/>
      <c r="NUV231" s="20"/>
      <c r="NUW231" s="20"/>
      <c r="NUX231" s="20"/>
      <c r="NUY231" s="20"/>
      <c r="NUZ231" s="20"/>
      <c r="NVA231" s="20"/>
      <c r="NVB231" s="20"/>
      <c r="NVC231" s="20"/>
      <c r="NVD231" s="20"/>
      <c r="NVE231" s="20"/>
      <c r="NVF231" s="20"/>
      <c r="NVG231" s="20"/>
      <c r="NVH231" s="20"/>
      <c r="NVI231" s="20"/>
      <c r="NVJ231" s="20"/>
      <c r="NVK231" s="20"/>
      <c r="NVL231" s="20"/>
      <c r="NVM231" s="20"/>
      <c r="NVN231" s="20"/>
      <c r="NVO231" s="20"/>
      <c r="NVP231" s="20"/>
      <c r="NVQ231" s="20"/>
      <c r="NVR231" s="20"/>
      <c r="NVS231" s="20"/>
      <c r="NVT231" s="20"/>
      <c r="NVU231" s="20"/>
      <c r="NVV231" s="20"/>
      <c r="NVW231" s="20"/>
      <c r="NVX231" s="20"/>
      <c r="NVY231" s="20"/>
      <c r="NVZ231" s="20"/>
      <c r="NWA231" s="20"/>
      <c r="NWB231" s="20"/>
      <c r="NWC231" s="20"/>
      <c r="NWD231" s="20"/>
      <c r="NWE231" s="20"/>
      <c r="NWF231" s="20"/>
      <c r="NWG231" s="20"/>
      <c r="NWH231" s="20"/>
      <c r="NWI231" s="20"/>
      <c r="NWJ231" s="20"/>
      <c r="NWK231" s="20"/>
      <c r="NWL231" s="20"/>
      <c r="NWM231" s="20"/>
      <c r="NWN231" s="20"/>
      <c r="NWO231" s="20"/>
      <c r="NWP231" s="20"/>
      <c r="NWQ231" s="20"/>
      <c r="NWR231" s="20"/>
      <c r="NWS231" s="20"/>
      <c r="NWT231" s="20"/>
      <c r="NWU231" s="20"/>
      <c r="NWV231" s="20"/>
      <c r="NWW231" s="20"/>
      <c r="NWX231" s="20"/>
      <c r="NWY231" s="20"/>
      <c r="NWZ231" s="20"/>
      <c r="NXA231" s="20"/>
      <c r="NXB231" s="20"/>
      <c r="NXC231" s="20"/>
      <c r="NXD231" s="20"/>
      <c r="NXE231" s="20"/>
      <c r="NXF231" s="20"/>
      <c r="NXG231" s="20"/>
      <c r="NXH231" s="20"/>
      <c r="NXI231" s="20"/>
      <c r="NXJ231" s="20"/>
      <c r="NXK231" s="20"/>
      <c r="NXL231" s="20"/>
      <c r="NXM231" s="20"/>
      <c r="NXN231" s="20"/>
      <c r="NXO231" s="20"/>
      <c r="NXP231" s="20"/>
      <c r="NXQ231" s="20"/>
      <c r="NXR231" s="20"/>
      <c r="NXS231" s="20"/>
      <c r="NXT231" s="20"/>
      <c r="NXU231" s="20"/>
      <c r="NXV231" s="20"/>
      <c r="NXW231" s="20"/>
      <c r="NXX231" s="20"/>
      <c r="NXY231" s="20"/>
      <c r="NXZ231" s="20"/>
      <c r="NYA231" s="20"/>
      <c r="NYB231" s="20"/>
      <c r="NYC231" s="20"/>
      <c r="NYD231" s="20"/>
      <c r="NYE231" s="20"/>
      <c r="NYF231" s="20"/>
      <c r="NYG231" s="20"/>
      <c r="NYH231" s="20"/>
      <c r="NYI231" s="20"/>
      <c r="NYJ231" s="20"/>
      <c r="NYK231" s="20"/>
      <c r="NYL231" s="20"/>
      <c r="NYM231" s="20"/>
      <c r="NYN231" s="20"/>
      <c r="NYO231" s="20"/>
      <c r="NYP231" s="20"/>
      <c r="NYQ231" s="20"/>
      <c r="NYR231" s="20"/>
      <c r="NYS231" s="20"/>
      <c r="NYT231" s="20"/>
      <c r="NYU231" s="20"/>
      <c r="NYV231" s="20"/>
      <c r="NYW231" s="20"/>
      <c r="NYX231" s="20"/>
      <c r="NYY231" s="20"/>
      <c r="NYZ231" s="20"/>
      <c r="NZA231" s="20"/>
      <c r="NZB231" s="20"/>
      <c r="NZC231" s="20"/>
      <c r="NZD231" s="20"/>
      <c r="NZE231" s="20"/>
      <c r="NZF231" s="20"/>
      <c r="NZG231" s="20"/>
      <c r="NZH231" s="20"/>
      <c r="NZI231" s="20"/>
      <c r="NZJ231" s="20"/>
      <c r="NZK231" s="20"/>
      <c r="NZL231" s="20"/>
      <c r="NZM231" s="20"/>
      <c r="NZN231" s="20"/>
      <c r="NZO231" s="20"/>
      <c r="NZP231" s="20"/>
      <c r="NZQ231" s="20"/>
      <c r="NZR231" s="20"/>
      <c r="NZS231" s="20"/>
      <c r="NZT231" s="20"/>
      <c r="NZU231" s="20"/>
      <c r="NZV231" s="20"/>
      <c r="NZW231" s="20"/>
      <c r="NZX231" s="20"/>
      <c r="NZY231" s="20"/>
      <c r="NZZ231" s="20"/>
      <c r="OAA231" s="20"/>
      <c r="OAB231" s="20"/>
      <c r="OAC231" s="20"/>
      <c r="OAD231" s="20"/>
      <c r="OAE231" s="20"/>
      <c r="OAF231" s="20"/>
      <c r="OAG231" s="20"/>
      <c r="OAH231" s="20"/>
      <c r="OAI231" s="20"/>
      <c r="OAJ231" s="20"/>
      <c r="OAK231" s="20"/>
      <c r="OAL231" s="20"/>
      <c r="OAM231" s="20"/>
      <c r="OAN231" s="20"/>
      <c r="OAO231" s="20"/>
      <c r="OAP231" s="20"/>
      <c r="OAQ231" s="20"/>
      <c r="OAR231" s="20"/>
      <c r="OAS231" s="20"/>
      <c r="OAT231" s="20"/>
      <c r="OAU231" s="20"/>
      <c r="OAV231" s="20"/>
      <c r="OAW231" s="20"/>
      <c r="OAX231" s="20"/>
      <c r="OAY231" s="20"/>
      <c r="OAZ231" s="20"/>
      <c r="OBA231" s="20"/>
      <c r="OBB231" s="20"/>
      <c r="OBC231" s="20"/>
      <c r="OBD231" s="20"/>
      <c r="OBE231" s="20"/>
      <c r="OBF231" s="20"/>
      <c r="OBG231" s="20"/>
      <c r="OBH231" s="20"/>
      <c r="OBI231" s="20"/>
      <c r="OBJ231" s="20"/>
      <c r="OBK231" s="20"/>
      <c r="OBL231" s="20"/>
      <c r="OBM231" s="20"/>
      <c r="OBN231" s="20"/>
      <c r="OBO231" s="20"/>
      <c r="OBP231" s="20"/>
      <c r="OBQ231" s="20"/>
      <c r="OBR231" s="20"/>
      <c r="OBS231" s="20"/>
      <c r="OBT231" s="20"/>
      <c r="OBU231" s="20"/>
      <c r="OBV231" s="20"/>
      <c r="OBW231" s="20"/>
      <c r="OBX231" s="20"/>
      <c r="OBY231" s="20"/>
      <c r="OBZ231" s="20"/>
      <c r="OCA231" s="20"/>
      <c r="OCB231" s="20"/>
      <c r="OCC231" s="20"/>
      <c r="OCD231" s="20"/>
      <c r="OCE231" s="20"/>
      <c r="OCF231" s="20"/>
      <c r="OCG231" s="20"/>
      <c r="OCH231" s="20"/>
      <c r="OCI231" s="20"/>
      <c r="OCJ231" s="20"/>
      <c r="OCK231" s="20"/>
      <c r="OCL231" s="20"/>
      <c r="OCM231" s="20"/>
      <c r="OCN231" s="20"/>
      <c r="OCO231" s="20"/>
      <c r="OCP231" s="20"/>
      <c r="OCQ231" s="20"/>
      <c r="OCR231" s="20"/>
      <c r="OCS231" s="20"/>
      <c r="OCT231" s="20"/>
      <c r="OCU231" s="20"/>
      <c r="OCV231" s="20"/>
      <c r="OCW231" s="20"/>
      <c r="OCX231" s="20"/>
      <c r="OCY231" s="20"/>
      <c r="OCZ231" s="20"/>
      <c r="ODA231" s="20"/>
      <c r="ODB231" s="20"/>
      <c r="ODC231" s="20"/>
      <c r="ODD231" s="20"/>
      <c r="ODE231" s="20"/>
      <c r="ODF231" s="20"/>
      <c r="ODG231" s="20"/>
      <c r="ODH231" s="20"/>
      <c r="ODI231" s="20"/>
      <c r="ODJ231" s="20"/>
      <c r="ODK231" s="20"/>
      <c r="ODL231" s="20"/>
      <c r="ODM231" s="20"/>
      <c r="ODN231" s="20"/>
      <c r="ODO231" s="20"/>
      <c r="ODP231" s="20"/>
      <c r="ODQ231" s="20"/>
      <c r="ODR231" s="20"/>
      <c r="ODS231" s="20"/>
      <c r="ODT231" s="20"/>
      <c r="ODU231" s="20"/>
      <c r="ODV231" s="20"/>
      <c r="ODW231" s="20"/>
      <c r="ODX231" s="20"/>
      <c r="ODY231" s="20"/>
      <c r="ODZ231" s="20"/>
      <c r="OEA231" s="20"/>
      <c r="OEB231" s="20"/>
      <c r="OEC231" s="20"/>
      <c r="OED231" s="20"/>
      <c r="OEE231" s="20"/>
      <c r="OEF231" s="20"/>
      <c r="OEG231" s="20"/>
      <c r="OEH231" s="20"/>
      <c r="OEI231" s="20"/>
      <c r="OEJ231" s="20"/>
      <c r="OEK231" s="20"/>
      <c r="OEL231" s="20"/>
      <c r="OEM231" s="20"/>
      <c r="OEN231" s="20"/>
      <c r="OEO231" s="20"/>
      <c r="OEP231" s="20"/>
      <c r="OEQ231" s="20"/>
      <c r="OER231" s="20"/>
      <c r="OES231" s="20"/>
      <c r="OET231" s="20"/>
      <c r="OEU231" s="20"/>
      <c r="OEV231" s="20"/>
      <c r="OEW231" s="20"/>
      <c r="OEX231" s="20"/>
      <c r="OEY231" s="20"/>
      <c r="OEZ231" s="20"/>
      <c r="OFA231" s="20"/>
      <c r="OFB231" s="20"/>
      <c r="OFC231" s="20"/>
      <c r="OFD231" s="20"/>
      <c r="OFE231" s="20"/>
      <c r="OFF231" s="20"/>
      <c r="OFG231" s="20"/>
      <c r="OFH231" s="20"/>
      <c r="OFI231" s="20"/>
      <c r="OFJ231" s="20"/>
      <c r="OFK231" s="20"/>
      <c r="OFL231" s="20"/>
      <c r="OFM231" s="20"/>
      <c r="OFN231" s="20"/>
      <c r="OFO231" s="20"/>
      <c r="OFP231" s="20"/>
      <c r="OFQ231" s="20"/>
      <c r="OFR231" s="20"/>
      <c r="OFS231" s="20"/>
      <c r="OFT231" s="20"/>
      <c r="OFU231" s="20"/>
      <c r="OFV231" s="20"/>
      <c r="OFW231" s="20"/>
      <c r="OFX231" s="20"/>
      <c r="OFY231" s="20"/>
      <c r="OFZ231" s="20"/>
      <c r="OGA231" s="20"/>
      <c r="OGB231" s="20"/>
      <c r="OGC231" s="20"/>
      <c r="OGD231" s="20"/>
      <c r="OGE231" s="20"/>
      <c r="OGF231" s="20"/>
      <c r="OGG231" s="20"/>
      <c r="OGH231" s="20"/>
      <c r="OGI231" s="20"/>
      <c r="OGJ231" s="20"/>
      <c r="OGK231" s="20"/>
      <c r="OGL231" s="20"/>
      <c r="OGM231" s="20"/>
      <c r="OGN231" s="20"/>
      <c r="OGO231" s="20"/>
      <c r="OGP231" s="20"/>
      <c r="OGQ231" s="20"/>
      <c r="OGR231" s="20"/>
      <c r="OGS231" s="20"/>
      <c r="OGT231" s="20"/>
      <c r="OGU231" s="20"/>
      <c r="OGV231" s="20"/>
      <c r="OGW231" s="20"/>
      <c r="OGX231" s="20"/>
      <c r="OGY231" s="20"/>
      <c r="OGZ231" s="20"/>
      <c r="OHA231" s="20"/>
      <c r="OHB231" s="20"/>
      <c r="OHC231" s="20"/>
      <c r="OHD231" s="20"/>
      <c r="OHE231" s="20"/>
      <c r="OHF231" s="20"/>
      <c r="OHG231" s="20"/>
      <c r="OHH231" s="20"/>
      <c r="OHI231" s="20"/>
      <c r="OHJ231" s="20"/>
      <c r="OHK231" s="20"/>
      <c r="OHL231" s="20"/>
      <c r="OHM231" s="20"/>
      <c r="OHN231" s="20"/>
      <c r="OHO231" s="20"/>
      <c r="OHP231" s="20"/>
      <c r="OHQ231" s="20"/>
      <c r="OHR231" s="20"/>
      <c r="OHS231" s="20"/>
      <c r="OHT231" s="20"/>
      <c r="OHU231" s="20"/>
      <c r="OHV231" s="20"/>
      <c r="OHW231" s="20"/>
      <c r="OHX231" s="20"/>
      <c r="OHY231" s="20"/>
      <c r="OHZ231" s="20"/>
      <c r="OIA231" s="20"/>
      <c r="OIB231" s="20"/>
      <c r="OIC231" s="20"/>
      <c r="OID231" s="20"/>
      <c r="OIE231" s="20"/>
      <c r="OIF231" s="20"/>
      <c r="OIG231" s="20"/>
      <c r="OIH231" s="20"/>
      <c r="OII231" s="20"/>
      <c r="OIJ231" s="20"/>
      <c r="OIK231" s="20"/>
      <c r="OIL231" s="20"/>
      <c r="OIM231" s="20"/>
      <c r="OIN231" s="20"/>
      <c r="OIO231" s="20"/>
      <c r="OIP231" s="20"/>
      <c r="OIQ231" s="20"/>
      <c r="OIR231" s="20"/>
      <c r="OIS231" s="20"/>
      <c r="OIT231" s="20"/>
      <c r="OIU231" s="20"/>
      <c r="OIV231" s="20"/>
      <c r="OIW231" s="20"/>
      <c r="OIX231" s="20"/>
      <c r="OIY231" s="20"/>
      <c r="OIZ231" s="20"/>
      <c r="OJA231" s="20"/>
      <c r="OJB231" s="20"/>
      <c r="OJC231" s="20"/>
      <c r="OJD231" s="20"/>
      <c r="OJE231" s="20"/>
      <c r="OJF231" s="20"/>
      <c r="OJG231" s="20"/>
      <c r="OJH231" s="20"/>
      <c r="OJI231" s="20"/>
      <c r="OJJ231" s="20"/>
      <c r="OJK231" s="20"/>
      <c r="OJL231" s="20"/>
      <c r="OJM231" s="20"/>
      <c r="OJN231" s="20"/>
      <c r="OJO231" s="20"/>
      <c r="OJP231" s="20"/>
      <c r="OJQ231" s="20"/>
      <c r="OJR231" s="20"/>
      <c r="OJS231" s="20"/>
      <c r="OJT231" s="20"/>
      <c r="OJU231" s="20"/>
      <c r="OJV231" s="20"/>
      <c r="OJW231" s="20"/>
      <c r="OJX231" s="20"/>
      <c r="OJY231" s="20"/>
      <c r="OJZ231" s="20"/>
      <c r="OKA231" s="20"/>
      <c r="OKB231" s="20"/>
      <c r="OKC231" s="20"/>
      <c r="OKD231" s="20"/>
      <c r="OKE231" s="20"/>
      <c r="OKF231" s="20"/>
      <c r="OKG231" s="20"/>
      <c r="OKH231" s="20"/>
      <c r="OKI231" s="20"/>
      <c r="OKJ231" s="20"/>
      <c r="OKK231" s="20"/>
      <c r="OKL231" s="20"/>
      <c r="OKM231" s="20"/>
      <c r="OKN231" s="20"/>
      <c r="OKO231" s="20"/>
      <c r="OKP231" s="20"/>
      <c r="OKQ231" s="20"/>
      <c r="OKR231" s="20"/>
      <c r="OKS231" s="20"/>
      <c r="OKT231" s="20"/>
      <c r="OKU231" s="20"/>
      <c r="OKV231" s="20"/>
      <c r="OKW231" s="20"/>
      <c r="OKX231" s="20"/>
      <c r="OKY231" s="20"/>
      <c r="OKZ231" s="20"/>
      <c r="OLA231" s="20"/>
      <c r="OLB231" s="20"/>
      <c r="OLC231" s="20"/>
      <c r="OLD231" s="20"/>
      <c r="OLE231" s="20"/>
      <c r="OLF231" s="20"/>
      <c r="OLG231" s="20"/>
      <c r="OLH231" s="20"/>
      <c r="OLI231" s="20"/>
      <c r="OLJ231" s="20"/>
      <c r="OLK231" s="20"/>
      <c r="OLL231" s="20"/>
      <c r="OLM231" s="20"/>
      <c r="OLN231" s="20"/>
      <c r="OLO231" s="20"/>
      <c r="OLP231" s="20"/>
      <c r="OLQ231" s="20"/>
      <c r="OLR231" s="20"/>
      <c r="OLS231" s="20"/>
      <c r="OLT231" s="20"/>
      <c r="OLU231" s="20"/>
      <c r="OLV231" s="20"/>
      <c r="OLW231" s="20"/>
      <c r="OLX231" s="20"/>
      <c r="OLY231" s="20"/>
      <c r="OLZ231" s="20"/>
      <c r="OMA231" s="20"/>
      <c r="OMB231" s="20"/>
      <c r="OMC231" s="20"/>
      <c r="OMD231" s="20"/>
      <c r="OME231" s="20"/>
      <c r="OMF231" s="20"/>
      <c r="OMG231" s="20"/>
      <c r="OMH231" s="20"/>
      <c r="OMI231" s="20"/>
      <c r="OMJ231" s="20"/>
      <c r="OMK231" s="20"/>
      <c r="OML231" s="20"/>
      <c r="OMM231" s="20"/>
      <c r="OMN231" s="20"/>
      <c r="OMO231" s="20"/>
      <c r="OMP231" s="20"/>
      <c r="OMQ231" s="20"/>
      <c r="OMR231" s="20"/>
      <c r="OMS231" s="20"/>
      <c r="OMT231" s="20"/>
      <c r="OMU231" s="20"/>
      <c r="OMV231" s="20"/>
      <c r="OMW231" s="20"/>
      <c r="OMX231" s="20"/>
      <c r="OMY231" s="20"/>
      <c r="OMZ231" s="20"/>
      <c r="ONA231" s="20"/>
      <c r="ONB231" s="20"/>
      <c r="ONC231" s="20"/>
      <c r="OND231" s="20"/>
      <c r="ONE231" s="20"/>
      <c r="ONF231" s="20"/>
      <c r="ONG231" s="20"/>
      <c r="ONH231" s="20"/>
      <c r="ONI231" s="20"/>
      <c r="ONJ231" s="20"/>
      <c r="ONK231" s="20"/>
      <c r="ONL231" s="20"/>
      <c r="ONM231" s="20"/>
      <c r="ONN231" s="20"/>
      <c r="ONO231" s="20"/>
      <c r="ONP231" s="20"/>
      <c r="ONQ231" s="20"/>
      <c r="ONR231" s="20"/>
      <c r="ONS231" s="20"/>
      <c r="ONT231" s="20"/>
      <c r="ONU231" s="20"/>
      <c r="ONV231" s="20"/>
      <c r="ONW231" s="20"/>
      <c r="ONX231" s="20"/>
      <c r="ONY231" s="20"/>
      <c r="ONZ231" s="20"/>
      <c r="OOA231" s="20"/>
      <c r="OOB231" s="20"/>
      <c r="OOC231" s="20"/>
      <c r="OOD231" s="20"/>
      <c r="OOE231" s="20"/>
      <c r="OOF231" s="20"/>
      <c r="OOG231" s="20"/>
      <c r="OOH231" s="20"/>
      <c r="OOI231" s="20"/>
      <c r="OOJ231" s="20"/>
      <c r="OOK231" s="20"/>
      <c r="OOL231" s="20"/>
      <c r="OOM231" s="20"/>
      <c r="OON231" s="20"/>
      <c r="OOO231" s="20"/>
      <c r="OOP231" s="20"/>
      <c r="OOQ231" s="20"/>
      <c r="OOR231" s="20"/>
      <c r="OOS231" s="20"/>
      <c r="OOT231" s="20"/>
      <c r="OOU231" s="20"/>
      <c r="OOV231" s="20"/>
      <c r="OOW231" s="20"/>
      <c r="OOX231" s="20"/>
      <c r="OOY231" s="20"/>
      <c r="OOZ231" s="20"/>
      <c r="OPA231" s="20"/>
      <c r="OPB231" s="20"/>
      <c r="OPC231" s="20"/>
      <c r="OPD231" s="20"/>
      <c r="OPE231" s="20"/>
      <c r="OPF231" s="20"/>
      <c r="OPG231" s="20"/>
      <c r="OPH231" s="20"/>
      <c r="OPI231" s="20"/>
      <c r="OPJ231" s="20"/>
      <c r="OPK231" s="20"/>
      <c r="OPL231" s="20"/>
      <c r="OPM231" s="20"/>
      <c r="OPN231" s="20"/>
      <c r="OPO231" s="20"/>
      <c r="OPP231" s="20"/>
      <c r="OPQ231" s="20"/>
      <c r="OPR231" s="20"/>
      <c r="OPS231" s="20"/>
      <c r="OPT231" s="20"/>
      <c r="OPU231" s="20"/>
      <c r="OPV231" s="20"/>
      <c r="OPW231" s="20"/>
      <c r="OPX231" s="20"/>
      <c r="OPY231" s="20"/>
      <c r="OPZ231" s="20"/>
      <c r="OQA231" s="20"/>
      <c r="OQB231" s="20"/>
      <c r="OQC231" s="20"/>
      <c r="OQD231" s="20"/>
      <c r="OQE231" s="20"/>
      <c r="OQF231" s="20"/>
      <c r="OQG231" s="20"/>
      <c r="OQH231" s="20"/>
      <c r="OQI231" s="20"/>
      <c r="OQJ231" s="20"/>
      <c r="OQK231" s="20"/>
      <c r="OQL231" s="20"/>
      <c r="OQM231" s="20"/>
      <c r="OQN231" s="20"/>
      <c r="OQO231" s="20"/>
      <c r="OQP231" s="20"/>
      <c r="OQQ231" s="20"/>
      <c r="OQR231" s="20"/>
      <c r="OQS231" s="20"/>
      <c r="OQT231" s="20"/>
      <c r="OQU231" s="20"/>
      <c r="OQV231" s="20"/>
      <c r="OQW231" s="20"/>
      <c r="OQX231" s="20"/>
      <c r="OQY231" s="20"/>
      <c r="OQZ231" s="20"/>
      <c r="ORA231" s="20"/>
      <c r="ORB231" s="20"/>
      <c r="ORC231" s="20"/>
      <c r="ORD231" s="20"/>
      <c r="ORE231" s="20"/>
      <c r="ORF231" s="20"/>
      <c r="ORG231" s="20"/>
      <c r="ORH231" s="20"/>
      <c r="ORI231" s="20"/>
      <c r="ORJ231" s="20"/>
      <c r="ORK231" s="20"/>
      <c r="ORL231" s="20"/>
      <c r="ORM231" s="20"/>
      <c r="ORN231" s="20"/>
      <c r="ORO231" s="20"/>
      <c r="ORP231" s="20"/>
      <c r="ORQ231" s="20"/>
      <c r="ORR231" s="20"/>
      <c r="ORS231" s="20"/>
      <c r="ORT231" s="20"/>
      <c r="ORU231" s="20"/>
      <c r="ORV231" s="20"/>
      <c r="ORW231" s="20"/>
      <c r="ORX231" s="20"/>
      <c r="ORY231" s="20"/>
      <c r="ORZ231" s="20"/>
      <c r="OSA231" s="20"/>
      <c r="OSB231" s="20"/>
      <c r="OSC231" s="20"/>
      <c r="OSD231" s="20"/>
      <c r="OSE231" s="20"/>
      <c r="OSF231" s="20"/>
      <c r="OSG231" s="20"/>
      <c r="OSH231" s="20"/>
      <c r="OSI231" s="20"/>
      <c r="OSJ231" s="20"/>
      <c r="OSK231" s="20"/>
      <c r="OSL231" s="20"/>
      <c r="OSM231" s="20"/>
      <c r="OSN231" s="20"/>
      <c r="OSO231" s="20"/>
      <c r="OSP231" s="20"/>
      <c r="OSQ231" s="20"/>
      <c r="OSR231" s="20"/>
      <c r="OSS231" s="20"/>
      <c r="OST231" s="20"/>
      <c r="OSU231" s="20"/>
      <c r="OSV231" s="20"/>
      <c r="OSW231" s="20"/>
      <c r="OSX231" s="20"/>
      <c r="OSY231" s="20"/>
      <c r="OSZ231" s="20"/>
      <c r="OTA231" s="20"/>
      <c r="OTB231" s="20"/>
      <c r="OTC231" s="20"/>
      <c r="OTD231" s="20"/>
      <c r="OTE231" s="20"/>
      <c r="OTF231" s="20"/>
      <c r="OTG231" s="20"/>
      <c r="OTH231" s="20"/>
      <c r="OTI231" s="20"/>
      <c r="OTJ231" s="20"/>
      <c r="OTK231" s="20"/>
      <c r="OTL231" s="20"/>
      <c r="OTM231" s="20"/>
      <c r="OTN231" s="20"/>
      <c r="OTO231" s="20"/>
      <c r="OTP231" s="20"/>
      <c r="OTQ231" s="20"/>
      <c r="OTR231" s="20"/>
      <c r="OTS231" s="20"/>
      <c r="OTT231" s="20"/>
      <c r="OTU231" s="20"/>
      <c r="OTV231" s="20"/>
      <c r="OTW231" s="20"/>
      <c r="OTX231" s="20"/>
      <c r="OTY231" s="20"/>
      <c r="OTZ231" s="20"/>
      <c r="OUA231" s="20"/>
      <c r="OUB231" s="20"/>
      <c r="OUC231" s="20"/>
      <c r="OUD231" s="20"/>
      <c r="OUE231" s="20"/>
      <c r="OUF231" s="20"/>
      <c r="OUG231" s="20"/>
      <c r="OUH231" s="20"/>
      <c r="OUI231" s="20"/>
      <c r="OUJ231" s="20"/>
      <c r="OUK231" s="20"/>
      <c r="OUL231" s="20"/>
      <c r="OUM231" s="20"/>
      <c r="OUN231" s="20"/>
      <c r="OUO231" s="20"/>
      <c r="OUP231" s="20"/>
      <c r="OUQ231" s="20"/>
      <c r="OUR231" s="20"/>
      <c r="OUS231" s="20"/>
      <c r="OUT231" s="20"/>
      <c r="OUU231" s="20"/>
      <c r="OUV231" s="20"/>
      <c r="OUW231" s="20"/>
      <c r="OUX231" s="20"/>
      <c r="OUY231" s="20"/>
      <c r="OUZ231" s="20"/>
      <c r="OVA231" s="20"/>
      <c r="OVB231" s="20"/>
      <c r="OVC231" s="20"/>
      <c r="OVD231" s="20"/>
      <c r="OVE231" s="20"/>
      <c r="OVF231" s="20"/>
      <c r="OVG231" s="20"/>
      <c r="OVH231" s="20"/>
      <c r="OVI231" s="20"/>
      <c r="OVJ231" s="20"/>
      <c r="OVK231" s="20"/>
      <c r="OVL231" s="20"/>
      <c r="OVM231" s="20"/>
      <c r="OVN231" s="20"/>
      <c r="OVO231" s="20"/>
      <c r="OVP231" s="20"/>
      <c r="OVQ231" s="20"/>
      <c r="OVR231" s="20"/>
      <c r="OVS231" s="20"/>
      <c r="OVT231" s="20"/>
      <c r="OVU231" s="20"/>
      <c r="OVV231" s="20"/>
      <c r="OVW231" s="20"/>
      <c r="OVX231" s="20"/>
      <c r="OVY231" s="20"/>
      <c r="OVZ231" s="20"/>
      <c r="OWA231" s="20"/>
      <c r="OWB231" s="20"/>
      <c r="OWC231" s="20"/>
      <c r="OWD231" s="20"/>
      <c r="OWE231" s="20"/>
      <c r="OWF231" s="20"/>
      <c r="OWG231" s="20"/>
      <c r="OWH231" s="20"/>
      <c r="OWI231" s="20"/>
      <c r="OWJ231" s="20"/>
      <c r="OWK231" s="20"/>
      <c r="OWL231" s="20"/>
      <c r="OWM231" s="20"/>
      <c r="OWN231" s="20"/>
      <c r="OWO231" s="20"/>
      <c r="OWP231" s="20"/>
      <c r="OWQ231" s="20"/>
      <c r="OWR231" s="20"/>
      <c r="OWS231" s="20"/>
      <c r="OWT231" s="20"/>
      <c r="OWU231" s="20"/>
      <c r="OWV231" s="20"/>
      <c r="OWW231" s="20"/>
      <c r="OWX231" s="20"/>
      <c r="OWY231" s="20"/>
      <c r="OWZ231" s="20"/>
      <c r="OXA231" s="20"/>
      <c r="OXB231" s="20"/>
      <c r="OXC231" s="20"/>
      <c r="OXD231" s="20"/>
      <c r="OXE231" s="20"/>
      <c r="OXF231" s="20"/>
      <c r="OXG231" s="20"/>
      <c r="OXH231" s="20"/>
      <c r="OXI231" s="20"/>
      <c r="OXJ231" s="20"/>
      <c r="OXK231" s="20"/>
      <c r="OXL231" s="20"/>
      <c r="OXM231" s="20"/>
      <c r="OXN231" s="20"/>
      <c r="OXO231" s="20"/>
      <c r="OXP231" s="20"/>
      <c r="OXQ231" s="20"/>
      <c r="OXR231" s="20"/>
      <c r="OXS231" s="20"/>
      <c r="OXT231" s="20"/>
      <c r="OXU231" s="20"/>
      <c r="OXV231" s="20"/>
      <c r="OXW231" s="20"/>
      <c r="OXX231" s="20"/>
      <c r="OXY231" s="20"/>
      <c r="OXZ231" s="20"/>
      <c r="OYA231" s="20"/>
      <c r="OYB231" s="20"/>
      <c r="OYC231" s="20"/>
      <c r="OYD231" s="20"/>
      <c r="OYE231" s="20"/>
      <c r="OYF231" s="20"/>
      <c r="OYG231" s="20"/>
      <c r="OYH231" s="20"/>
      <c r="OYI231" s="20"/>
      <c r="OYJ231" s="20"/>
      <c r="OYK231" s="20"/>
      <c r="OYL231" s="20"/>
      <c r="OYM231" s="20"/>
      <c r="OYN231" s="20"/>
      <c r="OYO231" s="20"/>
      <c r="OYP231" s="20"/>
      <c r="OYQ231" s="20"/>
      <c r="OYR231" s="20"/>
      <c r="OYS231" s="20"/>
      <c r="OYT231" s="20"/>
      <c r="OYU231" s="20"/>
      <c r="OYV231" s="20"/>
      <c r="OYW231" s="20"/>
      <c r="OYX231" s="20"/>
      <c r="OYY231" s="20"/>
      <c r="OYZ231" s="20"/>
      <c r="OZA231" s="20"/>
      <c r="OZB231" s="20"/>
      <c r="OZC231" s="20"/>
      <c r="OZD231" s="20"/>
      <c r="OZE231" s="20"/>
      <c r="OZF231" s="20"/>
      <c r="OZG231" s="20"/>
      <c r="OZH231" s="20"/>
      <c r="OZI231" s="20"/>
      <c r="OZJ231" s="20"/>
      <c r="OZK231" s="20"/>
      <c r="OZL231" s="20"/>
      <c r="OZM231" s="20"/>
      <c r="OZN231" s="20"/>
      <c r="OZO231" s="20"/>
      <c r="OZP231" s="20"/>
      <c r="OZQ231" s="20"/>
      <c r="OZR231" s="20"/>
      <c r="OZS231" s="20"/>
      <c r="OZT231" s="20"/>
      <c r="OZU231" s="20"/>
      <c r="OZV231" s="20"/>
      <c r="OZW231" s="20"/>
      <c r="OZX231" s="20"/>
      <c r="OZY231" s="20"/>
      <c r="OZZ231" s="20"/>
      <c r="PAA231" s="20"/>
      <c r="PAB231" s="20"/>
      <c r="PAC231" s="20"/>
      <c r="PAD231" s="20"/>
      <c r="PAE231" s="20"/>
      <c r="PAF231" s="20"/>
      <c r="PAG231" s="20"/>
      <c r="PAH231" s="20"/>
      <c r="PAI231" s="20"/>
      <c r="PAJ231" s="20"/>
      <c r="PAK231" s="20"/>
      <c r="PAL231" s="20"/>
      <c r="PAM231" s="20"/>
      <c r="PAN231" s="20"/>
      <c r="PAO231" s="20"/>
      <c r="PAP231" s="20"/>
      <c r="PAQ231" s="20"/>
      <c r="PAR231" s="20"/>
      <c r="PAS231" s="20"/>
      <c r="PAT231" s="20"/>
      <c r="PAU231" s="20"/>
      <c r="PAV231" s="20"/>
      <c r="PAW231" s="20"/>
      <c r="PAX231" s="20"/>
      <c r="PAY231" s="20"/>
      <c r="PAZ231" s="20"/>
      <c r="PBA231" s="20"/>
      <c r="PBB231" s="20"/>
      <c r="PBC231" s="20"/>
      <c r="PBD231" s="20"/>
      <c r="PBE231" s="20"/>
      <c r="PBF231" s="20"/>
      <c r="PBG231" s="20"/>
      <c r="PBH231" s="20"/>
      <c r="PBI231" s="20"/>
      <c r="PBJ231" s="20"/>
      <c r="PBK231" s="20"/>
      <c r="PBL231" s="20"/>
      <c r="PBM231" s="20"/>
      <c r="PBN231" s="20"/>
      <c r="PBO231" s="20"/>
      <c r="PBP231" s="20"/>
      <c r="PBQ231" s="20"/>
      <c r="PBR231" s="20"/>
      <c r="PBS231" s="20"/>
      <c r="PBT231" s="20"/>
      <c r="PBU231" s="20"/>
      <c r="PBV231" s="20"/>
      <c r="PBW231" s="20"/>
      <c r="PBX231" s="20"/>
      <c r="PBY231" s="20"/>
      <c r="PBZ231" s="20"/>
      <c r="PCA231" s="20"/>
      <c r="PCB231" s="20"/>
      <c r="PCC231" s="20"/>
      <c r="PCD231" s="20"/>
      <c r="PCE231" s="20"/>
      <c r="PCF231" s="20"/>
      <c r="PCG231" s="20"/>
      <c r="PCH231" s="20"/>
      <c r="PCI231" s="20"/>
      <c r="PCJ231" s="20"/>
      <c r="PCK231" s="20"/>
      <c r="PCL231" s="20"/>
      <c r="PCM231" s="20"/>
      <c r="PCN231" s="20"/>
      <c r="PCO231" s="20"/>
      <c r="PCP231" s="20"/>
      <c r="PCQ231" s="20"/>
      <c r="PCR231" s="20"/>
      <c r="PCS231" s="20"/>
      <c r="PCT231" s="20"/>
      <c r="PCU231" s="20"/>
      <c r="PCV231" s="20"/>
      <c r="PCW231" s="20"/>
      <c r="PCX231" s="20"/>
      <c r="PCY231" s="20"/>
      <c r="PCZ231" s="20"/>
      <c r="PDA231" s="20"/>
      <c r="PDB231" s="20"/>
      <c r="PDC231" s="20"/>
      <c r="PDD231" s="20"/>
      <c r="PDE231" s="20"/>
      <c r="PDF231" s="20"/>
      <c r="PDG231" s="20"/>
      <c r="PDH231" s="20"/>
      <c r="PDI231" s="20"/>
      <c r="PDJ231" s="20"/>
      <c r="PDK231" s="20"/>
      <c r="PDL231" s="20"/>
      <c r="PDM231" s="20"/>
      <c r="PDN231" s="20"/>
      <c r="PDO231" s="20"/>
      <c r="PDP231" s="20"/>
      <c r="PDQ231" s="20"/>
      <c r="PDR231" s="20"/>
      <c r="PDS231" s="20"/>
      <c r="PDT231" s="20"/>
      <c r="PDU231" s="20"/>
      <c r="PDV231" s="20"/>
      <c r="PDW231" s="20"/>
      <c r="PDX231" s="20"/>
      <c r="PDY231" s="20"/>
      <c r="PDZ231" s="20"/>
      <c r="PEA231" s="20"/>
      <c r="PEB231" s="20"/>
      <c r="PEC231" s="20"/>
      <c r="PED231" s="20"/>
      <c r="PEE231" s="20"/>
      <c r="PEF231" s="20"/>
      <c r="PEG231" s="20"/>
      <c r="PEH231" s="20"/>
      <c r="PEI231" s="20"/>
      <c r="PEJ231" s="20"/>
      <c r="PEK231" s="20"/>
      <c r="PEL231" s="20"/>
      <c r="PEM231" s="20"/>
      <c r="PEN231" s="20"/>
      <c r="PEO231" s="20"/>
      <c r="PEP231" s="20"/>
      <c r="PEQ231" s="20"/>
      <c r="PER231" s="20"/>
      <c r="PES231" s="20"/>
      <c r="PET231" s="20"/>
      <c r="PEU231" s="20"/>
      <c r="PEV231" s="20"/>
      <c r="PEW231" s="20"/>
      <c r="PEX231" s="20"/>
      <c r="PEY231" s="20"/>
      <c r="PEZ231" s="20"/>
      <c r="PFA231" s="20"/>
      <c r="PFB231" s="20"/>
      <c r="PFC231" s="20"/>
      <c r="PFD231" s="20"/>
      <c r="PFE231" s="20"/>
      <c r="PFF231" s="20"/>
      <c r="PFG231" s="20"/>
      <c r="PFH231" s="20"/>
      <c r="PFI231" s="20"/>
      <c r="PFJ231" s="20"/>
      <c r="PFK231" s="20"/>
      <c r="PFL231" s="20"/>
      <c r="PFM231" s="20"/>
      <c r="PFN231" s="20"/>
      <c r="PFO231" s="20"/>
      <c r="PFP231" s="20"/>
      <c r="PFQ231" s="20"/>
      <c r="PFR231" s="20"/>
      <c r="PFS231" s="20"/>
      <c r="PFT231" s="20"/>
      <c r="PFU231" s="20"/>
      <c r="PFV231" s="20"/>
      <c r="PFW231" s="20"/>
      <c r="PFX231" s="20"/>
      <c r="PFY231" s="20"/>
      <c r="PFZ231" s="20"/>
      <c r="PGA231" s="20"/>
      <c r="PGB231" s="20"/>
      <c r="PGC231" s="20"/>
      <c r="PGD231" s="20"/>
      <c r="PGE231" s="20"/>
      <c r="PGF231" s="20"/>
      <c r="PGG231" s="20"/>
      <c r="PGH231" s="20"/>
      <c r="PGI231" s="20"/>
      <c r="PGJ231" s="20"/>
      <c r="PGK231" s="20"/>
      <c r="PGL231" s="20"/>
      <c r="PGM231" s="20"/>
      <c r="PGN231" s="20"/>
      <c r="PGO231" s="20"/>
      <c r="PGP231" s="20"/>
      <c r="PGQ231" s="20"/>
      <c r="PGR231" s="20"/>
      <c r="PGS231" s="20"/>
      <c r="PGT231" s="20"/>
      <c r="PGU231" s="20"/>
      <c r="PGV231" s="20"/>
      <c r="PGW231" s="20"/>
      <c r="PGX231" s="20"/>
      <c r="PGY231" s="20"/>
      <c r="PGZ231" s="20"/>
      <c r="PHA231" s="20"/>
      <c r="PHB231" s="20"/>
      <c r="PHC231" s="20"/>
      <c r="PHD231" s="20"/>
      <c r="PHE231" s="20"/>
      <c r="PHF231" s="20"/>
      <c r="PHG231" s="20"/>
      <c r="PHH231" s="20"/>
      <c r="PHI231" s="20"/>
      <c r="PHJ231" s="20"/>
      <c r="PHK231" s="20"/>
      <c r="PHL231" s="20"/>
      <c r="PHM231" s="20"/>
      <c r="PHN231" s="20"/>
      <c r="PHO231" s="20"/>
      <c r="PHP231" s="20"/>
      <c r="PHQ231" s="20"/>
      <c r="PHR231" s="20"/>
      <c r="PHS231" s="20"/>
      <c r="PHT231" s="20"/>
      <c r="PHU231" s="20"/>
      <c r="PHV231" s="20"/>
      <c r="PHW231" s="20"/>
      <c r="PHX231" s="20"/>
      <c r="PHY231" s="20"/>
      <c r="PHZ231" s="20"/>
      <c r="PIA231" s="20"/>
      <c r="PIB231" s="20"/>
      <c r="PIC231" s="20"/>
      <c r="PID231" s="20"/>
      <c r="PIE231" s="20"/>
      <c r="PIF231" s="20"/>
      <c r="PIG231" s="20"/>
      <c r="PIH231" s="20"/>
      <c r="PII231" s="20"/>
      <c r="PIJ231" s="20"/>
      <c r="PIK231" s="20"/>
      <c r="PIL231" s="20"/>
      <c r="PIM231" s="20"/>
      <c r="PIN231" s="20"/>
      <c r="PIO231" s="20"/>
      <c r="PIP231" s="20"/>
      <c r="PIQ231" s="20"/>
      <c r="PIR231" s="20"/>
      <c r="PIS231" s="20"/>
      <c r="PIT231" s="20"/>
      <c r="PIU231" s="20"/>
      <c r="PIV231" s="20"/>
      <c r="PIW231" s="20"/>
      <c r="PIX231" s="20"/>
      <c r="PIY231" s="20"/>
      <c r="PIZ231" s="20"/>
      <c r="PJA231" s="20"/>
      <c r="PJB231" s="20"/>
      <c r="PJC231" s="20"/>
      <c r="PJD231" s="20"/>
      <c r="PJE231" s="20"/>
      <c r="PJF231" s="20"/>
      <c r="PJG231" s="20"/>
      <c r="PJH231" s="20"/>
      <c r="PJI231" s="20"/>
      <c r="PJJ231" s="20"/>
      <c r="PJK231" s="20"/>
      <c r="PJL231" s="20"/>
      <c r="PJM231" s="20"/>
      <c r="PJN231" s="20"/>
      <c r="PJO231" s="20"/>
      <c r="PJP231" s="20"/>
      <c r="PJQ231" s="20"/>
      <c r="PJR231" s="20"/>
      <c r="PJS231" s="20"/>
      <c r="PJT231" s="20"/>
      <c r="PJU231" s="20"/>
      <c r="PJV231" s="20"/>
      <c r="PJW231" s="20"/>
      <c r="PJX231" s="20"/>
      <c r="PJY231" s="20"/>
      <c r="PJZ231" s="20"/>
      <c r="PKA231" s="20"/>
      <c r="PKB231" s="20"/>
      <c r="PKC231" s="20"/>
      <c r="PKD231" s="20"/>
      <c r="PKE231" s="20"/>
      <c r="PKF231" s="20"/>
      <c r="PKG231" s="20"/>
      <c r="PKH231" s="20"/>
      <c r="PKI231" s="20"/>
      <c r="PKJ231" s="20"/>
      <c r="PKK231" s="20"/>
      <c r="PKL231" s="20"/>
      <c r="PKM231" s="20"/>
      <c r="PKN231" s="20"/>
      <c r="PKO231" s="20"/>
      <c r="PKP231" s="20"/>
      <c r="PKQ231" s="20"/>
      <c r="PKR231" s="20"/>
      <c r="PKS231" s="20"/>
      <c r="PKT231" s="20"/>
      <c r="PKU231" s="20"/>
      <c r="PKV231" s="20"/>
      <c r="PKW231" s="20"/>
      <c r="PKX231" s="20"/>
      <c r="PKY231" s="20"/>
      <c r="PKZ231" s="20"/>
      <c r="PLA231" s="20"/>
      <c r="PLB231" s="20"/>
      <c r="PLC231" s="20"/>
      <c r="PLD231" s="20"/>
      <c r="PLE231" s="20"/>
      <c r="PLF231" s="20"/>
      <c r="PLG231" s="20"/>
      <c r="PLH231" s="20"/>
      <c r="PLI231" s="20"/>
      <c r="PLJ231" s="20"/>
      <c r="PLK231" s="20"/>
      <c r="PLL231" s="20"/>
      <c r="PLM231" s="20"/>
      <c r="PLN231" s="20"/>
      <c r="PLO231" s="20"/>
      <c r="PLP231" s="20"/>
      <c r="PLQ231" s="20"/>
      <c r="PLR231" s="20"/>
      <c r="PLS231" s="20"/>
      <c r="PLT231" s="20"/>
      <c r="PLU231" s="20"/>
      <c r="PLV231" s="20"/>
      <c r="PLW231" s="20"/>
      <c r="PLX231" s="20"/>
      <c r="PLY231" s="20"/>
      <c r="PLZ231" s="20"/>
      <c r="PMA231" s="20"/>
      <c r="PMB231" s="20"/>
      <c r="PMC231" s="20"/>
      <c r="PMD231" s="20"/>
      <c r="PME231" s="20"/>
      <c r="PMF231" s="20"/>
      <c r="PMG231" s="20"/>
      <c r="PMH231" s="20"/>
      <c r="PMI231" s="20"/>
      <c r="PMJ231" s="20"/>
      <c r="PMK231" s="20"/>
      <c r="PML231" s="20"/>
      <c r="PMM231" s="20"/>
      <c r="PMN231" s="20"/>
      <c r="PMO231" s="20"/>
      <c r="PMP231" s="20"/>
      <c r="PMQ231" s="20"/>
      <c r="PMR231" s="20"/>
      <c r="PMS231" s="20"/>
      <c r="PMT231" s="20"/>
      <c r="PMU231" s="20"/>
      <c r="PMV231" s="20"/>
      <c r="PMW231" s="20"/>
      <c r="PMX231" s="20"/>
      <c r="PMY231" s="20"/>
      <c r="PMZ231" s="20"/>
      <c r="PNA231" s="20"/>
      <c r="PNB231" s="20"/>
      <c r="PNC231" s="20"/>
      <c r="PND231" s="20"/>
      <c r="PNE231" s="20"/>
      <c r="PNF231" s="20"/>
      <c r="PNG231" s="20"/>
      <c r="PNH231" s="20"/>
      <c r="PNI231" s="20"/>
      <c r="PNJ231" s="20"/>
      <c r="PNK231" s="20"/>
      <c r="PNL231" s="20"/>
      <c r="PNM231" s="20"/>
      <c r="PNN231" s="20"/>
      <c r="PNO231" s="20"/>
      <c r="PNP231" s="20"/>
      <c r="PNQ231" s="20"/>
      <c r="PNR231" s="20"/>
      <c r="PNS231" s="20"/>
      <c r="PNT231" s="20"/>
      <c r="PNU231" s="20"/>
      <c r="PNV231" s="20"/>
      <c r="PNW231" s="20"/>
      <c r="PNX231" s="20"/>
      <c r="PNY231" s="20"/>
      <c r="PNZ231" s="20"/>
      <c r="POA231" s="20"/>
      <c r="POB231" s="20"/>
      <c r="POC231" s="20"/>
      <c r="POD231" s="20"/>
      <c r="POE231" s="20"/>
      <c r="POF231" s="20"/>
      <c r="POG231" s="20"/>
      <c r="POH231" s="20"/>
      <c r="POI231" s="20"/>
      <c r="POJ231" s="20"/>
      <c r="POK231" s="20"/>
      <c r="POL231" s="20"/>
      <c r="POM231" s="20"/>
      <c r="PON231" s="20"/>
      <c r="POO231" s="20"/>
      <c r="POP231" s="20"/>
      <c r="POQ231" s="20"/>
      <c r="POR231" s="20"/>
      <c r="POS231" s="20"/>
      <c r="POT231" s="20"/>
      <c r="POU231" s="20"/>
      <c r="POV231" s="20"/>
      <c r="POW231" s="20"/>
      <c r="POX231" s="20"/>
      <c r="POY231" s="20"/>
      <c r="POZ231" s="20"/>
      <c r="PPA231" s="20"/>
      <c r="PPB231" s="20"/>
      <c r="PPC231" s="20"/>
      <c r="PPD231" s="20"/>
      <c r="PPE231" s="20"/>
      <c r="PPF231" s="20"/>
      <c r="PPG231" s="20"/>
      <c r="PPH231" s="20"/>
      <c r="PPI231" s="20"/>
      <c r="PPJ231" s="20"/>
      <c r="PPK231" s="20"/>
      <c r="PPL231" s="20"/>
      <c r="PPM231" s="20"/>
      <c r="PPN231" s="20"/>
      <c r="PPO231" s="20"/>
      <c r="PPP231" s="20"/>
      <c r="PPQ231" s="20"/>
      <c r="PPR231" s="20"/>
      <c r="PPS231" s="20"/>
      <c r="PPT231" s="20"/>
      <c r="PPU231" s="20"/>
      <c r="PPV231" s="20"/>
      <c r="PPW231" s="20"/>
      <c r="PPX231" s="20"/>
      <c r="PPY231" s="20"/>
      <c r="PPZ231" s="20"/>
      <c r="PQA231" s="20"/>
      <c r="PQB231" s="20"/>
      <c r="PQC231" s="20"/>
      <c r="PQD231" s="20"/>
      <c r="PQE231" s="20"/>
      <c r="PQF231" s="20"/>
      <c r="PQG231" s="20"/>
      <c r="PQH231" s="20"/>
      <c r="PQI231" s="20"/>
      <c r="PQJ231" s="20"/>
      <c r="PQK231" s="20"/>
      <c r="PQL231" s="20"/>
      <c r="PQM231" s="20"/>
      <c r="PQN231" s="20"/>
      <c r="PQO231" s="20"/>
      <c r="PQP231" s="20"/>
      <c r="PQQ231" s="20"/>
      <c r="PQR231" s="20"/>
      <c r="PQS231" s="20"/>
      <c r="PQT231" s="20"/>
      <c r="PQU231" s="20"/>
      <c r="PQV231" s="20"/>
      <c r="PQW231" s="20"/>
      <c r="PQX231" s="20"/>
      <c r="PQY231" s="20"/>
      <c r="PQZ231" s="20"/>
      <c r="PRA231" s="20"/>
      <c r="PRB231" s="20"/>
      <c r="PRC231" s="20"/>
      <c r="PRD231" s="20"/>
      <c r="PRE231" s="20"/>
      <c r="PRF231" s="20"/>
      <c r="PRG231" s="20"/>
      <c r="PRH231" s="20"/>
      <c r="PRI231" s="20"/>
      <c r="PRJ231" s="20"/>
      <c r="PRK231" s="20"/>
      <c r="PRL231" s="20"/>
      <c r="PRM231" s="20"/>
      <c r="PRN231" s="20"/>
      <c r="PRO231" s="20"/>
      <c r="PRP231" s="20"/>
      <c r="PRQ231" s="20"/>
      <c r="PRR231" s="20"/>
      <c r="PRS231" s="20"/>
      <c r="PRT231" s="20"/>
      <c r="PRU231" s="20"/>
      <c r="PRV231" s="20"/>
      <c r="PRW231" s="20"/>
      <c r="PRX231" s="20"/>
      <c r="PRY231" s="20"/>
      <c r="PRZ231" s="20"/>
      <c r="PSA231" s="20"/>
      <c r="PSB231" s="20"/>
      <c r="PSC231" s="20"/>
      <c r="PSD231" s="20"/>
      <c r="PSE231" s="20"/>
      <c r="PSF231" s="20"/>
      <c r="PSG231" s="20"/>
      <c r="PSH231" s="20"/>
      <c r="PSI231" s="20"/>
      <c r="PSJ231" s="20"/>
      <c r="PSK231" s="20"/>
      <c r="PSL231" s="20"/>
      <c r="PSM231" s="20"/>
      <c r="PSN231" s="20"/>
      <c r="PSO231" s="20"/>
      <c r="PSP231" s="20"/>
      <c r="PSQ231" s="20"/>
      <c r="PSR231" s="20"/>
      <c r="PSS231" s="20"/>
      <c r="PST231" s="20"/>
      <c r="PSU231" s="20"/>
      <c r="PSV231" s="20"/>
      <c r="PSW231" s="20"/>
      <c r="PSX231" s="20"/>
      <c r="PSY231" s="20"/>
      <c r="PSZ231" s="20"/>
      <c r="PTA231" s="20"/>
      <c r="PTB231" s="20"/>
      <c r="PTC231" s="20"/>
      <c r="PTD231" s="20"/>
      <c r="PTE231" s="20"/>
      <c r="PTF231" s="20"/>
      <c r="PTG231" s="20"/>
      <c r="PTH231" s="20"/>
      <c r="PTI231" s="20"/>
      <c r="PTJ231" s="20"/>
      <c r="PTK231" s="20"/>
      <c r="PTL231" s="20"/>
      <c r="PTM231" s="20"/>
      <c r="PTN231" s="20"/>
      <c r="PTO231" s="20"/>
      <c r="PTP231" s="20"/>
      <c r="PTQ231" s="20"/>
      <c r="PTR231" s="20"/>
      <c r="PTS231" s="20"/>
      <c r="PTT231" s="20"/>
      <c r="PTU231" s="20"/>
      <c r="PTV231" s="20"/>
      <c r="PTW231" s="20"/>
      <c r="PTX231" s="20"/>
      <c r="PTY231" s="20"/>
      <c r="PTZ231" s="20"/>
      <c r="PUA231" s="20"/>
      <c r="PUB231" s="20"/>
      <c r="PUC231" s="20"/>
      <c r="PUD231" s="20"/>
      <c r="PUE231" s="20"/>
      <c r="PUF231" s="20"/>
      <c r="PUG231" s="20"/>
      <c r="PUH231" s="20"/>
      <c r="PUI231" s="20"/>
      <c r="PUJ231" s="20"/>
      <c r="PUK231" s="20"/>
      <c r="PUL231" s="20"/>
      <c r="PUM231" s="20"/>
      <c r="PUN231" s="20"/>
      <c r="PUO231" s="20"/>
      <c r="PUP231" s="20"/>
      <c r="PUQ231" s="20"/>
      <c r="PUR231" s="20"/>
      <c r="PUS231" s="20"/>
      <c r="PUT231" s="20"/>
      <c r="PUU231" s="20"/>
      <c r="PUV231" s="20"/>
      <c r="PUW231" s="20"/>
      <c r="PUX231" s="20"/>
      <c r="PUY231" s="20"/>
      <c r="PUZ231" s="20"/>
      <c r="PVA231" s="20"/>
      <c r="PVB231" s="20"/>
      <c r="PVC231" s="20"/>
      <c r="PVD231" s="20"/>
      <c r="PVE231" s="20"/>
      <c r="PVF231" s="20"/>
      <c r="PVG231" s="20"/>
      <c r="PVH231" s="20"/>
      <c r="PVI231" s="20"/>
      <c r="PVJ231" s="20"/>
      <c r="PVK231" s="20"/>
      <c r="PVL231" s="20"/>
      <c r="PVM231" s="20"/>
      <c r="PVN231" s="20"/>
      <c r="PVO231" s="20"/>
      <c r="PVP231" s="20"/>
      <c r="PVQ231" s="20"/>
      <c r="PVR231" s="20"/>
      <c r="PVS231" s="20"/>
      <c r="PVT231" s="20"/>
      <c r="PVU231" s="20"/>
      <c r="PVV231" s="20"/>
      <c r="PVW231" s="20"/>
      <c r="PVX231" s="20"/>
      <c r="PVY231" s="20"/>
      <c r="PVZ231" s="20"/>
      <c r="PWA231" s="20"/>
      <c r="PWB231" s="20"/>
      <c r="PWC231" s="20"/>
      <c r="PWD231" s="20"/>
      <c r="PWE231" s="20"/>
      <c r="PWF231" s="20"/>
      <c r="PWG231" s="20"/>
      <c r="PWH231" s="20"/>
      <c r="PWI231" s="20"/>
      <c r="PWJ231" s="20"/>
      <c r="PWK231" s="20"/>
      <c r="PWL231" s="20"/>
      <c r="PWM231" s="20"/>
      <c r="PWN231" s="20"/>
      <c r="PWO231" s="20"/>
      <c r="PWP231" s="20"/>
      <c r="PWQ231" s="20"/>
      <c r="PWR231" s="20"/>
      <c r="PWS231" s="20"/>
      <c r="PWT231" s="20"/>
      <c r="PWU231" s="20"/>
      <c r="PWV231" s="20"/>
      <c r="PWW231" s="20"/>
      <c r="PWX231" s="20"/>
      <c r="PWY231" s="20"/>
      <c r="PWZ231" s="20"/>
      <c r="PXA231" s="20"/>
      <c r="PXB231" s="20"/>
      <c r="PXC231" s="20"/>
      <c r="PXD231" s="20"/>
      <c r="PXE231" s="20"/>
      <c r="PXF231" s="20"/>
      <c r="PXG231" s="20"/>
      <c r="PXH231" s="20"/>
      <c r="PXI231" s="20"/>
      <c r="PXJ231" s="20"/>
      <c r="PXK231" s="20"/>
      <c r="PXL231" s="20"/>
      <c r="PXM231" s="20"/>
      <c r="PXN231" s="20"/>
      <c r="PXO231" s="20"/>
      <c r="PXP231" s="20"/>
      <c r="PXQ231" s="20"/>
      <c r="PXR231" s="20"/>
      <c r="PXS231" s="20"/>
      <c r="PXT231" s="20"/>
      <c r="PXU231" s="20"/>
      <c r="PXV231" s="20"/>
      <c r="PXW231" s="20"/>
      <c r="PXX231" s="20"/>
      <c r="PXY231" s="20"/>
      <c r="PXZ231" s="20"/>
      <c r="PYA231" s="20"/>
      <c r="PYB231" s="20"/>
      <c r="PYC231" s="20"/>
      <c r="PYD231" s="20"/>
      <c r="PYE231" s="20"/>
      <c r="PYF231" s="20"/>
      <c r="PYG231" s="20"/>
      <c r="PYH231" s="20"/>
      <c r="PYI231" s="20"/>
      <c r="PYJ231" s="20"/>
      <c r="PYK231" s="20"/>
      <c r="PYL231" s="20"/>
      <c r="PYM231" s="20"/>
      <c r="PYN231" s="20"/>
      <c r="PYO231" s="20"/>
      <c r="PYP231" s="20"/>
      <c r="PYQ231" s="20"/>
      <c r="PYR231" s="20"/>
      <c r="PYS231" s="20"/>
      <c r="PYT231" s="20"/>
      <c r="PYU231" s="20"/>
      <c r="PYV231" s="20"/>
      <c r="PYW231" s="20"/>
      <c r="PYX231" s="20"/>
      <c r="PYY231" s="20"/>
      <c r="PYZ231" s="20"/>
      <c r="PZA231" s="20"/>
      <c r="PZB231" s="20"/>
      <c r="PZC231" s="20"/>
      <c r="PZD231" s="20"/>
      <c r="PZE231" s="20"/>
      <c r="PZF231" s="20"/>
      <c r="PZG231" s="20"/>
      <c r="PZH231" s="20"/>
      <c r="PZI231" s="20"/>
      <c r="PZJ231" s="20"/>
      <c r="PZK231" s="20"/>
      <c r="PZL231" s="20"/>
      <c r="PZM231" s="20"/>
      <c r="PZN231" s="20"/>
      <c r="PZO231" s="20"/>
      <c r="PZP231" s="20"/>
      <c r="PZQ231" s="20"/>
      <c r="PZR231" s="20"/>
      <c r="PZS231" s="20"/>
      <c r="PZT231" s="20"/>
      <c r="PZU231" s="20"/>
      <c r="PZV231" s="20"/>
      <c r="PZW231" s="20"/>
      <c r="PZX231" s="20"/>
      <c r="PZY231" s="20"/>
      <c r="PZZ231" s="20"/>
      <c r="QAA231" s="20"/>
      <c r="QAB231" s="20"/>
      <c r="QAC231" s="20"/>
      <c r="QAD231" s="20"/>
      <c r="QAE231" s="20"/>
      <c r="QAF231" s="20"/>
      <c r="QAG231" s="20"/>
      <c r="QAH231" s="20"/>
      <c r="QAI231" s="20"/>
      <c r="QAJ231" s="20"/>
      <c r="QAK231" s="20"/>
      <c r="QAL231" s="20"/>
      <c r="QAM231" s="20"/>
      <c r="QAN231" s="20"/>
      <c r="QAO231" s="20"/>
      <c r="QAP231" s="20"/>
      <c r="QAQ231" s="20"/>
      <c r="QAR231" s="20"/>
      <c r="QAS231" s="20"/>
      <c r="QAT231" s="20"/>
      <c r="QAU231" s="20"/>
      <c r="QAV231" s="20"/>
      <c r="QAW231" s="20"/>
      <c r="QAX231" s="20"/>
      <c r="QAY231" s="20"/>
      <c r="QAZ231" s="20"/>
      <c r="QBA231" s="20"/>
      <c r="QBB231" s="20"/>
      <c r="QBC231" s="20"/>
      <c r="QBD231" s="20"/>
      <c r="QBE231" s="20"/>
      <c r="QBF231" s="20"/>
      <c r="QBG231" s="20"/>
      <c r="QBH231" s="20"/>
      <c r="QBI231" s="20"/>
      <c r="QBJ231" s="20"/>
      <c r="QBK231" s="20"/>
      <c r="QBL231" s="20"/>
      <c r="QBM231" s="20"/>
      <c r="QBN231" s="20"/>
      <c r="QBO231" s="20"/>
      <c r="QBP231" s="20"/>
      <c r="QBQ231" s="20"/>
      <c r="QBR231" s="20"/>
      <c r="QBS231" s="20"/>
      <c r="QBT231" s="20"/>
      <c r="QBU231" s="20"/>
      <c r="QBV231" s="20"/>
      <c r="QBW231" s="20"/>
      <c r="QBX231" s="20"/>
      <c r="QBY231" s="20"/>
      <c r="QBZ231" s="20"/>
      <c r="QCA231" s="20"/>
      <c r="QCB231" s="20"/>
      <c r="QCC231" s="20"/>
      <c r="QCD231" s="20"/>
      <c r="QCE231" s="20"/>
      <c r="QCF231" s="20"/>
      <c r="QCG231" s="20"/>
      <c r="QCH231" s="20"/>
      <c r="QCI231" s="20"/>
      <c r="QCJ231" s="20"/>
      <c r="QCK231" s="20"/>
      <c r="QCL231" s="20"/>
      <c r="QCM231" s="20"/>
      <c r="QCN231" s="20"/>
      <c r="QCO231" s="20"/>
      <c r="QCP231" s="20"/>
      <c r="QCQ231" s="20"/>
      <c r="QCR231" s="20"/>
      <c r="QCS231" s="20"/>
      <c r="QCT231" s="20"/>
      <c r="QCU231" s="20"/>
      <c r="QCV231" s="20"/>
      <c r="QCW231" s="20"/>
      <c r="QCX231" s="20"/>
      <c r="QCY231" s="20"/>
      <c r="QCZ231" s="20"/>
      <c r="QDA231" s="20"/>
      <c r="QDB231" s="20"/>
      <c r="QDC231" s="20"/>
      <c r="QDD231" s="20"/>
      <c r="QDE231" s="20"/>
      <c r="QDF231" s="20"/>
      <c r="QDG231" s="20"/>
      <c r="QDH231" s="20"/>
      <c r="QDI231" s="20"/>
      <c r="QDJ231" s="20"/>
      <c r="QDK231" s="20"/>
      <c r="QDL231" s="20"/>
      <c r="QDM231" s="20"/>
      <c r="QDN231" s="20"/>
      <c r="QDO231" s="20"/>
      <c r="QDP231" s="20"/>
      <c r="QDQ231" s="20"/>
      <c r="QDR231" s="20"/>
      <c r="QDS231" s="20"/>
      <c r="QDT231" s="20"/>
      <c r="QDU231" s="20"/>
      <c r="QDV231" s="20"/>
      <c r="QDW231" s="20"/>
      <c r="QDX231" s="20"/>
      <c r="QDY231" s="20"/>
      <c r="QDZ231" s="20"/>
      <c r="QEA231" s="20"/>
      <c r="QEB231" s="20"/>
      <c r="QEC231" s="20"/>
      <c r="QED231" s="20"/>
      <c r="QEE231" s="20"/>
      <c r="QEF231" s="20"/>
      <c r="QEG231" s="20"/>
      <c r="QEH231" s="20"/>
      <c r="QEI231" s="20"/>
      <c r="QEJ231" s="20"/>
      <c r="QEK231" s="20"/>
      <c r="QEL231" s="20"/>
      <c r="QEM231" s="20"/>
      <c r="QEN231" s="20"/>
      <c r="QEO231" s="20"/>
      <c r="QEP231" s="20"/>
      <c r="QEQ231" s="20"/>
      <c r="QER231" s="20"/>
      <c r="QES231" s="20"/>
      <c r="QET231" s="20"/>
      <c r="QEU231" s="20"/>
      <c r="QEV231" s="20"/>
      <c r="QEW231" s="20"/>
      <c r="QEX231" s="20"/>
      <c r="QEY231" s="20"/>
      <c r="QEZ231" s="20"/>
      <c r="QFA231" s="20"/>
      <c r="QFB231" s="20"/>
      <c r="QFC231" s="20"/>
      <c r="QFD231" s="20"/>
      <c r="QFE231" s="20"/>
      <c r="QFF231" s="20"/>
      <c r="QFG231" s="20"/>
      <c r="QFH231" s="20"/>
      <c r="QFI231" s="20"/>
      <c r="QFJ231" s="20"/>
      <c r="QFK231" s="20"/>
      <c r="QFL231" s="20"/>
      <c r="QFM231" s="20"/>
      <c r="QFN231" s="20"/>
      <c r="QFO231" s="20"/>
      <c r="QFP231" s="20"/>
      <c r="QFQ231" s="20"/>
      <c r="QFR231" s="20"/>
      <c r="QFS231" s="20"/>
      <c r="QFT231" s="20"/>
      <c r="QFU231" s="20"/>
      <c r="QFV231" s="20"/>
      <c r="QFW231" s="20"/>
      <c r="QFX231" s="20"/>
      <c r="QFY231" s="20"/>
      <c r="QFZ231" s="20"/>
      <c r="QGA231" s="20"/>
      <c r="QGB231" s="20"/>
      <c r="QGC231" s="20"/>
      <c r="QGD231" s="20"/>
      <c r="QGE231" s="20"/>
      <c r="QGF231" s="20"/>
      <c r="QGG231" s="20"/>
      <c r="QGH231" s="20"/>
      <c r="QGI231" s="20"/>
      <c r="QGJ231" s="20"/>
      <c r="QGK231" s="20"/>
      <c r="QGL231" s="20"/>
      <c r="QGM231" s="20"/>
      <c r="QGN231" s="20"/>
      <c r="QGO231" s="20"/>
      <c r="QGP231" s="20"/>
      <c r="QGQ231" s="20"/>
      <c r="QGR231" s="20"/>
      <c r="QGS231" s="20"/>
      <c r="QGT231" s="20"/>
      <c r="QGU231" s="20"/>
      <c r="QGV231" s="20"/>
      <c r="QGW231" s="20"/>
      <c r="QGX231" s="20"/>
      <c r="QGY231" s="20"/>
      <c r="QGZ231" s="20"/>
      <c r="QHA231" s="20"/>
      <c r="QHB231" s="20"/>
      <c r="QHC231" s="20"/>
      <c r="QHD231" s="20"/>
      <c r="QHE231" s="20"/>
      <c r="QHF231" s="20"/>
      <c r="QHG231" s="20"/>
      <c r="QHH231" s="20"/>
      <c r="QHI231" s="20"/>
      <c r="QHJ231" s="20"/>
      <c r="QHK231" s="20"/>
      <c r="QHL231" s="20"/>
      <c r="QHM231" s="20"/>
      <c r="QHN231" s="20"/>
      <c r="QHO231" s="20"/>
      <c r="QHP231" s="20"/>
      <c r="QHQ231" s="20"/>
      <c r="QHR231" s="20"/>
      <c r="QHS231" s="20"/>
      <c r="QHT231" s="20"/>
      <c r="QHU231" s="20"/>
      <c r="QHV231" s="20"/>
      <c r="QHW231" s="20"/>
      <c r="QHX231" s="20"/>
      <c r="QHY231" s="20"/>
      <c r="QHZ231" s="20"/>
      <c r="QIA231" s="20"/>
      <c r="QIB231" s="20"/>
      <c r="QIC231" s="20"/>
      <c r="QID231" s="20"/>
      <c r="QIE231" s="20"/>
      <c r="QIF231" s="20"/>
      <c r="QIG231" s="20"/>
      <c r="QIH231" s="20"/>
      <c r="QII231" s="20"/>
      <c r="QIJ231" s="20"/>
      <c r="QIK231" s="20"/>
      <c r="QIL231" s="20"/>
      <c r="QIM231" s="20"/>
      <c r="QIN231" s="20"/>
      <c r="QIO231" s="20"/>
      <c r="QIP231" s="20"/>
      <c r="QIQ231" s="20"/>
      <c r="QIR231" s="20"/>
      <c r="QIS231" s="20"/>
      <c r="QIT231" s="20"/>
      <c r="QIU231" s="20"/>
      <c r="QIV231" s="20"/>
      <c r="QIW231" s="20"/>
      <c r="QIX231" s="20"/>
      <c r="QIY231" s="20"/>
      <c r="QIZ231" s="20"/>
      <c r="QJA231" s="20"/>
      <c r="QJB231" s="20"/>
      <c r="QJC231" s="20"/>
      <c r="QJD231" s="20"/>
      <c r="QJE231" s="20"/>
      <c r="QJF231" s="20"/>
      <c r="QJG231" s="20"/>
      <c r="QJH231" s="20"/>
      <c r="QJI231" s="20"/>
      <c r="QJJ231" s="20"/>
      <c r="QJK231" s="20"/>
      <c r="QJL231" s="20"/>
      <c r="QJM231" s="20"/>
      <c r="QJN231" s="20"/>
      <c r="QJO231" s="20"/>
      <c r="QJP231" s="20"/>
      <c r="QJQ231" s="20"/>
      <c r="QJR231" s="20"/>
      <c r="QJS231" s="20"/>
      <c r="QJT231" s="20"/>
      <c r="QJU231" s="20"/>
      <c r="QJV231" s="20"/>
      <c r="QJW231" s="20"/>
      <c r="QJX231" s="20"/>
      <c r="QJY231" s="20"/>
      <c r="QJZ231" s="20"/>
      <c r="QKA231" s="20"/>
      <c r="QKB231" s="20"/>
      <c r="QKC231" s="20"/>
      <c r="QKD231" s="20"/>
      <c r="QKE231" s="20"/>
      <c r="QKF231" s="20"/>
      <c r="QKG231" s="20"/>
      <c r="QKH231" s="20"/>
      <c r="QKI231" s="20"/>
      <c r="QKJ231" s="20"/>
      <c r="QKK231" s="20"/>
      <c r="QKL231" s="20"/>
      <c r="QKM231" s="20"/>
      <c r="QKN231" s="20"/>
      <c r="QKO231" s="20"/>
      <c r="QKP231" s="20"/>
      <c r="QKQ231" s="20"/>
      <c r="QKR231" s="20"/>
      <c r="QKS231" s="20"/>
      <c r="QKT231" s="20"/>
      <c r="QKU231" s="20"/>
      <c r="QKV231" s="20"/>
      <c r="QKW231" s="20"/>
      <c r="QKX231" s="20"/>
      <c r="QKY231" s="20"/>
      <c r="QKZ231" s="20"/>
      <c r="QLA231" s="20"/>
      <c r="QLB231" s="20"/>
      <c r="QLC231" s="20"/>
      <c r="QLD231" s="20"/>
      <c r="QLE231" s="20"/>
      <c r="QLF231" s="20"/>
      <c r="QLG231" s="20"/>
      <c r="QLH231" s="20"/>
      <c r="QLI231" s="20"/>
      <c r="QLJ231" s="20"/>
      <c r="QLK231" s="20"/>
      <c r="QLL231" s="20"/>
      <c r="QLM231" s="20"/>
      <c r="QLN231" s="20"/>
      <c r="QLO231" s="20"/>
      <c r="QLP231" s="20"/>
      <c r="QLQ231" s="20"/>
      <c r="QLR231" s="20"/>
      <c r="QLS231" s="20"/>
      <c r="QLT231" s="20"/>
      <c r="QLU231" s="20"/>
      <c r="QLV231" s="20"/>
      <c r="QLW231" s="20"/>
      <c r="QLX231" s="20"/>
      <c r="QLY231" s="20"/>
      <c r="QLZ231" s="20"/>
      <c r="QMA231" s="20"/>
      <c r="QMB231" s="20"/>
      <c r="QMC231" s="20"/>
      <c r="QMD231" s="20"/>
      <c r="QME231" s="20"/>
      <c r="QMF231" s="20"/>
      <c r="QMG231" s="20"/>
      <c r="QMH231" s="20"/>
      <c r="QMI231" s="20"/>
      <c r="QMJ231" s="20"/>
      <c r="QMK231" s="20"/>
      <c r="QML231" s="20"/>
      <c r="QMM231" s="20"/>
      <c r="QMN231" s="20"/>
      <c r="QMO231" s="20"/>
      <c r="QMP231" s="20"/>
      <c r="QMQ231" s="20"/>
      <c r="QMR231" s="20"/>
      <c r="QMS231" s="20"/>
      <c r="QMT231" s="20"/>
      <c r="QMU231" s="20"/>
      <c r="QMV231" s="20"/>
      <c r="QMW231" s="20"/>
      <c r="QMX231" s="20"/>
      <c r="QMY231" s="20"/>
      <c r="QMZ231" s="20"/>
      <c r="QNA231" s="20"/>
      <c r="QNB231" s="20"/>
      <c r="QNC231" s="20"/>
      <c r="QND231" s="20"/>
      <c r="QNE231" s="20"/>
      <c r="QNF231" s="20"/>
      <c r="QNG231" s="20"/>
      <c r="QNH231" s="20"/>
      <c r="QNI231" s="20"/>
      <c r="QNJ231" s="20"/>
      <c r="QNK231" s="20"/>
      <c r="QNL231" s="20"/>
      <c r="QNM231" s="20"/>
      <c r="QNN231" s="20"/>
      <c r="QNO231" s="20"/>
      <c r="QNP231" s="20"/>
      <c r="QNQ231" s="20"/>
      <c r="QNR231" s="20"/>
      <c r="QNS231" s="20"/>
      <c r="QNT231" s="20"/>
      <c r="QNU231" s="20"/>
      <c r="QNV231" s="20"/>
      <c r="QNW231" s="20"/>
      <c r="QNX231" s="20"/>
      <c r="QNY231" s="20"/>
      <c r="QNZ231" s="20"/>
      <c r="QOA231" s="20"/>
      <c r="QOB231" s="20"/>
      <c r="QOC231" s="20"/>
      <c r="QOD231" s="20"/>
      <c r="QOE231" s="20"/>
      <c r="QOF231" s="20"/>
      <c r="QOG231" s="20"/>
      <c r="QOH231" s="20"/>
      <c r="QOI231" s="20"/>
      <c r="QOJ231" s="20"/>
      <c r="QOK231" s="20"/>
      <c r="QOL231" s="20"/>
      <c r="QOM231" s="20"/>
      <c r="QON231" s="20"/>
      <c r="QOO231" s="20"/>
      <c r="QOP231" s="20"/>
      <c r="QOQ231" s="20"/>
      <c r="QOR231" s="20"/>
      <c r="QOS231" s="20"/>
      <c r="QOT231" s="20"/>
      <c r="QOU231" s="20"/>
      <c r="QOV231" s="20"/>
      <c r="QOW231" s="20"/>
      <c r="QOX231" s="20"/>
      <c r="QOY231" s="20"/>
      <c r="QOZ231" s="20"/>
      <c r="QPA231" s="20"/>
      <c r="QPB231" s="20"/>
      <c r="QPC231" s="20"/>
      <c r="QPD231" s="20"/>
      <c r="QPE231" s="20"/>
      <c r="QPF231" s="20"/>
      <c r="QPG231" s="20"/>
      <c r="QPH231" s="20"/>
      <c r="QPI231" s="20"/>
      <c r="QPJ231" s="20"/>
      <c r="QPK231" s="20"/>
      <c r="QPL231" s="20"/>
      <c r="QPM231" s="20"/>
      <c r="QPN231" s="20"/>
      <c r="QPO231" s="20"/>
      <c r="QPP231" s="20"/>
      <c r="QPQ231" s="20"/>
      <c r="QPR231" s="20"/>
      <c r="QPS231" s="20"/>
      <c r="QPT231" s="20"/>
      <c r="QPU231" s="20"/>
      <c r="QPV231" s="20"/>
      <c r="QPW231" s="20"/>
      <c r="QPX231" s="20"/>
      <c r="QPY231" s="20"/>
      <c r="QPZ231" s="20"/>
      <c r="QQA231" s="20"/>
      <c r="QQB231" s="20"/>
      <c r="QQC231" s="20"/>
      <c r="QQD231" s="20"/>
      <c r="QQE231" s="20"/>
      <c r="QQF231" s="20"/>
      <c r="QQG231" s="20"/>
      <c r="QQH231" s="20"/>
      <c r="QQI231" s="20"/>
      <c r="QQJ231" s="20"/>
      <c r="QQK231" s="20"/>
      <c r="QQL231" s="20"/>
      <c r="QQM231" s="20"/>
      <c r="QQN231" s="20"/>
      <c r="QQO231" s="20"/>
      <c r="QQP231" s="20"/>
      <c r="QQQ231" s="20"/>
      <c r="QQR231" s="20"/>
      <c r="QQS231" s="20"/>
      <c r="QQT231" s="20"/>
      <c r="QQU231" s="20"/>
      <c r="QQV231" s="20"/>
      <c r="QQW231" s="20"/>
      <c r="QQX231" s="20"/>
      <c r="QQY231" s="20"/>
      <c r="QQZ231" s="20"/>
      <c r="QRA231" s="20"/>
      <c r="QRB231" s="20"/>
      <c r="QRC231" s="20"/>
      <c r="QRD231" s="20"/>
      <c r="QRE231" s="20"/>
      <c r="QRF231" s="20"/>
      <c r="QRG231" s="20"/>
      <c r="QRH231" s="20"/>
      <c r="QRI231" s="20"/>
      <c r="QRJ231" s="20"/>
      <c r="QRK231" s="20"/>
      <c r="QRL231" s="20"/>
      <c r="QRM231" s="20"/>
      <c r="QRN231" s="20"/>
      <c r="QRO231" s="20"/>
      <c r="QRP231" s="20"/>
      <c r="QRQ231" s="20"/>
      <c r="QRR231" s="20"/>
      <c r="QRS231" s="20"/>
      <c r="QRT231" s="20"/>
      <c r="QRU231" s="20"/>
      <c r="QRV231" s="20"/>
      <c r="QRW231" s="20"/>
      <c r="QRX231" s="20"/>
      <c r="QRY231" s="20"/>
      <c r="QRZ231" s="20"/>
      <c r="QSA231" s="20"/>
      <c r="QSB231" s="20"/>
      <c r="QSC231" s="20"/>
      <c r="QSD231" s="20"/>
      <c r="QSE231" s="20"/>
      <c r="QSF231" s="20"/>
      <c r="QSG231" s="20"/>
      <c r="QSH231" s="20"/>
      <c r="QSI231" s="20"/>
      <c r="QSJ231" s="20"/>
      <c r="QSK231" s="20"/>
      <c r="QSL231" s="20"/>
      <c r="QSM231" s="20"/>
      <c r="QSN231" s="20"/>
      <c r="QSO231" s="20"/>
      <c r="QSP231" s="20"/>
      <c r="QSQ231" s="20"/>
      <c r="QSR231" s="20"/>
      <c r="QSS231" s="20"/>
      <c r="QST231" s="20"/>
      <c r="QSU231" s="20"/>
      <c r="QSV231" s="20"/>
      <c r="QSW231" s="20"/>
      <c r="QSX231" s="20"/>
      <c r="QSY231" s="20"/>
      <c r="QSZ231" s="20"/>
      <c r="QTA231" s="20"/>
      <c r="QTB231" s="20"/>
      <c r="QTC231" s="20"/>
      <c r="QTD231" s="20"/>
      <c r="QTE231" s="20"/>
      <c r="QTF231" s="20"/>
      <c r="QTG231" s="20"/>
      <c r="QTH231" s="20"/>
      <c r="QTI231" s="20"/>
      <c r="QTJ231" s="20"/>
      <c r="QTK231" s="20"/>
      <c r="QTL231" s="20"/>
      <c r="QTM231" s="20"/>
      <c r="QTN231" s="20"/>
      <c r="QTO231" s="20"/>
      <c r="QTP231" s="20"/>
      <c r="QTQ231" s="20"/>
      <c r="QTR231" s="20"/>
      <c r="QTS231" s="20"/>
      <c r="QTT231" s="20"/>
      <c r="QTU231" s="20"/>
      <c r="QTV231" s="20"/>
      <c r="QTW231" s="20"/>
      <c r="QTX231" s="20"/>
      <c r="QTY231" s="20"/>
      <c r="QTZ231" s="20"/>
      <c r="QUA231" s="20"/>
      <c r="QUB231" s="20"/>
      <c r="QUC231" s="20"/>
      <c r="QUD231" s="20"/>
      <c r="QUE231" s="20"/>
      <c r="QUF231" s="20"/>
      <c r="QUG231" s="20"/>
      <c r="QUH231" s="20"/>
      <c r="QUI231" s="20"/>
      <c r="QUJ231" s="20"/>
      <c r="QUK231" s="20"/>
      <c r="QUL231" s="20"/>
      <c r="QUM231" s="20"/>
      <c r="QUN231" s="20"/>
      <c r="QUO231" s="20"/>
      <c r="QUP231" s="20"/>
      <c r="QUQ231" s="20"/>
      <c r="QUR231" s="20"/>
      <c r="QUS231" s="20"/>
      <c r="QUT231" s="20"/>
      <c r="QUU231" s="20"/>
      <c r="QUV231" s="20"/>
      <c r="QUW231" s="20"/>
      <c r="QUX231" s="20"/>
      <c r="QUY231" s="20"/>
      <c r="QUZ231" s="20"/>
      <c r="QVA231" s="20"/>
      <c r="QVB231" s="20"/>
      <c r="QVC231" s="20"/>
      <c r="QVD231" s="20"/>
      <c r="QVE231" s="20"/>
      <c r="QVF231" s="20"/>
      <c r="QVG231" s="20"/>
      <c r="QVH231" s="20"/>
      <c r="QVI231" s="20"/>
      <c r="QVJ231" s="20"/>
      <c r="QVK231" s="20"/>
      <c r="QVL231" s="20"/>
      <c r="QVM231" s="20"/>
      <c r="QVN231" s="20"/>
      <c r="QVO231" s="20"/>
      <c r="QVP231" s="20"/>
      <c r="QVQ231" s="20"/>
      <c r="QVR231" s="20"/>
      <c r="QVS231" s="20"/>
      <c r="QVT231" s="20"/>
      <c r="QVU231" s="20"/>
      <c r="QVV231" s="20"/>
      <c r="QVW231" s="20"/>
      <c r="QVX231" s="20"/>
      <c r="QVY231" s="20"/>
      <c r="QVZ231" s="20"/>
      <c r="QWA231" s="20"/>
      <c r="QWB231" s="20"/>
      <c r="QWC231" s="20"/>
      <c r="QWD231" s="20"/>
      <c r="QWE231" s="20"/>
      <c r="QWF231" s="20"/>
      <c r="QWG231" s="20"/>
      <c r="QWH231" s="20"/>
      <c r="QWI231" s="20"/>
      <c r="QWJ231" s="20"/>
      <c r="QWK231" s="20"/>
      <c r="QWL231" s="20"/>
      <c r="QWM231" s="20"/>
      <c r="QWN231" s="20"/>
      <c r="QWO231" s="20"/>
      <c r="QWP231" s="20"/>
      <c r="QWQ231" s="20"/>
      <c r="QWR231" s="20"/>
      <c r="QWS231" s="20"/>
      <c r="QWT231" s="20"/>
      <c r="QWU231" s="20"/>
      <c r="QWV231" s="20"/>
      <c r="QWW231" s="20"/>
      <c r="QWX231" s="20"/>
      <c r="QWY231" s="20"/>
      <c r="QWZ231" s="20"/>
      <c r="QXA231" s="20"/>
      <c r="QXB231" s="20"/>
      <c r="QXC231" s="20"/>
      <c r="QXD231" s="20"/>
      <c r="QXE231" s="20"/>
      <c r="QXF231" s="20"/>
      <c r="QXG231" s="20"/>
      <c r="QXH231" s="20"/>
      <c r="QXI231" s="20"/>
      <c r="QXJ231" s="20"/>
      <c r="QXK231" s="20"/>
      <c r="QXL231" s="20"/>
      <c r="QXM231" s="20"/>
      <c r="QXN231" s="20"/>
      <c r="QXO231" s="20"/>
      <c r="QXP231" s="20"/>
      <c r="QXQ231" s="20"/>
      <c r="QXR231" s="20"/>
      <c r="QXS231" s="20"/>
      <c r="QXT231" s="20"/>
      <c r="QXU231" s="20"/>
      <c r="QXV231" s="20"/>
      <c r="QXW231" s="20"/>
      <c r="QXX231" s="20"/>
      <c r="QXY231" s="20"/>
      <c r="QXZ231" s="20"/>
      <c r="QYA231" s="20"/>
      <c r="QYB231" s="20"/>
      <c r="QYC231" s="20"/>
      <c r="QYD231" s="20"/>
      <c r="QYE231" s="20"/>
      <c r="QYF231" s="20"/>
      <c r="QYG231" s="20"/>
      <c r="QYH231" s="20"/>
      <c r="QYI231" s="20"/>
      <c r="QYJ231" s="20"/>
      <c r="QYK231" s="20"/>
      <c r="QYL231" s="20"/>
      <c r="QYM231" s="20"/>
      <c r="QYN231" s="20"/>
      <c r="QYO231" s="20"/>
      <c r="QYP231" s="20"/>
      <c r="QYQ231" s="20"/>
      <c r="QYR231" s="20"/>
      <c r="QYS231" s="20"/>
      <c r="QYT231" s="20"/>
      <c r="QYU231" s="20"/>
      <c r="QYV231" s="20"/>
      <c r="QYW231" s="20"/>
      <c r="QYX231" s="20"/>
      <c r="QYY231" s="20"/>
      <c r="QYZ231" s="20"/>
      <c r="QZA231" s="20"/>
      <c r="QZB231" s="20"/>
      <c r="QZC231" s="20"/>
      <c r="QZD231" s="20"/>
      <c r="QZE231" s="20"/>
      <c r="QZF231" s="20"/>
      <c r="QZG231" s="20"/>
      <c r="QZH231" s="20"/>
      <c r="QZI231" s="20"/>
      <c r="QZJ231" s="20"/>
      <c r="QZK231" s="20"/>
      <c r="QZL231" s="20"/>
      <c r="QZM231" s="20"/>
      <c r="QZN231" s="20"/>
      <c r="QZO231" s="20"/>
      <c r="QZP231" s="20"/>
      <c r="QZQ231" s="20"/>
      <c r="QZR231" s="20"/>
      <c r="QZS231" s="20"/>
      <c r="QZT231" s="20"/>
      <c r="QZU231" s="20"/>
      <c r="QZV231" s="20"/>
      <c r="QZW231" s="20"/>
      <c r="QZX231" s="20"/>
      <c r="QZY231" s="20"/>
      <c r="QZZ231" s="20"/>
      <c r="RAA231" s="20"/>
      <c r="RAB231" s="20"/>
      <c r="RAC231" s="20"/>
      <c r="RAD231" s="20"/>
      <c r="RAE231" s="20"/>
      <c r="RAF231" s="20"/>
      <c r="RAG231" s="20"/>
      <c r="RAH231" s="20"/>
      <c r="RAI231" s="20"/>
      <c r="RAJ231" s="20"/>
      <c r="RAK231" s="20"/>
      <c r="RAL231" s="20"/>
      <c r="RAM231" s="20"/>
      <c r="RAN231" s="20"/>
      <c r="RAO231" s="20"/>
      <c r="RAP231" s="20"/>
      <c r="RAQ231" s="20"/>
      <c r="RAR231" s="20"/>
      <c r="RAS231" s="20"/>
      <c r="RAT231" s="20"/>
      <c r="RAU231" s="20"/>
      <c r="RAV231" s="20"/>
      <c r="RAW231" s="20"/>
      <c r="RAX231" s="20"/>
      <c r="RAY231" s="20"/>
      <c r="RAZ231" s="20"/>
      <c r="RBA231" s="20"/>
      <c r="RBB231" s="20"/>
      <c r="RBC231" s="20"/>
      <c r="RBD231" s="20"/>
      <c r="RBE231" s="20"/>
      <c r="RBF231" s="20"/>
      <c r="RBG231" s="20"/>
      <c r="RBH231" s="20"/>
      <c r="RBI231" s="20"/>
      <c r="RBJ231" s="20"/>
      <c r="RBK231" s="20"/>
      <c r="RBL231" s="20"/>
      <c r="RBM231" s="20"/>
      <c r="RBN231" s="20"/>
      <c r="RBO231" s="20"/>
      <c r="RBP231" s="20"/>
      <c r="RBQ231" s="20"/>
      <c r="RBR231" s="20"/>
      <c r="RBS231" s="20"/>
      <c r="RBT231" s="20"/>
      <c r="RBU231" s="20"/>
      <c r="RBV231" s="20"/>
      <c r="RBW231" s="20"/>
      <c r="RBX231" s="20"/>
      <c r="RBY231" s="20"/>
      <c r="RBZ231" s="20"/>
      <c r="RCA231" s="20"/>
      <c r="RCB231" s="20"/>
      <c r="RCC231" s="20"/>
      <c r="RCD231" s="20"/>
      <c r="RCE231" s="20"/>
      <c r="RCF231" s="20"/>
      <c r="RCG231" s="20"/>
      <c r="RCH231" s="20"/>
      <c r="RCI231" s="20"/>
      <c r="RCJ231" s="20"/>
      <c r="RCK231" s="20"/>
      <c r="RCL231" s="20"/>
      <c r="RCM231" s="20"/>
      <c r="RCN231" s="20"/>
      <c r="RCO231" s="20"/>
      <c r="RCP231" s="20"/>
      <c r="RCQ231" s="20"/>
      <c r="RCR231" s="20"/>
      <c r="RCS231" s="20"/>
      <c r="RCT231" s="20"/>
      <c r="RCU231" s="20"/>
      <c r="RCV231" s="20"/>
      <c r="RCW231" s="20"/>
      <c r="RCX231" s="20"/>
      <c r="RCY231" s="20"/>
      <c r="RCZ231" s="20"/>
      <c r="RDA231" s="20"/>
      <c r="RDB231" s="20"/>
      <c r="RDC231" s="20"/>
      <c r="RDD231" s="20"/>
      <c r="RDE231" s="20"/>
      <c r="RDF231" s="20"/>
      <c r="RDG231" s="20"/>
      <c r="RDH231" s="20"/>
      <c r="RDI231" s="20"/>
      <c r="RDJ231" s="20"/>
      <c r="RDK231" s="20"/>
      <c r="RDL231" s="20"/>
      <c r="RDM231" s="20"/>
      <c r="RDN231" s="20"/>
      <c r="RDO231" s="20"/>
      <c r="RDP231" s="20"/>
      <c r="RDQ231" s="20"/>
      <c r="RDR231" s="20"/>
      <c r="RDS231" s="20"/>
      <c r="RDT231" s="20"/>
      <c r="RDU231" s="20"/>
      <c r="RDV231" s="20"/>
      <c r="RDW231" s="20"/>
      <c r="RDX231" s="20"/>
      <c r="RDY231" s="20"/>
      <c r="RDZ231" s="20"/>
      <c r="REA231" s="20"/>
      <c r="REB231" s="20"/>
      <c r="REC231" s="20"/>
      <c r="RED231" s="20"/>
      <c r="REE231" s="20"/>
      <c r="REF231" s="20"/>
      <c r="REG231" s="20"/>
      <c r="REH231" s="20"/>
      <c r="REI231" s="20"/>
      <c r="REJ231" s="20"/>
      <c r="REK231" s="20"/>
      <c r="REL231" s="20"/>
      <c r="REM231" s="20"/>
      <c r="REN231" s="20"/>
      <c r="REO231" s="20"/>
      <c r="REP231" s="20"/>
      <c r="REQ231" s="20"/>
      <c r="RER231" s="20"/>
      <c r="RES231" s="20"/>
      <c r="RET231" s="20"/>
      <c r="REU231" s="20"/>
      <c r="REV231" s="20"/>
      <c r="REW231" s="20"/>
      <c r="REX231" s="20"/>
      <c r="REY231" s="20"/>
      <c r="REZ231" s="20"/>
      <c r="RFA231" s="20"/>
      <c r="RFB231" s="20"/>
      <c r="RFC231" s="20"/>
      <c r="RFD231" s="20"/>
      <c r="RFE231" s="20"/>
      <c r="RFF231" s="20"/>
      <c r="RFG231" s="20"/>
      <c r="RFH231" s="20"/>
      <c r="RFI231" s="20"/>
      <c r="RFJ231" s="20"/>
      <c r="RFK231" s="20"/>
      <c r="RFL231" s="20"/>
      <c r="RFM231" s="20"/>
      <c r="RFN231" s="20"/>
      <c r="RFO231" s="20"/>
      <c r="RFP231" s="20"/>
      <c r="RFQ231" s="20"/>
      <c r="RFR231" s="20"/>
      <c r="RFS231" s="20"/>
      <c r="RFT231" s="20"/>
      <c r="RFU231" s="20"/>
      <c r="RFV231" s="20"/>
      <c r="RFW231" s="20"/>
      <c r="RFX231" s="20"/>
      <c r="RFY231" s="20"/>
      <c r="RFZ231" s="20"/>
      <c r="RGA231" s="20"/>
      <c r="RGB231" s="20"/>
      <c r="RGC231" s="20"/>
      <c r="RGD231" s="20"/>
      <c r="RGE231" s="20"/>
      <c r="RGF231" s="20"/>
      <c r="RGG231" s="20"/>
      <c r="RGH231" s="20"/>
      <c r="RGI231" s="20"/>
      <c r="RGJ231" s="20"/>
      <c r="RGK231" s="20"/>
      <c r="RGL231" s="20"/>
      <c r="RGM231" s="20"/>
      <c r="RGN231" s="20"/>
      <c r="RGO231" s="20"/>
      <c r="RGP231" s="20"/>
      <c r="RGQ231" s="20"/>
      <c r="RGR231" s="20"/>
      <c r="RGS231" s="20"/>
      <c r="RGT231" s="20"/>
      <c r="RGU231" s="20"/>
      <c r="RGV231" s="20"/>
      <c r="RGW231" s="20"/>
      <c r="RGX231" s="20"/>
      <c r="RGY231" s="20"/>
      <c r="RGZ231" s="20"/>
      <c r="RHA231" s="20"/>
      <c r="RHB231" s="20"/>
      <c r="RHC231" s="20"/>
      <c r="RHD231" s="20"/>
      <c r="RHE231" s="20"/>
      <c r="RHF231" s="20"/>
      <c r="RHG231" s="20"/>
      <c r="RHH231" s="20"/>
      <c r="RHI231" s="20"/>
      <c r="RHJ231" s="20"/>
      <c r="RHK231" s="20"/>
      <c r="RHL231" s="20"/>
      <c r="RHM231" s="20"/>
      <c r="RHN231" s="20"/>
      <c r="RHO231" s="20"/>
      <c r="RHP231" s="20"/>
      <c r="RHQ231" s="20"/>
      <c r="RHR231" s="20"/>
      <c r="RHS231" s="20"/>
      <c r="RHT231" s="20"/>
      <c r="RHU231" s="20"/>
      <c r="RHV231" s="20"/>
      <c r="RHW231" s="20"/>
      <c r="RHX231" s="20"/>
      <c r="RHY231" s="20"/>
      <c r="RHZ231" s="20"/>
      <c r="RIA231" s="20"/>
      <c r="RIB231" s="20"/>
      <c r="RIC231" s="20"/>
      <c r="RID231" s="20"/>
      <c r="RIE231" s="20"/>
      <c r="RIF231" s="20"/>
      <c r="RIG231" s="20"/>
      <c r="RIH231" s="20"/>
      <c r="RII231" s="20"/>
      <c r="RIJ231" s="20"/>
      <c r="RIK231" s="20"/>
      <c r="RIL231" s="20"/>
      <c r="RIM231" s="20"/>
      <c r="RIN231" s="20"/>
      <c r="RIO231" s="20"/>
      <c r="RIP231" s="20"/>
      <c r="RIQ231" s="20"/>
      <c r="RIR231" s="20"/>
      <c r="RIS231" s="20"/>
      <c r="RIT231" s="20"/>
      <c r="RIU231" s="20"/>
      <c r="RIV231" s="20"/>
      <c r="RIW231" s="20"/>
      <c r="RIX231" s="20"/>
      <c r="RIY231" s="20"/>
      <c r="RIZ231" s="20"/>
      <c r="RJA231" s="20"/>
      <c r="RJB231" s="20"/>
      <c r="RJC231" s="20"/>
      <c r="RJD231" s="20"/>
      <c r="RJE231" s="20"/>
      <c r="RJF231" s="20"/>
      <c r="RJG231" s="20"/>
      <c r="RJH231" s="20"/>
      <c r="RJI231" s="20"/>
      <c r="RJJ231" s="20"/>
      <c r="RJK231" s="20"/>
      <c r="RJL231" s="20"/>
      <c r="RJM231" s="20"/>
      <c r="RJN231" s="20"/>
      <c r="RJO231" s="20"/>
      <c r="RJP231" s="20"/>
      <c r="RJQ231" s="20"/>
      <c r="RJR231" s="20"/>
      <c r="RJS231" s="20"/>
      <c r="RJT231" s="20"/>
      <c r="RJU231" s="20"/>
      <c r="RJV231" s="20"/>
      <c r="RJW231" s="20"/>
      <c r="RJX231" s="20"/>
      <c r="RJY231" s="20"/>
      <c r="RJZ231" s="20"/>
      <c r="RKA231" s="20"/>
      <c r="RKB231" s="20"/>
      <c r="RKC231" s="20"/>
      <c r="RKD231" s="20"/>
      <c r="RKE231" s="20"/>
      <c r="RKF231" s="20"/>
      <c r="RKG231" s="20"/>
      <c r="RKH231" s="20"/>
      <c r="RKI231" s="20"/>
      <c r="RKJ231" s="20"/>
      <c r="RKK231" s="20"/>
      <c r="RKL231" s="20"/>
      <c r="RKM231" s="20"/>
      <c r="RKN231" s="20"/>
      <c r="RKO231" s="20"/>
      <c r="RKP231" s="20"/>
      <c r="RKQ231" s="20"/>
      <c r="RKR231" s="20"/>
      <c r="RKS231" s="20"/>
      <c r="RKT231" s="20"/>
      <c r="RKU231" s="20"/>
      <c r="RKV231" s="20"/>
      <c r="RKW231" s="20"/>
      <c r="RKX231" s="20"/>
      <c r="RKY231" s="20"/>
      <c r="RKZ231" s="20"/>
      <c r="RLA231" s="20"/>
      <c r="RLB231" s="20"/>
      <c r="RLC231" s="20"/>
      <c r="RLD231" s="20"/>
      <c r="RLE231" s="20"/>
      <c r="RLF231" s="20"/>
      <c r="RLG231" s="20"/>
      <c r="RLH231" s="20"/>
      <c r="RLI231" s="20"/>
      <c r="RLJ231" s="20"/>
      <c r="RLK231" s="20"/>
      <c r="RLL231" s="20"/>
      <c r="RLM231" s="20"/>
      <c r="RLN231" s="20"/>
      <c r="RLO231" s="20"/>
      <c r="RLP231" s="20"/>
      <c r="RLQ231" s="20"/>
      <c r="RLR231" s="20"/>
      <c r="RLS231" s="20"/>
      <c r="RLT231" s="20"/>
      <c r="RLU231" s="20"/>
      <c r="RLV231" s="20"/>
      <c r="RLW231" s="20"/>
      <c r="RLX231" s="20"/>
      <c r="RLY231" s="20"/>
      <c r="RLZ231" s="20"/>
      <c r="RMA231" s="20"/>
      <c r="RMB231" s="20"/>
      <c r="RMC231" s="20"/>
      <c r="RMD231" s="20"/>
      <c r="RME231" s="20"/>
      <c r="RMF231" s="20"/>
      <c r="RMG231" s="20"/>
      <c r="RMH231" s="20"/>
      <c r="RMI231" s="20"/>
      <c r="RMJ231" s="20"/>
      <c r="RMK231" s="20"/>
      <c r="RML231" s="20"/>
      <c r="RMM231" s="20"/>
      <c r="RMN231" s="20"/>
      <c r="RMO231" s="20"/>
      <c r="RMP231" s="20"/>
      <c r="RMQ231" s="20"/>
      <c r="RMR231" s="20"/>
      <c r="RMS231" s="20"/>
      <c r="RMT231" s="20"/>
      <c r="RMU231" s="20"/>
      <c r="RMV231" s="20"/>
      <c r="RMW231" s="20"/>
      <c r="RMX231" s="20"/>
      <c r="RMY231" s="20"/>
      <c r="RMZ231" s="20"/>
      <c r="RNA231" s="20"/>
      <c r="RNB231" s="20"/>
      <c r="RNC231" s="20"/>
      <c r="RND231" s="20"/>
      <c r="RNE231" s="20"/>
      <c r="RNF231" s="20"/>
      <c r="RNG231" s="20"/>
      <c r="RNH231" s="20"/>
      <c r="RNI231" s="20"/>
      <c r="RNJ231" s="20"/>
      <c r="RNK231" s="20"/>
      <c r="RNL231" s="20"/>
      <c r="RNM231" s="20"/>
      <c r="RNN231" s="20"/>
      <c r="RNO231" s="20"/>
      <c r="RNP231" s="20"/>
      <c r="RNQ231" s="20"/>
      <c r="RNR231" s="20"/>
      <c r="RNS231" s="20"/>
      <c r="RNT231" s="20"/>
      <c r="RNU231" s="20"/>
      <c r="RNV231" s="20"/>
      <c r="RNW231" s="20"/>
      <c r="RNX231" s="20"/>
      <c r="RNY231" s="20"/>
      <c r="RNZ231" s="20"/>
      <c r="ROA231" s="20"/>
      <c r="ROB231" s="20"/>
      <c r="ROC231" s="20"/>
      <c r="ROD231" s="20"/>
      <c r="ROE231" s="20"/>
      <c r="ROF231" s="20"/>
      <c r="ROG231" s="20"/>
      <c r="ROH231" s="20"/>
      <c r="ROI231" s="20"/>
      <c r="ROJ231" s="20"/>
      <c r="ROK231" s="20"/>
      <c r="ROL231" s="20"/>
      <c r="ROM231" s="20"/>
      <c r="RON231" s="20"/>
      <c r="ROO231" s="20"/>
      <c r="ROP231" s="20"/>
      <c r="ROQ231" s="20"/>
      <c r="ROR231" s="20"/>
      <c r="ROS231" s="20"/>
      <c r="ROT231" s="20"/>
      <c r="ROU231" s="20"/>
      <c r="ROV231" s="20"/>
      <c r="ROW231" s="20"/>
      <c r="ROX231" s="20"/>
      <c r="ROY231" s="20"/>
      <c r="ROZ231" s="20"/>
      <c r="RPA231" s="20"/>
      <c r="RPB231" s="20"/>
      <c r="RPC231" s="20"/>
      <c r="RPD231" s="20"/>
      <c r="RPE231" s="20"/>
      <c r="RPF231" s="20"/>
      <c r="RPG231" s="20"/>
      <c r="RPH231" s="20"/>
      <c r="RPI231" s="20"/>
      <c r="RPJ231" s="20"/>
      <c r="RPK231" s="20"/>
      <c r="RPL231" s="20"/>
      <c r="RPM231" s="20"/>
      <c r="RPN231" s="20"/>
      <c r="RPO231" s="20"/>
      <c r="RPP231" s="20"/>
      <c r="RPQ231" s="20"/>
      <c r="RPR231" s="20"/>
      <c r="RPS231" s="20"/>
      <c r="RPT231" s="20"/>
      <c r="RPU231" s="20"/>
      <c r="RPV231" s="20"/>
      <c r="RPW231" s="20"/>
      <c r="RPX231" s="20"/>
      <c r="RPY231" s="20"/>
      <c r="RPZ231" s="20"/>
      <c r="RQA231" s="20"/>
      <c r="RQB231" s="20"/>
      <c r="RQC231" s="20"/>
      <c r="RQD231" s="20"/>
      <c r="RQE231" s="20"/>
      <c r="RQF231" s="20"/>
      <c r="RQG231" s="20"/>
      <c r="RQH231" s="20"/>
      <c r="RQI231" s="20"/>
      <c r="RQJ231" s="20"/>
      <c r="RQK231" s="20"/>
      <c r="RQL231" s="20"/>
      <c r="RQM231" s="20"/>
      <c r="RQN231" s="20"/>
      <c r="RQO231" s="20"/>
      <c r="RQP231" s="20"/>
      <c r="RQQ231" s="20"/>
      <c r="RQR231" s="20"/>
      <c r="RQS231" s="20"/>
      <c r="RQT231" s="20"/>
      <c r="RQU231" s="20"/>
      <c r="RQV231" s="20"/>
      <c r="RQW231" s="20"/>
      <c r="RQX231" s="20"/>
      <c r="RQY231" s="20"/>
      <c r="RQZ231" s="20"/>
      <c r="RRA231" s="20"/>
      <c r="RRB231" s="20"/>
      <c r="RRC231" s="20"/>
      <c r="RRD231" s="20"/>
      <c r="RRE231" s="20"/>
      <c r="RRF231" s="20"/>
      <c r="RRG231" s="20"/>
      <c r="RRH231" s="20"/>
      <c r="RRI231" s="20"/>
      <c r="RRJ231" s="20"/>
      <c r="RRK231" s="20"/>
      <c r="RRL231" s="20"/>
      <c r="RRM231" s="20"/>
      <c r="RRN231" s="20"/>
      <c r="RRO231" s="20"/>
      <c r="RRP231" s="20"/>
      <c r="RRQ231" s="20"/>
      <c r="RRR231" s="20"/>
      <c r="RRS231" s="20"/>
      <c r="RRT231" s="20"/>
      <c r="RRU231" s="20"/>
      <c r="RRV231" s="20"/>
      <c r="RRW231" s="20"/>
      <c r="RRX231" s="20"/>
      <c r="RRY231" s="20"/>
      <c r="RRZ231" s="20"/>
      <c r="RSA231" s="20"/>
      <c r="RSB231" s="20"/>
      <c r="RSC231" s="20"/>
      <c r="RSD231" s="20"/>
      <c r="RSE231" s="20"/>
      <c r="RSF231" s="20"/>
      <c r="RSG231" s="20"/>
      <c r="RSH231" s="20"/>
      <c r="RSI231" s="20"/>
      <c r="RSJ231" s="20"/>
      <c r="RSK231" s="20"/>
      <c r="RSL231" s="20"/>
      <c r="RSM231" s="20"/>
      <c r="RSN231" s="20"/>
      <c r="RSO231" s="20"/>
      <c r="RSP231" s="20"/>
      <c r="RSQ231" s="20"/>
      <c r="RSR231" s="20"/>
      <c r="RSS231" s="20"/>
      <c r="RST231" s="20"/>
      <c r="RSU231" s="20"/>
      <c r="RSV231" s="20"/>
      <c r="RSW231" s="20"/>
      <c r="RSX231" s="20"/>
      <c r="RSY231" s="20"/>
      <c r="RSZ231" s="20"/>
      <c r="RTA231" s="20"/>
      <c r="RTB231" s="20"/>
      <c r="RTC231" s="20"/>
      <c r="RTD231" s="20"/>
      <c r="RTE231" s="20"/>
      <c r="RTF231" s="20"/>
      <c r="RTG231" s="20"/>
      <c r="RTH231" s="20"/>
      <c r="RTI231" s="20"/>
      <c r="RTJ231" s="20"/>
      <c r="RTK231" s="20"/>
      <c r="RTL231" s="20"/>
      <c r="RTM231" s="20"/>
      <c r="RTN231" s="20"/>
      <c r="RTO231" s="20"/>
      <c r="RTP231" s="20"/>
      <c r="RTQ231" s="20"/>
      <c r="RTR231" s="20"/>
      <c r="RTS231" s="20"/>
      <c r="RTT231" s="20"/>
      <c r="RTU231" s="20"/>
      <c r="RTV231" s="20"/>
      <c r="RTW231" s="20"/>
      <c r="RTX231" s="20"/>
      <c r="RTY231" s="20"/>
      <c r="RTZ231" s="20"/>
      <c r="RUA231" s="20"/>
      <c r="RUB231" s="20"/>
      <c r="RUC231" s="20"/>
      <c r="RUD231" s="20"/>
      <c r="RUE231" s="20"/>
      <c r="RUF231" s="20"/>
      <c r="RUG231" s="20"/>
      <c r="RUH231" s="20"/>
      <c r="RUI231" s="20"/>
      <c r="RUJ231" s="20"/>
      <c r="RUK231" s="20"/>
      <c r="RUL231" s="20"/>
      <c r="RUM231" s="20"/>
      <c r="RUN231" s="20"/>
      <c r="RUO231" s="20"/>
      <c r="RUP231" s="20"/>
      <c r="RUQ231" s="20"/>
      <c r="RUR231" s="20"/>
      <c r="RUS231" s="20"/>
      <c r="RUT231" s="20"/>
      <c r="RUU231" s="20"/>
      <c r="RUV231" s="20"/>
      <c r="RUW231" s="20"/>
      <c r="RUX231" s="20"/>
      <c r="RUY231" s="20"/>
      <c r="RUZ231" s="20"/>
      <c r="RVA231" s="20"/>
      <c r="RVB231" s="20"/>
      <c r="RVC231" s="20"/>
      <c r="RVD231" s="20"/>
      <c r="RVE231" s="20"/>
      <c r="RVF231" s="20"/>
      <c r="RVG231" s="20"/>
      <c r="RVH231" s="20"/>
      <c r="RVI231" s="20"/>
      <c r="RVJ231" s="20"/>
      <c r="RVK231" s="20"/>
      <c r="RVL231" s="20"/>
      <c r="RVM231" s="20"/>
      <c r="RVN231" s="20"/>
      <c r="RVO231" s="20"/>
      <c r="RVP231" s="20"/>
      <c r="RVQ231" s="20"/>
      <c r="RVR231" s="20"/>
      <c r="RVS231" s="20"/>
      <c r="RVT231" s="20"/>
      <c r="RVU231" s="20"/>
      <c r="RVV231" s="20"/>
      <c r="RVW231" s="20"/>
      <c r="RVX231" s="20"/>
      <c r="RVY231" s="20"/>
      <c r="RVZ231" s="20"/>
      <c r="RWA231" s="20"/>
      <c r="RWB231" s="20"/>
      <c r="RWC231" s="20"/>
      <c r="RWD231" s="20"/>
      <c r="RWE231" s="20"/>
      <c r="RWF231" s="20"/>
      <c r="RWG231" s="20"/>
      <c r="RWH231" s="20"/>
      <c r="RWI231" s="20"/>
      <c r="RWJ231" s="20"/>
      <c r="RWK231" s="20"/>
      <c r="RWL231" s="20"/>
      <c r="RWM231" s="20"/>
      <c r="RWN231" s="20"/>
      <c r="RWO231" s="20"/>
      <c r="RWP231" s="20"/>
      <c r="RWQ231" s="20"/>
      <c r="RWR231" s="20"/>
      <c r="RWS231" s="20"/>
      <c r="RWT231" s="20"/>
      <c r="RWU231" s="20"/>
      <c r="RWV231" s="20"/>
      <c r="RWW231" s="20"/>
      <c r="RWX231" s="20"/>
      <c r="RWY231" s="20"/>
      <c r="RWZ231" s="20"/>
      <c r="RXA231" s="20"/>
      <c r="RXB231" s="20"/>
      <c r="RXC231" s="20"/>
      <c r="RXD231" s="20"/>
      <c r="RXE231" s="20"/>
      <c r="RXF231" s="20"/>
      <c r="RXG231" s="20"/>
      <c r="RXH231" s="20"/>
      <c r="RXI231" s="20"/>
      <c r="RXJ231" s="20"/>
      <c r="RXK231" s="20"/>
      <c r="RXL231" s="20"/>
      <c r="RXM231" s="20"/>
      <c r="RXN231" s="20"/>
      <c r="RXO231" s="20"/>
      <c r="RXP231" s="20"/>
      <c r="RXQ231" s="20"/>
      <c r="RXR231" s="20"/>
      <c r="RXS231" s="20"/>
      <c r="RXT231" s="20"/>
      <c r="RXU231" s="20"/>
      <c r="RXV231" s="20"/>
      <c r="RXW231" s="20"/>
      <c r="RXX231" s="20"/>
      <c r="RXY231" s="20"/>
      <c r="RXZ231" s="20"/>
      <c r="RYA231" s="20"/>
      <c r="RYB231" s="20"/>
      <c r="RYC231" s="20"/>
      <c r="RYD231" s="20"/>
      <c r="RYE231" s="20"/>
      <c r="RYF231" s="20"/>
      <c r="RYG231" s="20"/>
      <c r="RYH231" s="20"/>
      <c r="RYI231" s="20"/>
      <c r="RYJ231" s="20"/>
      <c r="RYK231" s="20"/>
      <c r="RYL231" s="20"/>
      <c r="RYM231" s="20"/>
      <c r="RYN231" s="20"/>
      <c r="RYO231" s="20"/>
      <c r="RYP231" s="20"/>
      <c r="RYQ231" s="20"/>
      <c r="RYR231" s="20"/>
      <c r="RYS231" s="20"/>
      <c r="RYT231" s="20"/>
      <c r="RYU231" s="20"/>
      <c r="RYV231" s="20"/>
      <c r="RYW231" s="20"/>
      <c r="RYX231" s="20"/>
      <c r="RYY231" s="20"/>
      <c r="RYZ231" s="20"/>
      <c r="RZA231" s="20"/>
      <c r="RZB231" s="20"/>
      <c r="RZC231" s="20"/>
      <c r="RZD231" s="20"/>
      <c r="RZE231" s="20"/>
      <c r="RZF231" s="20"/>
      <c r="RZG231" s="20"/>
      <c r="RZH231" s="20"/>
      <c r="RZI231" s="20"/>
      <c r="RZJ231" s="20"/>
      <c r="RZK231" s="20"/>
      <c r="RZL231" s="20"/>
      <c r="RZM231" s="20"/>
      <c r="RZN231" s="20"/>
      <c r="RZO231" s="20"/>
      <c r="RZP231" s="20"/>
      <c r="RZQ231" s="20"/>
      <c r="RZR231" s="20"/>
      <c r="RZS231" s="20"/>
      <c r="RZT231" s="20"/>
      <c r="RZU231" s="20"/>
      <c r="RZV231" s="20"/>
      <c r="RZW231" s="20"/>
      <c r="RZX231" s="20"/>
      <c r="RZY231" s="20"/>
      <c r="RZZ231" s="20"/>
      <c r="SAA231" s="20"/>
      <c r="SAB231" s="20"/>
      <c r="SAC231" s="20"/>
      <c r="SAD231" s="20"/>
      <c r="SAE231" s="20"/>
      <c r="SAF231" s="20"/>
      <c r="SAG231" s="20"/>
      <c r="SAH231" s="20"/>
      <c r="SAI231" s="20"/>
      <c r="SAJ231" s="20"/>
      <c r="SAK231" s="20"/>
      <c r="SAL231" s="20"/>
      <c r="SAM231" s="20"/>
      <c r="SAN231" s="20"/>
      <c r="SAO231" s="20"/>
      <c r="SAP231" s="20"/>
      <c r="SAQ231" s="20"/>
      <c r="SAR231" s="20"/>
      <c r="SAS231" s="20"/>
      <c r="SAT231" s="20"/>
      <c r="SAU231" s="20"/>
      <c r="SAV231" s="20"/>
      <c r="SAW231" s="20"/>
      <c r="SAX231" s="20"/>
      <c r="SAY231" s="20"/>
      <c r="SAZ231" s="20"/>
      <c r="SBA231" s="20"/>
      <c r="SBB231" s="20"/>
      <c r="SBC231" s="20"/>
      <c r="SBD231" s="20"/>
      <c r="SBE231" s="20"/>
      <c r="SBF231" s="20"/>
      <c r="SBG231" s="20"/>
      <c r="SBH231" s="20"/>
      <c r="SBI231" s="20"/>
      <c r="SBJ231" s="20"/>
      <c r="SBK231" s="20"/>
      <c r="SBL231" s="20"/>
      <c r="SBM231" s="20"/>
      <c r="SBN231" s="20"/>
      <c r="SBO231" s="20"/>
      <c r="SBP231" s="20"/>
      <c r="SBQ231" s="20"/>
      <c r="SBR231" s="20"/>
      <c r="SBS231" s="20"/>
      <c r="SBT231" s="20"/>
      <c r="SBU231" s="20"/>
      <c r="SBV231" s="20"/>
      <c r="SBW231" s="20"/>
      <c r="SBX231" s="20"/>
      <c r="SBY231" s="20"/>
      <c r="SBZ231" s="20"/>
      <c r="SCA231" s="20"/>
      <c r="SCB231" s="20"/>
      <c r="SCC231" s="20"/>
      <c r="SCD231" s="20"/>
      <c r="SCE231" s="20"/>
      <c r="SCF231" s="20"/>
      <c r="SCG231" s="20"/>
      <c r="SCH231" s="20"/>
      <c r="SCI231" s="20"/>
      <c r="SCJ231" s="20"/>
      <c r="SCK231" s="20"/>
      <c r="SCL231" s="20"/>
      <c r="SCM231" s="20"/>
      <c r="SCN231" s="20"/>
      <c r="SCO231" s="20"/>
      <c r="SCP231" s="20"/>
      <c r="SCQ231" s="20"/>
      <c r="SCR231" s="20"/>
      <c r="SCS231" s="20"/>
      <c r="SCT231" s="20"/>
      <c r="SCU231" s="20"/>
      <c r="SCV231" s="20"/>
      <c r="SCW231" s="20"/>
      <c r="SCX231" s="20"/>
      <c r="SCY231" s="20"/>
      <c r="SCZ231" s="20"/>
      <c r="SDA231" s="20"/>
      <c r="SDB231" s="20"/>
      <c r="SDC231" s="20"/>
      <c r="SDD231" s="20"/>
      <c r="SDE231" s="20"/>
      <c r="SDF231" s="20"/>
      <c r="SDG231" s="20"/>
      <c r="SDH231" s="20"/>
      <c r="SDI231" s="20"/>
      <c r="SDJ231" s="20"/>
      <c r="SDK231" s="20"/>
      <c r="SDL231" s="20"/>
      <c r="SDM231" s="20"/>
      <c r="SDN231" s="20"/>
      <c r="SDO231" s="20"/>
      <c r="SDP231" s="20"/>
      <c r="SDQ231" s="20"/>
      <c r="SDR231" s="20"/>
      <c r="SDS231" s="20"/>
      <c r="SDT231" s="20"/>
      <c r="SDU231" s="20"/>
      <c r="SDV231" s="20"/>
      <c r="SDW231" s="20"/>
      <c r="SDX231" s="20"/>
      <c r="SDY231" s="20"/>
      <c r="SDZ231" s="20"/>
      <c r="SEA231" s="20"/>
      <c r="SEB231" s="20"/>
      <c r="SEC231" s="20"/>
      <c r="SED231" s="20"/>
      <c r="SEE231" s="20"/>
      <c r="SEF231" s="20"/>
      <c r="SEG231" s="20"/>
      <c r="SEH231" s="20"/>
      <c r="SEI231" s="20"/>
      <c r="SEJ231" s="20"/>
      <c r="SEK231" s="20"/>
      <c r="SEL231" s="20"/>
      <c r="SEM231" s="20"/>
      <c r="SEN231" s="20"/>
      <c r="SEO231" s="20"/>
      <c r="SEP231" s="20"/>
      <c r="SEQ231" s="20"/>
      <c r="SER231" s="20"/>
      <c r="SES231" s="20"/>
      <c r="SET231" s="20"/>
      <c r="SEU231" s="20"/>
      <c r="SEV231" s="20"/>
      <c r="SEW231" s="20"/>
      <c r="SEX231" s="20"/>
      <c r="SEY231" s="20"/>
      <c r="SEZ231" s="20"/>
      <c r="SFA231" s="20"/>
      <c r="SFB231" s="20"/>
      <c r="SFC231" s="20"/>
      <c r="SFD231" s="20"/>
      <c r="SFE231" s="20"/>
      <c r="SFF231" s="20"/>
      <c r="SFG231" s="20"/>
      <c r="SFH231" s="20"/>
      <c r="SFI231" s="20"/>
      <c r="SFJ231" s="20"/>
      <c r="SFK231" s="20"/>
      <c r="SFL231" s="20"/>
      <c r="SFM231" s="20"/>
      <c r="SFN231" s="20"/>
      <c r="SFO231" s="20"/>
      <c r="SFP231" s="20"/>
      <c r="SFQ231" s="20"/>
      <c r="SFR231" s="20"/>
      <c r="SFS231" s="20"/>
      <c r="SFT231" s="20"/>
      <c r="SFU231" s="20"/>
      <c r="SFV231" s="20"/>
      <c r="SFW231" s="20"/>
      <c r="SFX231" s="20"/>
      <c r="SFY231" s="20"/>
      <c r="SFZ231" s="20"/>
      <c r="SGA231" s="20"/>
      <c r="SGB231" s="20"/>
      <c r="SGC231" s="20"/>
      <c r="SGD231" s="20"/>
      <c r="SGE231" s="20"/>
      <c r="SGF231" s="20"/>
      <c r="SGG231" s="20"/>
      <c r="SGH231" s="20"/>
      <c r="SGI231" s="20"/>
      <c r="SGJ231" s="20"/>
      <c r="SGK231" s="20"/>
      <c r="SGL231" s="20"/>
      <c r="SGM231" s="20"/>
      <c r="SGN231" s="20"/>
      <c r="SGO231" s="20"/>
      <c r="SGP231" s="20"/>
      <c r="SGQ231" s="20"/>
      <c r="SGR231" s="20"/>
      <c r="SGS231" s="20"/>
      <c r="SGT231" s="20"/>
      <c r="SGU231" s="20"/>
      <c r="SGV231" s="20"/>
      <c r="SGW231" s="20"/>
      <c r="SGX231" s="20"/>
      <c r="SGY231" s="20"/>
      <c r="SGZ231" s="20"/>
      <c r="SHA231" s="20"/>
      <c r="SHB231" s="20"/>
      <c r="SHC231" s="20"/>
      <c r="SHD231" s="20"/>
      <c r="SHE231" s="20"/>
      <c r="SHF231" s="20"/>
      <c r="SHG231" s="20"/>
      <c r="SHH231" s="20"/>
      <c r="SHI231" s="20"/>
      <c r="SHJ231" s="20"/>
      <c r="SHK231" s="20"/>
      <c r="SHL231" s="20"/>
      <c r="SHM231" s="20"/>
      <c r="SHN231" s="20"/>
      <c r="SHO231" s="20"/>
      <c r="SHP231" s="20"/>
      <c r="SHQ231" s="20"/>
      <c r="SHR231" s="20"/>
      <c r="SHS231" s="20"/>
      <c r="SHT231" s="20"/>
      <c r="SHU231" s="20"/>
      <c r="SHV231" s="20"/>
      <c r="SHW231" s="20"/>
      <c r="SHX231" s="20"/>
      <c r="SHY231" s="20"/>
      <c r="SHZ231" s="20"/>
      <c r="SIA231" s="20"/>
      <c r="SIB231" s="20"/>
      <c r="SIC231" s="20"/>
      <c r="SID231" s="20"/>
      <c r="SIE231" s="20"/>
      <c r="SIF231" s="20"/>
      <c r="SIG231" s="20"/>
      <c r="SIH231" s="20"/>
      <c r="SII231" s="20"/>
      <c r="SIJ231" s="20"/>
      <c r="SIK231" s="20"/>
      <c r="SIL231" s="20"/>
      <c r="SIM231" s="20"/>
      <c r="SIN231" s="20"/>
      <c r="SIO231" s="20"/>
      <c r="SIP231" s="20"/>
      <c r="SIQ231" s="20"/>
      <c r="SIR231" s="20"/>
      <c r="SIS231" s="20"/>
      <c r="SIT231" s="20"/>
      <c r="SIU231" s="20"/>
      <c r="SIV231" s="20"/>
      <c r="SIW231" s="20"/>
      <c r="SIX231" s="20"/>
      <c r="SIY231" s="20"/>
      <c r="SIZ231" s="20"/>
      <c r="SJA231" s="20"/>
      <c r="SJB231" s="20"/>
      <c r="SJC231" s="20"/>
      <c r="SJD231" s="20"/>
      <c r="SJE231" s="20"/>
      <c r="SJF231" s="20"/>
      <c r="SJG231" s="20"/>
      <c r="SJH231" s="20"/>
      <c r="SJI231" s="20"/>
      <c r="SJJ231" s="20"/>
      <c r="SJK231" s="20"/>
      <c r="SJL231" s="20"/>
      <c r="SJM231" s="20"/>
      <c r="SJN231" s="20"/>
      <c r="SJO231" s="20"/>
      <c r="SJP231" s="20"/>
      <c r="SJQ231" s="20"/>
      <c r="SJR231" s="20"/>
      <c r="SJS231" s="20"/>
      <c r="SJT231" s="20"/>
      <c r="SJU231" s="20"/>
      <c r="SJV231" s="20"/>
      <c r="SJW231" s="20"/>
      <c r="SJX231" s="20"/>
      <c r="SJY231" s="20"/>
      <c r="SJZ231" s="20"/>
      <c r="SKA231" s="20"/>
      <c r="SKB231" s="20"/>
      <c r="SKC231" s="20"/>
      <c r="SKD231" s="20"/>
      <c r="SKE231" s="20"/>
      <c r="SKF231" s="20"/>
      <c r="SKG231" s="20"/>
      <c r="SKH231" s="20"/>
      <c r="SKI231" s="20"/>
      <c r="SKJ231" s="20"/>
      <c r="SKK231" s="20"/>
      <c r="SKL231" s="20"/>
      <c r="SKM231" s="20"/>
      <c r="SKN231" s="20"/>
      <c r="SKO231" s="20"/>
      <c r="SKP231" s="20"/>
      <c r="SKQ231" s="20"/>
      <c r="SKR231" s="20"/>
      <c r="SKS231" s="20"/>
      <c r="SKT231" s="20"/>
      <c r="SKU231" s="20"/>
      <c r="SKV231" s="20"/>
      <c r="SKW231" s="20"/>
      <c r="SKX231" s="20"/>
      <c r="SKY231" s="20"/>
      <c r="SKZ231" s="20"/>
      <c r="SLA231" s="20"/>
      <c r="SLB231" s="20"/>
      <c r="SLC231" s="20"/>
      <c r="SLD231" s="20"/>
      <c r="SLE231" s="20"/>
      <c r="SLF231" s="20"/>
      <c r="SLG231" s="20"/>
      <c r="SLH231" s="20"/>
      <c r="SLI231" s="20"/>
      <c r="SLJ231" s="20"/>
      <c r="SLK231" s="20"/>
      <c r="SLL231" s="20"/>
      <c r="SLM231" s="20"/>
      <c r="SLN231" s="20"/>
      <c r="SLO231" s="20"/>
      <c r="SLP231" s="20"/>
      <c r="SLQ231" s="20"/>
      <c r="SLR231" s="20"/>
      <c r="SLS231" s="20"/>
      <c r="SLT231" s="20"/>
      <c r="SLU231" s="20"/>
      <c r="SLV231" s="20"/>
      <c r="SLW231" s="20"/>
      <c r="SLX231" s="20"/>
      <c r="SLY231" s="20"/>
      <c r="SLZ231" s="20"/>
      <c r="SMA231" s="20"/>
      <c r="SMB231" s="20"/>
      <c r="SMC231" s="20"/>
      <c r="SMD231" s="20"/>
      <c r="SME231" s="20"/>
      <c r="SMF231" s="20"/>
      <c r="SMG231" s="20"/>
      <c r="SMH231" s="20"/>
      <c r="SMI231" s="20"/>
      <c r="SMJ231" s="20"/>
      <c r="SMK231" s="20"/>
      <c r="SML231" s="20"/>
      <c r="SMM231" s="20"/>
      <c r="SMN231" s="20"/>
      <c r="SMO231" s="20"/>
      <c r="SMP231" s="20"/>
      <c r="SMQ231" s="20"/>
      <c r="SMR231" s="20"/>
      <c r="SMS231" s="20"/>
      <c r="SMT231" s="20"/>
      <c r="SMU231" s="20"/>
      <c r="SMV231" s="20"/>
      <c r="SMW231" s="20"/>
      <c r="SMX231" s="20"/>
      <c r="SMY231" s="20"/>
      <c r="SMZ231" s="20"/>
      <c r="SNA231" s="20"/>
      <c r="SNB231" s="20"/>
      <c r="SNC231" s="20"/>
      <c r="SND231" s="20"/>
      <c r="SNE231" s="20"/>
      <c r="SNF231" s="20"/>
      <c r="SNG231" s="20"/>
      <c r="SNH231" s="20"/>
      <c r="SNI231" s="20"/>
      <c r="SNJ231" s="20"/>
      <c r="SNK231" s="20"/>
      <c r="SNL231" s="20"/>
      <c r="SNM231" s="20"/>
      <c r="SNN231" s="20"/>
      <c r="SNO231" s="20"/>
      <c r="SNP231" s="20"/>
      <c r="SNQ231" s="20"/>
      <c r="SNR231" s="20"/>
      <c r="SNS231" s="20"/>
      <c r="SNT231" s="20"/>
      <c r="SNU231" s="20"/>
      <c r="SNV231" s="20"/>
      <c r="SNW231" s="20"/>
      <c r="SNX231" s="20"/>
      <c r="SNY231" s="20"/>
      <c r="SNZ231" s="20"/>
      <c r="SOA231" s="20"/>
      <c r="SOB231" s="20"/>
      <c r="SOC231" s="20"/>
      <c r="SOD231" s="20"/>
      <c r="SOE231" s="20"/>
      <c r="SOF231" s="20"/>
      <c r="SOG231" s="20"/>
      <c r="SOH231" s="20"/>
      <c r="SOI231" s="20"/>
      <c r="SOJ231" s="20"/>
      <c r="SOK231" s="20"/>
      <c r="SOL231" s="20"/>
      <c r="SOM231" s="20"/>
      <c r="SON231" s="20"/>
      <c r="SOO231" s="20"/>
      <c r="SOP231" s="20"/>
      <c r="SOQ231" s="20"/>
      <c r="SOR231" s="20"/>
      <c r="SOS231" s="20"/>
      <c r="SOT231" s="20"/>
      <c r="SOU231" s="20"/>
      <c r="SOV231" s="20"/>
      <c r="SOW231" s="20"/>
      <c r="SOX231" s="20"/>
      <c r="SOY231" s="20"/>
      <c r="SOZ231" s="20"/>
      <c r="SPA231" s="20"/>
      <c r="SPB231" s="20"/>
      <c r="SPC231" s="20"/>
      <c r="SPD231" s="20"/>
      <c r="SPE231" s="20"/>
      <c r="SPF231" s="20"/>
      <c r="SPG231" s="20"/>
      <c r="SPH231" s="20"/>
      <c r="SPI231" s="20"/>
      <c r="SPJ231" s="20"/>
      <c r="SPK231" s="20"/>
      <c r="SPL231" s="20"/>
      <c r="SPM231" s="20"/>
      <c r="SPN231" s="20"/>
      <c r="SPO231" s="20"/>
      <c r="SPP231" s="20"/>
      <c r="SPQ231" s="20"/>
      <c r="SPR231" s="20"/>
      <c r="SPS231" s="20"/>
      <c r="SPT231" s="20"/>
      <c r="SPU231" s="20"/>
      <c r="SPV231" s="20"/>
      <c r="SPW231" s="20"/>
      <c r="SPX231" s="20"/>
      <c r="SPY231" s="20"/>
      <c r="SPZ231" s="20"/>
      <c r="SQA231" s="20"/>
      <c r="SQB231" s="20"/>
      <c r="SQC231" s="20"/>
      <c r="SQD231" s="20"/>
      <c r="SQE231" s="20"/>
      <c r="SQF231" s="20"/>
      <c r="SQG231" s="20"/>
      <c r="SQH231" s="20"/>
      <c r="SQI231" s="20"/>
      <c r="SQJ231" s="20"/>
      <c r="SQK231" s="20"/>
      <c r="SQL231" s="20"/>
      <c r="SQM231" s="20"/>
      <c r="SQN231" s="20"/>
      <c r="SQO231" s="20"/>
      <c r="SQP231" s="20"/>
      <c r="SQQ231" s="20"/>
      <c r="SQR231" s="20"/>
      <c r="SQS231" s="20"/>
      <c r="SQT231" s="20"/>
      <c r="SQU231" s="20"/>
      <c r="SQV231" s="20"/>
      <c r="SQW231" s="20"/>
      <c r="SQX231" s="20"/>
      <c r="SQY231" s="20"/>
      <c r="SQZ231" s="20"/>
      <c r="SRA231" s="20"/>
      <c r="SRB231" s="20"/>
      <c r="SRC231" s="20"/>
      <c r="SRD231" s="20"/>
      <c r="SRE231" s="20"/>
      <c r="SRF231" s="20"/>
      <c r="SRG231" s="20"/>
      <c r="SRH231" s="20"/>
      <c r="SRI231" s="20"/>
      <c r="SRJ231" s="20"/>
      <c r="SRK231" s="20"/>
      <c r="SRL231" s="20"/>
      <c r="SRM231" s="20"/>
      <c r="SRN231" s="20"/>
      <c r="SRO231" s="20"/>
      <c r="SRP231" s="20"/>
      <c r="SRQ231" s="20"/>
      <c r="SRR231" s="20"/>
      <c r="SRS231" s="20"/>
      <c r="SRT231" s="20"/>
      <c r="SRU231" s="20"/>
      <c r="SRV231" s="20"/>
      <c r="SRW231" s="20"/>
      <c r="SRX231" s="20"/>
      <c r="SRY231" s="20"/>
      <c r="SRZ231" s="20"/>
      <c r="SSA231" s="20"/>
      <c r="SSB231" s="20"/>
      <c r="SSC231" s="20"/>
      <c r="SSD231" s="20"/>
      <c r="SSE231" s="20"/>
      <c r="SSF231" s="20"/>
      <c r="SSG231" s="20"/>
      <c r="SSH231" s="20"/>
      <c r="SSI231" s="20"/>
      <c r="SSJ231" s="20"/>
      <c r="SSK231" s="20"/>
      <c r="SSL231" s="20"/>
      <c r="SSM231" s="20"/>
      <c r="SSN231" s="20"/>
      <c r="SSO231" s="20"/>
      <c r="SSP231" s="20"/>
      <c r="SSQ231" s="20"/>
      <c r="SSR231" s="20"/>
      <c r="SSS231" s="20"/>
      <c r="SST231" s="20"/>
      <c r="SSU231" s="20"/>
      <c r="SSV231" s="20"/>
      <c r="SSW231" s="20"/>
      <c r="SSX231" s="20"/>
      <c r="SSY231" s="20"/>
      <c r="SSZ231" s="20"/>
      <c r="STA231" s="20"/>
      <c r="STB231" s="20"/>
      <c r="STC231" s="20"/>
      <c r="STD231" s="20"/>
      <c r="STE231" s="20"/>
      <c r="STF231" s="20"/>
      <c r="STG231" s="20"/>
      <c r="STH231" s="20"/>
      <c r="STI231" s="20"/>
      <c r="STJ231" s="20"/>
      <c r="STK231" s="20"/>
      <c r="STL231" s="20"/>
      <c r="STM231" s="20"/>
      <c r="STN231" s="20"/>
      <c r="STO231" s="20"/>
      <c r="STP231" s="20"/>
      <c r="STQ231" s="20"/>
      <c r="STR231" s="20"/>
      <c r="STS231" s="20"/>
      <c r="STT231" s="20"/>
      <c r="STU231" s="20"/>
      <c r="STV231" s="20"/>
      <c r="STW231" s="20"/>
      <c r="STX231" s="20"/>
      <c r="STY231" s="20"/>
      <c r="STZ231" s="20"/>
      <c r="SUA231" s="20"/>
      <c r="SUB231" s="20"/>
      <c r="SUC231" s="20"/>
      <c r="SUD231" s="20"/>
      <c r="SUE231" s="20"/>
      <c r="SUF231" s="20"/>
      <c r="SUG231" s="20"/>
      <c r="SUH231" s="20"/>
      <c r="SUI231" s="20"/>
      <c r="SUJ231" s="20"/>
      <c r="SUK231" s="20"/>
      <c r="SUL231" s="20"/>
      <c r="SUM231" s="20"/>
      <c r="SUN231" s="20"/>
      <c r="SUO231" s="20"/>
      <c r="SUP231" s="20"/>
      <c r="SUQ231" s="20"/>
      <c r="SUR231" s="20"/>
      <c r="SUS231" s="20"/>
      <c r="SUT231" s="20"/>
      <c r="SUU231" s="20"/>
      <c r="SUV231" s="20"/>
      <c r="SUW231" s="20"/>
      <c r="SUX231" s="20"/>
      <c r="SUY231" s="20"/>
      <c r="SUZ231" s="20"/>
      <c r="SVA231" s="20"/>
      <c r="SVB231" s="20"/>
      <c r="SVC231" s="20"/>
      <c r="SVD231" s="20"/>
      <c r="SVE231" s="20"/>
      <c r="SVF231" s="20"/>
      <c r="SVG231" s="20"/>
      <c r="SVH231" s="20"/>
      <c r="SVI231" s="20"/>
      <c r="SVJ231" s="20"/>
      <c r="SVK231" s="20"/>
      <c r="SVL231" s="20"/>
      <c r="SVM231" s="20"/>
      <c r="SVN231" s="20"/>
      <c r="SVO231" s="20"/>
      <c r="SVP231" s="20"/>
      <c r="SVQ231" s="20"/>
      <c r="SVR231" s="20"/>
      <c r="SVS231" s="20"/>
      <c r="SVT231" s="20"/>
      <c r="SVU231" s="20"/>
      <c r="SVV231" s="20"/>
      <c r="SVW231" s="20"/>
      <c r="SVX231" s="20"/>
      <c r="SVY231" s="20"/>
      <c r="SVZ231" s="20"/>
      <c r="SWA231" s="20"/>
      <c r="SWB231" s="20"/>
      <c r="SWC231" s="20"/>
      <c r="SWD231" s="20"/>
      <c r="SWE231" s="20"/>
      <c r="SWF231" s="20"/>
      <c r="SWG231" s="20"/>
      <c r="SWH231" s="20"/>
      <c r="SWI231" s="20"/>
      <c r="SWJ231" s="20"/>
      <c r="SWK231" s="20"/>
      <c r="SWL231" s="20"/>
      <c r="SWM231" s="20"/>
      <c r="SWN231" s="20"/>
      <c r="SWO231" s="20"/>
      <c r="SWP231" s="20"/>
      <c r="SWQ231" s="20"/>
      <c r="SWR231" s="20"/>
      <c r="SWS231" s="20"/>
      <c r="SWT231" s="20"/>
      <c r="SWU231" s="20"/>
      <c r="SWV231" s="20"/>
      <c r="SWW231" s="20"/>
      <c r="SWX231" s="20"/>
      <c r="SWY231" s="20"/>
      <c r="SWZ231" s="20"/>
      <c r="SXA231" s="20"/>
      <c r="SXB231" s="20"/>
      <c r="SXC231" s="20"/>
      <c r="SXD231" s="20"/>
      <c r="SXE231" s="20"/>
      <c r="SXF231" s="20"/>
      <c r="SXG231" s="20"/>
      <c r="SXH231" s="20"/>
      <c r="SXI231" s="20"/>
      <c r="SXJ231" s="20"/>
      <c r="SXK231" s="20"/>
      <c r="SXL231" s="20"/>
      <c r="SXM231" s="20"/>
      <c r="SXN231" s="20"/>
      <c r="SXO231" s="20"/>
      <c r="SXP231" s="20"/>
      <c r="SXQ231" s="20"/>
      <c r="SXR231" s="20"/>
      <c r="SXS231" s="20"/>
      <c r="SXT231" s="20"/>
      <c r="SXU231" s="20"/>
      <c r="SXV231" s="20"/>
      <c r="SXW231" s="20"/>
      <c r="SXX231" s="20"/>
      <c r="SXY231" s="20"/>
      <c r="SXZ231" s="20"/>
      <c r="SYA231" s="20"/>
      <c r="SYB231" s="20"/>
      <c r="SYC231" s="20"/>
      <c r="SYD231" s="20"/>
      <c r="SYE231" s="20"/>
      <c r="SYF231" s="20"/>
      <c r="SYG231" s="20"/>
      <c r="SYH231" s="20"/>
      <c r="SYI231" s="20"/>
      <c r="SYJ231" s="20"/>
      <c r="SYK231" s="20"/>
      <c r="SYL231" s="20"/>
      <c r="SYM231" s="20"/>
      <c r="SYN231" s="20"/>
      <c r="SYO231" s="20"/>
      <c r="SYP231" s="20"/>
      <c r="SYQ231" s="20"/>
      <c r="SYR231" s="20"/>
      <c r="SYS231" s="20"/>
      <c r="SYT231" s="20"/>
      <c r="SYU231" s="20"/>
      <c r="SYV231" s="20"/>
      <c r="SYW231" s="20"/>
      <c r="SYX231" s="20"/>
      <c r="SYY231" s="20"/>
      <c r="SYZ231" s="20"/>
      <c r="SZA231" s="20"/>
      <c r="SZB231" s="20"/>
      <c r="SZC231" s="20"/>
      <c r="SZD231" s="20"/>
      <c r="SZE231" s="20"/>
      <c r="SZF231" s="20"/>
      <c r="SZG231" s="20"/>
      <c r="SZH231" s="20"/>
      <c r="SZI231" s="20"/>
      <c r="SZJ231" s="20"/>
      <c r="SZK231" s="20"/>
      <c r="SZL231" s="20"/>
      <c r="SZM231" s="20"/>
      <c r="SZN231" s="20"/>
      <c r="SZO231" s="20"/>
      <c r="SZP231" s="20"/>
      <c r="SZQ231" s="20"/>
      <c r="SZR231" s="20"/>
      <c r="SZS231" s="20"/>
      <c r="SZT231" s="20"/>
      <c r="SZU231" s="20"/>
      <c r="SZV231" s="20"/>
      <c r="SZW231" s="20"/>
      <c r="SZX231" s="20"/>
      <c r="SZY231" s="20"/>
      <c r="SZZ231" s="20"/>
      <c r="TAA231" s="20"/>
      <c r="TAB231" s="20"/>
      <c r="TAC231" s="20"/>
      <c r="TAD231" s="20"/>
      <c r="TAE231" s="20"/>
      <c r="TAF231" s="20"/>
      <c r="TAG231" s="20"/>
      <c r="TAH231" s="20"/>
      <c r="TAI231" s="20"/>
      <c r="TAJ231" s="20"/>
      <c r="TAK231" s="20"/>
      <c r="TAL231" s="20"/>
      <c r="TAM231" s="20"/>
      <c r="TAN231" s="20"/>
      <c r="TAO231" s="20"/>
      <c r="TAP231" s="20"/>
      <c r="TAQ231" s="20"/>
      <c r="TAR231" s="20"/>
      <c r="TAS231" s="20"/>
      <c r="TAT231" s="20"/>
      <c r="TAU231" s="20"/>
      <c r="TAV231" s="20"/>
      <c r="TAW231" s="20"/>
      <c r="TAX231" s="20"/>
      <c r="TAY231" s="20"/>
      <c r="TAZ231" s="20"/>
      <c r="TBA231" s="20"/>
      <c r="TBB231" s="20"/>
      <c r="TBC231" s="20"/>
      <c r="TBD231" s="20"/>
      <c r="TBE231" s="20"/>
      <c r="TBF231" s="20"/>
      <c r="TBG231" s="20"/>
      <c r="TBH231" s="20"/>
      <c r="TBI231" s="20"/>
      <c r="TBJ231" s="20"/>
      <c r="TBK231" s="20"/>
      <c r="TBL231" s="20"/>
      <c r="TBM231" s="20"/>
      <c r="TBN231" s="20"/>
      <c r="TBO231" s="20"/>
      <c r="TBP231" s="20"/>
      <c r="TBQ231" s="20"/>
      <c r="TBR231" s="20"/>
      <c r="TBS231" s="20"/>
      <c r="TBT231" s="20"/>
      <c r="TBU231" s="20"/>
      <c r="TBV231" s="20"/>
      <c r="TBW231" s="20"/>
      <c r="TBX231" s="20"/>
      <c r="TBY231" s="20"/>
      <c r="TBZ231" s="20"/>
      <c r="TCA231" s="20"/>
      <c r="TCB231" s="20"/>
      <c r="TCC231" s="20"/>
      <c r="TCD231" s="20"/>
      <c r="TCE231" s="20"/>
      <c r="TCF231" s="20"/>
      <c r="TCG231" s="20"/>
      <c r="TCH231" s="20"/>
      <c r="TCI231" s="20"/>
      <c r="TCJ231" s="20"/>
      <c r="TCK231" s="20"/>
      <c r="TCL231" s="20"/>
      <c r="TCM231" s="20"/>
      <c r="TCN231" s="20"/>
      <c r="TCO231" s="20"/>
      <c r="TCP231" s="20"/>
      <c r="TCQ231" s="20"/>
      <c r="TCR231" s="20"/>
      <c r="TCS231" s="20"/>
      <c r="TCT231" s="20"/>
      <c r="TCU231" s="20"/>
      <c r="TCV231" s="20"/>
      <c r="TCW231" s="20"/>
      <c r="TCX231" s="20"/>
      <c r="TCY231" s="20"/>
      <c r="TCZ231" s="20"/>
      <c r="TDA231" s="20"/>
      <c r="TDB231" s="20"/>
      <c r="TDC231" s="20"/>
      <c r="TDD231" s="20"/>
      <c r="TDE231" s="20"/>
      <c r="TDF231" s="20"/>
      <c r="TDG231" s="20"/>
      <c r="TDH231" s="20"/>
      <c r="TDI231" s="20"/>
      <c r="TDJ231" s="20"/>
      <c r="TDK231" s="20"/>
      <c r="TDL231" s="20"/>
      <c r="TDM231" s="20"/>
      <c r="TDN231" s="20"/>
      <c r="TDO231" s="20"/>
      <c r="TDP231" s="20"/>
      <c r="TDQ231" s="20"/>
      <c r="TDR231" s="20"/>
      <c r="TDS231" s="20"/>
      <c r="TDT231" s="20"/>
      <c r="TDU231" s="20"/>
      <c r="TDV231" s="20"/>
      <c r="TDW231" s="20"/>
      <c r="TDX231" s="20"/>
      <c r="TDY231" s="20"/>
      <c r="TDZ231" s="20"/>
      <c r="TEA231" s="20"/>
      <c r="TEB231" s="20"/>
      <c r="TEC231" s="20"/>
      <c r="TED231" s="20"/>
      <c r="TEE231" s="20"/>
      <c r="TEF231" s="20"/>
      <c r="TEG231" s="20"/>
      <c r="TEH231" s="20"/>
      <c r="TEI231" s="20"/>
      <c r="TEJ231" s="20"/>
      <c r="TEK231" s="20"/>
      <c r="TEL231" s="20"/>
      <c r="TEM231" s="20"/>
      <c r="TEN231" s="20"/>
      <c r="TEO231" s="20"/>
      <c r="TEP231" s="20"/>
      <c r="TEQ231" s="20"/>
      <c r="TER231" s="20"/>
      <c r="TES231" s="20"/>
      <c r="TET231" s="20"/>
      <c r="TEU231" s="20"/>
      <c r="TEV231" s="20"/>
      <c r="TEW231" s="20"/>
      <c r="TEX231" s="20"/>
      <c r="TEY231" s="20"/>
      <c r="TEZ231" s="20"/>
      <c r="TFA231" s="20"/>
      <c r="TFB231" s="20"/>
      <c r="TFC231" s="20"/>
      <c r="TFD231" s="20"/>
      <c r="TFE231" s="20"/>
      <c r="TFF231" s="20"/>
      <c r="TFG231" s="20"/>
      <c r="TFH231" s="20"/>
      <c r="TFI231" s="20"/>
      <c r="TFJ231" s="20"/>
      <c r="TFK231" s="20"/>
      <c r="TFL231" s="20"/>
      <c r="TFM231" s="20"/>
      <c r="TFN231" s="20"/>
      <c r="TFO231" s="20"/>
      <c r="TFP231" s="20"/>
      <c r="TFQ231" s="20"/>
      <c r="TFR231" s="20"/>
      <c r="TFS231" s="20"/>
      <c r="TFT231" s="20"/>
      <c r="TFU231" s="20"/>
      <c r="TFV231" s="20"/>
      <c r="TFW231" s="20"/>
      <c r="TFX231" s="20"/>
      <c r="TFY231" s="20"/>
      <c r="TFZ231" s="20"/>
      <c r="TGA231" s="20"/>
      <c r="TGB231" s="20"/>
      <c r="TGC231" s="20"/>
      <c r="TGD231" s="20"/>
      <c r="TGE231" s="20"/>
      <c r="TGF231" s="20"/>
      <c r="TGG231" s="20"/>
      <c r="TGH231" s="20"/>
      <c r="TGI231" s="20"/>
      <c r="TGJ231" s="20"/>
      <c r="TGK231" s="20"/>
      <c r="TGL231" s="20"/>
      <c r="TGM231" s="20"/>
      <c r="TGN231" s="20"/>
      <c r="TGO231" s="20"/>
      <c r="TGP231" s="20"/>
      <c r="TGQ231" s="20"/>
      <c r="TGR231" s="20"/>
      <c r="TGS231" s="20"/>
      <c r="TGT231" s="20"/>
      <c r="TGU231" s="20"/>
      <c r="TGV231" s="20"/>
      <c r="TGW231" s="20"/>
      <c r="TGX231" s="20"/>
      <c r="TGY231" s="20"/>
      <c r="TGZ231" s="20"/>
      <c r="THA231" s="20"/>
      <c r="THB231" s="20"/>
      <c r="THC231" s="20"/>
      <c r="THD231" s="20"/>
      <c r="THE231" s="20"/>
      <c r="THF231" s="20"/>
      <c r="THG231" s="20"/>
      <c r="THH231" s="20"/>
      <c r="THI231" s="20"/>
      <c r="THJ231" s="20"/>
      <c r="THK231" s="20"/>
      <c r="THL231" s="20"/>
      <c r="THM231" s="20"/>
      <c r="THN231" s="20"/>
      <c r="THO231" s="20"/>
      <c r="THP231" s="20"/>
      <c r="THQ231" s="20"/>
      <c r="THR231" s="20"/>
      <c r="THS231" s="20"/>
      <c r="THT231" s="20"/>
      <c r="THU231" s="20"/>
      <c r="THV231" s="20"/>
      <c r="THW231" s="20"/>
      <c r="THX231" s="20"/>
      <c r="THY231" s="20"/>
      <c r="THZ231" s="20"/>
      <c r="TIA231" s="20"/>
      <c r="TIB231" s="20"/>
      <c r="TIC231" s="20"/>
      <c r="TID231" s="20"/>
      <c r="TIE231" s="20"/>
      <c r="TIF231" s="20"/>
      <c r="TIG231" s="20"/>
      <c r="TIH231" s="20"/>
      <c r="TII231" s="20"/>
      <c r="TIJ231" s="20"/>
      <c r="TIK231" s="20"/>
      <c r="TIL231" s="20"/>
      <c r="TIM231" s="20"/>
      <c r="TIN231" s="20"/>
      <c r="TIO231" s="20"/>
      <c r="TIP231" s="20"/>
      <c r="TIQ231" s="20"/>
      <c r="TIR231" s="20"/>
      <c r="TIS231" s="20"/>
      <c r="TIT231" s="20"/>
      <c r="TIU231" s="20"/>
      <c r="TIV231" s="20"/>
      <c r="TIW231" s="20"/>
      <c r="TIX231" s="20"/>
      <c r="TIY231" s="20"/>
      <c r="TIZ231" s="20"/>
      <c r="TJA231" s="20"/>
      <c r="TJB231" s="20"/>
      <c r="TJC231" s="20"/>
      <c r="TJD231" s="20"/>
      <c r="TJE231" s="20"/>
      <c r="TJF231" s="20"/>
      <c r="TJG231" s="20"/>
      <c r="TJH231" s="20"/>
      <c r="TJI231" s="20"/>
      <c r="TJJ231" s="20"/>
      <c r="TJK231" s="20"/>
      <c r="TJL231" s="20"/>
      <c r="TJM231" s="20"/>
      <c r="TJN231" s="20"/>
      <c r="TJO231" s="20"/>
      <c r="TJP231" s="20"/>
      <c r="TJQ231" s="20"/>
      <c r="TJR231" s="20"/>
      <c r="TJS231" s="20"/>
      <c r="TJT231" s="20"/>
      <c r="TJU231" s="20"/>
      <c r="TJV231" s="20"/>
      <c r="TJW231" s="20"/>
      <c r="TJX231" s="20"/>
      <c r="TJY231" s="20"/>
      <c r="TJZ231" s="20"/>
      <c r="TKA231" s="20"/>
      <c r="TKB231" s="20"/>
      <c r="TKC231" s="20"/>
      <c r="TKD231" s="20"/>
      <c r="TKE231" s="20"/>
      <c r="TKF231" s="20"/>
      <c r="TKG231" s="20"/>
      <c r="TKH231" s="20"/>
      <c r="TKI231" s="20"/>
      <c r="TKJ231" s="20"/>
      <c r="TKK231" s="20"/>
      <c r="TKL231" s="20"/>
      <c r="TKM231" s="20"/>
      <c r="TKN231" s="20"/>
      <c r="TKO231" s="20"/>
      <c r="TKP231" s="20"/>
      <c r="TKQ231" s="20"/>
      <c r="TKR231" s="20"/>
      <c r="TKS231" s="20"/>
      <c r="TKT231" s="20"/>
      <c r="TKU231" s="20"/>
      <c r="TKV231" s="20"/>
      <c r="TKW231" s="20"/>
      <c r="TKX231" s="20"/>
      <c r="TKY231" s="20"/>
      <c r="TKZ231" s="20"/>
      <c r="TLA231" s="20"/>
      <c r="TLB231" s="20"/>
      <c r="TLC231" s="20"/>
      <c r="TLD231" s="20"/>
      <c r="TLE231" s="20"/>
      <c r="TLF231" s="20"/>
      <c r="TLG231" s="20"/>
      <c r="TLH231" s="20"/>
      <c r="TLI231" s="20"/>
      <c r="TLJ231" s="20"/>
      <c r="TLK231" s="20"/>
      <c r="TLL231" s="20"/>
      <c r="TLM231" s="20"/>
      <c r="TLN231" s="20"/>
      <c r="TLO231" s="20"/>
      <c r="TLP231" s="20"/>
      <c r="TLQ231" s="20"/>
      <c r="TLR231" s="20"/>
      <c r="TLS231" s="20"/>
      <c r="TLT231" s="20"/>
      <c r="TLU231" s="20"/>
      <c r="TLV231" s="20"/>
      <c r="TLW231" s="20"/>
      <c r="TLX231" s="20"/>
      <c r="TLY231" s="20"/>
      <c r="TLZ231" s="20"/>
      <c r="TMA231" s="20"/>
      <c r="TMB231" s="20"/>
      <c r="TMC231" s="20"/>
      <c r="TMD231" s="20"/>
      <c r="TME231" s="20"/>
      <c r="TMF231" s="20"/>
      <c r="TMG231" s="20"/>
      <c r="TMH231" s="20"/>
      <c r="TMI231" s="20"/>
      <c r="TMJ231" s="20"/>
      <c r="TMK231" s="20"/>
      <c r="TML231" s="20"/>
      <c r="TMM231" s="20"/>
      <c r="TMN231" s="20"/>
      <c r="TMO231" s="20"/>
      <c r="TMP231" s="20"/>
      <c r="TMQ231" s="20"/>
      <c r="TMR231" s="20"/>
      <c r="TMS231" s="20"/>
      <c r="TMT231" s="20"/>
      <c r="TMU231" s="20"/>
      <c r="TMV231" s="20"/>
      <c r="TMW231" s="20"/>
      <c r="TMX231" s="20"/>
      <c r="TMY231" s="20"/>
      <c r="TMZ231" s="20"/>
      <c r="TNA231" s="20"/>
      <c r="TNB231" s="20"/>
      <c r="TNC231" s="20"/>
      <c r="TND231" s="20"/>
      <c r="TNE231" s="20"/>
      <c r="TNF231" s="20"/>
      <c r="TNG231" s="20"/>
      <c r="TNH231" s="20"/>
      <c r="TNI231" s="20"/>
      <c r="TNJ231" s="20"/>
      <c r="TNK231" s="20"/>
      <c r="TNL231" s="20"/>
      <c r="TNM231" s="20"/>
      <c r="TNN231" s="20"/>
      <c r="TNO231" s="20"/>
      <c r="TNP231" s="20"/>
      <c r="TNQ231" s="20"/>
      <c r="TNR231" s="20"/>
      <c r="TNS231" s="20"/>
      <c r="TNT231" s="20"/>
      <c r="TNU231" s="20"/>
      <c r="TNV231" s="20"/>
      <c r="TNW231" s="20"/>
      <c r="TNX231" s="20"/>
      <c r="TNY231" s="20"/>
      <c r="TNZ231" s="20"/>
      <c r="TOA231" s="20"/>
      <c r="TOB231" s="20"/>
      <c r="TOC231" s="20"/>
      <c r="TOD231" s="20"/>
      <c r="TOE231" s="20"/>
      <c r="TOF231" s="20"/>
      <c r="TOG231" s="20"/>
      <c r="TOH231" s="20"/>
      <c r="TOI231" s="20"/>
      <c r="TOJ231" s="20"/>
      <c r="TOK231" s="20"/>
      <c r="TOL231" s="20"/>
      <c r="TOM231" s="20"/>
      <c r="TON231" s="20"/>
      <c r="TOO231" s="20"/>
      <c r="TOP231" s="20"/>
      <c r="TOQ231" s="20"/>
      <c r="TOR231" s="20"/>
      <c r="TOS231" s="20"/>
      <c r="TOT231" s="20"/>
      <c r="TOU231" s="20"/>
      <c r="TOV231" s="20"/>
      <c r="TOW231" s="20"/>
      <c r="TOX231" s="20"/>
      <c r="TOY231" s="20"/>
      <c r="TOZ231" s="20"/>
      <c r="TPA231" s="20"/>
      <c r="TPB231" s="20"/>
      <c r="TPC231" s="20"/>
      <c r="TPD231" s="20"/>
      <c r="TPE231" s="20"/>
      <c r="TPF231" s="20"/>
      <c r="TPG231" s="20"/>
      <c r="TPH231" s="20"/>
      <c r="TPI231" s="20"/>
      <c r="TPJ231" s="20"/>
      <c r="TPK231" s="20"/>
      <c r="TPL231" s="20"/>
      <c r="TPM231" s="20"/>
      <c r="TPN231" s="20"/>
      <c r="TPO231" s="20"/>
      <c r="TPP231" s="20"/>
      <c r="TPQ231" s="20"/>
      <c r="TPR231" s="20"/>
      <c r="TPS231" s="20"/>
      <c r="TPT231" s="20"/>
      <c r="TPU231" s="20"/>
      <c r="TPV231" s="20"/>
      <c r="TPW231" s="20"/>
      <c r="TPX231" s="20"/>
      <c r="TPY231" s="20"/>
      <c r="TPZ231" s="20"/>
      <c r="TQA231" s="20"/>
      <c r="TQB231" s="20"/>
      <c r="TQC231" s="20"/>
      <c r="TQD231" s="20"/>
      <c r="TQE231" s="20"/>
      <c r="TQF231" s="20"/>
      <c r="TQG231" s="20"/>
      <c r="TQH231" s="20"/>
      <c r="TQI231" s="20"/>
      <c r="TQJ231" s="20"/>
      <c r="TQK231" s="20"/>
      <c r="TQL231" s="20"/>
      <c r="TQM231" s="20"/>
      <c r="TQN231" s="20"/>
      <c r="TQO231" s="20"/>
      <c r="TQP231" s="20"/>
      <c r="TQQ231" s="20"/>
      <c r="TQR231" s="20"/>
      <c r="TQS231" s="20"/>
      <c r="TQT231" s="20"/>
      <c r="TQU231" s="20"/>
      <c r="TQV231" s="20"/>
      <c r="TQW231" s="20"/>
      <c r="TQX231" s="20"/>
      <c r="TQY231" s="20"/>
      <c r="TQZ231" s="20"/>
      <c r="TRA231" s="20"/>
      <c r="TRB231" s="20"/>
      <c r="TRC231" s="20"/>
      <c r="TRD231" s="20"/>
      <c r="TRE231" s="20"/>
      <c r="TRF231" s="20"/>
      <c r="TRG231" s="20"/>
      <c r="TRH231" s="20"/>
      <c r="TRI231" s="20"/>
      <c r="TRJ231" s="20"/>
      <c r="TRK231" s="20"/>
      <c r="TRL231" s="20"/>
      <c r="TRM231" s="20"/>
      <c r="TRN231" s="20"/>
      <c r="TRO231" s="20"/>
      <c r="TRP231" s="20"/>
      <c r="TRQ231" s="20"/>
      <c r="TRR231" s="20"/>
      <c r="TRS231" s="20"/>
      <c r="TRT231" s="20"/>
      <c r="TRU231" s="20"/>
      <c r="TRV231" s="20"/>
      <c r="TRW231" s="20"/>
      <c r="TRX231" s="20"/>
      <c r="TRY231" s="20"/>
      <c r="TRZ231" s="20"/>
      <c r="TSA231" s="20"/>
      <c r="TSB231" s="20"/>
      <c r="TSC231" s="20"/>
      <c r="TSD231" s="20"/>
      <c r="TSE231" s="20"/>
      <c r="TSF231" s="20"/>
      <c r="TSG231" s="20"/>
      <c r="TSH231" s="20"/>
      <c r="TSI231" s="20"/>
      <c r="TSJ231" s="20"/>
      <c r="TSK231" s="20"/>
      <c r="TSL231" s="20"/>
      <c r="TSM231" s="20"/>
      <c r="TSN231" s="20"/>
      <c r="TSO231" s="20"/>
      <c r="TSP231" s="20"/>
      <c r="TSQ231" s="20"/>
      <c r="TSR231" s="20"/>
      <c r="TSS231" s="20"/>
      <c r="TST231" s="20"/>
      <c r="TSU231" s="20"/>
      <c r="TSV231" s="20"/>
      <c r="TSW231" s="20"/>
      <c r="TSX231" s="20"/>
      <c r="TSY231" s="20"/>
      <c r="TSZ231" s="20"/>
      <c r="TTA231" s="20"/>
      <c r="TTB231" s="20"/>
      <c r="TTC231" s="20"/>
      <c r="TTD231" s="20"/>
      <c r="TTE231" s="20"/>
      <c r="TTF231" s="20"/>
      <c r="TTG231" s="20"/>
      <c r="TTH231" s="20"/>
      <c r="TTI231" s="20"/>
      <c r="TTJ231" s="20"/>
      <c r="TTK231" s="20"/>
      <c r="TTL231" s="20"/>
      <c r="TTM231" s="20"/>
      <c r="TTN231" s="20"/>
      <c r="TTO231" s="20"/>
      <c r="TTP231" s="20"/>
      <c r="TTQ231" s="20"/>
      <c r="TTR231" s="20"/>
      <c r="TTS231" s="20"/>
      <c r="TTT231" s="20"/>
      <c r="TTU231" s="20"/>
      <c r="TTV231" s="20"/>
      <c r="TTW231" s="20"/>
      <c r="TTX231" s="20"/>
      <c r="TTY231" s="20"/>
      <c r="TTZ231" s="20"/>
      <c r="TUA231" s="20"/>
      <c r="TUB231" s="20"/>
      <c r="TUC231" s="20"/>
      <c r="TUD231" s="20"/>
      <c r="TUE231" s="20"/>
      <c r="TUF231" s="20"/>
      <c r="TUG231" s="20"/>
      <c r="TUH231" s="20"/>
      <c r="TUI231" s="20"/>
      <c r="TUJ231" s="20"/>
      <c r="TUK231" s="20"/>
      <c r="TUL231" s="20"/>
      <c r="TUM231" s="20"/>
      <c r="TUN231" s="20"/>
      <c r="TUO231" s="20"/>
      <c r="TUP231" s="20"/>
      <c r="TUQ231" s="20"/>
      <c r="TUR231" s="20"/>
      <c r="TUS231" s="20"/>
      <c r="TUT231" s="20"/>
      <c r="TUU231" s="20"/>
      <c r="TUV231" s="20"/>
      <c r="TUW231" s="20"/>
      <c r="TUX231" s="20"/>
      <c r="TUY231" s="20"/>
      <c r="TUZ231" s="20"/>
      <c r="TVA231" s="20"/>
      <c r="TVB231" s="20"/>
      <c r="TVC231" s="20"/>
      <c r="TVD231" s="20"/>
      <c r="TVE231" s="20"/>
      <c r="TVF231" s="20"/>
      <c r="TVG231" s="20"/>
      <c r="TVH231" s="20"/>
      <c r="TVI231" s="20"/>
      <c r="TVJ231" s="20"/>
      <c r="TVK231" s="20"/>
      <c r="TVL231" s="20"/>
      <c r="TVM231" s="20"/>
      <c r="TVN231" s="20"/>
      <c r="TVO231" s="20"/>
      <c r="TVP231" s="20"/>
      <c r="TVQ231" s="20"/>
      <c r="TVR231" s="20"/>
      <c r="TVS231" s="20"/>
      <c r="TVT231" s="20"/>
      <c r="TVU231" s="20"/>
      <c r="TVV231" s="20"/>
      <c r="TVW231" s="20"/>
      <c r="TVX231" s="20"/>
      <c r="TVY231" s="20"/>
      <c r="TVZ231" s="20"/>
      <c r="TWA231" s="20"/>
      <c r="TWB231" s="20"/>
      <c r="TWC231" s="20"/>
      <c r="TWD231" s="20"/>
      <c r="TWE231" s="20"/>
      <c r="TWF231" s="20"/>
      <c r="TWG231" s="20"/>
      <c r="TWH231" s="20"/>
      <c r="TWI231" s="20"/>
      <c r="TWJ231" s="20"/>
      <c r="TWK231" s="20"/>
      <c r="TWL231" s="20"/>
      <c r="TWM231" s="20"/>
      <c r="TWN231" s="20"/>
      <c r="TWO231" s="20"/>
      <c r="TWP231" s="20"/>
      <c r="TWQ231" s="20"/>
      <c r="TWR231" s="20"/>
      <c r="TWS231" s="20"/>
      <c r="TWT231" s="20"/>
      <c r="TWU231" s="20"/>
      <c r="TWV231" s="20"/>
      <c r="TWW231" s="20"/>
      <c r="TWX231" s="20"/>
      <c r="TWY231" s="20"/>
      <c r="TWZ231" s="20"/>
      <c r="TXA231" s="20"/>
      <c r="TXB231" s="20"/>
      <c r="TXC231" s="20"/>
      <c r="TXD231" s="20"/>
      <c r="TXE231" s="20"/>
      <c r="TXF231" s="20"/>
      <c r="TXG231" s="20"/>
      <c r="TXH231" s="20"/>
      <c r="TXI231" s="20"/>
      <c r="TXJ231" s="20"/>
      <c r="TXK231" s="20"/>
      <c r="TXL231" s="20"/>
      <c r="TXM231" s="20"/>
      <c r="TXN231" s="20"/>
      <c r="TXO231" s="20"/>
      <c r="TXP231" s="20"/>
      <c r="TXQ231" s="20"/>
      <c r="TXR231" s="20"/>
      <c r="TXS231" s="20"/>
      <c r="TXT231" s="20"/>
      <c r="TXU231" s="20"/>
      <c r="TXV231" s="20"/>
      <c r="TXW231" s="20"/>
      <c r="TXX231" s="20"/>
      <c r="TXY231" s="20"/>
      <c r="TXZ231" s="20"/>
      <c r="TYA231" s="20"/>
      <c r="TYB231" s="20"/>
      <c r="TYC231" s="20"/>
      <c r="TYD231" s="20"/>
      <c r="TYE231" s="20"/>
      <c r="TYF231" s="20"/>
      <c r="TYG231" s="20"/>
      <c r="TYH231" s="20"/>
      <c r="TYI231" s="20"/>
      <c r="TYJ231" s="20"/>
      <c r="TYK231" s="20"/>
      <c r="TYL231" s="20"/>
      <c r="TYM231" s="20"/>
      <c r="TYN231" s="20"/>
      <c r="TYO231" s="20"/>
      <c r="TYP231" s="20"/>
      <c r="TYQ231" s="20"/>
      <c r="TYR231" s="20"/>
      <c r="TYS231" s="20"/>
      <c r="TYT231" s="20"/>
      <c r="TYU231" s="20"/>
      <c r="TYV231" s="20"/>
      <c r="TYW231" s="20"/>
      <c r="TYX231" s="20"/>
      <c r="TYY231" s="20"/>
      <c r="TYZ231" s="20"/>
      <c r="TZA231" s="20"/>
      <c r="TZB231" s="20"/>
      <c r="TZC231" s="20"/>
      <c r="TZD231" s="20"/>
      <c r="TZE231" s="20"/>
      <c r="TZF231" s="20"/>
      <c r="TZG231" s="20"/>
      <c r="TZH231" s="20"/>
      <c r="TZI231" s="20"/>
      <c r="TZJ231" s="20"/>
      <c r="TZK231" s="20"/>
      <c r="TZL231" s="20"/>
      <c r="TZM231" s="20"/>
      <c r="TZN231" s="20"/>
      <c r="TZO231" s="20"/>
      <c r="TZP231" s="20"/>
      <c r="TZQ231" s="20"/>
      <c r="TZR231" s="20"/>
      <c r="TZS231" s="20"/>
      <c r="TZT231" s="20"/>
      <c r="TZU231" s="20"/>
      <c r="TZV231" s="20"/>
      <c r="TZW231" s="20"/>
      <c r="TZX231" s="20"/>
      <c r="TZY231" s="20"/>
      <c r="TZZ231" s="20"/>
      <c r="UAA231" s="20"/>
      <c r="UAB231" s="20"/>
      <c r="UAC231" s="20"/>
      <c r="UAD231" s="20"/>
      <c r="UAE231" s="20"/>
      <c r="UAF231" s="20"/>
      <c r="UAG231" s="20"/>
      <c r="UAH231" s="20"/>
      <c r="UAI231" s="20"/>
      <c r="UAJ231" s="20"/>
      <c r="UAK231" s="20"/>
      <c r="UAL231" s="20"/>
      <c r="UAM231" s="20"/>
      <c r="UAN231" s="20"/>
      <c r="UAO231" s="20"/>
      <c r="UAP231" s="20"/>
      <c r="UAQ231" s="20"/>
      <c r="UAR231" s="20"/>
      <c r="UAS231" s="20"/>
      <c r="UAT231" s="20"/>
      <c r="UAU231" s="20"/>
      <c r="UAV231" s="20"/>
      <c r="UAW231" s="20"/>
      <c r="UAX231" s="20"/>
      <c r="UAY231" s="20"/>
      <c r="UAZ231" s="20"/>
      <c r="UBA231" s="20"/>
      <c r="UBB231" s="20"/>
      <c r="UBC231" s="20"/>
      <c r="UBD231" s="20"/>
      <c r="UBE231" s="20"/>
      <c r="UBF231" s="20"/>
      <c r="UBG231" s="20"/>
      <c r="UBH231" s="20"/>
      <c r="UBI231" s="20"/>
      <c r="UBJ231" s="20"/>
      <c r="UBK231" s="20"/>
      <c r="UBL231" s="20"/>
      <c r="UBM231" s="20"/>
      <c r="UBN231" s="20"/>
      <c r="UBO231" s="20"/>
      <c r="UBP231" s="20"/>
      <c r="UBQ231" s="20"/>
      <c r="UBR231" s="20"/>
      <c r="UBS231" s="20"/>
      <c r="UBT231" s="20"/>
      <c r="UBU231" s="20"/>
      <c r="UBV231" s="20"/>
      <c r="UBW231" s="20"/>
      <c r="UBX231" s="20"/>
      <c r="UBY231" s="20"/>
      <c r="UBZ231" s="20"/>
      <c r="UCA231" s="20"/>
      <c r="UCB231" s="20"/>
      <c r="UCC231" s="20"/>
      <c r="UCD231" s="20"/>
      <c r="UCE231" s="20"/>
      <c r="UCF231" s="20"/>
      <c r="UCG231" s="20"/>
      <c r="UCH231" s="20"/>
      <c r="UCI231" s="20"/>
      <c r="UCJ231" s="20"/>
      <c r="UCK231" s="20"/>
      <c r="UCL231" s="20"/>
      <c r="UCM231" s="20"/>
      <c r="UCN231" s="20"/>
      <c r="UCO231" s="20"/>
      <c r="UCP231" s="20"/>
      <c r="UCQ231" s="20"/>
      <c r="UCR231" s="20"/>
      <c r="UCS231" s="20"/>
      <c r="UCT231" s="20"/>
      <c r="UCU231" s="20"/>
      <c r="UCV231" s="20"/>
      <c r="UCW231" s="20"/>
      <c r="UCX231" s="20"/>
      <c r="UCY231" s="20"/>
      <c r="UCZ231" s="20"/>
      <c r="UDA231" s="20"/>
      <c r="UDB231" s="20"/>
      <c r="UDC231" s="20"/>
      <c r="UDD231" s="20"/>
      <c r="UDE231" s="20"/>
      <c r="UDF231" s="20"/>
      <c r="UDG231" s="20"/>
      <c r="UDH231" s="20"/>
      <c r="UDI231" s="20"/>
      <c r="UDJ231" s="20"/>
      <c r="UDK231" s="20"/>
      <c r="UDL231" s="20"/>
      <c r="UDM231" s="20"/>
      <c r="UDN231" s="20"/>
      <c r="UDO231" s="20"/>
      <c r="UDP231" s="20"/>
      <c r="UDQ231" s="20"/>
      <c r="UDR231" s="20"/>
      <c r="UDS231" s="20"/>
      <c r="UDT231" s="20"/>
      <c r="UDU231" s="20"/>
      <c r="UDV231" s="20"/>
      <c r="UDW231" s="20"/>
      <c r="UDX231" s="20"/>
      <c r="UDY231" s="20"/>
      <c r="UDZ231" s="20"/>
      <c r="UEA231" s="20"/>
      <c r="UEB231" s="20"/>
      <c r="UEC231" s="20"/>
      <c r="UED231" s="20"/>
      <c r="UEE231" s="20"/>
      <c r="UEF231" s="20"/>
      <c r="UEG231" s="20"/>
      <c r="UEH231" s="20"/>
      <c r="UEI231" s="20"/>
      <c r="UEJ231" s="20"/>
      <c r="UEK231" s="20"/>
      <c r="UEL231" s="20"/>
      <c r="UEM231" s="20"/>
      <c r="UEN231" s="20"/>
      <c r="UEO231" s="20"/>
      <c r="UEP231" s="20"/>
      <c r="UEQ231" s="20"/>
      <c r="UER231" s="20"/>
      <c r="UES231" s="20"/>
      <c r="UET231" s="20"/>
      <c r="UEU231" s="20"/>
      <c r="UEV231" s="20"/>
      <c r="UEW231" s="20"/>
      <c r="UEX231" s="20"/>
      <c r="UEY231" s="20"/>
      <c r="UEZ231" s="20"/>
      <c r="UFA231" s="20"/>
      <c r="UFB231" s="20"/>
      <c r="UFC231" s="20"/>
      <c r="UFD231" s="20"/>
      <c r="UFE231" s="20"/>
      <c r="UFF231" s="20"/>
      <c r="UFG231" s="20"/>
      <c r="UFH231" s="20"/>
      <c r="UFI231" s="20"/>
      <c r="UFJ231" s="20"/>
      <c r="UFK231" s="20"/>
      <c r="UFL231" s="20"/>
      <c r="UFM231" s="20"/>
      <c r="UFN231" s="20"/>
      <c r="UFO231" s="20"/>
      <c r="UFP231" s="20"/>
      <c r="UFQ231" s="20"/>
      <c r="UFR231" s="20"/>
      <c r="UFS231" s="20"/>
      <c r="UFT231" s="20"/>
      <c r="UFU231" s="20"/>
      <c r="UFV231" s="20"/>
      <c r="UFW231" s="20"/>
      <c r="UFX231" s="20"/>
      <c r="UFY231" s="20"/>
      <c r="UFZ231" s="20"/>
      <c r="UGA231" s="20"/>
      <c r="UGB231" s="20"/>
      <c r="UGC231" s="20"/>
      <c r="UGD231" s="20"/>
      <c r="UGE231" s="20"/>
      <c r="UGF231" s="20"/>
      <c r="UGG231" s="20"/>
      <c r="UGH231" s="20"/>
      <c r="UGI231" s="20"/>
      <c r="UGJ231" s="20"/>
      <c r="UGK231" s="20"/>
      <c r="UGL231" s="20"/>
      <c r="UGM231" s="20"/>
      <c r="UGN231" s="20"/>
      <c r="UGO231" s="20"/>
      <c r="UGP231" s="20"/>
      <c r="UGQ231" s="20"/>
      <c r="UGR231" s="20"/>
      <c r="UGS231" s="20"/>
      <c r="UGT231" s="20"/>
      <c r="UGU231" s="20"/>
      <c r="UGV231" s="20"/>
      <c r="UGW231" s="20"/>
      <c r="UGX231" s="20"/>
      <c r="UGY231" s="20"/>
      <c r="UGZ231" s="20"/>
      <c r="UHA231" s="20"/>
      <c r="UHB231" s="20"/>
      <c r="UHC231" s="20"/>
      <c r="UHD231" s="20"/>
      <c r="UHE231" s="20"/>
      <c r="UHF231" s="20"/>
      <c r="UHG231" s="20"/>
      <c r="UHH231" s="20"/>
      <c r="UHI231" s="20"/>
      <c r="UHJ231" s="20"/>
      <c r="UHK231" s="20"/>
      <c r="UHL231" s="20"/>
      <c r="UHM231" s="20"/>
      <c r="UHN231" s="20"/>
      <c r="UHO231" s="20"/>
      <c r="UHP231" s="20"/>
      <c r="UHQ231" s="20"/>
      <c r="UHR231" s="20"/>
      <c r="UHS231" s="20"/>
      <c r="UHT231" s="20"/>
      <c r="UHU231" s="20"/>
      <c r="UHV231" s="20"/>
      <c r="UHW231" s="20"/>
      <c r="UHX231" s="20"/>
      <c r="UHY231" s="20"/>
      <c r="UHZ231" s="20"/>
      <c r="UIA231" s="20"/>
      <c r="UIB231" s="20"/>
      <c r="UIC231" s="20"/>
      <c r="UID231" s="20"/>
      <c r="UIE231" s="20"/>
      <c r="UIF231" s="20"/>
      <c r="UIG231" s="20"/>
      <c r="UIH231" s="20"/>
      <c r="UII231" s="20"/>
      <c r="UIJ231" s="20"/>
      <c r="UIK231" s="20"/>
      <c r="UIL231" s="20"/>
      <c r="UIM231" s="20"/>
      <c r="UIN231" s="20"/>
      <c r="UIO231" s="20"/>
      <c r="UIP231" s="20"/>
      <c r="UIQ231" s="20"/>
      <c r="UIR231" s="20"/>
      <c r="UIS231" s="20"/>
      <c r="UIT231" s="20"/>
      <c r="UIU231" s="20"/>
      <c r="UIV231" s="20"/>
      <c r="UIW231" s="20"/>
      <c r="UIX231" s="20"/>
      <c r="UIY231" s="20"/>
      <c r="UIZ231" s="20"/>
      <c r="UJA231" s="20"/>
      <c r="UJB231" s="20"/>
      <c r="UJC231" s="20"/>
      <c r="UJD231" s="20"/>
      <c r="UJE231" s="20"/>
      <c r="UJF231" s="20"/>
      <c r="UJG231" s="20"/>
      <c r="UJH231" s="20"/>
      <c r="UJI231" s="20"/>
      <c r="UJJ231" s="20"/>
      <c r="UJK231" s="20"/>
      <c r="UJL231" s="20"/>
      <c r="UJM231" s="20"/>
      <c r="UJN231" s="20"/>
      <c r="UJO231" s="20"/>
      <c r="UJP231" s="20"/>
      <c r="UJQ231" s="20"/>
      <c r="UJR231" s="20"/>
      <c r="UJS231" s="20"/>
      <c r="UJT231" s="20"/>
      <c r="UJU231" s="20"/>
      <c r="UJV231" s="20"/>
      <c r="UJW231" s="20"/>
      <c r="UJX231" s="20"/>
      <c r="UJY231" s="20"/>
      <c r="UJZ231" s="20"/>
      <c r="UKA231" s="20"/>
      <c r="UKB231" s="20"/>
      <c r="UKC231" s="20"/>
      <c r="UKD231" s="20"/>
      <c r="UKE231" s="20"/>
      <c r="UKF231" s="20"/>
      <c r="UKG231" s="20"/>
      <c r="UKH231" s="20"/>
      <c r="UKI231" s="20"/>
      <c r="UKJ231" s="20"/>
      <c r="UKK231" s="20"/>
      <c r="UKL231" s="20"/>
      <c r="UKM231" s="20"/>
      <c r="UKN231" s="20"/>
      <c r="UKO231" s="20"/>
      <c r="UKP231" s="20"/>
      <c r="UKQ231" s="20"/>
      <c r="UKR231" s="20"/>
      <c r="UKS231" s="20"/>
      <c r="UKT231" s="20"/>
      <c r="UKU231" s="20"/>
      <c r="UKV231" s="20"/>
      <c r="UKW231" s="20"/>
      <c r="UKX231" s="20"/>
      <c r="UKY231" s="20"/>
      <c r="UKZ231" s="20"/>
      <c r="ULA231" s="20"/>
      <c r="ULB231" s="20"/>
      <c r="ULC231" s="20"/>
      <c r="ULD231" s="20"/>
      <c r="ULE231" s="20"/>
      <c r="ULF231" s="20"/>
      <c r="ULG231" s="20"/>
      <c r="ULH231" s="20"/>
      <c r="ULI231" s="20"/>
      <c r="ULJ231" s="20"/>
      <c r="ULK231" s="20"/>
      <c r="ULL231" s="20"/>
      <c r="ULM231" s="20"/>
      <c r="ULN231" s="20"/>
      <c r="ULO231" s="20"/>
      <c r="ULP231" s="20"/>
      <c r="ULQ231" s="20"/>
      <c r="ULR231" s="20"/>
      <c r="ULS231" s="20"/>
      <c r="ULT231" s="20"/>
      <c r="ULU231" s="20"/>
      <c r="ULV231" s="20"/>
      <c r="ULW231" s="20"/>
      <c r="ULX231" s="20"/>
      <c r="ULY231" s="20"/>
      <c r="ULZ231" s="20"/>
      <c r="UMA231" s="20"/>
      <c r="UMB231" s="20"/>
      <c r="UMC231" s="20"/>
      <c r="UMD231" s="20"/>
      <c r="UME231" s="20"/>
      <c r="UMF231" s="20"/>
      <c r="UMG231" s="20"/>
      <c r="UMH231" s="20"/>
      <c r="UMI231" s="20"/>
      <c r="UMJ231" s="20"/>
      <c r="UMK231" s="20"/>
      <c r="UML231" s="20"/>
      <c r="UMM231" s="20"/>
      <c r="UMN231" s="20"/>
      <c r="UMO231" s="20"/>
      <c r="UMP231" s="20"/>
      <c r="UMQ231" s="20"/>
      <c r="UMR231" s="20"/>
      <c r="UMS231" s="20"/>
      <c r="UMT231" s="20"/>
      <c r="UMU231" s="20"/>
      <c r="UMV231" s="20"/>
      <c r="UMW231" s="20"/>
      <c r="UMX231" s="20"/>
      <c r="UMY231" s="20"/>
      <c r="UMZ231" s="20"/>
      <c r="UNA231" s="20"/>
      <c r="UNB231" s="20"/>
      <c r="UNC231" s="20"/>
      <c r="UND231" s="20"/>
      <c r="UNE231" s="20"/>
      <c r="UNF231" s="20"/>
      <c r="UNG231" s="20"/>
      <c r="UNH231" s="20"/>
      <c r="UNI231" s="20"/>
      <c r="UNJ231" s="20"/>
      <c r="UNK231" s="20"/>
      <c r="UNL231" s="20"/>
      <c r="UNM231" s="20"/>
      <c r="UNN231" s="20"/>
      <c r="UNO231" s="20"/>
      <c r="UNP231" s="20"/>
      <c r="UNQ231" s="20"/>
      <c r="UNR231" s="20"/>
      <c r="UNS231" s="20"/>
      <c r="UNT231" s="20"/>
      <c r="UNU231" s="20"/>
      <c r="UNV231" s="20"/>
      <c r="UNW231" s="20"/>
      <c r="UNX231" s="20"/>
      <c r="UNY231" s="20"/>
      <c r="UNZ231" s="20"/>
      <c r="UOA231" s="20"/>
      <c r="UOB231" s="20"/>
      <c r="UOC231" s="20"/>
      <c r="UOD231" s="20"/>
      <c r="UOE231" s="20"/>
      <c r="UOF231" s="20"/>
      <c r="UOG231" s="20"/>
      <c r="UOH231" s="20"/>
      <c r="UOI231" s="20"/>
      <c r="UOJ231" s="20"/>
      <c r="UOK231" s="20"/>
      <c r="UOL231" s="20"/>
      <c r="UOM231" s="20"/>
      <c r="UON231" s="20"/>
      <c r="UOO231" s="20"/>
      <c r="UOP231" s="20"/>
      <c r="UOQ231" s="20"/>
      <c r="UOR231" s="20"/>
      <c r="UOS231" s="20"/>
      <c r="UOT231" s="20"/>
      <c r="UOU231" s="20"/>
      <c r="UOV231" s="20"/>
      <c r="UOW231" s="20"/>
      <c r="UOX231" s="20"/>
      <c r="UOY231" s="20"/>
      <c r="UOZ231" s="20"/>
      <c r="UPA231" s="20"/>
      <c r="UPB231" s="20"/>
      <c r="UPC231" s="20"/>
      <c r="UPD231" s="20"/>
      <c r="UPE231" s="20"/>
      <c r="UPF231" s="20"/>
      <c r="UPG231" s="20"/>
      <c r="UPH231" s="20"/>
      <c r="UPI231" s="20"/>
      <c r="UPJ231" s="20"/>
      <c r="UPK231" s="20"/>
      <c r="UPL231" s="20"/>
      <c r="UPM231" s="20"/>
      <c r="UPN231" s="20"/>
      <c r="UPO231" s="20"/>
      <c r="UPP231" s="20"/>
      <c r="UPQ231" s="20"/>
      <c r="UPR231" s="20"/>
      <c r="UPS231" s="20"/>
      <c r="UPT231" s="20"/>
      <c r="UPU231" s="20"/>
      <c r="UPV231" s="20"/>
      <c r="UPW231" s="20"/>
      <c r="UPX231" s="20"/>
      <c r="UPY231" s="20"/>
      <c r="UPZ231" s="20"/>
      <c r="UQA231" s="20"/>
      <c r="UQB231" s="20"/>
      <c r="UQC231" s="20"/>
      <c r="UQD231" s="20"/>
      <c r="UQE231" s="20"/>
      <c r="UQF231" s="20"/>
      <c r="UQG231" s="20"/>
      <c r="UQH231" s="20"/>
      <c r="UQI231" s="20"/>
      <c r="UQJ231" s="20"/>
      <c r="UQK231" s="20"/>
      <c r="UQL231" s="20"/>
      <c r="UQM231" s="20"/>
      <c r="UQN231" s="20"/>
      <c r="UQO231" s="20"/>
      <c r="UQP231" s="20"/>
      <c r="UQQ231" s="20"/>
      <c r="UQR231" s="20"/>
      <c r="UQS231" s="20"/>
      <c r="UQT231" s="20"/>
      <c r="UQU231" s="20"/>
      <c r="UQV231" s="20"/>
      <c r="UQW231" s="20"/>
      <c r="UQX231" s="20"/>
      <c r="UQY231" s="20"/>
      <c r="UQZ231" s="20"/>
      <c r="URA231" s="20"/>
      <c r="URB231" s="20"/>
      <c r="URC231" s="20"/>
      <c r="URD231" s="20"/>
      <c r="URE231" s="20"/>
      <c r="URF231" s="20"/>
      <c r="URG231" s="20"/>
      <c r="URH231" s="20"/>
      <c r="URI231" s="20"/>
      <c r="URJ231" s="20"/>
      <c r="URK231" s="20"/>
      <c r="URL231" s="20"/>
      <c r="URM231" s="20"/>
      <c r="URN231" s="20"/>
      <c r="URO231" s="20"/>
      <c r="URP231" s="20"/>
      <c r="URQ231" s="20"/>
      <c r="URR231" s="20"/>
      <c r="URS231" s="20"/>
      <c r="URT231" s="20"/>
      <c r="URU231" s="20"/>
      <c r="URV231" s="20"/>
      <c r="URW231" s="20"/>
      <c r="URX231" s="20"/>
      <c r="URY231" s="20"/>
      <c r="URZ231" s="20"/>
      <c r="USA231" s="20"/>
      <c r="USB231" s="20"/>
      <c r="USC231" s="20"/>
      <c r="USD231" s="20"/>
      <c r="USE231" s="20"/>
      <c r="USF231" s="20"/>
      <c r="USG231" s="20"/>
      <c r="USH231" s="20"/>
      <c r="USI231" s="20"/>
      <c r="USJ231" s="20"/>
      <c r="USK231" s="20"/>
      <c r="USL231" s="20"/>
      <c r="USM231" s="20"/>
      <c r="USN231" s="20"/>
      <c r="USO231" s="20"/>
      <c r="USP231" s="20"/>
      <c r="USQ231" s="20"/>
      <c r="USR231" s="20"/>
      <c r="USS231" s="20"/>
      <c r="UST231" s="20"/>
      <c r="USU231" s="20"/>
      <c r="USV231" s="20"/>
      <c r="USW231" s="20"/>
      <c r="USX231" s="20"/>
      <c r="USY231" s="20"/>
      <c r="USZ231" s="20"/>
      <c r="UTA231" s="20"/>
      <c r="UTB231" s="20"/>
      <c r="UTC231" s="20"/>
      <c r="UTD231" s="20"/>
      <c r="UTE231" s="20"/>
      <c r="UTF231" s="20"/>
      <c r="UTG231" s="20"/>
      <c r="UTH231" s="20"/>
      <c r="UTI231" s="20"/>
      <c r="UTJ231" s="20"/>
      <c r="UTK231" s="20"/>
      <c r="UTL231" s="20"/>
      <c r="UTM231" s="20"/>
      <c r="UTN231" s="20"/>
      <c r="UTO231" s="20"/>
      <c r="UTP231" s="20"/>
      <c r="UTQ231" s="20"/>
      <c r="UTR231" s="20"/>
      <c r="UTS231" s="20"/>
      <c r="UTT231" s="20"/>
      <c r="UTU231" s="20"/>
      <c r="UTV231" s="20"/>
      <c r="UTW231" s="20"/>
      <c r="UTX231" s="20"/>
      <c r="UTY231" s="20"/>
      <c r="UTZ231" s="20"/>
      <c r="UUA231" s="20"/>
      <c r="UUB231" s="20"/>
      <c r="UUC231" s="20"/>
      <c r="UUD231" s="20"/>
      <c r="UUE231" s="20"/>
      <c r="UUF231" s="20"/>
      <c r="UUG231" s="20"/>
      <c r="UUH231" s="20"/>
      <c r="UUI231" s="20"/>
      <c r="UUJ231" s="20"/>
      <c r="UUK231" s="20"/>
      <c r="UUL231" s="20"/>
      <c r="UUM231" s="20"/>
      <c r="UUN231" s="20"/>
      <c r="UUO231" s="20"/>
      <c r="UUP231" s="20"/>
      <c r="UUQ231" s="20"/>
      <c r="UUR231" s="20"/>
      <c r="UUS231" s="20"/>
      <c r="UUT231" s="20"/>
      <c r="UUU231" s="20"/>
      <c r="UUV231" s="20"/>
      <c r="UUW231" s="20"/>
      <c r="UUX231" s="20"/>
      <c r="UUY231" s="20"/>
      <c r="UUZ231" s="20"/>
      <c r="UVA231" s="20"/>
      <c r="UVB231" s="20"/>
      <c r="UVC231" s="20"/>
      <c r="UVD231" s="20"/>
      <c r="UVE231" s="20"/>
      <c r="UVF231" s="20"/>
      <c r="UVG231" s="20"/>
      <c r="UVH231" s="20"/>
      <c r="UVI231" s="20"/>
      <c r="UVJ231" s="20"/>
      <c r="UVK231" s="20"/>
      <c r="UVL231" s="20"/>
      <c r="UVM231" s="20"/>
      <c r="UVN231" s="20"/>
      <c r="UVO231" s="20"/>
      <c r="UVP231" s="20"/>
      <c r="UVQ231" s="20"/>
      <c r="UVR231" s="20"/>
      <c r="UVS231" s="20"/>
      <c r="UVT231" s="20"/>
      <c r="UVU231" s="20"/>
      <c r="UVV231" s="20"/>
      <c r="UVW231" s="20"/>
      <c r="UVX231" s="20"/>
      <c r="UVY231" s="20"/>
      <c r="UVZ231" s="20"/>
      <c r="UWA231" s="20"/>
      <c r="UWB231" s="20"/>
      <c r="UWC231" s="20"/>
      <c r="UWD231" s="20"/>
      <c r="UWE231" s="20"/>
      <c r="UWF231" s="20"/>
      <c r="UWG231" s="20"/>
      <c r="UWH231" s="20"/>
      <c r="UWI231" s="20"/>
      <c r="UWJ231" s="20"/>
      <c r="UWK231" s="20"/>
      <c r="UWL231" s="20"/>
      <c r="UWM231" s="20"/>
      <c r="UWN231" s="20"/>
      <c r="UWO231" s="20"/>
      <c r="UWP231" s="20"/>
      <c r="UWQ231" s="20"/>
      <c r="UWR231" s="20"/>
      <c r="UWS231" s="20"/>
      <c r="UWT231" s="20"/>
      <c r="UWU231" s="20"/>
      <c r="UWV231" s="20"/>
      <c r="UWW231" s="20"/>
      <c r="UWX231" s="20"/>
      <c r="UWY231" s="20"/>
      <c r="UWZ231" s="20"/>
      <c r="UXA231" s="20"/>
      <c r="UXB231" s="20"/>
      <c r="UXC231" s="20"/>
      <c r="UXD231" s="20"/>
      <c r="UXE231" s="20"/>
      <c r="UXF231" s="20"/>
      <c r="UXG231" s="20"/>
      <c r="UXH231" s="20"/>
      <c r="UXI231" s="20"/>
      <c r="UXJ231" s="20"/>
      <c r="UXK231" s="20"/>
      <c r="UXL231" s="20"/>
      <c r="UXM231" s="20"/>
      <c r="UXN231" s="20"/>
      <c r="UXO231" s="20"/>
      <c r="UXP231" s="20"/>
      <c r="UXQ231" s="20"/>
      <c r="UXR231" s="20"/>
      <c r="UXS231" s="20"/>
      <c r="UXT231" s="20"/>
      <c r="UXU231" s="20"/>
      <c r="UXV231" s="20"/>
      <c r="UXW231" s="20"/>
      <c r="UXX231" s="20"/>
      <c r="UXY231" s="20"/>
      <c r="UXZ231" s="20"/>
      <c r="UYA231" s="20"/>
      <c r="UYB231" s="20"/>
      <c r="UYC231" s="20"/>
      <c r="UYD231" s="20"/>
      <c r="UYE231" s="20"/>
      <c r="UYF231" s="20"/>
      <c r="UYG231" s="20"/>
      <c r="UYH231" s="20"/>
      <c r="UYI231" s="20"/>
      <c r="UYJ231" s="20"/>
      <c r="UYK231" s="20"/>
      <c r="UYL231" s="20"/>
      <c r="UYM231" s="20"/>
      <c r="UYN231" s="20"/>
      <c r="UYO231" s="20"/>
      <c r="UYP231" s="20"/>
      <c r="UYQ231" s="20"/>
      <c r="UYR231" s="20"/>
      <c r="UYS231" s="20"/>
      <c r="UYT231" s="20"/>
      <c r="UYU231" s="20"/>
      <c r="UYV231" s="20"/>
      <c r="UYW231" s="20"/>
      <c r="UYX231" s="20"/>
      <c r="UYY231" s="20"/>
      <c r="UYZ231" s="20"/>
      <c r="UZA231" s="20"/>
      <c r="UZB231" s="20"/>
      <c r="UZC231" s="20"/>
      <c r="UZD231" s="20"/>
      <c r="UZE231" s="20"/>
      <c r="UZF231" s="20"/>
      <c r="UZG231" s="20"/>
      <c r="UZH231" s="20"/>
      <c r="UZI231" s="20"/>
      <c r="UZJ231" s="20"/>
      <c r="UZK231" s="20"/>
      <c r="UZL231" s="20"/>
      <c r="UZM231" s="20"/>
      <c r="UZN231" s="20"/>
      <c r="UZO231" s="20"/>
      <c r="UZP231" s="20"/>
      <c r="UZQ231" s="20"/>
      <c r="UZR231" s="20"/>
      <c r="UZS231" s="20"/>
      <c r="UZT231" s="20"/>
      <c r="UZU231" s="20"/>
      <c r="UZV231" s="20"/>
      <c r="UZW231" s="20"/>
      <c r="UZX231" s="20"/>
      <c r="UZY231" s="20"/>
      <c r="UZZ231" s="20"/>
      <c r="VAA231" s="20"/>
      <c r="VAB231" s="20"/>
      <c r="VAC231" s="20"/>
      <c r="VAD231" s="20"/>
      <c r="VAE231" s="20"/>
      <c r="VAF231" s="20"/>
      <c r="VAG231" s="20"/>
      <c r="VAH231" s="20"/>
      <c r="VAI231" s="20"/>
      <c r="VAJ231" s="20"/>
      <c r="VAK231" s="20"/>
      <c r="VAL231" s="20"/>
      <c r="VAM231" s="20"/>
      <c r="VAN231" s="20"/>
      <c r="VAO231" s="20"/>
      <c r="VAP231" s="20"/>
      <c r="VAQ231" s="20"/>
      <c r="VAR231" s="20"/>
      <c r="VAS231" s="20"/>
      <c r="VAT231" s="20"/>
      <c r="VAU231" s="20"/>
      <c r="VAV231" s="20"/>
      <c r="VAW231" s="20"/>
      <c r="VAX231" s="20"/>
      <c r="VAY231" s="20"/>
      <c r="VAZ231" s="20"/>
      <c r="VBA231" s="20"/>
      <c r="VBB231" s="20"/>
      <c r="VBC231" s="20"/>
      <c r="VBD231" s="20"/>
      <c r="VBE231" s="20"/>
      <c r="VBF231" s="20"/>
      <c r="VBG231" s="20"/>
      <c r="VBH231" s="20"/>
      <c r="VBI231" s="20"/>
      <c r="VBJ231" s="20"/>
      <c r="VBK231" s="20"/>
      <c r="VBL231" s="20"/>
      <c r="VBM231" s="20"/>
      <c r="VBN231" s="20"/>
      <c r="VBO231" s="20"/>
      <c r="VBP231" s="20"/>
      <c r="VBQ231" s="20"/>
      <c r="VBR231" s="20"/>
      <c r="VBS231" s="20"/>
      <c r="VBT231" s="20"/>
      <c r="VBU231" s="20"/>
      <c r="VBV231" s="20"/>
      <c r="VBW231" s="20"/>
      <c r="VBX231" s="20"/>
      <c r="VBY231" s="20"/>
      <c r="VBZ231" s="20"/>
      <c r="VCA231" s="20"/>
      <c r="VCB231" s="20"/>
      <c r="VCC231" s="20"/>
      <c r="VCD231" s="20"/>
      <c r="VCE231" s="20"/>
      <c r="VCF231" s="20"/>
      <c r="VCG231" s="20"/>
      <c r="VCH231" s="20"/>
      <c r="VCI231" s="20"/>
      <c r="VCJ231" s="20"/>
      <c r="VCK231" s="20"/>
      <c r="VCL231" s="20"/>
      <c r="VCM231" s="20"/>
      <c r="VCN231" s="20"/>
      <c r="VCO231" s="20"/>
      <c r="VCP231" s="20"/>
      <c r="VCQ231" s="20"/>
      <c r="VCR231" s="20"/>
      <c r="VCS231" s="20"/>
      <c r="VCT231" s="20"/>
      <c r="VCU231" s="20"/>
      <c r="VCV231" s="20"/>
      <c r="VCW231" s="20"/>
      <c r="VCX231" s="20"/>
      <c r="VCY231" s="20"/>
      <c r="VCZ231" s="20"/>
      <c r="VDA231" s="20"/>
      <c r="VDB231" s="20"/>
      <c r="VDC231" s="20"/>
      <c r="VDD231" s="20"/>
      <c r="VDE231" s="20"/>
      <c r="VDF231" s="20"/>
      <c r="VDG231" s="20"/>
      <c r="VDH231" s="20"/>
      <c r="VDI231" s="20"/>
      <c r="VDJ231" s="20"/>
      <c r="VDK231" s="20"/>
      <c r="VDL231" s="20"/>
      <c r="VDM231" s="20"/>
      <c r="VDN231" s="20"/>
      <c r="VDO231" s="20"/>
      <c r="VDP231" s="20"/>
      <c r="VDQ231" s="20"/>
      <c r="VDR231" s="20"/>
      <c r="VDS231" s="20"/>
      <c r="VDT231" s="20"/>
      <c r="VDU231" s="20"/>
      <c r="VDV231" s="20"/>
      <c r="VDW231" s="20"/>
      <c r="VDX231" s="20"/>
      <c r="VDY231" s="20"/>
      <c r="VDZ231" s="20"/>
      <c r="VEA231" s="20"/>
      <c r="VEB231" s="20"/>
      <c r="VEC231" s="20"/>
      <c r="VED231" s="20"/>
      <c r="VEE231" s="20"/>
      <c r="VEF231" s="20"/>
      <c r="VEG231" s="20"/>
      <c r="VEH231" s="20"/>
      <c r="VEI231" s="20"/>
      <c r="VEJ231" s="20"/>
      <c r="VEK231" s="20"/>
      <c r="VEL231" s="20"/>
      <c r="VEM231" s="20"/>
      <c r="VEN231" s="20"/>
      <c r="VEO231" s="20"/>
      <c r="VEP231" s="20"/>
      <c r="VEQ231" s="20"/>
      <c r="VER231" s="20"/>
      <c r="VES231" s="20"/>
      <c r="VET231" s="20"/>
      <c r="VEU231" s="20"/>
      <c r="VEV231" s="20"/>
      <c r="VEW231" s="20"/>
      <c r="VEX231" s="20"/>
      <c r="VEY231" s="20"/>
      <c r="VEZ231" s="20"/>
      <c r="VFA231" s="20"/>
      <c r="VFB231" s="20"/>
      <c r="VFC231" s="20"/>
      <c r="VFD231" s="20"/>
      <c r="VFE231" s="20"/>
      <c r="VFF231" s="20"/>
      <c r="VFG231" s="20"/>
      <c r="VFH231" s="20"/>
      <c r="VFI231" s="20"/>
      <c r="VFJ231" s="20"/>
      <c r="VFK231" s="20"/>
      <c r="VFL231" s="20"/>
      <c r="VFM231" s="20"/>
      <c r="VFN231" s="20"/>
      <c r="VFO231" s="20"/>
      <c r="VFP231" s="20"/>
      <c r="VFQ231" s="20"/>
      <c r="VFR231" s="20"/>
      <c r="VFS231" s="20"/>
      <c r="VFT231" s="20"/>
      <c r="VFU231" s="20"/>
      <c r="VFV231" s="20"/>
      <c r="VFW231" s="20"/>
      <c r="VFX231" s="20"/>
      <c r="VFY231" s="20"/>
      <c r="VFZ231" s="20"/>
      <c r="VGA231" s="20"/>
      <c r="VGB231" s="20"/>
      <c r="VGC231" s="20"/>
      <c r="VGD231" s="20"/>
      <c r="VGE231" s="20"/>
      <c r="VGF231" s="20"/>
      <c r="VGG231" s="20"/>
      <c r="VGH231" s="20"/>
      <c r="VGI231" s="20"/>
      <c r="VGJ231" s="20"/>
      <c r="VGK231" s="20"/>
      <c r="VGL231" s="20"/>
      <c r="VGM231" s="20"/>
      <c r="VGN231" s="20"/>
      <c r="VGO231" s="20"/>
      <c r="VGP231" s="20"/>
      <c r="VGQ231" s="20"/>
      <c r="VGR231" s="20"/>
      <c r="VGS231" s="20"/>
      <c r="VGT231" s="20"/>
      <c r="VGU231" s="20"/>
      <c r="VGV231" s="20"/>
      <c r="VGW231" s="20"/>
      <c r="VGX231" s="20"/>
      <c r="VGY231" s="20"/>
      <c r="VGZ231" s="20"/>
      <c r="VHA231" s="20"/>
      <c r="VHB231" s="20"/>
      <c r="VHC231" s="20"/>
      <c r="VHD231" s="20"/>
      <c r="VHE231" s="20"/>
      <c r="VHF231" s="20"/>
      <c r="VHG231" s="20"/>
      <c r="VHH231" s="20"/>
      <c r="VHI231" s="20"/>
      <c r="VHJ231" s="20"/>
      <c r="VHK231" s="20"/>
      <c r="VHL231" s="20"/>
      <c r="VHM231" s="20"/>
      <c r="VHN231" s="20"/>
      <c r="VHO231" s="20"/>
      <c r="VHP231" s="20"/>
      <c r="VHQ231" s="20"/>
      <c r="VHR231" s="20"/>
      <c r="VHS231" s="20"/>
      <c r="VHT231" s="20"/>
      <c r="VHU231" s="20"/>
      <c r="VHV231" s="20"/>
      <c r="VHW231" s="20"/>
      <c r="VHX231" s="20"/>
      <c r="VHY231" s="20"/>
      <c r="VHZ231" s="20"/>
      <c r="VIA231" s="20"/>
      <c r="VIB231" s="20"/>
      <c r="VIC231" s="20"/>
      <c r="VID231" s="20"/>
      <c r="VIE231" s="20"/>
      <c r="VIF231" s="20"/>
      <c r="VIG231" s="20"/>
      <c r="VIH231" s="20"/>
      <c r="VII231" s="20"/>
      <c r="VIJ231" s="20"/>
      <c r="VIK231" s="20"/>
      <c r="VIL231" s="20"/>
      <c r="VIM231" s="20"/>
      <c r="VIN231" s="20"/>
      <c r="VIO231" s="20"/>
      <c r="VIP231" s="20"/>
      <c r="VIQ231" s="20"/>
      <c r="VIR231" s="20"/>
      <c r="VIS231" s="20"/>
      <c r="VIT231" s="20"/>
      <c r="VIU231" s="20"/>
      <c r="VIV231" s="20"/>
      <c r="VIW231" s="20"/>
      <c r="VIX231" s="20"/>
      <c r="VIY231" s="20"/>
      <c r="VIZ231" s="20"/>
      <c r="VJA231" s="20"/>
      <c r="VJB231" s="20"/>
      <c r="VJC231" s="20"/>
      <c r="VJD231" s="20"/>
      <c r="VJE231" s="20"/>
      <c r="VJF231" s="20"/>
      <c r="VJG231" s="20"/>
      <c r="VJH231" s="20"/>
      <c r="VJI231" s="20"/>
      <c r="VJJ231" s="20"/>
      <c r="VJK231" s="20"/>
      <c r="VJL231" s="20"/>
      <c r="VJM231" s="20"/>
      <c r="VJN231" s="20"/>
      <c r="VJO231" s="20"/>
      <c r="VJP231" s="20"/>
      <c r="VJQ231" s="20"/>
      <c r="VJR231" s="20"/>
      <c r="VJS231" s="20"/>
      <c r="VJT231" s="20"/>
      <c r="VJU231" s="20"/>
      <c r="VJV231" s="20"/>
      <c r="VJW231" s="20"/>
      <c r="VJX231" s="20"/>
      <c r="VJY231" s="20"/>
      <c r="VJZ231" s="20"/>
      <c r="VKA231" s="20"/>
      <c r="VKB231" s="20"/>
      <c r="VKC231" s="20"/>
      <c r="VKD231" s="20"/>
      <c r="VKE231" s="20"/>
      <c r="VKF231" s="20"/>
      <c r="VKG231" s="20"/>
      <c r="VKH231" s="20"/>
      <c r="VKI231" s="20"/>
      <c r="VKJ231" s="20"/>
      <c r="VKK231" s="20"/>
      <c r="VKL231" s="20"/>
      <c r="VKM231" s="20"/>
      <c r="VKN231" s="20"/>
      <c r="VKO231" s="20"/>
      <c r="VKP231" s="20"/>
      <c r="VKQ231" s="20"/>
      <c r="VKR231" s="20"/>
      <c r="VKS231" s="20"/>
      <c r="VKT231" s="20"/>
      <c r="VKU231" s="20"/>
      <c r="VKV231" s="20"/>
      <c r="VKW231" s="20"/>
      <c r="VKX231" s="20"/>
      <c r="VKY231" s="20"/>
      <c r="VKZ231" s="20"/>
      <c r="VLA231" s="20"/>
      <c r="VLB231" s="20"/>
      <c r="VLC231" s="20"/>
      <c r="VLD231" s="20"/>
      <c r="VLE231" s="20"/>
      <c r="VLF231" s="20"/>
      <c r="VLG231" s="20"/>
      <c r="VLH231" s="20"/>
      <c r="VLI231" s="20"/>
      <c r="VLJ231" s="20"/>
      <c r="VLK231" s="20"/>
      <c r="VLL231" s="20"/>
      <c r="VLM231" s="20"/>
      <c r="VLN231" s="20"/>
      <c r="VLO231" s="20"/>
      <c r="VLP231" s="20"/>
      <c r="VLQ231" s="20"/>
      <c r="VLR231" s="20"/>
      <c r="VLS231" s="20"/>
      <c r="VLT231" s="20"/>
      <c r="VLU231" s="20"/>
      <c r="VLV231" s="20"/>
      <c r="VLW231" s="20"/>
      <c r="VLX231" s="20"/>
      <c r="VLY231" s="20"/>
      <c r="VLZ231" s="20"/>
      <c r="VMA231" s="20"/>
      <c r="VMB231" s="20"/>
      <c r="VMC231" s="20"/>
      <c r="VMD231" s="20"/>
      <c r="VME231" s="20"/>
      <c r="VMF231" s="20"/>
      <c r="VMG231" s="20"/>
      <c r="VMH231" s="20"/>
      <c r="VMI231" s="20"/>
      <c r="VMJ231" s="20"/>
      <c r="VMK231" s="20"/>
      <c r="VML231" s="20"/>
      <c r="VMM231" s="20"/>
      <c r="VMN231" s="20"/>
      <c r="VMO231" s="20"/>
      <c r="VMP231" s="20"/>
      <c r="VMQ231" s="20"/>
      <c r="VMR231" s="20"/>
      <c r="VMS231" s="20"/>
      <c r="VMT231" s="20"/>
      <c r="VMU231" s="20"/>
      <c r="VMV231" s="20"/>
      <c r="VMW231" s="20"/>
      <c r="VMX231" s="20"/>
      <c r="VMY231" s="20"/>
      <c r="VMZ231" s="20"/>
      <c r="VNA231" s="20"/>
      <c r="VNB231" s="20"/>
      <c r="VNC231" s="20"/>
      <c r="VND231" s="20"/>
      <c r="VNE231" s="20"/>
      <c r="VNF231" s="20"/>
      <c r="VNG231" s="20"/>
      <c r="VNH231" s="20"/>
      <c r="VNI231" s="20"/>
      <c r="VNJ231" s="20"/>
      <c r="VNK231" s="20"/>
      <c r="VNL231" s="20"/>
      <c r="VNM231" s="20"/>
      <c r="VNN231" s="20"/>
      <c r="VNO231" s="20"/>
      <c r="VNP231" s="20"/>
      <c r="VNQ231" s="20"/>
      <c r="VNR231" s="20"/>
      <c r="VNS231" s="20"/>
      <c r="VNT231" s="20"/>
      <c r="VNU231" s="20"/>
      <c r="VNV231" s="20"/>
      <c r="VNW231" s="20"/>
      <c r="VNX231" s="20"/>
      <c r="VNY231" s="20"/>
      <c r="VNZ231" s="20"/>
      <c r="VOA231" s="20"/>
      <c r="VOB231" s="20"/>
      <c r="VOC231" s="20"/>
      <c r="VOD231" s="20"/>
      <c r="VOE231" s="20"/>
      <c r="VOF231" s="20"/>
      <c r="VOG231" s="20"/>
      <c r="VOH231" s="20"/>
      <c r="VOI231" s="20"/>
      <c r="VOJ231" s="20"/>
      <c r="VOK231" s="20"/>
      <c r="VOL231" s="20"/>
      <c r="VOM231" s="20"/>
      <c r="VON231" s="20"/>
      <c r="VOO231" s="20"/>
      <c r="VOP231" s="20"/>
      <c r="VOQ231" s="20"/>
      <c r="VOR231" s="20"/>
      <c r="VOS231" s="20"/>
      <c r="VOT231" s="20"/>
      <c r="VOU231" s="20"/>
      <c r="VOV231" s="20"/>
      <c r="VOW231" s="20"/>
      <c r="VOX231" s="20"/>
      <c r="VOY231" s="20"/>
      <c r="VOZ231" s="20"/>
      <c r="VPA231" s="20"/>
      <c r="VPB231" s="20"/>
      <c r="VPC231" s="20"/>
      <c r="VPD231" s="20"/>
      <c r="VPE231" s="20"/>
      <c r="VPF231" s="20"/>
      <c r="VPG231" s="20"/>
      <c r="VPH231" s="20"/>
      <c r="VPI231" s="20"/>
      <c r="VPJ231" s="20"/>
      <c r="VPK231" s="20"/>
      <c r="VPL231" s="20"/>
      <c r="VPM231" s="20"/>
      <c r="VPN231" s="20"/>
      <c r="VPO231" s="20"/>
      <c r="VPP231" s="20"/>
      <c r="VPQ231" s="20"/>
      <c r="VPR231" s="20"/>
      <c r="VPS231" s="20"/>
      <c r="VPT231" s="20"/>
      <c r="VPU231" s="20"/>
      <c r="VPV231" s="20"/>
      <c r="VPW231" s="20"/>
      <c r="VPX231" s="20"/>
      <c r="VPY231" s="20"/>
      <c r="VPZ231" s="20"/>
      <c r="VQA231" s="20"/>
      <c r="VQB231" s="20"/>
      <c r="VQC231" s="20"/>
      <c r="VQD231" s="20"/>
      <c r="VQE231" s="20"/>
      <c r="VQF231" s="20"/>
      <c r="VQG231" s="20"/>
      <c r="VQH231" s="20"/>
      <c r="VQI231" s="20"/>
      <c r="VQJ231" s="20"/>
      <c r="VQK231" s="20"/>
      <c r="VQL231" s="20"/>
      <c r="VQM231" s="20"/>
      <c r="VQN231" s="20"/>
      <c r="VQO231" s="20"/>
      <c r="VQP231" s="20"/>
      <c r="VQQ231" s="20"/>
      <c r="VQR231" s="20"/>
      <c r="VQS231" s="20"/>
      <c r="VQT231" s="20"/>
      <c r="VQU231" s="20"/>
      <c r="VQV231" s="20"/>
      <c r="VQW231" s="20"/>
      <c r="VQX231" s="20"/>
      <c r="VQY231" s="20"/>
      <c r="VQZ231" s="20"/>
      <c r="VRA231" s="20"/>
      <c r="VRB231" s="20"/>
      <c r="VRC231" s="20"/>
      <c r="VRD231" s="20"/>
      <c r="VRE231" s="20"/>
      <c r="VRF231" s="20"/>
      <c r="VRG231" s="20"/>
      <c r="VRH231" s="20"/>
      <c r="VRI231" s="20"/>
      <c r="VRJ231" s="20"/>
      <c r="VRK231" s="20"/>
      <c r="VRL231" s="20"/>
      <c r="VRM231" s="20"/>
      <c r="VRN231" s="20"/>
      <c r="VRO231" s="20"/>
      <c r="VRP231" s="20"/>
      <c r="VRQ231" s="20"/>
      <c r="VRR231" s="20"/>
      <c r="VRS231" s="20"/>
      <c r="VRT231" s="20"/>
      <c r="VRU231" s="20"/>
      <c r="VRV231" s="20"/>
      <c r="VRW231" s="20"/>
      <c r="VRX231" s="20"/>
      <c r="VRY231" s="20"/>
      <c r="VRZ231" s="20"/>
      <c r="VSA231" s="20"/>
      <c r="VSB231" s="20"/>
      <c r="VSC231" s="20"/>
      <c r="VSD231" s="20"/>
      <c r="VSE231" s="20"/>
      <c r="VSF231" s="20"/>
      <c r="VSG231" s="20"/>
      <c r="VSH231" s="20"/>
      <c r="VSI231" s="20"/>
      <c r="VSJ231" s="20"/>
      <c r="VSK231" s="20"/>
      <c r="VSL231" s="20"/>
      <c r="VSM231" s="20"/>
      <c r="VSN231" s="20"/>
      <c r="VSO231" s="20"/>
      <c r="VSP231" s="20"/>
      <c r="VSQ231" s="20"/>
      <c r="VSR231" s="20"/>
      <c r="VSS231" s="20"/>
      <c r="VST231" s="20"/>
      <c r="VSU231" s="20"/>
      <c r="VSV231" s="20"/>
      <c r="VSW231" s="20"/>
      <c r="VSX231" s="20"/>
      <c r="VSY231" s="20"/>
      <c r="VSZ231" s="20"/>
      <c r="VTA231" s="20"/>
      <c r="VTB231" s="20"/>
      <c r="VTC231" s="20"/>
      <c r="VTD231" s="20"/>
      <c r="VTE231" s="20"/>
      <c r="VTF231" s="20"/>
      <c r="VTG231" s="20"/>
      <c r="VTH231" s="20"/>
      <c r="VTI231" s="20"/>
      <c r="VTJ231" s="20"/>
      <c r="VTK231" s="20"/>
      <c r="VTL231" s="20"/>
      <c r="VTM231" s="20"/>
      <c r="VTN231" s="20"/>
      <c r="VTO231" s="20"/>
      <c r="VTP231" s="20"/>
      <c r="VTQ231" s="20"/>
      <c r="VTR231" s="20"/>
      <c r="VTS231" s="20"/>
      <c r="VTT231" s="20"/>
      <c r="VTU231" s="20"/>
      <c r="VTV231" s="20"/>
      <c r="VTW231" s="20"/>
      <c r="VTX231" s="20"/>
      <c r="VTY231" s="20"/>
      <c r="VTZ231" s="20"/>
      <c r="VUA231" s="20"/>
      <c r="VUB231" s="20"/>
      <c r="VUC231" s="20"/>
      <c r="VUD231" s="20"/>
      <c r="VUE231" s="20"/>
      <c r="VUF231" s="20"/>
      <c r="VUG231" s="20"/>
      <c r="VUH231" s="20"/>
      <c r="VUI231" s="20"/>
      <c r="VUJ231" s="20"/>
      <c r="VUK231" s="20"/>
      <c r="VUL231" s="20"/>
      <c r="VUM231" s="20"/>
      <c r="VUN231" s="20"/>
      <c r="VUO231" s="20"/>
      <c r="VUP231" s="20"/>
      <c r="VUQ231" s="20"/>
      <c r="VUR231" s="20"/>
      <c r="VUS231" s="20"/>
      <c r="VUT231" s="20"/>
      <c r="VUU231" s="20"/>
      <c r="VUV231" s="20"/>
      <c r="VUW231" s="20"/>
      <c r="VUX231" s="20"/>
      <c r="VUY231" s="20"/>
      <c r="VUZ231" s="20"/>
      <c r="VVA231" s="20"/>
      <c r="VVB231" s="20"/>
      <c r="VVC231" s="20"/>
      <c r="VVD231" s="20"/>
      <c r="VVE231" s="20"/>
      <c r="VVF231" s="20"/>
      <c r="VVG231" s="20"/>
      <c r="VVH231" s="20"/>
      <c r="VVI231" s="20"/>
      <c r="VVJ231" s="20"/>
      <c r="VVK231" s="20"/>
      <c r="VVL231" s="20"/>
      <c r="VVM231" s="20"/>
      <c r="VVN231" s="20"/>
      <c r="VVO231" s="20"/>
      <c r="VVP231" s="20"/>
      <c r="VVQ231" s="20"/>
      <c r="VVR231" s="20"/>
      <c r="VVS231" s="20"/>
      <c r="VVT231" s="20"/>
      <c r="VVU231" s="20"/>
      <c r="VVV231" s="20"/>
      <c r="VVW231" s="20"/>
      <c r="VVX231" s="20"/>
      <c r="VVY231" s="20"/>
      <c r="VVZ231" s="20"/>
      <c r="VWA231" s="20"/>
      <c r="VWB231" s="20"/>
      <c r="VWC231" s="20"/>
      <c r="VWD231" s="20"/>
      <c r="VWE231" s="20"/>
      <c r="VWF231" s="20"/>
      <c r="VWG231" s="20"/>
      <c r="VWH231" s="20"/>
      <c r="VWI231" s="20"/>
      <c r="VWJ231" s="20"/>
      <c r="VWK231" s="20"/>
      <c r="VWL231" s="20"/>
      <c r="VWM231" s="20"/>
      <c r="VWN231" s="20"/>
      <c r="VWO231" s="20"/>
      <c r="VWP231" s="20"/>
      <c r="VWQ231" s="20"/>
      <c r="VWR231" s="20"/>
      <c r="VWS231" s="20"/>
      <c r="VWT231" s="20"/>
      <c r="VWU231" s="20"/>
      <c r="VWV231" s="20"/>
      <c r="VWW231" s="20"/>
      <c r="VWX231" s="20"/>
      <c r="VWY231" s="20"/>
      <c r="VWZ231" s="20"/>
      <c r="VXA231" s="20"/>
      <c r="VXB231" s="20"/>
      <c r="VXC231" s="20"/>
      <c r="VXD231" s="20"/>
      <c r="VXE231" s="20"/>
      <c r="VXF231" s="20"/>
      <c r="VXG231" s="20"/>
      <c r="VXH231" s="20"/>
      <c r="VXI231" s="20"/>
      <c r="VXJ231" s="20"/>
      <c r="VXK231" s="20"/>
      <c r="VXL231" s="20"/>
      <c r="VXM231" s="20"/>
      <c r="VXN231" s="20"/>
      <c r="VXO231" s="20"/>
      <c r="VXP231" s="20"/>
      <c r="VXQ231" s="20"/>
      <c r="VXR231" s="20"/>
      <c r="VXS231" s="20"/>
      <c r="VXT231" s="20"/>
      <c r="VXU231" s="20"/>
      <c r="VXV231" s="20"/>
      <c r="VXW231" s="20"/>
      <c r="VXX231" s="20"/>
      <c r="VXY231" s="20"/>
      <c r="VXZ231" s="20"/>
      <c r="VYA231" s="20"/>
      <c r="VYB231" s="20"/>
      <c r="VYC231" s="20"/>
      <c r="VYD231" s="20"/>
      <c r="VYE231" s="20"/>
      <c r="VYF231" s="20"/>
      <c r="VYG231" s="20"/>
      <c r="VYH231" s="20"/>
      <c r="VYI231" s="20"/>
      <c r="VYJ231" s="20"/>
      <c r="VYK231" s="20"/>
      <c r="VYL231" s="20"/>
      <c r="VYM231" s="20"/>
      <c r="VYN231" s="20"/>
      <c r="VYO231" s="20"/>
      <c r="VYP231" s="20"/>
      <c r="VYQ231" s="20"/>
      <c r="VYR231" s="20"/>
      <c r="VYS231" s="20"/>
      <c r="VYT231" s="20"/>
      <c r="VYU231" s="20"/>
      <c r="VYV231" s="20"/>
      <c r="VYW231" s="20"/>
      <c r="VYX231" s="20"/>
      <c r="VYY231" s="20"/>
      <c r="VYZ231" s="20"/>
      <c r="VZA231" s="20"/>
      <c r="VZB231" s="20"/>
      <c r="VZC231" s="20"/>
      <c r="VZD231" s="20"/>
      <c r="VZE231" s="20"/>
      <c r="VZF231" s="20"/>
      <c r="VZG231" s="20"/>
      <c r="VZH231" s="20"/>
      <c r="VZI231" s="20"/>
      <c r="VZJ231" s="20"/>
      <c r="VZK231" s="20"/>
      <c r="VZL231" s="20"/>
      <c r="VZM231" s="20"/>
      <c r="VZN231" s="20"/>
      <c r="VZO231" s="20"/>
      <c r="VZP231" s="20"/>
      <c r="VZQ231" s="20"/>
      <c r="VZR231" s="20"/>
      <c r="VZS231" s="20"/>
      <c r="VZT231" s="20"/>
      <c r="VZU231" s="20"/>
      <c r="VZV231" s="20"/>
      <c r="VZW231" s="20"/>
      <c r="VZX231" s="20"/>
      <c r="VZY231" s="20"/>
      <c r="VZZ231" s="20"/>
      <c r="WAA231" s="20"/>
      <c r="WAB231" s="20"/>
      <c r="WAC231" s="20"/>
      <c r="WAD231" s="20"/>
      <c r="WAE231" s="20"/>
      <c r="WAF231" s="20"/>
      <c r="WAG231" s="20"/>
      <c r="WAH231" s="20"/>
      <c r="WAI231" s="20"/>
      <c r="WAJ231" s="20"/>
      <c r="WAK231" s="20"/>
      <c r="WAL231" s="20"/>
      <c r="WAM231" s="20"/>
      <c r="WAN231" s="20"/>
      <c r="WAO231" s="20"/>
      <c r="WAP231" s="20"/>
      <c r="WAQ231" s="20"/>
      <c r="WAR231" s="20"/>
      <c r="WAS231" s="20"/>
      <c r="WAT231" s="20"/>
      <c r="WAU231" s="20"/>
      <c r="WAV231" s="20"/>
      <c r="WAW231" s="20"/>
      <c r="WAX231" s="20"/>
      <c r="WAY231" s="20"/>
      <c r="WAZ231" s="20"/>
      <c r="WBA231" s="20"/>
      <c r="WBB231" s="20"/>
      <c r="WBC231" s="20"/>
      <c r="WBD231" s="20"/>
      <c r="WBE231" s="20"/>
      <c r="WBF231" s="20"/>
      <c r="WBG231" s="20"/>
      <c r="WBH231" s="20"/>
      <c r="WBI231" s="20"/>
      <c r="WBJ231" s="20"/>
      <c r="WBK231" s="20"/>
      <c r="WBL231" s="20"/>
      <c r="WBM231" s="20"/>
      <c r="WBN231" s="20"/>
      <c r="WBO231" s="20"/>
      <c r="WBP231" s="20"/>
      <c r="WBQ231" s="20"/>
      <c r="WBR231" s="20"/>
      <c r="WBS231" s="20"/>
      <c r="WBT231" s="20"/>
      <c r="WBU231" s="20"/>
      <c r="WBV231" s="20"/>
      <c r="WBW231" s="20"/>
      <c r="WBX231" s="20"/>
      <c r="WBY231" s="20"/>
      <c r="WBZ231" s="20"/>
      <c r="WCA231" s="20"/>
      <c r="WCB231" s="20"/>
      <c r="WCC231" s="20"/>
      <c r="WCD231" s="20"/>
      <c r="WCE231" s="20"/>
      <c r="WCF231" s="20"/>
      <c r="WCG231" s="20"/>
      <c r="WCH231" s="20"/>
      <c r="WCI231" s="20"/>
      <c r="WCJ231" s="20"/>
      <c r="WCK231" s="20"/>
      <c r="WCL231" s="20"/>
      <c r="WCM231" s="20"/>
      <c r="WCN231" s="20"/>
      <c r="WCO231" s="20"/>
      <c r="WCP231" s="20"/>
      <c r="WCQ231" s="20"/>
      <c r="WCR231" s="20"/>
      <c r="WCS231" s="20"/>
      <c r="WCT231" s="20"/>
      <c r="WCU231" s="20"/>
      <c r="WCV231" s="20"/>
      <c r="WCW231" s="20"/>
      <c r="WCX231" s="20"/>
      <c r="WCY231" s="20"/>
      <c r="WCZ231" s="20"/>
      <c r="WDA231" s="20"/>
      <c r="WDB231" s="20"/>
      <c r="WDC231" s="20"/>
      <c r="WDD231" s="20"/>
      <c r="WDE231" s="20"/>
      <c r="WDF231" s="20"/>
      <c r="WDG231" s="20"/>
      <c r="WDH231" s="20"/>
      <c r="WDI231" s="20"/>
      <c r="WDJ231" s="20"/>
      <c r="WDK231" s="20"/>
      <c r="WDL231" s="20"/>
      <c r="WDM231" s="20"/>
      <c r="WDN231" s="20"/>
      <c r="WDO231" s="20"/>
      <c r="WDP231" s="20"/>
      <c r="WDQ231" s="20"/>
      <c r="WDR231" s="20"/>
      <c r="WDS231" s="20"/>
      <c r="WDT231" s="20"/>
      <c r="WDU231" s="20"/>
      <c r="WDV231" s="20"/>
      <c r="WDW231" s="20"/>
      <c r="WDX231" s="20"/>
      <c r="WDY231" s="20"/>
      <c r="WDZ231" s="20"/>
      <c r="WEA231" s="20"/>
      <c r="WEB231" s="20"/>
      <c r="WEC231" s="20"/>
      <c r="WED231" s="20"/>
      <c r="WEE231" s="20"/>
      <c r="WEF231" s="20"/>
      <c r="WEG231" s="20"/>
      <c r="WEH231" s="20"/>
      <c r="WEI231" s="20"/>
      <c r="WEJ231" s="20"/>
      <c r="WEK231" s="20"/>
      <c r="WEL231" s="20"/>
      <c r="WEM231" s="20"/>
      <c r="WEN231" s="20"/>
      <c r="WEO231" s="20"/>
      <c r="WEP231" s="20"/>
      <c r="WEQ231" s="20"/>
      <c r="WER231" s="20"/>
      <c r="WES231" s="20"/>
      <c r="WET231" s="20"/>
      <c r="WEU231" s="20"/>
      <c r="WEV231" s="20"/>
      <c r="WEW231" s="20"/>
      <c r="WEX231" s="20"/>
      <c r="WEY231" s="20"/>
      <c r="WEZ231" s="20"/>
      <c r="WFA231" s="20"/>
      <c r="WFB231" s="20"/>
      <c r="WFC231" s="20"/>
      <c r="WFD231" s="20"/>
      <c r="WFE231" s="20"/>
      <c r="WFF231" s="20"/>
      <c r="WFG231" s="20"/>
      <c r="WFH231" s="20"/>
      <c r="WFI231" s="20"/>
      <c r="WFJ231" s="20"/>
      <c r="WFK231" s="20"/>
      <c r="WFL231" s="20"/>
      <c r="WFM231" s="20"/>
      <c r="WFN231" s="20"/>
      <c r="WFO231" s="20"/>
      <c r="WFP231" s="20"/>
      <c r="WFQ231" s="20"/>
      <c r="WFR231" s="20"/>
      <c r="WFS231" s="20"/>
      <c r="WFT231" s="20"/>
      <c r="WFU231" s="20"/>
      <c r="WFV231" s="20"/>
      <c r="WFW231" s="20"/>
      <c r="WFX231" s="20"/>
      <c r="WFY231" s="20"/>
      <c r="WFZ231" s="20"/>
      <c r="WGA231" s="20"/>
      <c r="WGB231" s="20"/>
      <c r="WGC231" s="20"/>
      <c r="WGD231" s="20"/>
      <c r="WGE231" s="20"/>
      <c r="WGF231" s="20"/>
      <c r="WGG231" s="20"/>
      <c r="WGH231" s="20"/>
      <c r="WGI231" s="20"/>
      <c r="WGJ231" s="20"/>
      <c r="WGK231" s="20"/>
      <c r="WGL231" s="20"/>
      <c r="WGM231" s="20"/>
      <c r="WGN231" s="20"/>
      <c r="WGO231" s="20"/>
      <c r="WGP231" s="20"/>
      <c r="WGQ231" s="20"/>
      <c r="WGR231" s="20"/>
      <c r="WGS231" s="20"/>
      <c r="WGT231" s="20"/>
      <c r="WGU231" s="20"/>
      <c r="WGV231" s="20"/>
      <c r="WGW231" s="20"/>
      <c r="WGX231" s="20"/>
      <c r="WGY231" s="20"/>
      <c r="WGZ231" s="20"/>
      <c r="WHA231" s="20"/>
      <c r="WHB231" s="20"/>
      <c r="WHC231" s="20"/>
      <c r="WHD231" s="20"/>
      <c r="WHE231" s="20"/>
      <c r="WHF231" s="20"/>
      <c r="WHG231" s="20"/>
      <c r="WHH231" s="20"/>
      <c r="WHI231" s="20"/>
      <c r="WHJ231" s="20"/>
      <c r="WHK231" s="20"/>
      <c r="WHL231" s="20"/>
      <c r="WHM231" s="20"/>
      <c r="WHN231" s="20"/>
      <c r="WHO231" s="20"/>
      <c r="WHP231" s="20"/>
      <c r="WHQ231" s="20"/>
      <c r="WHR231" s="20"/>
      <c r="WHS231" s="20"/>
      <c r="WHT231" s="20"/>
      <c r="WHU231" s="20"/>
      <c r="WHV231" s="20"/>
      <c r="WHW231" s="20"/>
      <c r="WHX231" s="20"/>
      <c r="WHY231" s="20"/>
      <c r="WHZ231" s="20"/>
      <c r="WIA231" s="20"/>
      <c r="WIB231" s="20"/>
      <c r="WIC231" s="20"/>
      <c r="WID231" s="20"/>
      <c r="WIE231" s="20"/>
      <c r="WIF231" s="20"/>
      <c r="WIG231" s="20"/>
      <c r="WIH231" s="20"/>
      <c r="WII231" s="20"/>
      <c r="WIJ231" s="20"/>
      <c r="WIK231" s="20"/>
      <c r="WIL231" s="20"/>
      <c r="WIM231" s="20"/>
      <c r="WIN231" s="20"/>
      <c r="WIO231" s="20"/>
      <c r="WIP231" s="20"/>
      <c r="WIQ231" s="20"/>
      <c r="WIR231" s="20"/>
      <c r="WIS231" s="20"/>
      <c r="WIT231" s="20"/>
      <c r="WIU231" s="20"/>
      <c r="WIV231" s="20"/>
      <c r="WIW231" s="20"/>
      <c r="WIX231" s="20"/>
      <c r="WIY231" s="20"/>
      <c r="WIZ231" s="20"/>
      <c r="WJA231" s="20"/>
      <c r="WJB231" s="20"/>
      <c r="WJC231" s="20"/>
      <c r="WJD231" s="20"/>
      <c r="WJE231" s="20"/>
      <c r="WJF231" s="20"/>
      <c r="WJG231" s="20"/>
      <c r="WJH231" s="20"/>
      <c r="WJI231" s="20"/>
      <c r="WJJ231" s="20"/>
      <c r="WJK231" s="20"/>
      <c r="WJL231" s="20"/>
      <c r="WJM231" s="20"/>
      <c r="WJN231" s="20"/>
      <c r="WJO231" s="20"/>
      <c r="WJP231" s="20"/>
      <c r="WJQ231" s="20"/>
      <c r="WJR231" s="20"/>
      <c r="WJS231" s="20"/>
      <c r="WJT231" s="20"/>
      <c r="WJU231" s="20"/>
      <c r="WJV231" s="20"/>
      <c r="WJW231" s="20"/>
      <c r="WJX231" s="20"/>
      <c r="WJY231" s="20"/>
      <c r="WJZ231" s="20"/>
      <c r="WKA231" s="20"/>
      <c r="WKB231" s="20"/>
      <c r="WKC231" s="20"/>
      <c r="WKD231" s="20"/>
      <c r="WKE231" s="20"/>
      <c r="WKF231" s="20"/>
      <c r="WKG231" s="20"/>
      <c r="WKH231" s="20"/>
      <c r="WKI231" s="20"/>
      <c r="WKJ231" s="20"/>
      <c r="WKK231" s="20"/>
      <c r="WKL231" s="20"/>
      <c r="WKM231" s="20"/>
      <c r="WKN231" s="20"/>
      <c r="WKO231" s="20"/>
      <c r="WKP231" s="20"/>
      <c r="WKQ231" s="20"/>
      <c r="WKR231" s="20"/>
      <c r="WKS231" s="20"/>
      <c r="WKT231" s="20"/>
      <c r="WKU231" s="20"/>
      <c r="WKV231" s="20"/>
      <c r="WKW231" s="20"/>
      <c r="WKX231" s="20"/>
      <c r="WKY231" s="20"/>
      <c r="WKZ231" s="20"/>
      <c r="WLA231" s="20"/>
      <c r="WLB231" s="20"/>
      <c r="WLC231" s="20"/>
      <c r="WLD231" s="20"/>
      <c r="WLE231" s="20"/>
      <c r="WLF231" s="20"/>
      <c r="WLG231" s="20"/>
      <c r="WLH231" s="20"/>
      <c r="WLI231" s="20"/>
      <c r="WLJ231" s="20"/>
      <c r="WLK231" s="20"/>
      <c r="WLL231" s="20"/>
      <c r="WLM231" s="20"/>
      <c r="WLN231" s="20"/>
      <c r="WLO231" s="20"/>
      <c r="WLP231" s="20"/>
      <c r="WLQ231" s="20"/>
      <c r="WLR231" s="20"/>
      <c r="WLS231" s="20"/>
      <c r="WLT231" s="20"/>
      <c r="WLU231" s="20"/>
      <c r="WLV231" s="20"/>
      <c r="WLW231" s="20"/>
      <c r="WLX231" s="20"/>
      <c r="WLY231" s="20"/>
      <c r="WLZ231" s="20"/>
      <c r="WMA231" s="20"/>
      <c r="WMB231" s="20"/>
      <c r="WMC231" s="20"/>
      <c r="WMD231" s="20"/>
      <c r="WME231" s="20"/>
      <c r="WMF231" s="20"/>
      <c r="WMG231" s="20"/>
      <c r="WMH231" s="20"/>
      <c r="WMI231" s="20"/>
      <c r="WMJ231" s="20"/>
      <c r="WMK231" s="20"/>
      <c r="WML231" s="20"/>
      <c r="WMM231" s="20"/>
      <c r="WMN231" s="20"/>
      <c r="WMO231" s="20"/>
      <c r="WMP231" s="20"/>
      <c r="WMQ231" s="20"/>
      <c r="WMR231" s="20"/>
      <c r="WMS231" s="20"/>
      <c r="WMT231" s="20"/>
      <c r="WMU231" s="20"/>
      <c r="WMV231" s="20"/>
      <c r="WMW231" s="20"/>
      <c r="WMX231" s="20"/>
      <c r="WMY231" s="20"/>
      <c r="WMZ231" s="20"/>
      <c r="WNA231" s="20"/>
      <c r="WNB231" s="20"/>
      <c r="WNC231" s="20"/>
      <c r="WND231" s="20"/>
      <c r="WNE231" s="20"/>
      <c r="WNF231" s="20"/>
      <c r="WNG231" s="20"/>
      <c r="WNH231" s="20"/>
      <c r="WNI231" s="20"/>
      <c r="WNJ231" s="20"/>
      <c r="WNK231" s="20"/>
      <c r="WNL231" s="20"/>
      <c r="WNM231" s="20"/>
      <c r="WNN231" s="20"/>
      <c r="WNO231" s="20"/>
      <c r="WNP231" s="20"/>
      <c r="WNQ231" s="20"/>
      <c r="WNR231" s="20"/>
      <c r="WNS231" s="20"/>
      <c r="WNT231" s="20"/>
      <c r="WNU231" s="20"/>
      <c r="WNV231" s="20"/>
      <c r="WNW231" s="20"/>
      <c r="WNX231" s="20"/>
      <c r="WNY231" s="20"/>
      <c r="WNZ231" s="20"/>
      <c r="WOA231" s="20"/>
      <c r="WOB231" s="20"/>
      <c r="WOC231" s="20"/>
      <c r="WOD231" s="20"/>
      <c r="WOE231" s="20"/>
      <c r="WOF231" s="20"/>
      <c r="WOG231" s="20"/>
      <c r="WOH231" s="20"/>
      <c r="WOI231" s="20"/>
      <c r="WOJ231" s="20"/>
      <c r="WOK231" s="20"/>
      <c r="WOL231" s="20"/>
      <c r="WOM231" s="20"/>
      <c r="WON231" s="20"/>
      <c r="WOO231" s="20"/>
      <c r="WOP231" s="20"/>
      <c r="WOQ231" s="20"/>
      <c r="WOR231" s="20"/>
      <c r="WOS231" s="20"/>
      <c r="WOT231" s="20"/>
      <c r="WOU231" s="20"/>
      <c r="WOV231" s="20"/>
      <c r="WOW231" s="20"/>
      <c r="WOX231" s="20"/>
      <c r="WOY231" s="20"/>
      <c r="WOZ231" s="20"/>
      <c r="WPA231" s="20"/>
      <c r="WPB231" s="20"/>
      <c r="WPC231" s="20"/>
      <c r="WPD231" s="20"/>
      <c r="WPE231" s="20"/>
      <c r="WPF231" s="20"/>
      <c r="WPG231" s="20"/>
      <c r="WPH231" s="20"/>
      <c r="WPI231" s="20"/>
      <c r="WPJ231" s="20"/>
      <c r="WPK231" s="20"/>
      <c r="WPL231" s="20"/>
      <c r="WPM231" s="20"/>
      <c r="WPN231" s="20"/>
      <c r="WPO231" s="20"/>
      <c r="WPP231" s="20"/>
      <c r="WPQ231" s="20"/>
      <c r="WPR231" s="20"/>
      <c r="WPS231" s="20"/>
      <c r="WPT231" s="20"/>
      <c r="WPU231" s="20"/>
      <c r="WPV231" s="20"/>
      <c r="WPW231" s="20"/>
      <c r="WPX231" s="20"/>
      <c r="WPY231" s="20"/>
      <c r="WPZ231" s="20"/>
      <c r="WQA231" s="20"/>
      <c r="WQB231" s="20"/>
      <c r="WQC231" s="20"/>
      <c r="WQD231" s="20"/>
      <c r="WQE231" s="20"/>
      <c r="WQF231" s="20"/>
      <c r="WQG231" s="20"/>
      <c r="WQH231" s="20"/>
      <c r="WQI231" s="20"/>
      <c r="WQJ231" s="20"/>
      <c r="WQK231" s="20"/>
      <c r="WQL231" s="20"/>
      <c r="WQM231" s="20"/>
      <c r="WQN231" s="20"/>
      <c r="WQO231" s="20"/>
      <c r="WQP231" s="20"/>
      <c r="WQQ231" s="20"/>
      <c r="WQR231" s="20"/>
      <c r="WQS231" s="20"/>
      <c r="WQT231" s="20"/>
      <c r="WQU231" s="20"/>
      <c r="WQV231" s="20"/>
      <c r="WQW231" s="20"/>
      <c r="WQX231" s="20"/>
      <c r="WQY231" s="20"/>
      <c r="WQZ231" s="20"/>
      <c r="WRA231" s="20"/>
      <c r="WRB231" s="20"/>
      <c r="WRC231" s="20"/>
      <c r="WRD231" s="20"/>
      <c r="WRE231" s="20"/>
      <c r="WRF231" s="20"/>
      <c r="WRG231" s="20"/>
      <c r="WRH231" s="20"/>
      <c r="WRI231" s="20"/>
      <c r="WRJ231" s="20"/>
      <c r="WRK231" s="20"/>
      <c r="WRL231" s="20"/>
      <c r="WRM231" s="20"/>
      <c r="WRN231" s="20"/>
      <c r="WRO231" s="20"/>
      <c r="WRP231" s="20"/>
      <c r="WRQ231" s="20"/>
      <c r="WRR231" s="20"/>
      <c r="WRS231" s="20"/>
      <c r="WRT231" s="20"/>
      <c r="WRU231" s="20"/>
      <c r="WRV231" s="20"/>
      <c r="WRW231" s="20"/>
      <c r="WRX231" s="20"/>
      <c r="WRY231" s="20"/>
      <c r="WRZ231" s="20"/>
      <c r="WSA231" s="20"/>
      <c r="WSB231" s="20"/>
      <c r="WSC231" s="20"/>
      <c r="WSD231" s="20"/>
      <c r="WSE231" s="20"/>
      <c r="WSF231" s="20"/>
      <c r="WSG231" s="20"/>
      <c r="WSH231" s="20"/>
      <c r="WSI231" s="20"/>
      <c r="WSJ231" s="20"/>
      <c r="WSK231" s="20"/>
      <c r="WSL231" s="20"/>
      <c r="WSM231" s="20"/>
      <c r="WSN231" s="20"/>
      <c r="WSO231" s="20"/>
      <c r="WSP231" s="20"/>
      <c r="WSQ231" s="20"/>
      <c r="WSR231" s="20"/>
      <c r="WSS231" s="20"/>
      <c r="WST231" s="20"/>
      <c r="WSU231" s="20"/>
      <c r="WSV231" s="20"/>
      <c r="WSW231" s="20"/>
      <c r="WSX231" s="20"/>
      <c r="WSY231" s="20"/>
      <c r="WSZ231" s="20"/>
      <c r="WTA231" s="20"/>
      <c r="WTB231" s="20"/>
      <c r="WTC231" s="20"/>
      <c r="WTD231" s="20"/>
      <c r="WTE231" s="20"/>
      <c r="WTF231" s="20"/>
      <c r="WTG231" s="20"/>
      <c r="WTH231" s="20"/>
      <c r="WTI231" s="20"/>
      <c r="WTJ231" s="20"/>
      <c r="WTK231" s="20"/>
      <c r="WTL231" s="20"/>
      <c r="WTM231" s="20"/>
      <c r="WTN231" s="20"/>
      <c r="WTO231" s="20"/>
      <c r="WTP231" s="20"/>
      <c r="WTQ231" s="20"/>
      <c r="WTR231" s="20"/>
      <c r="WTS231" s="20"/>
      <c r="WTT231" s="20"/>
      <c r="WTU231" s="20"/>
      <c r="WTV231" s="20"/>
      <c r="WTW231" s="20"/>
      <c r="WTX231" s="20"/>
      <c r="WTY231" s="20"/>
      <c r="WTZ231" s="20"/>
      <c r="WUA231" s="20"/>
      <c r="WUB231" s="20"/>
      <c r="WUC231" s="20"/>
      <c r="WUD231" s="20"/>
      <c r="WUE231" s="20"/>
      <c r="WUF231" s="20"/>
      <c r="WUG231" s="20"/>
      <c r="WUH231" s="20"/>
      <c r="WUI231" s="20"/>
      <c r="WUJ231" s="20"/>
      <c r="WUK231" s="20"/>
      <c r="WUL231" s="20"/>
      <c r="WUM231" s="20"/>
      <c r="WUN231" s="20"/>
      <c r="WUO231" s="20"/>
      <c r="WUP231" s="20"/>
      <c r="WUQ231" s="20"/>
      <c r="WUR231" s="20"/>
      <c r="WUS231" s="20"/>
      <c r="WUT231" s="20"/>
      <c r="WUU231" s="20"/>
      <c r="WUV231" s="20"/>
      <c r="WUW231" s="20"/>
      <c r="WUX231" s="20"/>
      <c r="WUY231" s="20"/>
      <c r="WUZ231" s="20"/>
      <c r="WVA231" s="20"/>
      <c r="WVB231" s="20"/>
      <c r="WVC231" s="20"/>
      <c r="WVD231" s="20"/>
      <c r="WVE231" s="20"/>
      <c r="WVF231" s="20"/>
      <c r="WVG231" s="20"/>
      <c r="WVH231" s="20"/>
      <c r="WVI231" s="20"/>
      <c r="WVJ231" s="20"/>
      <c r="WVK231" s="20"/>
      <c r="WVL231" s="20"/>
      <c r="WVM231" s="20"/>
      <c r="WVN231" s="20"/>
      <c r="WVO231" s="20"/>
      <c r="WVP231" s="20"/>
      <c r="WVQ231" s="20"/>
      <c r="WVR231" s="20"/>
      <c r="WVS231" s="20"/>
      <c r="WVT231" s="20"/>
      <c r="WVU231" s="20"/>
      <c r="WVV231" s="20"/>
      <c r="WVW231" s="20"/>
      <c r="WVX231" s="20"/>
      <c r="WVY231" s="20"/>
      <c r="WVZ231" s="20"/>
      <c r="WWA231" s="20"/>
      <c r="WWB231" s="20"/>
      <c r="WWC231" s="20"/>
      <c r="WWD231" s="20"/>
      <c r="WWE231" s="20"/>
      <c r="WWF231" s="20"/>
      <c r="WWG231" s="20"/>
      <c r="WWH231" s="20"/>
      <c r="WWI231" s="20"/>
      <c r="WWJ231" s="20"/>
      <c r="WWK231" s="20"/>
      <c r="WWL231" s="20"/>
      <c r="WWM231" s="20"/>
      <c r="WWN231" s="20"/>
      <c r="WWO231" s="20"/>
      <c r="WWP231" s="20"/>
      <c r="WWQ231" s="20"/>
      <c r="WWR231" s="20"/>
      <c r="WWS231" s="20"/>
      <c r="WWT231" s="20"/>
      <c r="WWU231" s="20"/>
      <c r="WWV231" s="20"/>
      <c r="WWW231" s="20"/>
      <c r="WWX231" s="20"/>
      <c r="WWY231" s="20"/>
      <c r="WWZ231" s="20"/>
      <c r="WXA231" s="20"/>
      <c r="WXB231" s="20"/>
      <c r="WXC231" s="20"/>
      <c r="WXD231" s="20"/>
      <c r="WXE231" s="20"/>
      <c r="WXF231" s="20"/>
      <c r="WXG231" s="20"/>
      <c r="WXH231" s="20"/>
      <c r="WXI231" s="20"/>
      <c r="WXJ231" s="20"/>
      <c r="WXK231" s="20"/>
      <c r="WXL231" s="20"/>
      <c r="WXM231" s="20"/>
      <c r="WXN231" s="20"/>
      <c r="WXO231" s="20"/>
      <c r="WXP231" s="20"/>
      <c r="WXQ231" s="20"/>
      <c r="WXR231" s="20"/>
      <c r="WXS231" s="20"/>
      <c r="WXT231" s="20"/>
      <c r="WXU231" s="20"/>
      <c r="WXV231" s="20"/>
      <c r="WXW231" s="20"/>
      <c r="WXX231" s="20"/>
      <c r="WXY231" s="20"/>
      <c r="WXZ231" s="20"/>
      <c r="WYA231" s="20"/>
      <c r="WYB231" s="20"/>
      <c r="WYC231" s="20"/>
      <c r="WYD231" s="20"/>
      <c r="WYE231" s="20"/>
      <c r="WYF231" s="20"/>
      <c r="WYG231" s="20"/>
      <c r="WYH231" s="20"/>
      <c r="WYI231" s="20"/>
      <c r="WYJ231" s="20"/>
      <c r="WYK231" s="20"/>
      <c r="WYL231" s="20"/>
      <c r="WYM231" s="20"/>
      <c r="WYN231" s="20"/>
      <c r="WYO231" s="20"/>
      <c r="WYP231" s="20"/>
      <c r="WYQ231" s="20"/>
      <c r="WYR231" s="20"/>
      <c r="WYS231" s="20"/>
      <c r="WYT231" s="20"/>
      <c r="WYU231" s="20"/>
      <c r="WYV231" s="20"/>
      <c r="WYW231" s="20"/>
      <c r="WYX231" s="20"/>
      <c r="WYY231" s="20"/>
      <c r="WYZ231" s="20"/>
      <c r="WZA231" s="20"/>
      <c r="WZB231" s="20"/>
      <c r="WZC231" s="20"/>
      <c r="WZD231" s="20"/>
      <c r="WZE231" s="20"/>
      <c r="WZF231" s="20"/>
      <c r="WZG231" s="20"/>
      <c r="WZH231" s="20"/>
      <c r="WZI231" s="20"/>
      <c r="WZJ231" s="20"/>
      <c r="WZK231" s="20"/>
      <c r="WZL231" s="20"/>
      <c r="WZM231" s="20"/>
      <c r="WZN231" s="20"/>
      <c r="WZO231" s="20"/>
      <c r="WZP231" s="20"/>
      <c r="WZQ231" s="20"/>
      <c r="WZR231" s="20"/>
      <c r="WZS231" s="20"/>
      <c r="WZT231" s="20"/>
      <c r="WZU231" s="20"/>
      <c r="WZV231" s="20"/>
      <c r="WZW231" s="20"/>
      <c r="WZX231" s="20"/>
      <c r="WZY231" s="20"/>
      <c r="WZZ231" s="20"/>
      <c r="XAA231" s="20"/>
      <c r="XAB231" s="20"/>
      <c r="XAC231" s="20"/>
      <c r="XAD231" s="20"/>
      <c r="XAE231" s="20"/>
      <c r="XAF231" s="20"/>
      <c r="XAG231" s="20"/>
      <c r="XAH231" s="20"/>
      <c r="XAI231" s="20"/>
      <c r="XAJ231" s="20"/>
      <c r="XAK231" s="20"/>
      <c r="XAL231" s="20"/>
      <c r="XAM231" s="20"/>
      <c r="XAN231" s="20"/>
      <c r="XAO231" s="20"/>
      <c r="XAP231" s="20"/>
      <c r="XAQ231" s="20"/>
      <c r="XAR231" s="20"/>
      <c r="XAS231" s="20"/>
      <c r="XAT231" s="20"/>
      <c r="XAU231" s="20"/>
      <c r="XAV231" s="20"/>
      <c r="XAW231" s="20"/>
      <c r="XAX231" s="20"/>
      <c r="XAY231" s="20"/>
      <c r="XAZ231" s="20"/>
      <c r="XBA231" s="20"/>
      <c r="XBB231" s="20"/>
      <c r="XBC231" s="20"/>
      <c r="XBD231" s="20"/>
      <c r="XBE231" s="20"/>
      <c r="XBF231" s="20"/>
      <c r="XBG231" s="20"/>
      <c r="XBH231" s="20"/>
      <c r="XBI231" s="20"/>
      <c r="XBJ231" s="20"/>
      <c r="XBK231" s="20"/>
      <c r="XBL231" s="20"/>
      <c r="XBM231" s="20"/>
      <c r="XBN231" s="20"/>
      <c r="XBO231" s="20"/>
      <c r="XBP231" s="20"/>
      <c r="XBQ231" s="20"/>
      <c r="XBR231" s="20"/>
      <c r="XBS231" s="20"/>
      <c r="XBT231" s="20"/>
      <c r="XBU231" s="20"/>
      <c r="XBV231" s="20"/>
      <c r="XBW231" s="20"/>
      <c r="XBX231" s="20"/>
      <c r="XBY231" s="20"/>
      <c r="XBZ231" s="20"/>
      <c r="XCA231" s="20"/>
      <c r="XCB231" s="20"/>
      <c r="XCC231" s="20"/>
      <c r="XCD231" s="20"/>
      <c r="XCE231" s="20"/>
      <c r="XCF231" s="20"/>
      <c r="XCG231" s="20"/>
      <c r="XCH231" s="20"/>
      <c r="XCI231" s="20"/>
      <c r="XCJ231" s="20"/>
      <c r="XCK231" s="20"/>
      <c r="XCL231" s="20"/>
      <c r="XCM231" s="20"/>
      <c r="XCN231" s="20"/>
      <c r="XCO231" s="20"/>
      <c r="XCP231" s="20"/>
      <c r="XCQ231" s="20"/>
      <c r="XCR231" s="20"/>
      <c r="XCS231" s="20"/>
      <c r="XCT231" s="20"/>
      <c r="XCU231" s="20"/>
      <c r="XCV231" s="20"/>
      <c r="XCW231" s="20"/>
      <c r="XCX231" s="20"/>
      <c r="XCY231" s="20"/>
      <c r="XCZ231" s="20"/>
      <c r="XDA231" s="20"/>
      <c r="XDB231" s="20"/>
      <c r="XDC231" s="20"/>
      <c r="XDD231" s="20"/>
      <c r="XDE231" s="20"/>
      <c r="XDF231" s="20"/>
      <c r="XDG231" s="20"/>
      <c r="XDH231" s="20"/>
      <c r="XDI231" s="20"/>
      <c r="XDJ231" s="20"/>
      <c r="XDK231" s="20"/>
      <c r="XDL231" s="20"/>
      <c r="XDM231" s="20"/>
      <c r="XDN231" s="20"/>
      <c r="XDO231" s="20"/>
      <c r="XDP231" s="20"/>
      <c r="XDQ231" s="20"/>
      <c r="XDR231" s="20"/>
      <c r="XDS231" s="20"/>
      <c r="XDT231" s="20"/>
      <c r="XDU231" s="20"/>
      <c r="XDV231" s="20"/>
      <c r="XDW231" s="20"/>
      <c r="XDX231" s="20"/>
      <c r="XDY231" s="20"/>
      <c r="XDZ231" s="20"/>
      <c r="XEA231" s="20"/>
      <c r="XEB231" s="20"/>
      <c r="XEC231" s="20"/>
      <c r="XED231" s="20"/>
      <c r="XEE231" s="20"/>
      <c r="XEF231" s="20"/>
      <c r="XEG231" s="20"/>
      <c r="XEH231" s="20"/>
      <c r="XEI231" s="20"/>
      <c r="XEJ231" s="20"/>
      <c r="XEK231" s="20"/>
      <c r="XEL231" s="20"/>
      <c r="XEM231" s="20"/>
      <c r="XEN231" s="20"/>
      <c r="XEO231" s="20"/>
      <c r="XEP231" s="20"/>
      <c r="XEQ231" s="20"/>
      <c r="XER231" s="20"/>
      <c r="XES231" s="20"/>
    </row>
    <row r="232" spans="1:16373" s="20" customFormat="1" ht="168" customHeight="1" x14ac:dyDescent="0.25">
      <c r="A232" s="86" t="s">
        <v>1084</v>
      </c>
      <c r="B232" s="93"/>
      <c r="C232" s="119"/>
      <c r="D232" s="100" t="s">
        <v>388</v>
      </c>
      <c r="E232" s="10" t="s">
        <v>46</v>
      </c>
      <c r="F232" s="142" t="s">
        <v>1105</v>
      </c>
      <c r="G232" s="8" t="s">
        <v>1087</v>
      </c>
      <c r="H232" s="13" t="s">
        <v>1106</v>
      </c>
      <c r="I232" s="142" t="s">
        <v>1107</v>
      </c>
      <c r="J232" s="8">
        <v>35</v>
      </c>
      <c r="K232" s="41" t="s">
        <v>1078</v>
      </c>
      <c r="L232" s="42">
        <v>13</v>
      </c>
      <c r="M232" s="251" t="s">
        <v>391</v>
      </c>
      <c r="N232" s="243"/>
      <c r="O232" s="226"/>
      <c r="P232" s="173"/>
      <c r="Q232" s="169" t="s">
        <v>1115</v>
      </c>
      <c r="R232" s="21" t="s">
        <v>1116</v>
      </c>
      <c r="S232" s="13" t="s">
        <v>120</v>
      </c>
      <c r="T232" s="12" t="s">
        <v>1117</v>
      </c>
      <c r="U232" s="21" t="s">
        <v>1118</v>
      </c>
      <c r="V232" s="13" t="s">
        <v>1119</v>
      </c>
      <c r="W232" s="12" t="s">
        <v>11</v>
      </c>
      <c r="X232" s="12">
        <v>4</v>
      </c>
      <c r="Y232" s="12">
        <v>1</v>
      </c>
      <c r="Z232" s="12">
        <v>1</v>
      </c>
      <c r="AA232" s="12">
        <v>1</v>
      </c>
      <c r="AB232" s="12">
        <v>1</v>
      </c>
      <c r="AC232" s="15">
        <f t="shared" si="193"/>
        <v>545981904.85000002</v>
      </c>
      <c r="AD232" s="15">
        <f t="shared" si="194"/>
        <v>232026666</v>
      </c>
      <c r="AE232" s="15">
        <f t="shared" si="195"/>
        <v>228426666</v>
      </c>
      <c r="AF232" s="15">
        <f t="shared" si="196"/>
        <v>11751600</v>
      </c>
      <c r="AG232" s="17"/>
      <c r="AH232" s="17"/>
      <c r="AI232" s="17"/>
      <c r="AJ232" s="17">
        <v>11751600</v>
      </c>
      <c r="AK232" s="17">
        <v>545981904.85000002</v>
      </c>
      <c r="AL232" s="17">
        <v>232026666</v>
      </c>
      <c r="AM232" s="17">
        <v>228426666</v>
      </c>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f t="shared" si="197"/>
        <v>516250367</v>
      </c>
      <c r="BV232" s="17"/>
      <c r="BW232" s="17">
        <v>516250367</v>
      </c>
      <c r="BX232" s="17"/>
      <c r="BY232" s="17"/>
      <c r="BZ232" s="17"/>
      <c r="CA232" s="17"/>
      <c r="CB232" s="17"/>
      <c r="CC232" s="17"/>
      <c r="CD232" s="17"/>
      <c r="CE232" s="17"/>
      <c r="CF232" s="17">
        <f t="shared" si="198"/>
        <v>598205113</v>
      </c>
      <c r="CG232" s="17"/>
      <c r="CH232" s="17">
        <v>598205113</v>
      </c>
      <c r="CI232" s="17"/>
      <c r="CJ232" s="17"/>
      <c r="CK232" s="17"/>
      <c r="CL232" s="17"/>
      <c r="CM232" s="17"/>
      <c r="CN232" s="17"/>
      <c r="CO232" s="17"/>
      <c r="CP232" s="17"/>
      <c r="CQ232" s="17">
        <f t="shared" si="199"/>
        <v>684612518</v>
      </c>
      <c r="CR232" s="17"/>
      <c r="CS232" s="17">
        <v>684612518</v>
      </c>
      <c r="CT232" s="17"/>
      <c r="CU232" s="17"/>
      <c r="CV232" s="17"/>
      <c r="CW232" s="17"/>
      <c r="CX232" s="17"/>
      <c r="CY232" s="17"/>
      <c r="CZ232" s="17"/>
      <c r="DA232" s="361"/>
      <c r="DB232" s="371">
        <f t="shared" si="200"/>
        <v>2345049902.8499999</v>
      </c>
      <c r="DC232" s="18"/>
      <c r="DD232" s="18"/>
      <c r="DE232" s="18"/>
      <c r="DF232" s="18"/>
      <c r="DG232" s="18"/>
      <c r="DH232" s="18"/>
      <c r="DI232" s="18"/>
      <c r="DJ232" s="18"/>
      <c r="DK232" s="18"/>
      <c r="DL232" s="18"/>
      <c r="DM232" s="18"/>
      <c r="DN232" s="18"/>
      <c r="DO232" s="18"/>
      <c r="DP232" s="18"/>
      <c r="DQ232" s="18"/>
      <c r="DR232" s="18"/>
      <c r="DS232" s="18"/>
      <c r="DT232" s="19"/>
    </row>
    <row r="233" spans="1:16373" s="20" customFormat="1" ht="150" customHeight="1" x14ac:dyDescent="0.25">
      <c r="A233" s="86" t="s">
        <v>1084</v>
      </c>
      <c r="B233" s="93"/>
      <c r="C233" s="119"/>
      <c r="D233" s="100" t="s">
        <v>388</v>
      </c>
      <c r="E233" s="10" t="s">
        <v>1085</v>
      </c>
      <c r="F233" s="142" t="s">
        <v>1086</v>
      </c>
      <c r="G233" s="8" t="s">
        <v>1087</v>
      </c>
      <c r="H233" s="13" t="s">
        <v>1088</v>
      </c>
      <c r="I233" s="142" t="s">
        <v>1089</v>
      </c>
      <c r="J233" s="8">
        <v>35</v>
      </c>
      <c r="K233" s="41" t="s">
        <v>1078</v>
      </c>
      <c r="L233" s="42">
        <v>13</v>
      </c>
      <c r="M233" s="251" t="s">
        <v>391</v>
      </c>
      <c r="N233" s="243"/>
      <c r="O233" s="226"/>
      <c r="P233" s="173"/>
      <c r="Q233" s="169" t="s">
        <v>1120</v>
      </c>
      <c r="R233" s="21" t="s">
        <v>1121</v>
      </c>
      <c r="S233" s="13" t="s">
        <v>117</v>
      </c>
      <c r="T233" s="12" t="s">
        <v>1122</v>
      </c>
      <c r="U233" s="21" t="s">
        <v>1123</v>
      </c>
      <c r="V233" s="13" t="s">
        <v>911</v>
      </c>
      <c r="W233" s="12" t="s">
        <v>10</v>
      </c>
      <c r="X233" s="12">
        <v>2</v>
      </c>
      <c r="Y233" s="12">
        <v>2</v>
      </c>
      <c r="Z233" s="12">
        <v>2</v>
      </c>
      <c r="AA233" s="12">
        <v>2</v>
      </c>
      <c r="AB233" s="12">
        <v>2</v>
      </c>
      <c r="AC233" s="15">
        <f t="shared" si="193"/>
        <v>56519937</v>
      </c>
      <c r="AD233" s="15">
        <f t="shared" si="194"/>
        <v>0</v>
      </c>
      <c r="AE233" s="15">
        <f t="shared" si="195"/>
        <v>0</v>
      </c>
      <c r="AF233" s="15">
        <f t="shared" si="196"/>
        <v>0</v>
      </c>
      <c r="AG233" s="17">
        <f>20000000+36519937</f>
        <v>56519937</v>
      </c>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f t="shared" si="197"/>
        <v>130000000</v>
      </c>
      <c r="BV233" s="17">
        <v>130000000</v>
      </c>
      <c r="BW233" s="17"/>
      <c r="BX233" s="17"/>
      <c r="BY233" s="17"/>
      <c r="BZ233" s="17"/>
      <c r="CA233" s="17"/>
      <c r="CB233" s="17"/>
      <c r="CC233" s="17"/>
      <c r="CD233" s="17"/>
      <c r="CE233" s="17"/>
      <c r="CF233" s="17">
        <f t="shared" si="198"/>
        <v>325598568</v>
      </c>
      <c r="CG233" s="17">
        <v>325598568</v>
      </c>
      <c r="CH233" s="17"/>
      <c r="CI233" s="17"/>
      <c r="CJ233" s="17"/>
      <c r="CK233" s="17"/>
      <c r="CL233" s="17"/>
      <c r="CM233" s="17"/>
      <c r="CN233" s="17"/>
      <c r="CO233" s="17"/>
      <c r="CP233" s="17"/>
      <c r="CQ233" s="17">
        <f t="shared" si="199"/>
        <v>450000000</v>
      </c>
      <c r="CR233" s="17">
        <v>450000000</v>
      </c>
      <c r="CS233" s="17"/>
      <c r="CT233" s="17"/>
      <c r="CU233" s="17"/>
      <c r="CV233" s="17"/>
      <c r="CW233" s="17"/>
      <c r="CX233" s="17"/>
      <c r="CY233" s="17"/>
      <c r="CZ233" s="17"/>
      <c r="DA233" s="361"/>
      <c r="DB233" s="371">
        <f t="shared" si="200"/>
        <v>962118505</v>
      </c>
      <c r="DC233" s="18"/>
      <c r="DD233" s="18"/>
      <c r="DE233" s="18"/>
      <c r="DF233" s="18"/>
      <c r="DG233" s="18"/>
      <c r="DH233" s="18"/>
      <c r="DI233" s="18"/>
      <c r="DJ233" s="18"/>
      <c r="DK233" s="18"/>
      <c r="DL233" s="18"/>
      <c r="DM233" s="18"/>
      <c r="DN233" s="18"/>
      <c r="DO233" s="18"/>
      <c r="DP233" s="18"/>
      <c r="DQ233" s="18"/>
      <c r="DR233" s="18"/>
      <c r="DS233" s="18"/>
      <c r="DT233" s="19"/>
    </row>
    <row r="234" spans="1:16373" s="20" customFormat="1" ht="151.5" customHeight="1" x14ac:dyDescent="0.25">
      <c r="A234" s="86" t="s">
        <v>376</v>
      </c>
      <c r="B234" s="93"/>
      <c r="C234" s="94"/>
      <c r="D234" s="95" t="s">
        <v>442</v>
      </c>
      <c r="E234" s="10" t="s">
        <v>46</v>
      </c>
      <c r="F234" s="142" t="s">
        <v>1105</v>
      </c>
      <c r="G234" s="8" t="s">
        <v>1087</v>
      </c>
      <c r="H234" s="13" t="s">
        <v>1106</v>
      </c>
      <c r="I234" s="142" t="s">
        <v>1107</v>
      </c>
      <c r="J234" s="55">
        <v>35</v>
      </c>
      <c r="K234" s="56" t="s">
        <v>1078</v>
      </c>
      <c r="L234" s="14">
        <v>13</v>
      </c>
      <c r="M234" s="252" t="s">
        <v>391</v>
      </c>
      <c r="N234" s="243"/>
      <c r="O234" s="226"/>
      <c r="P234" s="173"/>
      <c r="Q234" s="169" t="s">
        <v>1127</v>
      </c>
      <c r="R234" s="21">
        <v>3502084</v>
      </c>
      <c r="S234" s="9" t="s">
        <v>47</v>
      </c>
      <c r="T234" s="12" t="s">
        <v>1128</v>
      </c>
      <c r="U234" s="21">
        <v>350208400</v>
      </c>
      <c r="V234" s="9" t="s">
        <v>47</v>
      </c>
      <c r="W234" s="21" t="s">
        <v>11</v>
      </c>
      <c r="X234" s="12">
        <v>1</v>
      </c>
      <c r="Y234" s="12">
        <v>0.5</v>
      </c>
      <c r="Z234" s="12">
        <v>0.5</v>
      </c>
      <c r="AA234" s="13"/>
      <c r="AB234" s="13"/>
      <c r="AC234" s="15">
        <f t="shared" si="193"/>
        <v>1501000000</v>
      </c>
      <c r="AD234" s="15">
        <f t="shared" si="194"/>
        <v>0</v>
      </c>
      <c r="AE234" s="15">
        <f t="shared" si="195"/>
        <v>0</v>
      </c>
      <c r="AF234" s="15">
        <f t="shared" si="196"/>
        <v>0</v>
      </c>
      <c r="AG234" s="17">
        <v>1000000</v>
      </c>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v>1500000000</v>
      </c>
      <c r="BF234" s="17"/>
      <c r="BG234" s="17"/>
      <c r="BH234" s="17"/>
      <c r="BI234" s="17"/>
      <c r="BJ234" s="17"/>
      <c r="BK234" s="17"/>
      <c r="BL234" s="17"/>
      <c r="BM234" s="17"/>
      <c r="BN234" s="17"/>
      <c r="BO234" s="17"/>
      <c r="BP234" s="17"/>
      <c r="BQ234" s="17"/>
      <c r="BR234" s="17"/>
      <c r="BS234" s="17"/>
      <c r="BT234" s="17"/>
      <c r="BU234" s="17">
        <f t="shared" si="197"/>
        <v>1900000</v>
      </c>
      <c r="BV234" s="17">
        <v>1900000</v>
      </c>
      <c r="BW234" s="17"/>
      <c r="BX234" s="17"/>
      <c r="BY234" s="17"/>
      <c r="BZ234" s="17"/>
      <c r="CA234" s="17"/>
      <c r="CB234" s="17"/>
      <c r="CC234" s="17"/>
      <c r="CD234" s="17"/>
      <c r="CE234" s="17"/>
      <c r="CF234" s="17">
        <f t="shared" si="198"/>
        <v>0</v>
      </c>
      <c r="CG234" s="17"/>
      <c r="CH234" s="17"/>
      <c r="CI234" s="17"/>
      <c r="CJ234" s="17"/>
      <c r="CK234" s="17"/>
      <c r="CL234" s="17"/>
      <c r="CM234" s="17"/>
      <c r="CN234" s="17"/>
      <c r="CO234" s="17"/>
      <c r="CP234" s="17"/>
      <c r="CQ234" s="17">
        <f t="shared" si="199"/>
        <v>0</v>
      </c>
      <c r="CR234" s="17"/>
      <c r="CS234" s="17"/>
      <c r="CT234" s="17"/>
      <c r="CU234" s="17"/>
      <c r="CV234" s="17"/>
      <c r="CW234" s="17"/>
      <c r="CX234" s="17"/>
      <c r="CY234" s="17"/>
      <c r="CZ234" s="17"/>
      <c r="DA234" s="361"/>
      <c r="DB234" s="371">
        <f t="shared" si="200"/>
        <v>1502900000</v>
      </c>
      <c r="DC234" s="18"/>
      <c r="DD234" s="18"/>
      <c r="DE234" s="18"/>
      <c r="DF234" s="18"/>
      <c r="DG234" s="18"/>
      <c r="DH234" s="18"/>
      <c r="DI234" s="18"/>
      <c r="DJ234" s="18"/>
      <c r="DK234" s="18"/>
      <c r="DL234" s="18"/>
      <c r="DM234" s="18"/>
      <c r="DN234" s="18"/>
      <c r="DO234" s="18"/>
      <c r="DP234" s="18"/>
      <c r="DQ234" s="18"/>
      <c r="DR234" s="18"/>
      <c r="DS234" s="18"/>
      <c r="DT234" s="19"/>
    </row>
    <row r="235" spans="1:16373" s="20" customFormat="1" ht="123" customHeight="1" x14ac:dyDescent="0.25">
      <c r="A235" s="86" t="s">
        <v>1084</v>
      </c>
      <c r="B235" s="93"/>
      <c r="C235" s="119"/>
      <c r="D235" s="100" t="s">
        <v>388</v>
      </c>
      <c r="E235" s="10" t="s">
        <v>1085</v>
      </c>
      <c r="F235" s="142" t="s">
        <v>1086</v>
      </c>
      <c r="G235" s="8" t="s">
        <v>1087</v>
      </c>
      <c r="H235" s="13" t="s">
        <v>1088</v>
      </c>
      <c r="I235" s="142" t="s">
        <v>1089</v>
      </c>
      <c r="J235" s="8">
        <v>35</v>
      </c>
      <c r="K235" s="41" t="s">
        <v>1078</v>
      </c>
      <c r="L235" s="42">
        <v>13</v>
      </c>
      <c r="M235" s="251" t="s">
        <v>391</v>
      </c>
      <c r="N235" s="73"/>
      <c r="O235" s="222"/>
      <c r="P235" s="265"/>
      <c r="Q235" s="169" t="s">
        <v>1124</v>
      </c>
      <c r="R235" s="21" t="s">
        <v>84</v>
      </c>
      <c r="S235" s="13" t="s">
        <v>118</v>
      </c>
      <c r="T235" s="12" t="s">
        <v>1125</v>
      </c>
      <c r="U235" s="21" t="s">
        <v>84</v>
      </c>
      <c r="V235" s="13" t="s">
        <v>1126</v>
      </c>
      <c r="W235" s="12" t="s">
        <v>10</v>
      </c>
      <c r="X235" s="12">
        <v>1</v>
      </c>
      <c r="Y235" s="13"/>
      <c r="Z235" s="12">
        <v>1</v>
      </c>
      <c r="AA235" s="12">
        <v>1</v>
      </c>
      <c r="AB235" s="12">
        <v>1</v>
      </c>
      <c r="AC235" s="15">
        <f t="shared" si="193"/>
        <v>0</v>
      </c>
      <c r="AD235" s="15">
        <f t="shared" si="194"/>
        <v>0</v>
      </c>
      <c r="AE235" s="15">
        <f t="shared" si="195"/>
        <v>0</v>
      </c>
      <c r="AF235" s="15">
        <f t="shared" si="196"/>
        <v>0</v>
      </c>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f t="shared" si="197"/>
        <v>30000000</v>
      </c>
      <c r="BV235" s="17">
        <v>30000000</v>
      </c>
      <c r="BW235" s="17"/>
      <c r="BX235" s="17"/>
      <c r="BY235" s="17"/>
      <c r="BZ235" s="17"/>
      <c r="CA235" s="17"/>
      <c r="CB235" s="17"/>
      <c r="CC235" s="17"/>
      <c r="CD235" s="17"/>
      <c r="CE235" s="17"/>
      <c r="CF235" s="17">
        <f t="shared" si="198"/>
        <v>50000000</v>
      </c>
      <c r="CG235" s="17">
        <v>50000000</v>
      </c>
      <c r="CH235" s="17"/>
      <c r="CI235" s="17"/>
      <c r="CJ235" s="17"/>
      <c r="CK235" s="17"/>
      <c r="CL235" s="17"/>
      <c r="CM235" s="17"/>
      <c r="CN235" s="17"/>
      <c r="CO235" s="17"/>
      <c r="CP235" s="17"/>
      <c r="CQ235" s="17">
        <f t="shared" si="199"/>
        <v>50000000</v>
      </c>
      <c r="CR235" s="17">
        <v>50000000</v>
      </c>
      <c r="CS235" s="17"/>
      <c r="CT235" s="17"/>
      <c r="CU235" s="17"/>
      <c r="CV235" s="17"/>
      <c r="CW235" s="17"/>
      <c r="CX235" s="17"/>
      <c r="CY235" s="17"/>
      <c r="CZ235" s="17"/>
      <c r="DA235" s="361"/>
      <c r="DB235" s="371">
        <f t="shared" si="200"/>
        <v>130000000</v>
      </c>
      <c r="DC235" s="18"/>
      <c r="DD235" s="18"/>
      <c r="DE235" s="18"/>
      <c r="DF235" s="18"/>
      <c r="DG235" s="18"/>
      <c r="DH235" s="18"/>
      <c r="DI235" s="18"/>
      <c r="DJ235" s="18"/>
      <c r="DK235" s="18"/>
      <c r="DL235" s="18"/>
      <c r="DM235" s="18"/>
      <c r="DN235" s="18"/>
      <c r="DO235" s="18"/>
      <c r="DP235" s="18"/>
      <c r="DQ235" s="18"/>
      <c r="DR235" s="18"/>
      <c r="DS235" s="18"/>
      <c r="DT235" s="19"/>
    </row>
    <row r="236" spans="1:16373" s="7" customFormat="1" ht="27" customHeight="1" x14ac:dyDescent="0.25">
      <c r="A236" s="115"/>
      <c r="B236" s="125"/>
      <c r="C236" s="126"/>
      <c r="D236" s="118"/>
      <c r="E236" s="80"/>
      <c r="F236" s="141"/>
      <c r="G236" s="80"/>
      <c r="H236" s="80"/>
      <c r="I236" s="141"/>
      <c r="J236" s="80"/>
      <c r="K236" s="80"/>
      <c r="L236" s="80"/>
      <c r="M236" s="253"/>
      <c r="N236" s="179">
        <v>28</v>
      </c>
      <c r="O236" s="179">
        <v>3602</v>
      </c>
      <c r="P236" s="180" t="s">
        <v>121</v>
      </c>
      <c r="Q236" s="175"/>
      <c r="R236" s="419"/>
      <c r="S236" s="420"/>
      <c r="T236" s="420"/>
      <c r="U236" s="420"/>
      <c r="V236" s="420"/>
      <c r="W236" s="420"/>
      <c r="X236" s="414"/>
      <c r="Y236" s="414"/>
      <c r="Z236" s="414"/>
      <c r="AA236" s="414"/>
      <c r="AB236" s="109"/>
      <c r="AC236" s="85">
        <f t="shared" ref="AC236:DB236" si="201">SUM(AC237:AC240)</f>
        <v>385685000</v>
      </c>
      <c r="AD236" s="85">
        <f t="shared" si="201"/>
        <v>24400000</v>
      </c>
      <c r="AE236" s="85">
        <f t="shared" si="201"/>
        <v>24400000</v>
      </c>
      <c r="AF236" s="85">
        <f t="shared" si="201"/>
        <v>0</v>
      </c>
      <c r="AG236" s="85">
        <f t="shared" si="201"/>
        <v>385685000</v>
      </c>
      <c r="AH236" s="85">
        <f t="shared" si="201"/>
        <v>24400000</v>
      </c>
      <c r="AI236" s="85">
        <f t="shared" si="201"/>
        <v>24400000</v>
      </c>
      <c r="AJ236" s="85">
        <f t="shared" si="201"/>
        <v>0</v>
      </c>
      <c r="AK236" s="85">
        <f t="shared" si="201"/>
        <v>0</v>
      </c>
      <c r="AL236" s="85">
        <f t="shared" si="201"/>
        <v>0</v>
      </c>
      <c r="AM236" s="85">
        <f t="shared" si="201"/>
        <v>0</v>
      </c>
      <c r="AN236" s="85">
        <f t="shared" si="201"/>
        <v>0</v>
      </c>
      <c r="AO236" s="85">
        <f t="shared" si="201"/>
        <v>0</v>
      </c>
      <c r="AP236" s="85">
        <f t="shared" si="201"/>
        <v>0</v>
      </c>
      <c r="AQ236" s="85">
        <f t="shared" si="201"/>
        <v>0</v>
      </c>
      <c r="AR236" s="85">
        <f t="shared" si="201"/>
        <v>0</v>
      </c>
      <c r="AS236" s="85">
        <f t="shared" si="201"/>
        <v>0</v>
      </c>
      <c r="AT236" s="85">
        <f t="shared" si="201"/>
        <v>0</v>
      </c>
      <c r="AU236" s="85">
        <f t="shared" si="201"/>
        <v>0</v>
      </c>
      <c r="AV236" s="85">
        <f t="shared" si="201"/>
        <v>0</v>
      </c>
      <c r="AW236" s="85">
        <f t="shared" si="201"/>
        <v>0</v>
      </c>
      <c r="AX236" s="85">
        <f t="shared" si="201"/>
        <v>0</v>
      </c>
      <c r="AY236" s="85">
        <f t="shared" si="201"/>
        <v>0</v>
      </c>
      <c r="AZ236" s="85">
        <f t="shared" si="201"/>
        <v>0</v>
      </c>
      <c r="BA236" s="85">
        <f t="shared" si="201"/>
        <v>0</v>
      </c>
      <c r="BB236" s="85">
        <f t="shared" si="201"/>
        <v>0</v>
      </c>
      <c r="BC236" s="85">
        <f t="shared" si="201"/>
        <v>0</v>
      </c>
      <c r="BD236" s="85">
        <f t="shared" si="201"/>
        <v>0</v>
      </c>
      <c r="BE236" s="85">
        <f t="shared" si="201"/>
        <v>0</v>
      </c>
      <c r="BF236" s="85">
        <f t="shared" si="201"/>
        <v>0</v>
      </c>
      <c r="BG236" s="85">
        <f t="shared" si="201"/>
        <v>0</v>
      </c>
      <c r="BH236" s="85">
        <f t="shared" si="201"/>
        <v>0</v>
      </c>
      <c r="BI236" s="85">
        <f t="shared" si="201"/>
        <v>0</v>
      </c>
      <c r="BJ236" s="85">
        <f t="shared" si="201"/>
        <v>0</v>
      </c>
      <c r="BK236" s="85">
        <f t="shared" si="201"/>
        <v>0</v>
      </c>
      <c r="BL236" s="85">
        <f t="shared" si="201"/>
        <v>0</v>
      </c>
      <c r="BM236" s="85">
        <f t="shared" si="201"/>
        <v>0</v>
      </c>
      <c r="BN236" s="85">
        <f t="shared" si="201"/>
        <v>0</v>
      </c>
      <c r="BO236" s="85">
        <f t="shared" si="201"/>
        <v>0</v>
      </c>
      <c r="BP236" s="85">
        <f t="shared" si="201"/>
        <v>0</v>
      </c>
      <c r="BQ236" s="85">
        <f t="shared" si="201"/>
        <v>0</v>
      </c>
      <c r="BR236" s="85">
        <f t="shared" si="201"/>
        <v>0</v>
      </c>
      <c r="BS236" s="85">
        <f t="shared" si="201"/>
        <v>0</v>
      </c>
      <c r="BT236" s="85">
        <f t="shared" si="201"/>
        <v>0</v>
      </c>
      <c r="BU236" s="85">
        <f t="shared" si="201"/>
        <v>237500000</v>
      </c>
      <c r="BV236" s="85">
        <f t="shared" si="201"/>
        <v>237500000</v>
      </c>
      <c r="BW236" s="85">
        <f t="shared" si="201"/>
        <v>0</v>
      </c>
      <c r="BX236" s="85">
        <f t="shared" si="201"/>
        <v>0</v>
      </c>
      <c r="BY236" s="85">
        <f t="shared" si="201"/>
        <v>0</v>
      </c>
      <c r="BZ236" s="85">
        <f t="shared" si="201"/>
        <v>0</v>
      </c>
      <c r="CA236" s="85">
        <f t="shared" si="201"/>
        <v>0</v>
      </c>
      <c r="CB236" s="85">
        <f t="shared" si="201"/>
        <v>0</v>
      </c>
      <c r="CC236" s="85">
        <f t="shared" si="201"/>
        <v>0</v>
      </c>
      <c r="CD236" s="85">
        <f t="shared" si="201"/>
        <v>0</v>
      </c>
      <c r="CE236" s="85">
        <f t="shared" si="201"/>
        <v>0</v>
      </c>
      <c r="CF236" s="85">
        <f t="shared" si="201"/>
        <v>289530000</v>
      </c>
      <c r="CG236" s="85">
        <f t="shared" si="201"/>
        <v>289530000</v>
      </c>
      <c r="CH236" s="85">
        <f t="shared" si="201"/>
        <v>0</v>
      </c>
      <c r="CI236" s="85">
        <f t="shared" si="201"/>
        <v>0</v>
      </c>
      <c r="CJ236" s="85">
        <f t="shared" si="201"/>
        <v>0</v>
      </c>
      <c r="CK236" s="85">
        <f t="shared" si="201"/>
        <v>0</v>
      </c>
      <c r="CL236" s="85">
        <f t="shared" si="201"/>
        <v>0</v>
      </c>
      <c r="CM236" s="85">
        <f t="shared" si="201"/>
        <v>0</v>
      </c>
      <c r="CN236" s="85">
        <f t="shared" si="201"/>
        <v>0</v>
      </c>
      <c r="CO236" s="85">
        <f t="shared" si="201"/>
        <v>0</v>
      </c>
      <c r="CP236" s="85">
        <f t="shared" si="201"/>
        <v>0</v>
      </c>
      <c r="CQ236" s="85">
        <f t="shared" si="201"/>
        <v>687805825</v>
      </c>
      <c r="CR236" s="85">
        <f t="shared" si="201"/>
        <v>687805825</v>
      </c>
      <c r="CS236" s="85">
        <f t="shared" si="201"/>
        <v>0</v>
      </c>
      <c r="CT236" s="85">
        <f t="shared" si="201"/>
        <v>0</v>
      </c>
      <c r="CU236" s="85">
        <f t="shared" si="201"/>
        <v>0</v>
      </c>
      <c r="CV236" s="85">
        <f t="shared" si="201"/>
        <v>0</v>
      </c>
      <c r="CW236" s="85">
        <f t="shared" si="201"/>
        <v>0</v>
      </c>
      <c r="CX236" s="85">
        <f t="shared" si="201"/>
        <v>0</v>
      </c>
      <c r="CY236" s="85">
        <f t="shared" si="201"/>
        <v>0</v>
      </c>
      <c r="CZ236" s="85">
        <f t="shared" si="201"/>
        <v>0</v>
      </c>
      <c r="DA236" s="360">
        <f t="shared" si="201"/>
        <v>0</v>
      </c>
      <c r="DB236" s="85">
        <f t="shared" si="201"/>
        <v>1600520825</v>
      </c>
      <c r="DC236" s="5"/>
      <c r="DD236" s="5"/>
      <c r="DE236" s="5"/>
      <c r="DF236" s="5"/>
      <c r="DG236" s="5"/>
      <c r="DH236" s="5"/>
      <c r="DI236" s="5"/>
      <c r="DJ236" s="5"/>
      <c r="DK236" s="5"/>
      <c r="DL236" s="5"/>
      <c r="DM236" s="5"/>
      <c r="DN236" s="5"/>
      <c r="DO236" s="5"/>
      <c r="DP236" s="5"/>
      <c r="DQ236" s="5"/>
      <c r="DR236" s="5"/>
      <c r="DS236" s="5"/>
      <c r="DT236" s="5"/>
      <c r="DU236" s="81"/>
      <c r="DV236" s="81"/>
    </row>
    <row r="237" spans="1:16373" s="20" customFormat="1" ht="162" customHeight="1" x14ac:dyDescent="0.25">
      <c r="A237" s="86" t="s">
        <v>1084</v>
      </c>
      <c r="B237" s="93"/>
      <c r="C237" s="119"/>
      <c r="D237" s="100" t="s">
        <v>388</v>
      </c>
      <c r="E237" s="10" t="s">
        <v>1129</v>
      </c>
      <c r="F237" s="142" t="s">
        <v>1086</v>
      </c>
      <c r="G237" s="8" t="s">
        <v>1087</v>
      </c>
      <c r="H237" s="13" t="s">
        <v>1130</v>
      </c>
      <c r="I237" s="142" t="s">
        <v>1131</v>
      </c>
      <c r="J237" s="12">
        <v>36</v>
      </c>
      <c r="K237" s="12" t="s">
        <v>1132</v>
      </c>
      <c r="L237" s="14">
        <v>13</v>
      </c>
      <c r="M237" s="252" t="s">
        <v>391</v>
      </c>
      <c r="N237" s="245"/>
      <c r="O237" s="230"/>
      <c r="P237" s="185"/>
      <c r="Q237" s="169" t="s">
        <v>1133</v>
      </c>
      <c r="R237" s="21" t="s">
        <v>1134</v>
      </c>
      <c r="S237" s="13" t="s">
        <v>122</v>
      </c>
      <c r="T237" s="12" t="s">
        <v>1135</v>
      </c>
      <c r="U237" s="21" t="s">
        <v>1136</v>
      </c>
      <c r="V237" s="13" t="s">
        <v>1137</v>
      </c>
      <c r="W237" s="12" t="s">
        <v>11</v>
      </c>
      <c r="X237" s="12">
        <v>14</v>
      </c>
      <c r="Y237" s="12">
        <v>3</v>
      </c>
      <c r="Z237" s="12">
        <v>3</v>
      </c>
      <c r="AA237" s="12">
        <v>4</v>
      </c>
      <c r="AB237" s="12">
        <v>4</v>
      </c>
      <c r="AC237" s="15">
        <f t="shared" ref="AC237:AC240" si="202">AG237+AK237+AO237+AS237+AW237+BA237+BE237+BI237+BM237+BQ237</f>
        <v>273285000</v>
      </c>
      <c r="AD237" s="15">
        <f t="shared" ref="AD237:AD240" si="203">AH237+AL237+AP237+AT237+AX237+BB237+BF237+BJ237+BN237+BR237</f>
        <v>0</v>
      </c>
      <c r="AE237" s="15">
        <f t="shared" ref="AE237:AF240" si="204">AI237+AM237+AQ237+AU237+AY237+BC237+BG237+BK237+BO237+BS237</f>
        <v>0</v>
      </c>
      <c r="AF237" s="15">
        <f t="shared" si="204"/>
        <v>0</v>
      </c>
      <c r="AG237" s="17">
        <f>173285000+100000000</f>
        <v>273285000</v>
      </c>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f t="shared" ref="BU237:BU240" si="205">BV237+BW237+BX237+BY237+BZ237+CA237+CB237+CC237+CD237+CE237</f>
        <v>120000000</v>
      </c>
      <c r="BV237" s="17">
        <v>120000000</v>
      </c>
      <c r="BW237" s="17"/>
      <c r="BX237" s="17"/>
      <c r="BY237" s="17"/>
      <c r="BZ237" s="17"/>
      <c r="CA237" s="17"/>
      <c r="CB237" s="17"/>
      <c r="CC237" s="17"/>
      <c r="CD237" s="17"/>
      <c r="CE237" s="17"/>
      <c r="CF237" s="17">
        <f t="shared" si="198"/>
        <v>150000000</v>
      </c>
      <c r="CG237" s="17">
        <v>150000000</v>
      </c>
      <c r="CH237" s="17"/>
      <c r="CI237" s="17"/>
      <c r="CJ237" s="17"/>
      <c r="CK237" s="17"/>
      <c r="CL237" s="17"/>
      <c r="CM237" s="17"/>
      <c r="CN237" s="17"/>
      <c r="CO237" s="17"/>
      <c r="CP237" s="17"/>
      <c r="CQ237" s="17">
        <f t="shared" ref="CQ237:CQ240" si="206">CR237+CS237+CT237+CU237+CV237+CW237+CX237+CY237+CZ237+DA237</f>
        <v>437805825</v>
      </c>
      <c r="CR237" s="17">
        <v>437805825</v>
      </c>
      <c r="CS237" s="17"/>
      <c r="CT237" s="17"/>
      <c r="CU237" s="17"/>
      <c r="CV237" s="17"/>
      <c r="CW237" s="17"/>
      <c r="CX237" s="17"/>
      <c r="CY237" s="17"/>
      <c r="CZ237" s="17"/>
      <c r="DA237" s="361"/>
      <c r="DB237" s="371">
        <f>AC237+BU237+CF237+CQ237</f>
        <v>981090825</v>
      </c>
      <c r="DC237" s="18"/>
      <c r="DD237" s="18"/>
      <c r="DE237" s="18"/>
      <c r="DF237" s="18"/>
      <c r="DG237" s="18"/>
      <c r="DH237" s="18"/>
      <c r="DI237" s="18"/>
      <c r="DJ237" s="18"/>
      <c r="DK237" s="18"/>
      <c r="DL237" s="18"/>
      <c r="DM237" s="18"/>
      <c r="DN237" s="18"/>
      <c r="DO237" s="18"/>
      <c r="DP237" s="18"/>
      <c r="DQ237" s="18"/>
      <c r="DR237" s="18"/>
      <c r="DS237" s="18"/>
      <c r="DT237" s="19"/>
    </row>
    <row r="238" spans="1:16373" s="20" customFormat="1" ht="156" customHeight="1" x14ac:dyDescent="0.25">
      <c r="A238" s="86" t="s">
        <v>1084</v>
      </c>
      <c r="B238" s="93"/>
      <c r="C238" s="119"/>
      <c r="D238" s="100" t="s">
        <v>388</v>
      </c>
      <c r="E238" s="10" t="s">
        <v>1129</v>
      </c>
      <c r="F238" s="142" t="s">
        <v>1086</v>
      </c>
      <c r="G238" s="8" t="s">
        <v>1087</v>
      </c>
      <c r="H238" s="13" t="s">
        <v>1130</v>
      </c>
      <c r="I238" s="142" t="s">
        <v>1131</v>
      </c>
      <c r="J238" s="12">
        <v>36</v>
      </c>
      <c r="K238" s="12" t="s">
        <v>1132</v>
      </c>
      <c r="L238" s="14">
        <v>13</v>
      </c>
      <c r="M238" s="252" t="s">
        <v>391</v>
      </c>
      <c r="N238" s="243"/>
      <c r="O238" s="226"/>
      <c r="P238" s="173"/>
      <c r="Q238" s="169" t="s">
        <v>1138</v>
      </c>
      <c r="R238" s="21" t="s">
        <v>1139</v>
      </c>
      <c r="S238" s="13" t="s">
        <v>1140</v>
      </c>
      <c r="T238" s="12" t="s">
        <v>1141</v>
      </c>
      <c r="U238" s="21" t="s">
        <v>1142</v>
      </c>
      <c r="V238" s="13" t="s">
        <v>1143</v>
      </c>
      <c r="W238" s="12" t="s">
        <v>11</v>
      </c>
      <c r="X238" s="12">
        <v>42</v>
      </c>
      <c r="Y238" s="12">
        <v>5</v>
      </c>
      <c r="Z238" s="12">
        <v>12</v>
      </c>
      <c r="AA238" s="12">
        <v>12</v>
      </c>
      <c r="AB238" s="12">
        <v>13</v>
      </c>
      <c r="AC238" s="15">
        <f t="shared" si="202"/>
        <v>20000000</v>
      </c>
      <c r="AD238" s="15">
        <f t="shared" si="203"/>
        <v>0</v>
      </c>
      <c r="AE238" s="15">
        <f t="shared" si="204"/>
        <v>0</v>
      </c>
      <c r="AF238" s="15">
        <f t="shared" si="204"/>
        <v>0</v>
      </c>
      <c r="AG238" s="17">
        <v>20000000</v>
      </c>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f t="shared" si="205"/>
        <v>22500000</v>
      </c>
      <c r="BV238" s="17">
        <v>22500000</v>
      </c>
      <c r="BW238" s="17"/>
      <c r="BX238" s="17"/>
      <c r="BY238" s="17"/>
      <c r="BZ238" s="17"/>
      <c r="CA238" s="17"/>
      <c r="CB238" s="17"/>
      <c r="CC238" s="17"/>
      <c r="CD238" s="17"/>
      <c r="CE238" s="17"/>
      <c r="CF238" s="17">
        <f t="shared" si="198"/>
        <v>24530000</v>
      </c>
      <c r="CG238" s="17">
        <v>24530000</v>
      </c>
      <c r="CH238" s="17"/>
      <c r="CI238" s="17"/>
      <c r="CJ238" s="17"/>
      <c r="CK238" s="17"/>
      <c r="CL238" s="17"/>
      <c r="CM238" s="17"/>
      <c r="CN238" s="17"/>
      <c r="CO238" s="17"/>
      <c r="CP238" s="17"/>
      <c r="CQ238" s="17">
        <f t="shared" si="206"/>
        <v>30000000</v>
      </c>
      <c r="CR238" s="17">
        <v>30000000</v>
      </c>
      <c r="CS238" s="17"/>
      <c r="CT238" s="17"/>
      <c r="CU238" s="17"/>
      <c r="CV238" s="17"/>
      <c r="CW238" s="17"/>
      <c r="CX238" s="17"/>
      <c r="CY238" s="17"/>
      <c r="CZ238" s="17"/>
      <c r="DA238" s="361"/>
      <c r="DB238" s="371">
        <f>AC238+BU238+CF238+CQ238</f>
        <v>97030000</v>
      </c>
      <c r="DC238" s="18"/>
      <c r="DD238" s="18"/>
      <c r="DE238" s="18"/>
      <c r="DF238" s="18"/>
      <c r="DG238" s="18"/>
      <c r="DH238" s="18"/>
      <c r="DI238" s="18"/>
      <c r="DJ238" s="18"/>
      <c r="DK238" s="18"/>
      <c r="DL238" s="18"/>
      <c r="DM238" s="18"/>
      <c r="DN238" s="18"/>
      <c r="DO238" s="18"/>
      <c r="DP238" s="18"/>
      <c r="DQ238" s="18"/>
      <c r="DR238" s="18"/>
      <c r="DS238" s="18"/>
      <c r="DT238" s="19"/>
      <c r="DU238" s="74"/>
      <c r="DV238" s="74"/>
    </row>
    <row r="239" spans="1:16373" s="20" customFormat="1" ht="150.75" customHeight="1" x14ac:dyDescent="0.25">
      <c r="A239" s="86" t="s">
        <v>1084</v>
      </c>
      <c r="B239" s="93"/>
      <c r="C239" s="119"/>
      <c r="D239" s="100" t="s">
        <v>388</v>
      </c>
      <c r="E239" s="10" t="s">
        <v>1129</v>
      </c>
      <c r="F239" s="142" t="s">
        <v>1086</v>
      </c>
      <c r="G239" s="8" t="s">
        <v>1087</v>
      </c>
      <c r="H239" s="13" t="s">
        <v>1130</v>
      </c>
      <c r="I239" s="142" t="s">
        <v>1131</v>
      </c>
      <c r="J239" s="12">
        <v>36</v>
      </c>
      <c r="K239" s="12" t="s">
        <v>1132</v>
      </c>
      <c r="L239" s="14">
        <v>13</v>
      </c>
      <c r="M239" s="252" t="s">
        <v>391</v>
      </c>
      <c r="N239" s="243"/>
      <c r="O239" s="226"/>
      <c r="P239" s="173"/>
      <c r="Q239" s="169" t="s">
        <v>1144</v>
      </c>
      <c r="R239" s="21">
        <v>3602030</v>
      </c>
      <c r="S239" s="13" t="s">
        <v>123</v>
      </c>
      <c r="T239" s="12" t="s">
        <v>1145</v>
      </c>
      <c r="U239" s="21" t="s">
        <v>1146</v>
      </c>
      <c r="V239" s="13" t="s">
        <v>1147</v>
      </c>
      <c r="W239" s="382" t="s">
        <v>11</v>
      </c>
      <c r="X239" s="12">
        <v>12</v>
      </c>
      <c r="Y239" s="12">
        <v>1</v>
      </c>
      <c r="Z239" s="12">
        <v>3</v>
      </c>
      <c r="AA239" s="12">
        <v>4</v>
      </c>
      <c r="AB239" s="12">
        <v>4</v>
      </c>
      <c r="AC239" s="15">
        <f t="shared" si="202"/>
        <v>18000000</v>
      </c>
      <c r="AD239" s="15">
        <f t="shared" si="203"/>
        <v>0</v>
      </c>
      <c r="AE239" s="15">
        <f t="shared" si="204"/>
        <v>0</v>
      </c>
      <c r="AF239" s="15">
        <f t="shared" si="204"/>
        <v>0</v>
      </c>
      <c r="AG239" s="17">
        <v>18000000</v>
      </c>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f t="shared" si="205"/>
        <v>35000000</v>
      </c>
      <c r="BV239" s="17">
        <v>35000000</v>
      </c>
      <c r="BW239" s="17"/>
      <c r="BX239" s="17"/>
      <c r="BY239" s="17"/>
      <c r="BZ239" s="17"/>
      <c r="CA239" s="17"/>
      <c r="CB239" s="17"/>
      <c r="CC239" s="17"/>
      <c r="CD239" s="17"/>
      <c r="CE239" s="17"/>
      <c r="CF239" s="17">
        <f t="shared" si="198"/>
        <v>35000000</v>
      </c>
      <c r="CG239" s="17">
        <v>35000000</v>
      </c>
      <c r="CH239" s="17"/>
      <c r="CI239" s="17"/>
      <c r="CJ239" s="17"/>
      <c r="CK239" s="17"/>
      <c r="CL239" s="17"/>
      <c r="CM239" s="17"/>
      <c r="CN239" s="17"/>
      <c r="CO239" s="17"/>
      <c r="CP239" s="17"/>
      <c r="CQ239" s="17">
        <f t="shared" si="206"/>
        <v>40000000</v>
      </c>
      <c r="CR239" s="17">
        <v>40000000</v>
      </c>
      <c r="CS239" s="17"/>
      <c r="CT239" s="17"/>
      <c r="CU239" s="17"/>
      <c r="CV239" s="17"/>
      <c r="CW239" s="17"/>
      <c r="CX239" s="17"/>
      <c r="CY239" s="17"/>
      <c r="CZ239" s="17"/>
      <c r="DA239" s="361"/>
      <c r="DB239" s="371">
        <f>AC239+BU239+CF239+CQ239</f>
        <v>128000000</v>
      </c>
      <c r="DC239" s="18"/>
      <c r="DD239" s="18"/>
      <c r="DE239" s="18"/>
      <c r="DF239" s="18"/>
      <c r="DG239" s="18"/>
      <c r="DH239" s="18"/>
      <c r="DI239" s="18"/>
      <c r="DJ239" s="18"/>
      <c r="DK239" s="18"/>
      <c r="DL239" s="18"/>
      <c r="DM239" s="18"/>
      <c r="DN239" s="18"/>
      <c r="DO239" s="18"/>
      <c r="DP239" s="18"/>
      <c r="DQ239" s="18"/>
      <c r="DR239" s="18"/>
      <c r="DS239" s="18"/>
      <c r="DT239" s="19"/>
      <c r="DU239" s="74"/>
      <c r="DV239" s="74"/>
    </row>
    <row r="240" spans="1:16373" s="20" customFormat="1" ht="141" customHeight="1" x14ac:dyDescent="0.25">
      <c r="A240" s="86" t="s">
        <v>1084</v>
      </c>
      <c r="B240" s="93"/>
      <c r="C240" s="119"/>
      <c r="D240" s="100" t="s">
        <v>388</v>
      </c>
      <c r="E240" s="10" t="s">
        <v>1129</v>
      </c>
      <c r="F240" s="142" t="s">
        <v>1086</v>
      </c>
      <c r="G240" s="8" t="s">
        <v>1087</v>
      </c>
      <c r="H240" s="13" t="s">
        <v>1148</v>
      </c>
      <c r="I240" s="142" t="s">
        <v>1131</v>
      </c>
      <c r="J240" s="12">
        <v>36</v>
      </c>
      <c r="K240" s="12" t="s">
        <v>1132</v>
      </c>
      <c r="L240" s="14">
        <v>13</v>
      </c>
      <c r="M240" s="252" t="s">
        <v>391</v>
      </c>
      <c r="N240" s="73"/>
      <c r="O240" s="222"/>
      <c r="P240" s="265"/>
      <c r="Q240" s="169" t="s">
        <v>1149</v>
      </c>
      <c r="R240" s="21" t="s">
        <v>1150</v>
      </c>
      <c r="S240" s="13" t="s">
        <v>1151</v>
      </c>
      <c r="T240" s="12" t="s">
        <v>1152</v>
      </c>
      <c r="U240" s="21" t="s">
        <v>1153</v>
      </c>
      <c r="V240" s="13" t="s">
        <v>1154</v>
      </c>
      <c r="W240" s="12" t="s">
        <v>10</v>
      </c>
      <c r="X240" s="12">
        <v>14</v>
      </c>
      <c r="Y240" s="12">
        <v>14</v>
      </c>
      <c r="Z240" s="12">
        <v>14</v>
      </c>
      <c r="AA240" s="12">
        <v>14</v>
      </c>
      <c r="AB240" s="12">
        <v>14</v>
      </c>
      <c r="AC240" s="15">
        <f t="shared" si="202"/>
        <v>74400000</v>
      </c>
      <c r="AD240" s="15">
        <f t="shared" si="203"/>
        <v>24400000</v>
      </c>
      <c r="AE240" s="15">
        <f t="shared" si="204"/>
        <v>24400000</v>
      </c>
      <c r="AF240" s="15">
        <f t="shared" si="204"/>
        <v>0</v>
      </c>
      <c r="AG240" s="17">
        <v>74400000</v>
      </c>
      <c r="AH240" s="17">
        <v>24400000</v>
      </c>
      <c r="AI240" s="17">
        <v>24400000</v>
      </c>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f t="shared" si="205"/>
        <v>60000000</v>
      </c>
      <c r="BV240" s="17">
        <v>60000000</v>
      </c>
      <c r="BW240" s="17"/>
      <c r="BX240" s="17"/>
      <c r="BY240" s="17"/>
      <c r="BZ240" s="17"/>
      <c r="CA240" s="17"/>
      <c r="CB240" s="17"/>
      <c r="CC240" s="17"/>
      <c r="CD240" s="17"/>
      <c r="CE240" s="17"/>
      <c r="CF240" s="17">
        <f t="shared" si="198"/>
        <v>80000000</v>
      </c>
      <c r="CG240" s="17">
        <v>80000000</v>
      </c>
      <c r="CH240" s="17"/>
      <c r="CI240" s="17"/>
      <c r="CJ240" s="17"/>
      <c r="CK240" s="17"/>
      <c r="CL240" s="17"/>
      <c r="CM240" s="17"/>
      <c r="CN240" s="17"/>
      <c r="CO240" s="17"/>
      <c r="CP240" s="17"/>
      <c r="CQ240" s="17">
        <f t="shared" si="206"/>
        <v>180000000</v>
      </c>
      <c r="CR240" s="17">
        <v>180000000</v>
      </c>
      <c r="CS240" s="17"/>
      <c r="CT240" s="17"/>
      <c r="CU240" s="17"/>
      <c r="CV240" s="17"/>
      <c r="CW240" s="17"/>
      <c r="CX240" s="17"/>
      <c r="CY240" s="17"/>
      <c r="CZ240" s="17"/>
      <c r="DA240" s="361"/>
      <c r="DB240" s="371">
        <f>AC240+BU240+CF240+CQ240</f>
        <v>394400000</v>
      </c>
      <c r="DC240" s="18"/>
      <c r="DD240" s="18"/>
      <c r="DE240" s="18"/>
      <c r="DF240" s="18"/>
      <c r="DG240" s="18"/>
      <c r="DH240" s="18"/>
      <c r="DI240" s="18"/>
      <c r="DJ240" s="18"/>
      <c r="DK240" s="18"/>
      <c r="DL240" s="18"/>
      <c r="DM240" s="18"/>
      <c r="DN240" s="18"/>
      <c r="DO240" s="18"/>
      <c r="DP240" s="18"/>
      <c r="DQ240" s="18"/>
      <c r="DR240" s="18"/>
      <c r="DS240" s="18"/>
      <c r="DT240" s="19"/>
      <c r="DU240" s="74"/>
      <c r="DV240" s="74"/>
    </row>
    <row r="241" spans="1:16373" s="7" customFormat="1" ht="27" customHeight="1" x14ac:dyDescent="0.25">
      <c r="A241" s="115"/>
      <c r="B241" s="125"/>
      <c r="C241" s="126"/>
      <c r="D241" s="118"/>
      <c r="E241" s="80"/>
      <c r="F241" s="141"/>
      <c r="G241" s="80"/>
      <c r="H241" s="80"/>
      <c r="I241" s="141"/>
      <c r="J241" s="80"/>
      <c r="K241" s="80"/>
      <c r="L241" s="80"/>
      <c r="M241" s="253"/>
      <c r="N241" s="179">
        <v>29</v>
      </c>
      <c r="O241" s="179">
        <v>3604</v>
      </c>
      <c r="P241" s="180" t="s">
        <v>234</v>
      </c>
      <c r="Q241" s="175"/>
      <c r="R241" s="419"/>
      <c r="S241" s="420"/>
      <c r="T241" s="420"/>
      <c r="U241" s="420"/>
      <c r="V241" s="420"/>
      <c r="W241" s="420"/>
      <c r="X241" s="414"/>
      <c r="Y241" s="414"/>
      <c r="Z241" s="414"/>
      <c r="AA241" s="414"/>
      <c r="AB241" s="109"/>
      <c r="AC241" s="85">
        <f t="shared" ref="AC241:DB241" si="207">AC242</f>
        <v>25000000</v>
      </c>
      <c r="AD241" s="85">
        <f t="shared" si="207"/>
        <v>0</v>
      </c>
      <c r="AE241" s="85">
        <f t="shared" si="207"/>
        <v>0</v>
      </c>
      <c r="AF241" s="85">
        <f t="shared" si="207"/>
        <v>0</v>
      </c>
      <c r="AG241" s="85">
        <f t="shared" si="207"/>
        <v>25000000</v>
      </c>
      <c r="AH241" s="85">
        <f t="shared" si="207"/>
        <v>0</v>
      </c>
      <c r="AI241" s="85">
        <f t="shared" si="207"/>
        <v>0</v>
      </c>
      <c r="AJ241" s="85">
        <f t="shared" si="207"/>
        <v>0</v>
      </c>
      <c r="AK241" s="85">
        <f t="shared" si="207"/>
        <v>0</v>
      </c>
      <c r="AL241" s="85">
        <f t="shared" si="207"/>
        <v>0</v>
      </c>
      <c r="AM241" s="85">
        <f t="shared" si="207"/>
        <v>0</v>
      </c>
      <c r="AN241" s="85">
        <f t="shared" si="207"/>
        <v>0</v>
      </c>
      <c r="AO241" s="85">
        <f t="shared" si="207"/>
        <v>0</v>
      </c>
      <c r="AP241" s="85">
        <f t="shared" si="207"/>
        <v>0</v>
      </c>
      <c r="AQ241" s="85">
        <f t="shared" si="207"/>
        <v>0</v>
      </c>
      <c r="AR241" s="85">
        <f t="shared" si="207"/>
        <v>0</v>
      </c>
      <c r="AS241" s="85">
        <f t="shared" si="207"/>
        <v>0</v>
      </c>
      <c r="AT241" s="85">
        <f t="shared" si="207"/>
        <v>0</v>
      </c>
      <c r="AU241" s="85">
        <f t="shared" si="207"/>
        <v>0</v>
      </c>
      <c r="AV241" s="85">
        <f t="shared" si="207"/>
        <v>0</v>
      </c>
      <c r="AW241" s="85">
        <f t="shared" si="207"/>
        <v>0</v>
      </c>
      <c r="AX241" s="85">
        <f t="shared" si="207"/>
        <v>0</v>
      </c>
      <c r="AY241" s="85">
        <f t="shared" si="207"/>
        <v>0</v>
      </c>
      <c r="AZ241" s="85">
        <f t="shared" si="207"/>
        <v>0</v>
      </c>
      <c r="BA241" s="85">
        <f t="shared" si="207"/>
        <v>0</v>
      </c>
      <c r="BB241" s="85">
        <f t="shared" si="207"/>
        <v>0</v>
      </c>
      <c r="BC241" s="85">
        <f t="shared" si="207"/>
        <v>0</v>
      </c>
      <c r="BD241" s="85">
        <f t="shared" si="207"/>
        <v>0</v>
      </c>
      <c r="BE241" s="85">
        <f t="shared" si="207"/>
        <v>0</v>
      </c>
      <c r="BF241" s="85">
        <f t="shared" si="207"/>
        <v>0</v>
      </c>
      <c r="BG241" s="85">
        <f t="shared" si="207"/>
        <v>0</v>
      </c>
      <c r="BH241" s="85">
        <f t="shared" si="207"/>
        <v>0</v>
      </c>
      <c r="BI241" s="85">
        <f t="shared" si="207"/>
        <v>0</v>
      </c>
      <c r="BJ241" s="85">
        <f t="shared" si="207"/>
        <v>0</v>
      </c>
      <c r="BK241" s="85">
        <f t="shared" si="207"/>
        <v>0</v>
      </c>
      <c r="BL241" s="85">
        <f t="shared" si="207"/>
        <v>0</v>
      </c>
      <c r="BM241" s="85">
        <f t="shared" si="207"/>
        <v>0</v>
      </c>
      <c r="BN241" s="85">
        <f t="shared" si="207"/>
        <v>0</v>
      </c>
      <c r="BO241" s="85">
        <f t="shared" si="207"/>
        <v>0</v>
      </c>
      <c r="BP241" s="85">
        <f t="shared" si="207"/>
        <v>0</v>
      </c>
      <c r="BQ241" s="85">
        <f t="shared" si="207"/>
        <v>0</v>
      </c>
      <c r="BR241" s="85">
        <f t="shared" si="207"/>
        <v>0</v>
      </c>
      <c r="BS241" s="85">
        <f t="shared" si="207"/>
        <v>0</v>
      </c>
      <c r="BT241" s="85">
        <f t="shared" si="207"/>
        <v>0</v>
      </c>
      <c r="BU241" s="85">
        <f t="shared" si="207"/>
        <v>14250000</v>
      </c>
      <c r="BV241" s="85">
        <f t="shared" si="207"/>
        <v>14250000</v>
      </c>
      <c r="BW241" s="85">
        <f t="shared" si="207"/>
        <v>0</v>
      </c>
      <c r="BX241" s="85">
        <f t="shared" si="207"/>
        <v>0</v>
      </c>
      <c r="BY241" s="85">
        <f t="shared" si="207"/>
        <v>0</v>
      </c>
      <c r="BZ241" s="85">
        <f t="shared" si="207"/>
        <v>0</v>
      </c>
      <c r="CA241" s="85">
        <f t="shared" si="207"/>
        <v>0</v>
      </c>
      <c r="CB241" s="85">
        <f t="shared" si="207"/>
        <v>0</v>
      </c>
      <c r="CC241" s="85">
        <f t="shared" si="207"/>
        <v>0</v>
      </c>
      <c r="CD241" s="85">
        <f t="shared" si="207"/>
        <v>0</v>
      </c>
      <c r="CE241" s="85">
        <f t="shared" si="207"/>
        <v>0</v>
      </c>
      <c r="CF241" s="85">
        <f t="shared" si="207"/>
        <v>31848300</v>
      </c>
      <c r="CG241" s="85">
        <f t="shared" si="207"/>
        <v>31848300</v>
      </c>
      <c r="CH241" s="85">
        <f t="shared" si="207"/>
        <v>0</v>
      </c>
      <c r="CI241" s="85">
        <f t="shared" si="207"/>
        <v>0</v>
      </c>
      <c r="CJ241" s="85">
        <f t="shared" si="207"/>
        <v>0</v>
      </c>
      <c r="CK241" s="85">
        <f t="shared" si="207"/>
        <v>0</v>
      </c>
      <c r="CL241" s="85">
        <f t="shared" si="207"/>
        <v>0</v>
      </c>
      <c r="CM241" s="85">
        <f t="shared" si="207"/>
        <v>0</v>
      </c>
      <c r="CN241" s="85">
        <f t="shared" si="207"/>
        <v>0</v>
      </c>
      <c r="CO241" s="85">
        <f t="shared" si="207"/>
        <v>0</v>
      </c>
      <c r="CP241" s="85">
        <f t="shared" si="207"/>
        <v>0</v>
      </c>
      <c r="CQ241" s="85">
        <f t="shared" si="207"/>
        <v>68131000</v>
      </c>
      <c r="CR241" s="85">
        <f t="shared" si="207"/>
        <v>68131000</v>
      </c>
      <c r="CS241" s="85">
        <f t="shared" si="207"/>
        <v>0</v>
      </c>
      <c r="CT241" s="85">
        <f t="shared" si="207"/>
        <v>0</v>
      </c>
      <c r="CU241" s="85">
        <f t="shared" si="207"/>
        <v>0</v>
      </c>
      <c r="CV241" s="85">
        <f t="shared" si="207"/>
        <v>0</v>
      </c>
      <c r="CW241" s="85">
        <f t="shared" si="207"/>
        <v>0</v>
      </c>
      <c r="CX241" s="85">
        <f t="shared" si="207"/>
        <v>0</v>
      </c>
      <c r="CY241" s="85">
        <f t="shared" si="207"/>
        <v>0</v>
      </c>
      <c r="CZ241" s="85">
        <f t="shared" si="207"/>
        <v>0</v>
      </c>
      <c r="DA241" s="360">
        <f t="shared" si="207"/>
        <v>0</v>
      </c>
      <c r="DB241" s="85">
        <f t="shared" si="207"/>
        <v>139229300</v>
      </c>
      <c r="DC241" s="5"/>
      <c r="DD241" s="5"/>
      <c r="DE241" s="5"/>
      <c r="DF241" s="5"/>
      <c r="DG241" s="5"/>
      <c r="DH241" s="5"/>
      <c r="DI241" s="5"/>
      <c r="DJ241" s="5"/>
      <c r="DK241" s="5"/>
      <c r="DL241" s="5"/>
      <c r="DM241" s="5"/>
      <c r="DN241" s="5"/>
      <c r="DO241" s="5"/>
      <c r="DP241" s="5"/>
      <c r="DQ241" s="5"/>
      <c r="DR241" s="5"/>
      <c r="DS241" s="5"/>
      <c r="DT241" s="5"/>
      <c r="DU241" s="81"/>
      <c r="DV241" s="81"/>
    </row>
    <row r="242" spans="1:16373" s="20" customFormat="1" ht="139.5" customHeight="1" x14ac:dyDescent="0.25">
      <c r="A242" s="86" t="s">
        <v>441</v>
      </c>
      <c r="B242" s="93"/>
      <c r="C242" s="94"/>
      <c r="D242" s="89" t="s">
        <v>442</v>
      </c>
      <c r="E242" s="57" t="s">
        <v>235</v>
      </c>
      <c r="F242" s="157" t="s">
        <v>1155</v>
      </c>
      <c r="G242" s="8">
        <v>2018</v>
      </c>
      <c r="H242" s="10" t="s">
        <v>1156</v>
      </c>
      <c r="I242" s="157">
        <v>0.4</v>
      </c>
      <c r="J242" s="12">
        <v>36</v>
      </c>
      <c r="K242" s="12" t="s">
        <v>1132</v>
      </c>
      <c r="L242" s="14">
        <v>14</v>
      </c>
      <c r="M242" s="252" t="s">
        <v>1157</v>
      </c>
      <c r="N242" s="73"/>
      <c r="O242" s="292"/>
      <c r="P242" s="293"/>
      <c r="Q242" s="169" t="s">
        <v>1158</v>
      </c>
      <c r="R242" s="31">
        <v>3604006</v>
      </c>
      <c r="S242" s="10" t="s">
        <v>236</v>
      </c>
      <c r="T242" s="12" t="s">
        <v>1159</v>
      </c>
      <c r="U242" s="21" t="s">
        <v>1160</v>
      </c>
      <c r="V242" s="57" t="s">
        <v>592</v>
      </c>
      <c r="W242" s="383" t="s">
        <v>11</v>
      </c>
      <c r="X242" s="31">
        <v>800</v>
      </c>
      <c r="Y242" s="31">
        <v>50</v>
      </c>
      <c r="Z242" s="31">
        <v>200</v>
      </c>
      <c r="AA242" s="31">
        <v>250</v>
      </c>
      <c r="AB242" s="31">
        <v>300</v>
      </c>
      <c r="AC242" s="15">
        <f t="shared" ref="AC242:AC247" si="208">AG242+AK242+AO242+AS242+AW242+BA242+BE242+BI242+BM242+BQ242</f>
        <v>25000000</v>
      </c>
      <c r="AD242" s="15">
        <f t="shared" ref="AD242" si="209">AH242+AL242+AP242+AT242+AX242+BB242+BF242+BJ242+BN242+BR242</f>
        <v>0</v>
      </c>
      <c r="AE242" s="15">
        <f>AI242+AM242+AQ242+AU242+AY242+BC242+BG242+BK242+BO242+BS242</f>
        <v>0</v>
      </c>
      <c r="AF242" s="15">
        <f>AJ242+AN242+AR242+AV242+AZ242+BD242+BH242+BL242+BP242+BT242</f>
        <v>0</v>
      </c>
      <c r="AG242" s="17">
        <v>25000000</v>
      </c>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f>BV242+BW242+BX242+BY242+BZ242+CA242+CB242+CC242+CD242+CE242</f>
        <v>14250000</v>
      </c>
      <c r="BV242" s="17">
        <v>14250000</v>
      </c>
      <c r="BW242" s="17"/>
      <c r="BX242" s="17"/>
      <c r="BY242" s="17"/>
      <c r="BZ242" s="17"/>
      <c r="CA242" s="17"/>
      <c r="CB242" s="17"/>
      <c r="CC242" s="17"/>
      <c r="CD242" s="17"/>
      <c r="CE242" s="17"/>
      <c r="CF242" s="17">
        <f t="shared" si="198"/>
        <v>31848300</v>
      </c>
      <c r="CG242" s="17">
        <v>31848300</v>
      </c>
      <c r="CH242" s="17"/>
      <c r="CI242" s="17"/>
      <c r="CJ242" s="17"/>
      <c r="CK242" s="17"/>
      <c r="CL242" s="17"/>
      <c r="CM242" s="17"/>
      <c r="CN242" s="17"/>
      <c r="CO242" s="17"/>
      <c r="CP242" s="17"/>
      <c r="CQ242" s="17">
        <f t="shared" ref="CQ242:CQ252" si="210">CR242+CS242+CT242+CU242+CV242+CW242+CX242+CY242+CZ242+DA242</f>
        <v>68131000</v>
      </c>
      <c r="CR242" s="17">
        <v>68131000</v>
      </c>
      <c r="CS242" s="17"/>
      <c r="CT242" s="17"/>
      <c r="CU242" s="17"/>
      <c r="CV242" s="17"/>
      <c r="CW242" s="17"/>
      <c r="CX242" s="17"/>
      <c r="CY242" s="17"/>
      <c r="CZ242" s="17"/>
      <c r="DA242" s="361"/>
      <c r="DB242" s="371">
        <f>AC242+BU242+CF242+CQ242</f>
        <v>139229300</v>
      </c>
      <c r="DC242" s="18"/>
      <c r="DD242" s="18"/>
      <c r="DE242" s="18"/>
      <c r="DF242" s="18"/>
      <c r="DG242" s="18"/>
      <c r="DH242" s="18"/>
      <c r="DI242" s="18"/>
      <c r="DJ242" s="18"/>
      <c r="DK242" s="18"/>
      <c r="DL242" s="18"/>
      <c r="DM242" s="18"/>
      <c r="DN242" s="18"/>
      <c r="DO242" s="18"/>
      <c r="DP242" s="18"/>
      <c r="DQ242" s="18"/>
      <c r="DR242" s="18"/>
      <c r="DS242" s="18"/>
      <c r="DT242" s="19"/>
    </row>
    <row r="243" spans="1:16373" s="7" customFormat="1" ht="27" customHeight="1" x14ac:dyDescent="0.25">
      <c r="A243" s="115"/>
      <c r="B243" s="125"/>
      <c r="C243" s="126"/>
      <c r="D243" s="118"/>
      <c r="E243" s="80"/>
      <c r="F243" s="141"/>
      <c r="G243" s="80"/>
      <c r="H243" s="80"/>
      <c r="I243" s="141"/>
      <c r="J243" s="80"/>
      <c r="K243" s="80"/>
      <c r="L243" s="80"/>
      <c r="M243" s="253"/>
      <c r="N243" s="179">
        <v>30</v>
      </c>
      <c r="O243" s="179">
        <v>3902</v>
      </c>
      <c r="P243" s="180" t="s">
        <v>1645</v>
      </c>
      <c r="Q243" s="449"/>
      <c r="R243" s="447"/>
      <c r="S243" s="420"/>
      <c r="T243" s="420"/>
      <c r="U243" s="420"/>
      <c r="V243" s="420"/>
      <c r="W243" s="420"/>
      <c r="X243" s="414"/>
      <c r="Y243" s="414"/>
      <c r="Z243" s="414"/>
      <c r="AA243" s="414"/>
      <c r="AB243" s="109"/>
      <c r="AC243" s="85">
        <f t="shared" ref="AC243:DB243" si="211">SUM(AC244:AC245)</f>
        <v>1999837777</v>
      </c>
      <c r="AD243" s="85">
        <f t="shared" si="211"/>
        <v>0</v>
      </c>
      <c r="AE243" s="85">
        <f t="shared" si="211"/>
        <v>0</v>
      </c>
      <c r="AF243" s="85">
        <f t="shared" si="211"/>
        <v>0</v>
      </c>
      <c r="AG243" s="85">
        <f t="shared" si="211"/>
        <v>0</v>
      </c>
      <c r="AH243" s="85">
        <f t="shared" si="211"/>
        <v>0</v>
      </c>
      <c r="AI243" s="85">
        <f t="shared" si="211"/>
        <v>0</v>
      </c>
      <c r="AJ243" s="85">
        <f t="shared" si="211"/>
        <v>0</v>
      </c>
      <c r="AK243" s="85">
        <f t="shared" si="211"/>
        <v>0</v>
      </c>
      <c r="AL243" s="85">
        <f t="shared" si="211"/>
        <v>0</v>
      </c>
      <c r="AM243" s="85">
        <f t="shared" si="211"/>
        <v>0</v>
      </c>
      <c r="AN243" s="85">
        <f t="shared" si="211"/>
        <v>0</v>
      </c>
      <c r="AO243" s="85">
        <f t="shared" si="211"/>
        <v>0</v>
      </c>
      <c r="AP243" s="85">
        <f t="shared" si="211"/>
        <v>0</v>
      </c>
      <c r="AQ243" s="85">
        <f t="shared" si="211"/>
        <v>0</v>
      </c>
      <c r="AR243" s="85">
        <f t="shared" si="211"/>
        <v>0</v>
      </c>
      <c r="AS243" s="85">
        <f t="shared" si="211"/>
        <v>0</v>
      </c>
      <c r="AT243" s="85">
        <f t="shared" si="211"/>
        <v>0</v>
      </c>
      <c r="AU243" s="85">
        <f t="shared" si="211"/>
        <v>0</v>
      </c>
      <c r="AV243" s="85">
        <f t="shared" si="211"/>
        <v>0</v>
      </c>
      <c r="AW243" s="85">
        <f t="shared" si="211"/>
        <v>0</v>
      </c>
      <c r="AX243" s="85">
        <f t="shared" si="211"/>
        <v>0</v>
      </c>
      <c r="AY243" s="85">
        <f t="shared" si="211"/>
        <v>0</v>
      </c>
      <c r="AZ243" s="85">
        <f t="shared" si="211"/>
        <v>0</v>
      </c>
      <c r="BA243" s="85">
        <f t="shared" si="211"/>
        <v>0</v>
      </c>
      <c r="BB243" s="85">
        <f t="shared" si="211"/>
        <v>0</v>
      </c>
      <c r="BC243" s="85">
        <f t="shared" si="211"/>
        <v>0</v>
      </c>
      <c r="BD243" s="85">
        <f t="shared" si="211"/>
        <v>0</v>
      </c>
      <c r="BE243" s="85">
        <f t="shared" si="211"/>
        <v>1999837777</v>
      </c>
      <c r="BF243" s="85">
        <f t="shared" si="211"/>
        <v>0</v>
      </c>
      <c r="BG243" s="85">
        <f t="shared" si="211"/>
        <v>0</v>
      </c>
      <c r="BH243" s="85">
        <f t="shared" si="211"/>
        <v>0</v>
      </c>
      <c r="BI243" s="85">
        <f t="shared" si="211"/>
        <v>0</v>
      </c>
      <c r="BJ243" s="85">
        <f t="shared" si="211"/>
        <v>0</v>
      </c>
      <c r="BK243" s="85">
        <f t="shared" si="211"/>
        <v>0</v>
      </c>
      <c r="BL243" s="85">
        <f t="shared" si="211"/>
        <v>0</v>
      </c>
      <c r="BM243" s="85">
        <f t="shared" si="211"/>
        <v>0</v>
      </c>
      <c r="BN243" s="85">
        <f t="shared" si="211"/>
        <v>0</v>
      </c>
      <c r="BO243" s="85">
        <f t="shared" si="211"/>
        <v>0</v>
      </c>
      <c r="BP243" s="85">
        <f t="shared" si="211"/>
        <v>0</v>
      </c>
      <c r="BQ243" s="85">
        <f t="shared" si="211"/>
        <v>0</v>
      </c>
      <c r="BR243" s="85">
        <f t="shared" si="211"/>
        <v>0</v>
      </c>
      <c r="BS243" s="85">
        <f t="shared" si="211"/>
        <v>0</v>
      </c>
      <c r="BT243" s="85">
        <f t="shared" si="211"/>
        <v>0</v>
      </c>
      <c r="BU243" s="85">
        <f t="shared" si="211"/>
        <v>0</v>
      </c>
      <c r="BV243" s="85">
        <f t="shared" si="211"/>
        <v>0</v>
      </c>
      <c r="BW243" s="85">
        <f t="shared" si="211"/>
        <v>0</v>
      </c>
      <c r="BX243" s="85">
        <f t="shared" si="211"/>
        <v>0</v>
      </c>
      <c r="BY243" s="85">
        <f t="shared" si="211"/>
        <v>0</v>
      </c>
      <c r="BZ243" s="85">
        <f t="shared" si="211"/>
        <v>0</v>
      </c>
      <c r="CA243" s="85">
        <f t="shared" si="211"/>
        <v>0</v>
      </c>
      <c r="CB243" s="85">
        <f t="shared" si="211"/>
        <v>0</v>
      </c>
      <c r="CC243" s="85">
        <f t="shared" si="211"/>
        <v>0</v>
      </c>
      <c r="CD243" s="85">
        <f t="shared" si="211"/>
        <v>0</v>
      </c>
      <c r="CE243" s="85">
        <f t="shared" si="211"/>
        <v>0</v>
      </c>
      <c r="CF243" s="85">
        <f t="shared" si="211"/>
        <v>0</v>
      </c>
      <c r="CG243" s="85">
        <f t="shared" si="211"/>
        <v>0</v>
      </c>
      <c r="CH243" s="85">
        <f t="shared" si="211"/>
        <v>0</v>
      </c>
      <c r="CI243" s="85">
        <f t="shared" si="211"/>
        <v>0</v>
      </c>
      <c r="CJ243" s="85">
        <f t="shared" si="211"/>
        <v>0</v>
      </c>
      <c r="CK243" s="85">
        <f t="shared" si="211"/>
        <v>0</v>
      </c>
      <c r="CL243" s="85">
        <f t="shared" si="211"/>
        <v>0</v>
      </c>
      <c r="CM243" s="85">
        <f t="shared" si="211"/>
        <v>0</v>
      </c>
      <c r="CN243" s="85">
        <f t="shared" si="211"/>
        <v>0</v>
      </c>
      <c r="CO243" s="85">
        <f t="shared" si="211"/>
        <v>0</v>
      </c>
      <c r="CP243" s="85">
        <f t="shared" si="211"/>
        <v>0</v>
      </c>
      <c r="CQ243" s="85">
        <f t="shared" si="211"/>
        <v>0</v>
      </c>
      <c r="CR243" s="85">
        <f t="shared" si="211"/>
        <v>0</v>
      </c>
      <c r="CS243" s="85">
        <f t="shared" si="211"/>
        <v>0</v>
      </c>
      <c r="CT243" s="85">
        <f t="shared" si="211"/>
        <v>0</v>
      </c>
      <c r="CU243" s="85">
        <f t="shared" si="211"/>
        <v>0</v>
      </c>
      <c r="CV243" s="85">
        <f t="shared" si="211"/>
        <v>0</v>
      </c>
      <c r="CW243" s="85">
        <f t="shared" si="211"/>
        <v>0</v>
      </c>
      <c r="CX243" s="85">
        <f t="shared" si="211"/>
        <v>0</v>
      </c>
      <c r="CY243" s="85">
        <f t="shared" si="211"/>
        <v>0</v>
      </c>
      <c r="CZ243" s="85">
        <f t="shared" si="211"/>
        <v>0</v>
      </c>
      <c r="DA243" s="360">
        <f t="shared" si="211"/>
        <v>0</v>
      </c>
      <c r="DB243" s="85">
        <f t="shared" si="211"/>
        <v>1999837777</v>
      </c>
      <c r="DC243" s="5"/>
      <c r="DD243" s="5"/>
      <c r="DE243" s="5"/>
      <c r="DF243" s="5"/>
      <c r="DG243" s="5"/>
      <c r="DH243" s="5"/>
      <c r="DI243" s="5"/>
      <c r="DJ243" s="5"/>
      <c r="DK243" s="5"/>
      <c r="DL243" s="5"/>
      <c r="DM243" s="5"/>
      <c r="DN243" s="5"/>
      <c r="DO243" s="5"/>
      <c r="DP243" s="5"/>
      <c r="DQ243" s="5"/>
      <c r="DR243" s="5"/>
      <c r="DS243" s="5"/>
      <c r="DT243" s="5"/>
      <c r="DU243" s="81"/>
      <c r="DV243" s="81"/>
    </row>
    <row r="244" spans="1:16373" s="69" customFormat="1" ht="144.75" customHeight="1" x14ac:dyDescent="0.25">
      <c r="A244" s="86" t="s">
        <v>1720</v>
      </c>
      <c r="B244" s="93"/>
      <c r="C244" s="106"/>
      <c r="D244" s="100" t="s">
        <v>1527</v>
      </c>
      <c r="E244" s="10" t="s">
        <v>306</v>
      </c>
      <c r="F244" s="165">
        <v>0.26800000000000002</v>
      </c>
      <c r="G244" s="12">
        <v>2018</v>
      </c>
      <c r="H244" s="13" t="s">
        <v>1528</v>
      </c>
      <c r="I244" s="48">
        <v>0.36749999999999999</v>
      </c>
      <c r="J244" s="12">
        <v>39</v>
      </c>
      <c r="K244" s="12" t="s">
        <v>1164</v>
      </c>
      <c r="L244" s="14">
        <v>13</v>
      </c>
      <c r="M244" s="252" t="s">
        <v>391</v>
      </c>
      <c r="N244" s="245"/>
      <c r="O244" s="211"/>
      <c r="P244" s="185"/>
      <c r="Q244" s="448" t="s">
        <v>1646</v>
      </c>
      <c r="R244" s="121">
        <v>3902017</v>
      </c>
      <c r="S244" s="65" t="s">
        <v>1647</v>
      </c>
      <c r="T244" s="46" t="s">
        <v>1648</v>
      </c>
      <c r="U244" s="46">
        <v>390201700</v>
      </c>
      <c r="V244" s="65" t="s">
        <v>1647</v>
      </c>
      <c r="W244" s="382" t="s">
        <v>11</v>
      </c>
      <c r="X244" s="12">
        <v>1</v>
      </c>
      <c r="Y244" s="12">
        <v>1</v>
      </c>
      <c r="Z244" s="12" t="s">
        <v>1674</v>
      </c>
      <c r="AA244" s="13"/>
      <c r="AB244" s="13"/>
      <c r="AC244" s="387">
        <f t="shared" si="208"/>
        <v>800924000</v>
      </c>
      <c r="AD244" s="387">
        <f t="shared" ref="AD244:AD245" si="212">AH244+AL244+AP244+AT244+AX244+BB244+BF244+BJ244+BN244+BR244</f>
        <v>0</v>
      </c>
      <c r="AE244" s="387">
        <f>AI244+AM244+AQ244+AU244+AY244+BC244+BG244+BK244+BO244+BS244</f>
        <v>0</v>
      </c>
      <c r="AF244" s="387">
        <f>AJ244+AN244+AR244+AV244+AZ244+BD244+BH244+BL244+BP244+BT244</f>
        <v>0</v>
      </c>
      <c r="AG244" s="66"/>
      <c r="AH244" s="66"/>
      <c r="AI244" s="66"/>
      <c r="AJ244" s="66"/>
      <c r="AK244" s="72"/>
      <c r="AL244" s="72"/>
      <c r="AM244" s="72"/>
      <c r="AN244" s="72"/>
      <c r="AO244" s="72"/>
      <c r="AP244" s="72"/>
      <c r="AQ244" s="72"/>
      <c r="AR244" s="72"/>
      <c r="AS244" s="72"/>
      <c r="AT244" s="72"/>
      <c r="AU244" s="72"/>
      <c r="AV244" s="72"/>
      <c r="AW244" s="72"/>
      <c r="AX244" s="72"/>
      <c r="AY244" s="72"/>
      <c r="AZ244" s="72"/>
      <c r="BA244" s="72"/>
      <c r="BB244" s="72"/>
      <c r="BC244" s="72"/>
      <c r="BD244" s="72"/>
      <c r="BE244" s="66">
        <v>800924000</v>
      </c>
      <c r="BF244" s="66"/>
      <c r="BG244" s="66"/>
      <c r="BH244" s="66"/>
      <c r="BI244" s="72"/>
      <c r="BJ244" s="72"/>
      <c r="BK244" s="72"/>
      <c r="BL244" s="72"/>
      <c r="BM244" s="72"/>
      <c r="BN244" s="72"/>
      <c r="BO244" s="72"/>
      <c r="BP244" s="72"/>
      <c r="BQ244" s="72"/>
      <c r="BR244" s="72"/>
      <c r="BS244" s="72"/>
      <c r="BT244" s="72"/>
      <c r="BU244" s="17">
        <f t="shared" ref="BU244:BU245" si="213">BV244+BW244+BX244+BY244+BZ244+CA244+CB244+CC244+CD244+CE244</f>
        <v>0</v>
      </c>
      <c r="BV244" s="71"/>
      <c r="BW244" s="71"/>
      <c r="BX244" s="71"/>
      <c r="BY244" s="71"/>
      <c r="BZ244" s="71"/>
      <c r="CA244" s="71"/>
      <c r="CB244" s="71"/>
      <c r="CC244" s="71"/>
      <c r="CD244" s="71"/>
      <c r="CE244" s="71"/>
      <c r="CF244" s="17">
        <f t="shared" si="198"/>
        <v>0</v>
      </c>
      <c r="CG244" s="71"/>
      <c r="CH244" s="71"/>
      <c r="CI244" s="71"/>
      <c r="CJ244" s="71"/>
      <c r="CK244" s="71"/>
      <c r="CL244" s="71"/>
      <c r="CM244" s="71"/>
      <c r="CN244" s="71"/>
      <c r="CO244" s="71"/>
      <c r="CP244" s="71"/>
      <c r="CQ244" s="17">
        <f t="shared" si="210"/>
        <v>0</v>
      </c>
      <c r="CR244" s="71"/>
      <c r="CS244" s="71"/>
      <c r="CT244" s="71"/>
      <c r="CU244" s="71"/>
      <c r="CV244" s="71"/>
      <c r="CW244" s="71"/>
      <c r="CX244" s="71"/>
      <c r="CY244" s="71"/>
      <c r="CZ244" s="71"/>
      <c r="DA244" s="364"/>
      <c r="DB244" s="371">
        <f>AC244+BU244+CF244+CQ244</f>
        <v>800924000</v>
      </c>
      <c r="DC244" s="67"/>
      <c r="DD244" s="67"/>
      <c r="DE244" s="67"/>
      <c r="DF244" s="67"/>
      <c r="DG244" s="67"/>
      <c r="DH244" s="67"/>
      <c r="DI244" s="67"/>
      <c r="DJ244" s="67"/>
      <c r="DK244" s="67"/>
      <c r="DL244" s="67"/>
      <c r="DM244" s="67"/>
      <c r="DN244" s="67"/>
      <c r="DO244" s="67"/>
      <c r="DP244" s="67"/>
      <c r="DQ244" s="67"/>
      <c r="DR244" s="67"/>
      <c r="DS244" s="67"/>
      <c r="DT244" s="68"/>
      <c r="DU244" s="354"/>
      <c r="DV244" s="354"/>
    </row>
    <row r="245" spans="1:16373" s="69" customFormat="1" ht="129" customHeight="1" x14ac:dyDescent="0.25">
      <c r="A245" s="86" t="s">
        <v>1720</v>
      </c>
      <c r="B245" s="93"/>
      <c r="C245" s="106"/>
      <c r="D245" s="100" t="s">
        <v>1527</v>
      </c>
      <c r="E245" s="10" t="s">
        <v>306</v>
      </c>
      <c r="F245" s="165">
        <v>0.26800000000000002</v>
      </c>
      <c r="G245" s="12">
        <v>2018</v>
      </c>
      <c r="H245" s="13" t="s">
        <v>1528</v>
      </c>
      <c r="I245" s="48">
        <v>0.36749999999999999</v>
      </c>
      <c r="J245" s="12">
        <v>39</v>
      </c>
      <c r="K245" s="12" t="s">
        <v>1164</v>
      </c>
      <c r="L245" s="14">
        <v>13</v>
      </c>
      <c r="M245" s="252" t="s">
        <v>391</v>
      </c>
      <c r="N245" s="73"/>
      <c r="O245" s="210"/>
      <c r="P245" s="265"/>
      <c r="Q245" s="276" t="s">
        <v>1649</v>
      </c>
      <c r="R245" s="21">
        <v>3902018</v>
      </c>
      <c r="S245" s="65" t="s">
        <v>1650</v>
      </c>
      <c r="T245" s="46" t="s">
        <v>1651</v>
      </c>
      <c r="U245" s="46">
        <v>390201800</v>
      </c>
      <c r="V245" s="65" t="s">
        <v>1650</v>
      </c>
      <c r="W245" s="382" t="s">
        <v>11</v>
      </c>
      <c r="X245" s="12">
        <v>1</v>
      </c>
      <c r="Y245" s="12">
        <v>1</v>
      </c>
      <c r="Z245" s="13"/>
      <c r="AA245" s="13"/>
      <c r="AB245" s="13"/>
      <c r="AC245" s="387">
        <f t="shared" si="208"/>
        <v>1198913777</v>
      </c>
      <c r="AD245" s="387">
        <f t="shared" si="212"/>
        <v>0</v>
      </c>
      <c r="AE245" s="387">
        <f>AI245+AM245+AQ245+AU245+AY245+BC245+BG245+BK245+BO245+BS245</f>
        <v>0</v>
      </c>
      <c r="AF245" s="387">
        <f>AJ245+AN245+AR245+AV245+AZ245+BD245+BH245+BL245+BP245+BT245</f>
        <v>0</v>
      </c>
      <c r="AG245" s="66"/>
      <c r="AH245" s="66"/>
      <c r="AI245" s="66"/>
      <c r="AJ245" s="66"/>
      <c r="AK245" s="72"/>
      <c r="AL245" s="72"/>
      <c r="AM245" s="72"/>
      <c r="AN245" s="72"/>
      <c r="AO245" s="72"/>
      <c r="AP245" s="72"/>
      <c r="AQ245" s="72"/>
      <c r="AR245" s="72"/>
      <c r="AS245" s="72"/>
      <c r="AT245" s="72"/>
      <c r="AU245" s="72"/>
      <c r="AV245" s="72"/>
      <c r="AW245" s="72"/>
      <c r="AX245" s="72"/>
      <c r="AY245" s="72"/>
      <c r="AZ245" s="72"/>
      <c r="BA245" s="72"/>
      <c r="BB245" s="72"/>
      <c r="BC245" s="72"/>
      <c r="BD245" s="72"/>
      <c r="BE245" s="66">
        <v>1198913777</v>
      </c>
      <c r="BF245" s="66"/>
      <c r="BG245" s="66"/>
      <c r="BH245" s="66"/>
      <c r="BI245" s="72"/>
      <c r="BJ245" s="72"/>
      <c r="BK245" s="72"/>
      <c r="BL245" s="72"/>
      <c r="BM245" s="72"/>
      <c r="BN245" s="72"/>
      <c r="BO245" s="72"/>
      <c r="BP245" s="72"/>
      <c r="BQ245" s="72"/>
      <c r="BR245" s="72"/>
      <c r="BS245" s="72"/>
      <c r="BT245" s="72"/>
      <c r="BU245" s="17">
        <f t="shared" si="213"/>
        <v>0</v>
      </c>
      <c r="BV245" s="71"/>
      <c r="BW245" s="71"/>
      <c r="BX245" s="71"/>
      <c r="BY245" s="71"/>
      <c r="BZ245" s="71"/>
      <c r="CA245" s="71"/>
      <c r="CB245" s="71"/>
      <c r="CC245" s="71"/>
      <c r="CD245" s="71"/>
      <c r="CE245" s="71"/>
      <c r="CF245" s="17">
        <f t="shared" si="198"/>
        <v>0</v>
      </c>
      <c r="CG245" s="71"/>
      <c r="CH245" s="71"/>
      <c r="CI245" s="71"/>
      <c r="CJ245" s="71"/>
      <c r="CK245" s="71"/>
      <c r="CL245" s="71"/>
      <c r="CM245" s="71"/>
      <c r="CN245" s="71"/>
      <c r="CO245" s="71"/>
      <c r="CP245" s="71"/>
      <c r="CQ245" s="17">
        <f t="shared" si="210"/>
        <v>0</v>
      </c>
      <c r="CR245" s="71"/>
      <c r="CS245" s="71"/>
      <c r="CT245" s="71"/>
      <c r="CU245" s="71"/>
      <c r="CV245" s="71"/>
      <c r="CW245" s="71"/>
      <c r="CX245" s="71"/>
      <c r="CY245" s="71"/>
      <c r="CZ245" s="71"/>
      <c r="DA245" s="364"/>
      <c r="DB245" s="371">
        <f>AC245+BU245+CF245+CQ245</f>
        <v>1198913777</v>
      </c>
      <c r="DC245" s="67"/>
      <c r="DD245" s="67"/>
      <c r="DE245" s="67"/>
      <c r="DF245" s="67"/>
      <c r="DG245" s="67"/>
      <c r="DH245" s="67"/>
      <c r="DI245" s="67"/>
      <c r="DJ245" s="67"/>
      <c r="DK245" s="67"/>
      <c r="DL245" s="67"/>
      <c r="DM245" s="67"/>
      <c r="DN245" s="67"/>
      <c r="DO245" s="67"/>
      <c r="DP245" s="67"/>
      <c r="DQ245" s="67"/>
      <c r="DR245" s="67"/>
      <c r="DS245" s="67"/>
      <c r="DT245" s="68"/>
      <c r="DU245" s="354"/>
      <c r="DV245" s="354"/>
    </row>
    <row r="246" spans="1:16373" s="7" customFormat="1" ht="27" customHeight="1" x14ac:dyDescent="0.25">
      <c r="A246" s="115"/>
      <c r="B246" s="125"/>
      <c r="C246" s="126"/>
      <c r="D246" s="118"/>
      <c r="E246" s="80"/>
      <c r="F246" s="141"/>
      <c r="G246" s="80"/>
      <c r="H246" s="80"/>
      <c r="I246" s="141"/>
      <c r="J246" s="80"/>
      <c r="K246" s="80"/>
      <c r="L246" s="80"/>
      <c r="M246" s="253"/>
      <c r="N246" s="179">
        <v>31</v>
      </c>
      <c r="O246" s="179" t="s">
        <v>304</v>
      </c>
      <c r="P246" s="180" t="s">
        <v>305</v>
      </c>
      <c r="Q246" s="175"/>
      <c r="R246" s="419"/>
      <c r="S246" s="420"/>
      <c r="T246" s="420"/>
      <c r="U246" s="420"/>
      <c r="V246" s="420"/>
      <c r="W246" s="420"/>
      <c r="X246" s="414"/>
      <c r="Y246" s="414"/>
      <c r="Z246" s="414"/>
      <c r="AA246" s="414"/>
      <c r="AB246" s="109"/>
      <c r="AC246" s="85">
        <f t="shared" ref="AC246:DB246" si="214">SUM(AC247:AC249)</f>
        <v>63000000</v>
      </c>
      <c r="AD246" s="85">
        <f t="shared" si="214"/>
        <v>0</v>
      </c>
      <c r="AE246" s="85">
        <f t="shared" si="214"/>
        <v>0</v>
      </c>
      <c r="AF246" s="85">
        <f t="shared" si="214"/>
        <v>0</v>
      </c>
      <c r="AG246" s="85">
        <f t="shared" si="214"/>
        <v>63000000</v>
      </c>
      <c r="AH246" s="85">
        <f t="shared" si="214"/>
        <v>0</v>
      </c>
      <c r="AI246" s="85">
        <f t="shared" si="214"/>
        <v>0</v>
      </c>
      <c r="AJ246" s="85">
        <f t="shared" si="214"/>
        <v>0</v>
      </c>
      <c r="AK246" s="85">
        <f t="shared" si="214"/>
        <v>0</v>
      </c>
      <c r="AL246" s="85">
        <f t="shared" si="214"/>
        <v>0</v>
      </c>
      <c r="AM246" s="85">
        <f t="shared" si="214"/>
        <v>0</v>
      </c>
      <c r="AN246" s="85">
        <f t="shared" si="214"/>
        <v>0</v>
      </c>
      <c r="AO246" s="85">
        <f t="shared" si="214"/>
        <v>0</v>
      </c>
      <c r="AP246" s="85">
        <f t="shared" si="214"/>
        <v>0</v>
      </c>
      <c r="AQ246" s="85">
        <f t="shared" si="214"/>
        <v>0</v>
      </c>
      <c r="AR246" s="85">
        <f t="shared" si="214"/>
        <v>0</v>
      </c>
      <c r="AS246" s="85">
        <f t="shared" si="214"/>
        <v>0</v>
      </c>
      <c r="AT246" s="85">
        <f t="shared" si="214"/>
        <v>0</v>
      </c>
      <c r="AU246" s="85">
        <f t="shared" si="214"/>
        <v>0</v>
      </c>
      <c r="AV246" s="85">
        <f t="shared" si="214"/>
        <v>0</v>
      </c>
      <c r="AW246" s="85">
        <f t="shared" si="214"/>
        <v>0</v>
      </c>
      <c r="AX246" s="85">
        <f t="shared" si="214"/>
        <v>0</v>
      </c>
      <c r="AY246" s="85">
        <f t="shared" si="214"/>
        <v>0</v>
      </c>
      <c r="AZ246" s="85">
        <f t="shared" si="214"/>
        <v>0</v>
      </c>
      <c r="BA246" s="85">
        <f t="shared" si="214"/>
        <v>0</v>
      </c>
      <c r="BB246" s="85">
        <f t="shared" si="214"/>
        <v>0</v>
      </c>
      <c r="BC246" s="85">
        <f t="shared" si="214"/>
        <v>0</v>
      </c>
      <c r="BD246" s="85">
        <f t="shared" si="214"/>
        <v>0</v>
      </c>
      <c r="BE246" s="85">
        <f t="shared" si="214"/>
        <v>0</v>
      </c>
      <c r="BF246" s="85">
        <f t="shared" si="214"/>
        <v>0</v>
      </c>
      <c r="BG246" s="85">
        <f t="shared" si="214"/>
        <v>0</v>
      </c>
      <c r="BH246" s="85">
        <f t="shared" si="214"/>
        <v>0</v>
      </c>
      <c r="BI246" s="85">
        <f t="shared" si="214"/>
        <v>0</v>
      </c>
      <c r="BJ246" s="85">
        <f t="shared" si="214"/>
        <v>0</v>
      </c>
      <c r="BK246" s="85">
        <f t="shared" si="214"/>
        <v>0</v>
      </c>
      <c r="BL246" s="85">
        <f t="shared" si="214"/>
        <v>0</v>
      </c>
      <c r="BM246" s="85">
        <f t="shared" si="214"/>
        <v>0</v>
      </c>
      <c r="BN246" s="85">
        <f t="shared" si="214"/>
        <v>0</v>
      </c>
      <c r="BO246" s="85">
        <f t="shared" si="214"/>
        <v>0</v>
      </c>
      <c r="BP246" s="85">
        <f t="shared" si="214"/>
        <v>0</v>
      </c>
      <c r="BQ246" s="85">
        <f t="shared" si="214"/>
        <v>0</v>
      </c>
      <c r="BR246" s="85">
        <f t="shared" si="214"/>
        <v>0</v>
      </c>
      <c r="BS246" s="85">
        <f t="shared" si="214"/>
        <v>0</v>
      </c>
      <c r="BT246" s="85">
        <f t="shared" si="214"/>
        <v>0</v>
      </c>
      <c r="BU246" s="85">
        <f t="shared" si="214"/>
        <v>943768237</v>
      </c>
      <c r="BV246" s="85">
        <f t="shared" si="214"/>
        <v>27268237</v>
      </c>
      <c r="BW246" s="85">
        <f t="shared" si="214"/>
        <v>0</v>
      </c>
      <c r="BX246" s="85">
        <f t="shared" si="214"/>
        <v>0</v>
      </c>
      <c r="BY246" s="85">
        <f t="shared" si="214"/>
        <v>0</v>
      </c>
      <c r="BZ246" s="85">
        <f t="shared" si="214"/>
        <v>0</v>
      </c>
      <c r="CA246" s="85">
        <f t="shared" si="214"/>
        <v>0</v>
      </c>
      <c r="CB246" s="85">
        <f t="shared" si="214"/>
        <v>916500000</v>
      </c>
      <c r="CC246" s="85">
        <f t="shared" si="214"/>
        <v>0</v>
      </c>
      <c r="CD246" s="85">
        <f t="shared" si="214"/>
        <v>0</v>
      </c>
      <c r="CE246" s="85">
        <f t="shared" si="214"/>
        <v>0</v>
      </c>
      <c r="CF246" s="85">
        <f t="shared" si="214"/>
        <v>956308563</v>
      </c>
      <c r="CG246" s="85">
        <f t="shared" si="214"/>
        <v>39808563</v>
      </c>
      <c r="CH246" s="85">
        <f t="shared" si="214"/>
        <v>0</v>
      </c>
      <c r="CI246" s="85">
        <f t="shared" si="214"/>
        <v>0</v>
      </c>
      <c r="CJ246" s="85">
        <f t="shared" si="214"/>
        <v>0</v>
      </c>
      <c r="CK246" s="85">
        <f t="shared" si="214"/>
        <v>0</v>
      </c>
      <c r="CL246" s="85">
        <f t="shared" si="214"/>
        <v>0</v>
      </c>
      <c r="CM246" s="85">
        <f t="shared" si="214"/>
        <v>916500000</v>
      </c>
      <c r="CN246" s="85">
        <f t="shared" si="214"/>
        <v>0</v>
      </c>
      <c r="CO246" s="85">
        <f t="shared" si="214"/>
        <v>0</v>
      </c>
      <c r="CP246" s="85">
        <f t="shared" si="214"/>
        <v>0</v>
      </c>
      <c r="CQ246" s="85">
        <f t="shared" si="214"/>
        <v>1573795218</v>
      </c>
      <c r="CR246" s="85">
        <f t="shared" si="214"/>
        <v>46295218</v>
      </c>
      <c r="CS246" s="85">
        <f t="shared" si="214"/>
        <v>0</v>
      </c>
      <c r="CT246" s="85">
        <f t="shared" si="214"/>
        <v>0</v>
      </c>
      <c r="CU246" s="85">
        <f t="shared" si="214"/>
        <v>0</v>
      </c>
      <c r="CV246" s="85">
        <f t="shared" si="214"/>
        <v>0</v>
      </c>
      <c r="CW246" s="85">
        <f t="shared" si="214"/>
        <v>0</v>
      </c>
      <c r="CX246" s="85">
        <f t="shared" si="214"/>
        <v>1527500000</v>
      </c>
      <c r="CY246" s="85">
        <f t="shared" si="214"/>
        <v>0</v>
      </c>
      <c r="CZ246" s="85">
        <f t="shared" si="214"/>
        <v>0</v>
      </c>
      <c r="DA246" s="360">
        <f t="shared" si="214"/>
        <v>0</v>
      </c>
      <c r="DB246" s="85">
        <f t="shared" si="214"/>
        <v>3536872018</v>
      </c>
      <c r="DC246" s="5"/>
      <c r="DD246" s="5"/>
      <c r="DE246" s="5"/>
      <c r="DF246" s="5"/>
      <c r="DG246" s="5"/>
      <c r="DH246" s="5"/>
      <c r="DI246" s="5"/>
      <c r="DJ246" s="5"/>
      <c r="DK246" s="5"/>
      <c r="DL246" s="5"/>
      <c r="DM246" s="5"/>
      <c r="DN246" s="5"/>
      <c r="DO246" s="5"/>
      <c r="DP246" s="5"/>
      <c r="DQ246" s="5"/>
      <c r="DR246" s="5"/>
      <c r="DS246" s="5"/>
      <c r="DT246" s="5"/>
      <c r="DU246" s="81"/>
      <c r="DV246" s="81"/>
    </row>
    <row r="247" spans="1:16373" s="20" customFormat="1" ht="186.75" customHeight="1" x14ac:dyDescent="0.25">
      <c r="A247" s="86" t="s">
        <v>1720</v>
      </c>
      <c r="B247" s="93"/>
      <c r="C247" s="119"/>
      <c r="D247" s="100" t="s">
        <v>1527</v>
      </c>
      <c r="E247" s="10" t="s">
        <v>306</v>
      </c>
      <c r="F247" s="165">
        <v>0.26800000000000002</v>
      </c>
      <c r="G247" s="12">
        <v>2018</v>
      </c>
      <c r="H247" s="13" t="s">
        <v>1528</v>
      </c>
      <c r="I247" s="149">
        <v>0.36749999999999999</v>
      </c>
      <c r="J247" s="12">
        <v>39</v>
      </c>
      <c r="K247" s="12" t="s">
        <v>1164</v>
      </c>
      <c r="L247" s="14">
        <v>13</v>
      </c>
      <c r="M247" s="252" t="s">
        <v>391</v>
      </c>
      <c r="N247" s="245"/>
      <c r="O247" s="230"/>
      <c r="P247" s="291"/>
      <c r="Q247" s="169" t="s">
        <v>1529</v>
      </c>
      <c r="R247" s="21" t="s">
        <v>1530</v>
      </c>
      <c r="S247" s="13" t="s">
        <v>307</v>
      </c>
      <c r="T247" s="12" t="s">
        <v>1531</v>
      </c>
      <c r="U247" s="21" t="s">
        <v>1532</v>
      </c>
      <c r="V247" s="13" t="s">
        <v>1533</v>
      </c>
      <c r="W247" s="12" t="s">
        <v>10</v>
      </c>
      <c r="X247" s="8">
        <v>1</v>
      </c>
      <c r="Y247" s="8">
        <v>1</v>
      </c>
      <c r="Z247" s="8">
        <v>1</v>
      </c>
      <c r="AA247" s="8">
        <v>1</v>
      </c>
      <c r="AB247" s="8">
        <v>1</v>
      </c>
      <c r="AC247" s="387">
        <f t="shared" si="208"/>
        <v>63000000</v>
      </c>
      <c r="AD247" s="387">
        <f t="shared" ref="AD247" si="215">AH247+AL247+AP247+AT247+AX247+BB247+BF247+BJ247+BN247+BR247</f>
        <v>0</v>
      </c>
      <c r="AE247" s="387">
        <f>AI247+AM247+AQ247+AU247+AY247+BC247+BG247+BK247+BO247+BS247</f>
        <v>0</v>
      </c>
      <c r="AF247" s="387">
        <f>AJ247+AN247+AR247+AV247+AZ247+BD247+BH247+BL247+BP247+BT247</f>
        <v>0</v>
      </c>
      <c r="AG247" s="386">
        <v>63000000</v>
      </c>
      <c r="AH247" s="386"/>
      <c r="AI247" s="386"/>
      <c r="AJ247" s="386"/>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f t="shared" ref="BU247:BU249" si="216">BV247+BW247+BX247+BY247+BZ247+CA247+CB247+CC247+CD247+CE247</f>
        <v>385382083</v>
      </c>
      <c r="BV247" s="17">
        <v>10382083</v>
      </c>
      <c r="BW247" s="17"/>
      <c r="BX247" s="17"/>
      <c r="BY247" s="17"/>
      <c r="BZ247" s="17"/>
      <c r="CA247" s="17"/>
      <c r="CB247" s="17">
        <v>375000000</v>
      </c>
      <c r="CC247" s="17"/>
      <c r="CD247" s="17"/>
      <c r="CE247" s="17"/>
      <c r="CF247" s="17">
        <f t="shared" si="198"/>
        <v>400612426</v>
      </c>
      <c r="CG247" s="17">
        <v>25612426</v>
      </c>
      <c r="CH247" s="17"/>
      <c r="CI247" s="17"/>
      <c r="CJ247" s="17"/>
      <c r="CK247" s="17"/>
      <c r="CL247" s="17"/>
      <c r="CM247" s="17">
        <v>375000000</v>
      </c>
      <c r="CN247" s="17"/>
      <c r="CO247" s="17"/>
      <c r="CP247" s="17"/>
      <c r="CQ247" s="17">
        <f t="shared" si="210"/>
        <v>652016560</v>
      </c>
      <c r="CR247" s="17">
        <v>27016560</v>
      </c>
      <c r="CS247" s="17"/>
      <c r="CT247" s="17"/>
      <c r="CU247" s="17"/>
      <c r="CV247" s="17"/>
      <c r="CW247" s="17"/>
      <c r="CX247" s="17">
        <v>625000000</v>
      </c>
      <c r="CY247" s="17"/>
      <c r="CZ247" s="17"/>
      <c r="DA247" s="361"/>
      <c r="DB247" s="371">
        <f>AC247+BU247+CF247+CQ247</f>
        <v>1501011069</v>
      </c>
      <c r="DC247" s="18"/>
      <c r="DD247" s="18"/>
      <c r="DE247" s="18"/>
      <c r="DF247" s="18"/>
      <c r="DG247" s="18"/>
      <c r="DH247" s="18"/>
      <c r="DI247" s="18"/>
      <c r="DJ247" s="18"/>
      <c r="DK247" s="18"/>
      <c r="DL247" s="18"/>
      <c r="DM247" s="18"/>
      <c r="DN247" s="18"/>
      <c r="DO247" s="18"/>
      <c r="DP247" s="18"/>
      <c r="DQ247" s="18"/>
      <c r="DR247" s="18"/>
      <c r="DS247" s="18"/>
      <c r="DT247" s="19"/>
      <c r="DU247" s="74"/>
      <c r="DV247" s="74"/>
    </row>
    <row r="248" spans="1:16373" s="20" customFormat="1" ht="186.75" customHeight="1" x14ac:dyDescent="0.25">
      <c r="A248" s="86" t="s">
        <v>1720</v>
      </c>
      <c r="B248" s="93"/>
      <c r="C248" s="119"/>
      <c r="D248" s="100" t="s">
        <v>1534</v>
      </c>
      <c r="E248" s="10" t="s">
        <v>306</v>
      </c>
      <c r="F248" s="165">
        <v>0.26800000000000002</v>
      </c>
      <c r="G248" s="12">
        <v>2018</v>
      </c>
      <c r="H248" s="13" t="s">
        <v>1528</v>
      </c>
      <c r="I248" s="149">
        <v>0.36749999999999999</v>
      </c>
      <c r="J248" s="12">
        <v>39</v>
      </c>
      <c r="K248" s="12" t="s">
        <v>1164</v>
      </c>
      <c r="L248" s="14">
        <v>13</v>
      </c>
      <c r="M248" s="252" t="s">
        <v>391</v>
      </c>
      <c r="N248" s="243"/>
      <c r="O248" s="226"/>
      <c r="P248" s="269"/>
      <c r="Q248" s="169" t="s">
        <v>1529</v>
      </c>
      <c r="R248" s="21" t="s">
        <v>1530</v>
      </c>
      <c r="S248" s="13" t="s">
        <v>307</v>
      </c>
      <c r="T248" s="12" t="s">
        <v>1535</v>
      </c>
      <c r="U248" s="21" t="s">
        <v>1536</v>
      </c>
      <c r="V248" s="13" t="s">
        <v>1537</v>
      </c>
      <c r="W248" s="12" t="s">
        <v>11</v>
      </c>
      <c r="X248" s="8">
        <v>200</v>
      </c>
      <c r="Y248" s="8">
        <v>0</v>
      </c>
      <c r="Z248" s="8">
        <v>50</v>
      </c>
      <c r="AA248" s="8">
        <v>70</v>
      </c>
      <c r="AB248" s="8">
        <v>80</v>
      </c>
      <c r="AC248" s="387"/>
      <c r="AD248" s="387"/>
      <c r="AE248" s="387"/>
      <c r="AF248" s="38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f t="shared" si="216"/>
        <v>164443311</v>
      </c>
      <c r="BV248" s="17">
        <v>14443311</v>
      </c>
      <c r="BW248" s="17"/>
      <c r="BX248" s="17"/>
      <c r="BY248" s="17"/>
      <c r="BZ248" s="17"/>
      <c r="CA248" s="17"/>
      <c r="CB248" s="63">
        <v>150000000</v>
      </c>
      <c r="CC248" s="17"/>
      <c r="CD248" s="17"/>
      <c r="CE248" s="17"/>
      <c r="CF248" s="17">
        <f t="shared" si="198"/>
        <v>160188013</v>
      </c>
      <c r="CG248" s="17">
        <v>10188013</v>
      </c>
      <c r="CH248" s="17"/>
      <c r="CI248" s="17"/>
      <c r="CJ248" s="17"/>
      <c r="CK248" s="17"/>
      <c r="CL248" s="17"/>
      <c r="CM248" s="17">
        <v>150000000</v>
      </c>
      <c r="CN248" s="17"/>
      <c r="CO248" s="17"/>
      <c r="CP248" s="17"/>
      <c r="CQ248" s="17">
        <f t="shared" si="210"/>
        <v>262921820</v>
      </c>
      <c r="CR248" s="17">
        <v>12921820</v>
      </c>
      <c r="CS248" s="17"/>
      <c r="CT248" s="17"/>
      <c r="CU248" s="17"/>
      <c r="CV248" s="17"/>
      <c r="CW248" s="17"/>
      <c r="CX248" s="17">
        <v>250000000</v>
      </c>
      <c r="CY248" s="17"/>
      <c r="CZ248" s="17"/>
      <c r="DA248" s="361"/>
      <c r="DB248" s="371">
        <f>AC248+BU248+CF248+CQ248</f>
        <v>587553144</v>
      </c>
      <c r="DC248" s="18"/>
      <c r="DD248" s="18"/>
      <c r="DE248" s="18"/>
      <c r="DF248" s="18"/>
      <c r="DG248" s="18"/>
      <c r="DH248" s="18"/>
      <c r="DI248" s="18"/>
      <c r="DJ248" s="18"/>
      <c r="DK248" s="18"/>
      <c r="DL248" s="18"/>
      <c r="DM248" s="18"/>
      <c r="DN248" s="18"/>
      <c r="DO248" s="18"/>
      <c r="DP248" s="18"/>
      <c r="DQ248" s="18"/>
      <c r="DR248" s="18"/>
      <c r="DS248" s="18"/>
      <c r="DT248" s="19"/>
      <c r="DU248" s="74"/>
      <c r="DV248" s="74"/>
    </row>
    <row r="249" spans="1:16373" s="20" customFormat="1" ht="186.75" customHeight="1" x14ac:dyDescent="0.25">
      <c r="A249" s="86" t="s">
        <v>1720</v>
      </c>
      <c r="B249" s="93"/>
      <c r="C249" s="119"/>
      <c r="D249" s="100" t="s">
        <v>1538</v>
      </c>
      <c r="E249" s="10" t="s">
        <v>306</v>
      </c>
      <c r="F249" s="165">
        <v>0.26800000000000002</v>
      </c>
      <c r="G249" s="12">
        <v>2018</v>
      </c>
      <c r="H249" s="13" t="s">
        <v>1528</v>
      </c>
      <c r="I249" s="149">
        <v>0.36749999999999999</v>
      </c>
      <c r="J249" s="12">
        <v>39</v>
      </c>
      <c r="K249" s="12" t="s">
        <v>1164</v>
      </c>
      <c r="L249" s="14">
        <v>13</v>
      </c>
      <c r="M249" s="252" t="s">
        <v>391</v>
      </c>
      <c r="N249" s="243"/>
      <c r="O249" s="226"/>
      <c r="P249" s="269"/>
      <c r="Q249" s="169" t="s">
        <v>1529</v>
      </c>
      <c r="R249" s="21" t="s">
        <v>1530</v>
      </c>
      <c r="S249" s="13" t="s">
        <v>307</v>
      </c>
      <c r="T249" s="12" t="s">
        <v>1539</v>
      </c>
      <c r="U249" s="21" t="s">
        <v>1540</v>
      </c>
      <c r="V249" s="13" t="s">
        <v>1541</v>
      </c>
      <c r="W249" s="12" t="s">
        <v>11</v>
      </c>
      <c r="X249" s="8">
        <v>200</v>
      </c>
      <c r="Y249" s="8">
        <v>0</v>
      </c>
      <c r="Z249" s="8">
        <v>50</v>
      </c>
      <c r="AA249" s="8">
        <v>70</v>
      </c>
      <c r="AB249" s="8">
        <v>80</v>
      </c>
      <c r="AC249" s="387"/>
      <c r="AD249" s="387"/>
      <c r="AE249" s="387"/>
      <c r="AF249" s="38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f t="shared" si="216"/>
        <v>393942843</v>
      </c>
      <c r="BV249" s="17">
        <v>2442843</v>
      </c>
      <c r="BW249" s="17"/>
      <c r="BX249" s="17"/>
      <c r="BY249" s="17"/>
      <c r="BZ249" s="17"/>
      <c r="CA249" s="17"/>
      <c r="CB249" s="17">
        <v>391500000</v>
      </c>
      <c r="CC249" s="17"/>
      <c r="CD249" s="17"/>
      <c r="CE249" s="17"/>
      <c r="CF249" s="17">
        <f t="shared" si="198"/>
        <v>395508124</v>
      </c>
      <c r="CG249" s="17">
        <v>4008124</v>
      </c>
      <c r="CH249" s="17"/>
      <c r="CI249" s="17"/>
      <c r="CJ249" s="17"/>
      <c r="CK249" s="17"/>
      <c r="CL249" s="17"/>
      <c r="CM249" s="17">
        <v>391500000</v>
      </c>
      <c r="CN249" s="17"/>
      <c r="CO249" s="17"/>
      <c r="CP249" s="17"/>
      <c r="CQ249" s="17">
        <f t="shared" si="210"/>
        <v>658856838</v>
      </c>
      <c r="CR249" s="17">
        <v>6356838</v>
      </c>
      <c r="CS249" s="17"/>
      <c r="CT249" s="17"/>
      <c r="CU249" s="17"/>
      <c r="CV249" s="17"/>
      <c r="CW249" s="17"/>
      <c r="CX249" s="17">
        <v>652500000</v>
      </c>
      <c r="CY249" s="17"/>
      <c r="CZ249" s="17"/>
      <c r="DA249" s="361"/>
      <c r="DB249" s="371">
        <f>AC249+BU249+CF249+CQ249</f>
        <v>1448307805</v>
      </c>
      <c r="DC249" s="18"/>
      <c r="DD249" s="18"/>
      <c r="DE249" s="18"/>
      <c r="DF249" s="18"/>
      <c r="DG249" s="18"/>
      <c r="DH249" s="18"/>
      <c r="DI249" s="18"/>
      <c r="DJ249" s="18"/>
      <c r="DK249" s="18"/>
      <c r="DL249" s="18"/>
      <c r="DM249" s="18"/>
      <c r="DN249" s="18"/>
      <c r="DO249" s="18"/>
      <c r="DP249" s="18"/>
      <c r="DQ249" s="18"/>
      <c r="DR249" s="18"/>
      <c r="DS249" s="18"/>
      <c r="DT249" s="19"/>
    </row>
    <row r="250" spans="1:16373" s="7" customFormat="1" ht="27" customHeight="1" x14ac:dyDescent="0.25">
      <c r="A250" s="115"/>
      <c r="B250" s="125"/>
      <c r="C250" s="126"/>
      <c r="D250" s="118"/>
      <c r="E250" s="80"/>
      <c r="F250" s="141"/>
      <c r="G250" s="80"/>
      <c r="H250" s="80"/>
      <c r="I250" s="141"/>
      <c r="J250" s="80"/>
      <c r="K250" s="80"/>
      <c r="L250" s="80"/>
      <c r="M250" s="253"/>
      <c r="N250" s="220">
        <v>32</v>
      </c>
      <c r="O250" s="208" t="s">
        <v>1543</v>
      </c>
      <c r="P250" s="264" t="s">
        <v>308</v>
      </c>
      <c r="Q250" s="175"/>
      <c r="R250" s="419"/>
      <c r="S250" s="420"/>
      <c r="T250" s="420"/>
      <c r="U250" s="420"/>
      <c r="V250" s="420"/>
      <c r="W250" s="420"/>
      <c r="X250" s="414"/>
      <c r="Y250" s="414"/>
      <c r="Z250" s="414"/>
      <c r="AA250" s="414"/>
      <c r="AB250" s="109"/>
      <c r="AC250" s="85">
        <f t="shared" ref="AC250:DB250" si="217">SUM(AC251:AC252)</f>
        <v>1138906214</v>
      </c>
      <c r="AD250" s="85">
        <f t="shared" si="217"/>
        <v>0</v>
      </c>
      <c r="AE250" s="85">
        <f t="shared" si="217"/>
        <v>0</v>
      </c>
      <c r="AF250" s="85">
        <f t="shared" si="217"/>
        <v>0</v>
      </c>
      <c r="AG250" s="85">
        <f t="shared" si="217"/>
        <v>18000000</v>
      </c>
      <c r="AH250" s="85">
        <f t="shared" si="217"/>
        <v>0</v>
      </c>
      <c r="AI250" s="85">
        <f t="shared" si="217"/>
        <v>0</v>
      </c>
      <c r="AJ250" s="85">
        <f t="shared" si="217"/>
        <v>0</v>
      </c>
      <c r="AK250" s="85">
        <f t="shared" si="217"/>
        <v>0</v>
      </c>
      <c r="AL250" s="85">
        <f t="shared" si="217"/>
        <v>0</v>
      </c>
      <c r="AM250" s="85">
        <f t="shared" si="217"/>
        <v>0</v>
      </c>
      <c r="AN250" s="85">
        <f t="shared" si="217"/>
        <v>0</v>
      </c>
      <c r="AO250" s="85">
        <f t="shared" si="217"/>
        <v>0</v>
      </c>
      <c r="AP250" s="85">
        <f t="shared" si="217"/>
        <v>0</v>
      </c>
      <c r="AQ250" s="85">
        <f t="shared" si="217"/>
        <v>0</v>
      </c>
      <c r="AR250" s="85">
        <f t="shared" si="217"/>
        <v>0</v>
      </c>
      <c r="AS250" s="85">
        <f t="shared" si="217"/>
        <v>0</v>
      </c>
      <c r="AT250" s="85">
        <f t="shared" si="217"/>
        <v>0</v>
      </c>
      <c r="AU250" s="85">
        <f t="shared" si="217"/>
        <v>0</v>
      </c>
      <c r="AV250" s="85">
        <f t="shared" si="217"/>
        <v>0</v>
      </c>
      <c r="AW250" s="85">
        <f t="shared" si="217"/>
        <v>0</v>
      </c>
      <c r="AX250" s="85">
        <f t="shared" si="217"/>
        <v>0</v>
      </c>
      <c r="AY250" s="85">
        <f t="shared" si="217"/>
        <v>0</v>
      </c>
      <c r="AZ250" s="85">
        <f t="shared" si="217"/>
        <v>0</v>
      </c>
      <c r="BA250" s="85">
        <f t="shared" si="217"/>
        <v>0</v>
      </c>
      <c r="BB250" s="85">
        <f t="shared" si="217"/>
        <v>0</v>
      </c>
      <c r="BC250" s="85">
        <f t="shared" si="217"/>
        <v>0</v>
      </c>
      <c r="BD250" s="85">
        <f t="shared" si="217"/>
        <v>0</v>
      </c>
      <c r="BE250" s="85">
        <f t="shared" si="217"/>
        <v>1120906214</v>
      </c>
      <c r="BF250" s="85">
        <f t="shared" si="217"/>
        <v>0</v>
      </c>
      <c r="BG250" s="85">
        <f t="shared" si="217"/>
        <v>0</v>
      </c>
      <c r="BH250" s="85">
        <f t="shared" si="217"/>
        <v>0</v>
      </c>
      <c r="BI250" s="85">
        <f t="shared" si="217"/>
        <v>0</v>
      </c>
      <c r="BJ250" s="85">
        <f t="shared" si="217"/>
        <v>0</v>
      </c>
      <c r="BK250" s="85">
        <f t="shared" si="217"/>
        <v>0</v>
      </c>
      <c r="BL250" s="85">
        <f t="shared" si="217"/>
        <v>0</v>
      </c>
      <c r="BM250" s="85">
        <f t="shared" si="217"/>
        <v>0</v>
      </c>
      <c r="BN250" s="85">
        <f t="shared" si="217"/>
        <v>0</v>
      </c>
      <c r="BO250" s="85">
        <f t="shared" si="217"/>
        <v>0</v>
      </c>
      <c r="BP250" s="85">
        <f t="shared" si="217"/>
        <v>0</v>
      </c>
      <c r="BQ250" s="85">
        <f t="shared" si="217"/>
        <v>0</v>
      </c>
      <c r="BR250" s="85">
        <f t="shared" si="217"/>
        <v>0</v>
      </c>
      <c r="BS250" s="85">
        <f t="shared" si="217"/>
        <v>0</v>
      </c>
      <c r="BT250" s="85">
        <f t="shared" si="217"/>
        <v>0</v>
      </c>
      <c r="BU250" s="85">
        <f t="shared" si="217"/>
        <v>107100000</v>
      </c>
      <c r="BV250" s="85">
        <f t="shared" si="217"/>
        <v>17100000</v>
      </c>
      <c r="BW250" s="85">
        <f t="shared" si="217"/>
        <v>15000000</v>
      </c>
      <c r="BX250" s="85">
        <f t="shared" si="217"/>
        <v>0</v>
      </c>
      <c r="BY250" s="85">
        <f t="shared" si="217"/>
        <v>0</v>
      </c>
      <c r="BZ250" s="85">
        <f t="shared" si="217"/>
        <v>0</v>
      </c>
      <c r="CA250" s="85">
        <f t="shared" si="217"/>
        <v>0</v>
      </c>
      <c r="CB250" s="85">
        <f t="shared" si="217"/>
        <v>75000000</v>
      </c>
      <c r="CC250" s="85">
        <f t="shared" si="217"/>
        <v>0</v>
      </c>
      <c r="CD250" s="85">
        <f t="shared" si="217"/>
        <v>0</v>
      </c>
      <c r="CE250" s="85">
        <f t="shared" si="217"/>
        <v>0</v>
      </c>
      <c r="CF250" s="85">
        <f t="shared" si="217"/>
        <v>203401519</v>
      </c>
      <c r="CG250" s="85">
        <f t="shared" si="217"/>
        <v>113401519</v>
      </c>
      <c r="CH250" s="85">
        <f t="shared" si="217"/>
        <v>15000000</v>
      </c>
      <c r="CI250" s="85">
        <f t="shared" si="217"/>
        <v>0</v>
      </c>
      <c r="CJ250" s="85">
        <f t="shared" si="217"/>
        <v>0</v>
      </c>
      <c r="CK250" s="85">
        <f t="shared" si="217"/>
        <v>0</v>
      </c>
      <c r="CL250" s="85">
        <f t="shared" si="217"/>
        <v>0</v>
      </c>
      <c r="CM250" s="85">
        <f t="shared" si="217"/>
        <v>75000000</v>
      </c>
      <c r="CN250" s="85">
        <f t="shared" si="217"/>
        <v>0</v>
      </c>
      <c r="CO250" s="85">
        <f t="shared" si="217"/>
        <v>0</v>
      </c>
      <c r="CP250" s="85">
        <f t="shared" si="217"/>
        <v>0</v>
      </c>
      <c r="CQ250" s="85">
        <f t="shared" si="217"/>
        <v>283733325</v>
      </c>
      <c r="CR250" s="85">
        <f t="shared" si="217"/>
        <v>143733325</v>
      </c>
      <c r="CS250" s="85">
        <f t="shared" si="217"/>
        <v>15000000</v>
      </c>
      <c r="CT250" s="85">
        <f t="shared" si="217"/>
        <v>0</v>
      </c>
      <c r="CU250" s="85">
        <f t="shared" si="217"/>
        <v>0</v>
      </c>
      <c r="CV250" s="85">
        <f t="shared" si="217"/>
        <v>0</v>
      </c>
      <c r="CW250" s="85">
        <f t="shared" si="217"/>
        <v>0</v>
      </c>
      <c r="CX250" s="85">
        <f t="shared" si="217"/>
        <v>125000000</v>
      </c>
      <c r="CY250" s="85">
        <f t="shared" si="217"/>
        <v>0</v>
      </c>
      <c r="CZ250" s="85">
        <f t="shared" si="217"/>
        <v>0</v>
      </c>
      <c r="DA250" s="360">
        <f t="shared" si="217"/>
        <v>0</v>
      </c>
      <c r="DB250" s="85">
        <f t="shared" si="217"/>
        <v>1733141058</v>
      </c>
      <c r="DC250" s="5"/>
      <c r="DD250" s="5"/>
      <c r="DE250" s="5"/>
      <c r="DF250" s="5"/>
      <c r="DG250" s="5"/>
      <c r="DH250" s="5"/>
      <c r="DI250" s="5"/>
      <c r="DJ250" s="5"/>
      <c r="DK250" s="5"/>
      <c r="DL250" s="5"/>
      <c r="DM250" s="5"/>
      <c r="DN250" s="5"/>
      <c r="DO250" s="5"/>
      <c r="DP250" s="5"/>
      <c r="DQ250" s="5"/>
      <c r="DR250" s="5"/>
      <c r="DS250" s="5"/>
      <c r="DT250" s="5"/>
      <c r="DU250" s="81"/>
      <c r="DV250" s="81"/>
    </row>
    <row r="251" spans="1:16373" s="321" customFormat="1" ht="128.25" customHeight="1" x14ac:dyDescent="0.25">
      <c r="A251" s="86" t="s">
        <v>716</v>
      </c>
      <c r="B251" s="93"/>
      <c r="C251" s="94"/>
      <c r="D251" s="100" t="s">
        <v>388</v>
      </c>
      <c r="E251" s="10" t="s">
        <v>1161</v>
      </c>
      <c r="F251" s="148" t="s">
        <v>1162</v>
      </c>
      <c r="G251" s="8" t="s">
        <v>1163</v>
      </c>
      <c r="H251" s="10" t="s">
        <v>830</v>
      </c>
      <c r="I251" s="142" t="s">
        <v>831</v>
      </c>
      <c r="J251" s="12">
        <v>39</v>
      </c>
      <c r="K251" s="12" t="s">
        <v>1164</v>
      </c>
      <c r="L251" s="14">
        <v>13</v>
      </c>
      <c r="M251" s="252" t="s">
        <v>391</v>
      </c>
      <c r="N251" s="243"/>
      <c r="O251" s="214"/>
      <c r="P251" s="173"/>
      <c r="Q251" s="274" t="s">
        <v>1165</v>
      </c>
      <c r="R251" s="21">
        <v>3904006</v>
      </c>
      <c r="S251" s="13" t="s">
        <v>1166</v>
      </c>
      <c r="T251" s="24" t="s">
        <v>1167</v>
      </c>
      <c r="U251" s="21">
        <v>390400604</v>
      </c>
      <c r="V251" s="13" t="s">
        <v>1168</v>
      </c>
      <c r="W251" s="12" t="s">
        <v>11</v>
      </c>
      <c r="X251" s="12">
        <v>54</v>
      </c>
      <c r="Y251" s="12">
        <v>0</v>
      </c>
      <c r="Z251" s="12">
        <v>18</v>
      </c>
      <c r="AA251" s="12">
        <v>18</v>
      </c>
      <c r="AB251" s="12">
        <v>18</v>
      </c>
      <c r="AC251" s="15">
        <f t="shared" ref="AC251:AC252" si="218">AG251+AK251+AO251+AS251+AW251+BA251+BE251+BI251+BM251+BQ251</f>
        <v>1120906214</v>
      </c>
      <c r="AD251" s="15">
        <f t="shared" ref="AD251:AD252" si="219">AH251+AL251+AP251+AT251+AX251+BB251+BF251+BJ251+BN251+BR251</f>
        <v>0</v>
      </c>
      <c r="AE251" s="15">
        <f>AI251+AM251+AQ251+AU251+AY251+BC251+BG251+BK251+BO251+BS251</f>
        <v>0</v>
      </c>
      <c r="AF251" s="15">
        <f>AJ251+AN251+AR251+AV251+AZ251+BD251+BH251+BL251+BP251+BT251</f>
        <v>0</v>
      </c>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v>1120906214</v>
      </c>
      <c r="BF251" s="17"/>
      <c r="BG251" s="17"/>
      <c r="BH251" s="17"/>
      <c r="BI251" s="17"/>
      <c r="BJ251" s="17"/>
      <c r="BK251" s="17"/>
      <c r="BL251" s="17"/>
      <c r="BM251" s="17"/>
      <c r="BN251" s="17"/>
      <c r="BO251" s="17"/>
      <c r="BP251" s="17"/>
      <c r="BQ251" s="17"/>
      <c r="BR251" s="17"/>
      <c r="BS251" s="17"/>
      <c r="BT251" s="17"/>
      <c r="BU251" s="17">
        <f t="shared" ref="BU251:BU252" si="220">BV251+BW251+BX251+BY251+BZ251+CA251+CB251+CC251+CD251+CE251</f>
        <v>15000000</v>
      </c>
      <c r="BV251" s="17"/>
      <c r="BW251" s="17">
        <v>15000000</v>
      </c>
      <c r="BX251" s="17"/>
      <c r="BY251" s="17"/>
      <c r="BZ251" s="17"/>
      <c r="CA251" s="17"/>
      <c r="CB251" s="17"/>
      <c r="CC251" s="17"/>
      <c r="CD251" s="17"/>
      <c r="CE251" s="17"/>
      <c r="CF251" s="17">
        <f t="shared" si="198"/>
        <v>111510000</v>
      </c>
      <c r="CG251" s="17">
        <v>96510000</v>
      </c>
      <c r="CH251" s="17">
        <v>15000000</v>
      </c>
      <c r="CI251" s="17"/>
      <c r="CJ251" s="17"/>
      <c r="CK251" s="17"/>
      <c r="CL251" s="17"/>
      <c r="CM251" s="17"/>
      <c r="CN251" s="17"/>
      <c r="CO251" s="17"/>
      <c r="CP251" s="17"/>
      <c r="CQ251" s="17">
        <f t="shared" si="210"/>
        <v>112330000</v>
      </c>
      <c r="CR251" s="17">
        <v>97330000</v>
      </c>
      <c r="CS251" s="17">
        <v>15000000</v>
      </c>
      <c r="CT251" s="17"/>
      <c r="CU251" s="17"/>
      <c r="CV251" s="17"/>
      <c r="CW251" s="17"/>
      <c r="CX251" s="17"/>
      <c r="CY251" s="17"/>
      <c r="CZ251" s="17"/>
      <c r="DA251" s="361"/>
      <c r="DB251" s="371">
        <f>AC251+BU251+CF251+CQ251</f>
        <v>1359746214</v>
      </c>
      <c r="DC251" s="18"/>
      <c r="DD251" s="18"/>
      <c r="DE251" s="18"/>
      <c r="DF251" s="18"/>
      <c r="DG251" s="18"/>
      <c r="DH251" s="18"/>
      <c r="DI251" s="18"/>
      <c r="DJ251" s="18"/>
      <c r="DK251" s="18"/>
      <c r="DL251" s="18"/>
      <c r="DM251" s="18"/>
      <c r="DN251" s="18"/>
      <c r="DO251" s="18"/>
      <c r="DP251" s="18"/>
      <c r="DQ251" s="18"/>
      <c r="DR251" s="18"/>
      <c r="DS251" s="18"/>
      <c r="DT251" s="19"/>
      <c r="DU251" s="74"/>
      <c r="DV251" s="74"/>
      <c r="DW251" s="20"/>
      <c r="DX251" s="20"/>
      <c r="DY251" s="20"/>
      <c r="DZ251" s="20"/>
      <c r="EA251" s="20"/>
      <c r="EB251" s="20"/>
      <c r="EC251" s="20"/>
      <c r="ED251" s="20"/>
      <c r="EE251" s="20"/>
      <c r="EF251" s="20"/>
      <c r="EG251" s="20"/>
      <c r="EH251" s="20"/>
      <c r="EI251" s="20"/>
      <c r="EJ251" s="20"/>
      <c r="EK251" s="20"/>
      <c r="EL251" s="20"/>
      <c r="EM251" s="20"/>
      <c r="EN251" s="20"/>
      <c r="EO251" s="20"/>
      <c r="EP251" s="20"/>
      <c r="EQ251" s="20"/>
      <c r="ER251" s="20"/>
      <c r="ES251" s="20"/>
      <c r="ET251" s="20"/>
      <c r="EU251" s="20"/>
      <c r="EV251" s="20"/>
      <c r="EW251" s="20"/>
      <c r="EX251" s="20"/>
      <c r="EY251" s="20"/>
      <c r="EZ251" s="20"/>
      <c r="FA251" s="20"/>
      <c r="FB251" s="20"/>
      <c r="FC251" s="20"/>
      <c r="FD251" s="20"/>
      <c r="FE251" s="20"/>
      <c r="FF251" s="20"/>
      <c r="FG251" s="20"/>
      <c r="FH251" s="20"/>
      <c r="FI251" s="20"/>
      <c r="FJ251" s="20"/>
      <c r="FK251" s="20"/>
      <c r="FL251" s="20"/>
      <c r="FM251" s="20"/>
      <c r="FN251" s="20"/>
      <c r="FO251" s="20"/>
      <c r="FP251" s="20"/>
      <c r="FQ251" s="20"/>
      <c r="FR251" s="20"/>
      <c r="FS251" s="20"/>
      <c r="FT251" s="20"/>
      <c r="FU251" s="20"/>
      <c r="FV251" s="20"/>
      <c r="FW251" s="20"/>
      <c r="FX251" s="20"/>
      <c r="FY251" s="20"/>
      <c r="FZ251" s="20"/>
      <c r="GA251" s="20"/>
      <c r="GB251" s="20"/>
      <c r="GC251" s="20"/>
      <c r="GD251" s="20"/>
      <c r="GE251" s="20"/>
      <c r="GF251" s="20"/>
      <c r="GG251" s="20"/>
      <c r="GH251" s="20"/>
      <c r="GI251" s="20"/>
      <c r="GJ251" s="20"/>
      <c r="GK251" s="20"/>
      <c r="GL251" s="20"/>
      <c r="GM251" s="20"/>
      <c r="GN251" s="20"/>
      <c r="GO251" s="20"/>
      <c r="GP251" s="20"/>
      <c r="GQ251" s="20"/>
      <c r="GR251" s="20"/>
      <c r="GS251" s="20"/>
      <c r="GT251" s="20"/>
      <c r="GU251" s="20"/>
      <c r="GV251" s="20"/>
      <c r="GW251" s="20"/>
      <c r="GX251" s="20"/>
      <c r="GY251" s="20"/>
      <c r="GZ251" s="20"/>
      <c r="HA251" s="20"/>
      <c r="HB251" s="20"/>
      <c r="HC251" s="20"/>
      <c r="HD251" s="20"/>
      <c r="HE251" s="20"/>
      <c r="HF251" s="20"/>
      <c r="HG251" s="20"/>
      <c r="HH251" s="20"/>
      <c r="HI251" s="20"/>
      <c r="HJ251" s="20"/>
      <c r="HK251" s="20"/>
      <c r="HL251" s="20"/>
      <c r="HM251" s="20"/>
      <c r="HN251" s="20"/>
      <c r="HO251" s="20"/>
      <c r="HP251" s="20"/>
      <c r="HQ251" s="20"/>
      <c r="HR251" s="20"/>
      <c r="HS251" s="20"/>
      <c r="HT251" s="20"/>
      <c r="HU251" s="20"/>
      <c r="HV251" s="20"/>
      <c r="HW251" s="20"/>
      <c r="HX251" s="20"/>
      <c r="HY251" s="20"/>
      <c r="HZ251" s="20"/>
      <c r="IA251" s="20"/>
      <c r="IB251" s="20"/>
      <c r="IC251" s="20"/>
      <c r="ID251" s="20"/>
      <c r="IE251" s="20"/>
      <c r="IF251" s="20"/>
      <c r="IG251" s="20"/>
      <c r="IH251" s="20"/>
      <c r="II251" s="20"/>
      <c r="IJ251" s="20"/>
      <c r="IK251" s="20"/>
      <c r="IL251" s="20"/>
      <c r="IM251" s="20"/>
      <c r="IN251" s="20"/>
      <c r="IO251" s="20"/>
      <c r="IP251" s="20"/>
      <c r="IQ251" s="20"/>
      <c r="IR251" s="20"/>
      <c r="IS251" s="20"/>
      <c r="IT251" s="20"/>
      <c r="IU251" s="20"/>
      <c r="IV251" s="20"/>
      <c r="IW251" s="20"/>
      <c r="IX251" s="20"/>
      <c r="IY251" s="20"/>
      <c r="IZ251" s="20"/>
      <c r="JA251" s="20"/>
      <c r="JB251" s="20"/>
      <c r="JC251" s="20"/>
      <c r="JD251" s="20"/>
      <c r="JE251" s="20"/>
      <c r="JF251" s="20"/>
      <c r="JG251" s="20"/>
      <c r="JH251" s="20"/>
      <c r="JI251" s="20"/>
      <c r="JJ251" s="20"/>
      <c r="JK251" s="20"/>
      <c r="JL251" s="20"/>
      <c r="JM251" s="20"/>
      <c r="JN251" s="20"/>
      <c r="JO251" s="20"/>
      <c r="JP251" s="20"/>
      <c r="JQ251" s="20"/>
      <c r="JR251" s="20"/>
      <c r="JS251" s="20"/>
      <c r="JT251" s="20"/>
      <c r="JU251" s="20"/>
      <c r="JV251" s="20"/>
      <c r="JW251" s="20"/>
      <c r="JX251" s="20"/>
      <c r="JY251" s="20"/>
      <c r="JZ251" s="20"/>
      <c r="KA251" s="20"/>
      <c r="KB251" s="20"/>
      <c r="KC251" s="20"/>
      <c r="KD251" s="20"/>
      <c r="KE251" s="20"/>
      <c r="KF251" s="20"/>
      <c r="KG251" s="20"/>
      <c r="KH251" s="20"/>
      <c r="KI251" s="20"/>
      <c r="KJ251" s="20"/>
      <c r="KK251" s="20"/>
      <c r="KL251" s="20"/>
      <c r="KM251" s="20"/>
      <c r="KN251" s="20"/>
      <c r="KO251" s="20"/>
      <c r="KP251" s="20"/>
      <c r="KQ251" s="20"/>
      <c r="KR251" s="20"/>
      <c r="KS251" s="20"/>
      <c r="KT251" s="20"/>
      <c r="KU251" s="20"/>
      <c r="KV251" s="20"/>
      <c r="KW251" s="20"/>
      <c r="KX251" s="20"/>
      <c r="KY251" s="20"/>
      <c r="KZ251" s="20"/>
      <c r="LA251" s="20"/>
      <c r="LB251" s="20"/>
      <c r="LC251" s="20"/>
      <c r="LD251" s="20"/>
      <c r="LE251" s="20"/>
      <c r="LF251" s="20"/>
      <c r="LG251" s="20"/>
      <c r="LH251" s="20"/>
      <c r="LI251" s="20"/>
      <c r="LJ251" s="20"/>
      <c r="LK251" s="20"/>
      <c r="LL251" s="20"/>
      <c r="LM251" s="20"/>
      <c r="LN251" s="20"/>
      <c r="LO251" s="20"/>
      <c r="LP251" s="20"/>
      <c r="LQ251" s="20"/>
      <c r="LR251" s="20"/>
      <c r="LS251" s="20"/>
      <c r="LT251" s="20"/>
      <c r="LU251" s="20"/>
      <c r="LV251" s="20"/>
      <c r="LW251" s="20"/>
      <c r="LX251" s="20"/>
      <c r="LY251" s="20"/>
      <c r="LZ251" s="20"/>
      <c r="MA251" s="20"/>
      <c r="MB251" s="20"/>
      <c r="MC251" s="20"/>
      <c r="MD251" s="20"/>
      <c r="ME251" s="20"/>
      <c r="MF251" s="20"/>
      <c r="MG251" s="20"/>
      <c r="MH251" s="20"/>
      <c r="MI251" s="20"/>
      <c r="MJ251" s="20"/>
      <c r="MK251" s="20"/>
      <c r="ML251" s="20"/>
      <c r="MM251" s="20"/>
      <c r="MN251" s="20"/>
      <c r="MO251" s="20"/>
      <c r="MP251" s="20"/>
      <c r="MQ251" s="20"/>
      <c r="MR251" s="20"/>
      <c r="MS251" s="20"/>
      <c r="MT251" s="20"/>
      <c r="MU251" s="20"/>
      <c r="MV251" s="20"/>
      <c r="MW251" s="20"/>
      <c r="MX251" s="20"/>
      <c r="MY251" s="20"/>
      <c r="MZ251" s="20"/>
      <c r="NA251" s="20"/>
      <c r="NB251" s="20"/>
      <c r="NC251" s="20"/>
      <c r="ND251" s="20"/>
      <c r="NE251" s="20"/>
      <c r="NF251" s="20"/>
      <c r="NG251" s="20"/>
      <c r="NH251" s="20"/>
      <c r="NI251" s="20"/>
      <c r="NJ251" s="20"/>
      <c r="NK251" s="20"/>
      <c r="NL251" s="20"/>
      <c r="NM251" s="20"/>
      <c r="NN251" s="20"/>
      <c r="NO251" s="20"/>
      <c r="NP251" s="20"/>
      <c r="NQ251" s="20"/>
      <c r="NR251" s="20"/>
      <c r="NS251" s="20"/>
      <c r="NT251" s="20"/>
      <c r="NU251" s="20"/>
      <c r="NV251" s="20"/>
      <c r="NW251" s="20"/>
      <c r="NX251" s="20"/>
      <c r="NY251" s="20"/>
      <c r="NZ251" s="20"/>
      <c r="OA251" s="20"/>
      <c r="OB251" s="20"/>
      <c r="OC251" s="20"/>
      <c r="OD251" s="20"/>
      <c r="OE251" s="20"/>
      <c r="OF251" s="20"/>
      <c r="OG251" s="20"/>
      <c r="OH251" s="20"/>
      <c r="OI251" s="20"/>
      <c r="OJ251" s="20"/>
      <c r="OK251" s="20"/>
      <c r="OL251" s="20"/>
      <c r="OM251" s="20"/>
      <c r="ON251" s="20"/>
      <c r="OO251" s="20"/>
      <c r="OP251" s="20"/>
      <c r="OQ251" s="20"/>
      <c r="OR251" s="20"/>
      <c r="OS251" s="20"/>
      <c r="OT251" s="20"/>
      <c r="OU251" s="20"/>
      <c r="OV251" s="20"/>
      <c r="OW251" s="20"/>
      <c r="OX251" s="20"/>
      <c r="OY251" s="20"/>
      <c r="OZ251" s="20"/>
      <c r="PA251" s="20"/>
      <c r="PB251" s="20"/>
      <c r="PC251" s="20"/>
      <c r="PD251" s="20"/>
      <c r="PE251" s="20"/>
      <c r="PF251" s="20"/>
      <c r="PG251" s="20"/>
      <c r="PH251" s="20"/>
      <c r="PI251" s="20"/>
      <c r="PJ251" s="20"/>
      <c r="PK251" s="20"/>
      <c r="PL251" s="20"/>
      <c r="PM251" s="20"/>
      <c r="PN251" s="20"/>
      <c r="PO251" s="20"/>
      <c r="PP251" s="20"/>
      <c r="PQ251" s="20"/>
      <c r="PR251" s="20"/>
      <c r="PS251" s="20"/>
      <c r="PT251" s="20"/>
      <c r="PU251" s="20"/>
      <c r="PV251" s="20"/>
      <c r="PW251" s="20"/>
      <c r="PX251" s="20"/>
      <c r="PY251" s="20"/>
      <c r="PZ251" s="20"/>
      <c r="QA251" s="20"/>
      <c r="QB251" s="20"/>
      <c r="QC251" s="20"/>
      <c r="QD251" s="20"/>
      <c r="QE251" s="20"/>
      <c r="QF251" s="20"/>
      <c r="QG251" s="20"/>
      <c r="QH251" s="20"/>
      <c r="QI251" s="20"/>
      <c r="QJ251" s="20"/>
      <c r="QK251" s="20"/>
      <c r="QL251" s="20"/>
      <c r="QM251" s="20"/>
      <c r="QN251" s="20"/>
      <c r="QO251" s="20"/>
      <c r="QP251" s="20"/>
      <c r="QQ251" s="20"/>
      <c r="QR251" s="20"/>
      <c r="QS251" s="20"/>
      <c r="QT251" s="20"/>
      <c r="QU251" s="20"/>
      <c r="QV251" s="20"/>
      <c r="QW251" s="20"/>
      <c r="QX251" s="20"/>
      <c r="QY251" s="20"/>
      <c r="QZ251" s="20"/>
      <c r="RA251" s="20"/>
      <c r="RB251" s="20"/>
      <c r="RC251" s="20"/>
      <c r="RD251" s="20"/>
      <c r="RE251" s="20"/>
      <c r="RF251" s="20"/>
      <c r="RG251" s="20"/>
      <c r="RH251" s="20"/>
      <c r="RI251" s="20"/>
      <c r="RJ251" s="20"/>
      <c r="RK251" s="20"/>
      <c r="RL251" s="20"/>
      <c r="RM251" s="20"/>
      <c r="RN251" s="20"/>
      <c r="RO251" s="20"/>
      <c r="RP251" s="20"/>
      <c r="RQ251" s="20"/>
      <c r="RR251" s="20"/>
      <c r="RS251" s="20"/>
      <c r="RT251" s="20"/>
      <c r="RU251" s="20"/>
      <c r="RV251" s="20"/>
      <c r="RW251" s="20"/>
      <c r="RX251" s="20"/>
      <c r="RY251" s="20"/>
      <c r="RZ251" s="20"/>
      <c r="SA251" s="20"/>
      <c r="SB251" s="20"/>
      <c r="SC251" s="20"/>
      <c r="SD251" s="20"/>
      <c r="SE251" s="20"/>
      <c r="SF251" s="20"/>
      <c r="SG251" s="20"/>
      <c r="SH251" s="20"/>
      <c r="SI251" s="20"/>
      <c r="SJ251" s="20"/>
      <c r="SK251" s="20"/>
      <c r="SL251" s="20"/>
      <c r="SM251" s="20"/>
      <c r="SN251" s="20"/>
      <c r="SO251" s="20"/>
      <c r="SP251" s="20"/>
      <c r="SQ251" s="20"/>
      <c r="SR251" s="20"/>
      <c r="SS251" s="20"/>
      <c r="ST251" s="20"/>
      <c r="SU251" s="20"/>
      <c r="SV251" s="20"/>
      <c r="SW251" s="20"/>
      <c r="SX251" s="20"/>
      <c r="SY251" s="20"/>
      <c r="SZ251" s="20"/>
      <c r="TA251" s="20"/>
      <c r="TB251" s="20"/>
      <c r="TC251" s="20"/>
      <c r="TD251" s="20"/>
      <c r="TE251" s="20"/>
      <c r="TF251" s="20"/>
      <c r="TG251" s="20"/>
      <c r="TH251" s="20"/>
      <c r="TI251" s="20"/>
      <c r="TJ251" s="20"/>
      <c r="TK251" s="20"/>
      <c r="TL251" s="20"/>
      <c r="TM251" s="20"/>
      <c r="TN251" s="20"/>
      <c r="TO251" s="20"/>
      <c r="TP251" s="20"/>
      <c r="TQ251" s="20"/>
      <c r="TR251" s="20"/>
      <c r="TS251" s="20"/>
      <c r="TT251" s="20"/>
      <c r="TU251" s="20"/>
      <c r="TV251" s="20"/>
      <c r="TW251" s="20"/>
      <c r="TX251" s="20"/>
      <c r="TY251" s="20"/>
      <c r="TZ251" s="20"/>
      <c r="UA251" s="20"/>
      <c r="UB251" s="20"/>
      <c r="UC251" s="20"/>
      <c r="UD251" s="20"/>
      <c r="UE251" s="20"/>
      <c r="UF251" s="20"/>
      <c r="UG251" s="20"/>
      <c r="UH251" s="20"/>
      <c r="UI251" s="20"/>
      <c r="UJ251" s="20"/>
      <c r="UK251" s="20"/>
      <c r="UL251" s="20"/>
      <c r="UM251" s="20"/>
      <c r="UN251" s="20"/>
      <c r="UO251" s="20"/>
      <c r="UP251" s="20"/>
      <c r="UQ251" s="20"/>
      <c r="UR251" s="20"/>
      <c r="US251" s="20"/>
      <c r="UT251" s="20"/>
      <c r="UU251" s="20"/>
      <c r="UV251" s="20"/>
      <c r="UW251" s="20"/>
      <c r="UX251" s="20"/>
      <c r="UY251" s="20"/>
      <c r="UZ251" s="20"/>
      <c r="VA251" s="20"/>
      <c r="VB251" s="20"/>
      <c r="VC251" s="20"/>
      <c r="VD251" s="20"/>
      <c r="VE251" s="20"/>
      <c r="VF251" s="20"/>
      <c r="VG251" s="20"/>
      <c r="VH251" s="20"/>
      <c r="VI251" s="20"/>
      <c r="VJ251" s="20"/>
      <c r="VK251" s="20"/>
      <c r="VL251" s="20"/>
      <c r="VM251" s="20"/>
      <c r="VN251" s="20"/>
      <c r="VO251" s="20"/>
      <c r="VP251" s="20"/>
      <c r="VQ251" s="20"/>
      <c r="VR251" s="20"/>
      <c r="VS251" s="20"/>
      <c r="VT251" s="20"/>
      <c r="VU251" s="20"/>
      <c r="VV251" s="20"/>
      <c r="VW251" s="20"/>
      <c r="VX251" s="20"/>
      <c r="VY251" s="20"/>
      <c r="VZ251" s="20"/>
      <c r="WA251" s="20"/>
      <c r="WB251" s="20"/>
      <c r="WC251" s="20"/>
      <c r="WD251" s="20"/>
      <c r="WE251" s="20"/>
      <c r="WF251" s="20"/>
      <c r="WG251" s="20"/>
      <c r="WH251" s="20"/>
      <c r="WI251" s="20"/>
      <c r="WJ251" s="20"/>
      <c r="WK251" s="20"/>
      <c r="WL251" s="20"/>
      <c r="WM251" s="20"/>
      <c r="WN251" s="20"/>
      <c r="WO251" s="20"/>
      <c r="WP251" s="20"/>
      <c r="WQ251" s="20"/>
      <c r="WR251" s="20"/>
      <c r="WS251" s="20"/>
      <c r="WT251" s="20"/>
      <c r="WU251" s="20"/>
      <c r="WV251" s="20"/>
      <c r="WW251" s="20"/>
      <c r="WX251" s="20"/>
      <c r="WY251" s="20"/>
      <c r="WZ251" s="20"/>
      <c r="XA251" s="20"/>
      <c r="XB251" s="20"/>
      <c r="XC251" s="20"/>
      <c r="XD251" s="20"/>
      <c r="XE251" s="20"/>
      <c r="XF251" s="20"/>
      <c r="XG251" s="20"/>
      <c r="XH251" s="20"/>
      <c r="XI251" s="20"/>
      <c r="XJ251" s="20"/>
      <c r="XK251" s="20"/>
      <c r="XL251" s="20"/>
      <c r="XM251" s="20"/>
      <c r="XN251" s="20"/>
      <c r="XO251" s="20"/>
      <c r="XP251" s="20"/>
      <c r="XQ251" s="20"/>
      <c r="XR251" s="20"/>
      <c r="XS251" s="20"/>
      <c r="XT251" s="20"/>
      <c r="XU251" s="20"/>
      <c r="XV251" s="20"/>
      <c r="XW251" s="20"/>
      <c r="XX251" s="20"/>
      <c r="XY251" s="20"/>
      <c r="XZ251" s="20"/>
      <c r="YA251" s="20"/>
      <c r="YB251" s="20"/>
      <c r="YC251" s="20"/>
      <c r="YD251" s="20"/>
      <c r="YE251" s="20"/>
      <c r="YF251" s="20"/>
      <c r="YG251" s="20"/>
      <c r="YH251" s="20"/>
      <c r="YI251" s="20"/>
      <c r="YJ251" s="20"/>
      <c r="YK251" s="20"/>
      <c r="YL251" s="20"/>
      <c r="YM251" s="20"/>
      <c r="YN251" s="20"/>
      <c r="YO251" s="20"/>
      <c r="YP251" s="20"/>
      <c r="YQ251" s="20"/>
      <c r="YR251" s="20"/>
      <c r="YS251" s="20"/>
      <c r="YT251" s="20"/>
      <c r="YU251" s="20"/>
      <c r="YV251" s="20"/>
      <c r="YW251" s="20"/>
      <c r="YX251" s="20"/>
      <c r="YY251" s="20"/>
      <c r="YZ251" s="20"/>
      <c r="ZA251" s="20"/>
      <c r="ZB251" s="20"/>
      <c r="ZC251" s="20"/>
      <c r="ZD251" s="20"/>
      <c r="ZE251" s="20"/>
      <c r="ZF251" s="20"/>
      <c r="ZG251" s="20"/>
      <c r="ZH251" s="20"/>
      <c r="ZI251" s="20"/>
      <c r="ZJ251" s="20"/>
      <c r="ZK251" s="20"/>
      <c r="ZL251" s="20"/>
      <c r="ZM251" s="20"/>
      <c r="ZN251" s="20"/>
      <c r="ZO251" s="20"/>
      <c r="ZP251" s="20"/>
      <c r="ZQ251" s="20"/>
      <c r="ZR251" s="20"/>
      <c r="ZS251" s="20"/>
      <c r="ZT251" s="20"/>
      <c r="ZU251" s="20"/>
      <c r="ZV251" s="20"/>
      <c r="ZW251" s="20"/>
      <c r="ZX251" s="20"/>
      <c r="ZY251" s="20"/>
      <c r="ZZ251" s="20"/>
      <c r="AAA251" s="20"/>
      <c r="AAB251" s="20"/>
      <c r="AAC251" s="20"/>
      <c r="AAD251" s="20"/>
      <c r="AAE251" s="20"/>
      <c r="AAF251" s="20"/>
      <c r="AAG251" s="20"/>
      <c r="AAH251" s="20"/>
      <c r="AAI251" s="20"/>
      <c r="AAJ251" s="20"/>
      <c r="AAK251" s="20"/>
      <c r="AAL251" s="20"/>
      <c r="AAM251" s="20"/>
      <c r="AAN251" s="20"/>
      <c r="AAO251" s="20"/>
      <c r="AAP251" s="20"/>
      <c r="AAQ251" s="20"/>
      <c r="AAR251" s="20"/>
      <c r="AAS251" s="20"/>
      <c r="AAT251" s="20"/>
      <c r="AAU251" s="20"/>
      <c r="AAV251" s="20"/>
      <c r="AAW251" s="20"/>
      <c r="AAX251" s="20"/>
      <c r="AAY251" s="20"/>
      <c r="AAZ251" s="20"/>
      <c r="ABA251" s="20"/>
      <c r="ABB251" s="20"/>
      <c r="ABC251" s="20"/>
      <c r="ABD251" s="20"/>
      <c r="ABE251" s="20"/>
      <c r="ABF251" s="20"/>
      <c r="ABG251" s="20"/>
      <c r="ABH251" s="20"/>
      <c r="ABI251" s="20"/>
      <c r="ABJ251" s="20"/>
      <c r="ABK251" s="20"/>
      <c r="ABL251" s="20"/>
      <c r="ABM251" s="20"/>
      <c r="ABN251" s="20"/>
      <c r="ABO251" s="20"/>
      <c r="ABP251" s="20"/>
      <c r="ABQ251" s="20"/>
      <c r="ABR251" s="20"/>
      <c r="ABS251" s="20"/>
      <c r="ABT251" s="20"/>
      <c r="ABU251" s="20"/>
      <c r="ABV251" s="20"/>
      <c r="ABW251" s="20"/>
      <c r="ABX251" s="20"/>
      <c r="ABY251" s="20"/>
      <c r="ABZ251" s="20"/>
      <c r="ACA251" s="20"/>
      <c r="ACB251" s="20"/>
      <c r="ACC251" s="20"/>
      <c r="ACD251" s="20"/>
      <c r="ACE251" s="20"/>
      <c r="ACF251" s="20"/>
      <c r="ACG251" s="20"/>
      <c r="ACH251" s="20"/>
      <c r="ACI251" s="20"/>
      <c r="ACJ251" s="20"/>
      <c r="ACK251" s="20"/>
      <c r="ACL251" s="20"/>
      <c r="ACM251" s="20"/>
      <c r="ACN251" s="20"/>
      <c r="ACO251" s="20"/>
      <c r="ACP251" s="20"/>
      <c r="ACQ251" s="20"/>
      <c r="ACR251" s="20"/>
      <c r="ACS251" s="20"/>
      <c r="ACT251" s="20"/>
      <c r="ACU251" s="20"/>
      <c r="ACV251" s="20"/>
      <c r="ACW251" s="20"/>
      <c r="ACX251" s="20"/>
      <c r="ACY251" s="20"/>
      <c r="ACZ251" s="20"/>
      <c r="ADA251" s="20"/>
      <c r="ADB251" s="20"/>
      <c r="ADC251" s="20"/>
      <c r="ADD251" s="20"/>
      <c r="ADE251" s="20"/>
      <c r="ADF251" s="20"/>
      <c r="ADG251" s="20"/>
      <c r="ADH251" s="20"/>
      <c r="ADI251" s="20"/>
      <c r="ADJ251" s="20"/>
      <c r="ADK251" s="20"/>
      <c r="ADL251" s="20"/>
      <c r="ADM251" s="20"/>
      <c r="ADN251" s="20"/>
      <c r="ADO251" s="20"/>
      <c r="ADP251" s="20"/>
      <c r="ADQ251" s="20"/>
      <c r="ADR251" s="20"/>
      <c r="ADS251" s="20"/>
      <c r="ADT251" s="20"/>
      <c r="ADU251" s="20"/>
      <c r="ADV251" s="20"/>
      <c r="ADW251" s="20"/>
      <c r="ADX251" s="20"/>
      <c r="ADY251" s="20"/>
      <c r="ADZ251" s="20"/>
      <c r="AEA251" s="20"/>
      <c r="AEB251" s="20"/>
      <c r="AEC251" s="20"/>
      <c r="AED251" s="20"/>
      <c r="AEE251" s="20"/>
      <c r="AEF251" s="20"/>
      <c r="AEG251" s="20"/>
      <c r="AEH251" s="20"/>
      <c r="AEI251" s="20"/>
      <c r="AEJ251" s="20"/>
      <c r="AEK251" s="20"/>
      <c r="AEL251" s="20"/>
      <c r="AEM251" s="20"/>
      <c r="AEN251" s="20"/>
      <c r="AEO251" s="20"/>
      <c r="AEP251" s="20"/>
      <c r="AEQ251" s="20"/>
      <c r="AER251" s="20"/>
      <c r="AES251" s="20"/>
      <c r="AET251" s="20"/>
      <c r="AEU251" s="20"/>
      <c r="AEV251" s="20"/>
      <c r="AEW251" s="20"/>
      <c r="AEX251" s="20"/>
      <c r="AEY251" s="20"/>
      <c r="AEZ251" s="20"/>
      <c r="AFA251" s="20"/>
      <c r="AFB251" s="20"/>
      <c r="AFC251" s="20"/>
      <c r="AFD251" s="20"/>
      <c r="AFE251" s="20"/>
      <c r="AFF251" s="20"/>
      <c r="AFG251" s="20"/>
      <c r="AFH251" s="20"/>
      <c r="AFI251" s="20"/>
      <c r="AFJ251" s="20"/>
      <c r="AFK251" s="20"/>
      <c r="AFL251" s="20"/>
      <c r="AFM251" s="20"/>
      <c r="AFN251" s="20"/>
      <c r="AFO251" s="20"/>
      <c r="AFP251" s="20"/>
      <c r="AFQ251" s="20"/>
      <c r="AFR251" s="20"/>
      <c r="AFS251" s="20"/>
      <c r="AFT251" s="20"/>
      <c r="AFU251" s="20"/>
      <c r="AFV251" s="20"/>
      <c r="AFW251" s="20"/>
      <c r="AFX251" s="20"/>
      <c r="AFY251" s="20"/>
      <c r="AFZ251" s="20"/>
      <c r="AGA251" s="20"/>
      <c r="AGB251" s="20"/>
      <c r="AGC251" s="20"/>
      <c r="AGD251" s="20"/>
      <c r="AGE251" s="20"/>
      <c r="AGF251" s="20"/>
      <c r="AGG251" s="20"/>
      <c r="AGH251" s="20"/>
      <c r="AGI251" s="20"/>
      <c r="AGJ251" s="20"/>
      <c r="AGK251" s="20"/>
      <c r="AGL251" s="20"/>
      <c r="AGM251" s="20"/>
      <c r="AGN251" s="20"/>
      <c r="AGO251" s="20"/>
      <c r="AGP251" s="20"/>
      <c r="AGQ251" s="20"/>
      <c r="AGR251" s="20"/>
      <c r="AGS251" s="20"/>
      <c r="AGT251" s="20"/>
      <c r="AGU251" s="20"/>
      <c r="AGV251" s="20"/>
      <c r="AGW251" s="20"/>
      <c r="AGX251" s="20"/>
      <c r="AGY251" s="20"/>
      <c r="AGZ251" s="20"/>
      <c r="AHA251" s="20"/>
      <c r="AHB251" s="20"/>
      <c r="AHC251" s="20"/>
      <c r="AHD251" s="20"/>
      <c r="AHE251" s="20"/>
      <c r="AHF251" s="20"/>
      <c r="AHG251" s="20"/>
      <c r="AHH251" s="20"/>
      <c r="AHI251" s="20"/>
      <c r="AHJ251" s="20"/>
      <c r="AHK251" s="20"/>
      <c r="AHL251" s="20"/>
      <c r="AHM251" s="20"/>
      <c r="AHN251" s="20"/>
      <c r="AHO251" s="20"/>
      <c r="AHP251" s="20"/>
      <c r="AHQ251" s="20"/>
      <c r="AHR251" s="20"/>
      <c r="AHS251" s="20"/>
      <c r="AHT251" s="20"/>
      <c r="AHU251" s="20"/>
      <c r="AHV251" s="20"/>
      <c r="AHW251" s="20"/>
      <c r="AHX251" s="20"/>
      <c r="AHY251" s="20"/>
      <c r="AHZ251" s="20"/>
      <c r="AIA251" s="20"/>
      <c r="AIB251" s="20"/>
      <c r="AIC251" s="20"/>
      <c r="AID251" s="20"/>
      <c r="AIE251" s="20"/>
      <c r="AIF251" s="20"/>
      <c r="AIG251" s="20"/>
      <c r="AIH251" s="20"/>
      <c r="AII251" s="20"/>
      <c r="AIJ251" s="20"/>
      <c r="AIK251" s="20"/>
      <c r="AIL251" s="20"/>
      <c r="AIM251" s="20"/>
      <c r="AIN251" s="20"/>
      <c r="AIO251" s="20"/>
      <c r="AIP251" s="20"/>
      <c r="AIQ251" s="20"/>
      <c r="AIR251" s="20"/>
      <c r="AIS251" s="20"/>
      <c r="AIT251" s="20"/>
      <c r="AIU251" s="20"/>
      <c r="AIV251" s="20"/>
      <c r="AIW251" s="20"/>
      <c r="AIX251" s="20"/>
      <c r="AIY251" s="20"/>
      <c r="AIZ251" s="20"/>
      <c r="AJA251" s="20"/>
      <c r="AJB251" s="20"/>
      <c r="AJC251" s="20"/>
      <c r="AJD251" s="20"/>
      <c r="AJE251" s="20"/>
      <c r="AJF251" s="20"/>
      <c r="AJG251" s="20"/>
      <c r="AJH251" s="20"/>
      <c r="AJI251" s="20"/>
      <c r="AJJ251" s="20"/>
      <c r="AJK251" s="20"/>
      <c r="AJL251" s="20"/>
      <c r="AJM251" s="20"/>
      <c r="AJN251" s="20"/>
      <c r="AJO251" s="20"/>
      <c r="AJP251" s="20"/>
      <c r="AJQ251" s="20"/>
      <c r="AJR251" s="20"/>
      <c r="AJS251" s="20"/>
      <c r="AJT251" s="20"/>
      <c r="AJU251" s="20"/>
      <c r="AJV251" s="20"/>
      <c r="AJW251" s="20"/>
      <c r="AJX251" s="20"/>
      <c r="AJY251" s="20"/>
      <c r="AJZ251" s="20"/>
      <c r="AKA251" s="20"/>
      <c r="AKB251" s="20"/>
      <c r="AKC251" s="20"/>
      <c r="AKD251" s="20"/>
      <c r="AKE251" s="20"/>
      <c r="AKF251" s="20"/>
      <c r="AKG251" s="20"/>
      <c r="AKH251" s="20"/>
      <c r="AKI251" s="20"/>
      <c r="AKJ251" s="20"/>
      <c r="AKK251" s="20"/>
      <c r="AKL251" s="20"/>
      <c r="AKM251" s="20"/>
      <c r="AKN251" s="20"/>
      <c r="AKO251" s="20"/>
      <c r="AKP251" s="20"/>
      <c r="AKQ251" s="20"/>
      <c r="AKR251" s="20"/>
      <c r="AKS251" s="20"/>
      <c r="AKT251" s="20"/>
      <c r="AKU251" s="20"/>
      <c r="AKV251" s="20"/>
      <c r="AKW251" s="20"/>
      <c r="AKX251" s="20"/>
      <c r="AKY251" s="20"/>
      <c r="AKZ251" s="20"/>
      <c r="ALA251" s="20"/>
      <c r="ALB251" s="20"/>
      <c r="ALC251" s="20"/>
      <c r="ALD251" s="20"/>
      <c r="ALE251" s="20"/>
      <c r="ALF251" s="20"/>
      <c r="ALG251" s="20"/>
      <c r="ALH251" s="20"/>
      <c r="ALI251" s="20"/>
      <c r="ALJ251" s="20"/>
      <c r="ALK251" s="20"/>
      <c r="ALL251" s="20"/>
      <c r="ALM251" s="20"/>
      <c r="ALN251" s="20"/>
      <c r="ALO251" s="20"/>
      <c r="ALP251" s="20"/>
      <c r="ALQ251" s="20"/>
      <c r="ALR251" s="20"/>
      <c r="ALS251" s="20"/>
      <c r="ALT251" s="20"/>
      <c r="ALU251" s="20"/>
      <c r="ALV251" s="20"/>
      <c r="ALW251" s="20"/>
      <c r="ALX251" s="20"/>
      <c r="ALY251" s="20"/>
      <c r="ALZ251" s="20"/>
      <c r="AMA251" s="20"/>
      <c r="AMB251" s="20"/>
      <c r="AMC251" s="20"/>
      <c r="AMD251" s="20"/>
      <c r="AME251" s="20"/>
      <c r="AMF251" s="20"/>
      <c r="AMG251" s="20"/>
      <c r="AMH251" s="20"/>
      <c r="AMI251" s="20"/>
      <c r="AMJ251" s="20"/>
      <c r="AMK251" s="20"/>
      <c r="AML251" s="20"/>
      <c r="AMM251" s="20"/>
      <c r="AMN251" s="20"/>
      <c r="AMO251" s="20"/>
      <c r="AMP251" s="20"/>
      <c r="AMQ251" s="20"/>
      <c r="AMR251" s="20"/>
      <c r="AMS251" s="20"/>
      <c r="AMT251" s="20"/>
      <c r="AMU251" s="20"/>
      <c r="AMV251" s="20"/>
      <c r="AMW251" s="20"/>
      <c r="AMX251" s="20"/>
      <c r="AMY251" s="20"/>
      <c r="AMZ251" s="20"/>
      <c r="ANA251" s="20"/>
      <c r="ANB251" s="20"/>
      <c r="ANC251" s="20"/>
      <c r="AND251" s="20"/>
      <c r="ANE251" s="20"/>
      <c r="ANF251" s="20"/>
      <c r="ANG251" s="20"/>
      <c r="ANH251" s="20"/>
      <c r="ANI251" s="20"/>
      <c r="ANJ251" s="20"/>
      <c r="ANK251" s="20"/>
      <c r="ANL251" s="20"/>
      <c r="ANM251" s="20"/>
      <c r="ANN251" s="20"/>
      <c r="ANO251" s="20"/>
      <c r="ANP251" s="20"/>
      <c r="ANQ251" s="20"/>
      <c r="ANR251" s="20"/>
      <c r="ANS251" s="20"/>
      <c r="ANT251" s="20"/>
      <c r="ANU251" s="20"/>
      <c r="ANV251" s="20"/>
      <c r="ANW251" s="20"/>
      <c r="ANX251" s="20"/>
      <c r="ANY251" s="20"/>
      <c r="ANZ251" s="20"/>
      <c r="AOA251" s="20"/>
      <c r="AOB251" s="20"/>
      <c r="AOC251" s="20"/>
      <c r="AOD251" s="20"/>
      <c r="AOE251" s="20"/>
      <c r="AOF251" s="20"/>
      <c r="AOG251" s="20"/>
      <c r="AOH251" s="20"/>
      <c r="AOI251" s="20"/>
      <c r="AOJ251" s="20"/>
      <c r="AOK251" s="20"/>
      <c r="AOL251" s="20"/>
      <c r="AOM251" s="20"/>
      <c r="AON251" s="20"/>
      <c r="AOO251" s="20"/>
      <c r="AOP251" s="20"/>
      <c r="AOQ251" s="20"/>
      <c r="AOR251" s="20"/>
      <c r="AOS251" s="20"/>
      <c r="AOT251" s="20"/>
      <c r="AOU251" s="20"/>
      <c r="AOV251" s="20"/>
      <c r="AOW251" s="20"/>
      <c r="AOX251" s="20"/>
      <c r="AOY251" s="20"/>
      <c r="AOZ251" s="20"/>
      <c r="APA251" s="20"/>
      <c r="APB251" s="20"/>
      <c r="APC251" s="20"/>
      <c r="APD251" s="20"/>
      <c r="APE251" s="20"/>
      <c r="APF251" s="20"/>
      <c r="APG251" s="20"/>
      <c r="APH251" s="20"/>
      <c r="API251" s="20"/>
      <c r="APJ251" s="20"/>
      <c r="APK251" s="20"/>
      <c r="APL251" s="20"/>
      <c r="APM251" s="20"/>
      <c r="APN251" s="20"/>
      <c r="APO251" s="20"/>
      <c r="APP251" s="20"/>
      <c r="APQ251" s="20"/>
      <c r="APR251" s="20"/>
      <c r="APS251" s="20"/>
      <c r="APT251" s="20"/>
      <c r="APU251" s="20"/>
      <c r="APV251" s="20"/>
      <c r="APW251" s="20"/>
      <c r="APX251" s="20"/>
      <c r="APY251" s="20"/>
      <c r="APZ251" s="20"/>
      <c r="AQA251" s="20"/>
      <c r="AQB251" s="20"/>
      <c r="AQC251" s="20"/>
      <c r="AQD251" s="20"/>
      <c r="AQE251" s="20"/>
      <c r="AQF251" s="20"/>
      <c r="AQG251" s="20"/>
      <c r="AQH251" s="20"/>
      <c r="AQI251" s="20"/>
      <c r="AQJ251" s="20"/>
      <c r="AQK251" s="20"/>
      <c r="AQL251" s="20"/>
      <c r="AQM251" s="20"/>
      <c r="AQN251" s="20"/>
      <c r="AQO251" s="20"/>
      <c r="AQP251" s="20"/>
      <c r="AQQ251" s="20"/>
      <c r="AQR251" s="20"/>
      <c r="AQS251" s="20"/>
      <c r="AQT251" s="20"/>
      <c r="AQU251" s="20"/>
      <c r="AQV251" s="20"/>
      <c r="AQW251" s="20"/>
      <c r="AQX251" s="20"/>
      <c r="AQY251" s="20"/>
      <c r="AQZ251" s="20"/>
      <c r="ARA251" s="20"/>
      <c r="ARB251" s="20"/>
      <c r="ARC251" s="20"/>
      <c r="ARD251" s="20"/>
      <c r="ARE251" s="20"/>
      <c r="ARF251" s="20"/>
      <c r="ARG251" s="20"/>
      <c r="ARH251" s="20"/>
      <c r="ARI251" s="20"/>
      <c r="ARJ251" s="20"/>
      <c r="ARK251" s="20"/>
      <c r="ARL251" s="20"/>
      <c r="ARM251" s="20"/>
      <c r="ARN251" s="20"/>
      <c r="ARO251" s="20"/>
      <c r="ARP251" s="20"/>
      <c r="ARQ251" s="20"/>
      <c r="ARR251" s="20"/>
      <c r="ARS251" s="20"/>
      <c r="ART251" s="20"/>
      <c r="ARU251" s="20"/>
      <c r="ARV251" s="20"/>
      <c r="ARW251" s="20"/>
      <c r="ARX251" s="20"/>
      <c r="ARY251" s="20"/>
      <c r="ARZ251" s="20"/>
      <c r="ASA251" s="20"/>
      <c r="ASB251" s="20"/>
      <c r="ASC251" s="20"/>
      <c r="ASD251" s="20"/>
      <c r="ASE251" s="20"/>
      <c r="ASF251" s="20"/>
      <c r="ASG251" s="20"/>
      <c r="ASH251" s="20"/>
      <c r="ASI251" s="20"/>
      <c r="ASJ251" s="20"/>
      <c r="ASK251" s="20"/>
      <c r="ASL251" s="20"/>
      <c r="ASM251" s="20"/>
      <c r="ASN251" s="20"/>
      <c r="ASO251" s="20"/>
      <c r="ASP251" s="20"/>
      <c r="ASQ251" s="20"/>
      <c r="ASR251" s="20"/>
      <c r="ASS251" s="20"/>
      <c r="AST251" s="20"/>
      <c r="ASU251" s="20"/>
      <c r="ASV251" s="20"/>
      <c r="ASW251" s="20"/>
      <c r="ASX251" s="20"/>
      <c r="ASY251" s="20"/>
      <c r="ASZ251" s="20"/>
      <c r="ATA251" s="20"/>
      <c r="ATB251" s="20"/>
      <c r="ATC251" s="20"/>
      <c r="ATD251" s="20"/>
      <c r="ATE251" s="20"/>
      <c r="ATF251" s="20"/>
      <c r="ATG251" s="20"/>
      <c r="ATH251" s="20"/>
      <c r="ATI251" s="20"/>
      <c r="ATJ251" s="20"/>
      <c r="ATK251" s="20"/>
      <c r="ATL251" s="20"/>
      <c r="ATM251" s="20"/>
      <c r="ATN251" s="20"/>
      <c r="ATO251" s="20"/>
      <c r="ATP251" s="20"/>
      <c r="ATQ251" s="20"/>
      <c r="ATR251" s="20"/>
      <c r="ATS251" s="20"/>
      <c r="ATT251" s="20"/>
      <c r="ATU251" s="20"/>
      <c r="ATV251" s="20"/>
      <c r="ATW251" s="20"/>
      <c r="ATX251" s="20"/>
      <c r="ATY251" s="20"/>
      <c r="ATZ251" s="20"/>
      <c r="AUA251" s="20"/>
      <c r="AUB251" s="20"/>
      <c r="AUC251" s="20"/>
      <c r="AUD251" s="20"/>
      <c r="AUE251" s="20"/>
      <c r="AUF251" s="20"/>
      <c r="AUG251" s="20"/>
      <c r="AUH251" s="20"/>
      <c r="AUI251" s="20"/>
      <c r="AUJ251" s="20"/>
      <c r="AUK251" s="20"/>
      <c r="AUL251" s="20"/>
      <c r="AUM251" s="20"/>
      <c r="AUN251" s="20"/>
      <c r="AUO251" s="20"/>
      <c r="AUP251" s="20"/>
      <c r="AUQ251" s="20"/>
      <c r="AUR251" s="20"/>
      <c r="AUS251" s="20"/>
      <c r="AUT251" s="20"/>
      <c r="AUU251" s="20"/>
      <c r="AUV251" s="20"/>
      <c r="AUW251" s="20"/>
      <c r="AUX251" s="20"/>
      <c r="AUY251" s="20"/>
      <c r="AUZ251" s="20"/>
      <c r="AVA251" s="20"/>
      <c r="AVB251" s="20"/>
      <c r="AVC251" s="20"/>
      <c r="AVD251" s="20"/>
      <c r="AVE251" s="20"/>
      <c r="AVF251" s="20"/>
      <c r="AVG251" s="20"/>
      <c r="AVH251" s="20"/>
      <c r="AVI251" s="20"/>
      <c r="AVJ251" s="20"/>
      <c r="AVK251" s="20"/>
      <c r="AVL251" s="20"/>
      <c r="AVM251" s="20"/>
      <c r="AVN251" s="20"/>
      <c r="AVO251" s="20"/>
      <c r="AVP251" s="20"/>
      <c r="AVQ251" s="20"/>
      <c r="AVR251" s="20"/>
      <c r="AVS251" s="20"/>
      <c r="AVT251" s="20"/>
      <c r="AVU251" s="20"/>
      <c r="AVV251" s="20"/>
      <c r="AVW251" s="20"/>
      <c r="AVX251" s="20"/>
      <c r="AVY251" s="20"/>
      <c r="AVZ251" s="20"/>
      <c r="AWA251" s="20"/>
      <c r="AWB251" s="20"/>
      <c r="AWC251" s="20"/>
      <c r="AWD251" s="20"/>
      <c r="AWE251" s="20"/>
      <c r="AWF251" s="20"/>
      <c r="AWG251" s="20"/>
      <c r="AWH251" s="20"/>
      <c r="AWI251" s="20"/>
      <c r="AWJ251" s="20"/>
      <c r="AWK251" s="20"/>
      <c r="AWL251" s="20"/>
      <c r="AWM251" s="20"/>
      <c r="AWN251" s="20"/>
      <c r="AWO251" s="20"/>
      <c r="AWP251" s="20"/>
      <c r="AWQ251" s="20"/>
      <c r="AWR251" s="20"/>
      <c r="AWS251" s="20"/>
      <c r="AWT251" s="20"/>
      <c r="AWU251" s="20"/>
      <c r="AWV251" s="20"/>
      <c r="AWW251" s="20"/>
      <c r="AWX251" s="20"/>
      <c r="AWY251" s="20"/>
      <c r="AWZ251" s="20"/>
      <c r="AXA251" s="20"/>
      <c r="AXB251" s="20"/>
      <c r="AXC251" s="20"/>
      <c r="AXD251" s="20"/>
      <c r="AXE251" s="20"/>
      <c r="AXF251" s="20"/>
      <c r="AXG251" s="20"/>
      <c r="AXH251" s="20"/>
      <c r="AXI251" s="20"/>
      <c r="AXJ251" s="20"/>
      <c r="AXK251" s="20"/>
      <c r="AXL251" s="20"/>
      <c r="AXM251" s="20"/>
      <c r="AXN251" s="20"/>
      <c r="AXO251" s="20"/>
      <c r="AXP251" s="20"/>
      <c r="AXQ251" s="20"/>
      <c r="AXR251" s="20"/>
      <c r="AXS251" s="20"/>
      <c r="AXT251" s="20"/>
      <c r="AXU251" s="20"/>
      <c r="AXV251" s="20"/>
      <c r="AXW251" s="20"/>
      <c r="AXX251" s="20"/>
      <c r="AXY251" s="20"/>
      <c r="AXZ251" s="20"/>
      <c r="AYA251" s="20"/>
      <c r="AYB251" s="20"/>
      <c r="AYC251" s="20"/>
      <c r="AYD251" s="20"/>
      <c r="AYE251" s="20"/>
      <c r="AYF251" s="20"/>
      <c r="AYG251" s="20"/>
      <c r="AYH251" s="20"/>
      <c r="AYI251" s="20"/>
      <c r="AYJ251" s="20"/>
      <c r="AYK251" s="20"/>
      <c r="AYL251" s="20"/>
      <c r="AYM251" s="20"/>
      <c r="AYN251" s="20"/>
      <c r="AYO251" s="20"/>
      <c r="AYP251" s="20"/>
      <c r="AYQ251" s="20"/>
      <c r="AYR251" s="20"/>
      <c r="AYS251" s="20"/>
      <c r="AYT251" s="20"/>
      <c r="AYU251" s="20"/>
      <c r="AYV251" s="20"/>
      <c r="AYW251" s="20"/>
      <c r="AYX251" s="20"/>
      <c r="AYY251" s="20"/>
      <c r="AYZ251" s="20"/>
      <c r="AZA251" s="20"/>
      <c r="AZB251" s="20"/>
      <c r="AZC251" s="20"/>
      <c r="AZD251" s="20"/>
      <c r="AZE251" s="20"/>
      <c r="AZF251" s="20"/>
      <c r="AZG251" s="20"/>
      <c r="AZH251" s="20"/>
      <c r="AZI251" s="20"/>
      <c r="AZJ251" s="20"/>
      <c r="AZK251" s="20"/>
      <c r="AZL251" s="20"/>
      <c r="AZM251" s="20"/>
      <c r="AZN251" s="20"/>
      <c r="AZO251" s="20"/>
      <c r="AZP251" s="20"/>
      <c r="AZQ251" s="20"/>
      <c r="AZR251" s="20"/>
      <c r="AZS251" s="20"/>
      <c r="AZT251" s="20"/>
      <c r="AZU251" s="20"/>
      <c r="AZV251" s="20"/>
      <c r="AZW251" s="20"/>
      <c r="AZX251" s="20"/>
      <c r="AZY251" s="20"/>
      <c r="AZZ251" s="20"/>
      <c r="BAA251" s="20"/>
      <c r="BAB251" s="20"/>
      <c r="BAC251" s="20"/>
      <c r="BAD251" s="20"/>
      <c r="BAE251" s="20"/>
      <c r="BAF251" s="20"/>
      <c r="BAG251" s="20"/>
      <c r="BAH251" s="20"/>
      <c r="BAI251" s="20"/>
      <c r="BAJ251" s="20"/>
      <c r="BAK251" s="20"/>
      <c r="BAL251" s="20"/>
      <c r="BAM251" s="20"/>
      <c r="BAN251" s="20"/>
      <c r="BAO251" s="20"/>
      <c r="BAP251" s="20"/>
      <c r="BAQ251" s="20"/>
      <c r="BAR251" s="20"/>
      <c r="BAS251" s="20"/>
      <c r="BAT251" s="20"/>
      <c r="BAU251" s="20"/>
      <c r="BAV251" s="20"/>
      <c r="BAW251" s="20"/>
      <c r="BAX251" s="20"/>
      <c r="BAY251" s="20"/>
      <c r="BAZ251" s="20"/>
      <c r="BBA251" s="20"/>
      <c r="BBB251" s="20"/>
      <c r="BBC251" s="20"/>
      <c r="BBD251" s="20"/>
      <c r="BBE251" s="20"/>
      <c r="BBF251" s="20"/>
      <c r="BBG251" s="20"/>
      <c r="BBH251" s="20"/>
      <c r="BBI251" s="20"/>
      <c r="BBJ251" s="20"/>
      <c r="BBK251" s="20"/>
      <c r="BBL251" s="20"/>
      <c r="BBM251" s="20"/>
      <c r="BBN251" s="20"/>
      <c r="BBO251" s="20"/>
      <c r="BBP251" s="20"/>
      <c r="BBQ251" s="20"/>
      <c r="BBR251" s="20"/>
      <c r="BBS251" s="20"/>
      <c r="BBT251" s="20"/>
      <c r="BBU251" s="20"/>
      <c r="BBV251" s="20"/>
      <c r="BBW251" s="20"/>
      <c r="BBX251" s="20"/>
      <c r="BBY251" s="20"/>
      <c r="BBZ251" s="20"/>
      <c r="BCA251" s="20"/>
      <c r="BCB251" s="20"/>
      <c r="BCC251" s="20"/>
      <c r="BCD251" s="20"/>
      <c r="BCE251" s="20"/>
      <c r="BCF251" s="20"/>
      <c r="BCG251" s="20"/>
      <c r="BCH251" s="20"/>
      <c r="BCI251" s="20"/>
      <c r="BCJ251" s="20"/>
      <c r="BCK251" s="20"/>
      <c r="BCL251" s="20"/>
      <c r="BCM251" s="20"/>
      <c r="BCN251" s="20"/>
      <c r="BCO251" s="20"/>
      <c r="BCP251" s="20"/>
      <c r="BCQ251" s="20"/>
      <c r="BCR251" s="20"/>
      <c r="BCS251" s="20"/>
      <c r="BCT251" s="20"/>
      <c r="BCU251" s="20"/>
      <c r="BCV251" s="20"/>
      <c r="BCW251" s="20"/>
      <c r="BCX251" s="20"/>
      <c r="BCY251" s="20"/>
      <c r="BCZ251" s="20"/>
      <c r="BDA251" s="20"/>
      <c r="BDB251" s="20"/>
      <c r="BDC251" s="20"/>
      <c r="BDD251" s="20"/>
      <c r="BDE251" s="20"/>
      <c r="BDF251" s="20"/>
      <c r="BDG251" s="20"/>
      <c r="BDH251" s="20"/>
      <c r="BDI251" s="20"/>
      <c r="BDJ251" s="20"/>
      <c r="BDK251" s="20"/>
      <c r="BDL251" s="20"/>
      <c r="BDM251" s="20"/>
      <c r="BDN251" s="20"/>
      <c r="BDO251" s="20"/>
      <c r="BDP251" s="20"/>
      <c r="BDQ251" s="20"/>
      <c r="BDR251" s="20"/>
      <c r="BDS251" s="20"/>
      <c r="BDT251" s="20"/>
      <c r="BDU251" s="20"/>
      <c r="BDV251" s="20"/>
      <c r="BDW251" s="20"/>
      <c r="BDX251" s="20"/>
      <c r="BDY251" s="20"/>
      <c r="BDZ251" s="20"/>
      <c r="BEA251" s="20"/>
      <c r="BEB251" s="20"/>
      <c r="BEC251" s="20"/>
      <c r="BED251" s="20"/>
      <c r="BEE251" s="20"/>
      <c r="BEF251" s="20"/>
      <c r="BEG251" s="20"/>
      <c r="BEH251" s="20"/>
      <c r="BEI251" s="20"/>
      <c r="BEJ251" s="20"/>
      <c r="BEK251" s="20"/>
      <c r="BEL251" s="20"/>
      <c r="BEM251" s="20"/>
      <c r="BEN251" s="20"/>
      <c r="BEO251" s="20"/>
      <c r="BEP251" s="20"/>
      <c r="BEQ251" s="20"/>
      <c r="BER251" s="20"/>
      <c r="BES251" s="20"/>
      <c r="BET251" s="20"/>
      <c r="BEU251" s="20"/>
      <c r="BEV251" s="20"/>
      <c r="BEW251" s="20"/>
      <c r="BEX251" s="20"/>
      <c r="BEY251" s="20"/>
      <c r="BEZ251" s="20"/>
      <c r="BFA251" s="20"/>
      <c r="BFB251" s="20"/>
      <c r="BFC251" s="20"/>
      <c r="BFD251" s="20"/>
      <c r="BFE251" s="20"/>
      <c r="BFF251" s="20"/>
      <c r="BFG251" s="20"/>
      <c r="BFH251" s="20"/>
      <c r="BFI251" s="20"/>
      <c r="BFJ251" s="20"/>
      <c r="BFK251" s="20"/>
      <c r="BFL251" s="20"/>
      <c r="BFM251" s="20"/>
      <c r="BFN251" s="20"/>
      <c r="BFO251" s="20"/>
      <c r="BFP251" s="20"/>
      <c r="BFQ251" s="20"/>
      <c r="BFR251" s="20"/>
      <c r="BFS251" s="20"/>
      <c r="BFT251" s="20"/>
      <c r="BFU251" s="20"/>
      <c r="BFV251" s="20"/>
      <c r="BFW251" s="20"/>
      <c r="BFX251" s="20"/>
      <c r="BFY251" s="20"/>
      <c r="BFZ251" s="20"/>
      <c r="BGA251" s="20"/>
      <c r="BGB251" s="20"/>
      <c r="BGC251" s="20"/>
      <c r="BGD251" s="20"/>
      <c r="BGE251" s="20"/>
      <c r="BGF251" s="20"/>
      <c r="BGG251" s="20"/>
      <c r="BGH251" s="20"/>
      <c r="BGI251" s="20"/>
      <c r="BGJ251" s="20"/>
      <c r="BGK251" s="20"/>
      <c r="BGL251" s="20"/>
      <c r="BGM251" s="20"/>
      <c r="BGN251" s="20"/>
      <c r="BGO251" s="20"/>
      <c r="BGP251" s="20"/>
      <c r="BGQ251" s="20"/>
      <c r="BGR251" s="20"/>
      <c r="BGS251" s="20"/>
      <c r="BGT251" s="20"/>
      <c r="BGU251" s="20"/>
      <c r="BGV251" s="20"/>
      <c r="BGW251" s="20"/>
      <c r="BGX251" s="20"/>
      <c r="BGY251" s="20"/>
      <c r="BGZ251" s="20"/>
      <c r="BHA251" s="20"/>
      <c r="BHB251" s="20"/>
      <c r="BHC251" s="20"/>
      <c r="BHD251" s="20"/>
      <c r="BHE251" s="20"/>
      <c r="BHF251" s="20"/>
      <c r="BHG251" s="20"/>
      <c r="BHH251" s="20"/>
      <c r="BHI251" s="20"/>
      <c r="BHJ251" s="20"/>
      <c r="BHK251" s="20"/>
      <c r="BHL251" s="20"/>
      <c r="BHM251" s="20"/>
      <c r="BHN251" s="20"/>
      <c r="BHO251" s="20"/>
      <c r="BHP251" s="20"/>
      <c r="BHQ251" s="20"/>
      <c r="BHR251" s="20"/>
      <c r="BHS251" s="20"/>
      <c r="BHT251" s="20"/>
      <c r="BHU251" s="20"/>
      <c r="BHV251" s="20"/>
      <c r="BHW251" s="20"/>
      <c r="BHX251" s="20"/>
      <c r="BHY251" s="20"/>
      <c r="BHZ251" s="20"/>
      <c r="BIA251" s="20"/>
      <c r="BIB251" s="20"/>
      <c r="BIC251" s="20"/>
      <c r="BID251" s="20"/>
      <c r="BIE251" s="20"/>
      <c r="BIF251" s="20"/>
      <c r="BIG251" s="20"/>
      <c r="BIH251" s="20"/>
      <c r="BII251" s="20"/>
      <c r="BIJ251" s="20"/>
      <c r="BIK251" s="20"/>
      <c r="BIL251" s="20"/>
      <c r="BIM251" s="20"/>
      <c r="BIN251" s="20"/>
      <c r="BIO251" s="20"/>
      <c r="BIP251" s="20"/>
      <c r="BIQ251" s="20"/>
      <c r="BIR251" s="20"/>
      <c r="BIS251" s="20"/>
      <c r="BIT251" s="20"/>
      <c r="BIU251" s="20"/>
      <c r="BIV251" s="20"/>
      <c r="BIW251" s="20"/>
      <c r="BIX251" s="20"/>
      <c r="BIY251" s="20"/>
      <c r="BIZ251" s="20"/>
      <c r="BJA251" s="20"/>
      <c r="BJB251" s="20"/>
      <c r="BJC251" s="20"/>
      <c r="BJD251" s="20"/>
      <c r="BJE251" s="20"/>
      <c r="BJF251" s="20"/>
      <c r="BJG251" s="20"/>
      <c r="BJH251" s="20"/>
      <c r="BJI251" s="20"/>
      <c r="BJJ251" s="20"/>
      <c r="BJK251" s="20"/>
      <c r="BJL251" s="20"/>
      <c r="BJM251" s="20"/>
      <c r="BJN251" s="20"/>
      <c r="BJO251" s="20"/>
      <c r="BJP251" s="20"/>
      <c r="BJQ251" s="20"/>
      <c r="BJR251" s="20"/>
      <c r="BJS251" s="20"/>
      <c r="BJT251" s="20"/>
      <c r="BJU251" s="20"/>
      <c r="BJV251" s="20"/>
      <c r="BJW251" s="20"/>
      <c r="BJX251" s="20"/>
      <c r="BJY251" s="20"/>
      <c r="BJZ251" s="20"/>
      <c r="BKA251" s="20"/>
      <c r="BKB251" s="20"/>
      <c r="BKC251" s="20"/>
      <c r="BKD251" s="20"/>
      <c r="BKE251" s="20"/>
      <c r="BKF251" s="20"/>
      <c r="BKG251" s="20"/>
      <c r="BKH251" s="20"/>
      <c r="BKI251" s="20"/>
      <c r="BKJ251" s="20"/>
      <c r="BKK251" s="20"/>
      <c r="BKL251" s="20"/>
      <c r="BKM251" s="20"/>
      <c r="BKN251" s="20"/>
      <c r="BKO251" s="20"/>
      <c r="BKP251" s="20"/>
      <c r="BKQ251" s="20"/>
      <c r="BKR251" s="20"/>
      <c r="BKS251" s="20"/>
      <c r="BKT251" s="20"/>
      <c r="BKU251" s="20"/>
      <c r="BKV251" s="20"/>
      <c r="BKW251" s="20"/>
      <c r="BKX251" s="20"/>
      <c r="BKY251" s="20"/>
      <c r="BKZ251" s="20"/>
      <c r="BLA251" s="20"/>
      <c r="BLB251" s="20"/>
      <c r="BLC251" s="20"/>
      <c r="BLD251" s="20"/>
      <c r="BLE251" s="20"/>
      <c r="BLF251" s="20"/>
      <c r="BLG251" s="20"/>
      <c r="BLH251" s="20"/>
      <c r="BLI251" s="20"/>
      <c r="BLJ251" s="20"/>
      <c r="BLK251" s="20"/>
      <c r="BLL251" s="20"/>
      <c r="BLM251" s="20"/>
      <c r="BLN251" s="20"/>
      <c r="BLO251" s="20"/>
      <c r="BLP251" s="20"/>
      <c r="BLQ251" s="20"/>
      <c r="BLR251" s="20"/>
      <c r="BLS251" s="20"/>
      <c r="BLT251" s="20"/>
      <c r="BLU251" s="20"/>
      <c r="BLV251" s="20"/>
      <c r="BLW251" s="20"/>
      <c r="BLX251" s="20"/>
      <c r="BLY251" s="20"/>
      <c r="BLZ251" s="20"/>
      <c r="BMA251" s="20"/>
      <c r="BMB251" s="20"/>
      <c r="BMC251" s="20"/>
      <c r="BMD251" s="20"/>
      <c r="BME251" s="20"/>
      <c r="BMF251" s="20"/>
      <c r="BMG251" s="20"/>
      <c r="BMH251" s="20"/>
      <c r="BMI251" s="20"/>
      <c r="BMJ251" s="20"/>
      <c r="BMK251" s="20"/>
      <c r="BML251" s="20"/>
      <c r="BMM251" s="20"/>
      <c r="BMN251" s="20"/>
      <c r="BMO251" s="20"/>
      <c r="BMP251" s="20"/>
      <c r="BMQ251" s="20"/>
      <c r="BMR251" s="20"/>
      <c r="BMS251" s="20"/>
      <c r="BMT251" s="20"/>
      <c r="BMU251" s="20"/>
      <c r="BMV251" s="20"/>
      <c r="BMW251" s="20"/>
      <c r="BMX251" s="20"/>
      <c r="BMY251" s="20"/>
      <c r="BMZ251" s="20"/>
      <c r="BNA251" s="20"/>
      <c r="BNB251" s="20"/>
      <c r="BNC251" s="20"/>
      <c r="BND251" s="20"/>
      <c r="BNE251" s="20"/>
      <c r="BNF251" s="20"/>
      <c r="BNG251" s="20"/>
      <c r="BNH251" s="20"/>
      <c r="BNI251" s="20"/>
      <c r="BNJ251" s="20"/>
      <c r="BNK251" s="20"/>
      <c r="BNL251" s="20"/>
      <c r="BNM251" s="20"/>
      <c r="BNN251" s="20"/>
      <c r="BNO251" s="20"/>
      <c r="BNP251" s="20"/>
      <c r="BNQ251" s="20"/>
      <c r="BNR251" s="20"/>
      <c r="BNS251" s="20"/>
      <c r="BNT251" s="20"/>
      <c r="BNU251" s="20"/>
      <c r="BNV251" s="20"/>
      <c r="BNW251" s="20"/>
      <c r="BNX251" s="20"/>
      <c r="BNY251" s="20"/>
      <c r="BNZ251" s="20"/>
      <c r="BOA251" s="20"/>
      <c r="BOB251" s="20"/>
      <c r="BOC251" s="20"/>
      <c r="BOD251" s="20"/>
      <c r="BOE251" s="20"/>
      <c r="BOF251" s="20"/>
      <c r="BOG251" s="20"/>
      <c r="BOH251" s="20"/>
      <c r="BOI251" s="20"/>
      <c r="BOJ251" s="20"/>
      <c r="BOK251" s="20"/>
      <c r="BOL251" s="20"/>
      <c r="BOM251" s="20"/>
      <c r="BON251" s="20"/>
      <c r="BOO251" s="20"/>
      <c r="BOP251" s="20"/>
      <c r="BOQ251" s="20"/>
      <c r="BOR251" s="20"/>
      <c r="BOS251" s="20"/>
      <c r="BOT251" s="20"/>
      <c r="BOU251" s="20"/>
      <c r="BOV251" s="20"/>
      <c r="BOW251" s="20"/>
      <c r="BOX251" s="20"/>
      <c r="BOY251" s="20"/>
      <c r="BOZ251" s="20"/>
      <c r="BPA251" s="20"/>
      <c r="BPB251" s="20"/>
      <c r="BPC251" s="20"/>
      <c r="BPD251" s="20"/>
      <c r="BPE251" s="20"/>
      <c r="BPF251" s="20"/>
      <c r="BPG251" s="20"/>
      <c r="BPH251" s="20"/>
      <c r="BPI251" s="20"/>
      <c r="BPJ251" s="20"/>
      <c r="BPK251" s="20"/>
      <c r="BPL251" s="20"/>
      <c r="BPM251" s="20"/>
      <c r="BPN251" s="20"/>
      <c r="BPO251" s="20"/>
      <c r="BPP251" s="20"/>
      <c r="BPQ251" s="20"/>
      <c r="BPR251" s="20"/>
      <c r="BPS251" s="20"/>
      <c r="BPT251" s="20"/>
      <c r="BPU251" s="20"/>
      <c r="BPV251" s="20"/>
      <c r="BPW251" s="20"/>
      <c r="BPX251" s="20"/>
      <c r="BPY251" s="20"/>
      <c r="BPZ251" s="20"/>
      <c r="BQA251" s="20"/>
      <c r="BQB251" s="20"/>
      <c r="BQC251" s="20"/>
      <c r="BQD251" s="20"/>
      <c r="BQE251" s="20"/>
      <c r="BQF251" s="20"/>
      <c r="BQG251" s="20"/>
      <c r="BQH251" s="20"/>
      <c r="BQI251" s="20"/>
      <c r="BQJ251" s="20"/>
      <c r="BQK251" s="20"/>
      <c r="BQL251" s="20"/>
      <c r="BQM251" s="20"/>
      <c r="BQN251" s="20"/>
      <c r="BQO251" s="20"/>
      <c r="BQP251" s="20"/>
      <c r="BQQ251" s="20"/>
      <c r="BQR251" s="20"/>
      <c r="BQS251" s="20"/>
      <c r="BQT251" s="20"/>
      <c r="BQU251" s="20"/>
      <c r="BQV251" s="20"/>
      <c r="BQW251" s="20"/>
      <c r="BQX251" s="20"/>
      <c r="BQY251" s="20"/>
      <c r="BQZ251" s="20"/>
      <c r="BRA251" s="20"/>
      <c r="BRB251" s="20"/>
      <c r="BRC251" s="20"/>
      <c r="BRD251" s="20"/>
      <c r="BRE251" s="20"/>
      <c r="BRF251" s="20"/>
      <c r="BRG251" s="20"/>
      <c r="BRH251" s="20"/>
      <c r="BRI251" s="20"/>
      <c r="BRJ251" s="20"/>
      <c r="BRK251" s="20"/>
      <c r="BRL251" s="20"/>
      <c r="BRM251" s="20"/>
      <c r="BRN251" s="20"/>
      <c r="BRO251" s="20"/>
      <c r="BRP251" s="20"/>
      <c r="BRQ251" s="20"/>
      <c r="BRR251" s="20"/>
      <c r="BRS251" s="20"/>
      <c r="BRT251" s="20"/>
      <c r="BRU251" s="20"/>
      <c r="BRV251" s="20"/>
      <c r="BRW251" s="20"/>
      <c r="BRX251" s="20"/>
      <c r="BRY251" s="20"/>
      <c r="BRZ251" s="20"/>
      <c r="BSA251" s="20"/>
      <c r="BSB251" s="20"/>
      <c r="BSC251" s="20"/>
      <c r="BSD251" s="20"/>
      <c r="BSE251" s="20"/>
      <c r="BSF251" s="20"/>
      <c r="BSG251" s="20"/>
      <c r="BSH251" s="20"/>
      <c r="BSI251" s="20"/>
      <c r="BSJ251" s="20"/>
      <c r="BSK251" s="20"/>
      <c r="BSL251" s="20"/>
      <c r="BSM251" s="20"/>
      <c r="BSN251" s="20"/>
      <c r="BSO251" s="20"/>
      <c r="BSP251" s="20"/>
      <c r="BSQ251" s="20"/>
      <c r="BSR251" s="20"/>
      <c r="BSS251" s="20"/>
      <c r="BST251" s="20"/>
      <c r="BSU251" s="20"/>
      <c r="BSV251" s="20"/>
      <c r="BSW251" s="20"/>
      <c r="BSX251" s="20"/>
      <c r="BSY251" s="20"/>
      <c r="BSZ251" s="20"/>
      <c r="BTA251" s="20"/>
      <c r="BTB251" s="20"/>
      <c r="BTC251" s="20"/>
      <c r="BTD251" s="20"/>
      <c r="BTE251" s="20"/>
      <c r="BTF251" s="20"/>
      <c r="BTG251" s="20"/>
      <c r="BTH251" s="20"/>
      <c r="BTI251" s="20"/>
      <c r="BTJ251" s="20"/>
      <c r="BTK251" s="20"/>
      <c r="BTL251" s="20"/>
      <c r="BTM251" s="20"/>
      <c r="BTN251" s="20"/>
      <c r="BTO251" s="20"/>
      <c r="BTP251" s="20"/>
      <c r="BTQ251" s="20"/>
      <c r="BTR251" s="20"/>
      <c r="BTS251" s="20"/>
      <c r="BTT251" s="20"/>
      <c r="BTU251" s="20"/>
      <c r="BTV251" s="20"/>
      <c r="BTW251" s="20"/>
      <c r="BTX251" s="20"/>
      <c r="BTY251" s="20"/>
      <c r="BTZ251" s="20"/>
      <c r="BUA251" s="20"/>
      <c r="BUB251" s="20"/>
      <c r="BUC251" s="20"/>
      <c r="BUD251" s="20"/>
      <c r="BUE251" s="20"/>
      <c r="BUF251" s="20"/>
      <c r="BUG251" s="20"/>
      <c r="BUH251" s="20"/>
      <c r="BUI251" s="20"/>
      <c r="BUJ251" s="20"/>
      <c r="BUK251" s="20"/>
      <c r="BUL251" s="20"/>
      <c r="BUM251" s="20"/>
      <c r="BUN251" s="20"/>
      <c r="BUO251" s="20"/>
      <c r="BUP251" s="20"/>
      <c r="BUQ251" s="20"/>
      <c r="BUR251" s="20"/>
      <c r="BUS251" s="20"/>
      <c r="BUT251" s="20"/>
      <c r="BUU251" s="20"/>
      <c r="BUV251" s="20"/>
      <c r="BUW251" s="20"/>
      <c r="BUX251" s="20"/>
      <c r="BUY251" s="20"/>
      <c r="BUZ251" s="20"/>
      <c r="BVA251" s="20"/>
      <c r="BVB251" s="20"/>
      <c r="BVC251" s="20"/>
      <c r="BVD251" s="20"/>
      <c r="BVE251" s="20"/>
      <c r="BVF251" s="20"/>
      <c r="BVG251" s="20"/>
      <c r="BVH251" s="20"/>
      <c r="BVI251" s="20"/>
      <c r="BVJ251" s="20"/>
      <c r="BVK251" s="20"/>
      <c r="BVL251" s="20"/>
      <c r="BVM251" s="20"/>
      <c r="BVN251" s="20"/>
      <c r="BVO251" s="20"/>
      <c r="BVP251" s="20"/>
      <c r="BVQ251" s="20"/>
      <c r="BVR251" s="20"/>
      <c r="BVS251" s="20"/>
      <c r="BVT251" s="20"/>
      <c r="BVU251" s="20"/>
      <c r="BVV251" s="20"/>
      <c r="BVW251" s="20"/>
      <c r="BVX251" s="20"/>
      <c r="BVY251" s="20"/>
      <c r="BVZ251" s="20"/>
      <c r="BWA251" s="20"/>
      <c r="BWB251" s="20"/>
      <c r="BWC251" s="20"/>
      <c r="BWD251" s="20"/>
      <c r="BWE251" s="20"/>
      <c r="BWF251" s="20"/>
      <c r="BWG251" s="20"/>
      <c r="BWH251" s="20"/>
      <c r="BWI251" s="20"/>
      <c r="BWJ251" s="20"/>
      <c r="BWK251" s="20"/>
      <c r="BWL251" s="20"/>
      <c r="BWM251" s="20"/>
      <c r="BWN251" s="20"/>
      <c r="BWO251" s="20"/>
      <c r="BWP251" s="20"/>
      <c r="BWQ251" s="20"/>
      <c r="BWR251" s="20"/>
      <c r="BWS251" s="20"/>
      <c r="BWT251" s="20"/>
      <c r="BWU251" s="20"/>
      <c r="BWV251" s="20"/>
      <c r="BWW251" s="20"/>
      <c r="BWX251" s="20"/>
      <c r="BWY251" s="20"/>
      <c r="BWZ251" s="20"/>
      <c r="BXA251" s="20"/>
      <c r="BXB251" s="20"/>
      <c r="BXC251" s="20"/>
      <c r="BXD251" s="20"/>
      <c r="BXE251" s="20"/>
      <c r="BXF251" s="20"/>
      <c r="BXG251" s="20"/>
      <c r="BXH251" s="20"/>
      <c r="BXI251" s="20"/>
      <c r="BXJ251" s="20"/>
      <c r="BXK251" s="20"/>
      <c r="BXL251" s="20"/>
      <c r="BXM251" s="20"/>
      <c r="BXN251" s="20"/>
      <c r="BXO251" s="20"/>
      <c r="BXP251" s="20"/>
      <c r="BXQ251" s="20"/>
      <c r="BXR251" s="20"/>
      <c r="BXS251" s="20"/>
      <c r="BXT251" s="20"/>
      <c r="BXU251" s="20"/>
      <c r="BXV251" s="20"/>
      <c r="BXW251" s="20"/>
      <c r="BXX251" s="20"/>
      <c r="BXY251" s="20"/>
      <c r="BXZ251" s="20"/>
      <c r="BYA251" s="20"/>
      <c r="BYB251" s="20"/>
      <c r="BYC251" s="20"/>
      <c r="BYD251" s="20"/>
      <c r="BYE251" s="20"/>
      <c r="BYF251" s="20"/>
      <c r="BYG251" s="20"/>
      <c r="BYH251" s="20"/>
      <c r="BYI251" s="20"/>
      <c r="BYJ251" s="20"/>
      <c r="BYK251" s="20"/>
      <c r="BYL251" s="20"/>
      <c r="BYM251" s="20"/>
      <c r="BYN251" s="20"/>
      <c r="BYO251" s="20"/>
      <c r="BYP251" s="20"/>
      <c r="BYQ251" s="20"/>
      <c r="BYR251" s="20"/>
      <c r="BYS251" s="20"/>
      <c r="BYT251" s="20"/>
      <c r="BYU251" s="20"/>
      <c r="BYV251" s="20"/>
      <c r="BYW251" s="20"/>
      <c r="BYX251" s="20"/>
      <c r="BYY251" s="20"/>
      <c r="BYZ251" s="20"/>
      <c r="BZA251" s="20"/>
      <c r="BZB251" s="20"/>
      <c r="BZC251" s="20"/>
      <c r="BZD251" s="20"/>
      <c r="BZE251" s="20"/>
      <c r="BZF251" s="20"/>
      <c r="BZG251" s="20"/>
      <c r="BZH251" s="20"/>
      <c r="BZI251" s="20"/>
      <c r="BZJ251" s="20"/>
      <c r="BZK251" s="20"/>
      <c r="BZL251" s="20"/>
      <c r="BZM251" s="20"/>
      <c r="BZN251" s="20"/>
      <c r="BZO251" s="20"/>
      <c r="BZP251" s="20"/>
      <c r="BZQ251" s="20"/>
      <c r="BZR251" s="20"/>
      <c r="BZS251" s="20"/>
      <c r="BZT251" s="20"/>
      <c r="BZU251" s="20"/>
      <c r="BZV251" s="20"/>
      <c r="BZW251" s="20"/>
      <c r="BZX251" s="20"/>
      <c r="BZY251" s="20"/>
      <c r="BZZ251" s="20"/>
      <c r="CAA251" s="20"/>
      <c r="CAB251" s="20"/>
      <c r="CAC251" s="20"/>
      <c r="CAD251" s="20"/>
      <c r="CAE251" s="20"/>
      <c r="CAF251" s="20"/>
      <c r="CAG251" s="20"/>
      <c r="CAH251" s="20"/>
      <c r="CAI251" s="20"/>
      <c r="CAJ251" s="20"/>
      <c r="CAK251" s="20"/>
      <c r="CAL251" s="20"/>
      <c r="CAM251" s="20"/>
      <c r="CAN251" s="20"/>
      <c r="CAO251" s="20"/>
      <c r="CAP251" s="20"/>
      <c r="CAQ251" s="20"/>
      <c r="CAR251" s="20"/>
      <c r="CAS251" s="20"/>
      <c r="CAT251" s="20"/>
      <c r="CAU251" s="20"/>
      <c r="CAV251" s="20"/>
      <c r="CAW251" s="20"/>
      <c r="CAX251" s="20"/>
      <c r="CAY251" s="20"/>
      <c r="CAZ251" s="20"/>
      <c r="CBA251" s="20"/>
      <c r="CBB251" s="20"/>
      <c r="CBC251" s="20"/>
      <c r="CBD251" s="20"/>
      <c r="CBE251" s="20"/>
      <c r="CBF251" s="20"/>
      <c r="CBG251" s="20"/>
      <c r="CBH251" s="20"/>
      <c r="CBI251" s="20"/>
      <c r="CBJ251" s="20"/>
      <c r="CBK251" s="20"/>
      <c r="CBL251" s="20"/>
      <c r="CBM251" s="20"/>
      <c r="CBN251" s="20"/>
      <c r="CBO251" s="20"/>
      <c r="CBP251" s="20"/>
      <c r="CBQ251" s="20"/>
      <c r="CBR251" s="20"/>
      <c r="CBS251" s="20"/>
      <c r="CBT251" s="20"/>
      <c r="CBU251" s="20"/>
      <c r="CBV251" s="20"/>
      <c r="CBW251" s="20"/>
      <c r="CBX251" s="20"/>
      <c r="CBY251" s="20"/>
      <c r="CBZ251" s="20"/>
      <c r="CCA251" s="20"/>
      <c r="CCB251" s="20"/>
      <c r="CCC251" s="20"/>
      <c r="CCD251" s="20"/>
      <c r="CCE251" s="20"/>
      <c r="CCF251" s="20"/>
      <c r="CCG251" s="20"/>
      <c r="CCH251" s="20"/>
      <c r="CCI251" s="20"/>
      <c r="CCJ251" s="20"/>
      <c r="CCK251" s="20"/>
      <c r="CCL251" s="20"/>
      <c r="CCM251" s="20"/>
      <c r="CCN251" s="20"/>
      <c r="CCO251" s="20"/>
      <c r="CCP251" s="20"/>
      <c r="CCQ251" s="20"/>
      <c r="CCR251" s="20"/>
      <c r="CCS251" s="20"/>
      <c r="CCT251" s="20"/>
      <c r="CCU251" s="20"/>
      <c r="CCV251" s="20"/>
      <c r="CCW251" s="20"/>
      <c r="CCX251" s="20"/>
      <c r="CCY251" s="20"/>
      <c r="CCZ251" s="20"/>
      <c r="CDA251" s="20"/>
      <c r="CDB251" s="20"/>
      <c r="CDC251" s="20"/>
      <c r="CDD251" s="20"/>
      <c r="CDE251" s="20"/>
      <c r="CDF251" s="20"/>
      <c r="CDG251" s="20"/>
      <c r="CDH251" s="20"/>
      <c r="CDI251" s="20"/>
      <c r="CDJ251" s="20"/>
      <c r="CDK251" s="20"/>
      <c r="CDL251" s="20"/>
      <c r="CDM251" s="20"/>
      <c r="CDN251" s="20"/>
      <c r="CDO251" s="20"/>
      <c r="CDP251" s="20"/>
      <c r="CDQ251" s="20"/>
      <c r="CDR251" s="20"/>
      <c r="CDS251" s="20"/>
      <c r="CDT251" s="20"/>
      <c r="CDU251" s="20"/>
      <c r="CDV251" s="20"/>
      <c r="CDW251" s="20"/>
      <c r="CDX251" s="20"/>
      <c r="CDY251" s="20"/>
      <c r="CDZ251" s="20"/>
      <c r="CEA251" s="20"/>
      <c r="CEB251" s="20"/>
      <c r="CEC251" s="20"/>
      <c r="CED251" s="20"/>
      <c r="CEE251" s="20"/>
      <c r="CEF251" s="20"/>
      <c r="CEG251" s="20"/>
      <c r="CEH251" s="20"/>
      <c r="CEI251" s="20"/>
      <c r="CEJ251" s="20"/>
      <c r="CEK251" s="20"/>
      <c r="CEL251" s="20"/>
      <c r="CEM251" s="20"/>
      <c r="CEN251" s="20"/>
      <c r="CEO251" s="20"/>
      <c r="CEP251" s="20"/>
      <c r="CEQ251" s="20"/>
      <c r="CER251" s="20"/>
      <c r="CES251" s="20"/>
      <c r="CET251" s="20"/>
      <c r="CEU251" s="20"/>
      <c r="CEV251" s="20"/>
      <c r="CEW251" s="20"/>
      <c r="CEX251" s="20"/>
      <c r="CEY251" s="20"/>
      <c r="CEZ251" s="20"/>
      <c r="CFA251" s="20"/>
      <c r="CFB251" s="20"/>
      <c r="CFC251" s="20"/>
      <c r="CFD251" s="20"/>
      <c r="CFE251" s="20"/>
      <c r="CFF251" s="20"/>
      <c r="CFG251" s="20"/>
      <c r="CFH251" s="20"/>
      <c r="CFI251" s="20"/>
      <c r="CFJ251" s="20"/>
      <c r="CFK251" s="20"/>
      <c r="CFL251" s="20"/>
      <c r="CFM251" s="20"/>
      <c r="CFN251" s="20"/>
      <c r="CFO251" s="20"/>
      <c r="CFP251" s="20"/>
      <c r="CFQ251" s="20"/>
      <c r="CFR251" s="20"/>
      <c r="CFS251" s="20"/>
      <c r="CFT251" s="20"/>
      <c r="CFU251" s="20"/>
      <c r="CFV251" s="20"/>
      <c r="CFW251" s="20"/>
      <c r="CFX251" s="20"/>
      <c r="CFY251" s="20"/>
      <c r="CFZ251" s="20"/>
      <c r="CGA251" s="20"/>
      <c r="CGB251" s="20"/>
      <c r="CGC251" s="20"/>
      <c r="CGD251" s="20"/>
      <c r="CGE251" s="20"/>
      <c r="CGF251" s="20"/>
      <c r="CGG251" s="20"/>
      <c r="CGH251" s="20"/>
      <c r="CGI251" s="20"/>
      <c r="CGJ251" s="20"/>
      <c r="CGK251" s="20"/>
      <c r="CGL251" s="20"/>
      <c r="CGM251" s="20"/>
      <c r="CGN251" s="20"/>
      <c r="CGO251" s="20"/>
      <c r="CGP251" s="20"/>
      <c r="CGQ251" s="20"/>
      <c r="CGR251" s="20"/>
      <c r="CGS251" s="20"/>
      <c r="CGT251" s="20"/>
      <c r="CGU251" s="20"/>
      <c r="CGV251" s="20"/>
      <c r="CGW251" s="20"/>
      <c r="CGX251" s="20"/>
      <c r="CGY251" s="20"/>
      <c r="CGZ251" s="20"/>
      <c r="CHA251" s="20"/>
      <c r="CHB251" s="20"/>
      <c r="CHC251" s="20"/>
      <c r="CHD251" s="20"/>
      <c r="CHE251" s="20"/>
      <c r="CHF251" s="20"/>
      <c r="CHG251" s="20"/>
      <c r="CHH251" s="20"/>
      <c r="CHI251" s="20"/>
      <c r="CHJ251" s="20"/>
      <c r="CHK251" s="20"/>
      <c r="CHL251" s="20"/>
      <c r="CHM251" s="20"/>
      <c r="CHN251" s="20"/>
      <c r="CHO251" s="20"/>
      <c r="CHP251" s="20"/>
      <c r="CHQ251" s="20"/>
      <c r="CHR251" s="20"/>
      <c r="CHS251" s="20"/>
      <c r="CHT251" s="20"/>
      <c r="CHU251" s="20"/>
      <c r="CHV251" s="20"/>
      <c r="CHW251" s="20"/>
      <c r="CHX251" s="20"/>
      <c r="CHY251" s="20"/>
      <c r="CHZ251" s="20"/>
      <c r="CIA251" s="20"/>
      <c r="CIB251" s="20"/>
      <c r="CIC251" s="20"/>
      <c r="CID251" s="20"/>
      <c r="CIE251" s="20"/>
      <c r="CIF251" s="20"/>
      <c r="CIG251" s="20"/>
      <c r="CIH251" s="20"/>
      <c r="CII251" s="20"/>
      <c r="CIJ251" s="20"/>
      <c r="CIK251" s="20"/>
      <c r="CIL251" s="20"/>
      <c r="CIM251" s="20"/>
      <c r="CIN251" s="20"/>
      <c r="CIO251" s="20"/>
      <c r="CIP251" s="20"/>
      <c r="CIQ251" s="20"/>
      <c r="CIR251" s="20"/>
      <c r="CIS251" s="20"/>
      <c r="CIT251" s="20"/>
      <c r="CIU251" s="20"/>
      <c r="CIV251" s="20"/>
      <c r="CIW251" s="20"/>
      <c r="CIX251" s="20"/>
      <c r="CIY251" s="20"/>
      <c r="CIZ251" s="20"/>
      <c r="CJA251" s="20"/>
      <c r="CJB251" s="20"/>
      <c r="CJC251" s="20"/>
      <c r="CJD251" s="20"/>
      <c r="CJE251" s="20"/>
      <c r="CJF251" s="20"/>
      <c r="CJG251" s="20"/>
      <c r="CJH251" s="20"/>
      <c r="CJI251" s="20"/>
      <c r="CJJ251" s="20"/>
      <c r="CJK251" s="20"/>
      <c r="CJL251" s="20"/>
      <c r="CJM251" s="20"/>
      <c r="CJN251" s="20"/>
      <c r="CJO251" s="20"/>
      <c r="CJP251" s="20"/>
      <c r="CJQ251" s="20"/>
      <c r="CJR251" s="20"/>
      <c r="CJS251" s="20"/>
      <c r="CJT251" s="20"/>
      <c r="CJU251" s="20"/>
      <c r="CJV251" s="20"/>
      <c r="CJW251" s="20"/>
      <c r="CJX251" s="20"/>
      <c r="CJY251" s="20"/>
      <c r="CJZ251" s="20"/>
      <c r="CKA251" s="20"/>
      <c r="CKB251" s="20"/>
      <c r="CKC251" s="20"/>
      <c r="CKD251" s="20"/>
      <c r="CKE251" s="20"/>
      <c r="CKF251" s="20"/>
      <c r="CKG251" s="20"/>
      <c r="CKH251" s="20"/>
      <c r="CKI251" s="20"/>
      <c r="CKJ251" s="20"/>
      <c r="CKK251" s="20"/>
      <c r="CKL251" s="20"/>
      <c r="CKM251" s="20"/>
      <c r="CKN251" s="20"/>
      <c r="CKO251" s="20"/>
      <c r="CKP251" s="20"/>
      <c r="CKQ251" s="20"/>
      <c r="CKR251" s="20"/>
      <c r="CKS251" s="20"/>
      <c r="CKT251" s="20"/>
      <c r="CKU251" s="20"/>
      <c r="CKV251" s="20"/>
      <c r="CKW251" s="20"/>
      <c r="CKX251" s="20"/>
      <c r="CKY251" s="20"/>
      <c r="CKZ251" s="20"/>
      <c r="CLA251" s="20"/>
      <c r="CLB251" s="20"/>
      <c r="CLC251" s="20"/>
      <c r="CLD251" s="20"/>
      <c r="CLE251" s="20"/>
      <c r="CLF251" s="20"/>
      <c r="CLG251" s="20"/>
      <c r="CLH251" s="20"/>
      <c r="CLI251" s="20"/>
      <c r="CLJ251" s="20"/>
      <c r="CLK251" s="20"/>
      <c r="CLL251" s="20"/>
      <c r="CLM251" s="20"/>
      <c r="CLN251" s="20"/>
      <c r="CLO251" s="20"/>
      <c r="CLP251" s="20"/>
      <c r="CLQ251" s="20"/>
      <c r="CLR251" s="20"/>
      <c r="CLS251" s="20"/>
      <c r="CLT251" s="20"/>
      <c r="CLU251" s="20"/>
      <c r="CLV251" s="20"/>
      <c r="CLW251" s="20"/>
      <c r="CLX251" s="20"/>
      <c r="CLY251" s="20"/>
      <c r="CLZ251" s="20"/>
      <c r="CMA251" s="20"/>
      <c r="CMB251" s="20"/>
      <c r="CMC251" s="20"/>
      <c r="CMD251" s="20"/>
      <c r="CME251" s="20"/>
      <c r="CMF251" s="20"/>
      <c r="CMG251" s="20"/>
      <c r="CMH251" s="20"/>
      <c r="CMI251" s="20"/>
      <c r="CMJ251" s="20"/>
      <c r="CMK251" s="20"/>
      <c r="CML251" s="20"/>
      <c r="CMM251" s="20"/>
      <c r="CMN251" s="20"/>
      <c r="CMO251" s="20"/>
      <c r="CMP251" s="20"/>
      <c r="CMQ251" s="20"/>
      <c r="CMR251" s="20"/>
      <c r="CMS251" s="20"/>
      <c r="CMT251" s="20"/>
      <c r="CMU251" s="20"/>
      <c r="CMV251" s="20"/>
      <c r="CMW251" s="20"/>
      <c r="CMX251" s="20"/>
      <c r="CMY251" s="20"/>
      <c r="CMZ251" s="20"/>
      <c r="CNA251" s="20"/>
      <c r="CNB251" s="20"/>
      <c r="CNC251" s="20"/>
      <c r="CND251" s="20"/>
      <c r="CNE251" s="20"/>
      <c r="CNF251" s="20"/>
      <c r="CNG251" s="20"/>
      <c r="CNH251" s="20"/>
      <c r="CNI251" s="20"/>
      <c r="CNJ251" s="20"/>
      <c r="CNK251" s="20"/>
      <c r="CNL251" s="20"/>
      <c r="CNM251" s="20"/>
      <c r="CNN251" s="20"/>
      <c r="CNO251" s="20"/>
      <c r="CNP251" s="20"/>
      <c r="CNQ251" s="20"/>
      <c r="CNR251" s="20"/>
      <c r="CNS251" s="20"/>
      <c r="CNT251" s="20"/>
      <c r="CNU251" s="20"/>
      <c r="CNV251" s="20"/>
      <c r="CNW251" s="20"/>
      <c r="CNX251" s="20"/>
      <c r="CNY251" s="20"/>
      <c r="CNZ251" s="20"/>
      <c r="COA251" s="20"/>
      <c r="COB251" s="20"/>
      <c r="COC251" s="20"/>
      <c r="COD251" s="20"/>
      <c r="COE251" s="20"/>
      <c r="COF251" s="20"/>
      <c r="COG251" s="20"/>
      <c r="COH251" s="20"/>
      <c r="COI251" s="20"/>
      <c r="COJ251" s="20"/>
      <c r="COK251" s="20"/>
      <c r="COL251" s="20"/>
      <c r="COM251" s="20"/>
      <c r="CON251" s="20"/>
      <c r="COO251" s="20"/>
      <c r="COP251" s="20"/>
      <c r="COQ251" s="20"/>
      <c r="COR251" s="20"/>
      <c r="COS251" s="20"/>
      <c r="COT251" s="20"/>
      <c r="COU251" s="20"/>
      <c r="COV251" s="20"/>
      <c r="COW251" s="20"/>
      <c r="COX251" s="20"/>
      <c r="COY251" s="20"/>
      <c r="COZ251" s="20"/>
      <c r="CPA251" s="20"/>
      <c r="CPB251" s="20"/>
      <c r="CPC251" s="20"/>
      <c r="CPD251" s="20"/>
      <c r="CPE251" s="20"/>
      <c r="CPF251" s="20"/>
      <c r="CPG251" s="20"/>
      <c r="CPH251" s="20"/>
      <c r="CPI251" s="20"/>
      <c r="CPJ251" s="20"/>
      <c r="CPK251" s="20"/>
      <c r="CPL251" s="20"/>
      <c r="CPM251" s="20"/>
      <c r="CPN251" s="20"/>
      <c r="CPO251" s="20"/>
      <c r="CPP251" s="20"/>
      <c r="CPQ251" s="20"/>
      <c r="CPR251" s="20"/>
      <c r="CPS251" s="20"/>
      <c r="CPT251" s="20"/>
      <c r="CPU251" s="20"/>
      <c r="CPV251" s="20"/>
      <c r="CPW251" s="20"/>
      <c r="CPX251" s="20"/>
      <c r="CPY251" s="20"/>
      <c r="CPZ251" s="20"/>
      <c r="CQA251" s="20"/>
      <c r="CQB251" s="20"/>
      <c r="CQC251" s="20"/>
      <c r="CQD251" s="20"/>
      <c r="CQE251" s="20"/>
      <c r="CQF251" s="20"/>
      <c r="CQG251" s="20"/>
      <c r="CQH251" s="20"/>
      <c r="CQI251" s="20"/>
      <c r="CQJ251" s="20"/>
      <c r="CQK251" s="20"/>
      <c r="CQL251" s="20"/>
      <c r="CQM251" s="20"/>
      <c r="CQN251" s="20"/>
      <c r="CQO251" s="20"/>
      <c r="CQP251" s="20"/>
      <c r="CQQ251" s="20"/>
      <c r="CQR251" s="20"/>
      <c r="CQS251" s="20"/>
      <c r="CQT251" s="20"/>
      <c r="CQU251" s="20"/>
      <c r="CQV251" s="20"/>
      <c r="CQW251" s="20"/>
      <c r="CQX251" s="20"/>
      <c r="CQY251" s="20"/>
      <c r="CQZ251" s="20"/>
      <c r="CRA251" s="20"/>
      <c r="CRB251" s="20"/>
      <c r="CRC251" s="20"/>
      <c r="CRD251" s="20"/>
      <c r="CRE251" s="20"/>
      <c r="CRF251" s="20"/>
      <c r="CRG251" s="20"/>
      <c r="CRH251" s="20"/>
      <c r="CRI251" s="20"/>
      <c r="CRJ251" s="20"/>
      <c r="CRK251" s="20"/>
      <c r="CRL251" s="20"/>
      <c r="CRM251" s="20"/>
      <c r="CRN251" s="20"/>
      <c r="CRO251" s="20"/>
      <c r="CRP251" s="20"/>
      <c r="CRQ251" s="20"/>
      <c r="CRR251" s="20"/>
      <c r="CRS251" s="20"/>
      <c r="CRT251" s="20"/>
      <c r="CRU251" s="20"/>
      <c r="CRV251" s="20"/>
      <c r="CRW251" s="20"/>
      <c r="CRX251" s="20"/>
      <c r="CRY251" s="20"/>
      <c r="CRZ251" s="20"/>
      <c r="CSA251" s="20"/>
      <c r="CSB251" s="20"/>
      <c r="CSC251" s="20"/>
      <c r="CSD251" s="20"/>
      <c r="CSE251" s="20"/>
      <c r="CSF251" s="20"/>
      <c r="CSG251" s="20"/>
      <c r="CSH251" s="20"/>
      <c r="CSI251" s="20"/>
      <c r="CSJ251" s="20"/>
      <c r="CSK251" s="20"/>
      <c r="CSL251" s="20"/>
      <c r="CSM251" s="20"/>
      <c r="CSN251" s="20"/>
      <c r="CSO251" s="20"/>
      <c r="CSP251" s="20"/>
      <c r="CSQ251" s="20"/>
      <c r="CSR251" s="20"/>
      <c r="CSS251" s="20"/>
      <c r="CST251" s="20"/>
      <c r="CSU251" s="20"/>
      <c r="CSV251" s="20"/>
      <c r="CSW251" s="20"/>
      <c r="CSX251" s="20"/>
      <c r="CSY251" s="20"/>
      <c r="CSZ251" s="20"/>
      <c r="CTA251" s="20"/>
      <c r="CTB251" s="20"/>
      <c r="CTC251" s="20"/>
      <c r="CTD251" s="20"/>
      <c r="CTE251" s="20"/>
      <c r="CTF251" s="20"/>
      <c r="CTG251" s="20"/>
      <c r="CTH251" s="20"/>
      <c r="CTI251" s="20"/>
      <c r="CTJ251" s="20"/>
      <c r="CTK251" s="20"/>
      <c r="CTL251" s="20"/>
      <c r="CTM251" s="20"/>
      <c r="CTN251" s="20"/>
      <c r="CTO251" s="20"/>
      <c r="CTP251" s="20"/>
      <c r="CTQ251" s="20"/>
      <c r="CTR251" s="20"/>
      <c r="CTS251" s="20"/>
      <c r="CTT251" s="20"/>
      <c r="CTU251" s="20"/>
      <c r="CTV251" s="20"/>
      <c r="CTW251" s="20"/>
      <c r="CTX251" s="20"/>
      <c r="CTY251" s="20"/>
      <c r="CTZ251" s="20"/>
      <c r="CUA251" s="20"/>
      <c r="CUB251" s="20"/>
      <c r="CUC251" s="20"/>
      <c r="CUD251" s="20"/>
      <c r="CUE251" s="20"/>
      <c r="CUF251" s="20"/>
      <c r="CUG251" s="20"/>
      <c r="CUH251" s="20"/>
      <c r="CUI251" s="20"/>
      <c r="CUJ251" s="20"/>
      <c r="CUK251" s="20"/>
      <c r="CUL251" s="20"/>
      <c r="CUM251" s="20"/>
      <c r="CUN251" s="20"/>
      <c r="CUO251" s="20"/>
      <c r="CUP251" s="20"/>
      <c r="CUQ251" s="20"/>
      <c r="CUR251" s="20"/>
      <c r="CUS251" s="20"/>
      <c r="CUT251" s="20"/>
      <c r="CUU251" s="20"/>
      <c r="CUV251" s="20"/>
      <c r="CUW251" s="20"/>
      <c r="CUX251" s="20"/>
      <c r="CUY251" s="20"/>
      <c r="CUZ251" s="20"/>
      <c r="CVA251" s="20"/>
      <c r="CVB251" s="20"/>
      <c r="CVC251" s="20"/>
      <c r="CVD251" s="20"/>
      <c r="CVE251" s="20"/>
      <c r="CVF251" s="20"/>
      <c r="CVG251" s="20"/>
      <c r="CVH251" s="20"/>
      <c r="CVI251" s="20"/>
      <c r="CVJ251" s="20"/>
      <c r="CVK251" s="20"/>
      <c r="CVL251" s="20"/>
      <c r="CVM251" s="20"/>
      <c r="CVN251" s="20"/>
      <c r="CVO251" s="20"/>
      <c r="CVP251" s="20"/>
      <c r="CVQ251" s="20"/>
      <c r="CVR251" s="20"/>
      <c r="CVS251" s="20"/>
      <c r="CVT251" s="20"/>
      <c r="CVU251" s="20"/>
      <c r="CVV251" s="20"/>
      <c r="CVW251" s="20"/>
      <c r="CVX251" s="20"/>
      <c r="CVY251" s="20"/>
      <c r="CVZ251" s="20"/>
      <c r="CWA251" s="20"/>
      <c r="CWB251" s="20"/>
      <c r="CWC251" s="20"/>
      <c r="CWD251" s="20"/>
      <c r="CWE251" s="20"/>
      <c r="CWF251" s="20"/>
      <c r="CWG251" s="20"/>
      <c r="CWH251" s="20"/>
      <c r="CWI251" s="20"/>
      <c r="CWJ251" s="20"/>
      <c r="CWK251" s="20"/>
      <c r="CWL251" s="20"/>
      <c r="CWM251" s="20"/>
      <c r="CWN251" s="20"/>
      <c r="CWO251" s="20"/>
      <c r="CWP251" s="20"/>
      <c r="CWQ251" s="20"/>
      <c r="CWR251" s="20"/>
      <c r="CWS251" s="20"/>
      <c r="CWT251" s="20"/>
      <c r="CWU251" s="20"/>
      <c r="CWV251" s="20"/>
      <c r="CWW251" s="20"/>
      <c r="CWX251" s="20"/>
      <c r="CWY251" s="20"/>
      <c r="CWZ251" s="20"/>
      <c r="CXA251" s="20"/>
      <c r="CXB251" s="20"/>
      <c r="CXC251" s="20"/>
      <c r="CXD251" s="20"/>
      <c r="CXE251" s="20"/>
      <c r="CXF251" s="20"/>
      <c r="CXG251" s="20"/>
      <c r="CXH251" s="20"/>
      <c r="CXI251" s="20"/>
      <c r="CXJ251" s="20"/>
      <c r="CXK251" s="20"/>
      <c r="CXL251" s="20"/>
      <c r="CXM251" s="20"/>
      <c r="CXN251" s="20"/>
      <c r="CXO251" s="20"/>
      <c r="CXP251" s="20"/>
      <c r="CXQ251" s="20"/>
      <c r="CXR251" s="20"/>
      <c r="CXS251" s="20"/>
      <c r="CXT251" s="20"/>
      <c r="CXU251" s="20"/>
      <c r="CXV251" s="20"/>
      <c r="CXW251" s="20"/>
      <c r="CXX251" s="20"/>
      <c r="CXY251" s="20"/>
      <c r="CXZ251" s="20"/>
      <c r="CYA251" s="20"/>
      <c r="CYB251" s="20"/>
      <c r="CYC251" s="20"/>
      <c r="CYD251" s="20"/>
      <c r="CYE251" s="20"/>
      <c r="CYF251" s="20"/>
      <c r="CYG251" s="20"/>
      <c r="CYH251" s="20"/>
      <c r="CYI251" s="20"/>
      <c r="CYJ251" s="20"/>
      <c r="CYK251" s="20"/>
      <c r="CYL251" s="20"/>
      <c r="CYM251" s="20"/>
      <c r="CYN251" s="20"/>
      <c r="CYO251" s="20"/>
      <c r="CYP251" s="20"/>
      <c r="CYQ251" s="20"/>
      <c r="CYR251" s="20"/>
      <c r="CYS251" s="20"/>
      <c r="CYT251" s="20"/>
      <c r="CYU251" s="20"/>
      <c r="CYV251" s="20"/>
      <c r="CYW251" s="20"/>
      <c r="CYX251" s="20"/>
      <c r="CYY251" s="20"/>
      <c r="CYZ251" s="20"/>
      <c r="CZA251" s="20"/>
      <c r="CZB251" s="20"/>
      <c r="CZC251" s="20"/>
      <c r="CZD251" s="20"/>
      <c r="CZE251" s="20"/>
      <c r="CZF251" s="20"/>
      <c r="CZG251" s="20"/>
      <c r="CZH251" s="20"/>
      <c r="CZI251" s="20"/>
      <c r="CZJ251" s="20"/>
      <c r="CZK251" s="20"/>
      <c r="CZL251" s="20"/>
      <c r="CZM251" s="20"/>
      <c r="CZN251" s="20"/>
      <c r="CZO251" s="20"/>
      <c r="CZP251" s="20"/>
      <c r="CZQ251" s="20"/>
      <c r="CZR251" s="20"/>
      <c r="CZS251" s="20"/>
      <c r="CZT251" s="20"/>
      <c r="CZU251" s="20"/>
      <c r="CZV251" s="20"/>
      <c r="CZW251" s="20"/>
      <c r="CZX251" s="20"/>
      <c r="CZY251" s="20"/>
      <c r="CZZ251" s="20"/>
      <c r="DAA251" s="20"/>
      <c r="DAB251" s="20"/>
      <c r="DAC251" s="20"/>
      <c r="DAD251" s="20"/>
      <c r="DAE251" s="20"/>
      <c r="DAF251" s="20"/>
      <c r="DAG251" s="20"/>
      <c r="DAH251" s="20"/>
      <c r="DAI251" s="20"/>
      <c r="DAJ251" s="20"/>
      <c r="DAK251" s="20"/>
      <c r="DAL251" s="20"/>
      <c r="DAM251" s="20"/>
      <c r="DAN251" s="20"/>
      <c r="DAO251" s="20"/>
      <c r="DAP251" s="20"/>
      <c r="DAQ251" s="20"/>
      <c r="DAR251" s="20"/>
      <c r="DAS251" s="20"/>
      <c r="DAT251" s="20"/>
      <c r="DAU251" s="20"/>
      <c r="DAV251" s="20"/>
      <c r="DAW251" s="20"/>
      <c r="DAX251" s="20"/>
      <c r="DAY251" s="20"/>
      <c r="DAZ251" s="20"/>
      <c r="DBA251" s="20"/>
      <c r="DBB251" s="20"/>
      <c r="DBC251" s="20"/>
      <c r="DBD251" s="20"/>
      <c r="DBE251" s="20"/>
      <c r="DBF251" s="20"/>
      <c r="DBG251" s="20"/>
      <c r="DBH251" s="20"/>
      <c r="DBI251" s="20"/>
      <c r="DBJ251" s="20"/>
      <c r="DBK251" s="20"/>
      <c r="DBL251" s="20"/>
      <c r="DBM251" s="20"/>
      <c r="DBN251" s="20"/>
      <c r="DBO251" s="20"/>
      <c r="DBP251" s="20"/>
      <c r="DBQ251" s="20"/>
      <c r="DBR251" s="20"/>
      <c r="DBS251" s="20"/>
      <c r="DBT251" s="20"/>
      <c r="DBU251" s="20"/>
      <c r="DBV251" s="20"/>
      <c r="DBW251" s="20"/>
      <c r="DBX251" s="20"/>
      <c r="DBY251" s="20"/>
      <c r="DBZ251" s="20"/>
      <c r="DCA251" s="20"/>
      <c r="DCB251" s="20"/>
      <c r="DCC251" s="20"/>
      <c r="DCD251" s="20"/>
      <c r="DCE251" s="20"/>
      <c r="DCF251" s="20"/>
      <c r="DCG251" s="20"/>
      <c r="DCH251" s="20"/>
      <c r="DCI251" s="20"/>
      <c r="DCJ251" s="20"/>
      <c r="DCK251" s="20"/>
      <c r="DCL251" s="20"/>
      <c r="DCM251" s="20"/>
      <c r="DCN251" s="20"/>
      <c r="DCO251" s="20"/>
      <c r="DCP251" s="20"/>
      <c r="DCQ251" s="20"/>
      <c r="DCR251" s="20"/>
      <c r="DCS251" s="20"/>
      <c r="DCT251" s="20"/>
      <c r="DCU251" s="20"/>
      <c r="DCV251" s="20"/>
      <c r="DCW251" s="20"/>
      <c r="DCX251" s="20"/>
      <c r="DCY251" s="20"/>
      <c r="DCZ251" s="20"/>
      <c r="DDA251" s="20"/>
      <c r="DDB251" s="20"/>
      <c r="DDC251" s="20"/>
      <c r="DDD251" s="20"/>
      <c r="DDE251" s="20"/>
      <c r="DDF251" s="20"/>
      <c r="DDG251" s="20"/>
      <c r="DDH251" s="20"/>
      <c r="DDI251" s="20"/>
      <c r="DDJ251" s="20"/>
      <c r="DDK251" s="20"/>
      <c r="DDL251" s="20"/>
      <c r="DDM251" s="20"/>
      <c r="DDN251" s="20"/>
      <c r="DDO251" s="20"/>
      <c r="DDP251" s="20"/>
      <c r="DDQ251" s="20"/>
      <c r="DDR251" s="20"/>
      <c r="DDS251" s="20"/>
      <c r="DDT251" s="20"/>
      <c r="DDU251" s="20"/>
      <c r="DDV251" s="20"/>
      <c r="DDW251" s="20"/>
      <c r="DDX251" s="20"/>
      <c r="DDY251" s="20"/>
      <c r="DDZ251" s="20"/>
      <c r="DEA251" s="20"/>
      <c r="DEB251" s="20"/>
      <c r="DEC251" s="20"/>
      <c r="DED251" s="20"/>
      <c r="DEE251" s="20"/>
      <c r="DEF251" s="20"/>
      <c r="DEG251" s="20"/>
      <c r="DEH251" s="20"/>
      <c r="DEI251" s="20"/>
      <c r="DEJ251" s="20"/>
      <c r="DEK251" s="20"/>
      <c r="DEL251" s="20"/>
      <c r="DEM251" s="20"/>
      <c r="DEN251" s="20"/>
      <c r="DEO251" s="20"/>
      <c r="DEP251" s="20"/>
      <c r="DEQ251" s="20"/>
      <c r="DER251" s="20"/>
      <c r="DES251" s="20"/>
      <c r="DET251" s="20"/>
      <c r="DEU251" s="20"/>
      <c r="DEV251" s="20"/>
      <c r="DEW251" s="20"/>
      <c r="DEX251" s="20"/>
      <c r="DEY251" s="20"/>
      <c r="DEZ251" s="20"/>
      <c r="DFA251" s="20"/>
      <c r="DFB251" s="20"/>
      <c r="DFC251" s="20"/>
      <c r="DFD251" s="20"/>
      <c r="DFE251" s="20"/>
      <c r="DFF251" s="20"/>
      <c r="DFG251" s="20"/>
      <c r="DFH251" s="20"/>
      <c r="DFI251" s="20"/>
      <c r="DFJ251" s="20"/>
      <c r="DFK251" s="20"/>
      <c r="DFL251" s="20"/>
      <c r="DFM251" s="20"/>
      <c r="DFN251" s="20"/>
      <c r="DFO251" s="20"/>
      <c r="DFP251" s="20"/>
      <c r="DFQ251" s="20"/>
      <c r="DFR251" s="20"/>
      <c r="DFS251" s="20"/>
      <c r="DFT251" s="20"/>
      <c r="DFU251" s="20"/>
      <c r="DFV251" s="20"/>
      <c r="DFW251" s="20"/>
      <c r="DFX251" s="20"/>
      <c r="DFY251" s="20"/>
      <c r="DFZ251" s="20"/>
      <c r="DGA251" s="20"/>
      <c r="DGB251" s="20"/>
      <c r="DGC251" s="20"/>
      <c r="DGD251" s="20"/>
      <c r="DGE251" s="20"/>
      <c r="DGF251" s="20"/>
      <c r="DGG251" s="20"/>
      <c r="DGH251" s="20"/>
      <c r="DGI251" s="20"/>
      <c r="DGJ251" s="20"/>
      <c r="DGK251" s="20"/>
      <c r="DGL251" s="20"/>
      <c r="DGM251" s="20"/>
      <c r="DGN251" s="20"/>
      <c r="DGO251" s="20"/>
      <c r="DGP251" s="20"/>
      <c r="DGQ251" s="20"/>
      <c r="DGR251" s="20"/>
      <c r="DGS251" s="20"/>
      <c r="DGT251" s="20"/>
      <c r="DGU251" s="20"/>
      <c r="DGV251" s="20"/>
      <c r="DGW251" s="20"/>
      <c r="DGX251" s="20"/>
      <c r="DGY251" s="20"/>
      <c r="DGZ251" s="20"/>
      <c r="DHA251" s="20"/>
      <c r="DHB251" s="20"/>
      <c r="DHC251" s="20"/>
      <c r="DHD251" s="20"/>
      <c r="DHE251" s="20"/>
      <c r="DHF251" s="20"/>
      <c r="DHG251" s="20"/>
      <c r="DHH251" s="20"/>
      <c r="DHI251" s="20"/>
      <c r="DHJ251" s="20"/>
      <c r="DHK251" s="20"/>
      <c r="DHL251" s="20"/>
      <c r="DHM251" s="20"/>
      <c r="DHN251" s="20"/>
      <c r="DHO251" s="20"/>
      <c r="DHP251" s="20"/>
      <c r="DHQ251" s="20"/>
      <c r="DHR251" s="20"/>
      <c r="DHS251" s="20"/>
      <c r="DHT251" s="20"/>
      <c r="DHU251" s="20"/>
      <c r="DHV251" s="20"/>
      <c r="DHW251" s="20"/>
      <c r="DHX251" s="20"/>
      <c r="DHY251" s="20"/>
      <c r="DHZ251" s="20"/>
      <c r="DIA251" s="20"/>
      <c r="DIB251" s="20"/>
      <c r="DIC251" s="20"/>
      <c r="DID251" s="20"/>
      <c r="DIE251" s="20"/>
      <c r="DIF251" s="20"/>
      <c r="DIG251" s="20"/>
      <c r="DIH251" s="20"/>
      <c r="DII251" s="20"/>
      <c r="DIJ251" s="20"/>
      <c r="DIK251" s="20"/>
      <c r="DIL251" s="20"/>
      <c r="DIM251" s="20"/>
      <c r="DIN251" s="20"/>
      <c r="DIO251" s="20"/>
      <c r="DIP251" s="20"/>
      <c r="DIQ251" s="20"/>
      <c r="DIR251" s="20"/>
      <c r="DIS251" s="20"/>
      <c r="DIT251" s="20"/>
      <c r="DIU251" s="20"/>
      <c r="DIV251" s="20"/>
      <c r="DIW251" s="20"/>
      <c r="DIX251" s="20"/>
      <c r="DIY251" s="20"/>
      <c r="DIZ251" s="20"/>
      <c r="DJA251" s="20"/>
      <c r="DJB251" s="20"/>
      <c r="DJC251" s="20"/>
      <c r="DJD251" s="20"/>
      <c r="DJE251" s="20"/>
      <c r="DJF251" s="20"/>
      <c r="DJG251" s="20"/>
      <c r="DJH251" s="20"/>
      <c r="DJI251" s="20"/>
      <c r="DJJ251" s="20"/>
      <c r="DJK251" s="20"/>
      <c r="DJL251" s="20"/>
      <c r="DJM251" s="20"/>
      <c r="DJN251" s="20"/>
      <c r="DJO251" s="20"/>
      <c r="DJP251" s="20"/>
      <c r="DJQ251" s="20"/>
      <c r="DJR251" s="20"/>
      <c r="DJS251" s="20"/>
      <c r="DJT251" s="20"/>
      <c r="DJU251" s="20"/>
      <c r="DJV251" s="20"/>
      <c r="DJW251" s="20"/>
      <c r="DJX251" s="20"/>
      <c r="DJY251" s="20"/>
      <c r="DJZ251" s="20"/>
      <c r="DKA251" s="20"/>
      <c r="DKB251" s="20"/>
      <c r="DKC251" s="20"/>
      <c r="DKD251" s="20"/>
      <c r="DKE251" s="20"/>
      <c r="DKF251" s="20"/>
      <c r="DKG251" s="20"/>
      <c r="DKH251" s="20"/>
      <c r="DKI251" s="20"/>
      <c r="DKJ251" s="20"/>
      <c r="DKK251" s="20"/>
      <c r="DKL251" s="20"/>
      <c r="DKM251" s="20"/>
      <c r="DKN251" s="20"/>
      <c r="DKO251" s="20"/>
      <c r="DKP251" s="20"/>
      <c r="DKQ251" s="20"/>
      <c r="DKR251" s="20"/>
      <c r="DKS251" s="20"/>
      <c r="DKT251" s="20"/>
      <c r="DKU251" s="20"/>
      <c r="DKV251" s="20"/>
      <c r="DKW251" s="20"/>
      <c r="DKX251" s="20"/>
      <c r="DKY251" s="20"/>
      <c r="DKZ251" s="20"/>
      <c r="DLA251" s="20"/>
      <c r="DLB251" s="20"/>
      <c r="DLC251" s="20"/>
      <c r="DLD251" s="20"/>
      <c r="DLE251" s="20"/>
      <c r="DLF251" s="20"/>
      <c r="DLG251" s="20"/>
      <c r="DLH251" s="20"/>
      <c r="DLI251" s="20"/>
      <c r="DLJ251" s="20"/>
      <c r="DLK251" s="20"/>
      <c r="DLL251" s="20"/>
      <c r="DLM251" s="20"/>
      <c r="DLN251" s="20"/>
      <c r="DLO251" s="20"/>
      <c r="DLP251" s="20"/>
      <c r="DLQ251" s="20"/>
      <c r="DLR251" s="20"/>
      <c r="DLS251" s="20"/>
      <c r="DLT251" s="20"/>
      <c r="DLU251" s="20"/>
      <c r="DLV251" s="20"/>
      <c r="DLW251" s="20"/>
      <c r="DLX251" s="20"/>
      <c r="DLY251" s="20"/>
      <c r="DLZ251" s="20"/>
      <c r="DMA251" s="20"/>
      <c r="DMB251" s="20"/>
      <c r="DMC251" s="20"/>
      <c r="DMD251" s="20"/>
      <c r="DME251" s="20"/>
      <c r="DMF251" s="20"/>
      <c r="DMG251" s="20"/>
      <c r="DMH251" s="20"/>
      <c r="DMI251" s="20"/>
      <c r="DMJ251" s="20"/>
      <c r="DMK251" s="20"/>
      <c r="DML251" s="20"/>
      <c r="DMM251" s="20"/>
      <c r="DMN251" s="20"/>
      <c r="DMO251" s="20"/>
      <c r="DMP251" s="20"/>
      <c r="DMQ251" s="20"/>
      <c r="DMR251" s="20"/>
      <c r="DMS251" s="20"/>
      <c r="DMT251" s="20"/>
      <c r="DMU251" s="20"/>
      <c r="DMV251" s="20"/>
      <c r="DMW251" s="20"/>
      <c r="DMX251" s="20"/>
      <c r="DMY251" s="20"/>
      <c r="DMZ251" s="20"/>
      <c r="DNA251" s="20"/>
      <c r="DNB251" s="20"/>
      <c r="DNC251" s="20"/>
      <c r="DND251" s="20"/>
      <c r="DNE251" s="20"/>
      <c r="DNF251" s="20"/>
      <c r="DNG251" s="20"/>
      <c r="DNH251" s="20"/>
      <c r="DNI251" s="20"/>
      <c r="DNJ251" s="20"/>
      <c r="DNK251" s="20"/>
      <c r="DNL251" s="20"/>
      <c r="DNM251" s="20"/>
      <c r="DNN251" s="20"/>
      <c r="DNO251" s="20"/>
      <c r="DNP251" s="20"/>
      <c r="DNQ251" s="20"/>
      <c r="DNR251" s="20"/>
      <c r="DNS251" s="20"/>
      <c r="DNT251" s="20"/>
      <c r="DNU251" s="20"/>
      <c r="DNV251" s="20"/>
      <c r="DNW251" s="20"/>
      <c r="DNX251" s="20"/>
      <c r="DNY251" s="20"/>
      <c r="DNZ251" s="20"/>
      <c r="DOA251" s="20"/>
      <c r="DOB251" s="20"/>
      <c r="DOC251" s="20"/>
      <c r="DOD251" s="20"/>
      <c r="DOE251" s="20"/>
      <c r="DOF251" s="20"/>
      <c r="DOG251" s="20"/>
      <c r="DOH251" s="20"/>
      <c r="DOI251" s="20"/>
      <c r="DOJ251" s="20"/>
      <c r="DOK251" s="20"/>
      <c r="DOL251" s="20"/>
      <c r="DOM251" s="20"/>
      <c r="DON251" s="20"/>
      <c r="DOO251" s="20"/>
      <c r="DOP251" s="20"/>
      <c r="DOQ251" s="20"/>
      <c r="DOR251" s="20"/>
      <c r="DOS251" s="20"/>
      <c r="DOT251" s="20"/>
      <c r="DOU251" s="20"/>
      <c r="DOV251" s="20"/>
      <c r="DOW251" s="20"/>
      <c r="DOX251" s="20"/>
      <c r="DOY251" s="20"/>
      <c r="DOZ251" s="20"/>
      <c r="DPA251" s="20"/>
      <c r="DPB251" s="20"/>
      <c r="DPC251" s="20"/>
      <c r="DPD251" s="20"/>
      <c r="DPE251" s="20"/>
      <c r="DPF251" s="20"/>
      <c r="DPG251" s="20"/>
      <c r="DPH251" s="20"/>
      <c r="DPI251" s="20"/>
      <c r="DPJ251" s="20"/>
      <c r="DPK251" s="20"/>
      <c r="DPL251" s="20"/>
      <c r="DPM251" s="20"/>
      <c r="DPN251" s="20"/>
      <c r="DPO251" s="20"/>
      <c r="DPP251" s="20"/>
      <c r="DPQ251" s="20"/>
      <c r="DPR251" s="20"/>
      <c r="DPS251" s="20"/>
      <c r="DPT251" s="20"/>
      <c r="DPU251" s="20"/>
      <c r="DPV251" s="20"/>
      <c r="DPW251" s="20"/>
      <c r="DPX251" s="20"/>
      <c r="DPY251" s="20"/>
      <c r="DPZ251" s="20"/>
      <c r="DQA251" s="20"/>
      <c r="DQB251" s="20"/>
      <c r="DQC251" s="20"/>
      <c r="DQD251" s="20"/>
      <c r="DQE251" s="20"/>
      <c r="DQF251" s="20"/>
      <c r="DQG251" s="20"/>
      <c r="DQH251" s="20"/>
      <c r="DQI251" s="20"/>
      <c r="DQJ251" s="20"/>
      <c r="DQK251" s="20"/>
      <c r="DQL251" s="20"/>
      <c r="DQM251" s="20"/>
      <c r="DQN251" s="20"/>
      <c r="DQO251" s="20"/>
      <c r="DQP251" s="20"/>
      <c r="DQQ251" s="20"/>
      <c r="DQR251" s="20"/>
      <c r="DQS251" s="20"/>
      <c r="DQT251" s="20"/>
      <c r="DQU251" s="20"/>
      <c r="DQV251" s="20"/>
      <c r="DQW251" s="20"/>
      <c r="DQX251" s="20"/>
      <c r="DQY251" s="20"/>
      <c r="DQZ251" s="20"/>
      <c r="DRA251" s="20"/>
      <c r="DRB251" s="20"/>
      <c r="DRC251" s="20"/>
      <c r="DRD251" s="20"/>
      <c r="DRE251" s="20"/>
      <c r="DRF251" s="20"/>
      <c r="DRG251" s="20"/>
      <c r="DRH251" s="20"/>
      <c r="DRI251" s="20"/>
      <c r="DRJ251" s="20"/>
      <c r="DRK251" s="20"/>
      <c r="DRL251" s="20"/>
      <c r="DRM251" s="20"/>
      <c r="DRN251" s="20"/>
      <c r="DRO251" s="20"/>
      <c r="DRP251" s="20"/>
      <c r="DRQ251" s="20"/>
      <c r="DRR251" s="20"/>
      <c r="DRS251" s="20"/>
      <c r="DRT251" s="20"/>
      <c r="DRU251" s="20"/>
      <c r="DRV251" s="20"/>
      <c r="DRW251" s="20"/>
      <c r="DRX251" s="20"/>
      <c r="DRY251" s="20"/>
      <c r="DRZ251" s="20"/>
      <c r="DSA251" s="20"/>
      <c r="DSB251" s="20"/>
      <c r="DSC251" s="20"/>
      <c r="DSD251" s="20"/>
      <c r="DSE251" s="20"/>
      <c r="DSF251" s="20"/>
      <c r="DSG251" s="20"/>
      <c r="DSH251" s="20"/>
      <c r="DSI251" s="20"/>
      <c r="DSJ251" s="20"/>
      <c r="DSK251" s="20"/>
      <c r="DSL251" s="20"/>
      <c r="DSM251" s="20"/>
      <c r="DSN251" s="20"/>
      <c r="DSO251" s="20"/>
      <c r="DSP251" s="20"/>
      <c r="DSQ251" s="20"/>
      <c r="DSR251" s="20"/>
      <c r="DSS251" s="20"/>
      <c r="DST251" s="20"/>
      <c r="DSU251" s="20"/>
      <c r="DSV251" s="20"/>
      <c r="DSW251" s="20"/>
      <c r="DSX251" s="20"/>
      <c r="DSY251" s="20"/>
      <c r="DSZ251" s="20"/>
      <c r="DTA251" s="20"/>
      <c r="DTB251" s="20"/>
      <c r="DTC251" s="20"/>
      <c r="DTD251" s="20"/>
      <c r="DTE251" s="20"/>
      <c r="DTF251" s="20"/>
      <c r="DTG251" s="20"/>
      <c r="DTH251" s="20"/>
      <c r="DTI251" s="20"/>
      <c r="DTJ251" s="20"/>
      <c r="DTK251" s="20"/>
      <c r="DTL251" s="20"/>
      <c r="DTM251" s="20"/>
      <c r="DTN251" s="20"/>
      <c r="DTO251" s="20"/>
      <c r="DTP251" s="20"/>
      <c r="DTQ251" s="20"/>
      <c r="DTR251" s="20"/>
      <c r="DTS251" s="20"/>
      <c r="DTT251" s="20"/>
      <c r="DTU251" s="20"/>
      <c r="DTV251" s="20"/>
      <c r="DTW251" s="20"/>
      <c r="DTX251" s="20"/>
      <c r="DTY251" s="20"/>
      <c r="DTZ251" s="20"/>
      <c r="DUA251" s="20"/>
      <c r="DUB251" s="20"/>
      <c r="DUC251" s="20"/>
      <c r="DUD251" s="20"/>
      <c r="DUE251" s="20"/>
      <c r="DUF251" s="20"/>
      <c r="DUG251" s="20"/>
      <c r="DUH251" s="20"/>
      <c r="DUI251" s="20"/>
      <c r="DUJ251" s="20"/>
      <c r="DUK251" s="20"/>
      <c r="DUL251" s="20"/>
      <c r="DUM251" s="20"/>
      <c r="DUN251" s="20"/>
      <c r="DUO251" s="20"/>
      <c r="DUP251" s="20"/>
      <c r="DUQ251" s="20"/>
      <c r="DUR251" s="20"/>
      <c r="DUS251" s="20"/>
      <c r="DUT251" s="20"/>
      <c r="DUU251" s="20"/>
      <c r="DUV251" s="20"/>
      <c r="DUW251" s="20"/>
      <c r="DUX251" s="20"/>
      <c r="DUY251" s="20"/>
      <c r="DUZ251" s="20"/>
      <c r="DVA251" s="20"/>
      <c r="DVB251" s="20"/>
      <c r="DVC251" s="20"/>
      <c r="DVD251" s="20"/>
      <c r="DVE251" s="20"/>
      <c r="DVF251" s="20"/>
      <c r="DVG251" s="20"/>
      <c r="DVH251" s="20"/>
      <c r="DVI251" s="20"/>
      <c r="DVJ251" s="20"/>
      <c r="DVK251" s="20"/>
      <c r="DVL251" s="20"/>
      <c r="DVM251" s="20"/>
      <c r="DVN251" s="20"/>
      <c r="DVO251" s="20"/>
      <c r="DVP251" s="20"/>
      <c r="DVQ251" s="20"/>
      <c r="DVR251" s="20"/>
      <c r="DVS251" s="20"/>
      <c r="DVT251" s="20"/>
      <c r="DVU251" s="20"/>
      <c r="DVV251" s="20"/>
      <c r="DVW251" s="20"/>
      <c r="DVX251" s="20"/>
      <c r="DVY251" s="20"/>
      <c r="DVZ251" s="20"/>
      <c r="DWA251" s="20"/>
      <c r="DWB251" s="20"/>
      <c r="DWC251" s="20"/>
      <c r="DWD251" s="20"/>
      <c r="DWE251" s="20"/>
      <c r="DWF251" s="20"/>
      <c r="DWG251" s="20"/>
      <c r="DWH251" s="20"/>
      <c r="DWI251" s="20"/>
      <c r="DWJ251" s="20"/>
      <c r="DWK251" s="20"/>
      <c r="DWL251" s="20"/>
      <c r="DWM251" s="20"/>
      <c r="DWN251" s="20"/>
      <c r="DWO251" s="20"/>
      <c r="DWP251" s="20"/>
      <c r="DWQ251" s="20"/>
      <c r="DWR251" s="20"/>
      <c r="DWS251" s="20"/>
      <c r="DWT251" s="20"/>
      <c r="DWU251" s="20"/>
      <c r="DWV251" s="20"/>
      <c r="DWW251" s="20"/>
      <c r="DWX251" s="20"/>
      <c r="DWY251" s="20"/>
      <c r="DWZ251" s="20"/>
      <c r="DXA251" s="20"/>
      <c r="DXB251" s="20"/>
      <c r="DXC251" s="20"/>
      <c r="DXD251" s="20"/>
      <c r="DXE251" s="20"/>
      <c r="DXF251" s="20"/>
      <c r="DXG251" s="20"/>
      <c r="DXH251" s="20"/>
      <c r="DXI251" s="20"/>
      <c r="DXJ251" s="20"/>
      <c r="DXK251" s="20"/>
      <c r="DXL251" s="20"/>
      <c r="DXM251" s="20"/>
      <c r="DXN251" s="20"/>
      <c r="DXO251" s="20"/>
      <c r="DXP251" s="20"/>
      <c r="DXQ251" s="20"/>
      <c r="DXR251" s="20"/>
      <c r="DXS251" s="20"/>
      <c r="DXT251" s="20"/>
      <c r="DXU251" s="20"/>
      <c r="DXV251" s="20"/>
      <c r="DXW251" s="20"/>
      <c r="DXX251" s="20"/>
      <c r="DXY251" s="20"/>
      <c r="DXZ251" s="20"/>
      <c r="DYA251" s="20"/>
      <c r="DYB251" s="20"/>
      <c r="DYC251" s="20"/>
      <c r="DYD251" s="20"/>
      <c r="DYE251" s="20"/>
      <c r="DYF251" s="20"/>
      <c r="DYG251" s="20"/>
      <c r="DYH251" s="20"/>
      <c r="DYI251" s="20"/>
      <c r="DYJ251" s="20"/>
      <c r="DYK251" s="20"/>
      <c r="DYL251" s="20"/>
      <c r="DYM251" s="20"/>
      <c r="DYN251" s="20"/>
      <c r="DYO251" s="20"/>
      <c r="DYP251" s="20"/>
      <c r="DYQ251" s="20"/>
      <c r="DYR251" s="20"/>
      <c r="DYS251" s="20"/>
      <c r="DYT251" s="20"/>
      <c r="DYU251" s="20"/>
      <c r="DYV251" s="20"/>
      <c r="DYW251" s="20"/>
      <c r="DYX251" s="20"/>
      <c r="DYY251" s="20"/>
      <c r="DYZ251" s="20"/>
      <c r="DZA251" s="20"/>
      <c r="DZB251" s="20"/>
      <c r="DZC251" s="20"/>
      <c r="DZD251" s="20"/>
      <c r="DZE251" s="20"/>
      <c r="DZF251" s="20"/>
      <c r="DZG251" s="20"/>
      <c r="DZH251" s="20"/>
      <c r="DZI251" s="20"/>
      <c r="DZJ251" s="20"/>
      <c r="DZK251" s="20"/>
      <c r="DZL251" s="20"/>
      <c r="DZM251" s="20"/>
      <c r="DZN251" s="20"/>
      <c r="DZO251" s="20"/>
      <c r="DZP251" s="20"/>
      <c r="DZQ251" s="20"/>
      <c r="DZR251" s="20"/>
      <c r="DZS251" s="20"/>
      <c r="DZT251" s="20"/>
      <c r="DZU251" s="20"/>
      <c r="DZV251" s="20"/>
      <c r="DZW251" s="20"/>
      <c r="DZX251" s="20"/>
      <c r="DZY251" s="20"/>
      <c r="DZZ251" s="20"/>
      <c r="EAA251" s="20"/>
      <c r="EAB251" s="20"/>
      <c r="EAC251" s="20"/>
      <c r="EAD251" s="20"/>
      <c r="EAE251" s="20"/>
      <c r="EAF251" s="20"/>
      <c r="EAG251" s="20"/>
      <c r="EAH251" s="20"/>
      <c r="EAI251" s="20"/>
      <c r="EAJ251" s="20"/>
      <c r="EAK251" s="20"/>
      <c r="EAL251" s="20"/>
      <c r="EAM251" s="20"/>
      <c r="EAN251" s="20"/>
      <c r="EAO251" s="20"/>
      <c r="EAP251" s="20"/>
      <c r="EAQ251" s="20"/>
      <c r="EAR251" s="20"/>
      <c r="EAS251" s="20"/>
      <c r="EAT251" s="20"/>
      <c r="EAU251" s="20"/>
      <c r="EAV251" s="20"/>
      <c r="EAW251" s="20"/>
      <c r="EAX251" s="20"/>
      <c r="EAY251" s="20"/>
      <c r="EAZ251" s="20"/>
      <c r="EBA251" s="20"/>
      <c r="EBB251" s="20"/>
      <c r="EBC251" s="20"/>
      <c r="EBD251" s="20"/>
      <c r="EBE251" s="20"/>
      <c r="EBF251" s="20"/>
      <c r="EBG251" s="20"/>
      <c r="EBH251" s="20"/>
      <c r="EBI251" s="20"/>
      <c r="EBJ251" s="20"/>
      <c r="EBK251" s="20"/>
      <c r="EBL251" s="20"/>
      <c r="EBM251" s="20"/>
      <c r="EBN251" s="20"/>
      <c r="EBO251" s="20"/>
      <c r="EBP251" s="20"/>
      <c r="EBQ251" s="20"/>
      <c r="EBR251" s="20"/>
      <c r="EBS251" s="20"/>
      <c r="EBT251" s="20"/>
      <c r="EBU251" s="20"/>
      <c r="EBV251" s="20"/>
      <c r="EBW251" s="20"/>
      <c r="EBX251" s="20"/>
      <c r="EBY251" s="20"/>
      <c r="EBZ251" s="20"/>
      <c r="ECA251" s="20"/>
      <c r="ECB251" s="20"/>
      <c r="ECC251" s="20"/>
      <c r="ECD251" s="20"/>
      <c r="ECE251" s="20"/>
      <c r="ECF251" s="20"/>
      <c r="ECG251" s="20"/>
      <c r="ECH251" s="20"/>
      <c r="ECI251" s="20"/>
      <c r="ECJ251" s="20"/>
      <c r="ECK251" s="20"/>
      <c r="ECL251" s="20"/>
      <c r="ECM251" s="20"/>
      <c r="ECN251" s="20"/>
      <c r="ECO251" s="20"/>
      <c r="ECP251" s="20"/>
      <c r="ECQ251" s="20"/>
      <c r="ECR251" s="20"/>
      <c r="ECS251" s="20"/>
      <c r="ECT251" s="20"/>
      <c r="ECU251" s="20"/>
      <c r="ECV251" s="20"/>
      <c r="ECW251" s="20"/>
      <c r="ECX251" s="20"/>
      <c r="ECY251" s="20"/>
      <c r="ECZ251" s="20"/>
      <c r="EDA251" s="20"/>
      <c r="EDB251" s="20"/>
      <c r="EDC251" s="20"/>
      <c r="EDD251" s="20"/>
      <c r="EDE251" s="20"/>
      <c r="EDF251" s="20"/>
      <c r="EDG251" s="20"/>
      <c r="EDH251" s="20"/>
      <c r="EDI251" s="20"/>
      <c r="EDJ251" s="20"/>
      <c r="EDK251" s="20"/>
      <c r="EDL251" s="20"/>
      <c r="EDM251" s="20"/>
      <c r="EDN251" s="20"/>
      <c r="EDO251" s="20"/>
      <c r="EDP251" s="20"/>
      <c r="EDQ251" s="20"/>
      <c r="EDR251" s="20"/>
      <c r="EDS251" s="20"/>
      <c r="EDT251" s="20"/>
      <c r="EDU251" s="20"/>
      <c r="EDV251" s="20"/>
      <c r="EDW251" s="20"/>
      <c r="EDX251" s="20"/>
      <c r="EDY251" s="20"/>
      <c r="EDZ251" s="20"/>
      <c r="EEA251" s="20"/>
      <c r="EEB251" s="20"/>
      <c r="EEC251" s="20"/>
      <c r="EED251" s="20"/>
      <c r="EEE251" s="20"/>
      <c r="EEF251" s="20"/>
      <c r="EEG251" s="20"/>
      <c r="EEH251" s="20"/>
      <c r="EEI251" s="20"/>
      <c r="EEJ251" s="20"/>
      <c r="EEK251" s="20"/>
      <c r="EEL251" s="20"/>
      <c r="EEM251" s="20"/>
      <c r="EEN251" s="20"/>
      <c r="EEO251" s="20"/>
      <c r="EEP251" s="20"/>
      <c r="EEQ251" s="20"/>
      <c r="EER251" s="20"/>
      <c r="EES251" s="20"/>
      <c r="EET251" s="20"/>
      <c r="EEU251" s="20"/>
      <c r="EEV251" s="20"/>
      <c r="EEW251" s="20"/>
      <c r="EEX251" s="20"/>
      <c r="EEY251" s="20"/>
      <c r="EEZ251" s="20"/>
      <c r="EFA251" s="20"/>
      <c r="EFB251" s="20"/>
      <c r="EFC251" s="20"/>
      <c r="EFD251" s="20"/>
      <c r="EFE251" s="20"/>
      <c r="EFF251" s="20"/>
      <c r="EFG251" s="20"/>
      <c r="EFH251" s="20"/>
      <c r="EFI251" s="20"/>
      <c r="EFJ251" s="20"/>
      <c r="EFK251" s="20"/>
      <c r="EFL251" s="20"/>
      <c r="EFM251" s="20"/>
      <c r="EFN251" s="20"/>
      <c r="EFO251" s="20"/>
      <c r="EFP251" s="20"/>
      <c r="EFQ251" s="20"/>
      <c r="EFR251" s="20"/>
      <c r="EFS251" s="20"/>
      <c r="EFT251" s="20"/>
      <c r="EFU251" s="20"/>
      <c r="EFV251" s="20"/>
      <c r="EFW251" s="20"/>
      <c r="EFX251" s="20"/>
      <c r="EFY251" s="20"/>
      <c r="EFZ251" s="20"/>
      <c r="EGA251" s="20"/>
      <c r="EGB251" s="20"/>
      <c r="EGC251" s="20"/>
      <c r="EGD251" s="20"/>
      <c r="EGE251" s="20"/>
      <c r="EGF251" s="20"/>
      <c r="EGG251" s="20"/>
      <c r="EGH251" s="20"/>
      <c r="EGI251" s="20"/>
      <c r="EGJ251" s="20"/>
      <c r="EGK251" s="20"/>
      <c r="EGL251" s="20"/>
      <c r="EGM251" s="20"/>
      <c r="EGN251" s="20"/>
      <c r="EGO251" s="20"/>
      <c r="EGP251" s="20"/>
      <c r="EGQ251" s="20"/>
      <c r="EGR251" s="20"/>
      <c r="EGS251" s="20"/>
      <c r="EGT251" s="20"/>
      <c r="EGU251" s="20"/>
      <c r="EGV251" s="20"/>
      <c r="EGW251" s="20"/>
      <c r="EGX251" s="20"/>
      <c r="EGY251" s="20"/>
      <c r="EGZ251" s="20"/>
      <c r="EHA251" s="20"/>
      <c r="EHB251" s="20"/>
      <c r="EHC251" s="20"/>
      <c r="EHD251" s="20"/>
      <c r="EHE251" s="20"/>
      <c r="EHF251" s="20"/>
      <c r="EHG251" s="20"/>
      <c r="EHH251" s="20"/>
      <c r="EHI251" s="20"/>
      <c r="EHJ251" s="20"/>
      <c r="EHK251" s="20"/>
      <c r="EHL251" s="20"/>
      <c r="EHM251" s="20"/>
      <c r="EHN251" s="20"/>
      <c r="EHO251" s="20"/>
      <c r="EHP251" s="20"/>
      <c r="EHQ251" s="20"/>
      <c r="EHR251" s="20"/>
      <c r="EHS251" s="20"/>
      <c r="EHT251" s="20"/>
      <c r="EHU251" s="20"/>
      <c r="EHV251" s="20"/>
      <c r="EHW251" s="20"/>
      <c r="EHX251" s="20"/>
      <c r="EHY251" s="20"/>
      <c r="EHZ251" s="20"/>
      <c r="EIA251" s="20"/>
      <c r="EIB251" s="20"/>
      <c r="EIC251" s="20"/>
      <c r="EID251" s="20"/>
      <c r="EIE251" s="20"/>
      <c r="EIF251" s="20"/>
      <c r="EIG251" s="20"/>
      <c r="EIH251" s="20"/>
      <c r="EII251" s="20"/>
      <c r="EIJ251" s="20"/>
      <c r="EIK251" s="20"/>
      <c r="EIL251" s="20"/>
      <c r="EIM251" s="20"/>
      <c r="EIN251" s="20"/>
      <c r="EIO251" s="20"/>
      <c r="EIP251" s="20"/>
      <c r="EIQ251" s="20"/>
      <c r="EIR251" s="20"/>
      <c r="EIS251" s="20"/>
      <c r="EIT251" s="20"/>
      <c r="EIU251" s="20"/>
      <c r="EIV251" s="20"/>
      <c r="EIW251" s="20"/>
      <c r="EIX251" s="20"/>
      <c r="EIY251" s="20"/>
      <c r="EIZ251" s="20"/>
      <c r="EJA251" s="20"/>
      <c r="EJB251" s="20"/>
      <c r="EJC251" s="20"/>
      <c r="EJD251" s="20"/>
      <c r="EJE251" s="20"/>
      <c r="EJF251" s="20"/>
      <c r="EJG251" s="20"/>
      <c r="EJH251" s="20"/>
      <c r="EJI251" s="20"/>
      <c r="EJJ251" s="20"/>
      <c r="EJK251" s="20"/>
      <c r="EJL251" s="20"/>
      <c r="EJM251" s="20"/>
      <c r="EJN251" s="20"/>
      <c r="EJO251" s="20"/>
      <c r="EJP251" s="20"/>
      <c r="EJQ251" s="20"/>
      <c r="EJR251" s="20"/>
      <c r="EJS251" s="20"/>
      <c r="EJT251" s="20"/>
      <c r="EJU251" s="20"/>
      <c r="EJV251" s="20"/>
      <c r="EJW251" s="20"/>
      <c r="EJX251" s="20"/>
      <c r="EJY251" s="20"/>
      <c r="EJZ251" s="20"/>
      <c r="EKA251" s="20"/>
      <c r="EKB251" s="20"/>
      <c r="EKC251" s="20"/>
      <c r="EKD251" s="20"/>
      <c r="EKE251" s="20"/>
      <c r="EKF251" s="20"/>
      <c r="EKG251" s="20"/>
      <c r="EKH251" s="20"/>
      <c r="EKI251" s="20"/>
      <c r="EKJ251" s="20"/>
      <c r="EKK251" s="20"/>
      <c r="EKL251" s="20"/>
      <c r="EKM251" s="20"/>
      <c r="EKN251" s="20"/>
      <c r="EKO251" s="20"/>
      <c r="EKP251" s="20"/>
      <c r="EKQ251" s="20"/>
      <c r="EKR251" s="20"/>
      <c r="EKS251" s="20"/>
      <c r="EKT251" s="20"/>
      <c r="EKU251" s="20"/>
      <c r="EKV251" s="20"/>
      <c r="EKW251" s="20"/>
      <c r="EKX251" s="20"/>
      <c r="EKY251" s="20"/>
      <c r="EKZ251" s="20"/>
      <c r="ELA251" s="20"/>
      <c r="ELB251" s="20"/>
      <c r="ELC251" s="20"/>
      <c r="ELD251" s="20"/>
      <c r="ELE251" s="20"/>
      <c r="ELF251" s="20"/>
      <c r="ELG251" s="20"/>
      <c r="ELH251" s="20"/>
      <c r="ELI251" s="20"/>
      <c r="ELJ251" s="20"/>
      <c r="ELK251" s="20"/>
      <c r="ELL251" s="20"/>
      <c r="ELM251" s="20"/>
      <c r="ELN251" s="20"/>
      <c r="ELO251" s="20"/>
      <c r="ELP251" s="20"/>
      <c r="ELQ251" s="20"/>
      <c r="ELR251" s="20"/>
      <c r="ELS251" s="20"/>
      <c r="ELT251" s="20"/>
      <c r="ELU251" s="20"/>
      <c r="ELV251" s="20"/>
      <c r="ELW251" s="20"/>
      <c r="ELX251" s="20"/>
      <c r="ELY251" s="20"/>
      <c r="ELZ251" s="20"/>
      <c r="EMA251" s="20"/>
      <c r="EMB251" s="20"/>
      <c r="EMC251" s="20"/>
      <c r="EMD251" s="20"/>
      <c r="EME251" s="20"/>
      <c r="EMF251" s="20"/>
      <c r="EMG251" s="20"/>
      <c r="EMH251" s="20"/>
      <c r="EMI251" s="20"/>
      <c r="EMJ251" s="20"/>
      <c r="EMK251" s="20"/>
      <c r="EML251" s="20"/>
      <c r="EMM251" s="20"/>
      <c r="EMN251" s="20"/>
      <c r="EMO251" s="20"/>
      <c r="EMP251" s="20"/>
      <c r="EMQ251" s="20"/>
      <c r="EMR251" s="20"/>
      <c r="EMS251" s="20"/>
      <c r="EMT251" s="20"/>
      <c r="EMU251" s="20"/>
      <c r="EMV251" s="20"/>
      <c r="EMW251" s="20"/>
      <c r="EMX251" s="20"/>
      <c r="EMY251" s="20"/>
      <c r="EMZ251" s="20"/>
      <c r="ENA251" s="20"/>
      <c r="ENB251" s="20"/>
      <c r="ENC251" s="20"/>
      <c r="END251" s="20"/>
      <c r="ENE251" s="20"/>
      <c r="ENF251" s="20"/>
      <c r="ENG251" s="20"/>
      <c r="ENH251" s="20"/>
      <c r="ENI251" s="20"/>
      <c r="ENJ251" s="20"/>
      <c r="ENK251" s="20"/>
      <c r="ENL251" s="20"/>
      <c r="ENM251" s="20"/>
      <c r="ENN251" s="20"/>
      <c r="ENO251" s="20"/>
      <c r="ENP251" s="20"/>
      <c r="ENQ251" s="20"/>
      <c r="ENR251" s="20"/>
      <c r="ENS251" s="20"/>
      <c r="ENT251" s="20"/>
      <c r="ENU251" s="20"/>
      <c r="ENV251" s="20"/>
      <c r="ENW251" s="20"/>
      <c r="ENX251" s="20"/>
      <c r="ENY251" s="20"/>
      <c r="ENZ251" s="20"/>
      <c r="EOA251" s="20"/>
      <c r="EOB251" s="20"/>
      <c r="EOC251" s="20"/>
      <c r="EOD251" s="20"/>
      <c r="EOE251" s="20"/>
      <c r="EOF251" s="20"/>
      <c r="EOG251" s="20"/>
      <c r="EOH251" s="20"/>
      <c r="EOI251" s="20"/>
      <c r="EOJ251" s="20"/>
      <c r="EOK251" s="20"/>
      <c r="EOL251" s="20"/>
      <c r="EOM251" s="20"/>
      <c r="EON251" s="20"/>
      <c r="EOO251" s="20"/>
      <c r="EOP251" s="20"/>
      <c r="EOQ251" s="20"/>
      <c r="EOR251" s="20"/>
      <c r="EOS251" s="20"/>
      <c r="EOT251" s="20"/>
      <c r="EOU251" s="20"/>
      <c r="EOV251" s="20"/>
      <c r="EOW251" s="20"/>
      <c r="EOX251" s="20"/>
      <c r="EOY251" s="20"/>
      <c r="EOZ251" s="20"/>
      <c r="EPA251" s="20"/>
      <c r="EPB251" s="20"/>
      <c r="EPC251" s="20"/>
      <c r="EPD251" s="20"/>
      <c r="EPE251" s="20"/>
      <c r="EPF251" s="20"/>
      <c r="EPG251" s="20"/>
      <c r="EPH251" s="20"/>
      <c r="EPI251" s="20"/>
      <c r="EPJ251" s="20"/>
      <c r="EPK251" s="20"/>
      <c r="EPL251" s="20"/>
      <c r="EPM251" s="20"/>
      <c r="EPN251" s="20"/>
      <c r="EPO251" s="20"/>
      <c r="EPP251" s="20"/>
      <c r="EPQ251" s="20"/>
      <c r="EPR251" s="20"/>
      <c r="EPS251" s="20"/>
      <c r="EPT251" s="20"/>
      <c r="EPU251" s="20"/>
      <c r="EPV251" s="20"/>
      <c r="EPW251" s="20"/>
      <c r="EPX251" s="20"/>
      <c r="EPY251" s="20"/>
      <c r="EPZ251" s="20"/>
      <c r="EQA251" s="20"/>
      <c r="EQB251" s="20"/>
      <c r="EQC251" s="20"/>
      <c r="EQD251" s="20"/>
      <c r="EQE251" s="20"/>
      <c r="EQF251" s="20"/>
      <c r="EQG251" s="20"/>
      <c r="EQH251" s="20"/>
      <c r="EQI251" s="20"/>
      <c r="EQJ251" s="20"/>
      <c r="EQK251" s="20"/>
      <c r="EQL251" s="20"/>
      <c r="EQM251" s="20"/>
      <c r="EQN251" s="20"/>
      <c r="EQO251" s="20"/>
      <c r="EQP251" s="20"/>
      <c r="EQQ251" s="20"/>
      <c r="EQR251" s="20"/>
      <c r="EQS251" s="20"/>
      <c r="EQT251" s="20"/>
      <c r="EQU251" s="20"/>
      <c r="EQV251" s="20"/>
      <c r="EQW251" s="20"/>
      <c r="EQX251" s="20"/>
      <c r="EQY251" s="20"/>
      <c r="EQZ251" s="20"/>
      <c r="ERA251" s="20"/>
      <c r="ERB251" s="20"/>
      <c r="ERC251" s="20"/>
      <c r="ERD251" s="20"/>
      <c r="ERE251" s="20"/>
      <c r="ERF251" s="20"/>
      <c r="ERG251" s="20"/>
      <c r="ERH251" s="20"/>
      <c r="ERI251" s="20"/>
      <c r="ERJ251" s="20"/>
      <c r="ERK251" s="20"/>
      <c r="ERL251" s="20"/>
      <c r="ERM251" s="20"/>
      <c r="ERN251" s="20"/>
      <c r="ERO251" s="20"/>
      <c r="ERP251" s="20"/>
      <c r="ERQ251" s="20"/>
      <c r="ERR251" s="20"/>
      <c r="ERS251" s="20"/>
      <c r="ERT251" s="20"/>
      <c r="ERU251" s="20"/>
      <c r="ERV251" s="20"/>
      <c r="ERW251" s="20"/>
      <c r="ERX251" s="20"/>
      <c r="ERY251" s="20"/>
      <c r="ERZ251" s="20"/>
      <c r="ESA251" s="20"/>
      <c r="ESB251" s="20"/>
      <c r="ESC251" s="20"/>
      <c r="ESD251" s="20"/>
      <c r="ESE251" s="20"/>
      <c r="ESF251" s="20"/>
      <c r="ESG251" s="20"/>
      <c r="ESH251" s="20"/>
      <c r="ESI251" s="20"/>
      <c r="ESJ251" s="20"/>
      <c r="ESK251" s="20"/>
      <c r="ESL251" s="20"/>
      <c r="ESM251" s="20"/>
      <c r="ESN251" s="20"/>
      <c r="ESO251" s="20"/>
      <c r="ESP251" s="20"/>
      <c r="ESQ251" s="20"/>
      <c r="ESR251" s="20"/>
      <c r="ESS251" s="20"/>
      <c r="EST251" s="20"/>
      <c r="ESU251" s="20"/>
      <c r="ESV251" s="20"/>
      <c r="ESW251" s="20"/>
      <c r="ESX251" s="20"/>
      <c r="ESY251" s="20"/>
      <c r="ESZ251" s="20"/>
      <c r="ETA251" s="20"/>
      <c r="ETB251" s="20"/>
      <c r="ETC251" s="20"/>
      <c r="ETD251" s="20"/>
      <c r="ETE251" s="20"/>
      <c r="ETF251" s="20"/>
      <c r="ETG251" s="20"/>
      <c r="ETH251" s="20"/>
      <c r="ETI251" s="20"/>
      <c r="ETJ251" s="20"/>
      <c r="ETK251" s="20"/>
      <c r="ETL251" s="20"/>
      <c r="ETM251" s="20"/>
      <c r="ETN251" s="20"/>
      <c r="ETO251" s="20"/>
      <c r="ETP251" s="20"/>
      <c r="ETQ251" s="20"/>
      <c r="ETR251" s="20"/>
      <c r="ETS251" s="20"/>
      <c r="ETT251" s="20"/>
      <c r="ETU251" s="20"/>
      <c r="ETV251" s="20"/>
      <c r="ETW251" s="20"/>
      <c r="ETX251" s="20"/>
      <c r="ETY251" s="20"/>
      <c r="ETZ251" s="20"/>
      <c r="EUA251" s="20"/>
      <c r="EUB251" s="20"/>
      <c r="EUC251" s="20"/>
      <c r="EUD251" s="20"/>
      <c r="EUE251" s="20"/>
      <c r="EUF251" s="20"/>
      <c r="EUG251" s="20"/>
      <c r="EUH251" s="20"/>
      <c r="EUI251" s="20"/>
      <c r="EUJ251" s="20"/>
      <c r="EUK251" s="20"/>
      <c r="EUL251" s="20"/>
      <c r="EUM251" s="20"/>
      <c r="EUN251" s="20"/>
      <c r="EUO251" s="20"/>
      <c r="EUP251" s="20"/>
      <c r="EUQ251" s="20"/>
      <c r="EUR251" s="20"/>
      <c r="EUS251" s="20"/>
      <c r="EUT251" s="20"/>
      <c r="EUU251" s="20"/>
      <c r="EUV251" s="20"/>
      <c r="EUW251" s="20"/>
      <c r="EUX251" s="20"/>
      <c r="EUY251" s="20"/>
      <c r="EUZ251" s="20"/>
      <c r="EVA251" s="20"/>
      <c r="EVB251" s="20"/>
      <c r="EVC251" s="20"/>
      <c r="EVD251" s="20"/>
      <c r="EVE251" s="20"/>
      <c r="EVF251" s="20"/>
      <c r="EVG251" s="20"/>
      <c r="EVH251" s="20"/>
      <c r="EVI251" s="20"/>
      <c r="EVJ251" s="20"/>
      <c r="EVK251" s="20"/>
      <c r="EVL251" s="20"/>
      <c r="EVM251" s="20"/>
      <c r="EVN251" s="20"/>
      <c r="EVO251" s="20"/>
      <c r="EVP251" s="20"/>
      <c r="EVQ251" s="20"/>
      <c r="EVR251" s="20"/>
      <c r="EVS251" s="20"/>
      <c r="EVT251" s="20"/>
      <c r="EVU251" s="20"/>
      <c r="EVV251" s="20"/>
      <c r="EVW251" s="20"/>
      <c r="EVX251" s="20"/>
      <c r="EVY251" s="20"/>
      <c r="EVZ251" s="20"/>
      <c r="EWA251" s="20"/>
      <c r="EWB251" s="20"/>
      <c r="EWC251" s="20"/>
      <c r="EWD251" s="20"/>
      <c r="EWE251" s="20"/>
      <c r="EWF251" s="20"/>
      <c r="EWG251" s="20"/>
      <c r="EWH251" s="20"/>
      <c r="EWI251" s="20"/>
      <c r="EWJ251" s="20"/>
      <c r="EWK251" s="20"/>
      <c r="EWL251" s="20"/>
      <c r="EWM251" s="20"/>
      <c r="EWN251" s="20"/>
      <c r="EWO251" s="20"/>
      <c r="EWP251" s="20"/>
      <c r="EWQ251" s="20"/>
      <c r="EWR251" s="20"/>
      <c r="EWS251" s="20"/>
      <c r="EWT251" s="20"/>
      <c r="EWU251" s="20"/>
      <c r="EWV251" s="20"/>
      <c r="EWW251" s="20"/>
      <c r="EWX251" s="20"/>
      <c r="EWY251" s="20"/>
      <c r="EWZ251" s="20"/>
      <c r="EXA251" s="20"/>
      <c r="EXB251" s="20"/>
      <c r="EXC251" s="20"/>
      <c r="EXD251" s="20"/>
      <c r="EXE251" s="20"/>
      <c r="EXF251" s="20"/>
      <c r="EXG251" s="20"/>
      <c r="EXH251" s="20"/>
      <c r="EXI251" s="20"/>
      <c r="EXJ251" s="20"/>
      <c r="EXK251" s="20"/>
      <c r="EXL251" s="20"/>
      <c r="EXM251" s="20"/>
      <c r="EXN251" s="20"/>
      <c r="EXO251" s="20"/>
      <c r="EXP251" s="20"/>
      <c r="EXQ251" s="20"/>
      <c r="EXR251" s="20"/>
      <c r="EXS251" s="20"/>
      <c r="EXT251" s="20"/>
      <c r="EXU251" s="20"/>
      <c r="EXV251" s="20"/>
      <c r="EXW251" s="20"/>
      <c r="EXX251" s="20"/>
      <c r="EXY251" s="20"/>
      <c r="EXZ251" s="20"/>
      <c r="EYA251" s="20"/>
      <c r="EYB251" s="20"/>
      <c r="EYC251" s="20"/>
      <c r="EYD251" s="20"/>
      <c r="EYE251" s="20"/>
      <c r="EYF251" s="20"/>
      <c r="EYG251" s="20"/>
      <c r="EYH251" s="20"/>
      <c r="EYI251" s="20"/>
      <c r="EYJ251" s="20"/>
      <c r="EYK251" s="20"/>
      <c r="EYL251" s="20"/>
      <c r="EYM251" s="20"/>
      <c r="EYN251" s="20"/>
      <c r="EYO251" s="20"/>
      <c r="EYP251" s="20"/>
      <c r="EYQ251" s="20"/>
      <c r="EYR251" s="20"/>
      <c r="EYS251" s="20"/>
      <c r="EYT251" s="20"/>
      <c r="EYU251" s="20"/>
      <c r="EYV251" s="20"/>
      <c r="EYW251" s="20"/>
      <c r="EYX251" s="20"/>
      <c r="EYY251" s="20"/>
      <c r="EYZ251" s="20"/>
      <c r="EZA251" s="20"/>
      <c r="EZB251" s="20"/>
      <c r="EZC251" s="20"/>
      <c r="EZD251" s="20"/>
      <c r="EZE251" s="20"/>
      <c r="EZF251" s="20"/>
      <c r="EZG251" s="20"/>
      <c r="EZH251" s="20"/>
      <c r="EZI251" s="20"/>
      <c r="EZJ251" s="20"/>
      <c r="EZK251" s="20"/>
      <c r="EZL251" s="20"/>
      <c r="EZM251" s="20"/>
      <c r="EZN251" s="20"/>
      <c r="EZO251" s="20"/>
      <c r="EZP251" s="20"/>
      <c r="EZQ251" s="20"/>
      <c r="EZR251" s="20"/>
      <c r="EZS251" s="20"/>
      <c r="EZT251" s="20"/>
      <c r="EZU251" s="20"/>
      <c r="EZV251" s="20"/>
      <c r="EZW251" s="20"/>
      <c r="EZX251" s="20"/>
      <c r="EZY251" s="20"/>
      <c r="EZZ251" s="20"/>
      <c r="FAA251" s="20"/>
      <c r="FAB251" s="20"/>
      <c r="FAC251" s="20"/>
      <c r="FAD251" s="20"/>
      <c r="FAE251" s="20"/>
      <c r="FAF251" s="20"/>
      <c r="FAG251" s="20"/>
      <c r="FAH251" s="20"/>
      <c r="FAI251" s="20"/>
      <c r="FAJ251" s="20"/>
      <c r="FAK251" s="20"/>
      <c r="FAL251" s="20"/>
      <c r="FAM251" s="20"/>
      <c r="FAN251" s="20"/>
      <c r="FAO251" s="20"/>
      <c r="FAP251" s="20"/>
      <c r="FAQ251" s="20"/>
      <c r="FAR251" s="20"/>
      <c r="FAS251" s="20"/>
      <c r="FAT251" s="20"/>
      <c r="FAU251" s="20"/>
      <c r="FAV251" s="20"/>
      <c r="FAW251" s="20"/>
      <c r="FAX251" s="20"/>
      <c r="FAY251" s="20"/>
      <c r="FAZ251" s="20"/>
      <c r="FBA251" s="20"/>
      <c r="FBB251" s="20"/>
      <c r="FBC251" s="20"/>
      <c r="FBD251" s="20"/>
      <c r="FBE251" s="20"/>
      <c r="FBF251" s="20"/>
      <c r="FBG251" s="20"/>
      <c r="FBH251" s="20"/>
      <c r="FBI251" s="20"/>
      <c r="FBJ251" s="20"/>
      <c r="FBK251" s="20"/>
      <c r="FBL251" s="20"/>
      <c r="FBM251" s="20"/>
      <c r="FBN251" s="20"/>
      <c r="FBO251" s="20"/>
      <c r="FBP251" s="20"/>
      <c r="FBQ251" s="20"/>
      <c r="FBR251" s="20"/>
      <c r="FBS251" s="20"/>
      <c r="FBT251" s="20"/>
      <c r="FBU251" s="20"/>
      <c r="FBV251" s="20"/>
      <c r="FBW251" s="20"/>
      <c r="FBX251" s="20"/>
      <c r="FBY251" s="20"/>
      <c r="FBZ251" s="20"/>
      <c r="FCA251" s="20"/>
      <c r="FCB251" s="20"/>
      <c r="FCC251" s="20"/>
      <c r="FCD251" s="20"/>
      <c r="FCE251" s="20"/>
      <c r="FCF251" s="20"/>
      <c r="FCG251" s="20"/>
      <c r="FCH251" s="20"/>
      <c r="FCI251" s="20"/>
      <c r="FCJ251" s="20"/>
      <c r="FCK251" s="20"/>
      <c r="FCL251" s="20"/>
      <c r="FCM251" s="20"/>
      <c r="FCN251" s="20"/>
      <c r="FCO251" s="20"/>
      <c r="FCP251" s="20"/>
      <c r="FCQ251" s="20"/>
      <c r="FCR251" s="20"/>
      <c r="FCS251" s="20"/>
      <c r="FCT251" s="20"/>
      <c r="FCU251" s="20"/>
      <c r="FCV251" s="20"/>
      <c r="FCW251" s="20"/>
      <c r="FCX251" s="20"/>
      <c r="FCY251" s="20"/>
      <c r="FCZ251" s="20"/>
      <c r="FDA251" s="20"/>
      <c r="FDB251" s="20"/>
      <c r="FDC251" s="20"/>
      <c r="FDD251" s="20"/>
      <c r="FDE251" s="20"/>
      <c r="FDF251" s="20"/>
      <c r="FDG251" s="20"/>
      <c r="FDH251" s="20"/>
      <c r="FDI251" s="20"/>
      <c r="FDJ251" s="20"/>
      <c r="FDK251" s="20"/>
      <c r="FDL251" s="20"/>
      <c r="FDM251" s="20"/>
      <c r="FDN251" s="20"/>
      <c r="FDO251" s="20"/>
      <c r="FDP251" s="20"/>
      <c r="FDQ251" s="20"/>
      <c r="FDR251" s="20"/>
      <c r="FDS251" s="20"/>
      <c r="FDT251" s="20"/>
      <c r="FDU251" s="20"/>
      <c r="FDV251" s="20"/>
      <c r="FDW251" s="20"/>
      <c r="FDX251" s="20"/>
      <c r="FDY251" s="20"/>
      <c r="FDZ251" s="20"/>
      <c r="FEA251" s="20"/>
      <c r="FEB251" s="20"/>
      <c r="FEC251" s="20"/>
      <c r="FED251" s="20"/>
      <c r="FEE251" s="20"/>
      <c r="FEF251" s="20"/>
      <c r="FEG251" s="20"/>
      <c r="FEH251" s="20"/>
      <c r="FEI251" s="20"/>
      <c r="FEJ251" s="20"/>
      <c r="FEK251" s="20"/>
      <c r="FEL251" s="20"/>
      <c r="FEM251" s="20"/>
      <c r="FEN251" s="20"/>
      <c r="FEO251" s="20"/>
      <c r="FEP251" s="20"/>
      <c r="FEQ251" s="20"/>
      <c r="FER251" s="20"/>
      <c r="FES251" s="20"/>
      <c r="FET251" s="20"/>
      <c r="FEU251" s="20"/>
      <c r="FEV251" s="20"/>
      <c r="FEW251" s="20"/>
      <c r="FEX251" s="20"/>
      <c r="FEY251" s="20"/>
      <c r="FEZ251" s="20"/>
      <c r="FFA251" s="20"/>
      <c r="FFB251" s="20"/>
      <c r="FFC251" s="20"/>
      <c r="FFD251" s="20"/>
      <c r="FFE251" s="20"/>
      <c r="FFF251" s="20"/>
      <c r="FFG251" s="20"/>
      <c r="FFH251" s="20"/>
      <c r="FFI251" s="20"/>
      <c r="FFJ251" s="20"/>
      <c r="FFK251" s="20"/>
      <c r="FFL251" s="20"/>
      <c r="FFM251" s="20"/>
      <c r="FFN251" s="20"/>
      <c r="FFO251" s="20"/>
      <c r="FFP251" s="20"/>
      <c r="FFQ251" s="20"/>
      <c r="FFR251" s="20"/>
      <c r="FFS251" s="20"/>
      <c r="FFT251" s="20"/>
      <c r="FFU251" s="20"/>
      <c r="FFV251" s="20"/>
      <c r="FFW251" s="20"/>
      <c r="FFX251" s="20"/>
      <c r="FFY251" s="20"/>
      <c r="FFZ251" s="20"/>
      <c r="FGA251" s="20"/>
      <c r="FGB251" s="20"/>
      <c r="FGC251" s="20"/>
      <c r="FGD251" s="20"/>
      <c r="FGE251" s="20"/>
      <c r="FGF251" s="20"/>
      <c r="FGG251" s="20"/>
      <c r="FGH251" s="20"/>
      <c r="FGI251" s="20"/>
      <c r="FGJ251" s="20"/>
      <c r="FGK251" s="20"/>
      <c r="FGL251" s="20"/>
      <c r="FGM251" s="20"/>
      <c r="FGN251" s="20"/>
      <c r="FGO251" s="20"/>
      <c r="FGP251" s="20"/>
      <c r="FGQ251" s="20"/>
      <c r="FGR251" s="20"/>
      <c r="FGS251" s="20"/>
      <c r="FGT251" s="20"/>
      <c r="FGU251" s="20"/>
      <c r="FGV251" s="20"/>
      <c r="FGW251" s="20"/>
      <c r="FGX251" s="20"/>
      <c r="FGY251" s="20"/>
      <c r="FGZ251" s="20"/>
      <c r="FHA251" s="20"/>
      <c r="FHB251" s="20"/>
      <c r="FHC251" s="20"/>
      <c r="FHD251" s="20"/>
      <c r="FHE251" s="20"/>
      <c r="FHF251" s="20"/>
      <c r="FHG251" s="20"/>
      <c r="FHH251" s="20"/>
      <c r="FHI251" s="20"/>
      <c r="FHJ251" s="20"/>
      <c r="FHK251" s="20"/>
      <c r="FHL251" s="20"/>
      <c r="FHM251" s="20"/>
      <c r="FHN251" s="20"/>
      <c r="FHO251" s="20"/>
      <c r="FHP251" s="20"/>
      <c r="FHQ251" s="20"/>
      <c r="FHR251" s="20"/>
      <c r="FHS251" s="20"/>
      <c r="FHT251" s="20"/>
      <c r="FHU251" s="20"/>
      <c r="FHV251" s="20"/>
      <c r="FHW251" s="20"/>
      <c r="FHX251" s="20"/>
      <c r="FHY251" s="20"/>
      <c r="FHZ251" s="20"/>
      <c r="FIA251" s="20"/>
      <c r="FIB251" s="20"/>
      <c r="FIC251" s="20"/>
      <c r="FID251" s="20"/>
      <c r="FIE251" s="20"/>
      <c r="FIF251" s="20"/>
      <c r="FIG251" s="20"/>
      <c r="FIH251" s="20"/>
      <c r="FII251" s="20"/>
      <c r="FIJ251" s="20"/>
      <c r="FIK251" s="20"/>
      <c r="FIL251" s="20"/>
      <c r="FIM251" s="20"/>
      <c r="FIN251" s="20"/>
      <c r="FIO251" s="20"/>
      <c r="FIP251" s="20"/>
      <c r="FIQ251" s="20"/>
      <c r="FIR251" s="20"/>
      <c r="FIS251" s="20"/>
      <c r="FIT251" s="20"/>
      <c r="FIU251" s="20"/>
      <c r="FIV251" s="20"/>
      <c r="FIW251" s="20"/>
      <c r="FIX251" s="20"/>
      <c r="FIY251" s="20"/>
      <c r="FIZ251" s="20"/>
      <c r="FJA251" s="20"/>
      <c r="FJB251" s="20"/>
      <c r="FJC251" s="20"/>
      <c r="FJD251" s="20"/>
      <c r="FJE251" s="20"/>
      <c r="FJF251" s="20"/>
      <c r="FJG251" s="20"/>
      <c r="FJH251" s="20"/>
      <c r="FJI251" s="20"/>
      <c r="FJJ251" s="20"/>
      <c r="FJK251" s="20"/>
      <c r="FJL251" s="20"/>
      <c r="FJM251" s="20"/>
      <c r="FJN251" s="20"/>
      <c r="FJO251" s="20"/>
      <c r="FJP251" s="20"/>
      <c r="FJQ251" s="20"/>
      <c r="FJR251" s="20"/>
      <c r="FJS251" s="20"/>
      <c r="FJT251" s="20"/>
      <c r="FJU251" s="20"/>
      <c r="FJV251" s="20"/>
      <c r="FJW251" s="20"/>
      <c r="FJX251" s="20"/>
      <c r="FJY251" s="20"/>
      <c r="FJZ251" s="20"/>
      <c r="FKA251" s="20"/>
      <c r="FKB251" s="20"/>
      <c r="FKC251" s="20"/>
      <c r="FKD251" s="20"/>
      <c r="FKE251" s="20"/>
      <c r="FKF251" s="20"/>
      <c r="FKG251" s="20"/>
      <c r="FKH251" s="20"/>
      <c r="FKI251" s="20"/>
      <c r="FKJ251" s="20"/>
      <c r="FKK251" s="20"/>
      <c r="FKL251" s="20"/>
      <c r="FKM251" s="20"/>
      <c r="FKN251" s="20"/>
      <c r="FKO251" s="20"/>
      <c r="FKP251" s="20"/>
      <c r="FKQ251" s="20"/>
      <c r="FKR251" s="20"/>
      <c r="FKS251" s="20"/>
      <c r="FKT251" s="20"/>
      <c r="FKU251" s="20"/>
      <c r="FKV251" s="20"/>
      <c r="FKW251" s="20"/>
      <c r="FKX251" s="20"/>
      <c r="FKY251" s="20"/>
      <c r="FKZ251" s="20"/>
      <c r="FLA251" s="20"/>
      <c r="FLB251" s="20"/>
      <c r="FLC251" s="20"/>
      <c r="FLD251" s="20"/>
      <c r="FLE251" s="20"/>
      <c r="FLF251" s="20"/>
      <c r="FLG251" s="20"/>
      <c r="FLH251" s="20"/>
      <c r="FLI251" s="20"/>
      <c r="FLJ251" s="20"/>
      <c r="FLK251" s="20"/>
      <c r="FLL251" s="20"/>
      <c r="FLM251" s="20"/>
      <c r="FLN251" s="20"/>
      <c r="FLO251" s="20"/>
      <c r="FLP251" s="20"/>
      <c r="FLQ251" s="20"/>
      <c r="FLR251" s="20"/>
      <c r="FLS251" s="20"/>
      <c r="FLT251" s="20"/>
      <c r="FLU251" s="20"/>
      <c r="FLV251" s="20"/>
      <c r="FLW251" s="20"/>
      <c r="FLX251" s="20"/>
      <c r="FLY251" s="20"/>
      <c r="FLZ251" s="20"/>
      <c r="FMA251" s="20"/>
      <c r="FMB251" s="20"/>
      <c r="FMC251" s="20"/>
      <c r="FMD251" s="20"/>
      <c r="FME251" s="20"/>
      <c r="FMF251" s="20"/>
      <c r="FMG251" s="20"/>
      <c r="FMH251" s="20"/>
      <c r="FMI251" s="20"/>
      <c r="FMJ251" s="20"/>
      <c r="FMK251" s="20"/>
      <c r="FML251" s="20"/>
      <c r="FMM251" s="20"/>
      <c r="FMN251" s="20"/>
      <c r="FMO251" s="20"/>
      <c r="FMP251" s="20"/>
      <c r="FMQ251" s="20"/>
      <c r="FMR251" s="20"/>
      <c r="FMS251" s="20"/>
      <c r="FMT251" s="20"/>
      <c r="FMU251" s="20"/>
      <c r="FMV251" s="20"/>
      <c r="FMW251" s="20"/>
      <c r="FMX251" s="20"/>
      <c r="FMY251" s="20"/>
      <c r="FMZ251" s="20"/>
      <c r="FNA251" s="20"/>
      <c r="FNB251" s="20"/>
      <c r="FNC251" s="20"/>
      <c r="FND251" s="20"/>
      <c r="FNE251" s="20"/>
      <c r="FNF251" s="20"/>
      <c r="FNG251" s="20"/>
      <c r="FNH251" s="20"/>
      <c r="FNI251" s="20"/>
      <c r="FNJ251" s="20"/>
      <c r="FNK251" s="20"/>
      <c r="FNL251" s="20"/>
      <c r="FNM251" s="20"/>
      <c r="FNN251" s="20"/>
      <c r="FNO251" s="20"/>
      <c r="FNP251" s="20"/>
      <c r="FNQ251" s="20"/>
      <c r="FNR251" s="20"/>
      <c r="FNS251" s="20"/>
      <c r="FNT251" s="20"/>
      <c r="FNU251" s="20"/>
      <c r="FNV251" s="20"/>
      <c r="FNW251" s="20"/>
      <c r="FNX251" s="20"/>
      <c r="FNY251" s="20"/>
      <c r="FNZ251" s="20"/>
      <c r="FOA251" s="20"/>
      <c r="FOB251" s="20"/>
      <c r="FOC251" s="20"/>
      <c r="FOD251" s="20"/>
      <c r="FOE251" s="20"/>
      <c r="FOF251" s="20"/>
      <c r="FOG251" s="20"/>
      <c r="FOH251" s="20"/>
      <c r="FOI251" s="20"/>
      <c r="FOJ251" s="20"/>
      <c r="FOK251" s="20"/>
      <c r="FOL251" s="20"/>
      <c r="FOM251" s="20"/>
      <c r="FON251" s="20"/>
      <c r="FOO251" s="20"/>
      <c r="FOP251" s="20"/>
      <c r="FOQ251" s="20"/>
      <c r="FOR251" s="20"/>
      <c r="FOS251" s="20"/>
      <c r="FOT251" s="20"/>
      <c r="FOU251" s="20"/>
      <c r="FOV251" s="20"/>
      <c r="FOW251" s="20"/>
      <c r="FOX251" s="20"/>
      <c r="FOY251" s="20"/>
      <c r="FOZ251" s="20"/>
      <c r="FPA251" s="20"/>
      <c r="FPB251" s="20"/>
      <c r="FPC251" s="20"/>
      <c r="FPD251" s="20"/>
      <c r="FPE251" s="20"/>
      <c r="FPF251" s="20"/>
      <c r="FPG251" s="20"/>
      <c r="FPH251" s="20"/>
      <c r="FPI251" s="20"/>
      <c r="FPJ251" s="20"/>
      <c r="FPK251" s="20"/>
      <c r="FPL251" s="20"/>
      <c r="FPM251" s="20"/>
      <c r="FPN251" s="20"/>
      <c r="FPO251" s="20"/>
      <c r="FPP251" s="20"/>
      <c r="FPQ251" s="20"/>
      <c r="FPR251" s="20"/>
      <c r="FPS251" s="20"/>
      <c r="FPT251" s="20"/>
      <c r="FPU251" s="20"/>
      <c r="FPV251" s="20"/>
      <c r="FPW251" s="20"/>
      <c r="FPX251" s="20"/>
      <c r="FPY251" s="20"/>
      <c r="FPZ251" s="20"/>
      <c r="FQA251" s="20"/>
      <c r="FQB251" s="20"/>
      <c r="FQC251" s="20"/>
      <c r="FQD251" s="20"/>
      <c r="FQE251" s="20"/>
      <c r="FQF251" s="20"/>
      <c r="FQG251" s="20"/>
      <c r="FQH251" s="20"/>
      <c r="FQI251" s="20"/>
      <c r="FQJ251" s="20"/>
      <c r="FQK251" s="20"/>
      <c r="FQL251" s="20"/>
      <c r="FQM251" s="20"/>
      <c r="FQN251" s="20"/>
      <c r="FQO251" s="20"/>
      <c r="FQP251" s="20"/>
      <c r="FQQ251" s="20"/>
      <c r="FQR251" s="20"/>
      <c r="FQS251" s="20"/>
      <c r="FQT251" s="20"/>
      <c r="FQU251" s="20"/>
      <c r="FQV251" s="20"/>
      <c r="FQW251" s="20"/>
      <c r="FQX251" s="20"/>
      <c r="FQY251" s="20"/>
      <c r="FQZ251" s="20"/>
      <c r="FRA251" s="20"/>
      <c r="FRB251" s="20"/>
      <c r="FRC251" s="20"/>
      <c r="FRD251" s="20"/>
      <c r="FRE251" s="20"/>
      <c r="FRF251" s="20"/>
      <c r="FRG251" s="20"/>
      <c r="FRH251" s="20"/>
      <c r="FRI251" s="20"/>
      <c r="FRJ251" s="20"/>
      <c r="FRK251" s="20"/>
      <c r="FRL251" s="20"/>
      <c r="FRM251" s="20"/>
      <c r="FRN251" s="20"/>
      <c r="FRO251" s="20"/>
      <c r="FRP251" s="20"/>
      <c r="FRQ251" s="20"/>
      <c r="FRR251" s="20"/>
      <c r="FRS251" s="20"/>
      <c r="FRT251" s="20"/>
      <c r="FRU251" s="20"/>
      <c r="FRV251" s="20"/>
      <c r="FRW251" s="20"/>
      <c r="FRX251" s="20"/>
      <c r="FRY251" s="20"/>
      <c r="FRZ251" s="20"/>
      <c r="FSA251" s="20"/>
      <c r="FSB251" s="20"/>
      <c r="FSC251" s="20"/>
      <c r="FSD251" s="20"/>
      <c r="FSE251" s="20"/>
      <c r="FSF251" s="20"/>
      <c r="FSG251" s="20"/>
      <c r="FSH251" s="20"/>
      <c r="FSI251" s="20"/>
      <c r="FSJ251" s="20"/>
      <c r="FSK251" s="20"/>
      <c r="FSL251" s="20"/>
      <c r="FSM251" s="20"/>
      <c r="FSN251" s="20"/>
      <c r="FSO251" s="20"/>
      <c r="FSP251" s="20"/>
      <c r="FSQ251" s="20"/>
      <c r="FSR251" s="20"/>
      <c r="FSS251" s="20"/>
      <c r="FST251" s="20"/>
      <c r="FSU251" s="20"/>
      <c r="FSV251" s="20"/>
      <c r="FSW251" s="20"/>
      <c r="FSX251" s="20"/>
      <c r="FSY251" s="20"/>
      <c r="FSZ251" s="20"/>
      <c r="FTA251" s="20"/>
      <c r="FTB251" s="20"/>
      <c r="FTC251" s="20"/>
      <c r="FTD251" s="20"/>
      <c r="FTE251" s="20"/>
      <c r="FTF251" s="20"/>
      <c r="FTG251" s="20"/>
      <c r="FTH251" s="20"/>
      <c r="FTI251" s="20"/>
      <c r="FTJ251" s="20"/>
      <c r="FTK251" s="20"/>
      <c r="FTL251" s="20"/>
      <c r="FTM251" s="20"/>
      <c r="FTN251" s="20"/>
      <c r="FTO251" s="20"/>
      <c r="FTP251" s="20"/>
      <c r="FTQ251" s="20"/>
      <c r="FTR251" s="20"/>
      <c r="FTS251" s="20"/>
      <c r="FTT251" s="20"/>
      <c r="FTU251" s="20"/>
      <c r="FTV251" s="20"/>
      <c r="FTW251" s="20"/>
      <c r="FTX251" s="20"/>
      <c r="FTY251" s="20"/>
      <c r="FTZ251" s="20"/>
      <c r="FUA251" s="20"/>
      <c r="FUB251" s="20"/>
      <c r="FUC251" s="20"/>
      <c r="FUD251" s="20"/>
      <c r="FUE251" s="20"/>
      <c r="FUF251" s="20"/>
      <c r="FUG251" s="20"/>
      <c r="FUH251" s="20"/>
      <c r="FUI251" s="20"/>
      <c r="FUJ251" s="20"/>
      <c r="FUK251" s="20"/>
      <c r="FUL251" s="20"/>
      <c r="FUM251" s="20"/>
      <c r="FUN251" s="20"/>
      <c r="FUO251" s="20"/>
      <c r="FUP251" s="20"/>
      <c r="FUQ251" s="20"/>
      <c r="FUR251" s="20"/>
      <c r="FUS251" s="20"/>
      <c r="FUT251" s="20"/>
      <c r="FUU251" s="20"/>
      <c r="FUV251" s="20"/>
      <c r="FUW251" s="20"/>
      <c r="FUX251" s="20"/>
      <c r="FUY251" s="20"/>
      <c r="FUZ251" s="20"/>
      <c r="FVA251" s="20"/>
      <c r="FVB251" s="20"/>
      <c r="FVC251" s="20"/>
      <c r="FVD251" s="20"/>
      <c r="FVE251" s="20"/>
      <c r="FVF251" s="20"/>
      <c r="FVG251" s="20"/>
      <c r="FVH251" s="20"/>
      <c r="FVI251" s="20"/>
      <c r="FVJ251" s="20"/>
      <c r="FVK251" s="20"/>
      <c r="FVL251" s="20"/>
      <c r="FVM251" s="20"/>
      <c r="FVN251" s="20"/>
      <c r="FVO251" s="20"/>
      <c r="FVP251" s="20"/>
      <c r="FVQ251" s="20"/>
      <c r="FVR251" s="20"/>
      <c r="FVS251" s="20"/>
      <c r="FVT251" s="20"/>
      <c r="FVU251" s="20"/>
      <c r="FVV251" s="20"/>
      <c r="FVW251" s="20"/>
      <c r="FVX251" s="20"/>
      <c r="FVY251" s="20"/>
      <c r="FVZ251" s="20"/>
      <c r="FWA251" s="20"/>
      <c r="FWB251" s="20"/>
      <c r="FWC251" s="20"/>
      <c r="FWD251" s="20"/>
      <c r="FWE251" s="20"/>
      <c r="FWF251" s="20"/>
      <c r="FWG251" s="20"/>
      <c r="FWH251" s="20"/>
      <c r="FWI251" s="20"/>
      <c r="FWJ251" s="20"/>
      <c r="FWK251" s="20"/>
      <c r="FWL251" s="20"/>
      <c r="FWM251" s="20"/>
      <c r="FWN251" s="20"/>
      <c r="FWO251" s="20"/>
      <c r="FWP251" s="20"/>
      <c r="FWQ251" s="20"/>
      <c r="FWR251" s="20"/>
      <c r="FWS251" s="20"/>
      <c r="FWT251" s="20"/>
      <c r="FWU251" s="20"/>
      <c r="FWV251" s="20"/>
      <c r="FWW251" s="20"/>
      <c r="FWX251" s="20"/>
      <c r="FWY251" s="20"/>
      <c r="FWZ251" s="20"/>
      <c r="FXA251" s="20"/>
      <c r="FXB251" s="20"/>
      <c r="FXC251" s="20"/>
      <c r="FXD251" s="20"/>
      <c r="FXE251" s="20"/>
      <c r="FXF251" s="20"/>
      <c r="FXG251" s="20"/>
      <c r="FXH251" s="20"/>
      <c r="FXI251" s="20"/>
      <c r="FXJ251" s="20"/>
      <c r="FXK251" s="20"/>
      <c r="FXL251" s="20"/>
      <c r="FXM251" s="20"/>
      <c r="FXN251" s="20"/>
      <c r="FXO251" s="20"/>
      <c r="FXP251" s="20"/>
      <c r="FXQ251" s="20"/>
      <c r="FXR251" s="20"/>
      <c r="FXS251" s="20"/>
      <c r="FXT251" s="20"/>
      <c r="FXU251" s="20"/>
      <c r="FXV251" s="20"/>
      <c r="FXW251" s="20"/>
      <c r="FXX251" s="20"/>
      <c r="FXY251" s="20"/>
      <c r="FXZ251" s="20"/>
      <c r="FYA251" s="20"/>
      <c r="FYB251" s="20"/>
      <c r="FYC251" s="20"/>
      <c r="FYD251" s="20"/>
      <c r="FYE251" s="20"/>
      <c r="FYF251" s="20"/>
      <c r="FYG251" s="20"/>
      <c r="FYH251" s="20"/>
      <c r="FYI251" s="20"/>
      <c r="FYJ251" s="20"/>
      <c r="FYK251" s="20"/>
      <c r="FYL251" s="20"/>
      <c r="FYM251" s="20"/>
      <c r="FYN251" s="20"/>
      <c r="FYO251" s="20"/>
      <c r="FYP251" s="20"/>
      <c r="FYQ251" s="20"/>
      <c r="FYR251" s="20"/>
      <c r="FYS251" s="20"/>
      <c r="FYT251" s="20"/>
      <c r="FYU251" s="20"/>
      <c r="FYV251" s="20"/>
      <c r="FYW251" s="20"/>
      <c r="FYX251" s="20"/>
      <c r="FYY251" s="20"/>
      <c r="FYZ251" s="20"/>
      <c r="FZA251" s="20"/>
      <c r="FZB251" s="20"/>
      <c r="FZC251" s="20"/>
      <c r="FZD251" s="20"/>
      <c r="FZE251" s="20"/>
      <c r="FZF251" s="20"/>
      <c r="FZG251" s="20"/>
      <c r="FZH251" s="20"/>
      <c r="FZI251" s="20"/>
      <c r="FZJ251" s="20"/>
      <c r="FZK251" s="20"/>
      <c r="FZL251" s="20"/>
      <c r="FZM251" s="20"/>
      <c r="FZN251" s="20"/>
      <c r="FZO251" s="20"/>
      <c r="FZP251" s="20"/>
      <c r="FZQ251" s="20"/>
      <c r="FZR251" s="20"/>
      <c r="FZS251" s="20"/>
      <c r="FZT251" s="20"/>
      <c r="FZU251" s="20"/>
      <c r="FZV251" s="20"/>
      <c r="FZW251" s="20"/>
      <c r="FZX251" s="20"/>
      <c r="FZY251" s="20"/>
      <c r="FZZ251" s="20"/>
      <c r="GAA251" s="20"/>
      <c r="GAB251" s="20"/>
      <c r="GAC251" s="20"/>
      <c r="GAD251" s="20"/>
      <c r="GAE251" s="20"/>
      <c r="GAF251" s="20"/>
      <c r="GAG251" s="20"/>
      <c r="GAH251" s="20"/>
      <c r="GAI251" s="20"/>
      <c r="GAJ251" s="20"/>
      <c r="GAK251" s="20"/>
      <c r="GAL251" s="20"/>
      <c r="GAM251" s="20"/>
      <c r="GAN251" s="20"/>
      <c r="GAO251" s="20"/>
      <c r="GAP251" s="20"/>
      <c r="GAQ251" s="20"/>
      <c r="GAR251" s="20"/>
      <c r="GAS251" s="20"/>
      <c r="GAT251" s="20"/>
      <c r="GAU251" s="20"/>
      <c r="GAV251" s="20"/>
      <c r="GAW251" s="20"/>
      <c r="GAX251" s="20"/>
      <c r="GAY251" s="20"/>
      <c r="GAZ251" s="20"/>
      <c r="GBA251" s="20"/>
      <c r="GBB251" s="20"/>
      <c r="GBC251" s="20"/>
      <c r="GBD251" s="20"/>
      <c r="GBE251" s="20"/>
      <c r="GBF251" s="20"/>
      <c r="GBG251" s="20"/>
      <c r="GBH251" s="20"/>
      <c r="GBI251" s="20"/>
      <c r="GBJ251" s="20"/>
      <c r="GBK251" s="20"/>
      <c r="GBL251" s="20"/>
      <c r="GBM251" s="20"/>
      <c r="GBN251" s="20"/>
      <c r="GBO251" s="20"/>
      <c r="GBP251" s="20"/>
      <c r="GBQ251" s="20"/>
      <c r="GBR251" s="20"/>
      <c r="GBS251" s="20"/>
      <c r="GBT251" s="20"/>
      <c r="GBU251" s="20"/>
      <c r="GBV251" s="20"/>
      <c r="GBW251" s="20"/>
      <c r="GBX251" s="20"/>
      <c r="GBY251" s="20"/>
      <c r="GBZ251" s="20"/>
      <c r="GCA251" s="20"/>
      <c r="GCB251" s="20"/>
      <c r="GCC251" s="20"/>
      <c r="GCD251" s="20"/>
      <c r="GCE251" s="20"/>
      <c r="GCF251" s="20"/>
      <c r="GCG251" s="20"/>
      <c r="GCH251" s="20"/>
      <c r="GCI251" s="20"/>
      <c r="GCJ251" s="20"/>
      <c r="GCK251" s="20"/>
      <c r="GCL251" s="20"/>
      <c r="GCM251" s="20"/>
      <c r="GCN251" s="20"/>
      <c r="GCO251" s="20"/>
      <c r="GCP251" s="20"/>
      <c r="GCQ251" s="20"/>
      <c r="GCR251" s="20"/>
      <c r="GCS251" s="20"/>
      <c r="GCT251" s="20"/>
      <c r="GCU251" s="20"/>
      <c r="GCV251" s="20"/>
      <c r="GCW251" s="20"/>
      <c r="GCX251" s="20"/>
      <c r="GCY251" s="20"/>
      <c r="GCZ251" s="20"/>
      <c r="GDA251" s="20"/>
      <c r="GDB251" s="20"/>
      <c r="GDC251" s="20"/>
      <c r="GDD251" s="20"/>
      <c r="GDE251" s="20"/>
      <c r="GDF251" s="20"/>
      <c r="GDG251" s="20"/>
      <c r="GDH251" s="20"/>
      <c r="GDI251" s="20"/>
      <c r="GDJ251" s="20"/>
      <c r="GDK251" s="20"/>
      <c r="GDL251" s="20"/>
      <c r="GDM251" s="20"/>
      <c r="GDN251" s="20"/>
      <c r="GDO251" s="20"/>
      <c r="GDP251" s="20"/>
      <c r="GDQ251" s="20"/>
      <c r="GDR251" s="20"/>
      <c r="GDS251" s="20"/>
      <c r="GDT251" s="20"/>
      <c r="GDU251" s="20"/>
      <c r="GDV251" s="20"/>
      <c r="GDW251" s="20"/>
      <c r="GDX251" s="20"/>
      <c r="GDY251" s="20"/>
      <c r="GDZ251" s="20"/>
      <c r="GEA251" s="20"/>
      <c r="GEB251" s="20"/>
      <c r="GEC251" s="20"/>
      <c r="GED251" s="20"/>
      <c r="GEE251" s="20"/>
      <c r="GEF251" s="20"/>
      <c r="GEG251" s="20"/>
      <c r="GEH251" s="20"/>
      <c r="GEI251" s="20"/>
      <c r="GEJ251" s="20"/>
      <c r="GEK251" s="20"/>
      <c r="GEL251" s="20"/>
      <c r="GEM251" s="20"/>
      <c r="GEN251" s="20"/>
      <c r="GEO251" s="20"/>
      <c r="GEP251" s="20"/>
      <c r="GEQ251" s="20"/>
      <c r="GER251" s="20"/>
      <c r="GES251" s="20"/>
      <c r="GET251" s="20"/>
      <c r="GEU251" s="20"/>
      <c r="GEV251" s="20"/>
      <c r="GEW251" s="20"/>
      <c r="GEX251" s="20"/>
      <c r="GEY251" s="20"/>
      <c r="GEZ251" s="20"/>
      <c r="GFA251" s="20"/>
      <c r="GFB251" s="20"/>
      <c r="GFC251" s="20"/>
      <c r="GFD251" s="20"/>
      <c r="GFE251" s="20"/>
      <c r="GFF251" s="20"/>
      <c r="GFG251" s="20"/>
      <c r="GFH251" s="20"/>
      <c r="GFI251" s="20"/>
      <c r="GFJ251" s="20"/>
      <c r="GFK251" s="20"/>
      <c r="GFL251" s="20"/>
      <c r="GFM251" s="20"/>
      <c r="GFN251" s="20"/>
      <c r="GFO251" s="20"/>
      <c r="GFP251" s="20"/>
      <c r="GFQ251" s="20"/>
      <c r="GFR251" s="20"/>
      <c r="GFS251" s="20"/>
      <c r="GFT251" s="20"/>
      <c r="GFU251" s="20"/>
      <c r="GFV251" s="20"/>
      <c r="GFW251" s="20"/>
      <c r="GFX251" s="20"/>
      <c r="GFY251" s="20"/>
      <c r="GFZ251" s="20"/>
      <c r="GGA251" s="20"/>
      <c r="GGB251" s="20"/>
      <c r="GGC251" s="20"/>
      <c r="GGD251" s="20"/>
      <c r="GGE251" s="20"/>
      <c r="GGF251" s="20"/>
      <c r="GGG251" s="20"/>
      <c r="GGH251" s="20"/>
      <c r="GGI251" s="20"/>
      <c r="GGJ251" s="20"/>
      <c r="GGK251" s="20"/>
      <c r="GGL251" s="20"/>
      <c r="GGM251" s="20"/>
      <c r="GGN251" s="20"/>
      <c r="GGO251" s="20"/>
      <c r="GGP251" s="20"/>
      <c r="GGQ251" s="20"/>
      <c r="GGR251" s="20"/>
      <c r="GGS251" s="20"/>
      <c r="GGT251" s="20"/>
      <c r="GGU251" s="20"/>
      <c r="GGV251" s="20"/>
      <c r="GGW251" s="20"/>
      <c r="GGX251" s="20"/>
      <c r="GGY251" s="20"/>
      <c r="GGZ251" s="20"/>
      <c r="GHA251" s="20"/>
      <c r="GHB251" s="20"/>
      <c r="GHC251" s="20"/>
      <c r="GHD251" s="20"/>
      <c r="GHE251" s="20"/>
      <c r="GHF251" s="20"/>
      <c r="GHG251" s="20"/>
      <c r="GHH251" s="20"/>
      <c r="GHI251" s="20"/>
      <c r="GHJ251" s="20"/>
      <c r="GHK251" s="20"/>
      <c r="GHL251" s="20"/>
      <c r="GHM251" s="20"/>
      <c r="GHN251" s="20"/>
      <c r="GHO251" s="20"/>
      <c r="GHP251" s="20"/>
      <c r="GHQ251" s="20"/>
      <c r="GHR251" s="20"/>
      <c r="GHS251" s="20"/>
      <c r="GHT251" s="20"/>
      <c r="GHU251" s="20"/>
      <c r="GHV251" s="20"/>
      <c r="GHW251" s="20"/>
      <c r="GHX251" s="20"/>
      <c r="GHY251" s="20"/>
      <c r="GHZ251" s="20"/>
      <c r="GIA251" s="20"/>
      <c r="GIB251" s="20"/>
      <c r="GIC251" s="20"/>
      <c r="GID251" s="20"/>
      <c r="GIE251" s="20"/>
      <c r="GIF251" s="20"/>
      <c r="GIG251" s="20"/>
      <c r="GIH251" s="20"/>
      <c r="GII251" s="20"/>
      <c r="GIJ251" s="20"/>
      <c r="GIK251" s="20"/>
      <c r="GIL251" s="20"/>
      <c r="GIM251" s="20"/>
      <c r="GIN251" s="20"/>
      <c r="GIO251" s="20"/>
      <c r="GIP251" s="20"/>
      <c r="GIQ251" s="20"/>
      <c r="GIR251" s="20"/>
      <c r="GIS251" s="20"/>
      <c r="GIT251" s="20"/>
      <c r="GIU251" s="20"/>
      <c r="GIV251" s="20"/>
      <c r="GIW251" s="20"/>
      <c r="GIX251" s="20"/>
      <c r="GIY251" s="20"/>
      <c r="GIZ251" s="20"/>
      <c r="GJA251" s="20"/>
      <c r="GJB251" s="20"/>
      <c r="GJC251" s="20"/>
      <c r="GJD251" s="20"/>
      <c r="GJE251" s="20"/>
      <c r="GJF251" s="20"/>
      <c r="GJG251" s="20"/>
      <c r="GJH251" s="20"/>
      <c r="GJI251" s="20"/>
      <c r="GJJ251" s="20"/>
      <c r="GJK251" s="20"/>
      <c r="GJL251" s="20"/>
      <c r="GJM251" s="20"/>
      <c r="GJN251" s="20"/>
      <c r="GJO251" s="20"/>
      <c r="GJP251" s="20"/>
      <c r="GJQ251" s="20"/>
      <c r="GJR251" s="20"/>
      <c r="GJS251" s="20"/>
      <c r="GJT251" s="20"/>
      <c r="GJU251" s="20"/>
      <c r="GJV251" s="20"/>
      <c r="GJW251" s="20"/>
      <c r="GJX251" s="20"/>
      <c r="GJY251" s="20"/>
      <c r="GJZ251" s="20"/>
      <c r="GKA251" s="20"/>
      <c r="GKB251" s="20"/>
      <c r="GKC251" s="20"/>
      <c r="GKD251" s="20"/>
      <c r="GKE251" s="20"/>
      <c r="GKF251" s="20"/>
      <c r="GKG251" s="20"/>
      <c r="GKH251" s="20"/>
      <c r="GKI251" s="20"/>
      <c r="GKJ251" s="20"/>
      <c r="GKK251" s="20"/>
      <c r="GKL251" s="20"/>
      <c r="GKM251" s="20"/>
      <c r="GKN251" s="20"/>
      <c r="GKO251" s="20"/>
      <c r="GKP251" s="20"/>
      <c r="GKQ251" s="20"/>
      <c r="GKR251" s="20"/>
      <c r="GKS251" s="20"/>
      <c r="GKT251" s="20"/>
      <c r="GKU251" s="20"/>
      <c r="GKV251" s="20"/>
      <c r="GKW251" s="20"/>
      <c r="GKX251" s="20"/>
      <c r="GKY251" s="20"/>
      <c r="GKZ251" s="20"/>
      <c r="GLA251" s="20"/>
      <c r="GLB251" s="20"/>
      <c r="GLC251" s="20"/>
      <c r="GLD251" s="20"/>
      <c r="GLE251" s="20"/>
      <c r="GLF251" s="20"/>
      <c r="GLG251" s="20"/>
      <c r="GLH251" s="20"/>
      <c r="GLI251" s="20"/>
      <c r="GLJ251" s="20"/>
      <c r="GLK251" s="20"/>
      <c r="GLL251" s="20"/>
      <c r="GLM251" s="20"/>
      <c r="GLN251" s="20"/>
      <c r="GLO251" s="20"/>
      <c r="GLP251" s="20"/>
      <c r="GLQ251" s="20"/>
      <c r="GLR251" s="20"/>
      <c r="GLS251" s="20"/>
      <c r="GLT251" s="20"/>
      <c r="GLU251" s="20"/>
      <c r="GLV251" s="20"/>
      <c r="GLW251" s="20"/>
      <c r="GLX251" s="20"/>
      <c r="GLY251" s="20"/>
      <c r="GLZ251" s="20"/>
      <c r="GMA251" s="20"/>
      <c r="GMB251" s="20"/>
      <c r="GMC251" s="20"/>
      <c r="GMD251" s="20"/>
      <c r="GME251" s="20"/>
      <c r="GMF251" s="20"/>
      <c r="GMG251" s="20"/>
      <c r="GMH251" s="20"/>
      <c r="GMI251" s="20"/>
      <c r="GMJ251" s="20"/>
      <c r="GMK251" s="20"/>
      <c r="GML251" s="20"/>
      <c r="GMM251" s="20"/>
      <c r="GMN251" s="20"/>
      <c r="GMO251" s="20"/>
      <c r="GMP251" s="20"/>
      <c r="GMQ251" s="20"/>
      <c r="GMR251" s="20"/>
      <c r="GMS251" s="20"/>
      <c r="GMT251" s="20"/>
      <c r="GMU251" s="20"/>
      <c r="GMV251" s="20"/>
      <c r="GMW251" s="20"/>
      <c r="GMX251" s="20"/>
      <c r="GMY251" s="20"/>
      <c r="GMZ251" s="20"/>
      <c r="GNA251" s="20"/>
      <c r="GNB251" s="20"/>
      <c r="GNC251" s="20"/>
      <c r="GND251" s="20"/>
      <c r="GNE251" s="20"/>
      <c r="GNF251" s="20"/>
      <c r="GNG251" s="20"/>
      <c r="GNH251" s="20"/>
      <c r="GNI251" s="20"/>
      <c r="GNJ251" s="20"/>
      <c r="GNK251" s="20"/>
      <c r="GNL251" s="20"/>
      <c r="GNM251" s="20"/>
      <c r="GNN251" s="20"/>
      <c r="GNO251" s="20"/>
      <c r="GNP251" s="20"/>
      <c r="GNQ251" s="20"/>
      <c r="GNR251" s="20"/>
      <c r="GNS251" s="20"/>
      <c r="GNT251" s="20"/>
      <c r="GNU251" s="20"/>
      <c r="GNV251" s="20"/>
      <c r="GNW251" s="20"/>
      <c r="GNX251" s="20"/>
      <c r="GNY251" s="20"/>
      <c r="GNZ251" s="20"/>
      <c r="GOA251" s="20"/>
      <c r="GOB251" s="20"/>
      <c r="GOC251" s="20"/>
      <c r="GOD251" s="20"/>
      <c r="GOE251" s="20"/>
      <c r="GOF251" s="20"/>
      <c r="GOG251" s="20"/>
      <c r="GOH251" s="20"/>
      <c r="GOI251" s="20"/>
      <c r="GOJ251" s="20"/>
      <c r="GOK251" s="20"/>
      <c r="GOL251" s="20"/>
      <c r="GOM251" s="20"/>
      <c r="GON251" s="20"/>
      <c r="GOO251" s="20"/>
      <c r="GOP251" s="20"/>
      <c r="GOQ251" s="20"/>
      <c r="GOR251" s="20"/>
      <c r="GOS251" s="20"/>
      <c r="GOT251" s="20"/>
      <c r="GOU251" s="20"/>
      <c r="GOV251" s="20"/>
      <c r="GOW251" s="20"/>
      <c r="GOX251" s="20"/>
      <c r="GOY251" s="20"/>
      <c r="GOZ251" s="20"/>
      <c r="GPA251" s="20"/>
      <c r="GPB251" s="20"/>
      <c r="GPC251" s="20"/>
      <c r="GPD251" s="20"/>
      <c r="GPE251" s="20"/>
      <c r="GPF251" s="20"/>
      <c r="GPG251" s="20"/>
      <c r="GPH251" s="20"/>
      <c r="GPI251" s="20"/>
      <c r="GPJ251" s="20"/>
      <c r="GPK251" s="20"/>
      <c r="GPL251" s="20"/>
      <c r="GPM251" s="20"/>
      <c r="GPN251" s="20"/>
      <c r="GPO251" s="20"/>
      <c r="GPP251" s="20"/>
      <c r="GPQ251" s="20"/>
      <c r="GPR251" s="20"/>
      <c r="GPS251" s="20"/>
      <c r="GPT251" s="20"/>
      <c r="GPU251" s="20"/>
      <c r="GPV251" s="20"/>
      <c r="GPW251" s="20"/>
      <c r="GPX251" s="20"/>
      <c r="GPY251" s="20"/>
      <c r="GPZ251" s="20"/>
      <c r="GQA251" s="20"/>
      <c r="GQB251" s="20"/>
      <c r="GQC251" s="20"/>
      <c r="GQD251" s="20"/>
      <c r="GQE251" s="20"/>
      <c r="GQF251" s="20"/>
      <c r="GQG251" s="20"/>
      <c r="GQH251" s="20"/>
      <c r="GQI251" s="20"/>
      <c r="GQJ251" s="20"/>
      <c r="GQK251" s="20"/>
      <c r="GQL251" s="20"/>
      <c r="GQM251" s="20"/>
      <c r="GQN251" s="20"/>
      <c r="GQO251" s="20"/>
      <c r="GQP251" s="20"/>
      <c r="GQQ251" s="20"/>
      <c r="GQR251" s="20"/>
      <c r="GQS251" s="20"/>
      <c r="GQT251" s="20"/>
      <c r="GQU251" s="20"/>
      <c r="GQV251" s="20"/>
      <c r="GQW251" s="20"/>
      <c r="GQX251" s="20"/>
      <c r="GQY251" s="20"/>
      <c r="GQZ251" s="20"/>
      <c r="GRA251" s="20"/>
      <c r="GRB251" s="20"/>
      <c r="GRC251" s="20"/>
      <c r="GRD251" s="20"/>
      <c r="GRE251" s="20"/>
      <c r="GRF251" s="20"/>
      <c r="GRG251" s="20"/>
      <c r="GRH251" s="20"/>
      <c r="GRI251" s="20"/>
      <c r="GRJ251" s="20"/>
      <c r="GRK251" s="20"/>
      <c r="GRL251" s="20"/>
      <c r="GRM251" s="20"/>
      <c r="GRN251" s="20"/>
      <c r="GRO251" s="20"/>
      <c r="GRP251" s="20"/>
      <c r="GRQ251" s="20"/>
      <c r="GRR251" s="20"/>
      <c r="GRS251" s="20"/>
      <c r="GRT251" s="20"/>
      <c r="GRU251" s="20"/>
      <c r="GRV251" s="20"/>
      <c r="GRW251" s="20"/>
      <c r="GRX251" s="20"/>
      <c r="GRY251" s="20"/>
      <c r="GRZ251" s="20"/>
      <c r="GSA251" s="20"/>
      <c r="GSB251" s="20"/>
      <c r="GSC251" s="20"/>
      <c r="GSD251" s="20"/>
      <c r="GSE251" s="20"/>
      <c r="GSF251" s="20"/>
      <c r="GSG251" s="20"/>
      <c r="GSH251" s="20"/>
      <c r="GSI251" s="20"/>
      <c r="GSJ251" s="20"/>
      <c r="GSK251" s="20"/>
      <c r="GSL251" s="20"/>
      <c r="GSM251" s="20"/>
      <c r="GSN251" s="20"/>
      <c r="GSO251" s="20"/>
      <c r="GSP251" s="20"/>
      <c r="GSQ251" s="20"/>
      <c r="GSR251" s="20"/>
      <c r="GSS251" s="20"/>
      <c r="GST251" s="20"/>
      <c r="GSU251" s="20"/>
      <c r="GSV251" s="20"/>
      <c r="GSW251" s="20"/>
      <c r="GSX251" s="20"/>
      <c r="GSY251" s="20"/>
      <c r="GSZ251" s="20"/>
      <c r="GTA251" s="20"/>
      <c r="GTB251" s="20"/>
      <c r="GTC251" s="20"/>
      <c r="GTD251" s="20"/>
      <c r="GTE251" s="20"/>
      <c r="GTF251" s="20"/>
      <c r="GTG251" s="20"/>
      <c r="GTH251" s="20"/>
      <c r="GTI251" s="20"/>
      <c r="GTJ251" s="20"/>
      <c r="GTK251" s="20"/>
      <c r="GTL251" s="20"/>
      <c r="GTM251" s="20"/>
      <c r="GTN251" s="20"/>
      <c r="GTO251" s="20"/>
      <c r="GTP251" s="20"/>
      <c r="GTQ251" s="20"/>
      <c r="GTR251" s="20"/>
      <c r="GTS251" s="20"/>
      <c r="GTT251" s="20"/>
      <c r="GTU251" s="20"/>
      <c r="GTV251" s="20"/>
      <c r="GTW251" s="20"/>
      <c r="GTX251" s="20"/>
      <c r="GTY251" s="20"/>
      <c r="GTZ251" s="20"/>
      <c r="GUA251" s="20"/>
      <c r="GUB251" s="20"/>
      <c r="GUC251" s="20"/>
      <c r="GUD251" s="20"/>
      <c r="GUE251" s="20"/>
      <c r="GUF251" s="20"/>
      <c r="GUG251" s="20"/>
      <c r="GUH251" s="20"/>
      <c r="GUI251" s="20"/>
      <c r="GUJ251" s="20"/>
      <c r="GUK251" s="20"/>
      <c r="GUL251" s="20"/>
      <c r="GUM251" s="20"/>
      <c r="GUN251" s="20"/>
      <c r="GUO251" s="20"/>
      <c r="GUP251" s="20"/>
      <c r="GUQ251" s="20"/>
      <c r="GUR251" s="20"/>
      <c r="GUS251" s="20"/>
      <c r="GUT251" s="20"/>
      <c r="GUU251" s="20"/>
      <c r="GUV251" s="20"/>
      <c r="GUW251" s="20"/>
      <c r="GUX251" s="20"/>
      <c r="GUY251" s="20"/>
      <c r="GUZ251" s="20"/>
      <c r="GVA251" s="20"/>
      <c r="GVB251" s="20"/>
      <c r="GVC251" s="20"/>
      <c r="GVD251" s="20"/>
      <c r="GVE251" s="20"/>
      <c r="GVF251" s="20"/>
      <c r="GVG251" s="20"/>
      <c r="GVH251" s="20"/>
      <c r="GVI251" s="20"/>
      <c r="GVJ251" s="20"/>
      <c r="GVK251" s="20"/>
      <c r="GVL251" s="20"/>
      <c r="GVM251" s="20"/>
      <c r="GVN251" s="20"/>
      <c r="GVO251" s="20"/>
      <c r="GVP251" s="20"/>
      <c r="GVQ251" s="20"/>
      <c r="GVR251" s="20"/>
      <c r="GVS251" s="20"/>
      <c r="GVT251" s="20"/>
      <c r="GVU251" s="20"/>
      <c r="GVV251" s="20"/>
      <c r="GVW251" s="20"/>
      <c r="GVX251" s="20"/>
      <c r="GVY251" s="20"/>
      <c r="GVZ251" s="20"/>
      <c r="GWA251" s="20"/>
      <c r="GWB251" s="20"/>
      <c r="GWC251" s="20"/>
      <c r="GWD251" s="20"/>
      <c r="GWE251" s="20"/>
      <c r="GWF251" s="20"/>
      <c r="GWG251" s="20"/>
      <c r="GWH251" s="20"/>
      <c r="GWI251" s="20"/>
      <c r="GWJ251" s="20"/>
      <c r="GWK251" s="20"/>
      <c r="GWL251" s="20"/>
      <c r="GWM251" s="20"/>
      <c r="GWN251" s="20"/>
      <c r="GWO251" s="20"/>
      <c r="GWP251" s="20"/>
      <c r="GWQ251" s="20"/>
      <c r="GWR251" s="20"/>
      <c r="GWS251" s="20"/>
      <c r="GWT251" s="20"/>
      <c r="GWU251" s="20"/>
      <c r="GWV251" s="20"/>
      <c r="GWW251" s="20"/>
      <c r="GWX251" s="20"/>
      <c r="GWY251" s="20"/>
      <c r="GWZ251" s="20"/>
      <c r="GXA251" s="20"/>
      <c r="GXB251" s="20"/>
      <c r="GXC251" s="20"/>
      <c r="GXD251" s="20"/>
      <c r="GXE251" s="20"/>
      <c r="GXF251" s="20"/>
      <c r="GXG251" s="20"/>
      <c r="GXH251" s="20"/>
      <c r="GXI251" s="20"/>
      <c r="GXJ251" s="20"/>
      <c r="GXK251" s="20"/>
      <c r="GXL251" s="20"/>
      <c r="GXM251" s="20"/>
      <c r="GXN251" s="20"/>
      <c r="GXO251" s="20"/>
      <c r="GXP251" s="20"/>
      <c r="GXQ251" s="20"/>
      <c r="GXR251" s="20"/>
      <c r="GXS251" s="20"/>
      <c r="GXT251" s="20"/>
      <c r="GXU251" s="20"/>
      <c r="GXV251" s="20"/>
      <c r="GXW251" s="20"/>
      <c r="GXX251" s="20"/>
      <c r="GXY251" s="20"/>
      <c r="GXZ251" s="20"/>
      <c r="GYA251" s="20"/>
      <c r="GYB251" s="20"/>
      <c r="GYC251" s="20"/>
      <c r="GYD251" s="20"/>
      <c r="GYE251" s="20"/>
      <c r="GYF251" s="20"/>
      <c r="GYG251" s="20"/>
      <c r="GYH251" s="20"/>
      <c r="GYI251" s="20"/>
      <c r="GYJ251" s="20"/>
      <c r="GYK251" s="20"/>
      <c r="GYL251" s="20"/>
      <c r="GYM251" s="20"/>
      <c r="GYN251" s="20"/>
      <c r="GYO251" s="20"/>
      <c r="GYP251" s="20"/>
      <c r="GYQ251" s="20"/>
      <c r="GYR251" s="20"/>
      <c r="GYS251" s="20"/>
      <c r="GYT251" s="20"/>
      <c r="GYU251" s="20"/>
      <c r="GYV251" s="20"/>
      <c r="GYW251" s="20"/>
      <c r="GYX251" s="20"/>
      <c r="GYY251" s="20"/>
      <c r="GYZ251" s="20"/>
      <c r="GZA251" s="20"/>
      <c r="GZB251" s="20"/>
      <c r="GZC251" s="20"/>
      <c r="GZD251" s="20"/>
      <c r="GZE251" s="20"/>
      <c r="GZF251" s="20"/>
      <c r="GZG251" s="20"/>
      <c r="GZH251" s="20"/>
      <c r="GZI251" s="20"/>
      <c r="GZJ251" s="20"/>
      <c r="GZK251" s="20"/>
      <c r="GZL251" s="20"/>
      <c r="GZM251" s="20"/>
      <c r="GZN251" s="20"/>
      <c r="GZO251" s="20"/>
      <c r="GZP251" s="20"/>
      <c r="GZQ251" s="20"/>
      <c r="GZR251" s="20"/>
      <c r="GZS251" s="20"/>
      <c r="GZT251" s="20"/>
      <c r="GZU251" s="20"/>
      <c r="GZV251" s="20"/>
      <c r="GZW251" s="20"/>
      <c r="GZX251" s="20"/>
      <c r="GZY251" s="20"/>
      <c r="GZZ251" s="20"/>
      <c r="HAA251" s="20"/>
      <c r="HAB251" s="20"/>
      <c r="HAC251" s="20"/>
      <c r="HAD251" s="20"/>
      <c r="HAE251" s="20"/>
      <c r="HAF251" s="20"/>
      <c r="HAG251" s="20"/>
      <c r="HAH251" s="20"/>
      <c r="HAI251" s="20"/>
      <c r="HAJ251" s="20"/>
      <c r="HAK251" s="20"/>
      <c r="HAL251" s="20"/>
      <c r="HAM251" s="20"/>
      <c r="HAN251" s="20"/>
      <c r="HAO251" s="20"/>
      <c r="HAP251" s="20"/>
      <c r="HAQ251" s="20"/>
      <c r="HAR251" s="20"/>
      <c r="HAS251" s="20"/>
      <c r="HAT251" s="20"/>
      <c r="HAU251" s="20"/>
      <c r="HAV251" s="20"/>
      <c r="HAW251" s="20"/>
      <c r="HAX251" s="20"/>
      <c r="HAY251" s="20"/>
      <c r="HAZ251" s="20"/>
      <c r="HBA251" s="20"/>
      <c r="HBB251" s="20"/>
      <c r="HBC251" s="20"/>
      <c r="HBD251" s="20"/>
      <c r="HBE251" s="20"/>
      <c r="HBF251" s="20"/>
      <c r="HBG251" s="20"/>
      <c r="HBH251" s="20"/>
      <c r="HBI251" s="20"/>
      <c r="HBJ251" s="20"/>
      <c r="HBK251" s="20"/>
      <c r="HBL251" s="20"/>
      <c r="HBM251" s="20"/>
      <c r="HBN251" s="20"/>
      <c r="HBO251" s="20"/>
      <c r="HBP251" s="20"/>
      <c r="HBQ251" s="20"/>
      <c r="HBR251" s="20"/>
      <c r="HBS251" s="20"/>
      <c r="HBT251" s="20"/>
      <c r="HBU251" s="20"/>
      <c r="HBV251" s="20"/>
      <c r="HBW251" s="20"/>
      <c r="HBX251" s="20"/>
      <c r="HBY251" s="20"/>
      <c r="HBZ251" s="20"/>
      <c r="HCA251" s="20"/>
      <c r="HCB251" s="20"/>
      <c r="HCC251" s="20"/>
      <c r="HCD251" s="20"/>
      <c r="HCE251" s="20"/>
      <c r="HCF251" s="20"/>
      <c r="HCG251" s="20"/>
      <c r="HCH251" s="20"/>
      <c r="HCI251" s="20"/>
      <c r="HCJ251" s="20"/>
      <c r="HCK251" s="20"/>
      <c r="HCL251" s="20"/>
      <c r="HCM251" s="20"/>
      <c r="HCN251" s="20"/>
      <c r="HCO251" s="20"/>
      <c r="HCP251" s="20"/>
      <c r="HCQ251" s="20"/>
      <c r="HCR251" s="20"/>
      <c r="HCS251" s="20"/>
      <c r="HCT251" s="20"/>
      <c r="HCU251" s="20"/>
      <c r="HCV251" s="20"/>
      <c r="HCW251" s="20"/>
      <c r="HCX251" s="20"/>
      <c r="HCY251" s="20"/>
      <c r="HCZ251" s="20"/>
      <c r="HDA251" s="20"/>
      <c r="HDB251" s="20"/>
      <c r="HDC251" s="20"/>
      <c r="HDD251" s="20"/>
      <c r="HDE251" s="20"/>
      <c r="HDF251" s="20"/>
      <c r="HDG251" s="20"/>
      <c r="HDH251" s="20"/>
      <c r="HDI251" s="20"/>
      <c r="HDJ251" s="20"/>
      <c r="HDK251" s="20"/>
      <c r="HDL251" s="20"/>
      <c r="HDM251" s="20"/>
      <c r="HDN251" s="20"/>
      <c r="HDO251" s="20"/>
      <c r="HDP251" s="20"/>
      <c r="HDQ251" s="20"/>
      <c r="HDR251" s="20"/>
      <c r="HDS251" s="20"/>
      <c r="HDT251" s="20"/>
      <c r="HDU251" s="20"/>
      <c r="HDV251" s="20"/>
      <c r="HDW251" s="20"/>
      <c r="HDX251" s="20"/>
      <c r="HDY251" s="20"/>
      <c r="HDZ251" s="20"/>
      <c r="HEA251" s="20"/>
      <c r="HEB251" s="20"/>
      <c r="HEC251" s="20"/>
      <c r="HED251" s="20"/>
      <c r="HEE251" s="20"/>
      <c r="HEF251" s="20"/>
      <c r="HEG251" s="20"/>
      <c r="HEH251" s="20"/>
      <c r="HEI251" s="20"/>
      <c r="HEJ251" s="20"/>
      <c r="HEK251" s="20"/>
      <c r="HEL251" s="20"/>
      <c r="HEM251" s="20"/>
      <c r="HEN251" s="20"/>
      <c r="HEO251" s="20"/>
      <c r="HEP251" s="20"/>
      <c r="HEQ251" s="20"/>
      <c r="HER251" s="20"/>
      <c r="HES251" s="20"/>
      <c r="HET251" s="20"/>
      <c r="HEU251" s="20"/>
      <c r="HEV251" s="20"/>
      <c r="HEW251" s="20"/>
      <c r="HEX251" s="20"/>
      <c r="HEY251" s="20"/>
      <c r="HEZ251" s="20"/>
      <c r="HFA251" s="20"/>
      <c r="HFB251" s="20"/>
      <c r="HFC251" s="20"/>
      <c r="HFD251" s="20"/>
      <c r="HFE251" s="20"/>
      <c r="HFF251" s="20"/>
      <c r="HFG251" s="20"/>
      <c r="HFH251" s="20"/>
      <c r="HFI251" s="20"/>
      <c r="HFJ251" s="20"/>
      <c r="HFK251" s="20"/>
      <c r="HFL251" s="20"/>
      <c r="HFM251" s="20"/>
      <c r="HFN251" s="20"/>
      <c r="HFO251" s="20"/>
      <c r="HFP251" s="20"/>
      <c r="HFQ251" s="20"/>
      <c r="HFR251" s="20"/>
      <c r="HFS251" s="20"/>
      <c r="HFT251" s="20"/>
      <c r="HFU251" s="20"/>
      <c r="HFV251" s="20"/>
      <c r="HFW251" s="20"/>
      <c r="HFX251" s="20"/>
      <c r="HFY251" s="20"/>
      <c r="HFZ251" s="20"/>
      <c r="HGA251" s="20"/>
      <c r="HGB251" s="20"/>
      <c r="HGC251" s="20"/>
      <c r="HGD251" s="20"/>
      <c r="HGE251" s="20"/>
      <c r="HGF251" s="20"/>
      <c r="HGG251" s="20"/>
      <c r="HGH251" s="20"/>
      <c r="HGI251" s="20"/>
      <c r="HGJ251" s="20"/>
      <c r="HGK251" s="20"/>
      <c r="HGL251" s="20"/>
      <c r="HGM251" s="20"/>
      <c r="HGN251" s="20"/>
      <c r="HGO251" s="20"/>
      <c r="HGP251" s="20"/>
      <c r="HGQ251" s="20"/>
      <c r="HGR251" s="20"/>
      <c r="HGS251" s="20"/>
      <c r="HGT251" s="20"/>
      <c r="HGU251" s="20"/>
      <c r="HGV251" s="20"/>
      <c r="HGW251" s="20"/>
      <c r="HGX251" s="20"/>
      <c r="HGY251" s="20"/>
      <c r="HGZ251" s="20"/>
      <c r="HHA251" s="20"/>
      <c r="HHB251" s="20"/>
      <c r="HHC251" s="20"/>
      <c r="HHD251" s="20"/>
      <c r="HHE251" s="20"/>
      <c r="HHF251" s="20"/>
      <c r="HHG251" s="20"/>
      <c r="HHH251" s="20"/>
      <c r="HHI251" s="20"/>
      <c r="HHJ251" s="20"/>
      <c r="HHK251" s="20"/>
      <c r="HHL251" s="20"/>
      <c r="HHM251" s="20"/>
      <c r="HHN251" s="20"/>
      <c r="HHO251" s="20"/>
      <c r="HHP251" s="20"/>
      <c r="HHQ251" s="20"/>
      <c r="HHR251" s="20"/>
      <c r="HHS251" s="20"/>
      <c r="HHT251" s="20"/>
      <c r="HHU251" s="20"/>
      <c r="HHV251" s="20"/>
      <c r="HHW251" s="20"/>
      <c r="HHX251" s="20"/>
      <c r="HHY251" s="20"/>
      <c r="HHZ251" s="20"/>
      <c r="HIA251" s="20"/>
      <c r="HIB251" s="20"/>
      <c r="HIC251" s="20"/>
      <c r="HID251" s="20"/>
      <c r="HIE251" s="20"/>
      <c r="HIF251" s="20"/>
      <c r="HIG251" s="20"/>
      <c r="HIH251" s="20"/>
      <c r="HII251" s="20"/>
      <c r="HIJ251" s="20"/>
      <c r="HIK251" s="20"/>
      <c r="HIL251" s="20"/>
      <c r="HIM251" s="20"/>
      <c r="HIN251" s="20"/>
      <c r="HIO251" s="20"/>
      <c r="HIP251" s="20"/>
      <c r="HIQ251" s="20"/>
      <c r="HIR251" s="20"/>
      <c r="HIS251" s="20"/>
      <c r="HIT251" s="20"/>
      <c r="HIU251" s="20"/>
      <c r="HIV251" s="20"/>
      <c r="HIW251" s="20"/>
      <c r="HIX251" s="20"/>
      <c r="HIY251" s="20"/>
      <c r="HIZ251" s="20"/>
      <c r="HJA251" s="20"/>
      <c r="HJB251" s="20"/>
      <c r="HJC251" s="20"/>
      <c r="HJD251" s="20"/>
      <c r="HJE251" s="20"/>
      <c r="HJF251" s="20"/>
      <c r="HJG251" s="20"/>
      <c r="HJH251" s="20"/>
      <c r="HJI251" s="20"/>
      <c r="HJJ251" s="20"/>
      <c r="HJK251" s="20"/>
      <c r="HJL251" s="20"/>
      <c r="HJM251" s="20"/>
      <c r="HJN251" s="20"/>
      <c r="HJO251" s="20"/>
      <c r="HJP251" s="20"/>
      <c r="HJQ251" s="20"/>
      <c r="HJR251" s="20"/>
      <c r="HJS251" s="20"/>
      <c r="HJT251" s="20"/>
      <c r="HJU251" s="20"/>
      <c r="HJV251" s="20"/>
      <c r="HJW251" s="20"/>
      <c r="HJX251" s="20"/>
      <c r="HJY251" s="20"/>
      <c r="HJZ251" s="20"/>
      <c r="HKA251" s="20"/>
      <c r="HKB251" s="20"/>
      <c r="HKC251" s="20"/>
      <c r="HKD251" s="20"/>
      <c r="HKE251" s="20"/>
      <c r="HKF251" s="20"/>
      <c r="HKG251" s="20"/>
      <c r="HKH251" s="20"/>
      <c r="HKI251" s="20"/>
      <c r="HKJ251" s="20"/>
      <c r="HKK251" s="20"/>
      <c r="HKL251" s="20"/>
      <c r="HKM251" s="20"/>
      <c r="HKN251" s="20"/>
      <c r="HKO251" s="20"/>
      <c r="HKP251" s="20"/>
      <c r="HKQ251" s="20"/>
      <c r="HKR251" s="20"/>
      <c r="HKS251" s="20"/>
      <c r="HKT251" s="20"/>
      <c r="HKU251" s="20"/>
      <c r="HKV251" s="20"/>
      <c r="HKW251" s="20"/>
      <c r="HKX251" s="20"/>
      <c r="HKY251" s="20"/>
      <c r="HKZ251" s="20"/>
      <c r="HLA251" s="20"/>
      <c r="HLB251" s="20"/>
      <c r="HLC251" s="20"/>
      <c r="HLD251" s="20"/>
      <c r="HLE251" s="20"/>
      <c r="HLF251" s="20"/>
      <c r="HLG251" s="20"/>
      <c r="HLH251" s="20"/>
      <c r="HLI251" s="20"/>
      <c r="HLJ251" s="20"/>
      <c r="HLK251" s="20"/>
      <c r="HLL251" s="20"/>
      <c r="HLM251" s="20"/>
      <c r="HLN251" s="20"/>
      <c r="HLO251" s="20"/>
      <c r="HLP251" s="20"/>
      <c r="HLQ251" s="20"/>
      <c r="HLR251" s="20"/>
      <c r="HLS251" s="20"/>
      <c r="HLT251" s="20"/>
      <c r="HLU251" s="20"/>
      <c r="HLV251" s="20"/>
      <c r="HLW251" s="20"/>
      <c r="HLX251" s="20"/>
      <c r="HLY251" s="20"/>
      <c r="HLZ251" s="20"/>
      <c r="HMA251" s="20"/>
      <c r="HMB251" s="20"/>
      <c r="HMC251" s="20"/>
      <c r="HMD251" s="20"/>
      <c r="HME251" s="20"/>
      <c r="HMF251" s="20"/>
      <c r="HMG251" s="20"/>
      <c r="HMH251" s="20"/>
      <c r="HMI251" s="20"/>
      <c r="HMJ251" s="20"/>
      <c r="HMK251" s="20"/>
      <c r="HML251" s="20"/>
      <c r="HMM251" s="20"/>
      <c r="HMN251" s="20"/>
      <c r="HMO251" s="20"/>
      <c r="HMP251" s="20"/>
      <c r="HMQ251" s="20"/>
      <c r="HMR251" s="20"/>
      <c r="HMS251" s="20"/>
      <c r="HMT251" s="20"/>
      <c r="HMU251" s="20"/>
      <c r="HMV251" s="20"/>
      <c r="HMW251" s="20"/>
      <c r="HMX251" s="20"/>
      <c r="HMY251" s="20"/>
      <c r="HMZ251" s="20"/>
      <c r="HNA251" s="20"/>
      <c r="HNB251" s="20"/>
      <c r="HNC251" s="20"/>
      <c r="HND251" s="20"/>
      <c r="HNE251" s="20"/>
      <c r="HNF251" s="20"/>
      <c r="HNG251" s="20"/>
      <c r="HNH251" s="20"/>
      <c r="HNI251" s="20"/>
      <c r="HNJ251" s="20"/>
      <c r="HNK251" s="20"/>
      <c r="HNL251" s="20"/>
      <c r="HNM251" s="20"/>
      <c r="HNN251" s="20"/>
      <c r="HNO251" s="20"/>
      <c r="HNP251" s="20"/>
      <c r="HNQ251" s="20"/>
      <c r="HNR251" s="20"/>
      <c r="HNS251" s="20"/>
      <c r="HNT251" s="20"/>
      <c r="HNU251" s="20"/>
      <c r="HNV251" s="20"/>
      <c r="HNW251" s="20"/>
      <c r="HNX251" s="20"/>
      <c r="HNY251" s="20"/>
      <c r="HNZ251" s="20"/>
      <c r="HOA251" s="20"/>
      <c r="HOB251" s="20"/>
      <c r="HOC251" s="20"/>
      <c r="HOD251" s="20"/>
      <c r="HOE251" s="20"/>
      <c r="HOF251" s="20"/>
      <c r="HOG251" s="20"/>
      <c r="HOH251" s="20"/>
      <c r="HOI251" s="20"/>
      <c r="HOJ251" s="20"/>
      <c r="HOK251" s="20"/>
      <c r="HOL251" s="20"/>
      <c r="HOM251" s="20"/>
      <c r="HON251" s="20"/>
      <c r="HOO251" s="20"/>
      <c r="HOP251" s="20"/>
      <c r="HOQ251" s="20"/>
      <c r="HOR251" s="20"/>
      <c r="HOS251" s="20"/>
      <c r="HOT251" s="20"/>
      <c r="HOU251" s="20"/>
      <c r="HOV251" s="20"/>
      <c r="HOW251" s="20"/>
      <c r="HOX251" s="20"/>
      <c r="HOY251" s="20"/>
      <c r="HOZ251" s="20"/>
      <c r="HPA251" s="20"/>
      <c r="HPB251" s="20"/>
      <c r="HPC251" s="20"/>
      <c r="HPD251" s="20"/>
      <c r="HPE251" s="20"/>
      <c r="HPF251" s="20"/>
      <c r="HPG251" s="20"/>
      <c r="HPH251" s="20"/>
      <c r="HPI251" s="20"/>
      <c r="HPJ251" s="20"/>
      <c r="HPK251" s="20"/>
      <c r="HPL251" s="20"/>
      <c r="HPM251" s="20"/>
      <c r="HPN251" s="20"/>
      <c r="HPO251" s="20"/>
      <c r="HPP251" s="20"/>
      <c r="HPQ251" s="20"/>
      <c r="HPR251" s="20"/>
      <c r="HPS251" s="20"/>
      <c r="HPT251" s="20"/>
      <c r="HPU251" s="20"/>
      <c r="HPV251" s="20"/>
      <c r="HPW251" s="20"/>
      <c r="HPX251" s="20"/>
      <c r="HPY251" s="20"/>
      <c r="HPZ251" s="20"/>
      <c r="HQA251" s="20"/>
      <c r="HQB251" s="20"/>
      <c r="HQC251" s="20"/>
      <c r="HQD251" s="20"/>
      <c r="HQE251" s="20"/>
      <c r="HQF251" s="20"/>
      <c r="HQG251" s="20"/>
      <c r="HQH251" s="20"/>
      <c r="HQI251" s="20"/>
      <c r="HQJ251" s="20"/>
      <c r="HQK251" s="20"/>
      <c r="HQL251" s="20"/>
      <c r="HQM251" s="20"/>
      <c r="HQN251" s="20"/>
      <c r="HQO251" s="20"/>
      <c r="HQP251" s="20"/>
      <c r="HQQ251" s="20"/>
      <c r="HQR251" s="20"/>
      <c r="HQS251" s="20"/>
      <c r="HQT251" s="20"/>
      <c r="HQU251" s="20"/>
      <c r="HQV251" s="20"/>
      <c r="HQW251" s="20"/>
      <c r="HQX251" s="20"/>
      <c r="HQY251" s="20"/>
      <c r="HQZ251" s="20"/>
      <c r="HRA251" s="20"/>
      <c r="HRB251" s="20"/>
      <c r="HRC251" s="20"/>
      <c r="HRD251" s="20"/>
      <c r="HRE251" s="20"/>
      <c r="HRF251" s="20"/>
      <c r="HRG251" s="20"/>
      <c r="HRH251" s="20"/>
      <c r="HRI251" s="20"/>
      <c r="HRJ251" s="20"/>
      <c r="HRK251" s="20"/>
      <c r="HRL251" s="20"/>
      <c r="HRM251" s="20"/>
      <c r="HRN251" s="20"/>
      <c r="HRO251" s="20"/>
      <c r="HRP251" s="20"/>
      <c r="HRQ251" s="20"/>
      <c r="HRR251" s="20"/>
      <c r="HRS251" s="20"/>
      <c r="HRT251" s="20"/>
      <c r="HRU251" s="20"/>
      <c r="HRV251" s="20"/>
      <c r="HRW251" s="20"/>
      <c r="HRX251" s="20"/>
      <c r="HRY251" s="20"/>
      <c r="HRZ251" s="20"/>
      <c r="HSA251" s="20"/>
      <c r="HSB251" s="20"/>
      <c r="HSC251" s="20"/>
      <c r="HSD251" s="20"/>
      <c r="HSE251" s="20"/>
      <c r="HSF251" s="20"/>
      <c r="HSG251" s="20"/>
      <c r="HSH251" s="20"/>
      <c r="HSI251" s="20"/>
      <c r="HSJ251" s="20"/>
      <c r="HSK251" s="20"/>
      <c r="HSL251" s="20"/>
      <c r="HSM251" s="20"/>
      <c r="HSN251" s="20"/>
      <c r="HSO251" s="20"/>
      <c r="HSP251" s="20"/>
      <c r="HSQ251" s="20"/>
      <c r="HSR251" s="20"/>
      <c r="HSS251" s="20"/>
      <c r="HST251" s="20"/>
      <c r="HSU251" s="20"/>
      <c r="HSV251" s="20"/>
      <c r="HSW251" s="20"/>
      <c r="HSX251" s="20"/>
      <c r="HSY251" s="20"/>
      <c r="HSZ251" s="20"/>
      <c r="HTA251" s="20"/>
      <c r="HTB251" s="20"/>
      <c r="HTC251" s="20"/>
      <c r="HTD251" s="20"/>
      <c r="HTE251" s="20"/>
      <c r="HTF251" s="20"/>
      <c r="HTG251" s="20"/>
      <c r="HTH251" s="20"/>
      <c r="HTI251" s="20"/>
      <c r="HTJ251" s="20"/>
      <c r="HTK251" s="20"/>
      <c r="HTL251" s="20"/>
      <c r="HTM251" s="20"/>
      <c r="HTN251" s="20"/>
      <c r="HTO251" s="20"/>
      <c r="HTP251" s="20"/>
      <c r="HTQ251" s="20"/>
      <c r="HTR251" s="20"/>
      <c r="HTS251" s="20"/>
      <c r="HTT251" s="20"/>
      <c r="HTU251" s="20"/>
      <c r="HTV251" s="20"/>
      <c r="HTW251" s="20"/>
      <c r="HTX251" s="20"/>
      <c r="HTY251" s="20"/>
      <c r="HTZ251" s="20"/>
      <c r="HUA251" s="20"/>
      <c r="HUB251" s="20"/>
      <c r="HUC251" s="20"/>
      <c r="HUD251" s="20"/>
      <c r="HUE251" s="20"/>
      <c r="HUF251" s="20"/>
      <c r="HUG251" s="20"/>
      <c r="HUH251" s="20"/>
      <c r="HUI251" s="20"/>
      <c r="HUJ251" s="20"/>
      <c r="HUK251" s="20"/>
      <c r="HUL251" s="20"/>
      <c r="HUM251" s="20"/>
      <c r="HUN251" s="20"/>
      <c r="HUO251" s="20"/>
      <c r="HUP251" s="20"/>
      <c r="HUQ251" s="20"/>
      <c r="HUR251" s="20"/>
      <c r="HUS251" s="20"/>
      <c r="HUT251" s="20"/>
      <c r="HUU251" s="20"/>
      <c r="HUV251" s="20"/>
      <c r="HUW251" s="20"/>
      <c r="HUX251" s="20"/>
      <c r="HUY251" s="20"/>
      <c r="HUZ251" s="20"/>
      <c r="HVA251" s="20"/>
      <c r="HVB251" s="20"/>
      <c r="HVC251" s="20"/>
      <c r="HVD251" s="20"/>
      <c r="HVE251" s="20"/>
      <c r="HVF251" s="20"/>
      <c r="HVG251" s="20"/>
      <c r="HVH251" s="20"/>
      <c r="HVI251" s="20"/>
      <c r="HVJ251" s="20"/>
      <c r="HVK251" s="20"/>
      <c r="HVL251" s="20"/>
      <c r="HVM251" s="20"/>
      <c r="HVN251" s="20"/>
      <c r="HVO251" s="20"/>
      <c r="HVP251" s="20"/>
      <c r="HVQ251" s="20"/>
      <c r="HVR251" s="20"/>
      <c r="HVS251" s="20"/>
      <c r="HVT251" s="20"/>
      <c r="HVU251" s="20"/>
      <c r="HVV251" s="20"/>
      <c r="HVW251" s="20"/>
      <c r="HVX251" s="20"/>
      <c r="HVY251" s="20"/>
      <c r="HVZ251" s="20"/>
      <c r="HWA251" s="20"/>
      <c r="HWB251" s="20"/>
      <c r="HWC251" s="20"/>
      <c r="HWD251" s="20"/>
      <c r="HWE251" s="20"/>
      <c r="HWF251" s="20"/>
      <c r="HWG251" s="20"/>
      <c r="HWH251" s="20"/>
      <c r="HWI251" s="20"/>
      <c r="HWJ251" s="20"/>
      <c r="HWK251" s="20"/>
      <c r="HWL251" s="20"/>
      <c r="HWM251" s="20"/>
      <c r="HWN251" s="20"/>
      <c r="HWO251" s="20"/>
      <c r="HWP251" s="20"/>
      <c r="HWQ251" s="20"/>
      <c r="HWR251" s="20"/>
      <c r="HWS251" s="20"/>
      <c r="HWT251" s="20"/>
      <c r="HWU251" s="20"/>
      <c r="HWV251" s="20"/>
      <c r="HWW251" s="20"/>
      <c r="HWX251" s="20"/>
      <c r="HWY251" s="20"/>
      <c r="HWZ251" s="20"/>
      <c r="HXA251" s="20"/>
      <c r="HXB251" s="20"/>
      <c r="HXC251" s="20"/>
      <c r="HXD251" s="20"/>
      <c r="HXE251" s="20"/>
      <c r="HXF251" s="20"/>
      <c r="HXG251" s="20"/>
      <c r="HXH251" s="20"/>
      <c r="HXI251" s="20"/>
      <c r="HXJ251" s="20"/>
      <c r="HXK251" s="20"/>
      <c r="HXL251" s="20"/>
      <c r="HXM251" s="20"/>
      <c r="HXN251" s="20"/>
      <c r="HXO251" s="20"/>
      <c r="HXP251" s="20"/>
      <c r="HXQ251" s="20"/>
      <c r="HXR251" s="20"/>
      <c r="HXS251" s="20"/>
      <c r="HXT251" s="20"/>
      <c r="HXU251" s="20"/>
      <c r="HXV251" s="20"/>
      <c r="HXW251" s="20"/>
      <c r="HXX251" s="20"/>
      <c r="HXY251" s="20"/>
      <c r="HXZ251" s="20"/>
      <c r="HYA251" s="20"/>
      <c r="HYB251" s="20"/>
      <c r="HYC251" s="20"/>
      <c r="HYD251" s="20"/>
      <c r="HYE251" s="20"/>
      <c r="HYF251" s="20"/>
      <c r="HYG251" s="20"/>
      <c r="HYH251" s="20"/>
      <c r="HYI251" s="20"/>
      <c r="HYJ251" s="20"/>
      <c r="HYK251" s="20"/>
      <c r="HYL251" s="20"/>
      <c r="HYM251" s="20"/>
      <c r="HYN251" s="20"/>
      <c r="HYO251" s="20"/>
      <c r="HYP251" s="20"/>
      <c r="HYQ251" s="20"/>
      <c r="HYR251" s="20"/>
      <c r="HYS251" s="20"/>
      <c r="HYT251" s="20"/>
      <c r="HYU251" s="20"/>
      <c r="HYV251" s="20"/>
      <c r="HYW251" s="20"/>
      <c r="HYX251" s="20"/>
      <c r="HYY251" s="20"/>
      <c r="HYZ251" s="20"/>
      <c r="HZA251" s="20"/>
      <c r="HZB251" s="20"/>
      <c r="HZC251" s="20"/>
      <c r="HZD251" s="20"/>
      <c r="HZE251" s="20"/>
      <c r="HZF251" s="20"/>
      <c r="HZG251" s="20"/>
      <c r="HZH251" s="20"/>
      <c r="HZI251" s="20"/>
      <c r="HZJ251" s="20"/>
      <c r="HZK251" s="20"/>
      <c r="HZL251" s="20"/>
      <c r="HZM251" s="20"/>
      <c r="HZN251" s="20"/>
      <c r="HZO251" s="20"/>
      <c r="HZP251" s="20"/>
      <c r="HZQ251" s="20"/>
      <c r="HZR251" s="20"/>
      <c r="HZS251" s="20"/>
      <c r="HZT251" s="20"/>
      <c r="HZU251" s="20"/>
      <c r="HZV251" s="20"/>
      <c r="HZW251" s="20"/>
      <c r="HZX251" s="20"/>
      <c r="HZY251" s="20"/>
      <c r="HZZ251" s="20"/>
      <c r="IAA251" s="20"/>
      <c r="IAB251" s="20"/>
      <c r="IAC251" s="20"/>
      <c r="IAD251" s="20"/>
      <c r="IAE251" s="20"/>
      <c r="IAF251" s="20"/>
      <c r="IAG251" s="20"/>
      <c r="IAH251" s="20"/>
      <c r="IAI251" s="20"/>
      <c r="IAJ251" s="20"/>
      <c r="IAK251" s="20"/>
      <c r="IAL251" s="20"/>
      <c r="IAM251" s="20"/>
      <c r="IAN251" s="20"/>
      <c r="IAO251" s="20"/>
      <c r="IAP251" s="20"/>
      <c r="IAQ251" s="20"/>
      <c r="IAR251" s="20"/>
      <c r="IAS251" s="20"/>
      <c r="IAT251" s="20"/>
      <c r="IAU251" s="20"/>
      <c r="IAV251" s="20"/>
      <c r="IAW251" s="20"/>
      <c r="IAX251" s="20"/>
      <c r="IAY251" s="20"/>
      <c r="IAZ251" s="20"/>
      <c r="IBA251" s="20"/>
      <c r="IBB251" s="20"/>
      <c r="IBC251" s="20"/>
      <c r="IBD251" s="20"/>
      <c r="IBE251" s="20"/>
      <c r="IBF251" s="20"/>
      <c r="IBG251" s="20"/>
      <c r="IBH251" s="20"/>
      <c r="IBI251" s="20"/>
      <c r="IBJ251" s="20"/>
      <c r="IBK251" s="20"/>
      <c r="IBL251" s="20"/>
      <c r="IBM251" s="20"/>
      <c r="IBN251" s="20"/>
      <c r="IBO251" s="20"/>
      <c r="IBP251" s="20"/>
      <c r="IBQ251" s="20"/>
      <c r="IBR251" s="20"/>
      <c r="IBS251" s="20"/>
      <c r="IBT251" s="20"/>
      <c r="IBU251" s="20"/>
      <c r="IBV251" s="20"/>
      <c r="IBW251" s="20"/>
      <c r="IBX251" s="20"/>
      <c r="IBY251" s="20"/>
      <c r="IBZ251" s="20"/>
      <c r="ICA251" s="20"/>
      <c r="ICB251" s="20"/>
      <c r="ICC251" s="20"/>
      <c r="ICD251" s="20"/>
      <c r="ICE251" s="20"/>
      <c r="ICF251" s="20"/>
      <c r="ICG251" s="20"/>
      <c r="ICH251" s="20"/>
      <c r="ICI251" s="20"/>
      <c r="ICJ251" s="20"/>
      <c r="ICK251" s="20"/>
      <c r="ICL251" s="20"/>
      <c r="ICM251" s="20"/>
      <c r="ICN251" s="20"/>
      <c r="ICO251" s="20"/>
      <c r="ICP251" s="20"/>
      <c r="ICQ251" s="20"/>
      <c r="ICR251" s="20"/>
      <c r="ICS251" s="20"/>
      <c r="ICT251" s="20"/>
      <c r="ICU251" s="20"/>
      <c r="ICV251" s="20"/>
      <c r="ICW251" s="20"/>
      <c r="ICX251" s="20"/>
      <c r="ICY251" s="20"/>
      <c r="ICZ251" s="20"/>
      <c r="IDA251" s="20"/>
      <c r="IDB251" s="20"/>
      <c r="IDC251" s="20"/>
      <c r="IDD251" s="20"/>
      <c r="IDE251" s="20"/>
      <c r="IDF251" s="20"/>
      <c r="IDG251" s="20"/>
      <c r="IDH251" s="20"/>
      <c r="IDI251" s="20"/>
      <c r="IDJ251" s="20"/>
      <c r="IDK251" s="20"/>
      <c r="IDL251" s="20"/>
      <c r="IDM251" s="20"/>
      <c r="IDN251" s="20"/>
      <c r="IDO251" s="20"/>
      <c r="IDP251" s="20"/>
      <c r="IDQ251" s="20"/>
      <c r="IDR251" s="20"/>
      <c r="IDS251" s="20"/>
      <c r="IDT251" s="20"/>
      <c r="IDU251" s="20"/>
      <c r="IDV251" s="20"/>
      <c r="IDW251" s="20"/>
      <c r="IDX251" s="20"/>
      <c r="IDY251" s="20"/>
      <c r="IDZ251" s="20"/>
      <c r="IEA251" s="20"/>
      <c r="IEB251" s="20"/>
      <c r="IEC251" s="20"/>
      <c r="IED251" s="20"/>
      <c r="IEE251" s="20"/>
      <c r="IEF251" s="20"/>
      <c r="IEG251" s="20"/>
      <c r="IEH251" s="20"/>
      <c r="IEI251" s="20"/>
      <c r="IEJ251" s="20"/>
      <c r="IEK251" s="20"/>
      <c r="IEL251" s="20"/>
      <c r="IEM251" s="20"/>
      <c r="IEN251" s="20"/>
      <c r="IEO251" s="20"/>
      <c r="IEP251" s="20"/>
      <c r="IEQ251" s="20"/>
      <c r="IER251" s="20"/>
      <c r="IES251" s="20"/>
      <c r="IET251" s="20"/>
      <c r="IEU251" s="20"/>
      <c r="IEV251" s="20"/>
      <c r="IEW251" s="20"/>
      <c r="IEX251" s="20"/>
      <c r="IEY251" s="20"/>
      <c r="IEZ251" s="20"/>
      <c r="IFA251" s="20"/>
      <c r="IFB251" s="20"/>
      <c r="IFC251" s="20"/>
      <c r="IFD251" s="20"/>
      <c r="IFE251" s="20"/>
      <c r="IFF251" s="20"/>
      <c r="IFG251" s="20"/>
      <c r="IFH251" s="20"/>
      <c r="IFI251" s="20"/>
      <c r="IFJ251" s="20"/>
      <c r="IFK251" s="20"/>
      <c r="IFL251" s="20"/>
      <c r="IFM251" s="20"/>
      <c r="IFN251" s="20"/>
      <c r="IFO251" s="20"/>
      <c r="IFP251" s="20"/>
      <c r="IFQ251" s="20"/>
      <c r="IFR251" s="20"/>
      <c r="IFS251" s="20"/>
      <c r="IFT251" s="20"/>
      <c r="IFU251" s="20"/>
      <c r="IFV251" s="20"/>
      <c r="IFW251" s="20"/>
      <c r="IFX251" s="20"/>
      <c r="IFY251" s="20"/>
      <c r="IFZ251" s="20"/>
      <c r="IGA251" s="20"/>
      <c r="IGB251" s="20"/>
      <c r="IGC251" s="20"/>
      <c r="IGD251" s="20"/>
      <c r="IGE251" s="20"/>
      <c r="IGF251" s="20"/>
      <c r="IGG251" s="20"/>
      <c r="IGH251" s="20"/>
      <c r="IGI251" s="20"/>
      <c r="IGJ251" s="20"/>
      <c r="IGK251" s="20"/>
      <c r="IGL251" s="20"/>
      <c r="IGM251" s="20"/>
      <c r="IGN251" s="20"/>
      <c r="IGO251" s="20"/>
      <c r="IGP251" s="20"/>
      <c r="IGQ251" s="20"/>
      <c r="IGR251" s="20"/>
      <c r="IGS251" s="20"/>
      <c r="IGT251" s="20"/>
      <c r="IGU251" s="20"/>
      <c r="IGV251" s="20"/>
      <c r="IGW251" s="20"/>
      <c r="IGX251" s="20"/>
      <c r="IGY251" s="20"/>
      <c r="IGZ251" s="20"/>
      <c r="IHA251" s="20"/>
      <c r="IHB251" s="20"/>
      <c r="IHC251" s="20"/>
      <c r="IHD251" s="20"/>
      <c r="IHE251" s="20"/>
      <c r="IHF251" s="20"/>
      <c r="IHG251" s="20"/>
      <c r="IHH251" s="20"/>
      <c r="IHI251" s="20"/>
      <c r="IHJ251" s="20"/>
      <c r="IHK251" s="20"/>
      <c r="IHL251" s="20"/>
      <c r="IHM251" s="20"/>
      <c r="IHN251" s="20"/>
      <c r="IHO251" s="20"/>
      <c r="IHP251" s="20"/>
      <c r="IHQ251" s="20"/>
      <c r="IHR251" s="20"/>
      <c r="IHS251" s="20"/>
      <c r="IHT251" s="20"/>
      <c r="IHU251" s="20"/>
      <c r="IHV251" s="20"/>
      <c r="IHW251" s="20"/>
      <c r="IHX251" s="20"/>
      <c r="IHY251" s="20"/>
      <c r="IHZ251" s="20"/>
      <c r="IIA251" s="20"/>
      <c r="IIB251" s="20"/>
      <c r="IIC251" s="20"/>
      <c r="IID251" s="20"/>
      <c r="IIE251" s="20"/>
      <c r="IIF251" s="20"/>
      <c r="IIG251" s="20"/>
      <c r="IIH251" s="20"/>
      <c r="III251" s="20"/>
      <c r="IIJ251" s="20"/>
      <c r="IIK251" s="20"/>
      <c r="IIL251" s="20"/>
      <c r="IIM251" s="20"/>
      <c r="IIN251" s="20"/>
      <c r="IIO251" s="20"/>
      <c r="IIP251" s="20"/>
      <c r="IIQ251" s="20"/>
      <c r="IIR251" s="20"/>
      <c r="IIS251" s="20"/>
      <c r="IIT251" s="20"/>
      <c r="IIU251" s="20"/>
      <c r="IIV251" s="20"/>
      <c r="IIW251" s="20"/>
      <c r="IIX251" s="20"/>
      <c r="IIY251" s="20"/>
      <c r="IIZ251" s="20"/>
      <c r="IJA251" s="20"/>
      <c r="IJB251" s="20"/>
      <c r="IJC251" s="20"/>
      <c r="IJD251" s="20"/>
      <c r="IJE251" s="20"/>
      <c r="IJF251" s="20"/>
      <c r="IJG251" s="20"/>
      <c r="IJH251" s="20"/>
      <c r="IJI251" s="20"/>
      <c r="IJJ251" s="20"/>
      <c r="IJK251" s="20"/>
      <c r="IJL251" s="20"/>
      <c r="IJM251" s="20"/>
      <c r="IJN251" s="20"/>
      <c r="IJO251" s="20"/>
      <c r="IJP251" s="20"/>
      <c r="IJQ251" s="20"/>
      <c r="IJR251" s="20"/>
      <c r="IJS251" s="20"/>
      <c r="IJT251" s="20"/>
      <c r="IJU251" s="20"/>
      <c r="IJV251" s="20"/>
      <c r="IJW251" s="20"/>
      <c r="IJX251" s="20"/>
      <c r="IJY251" s="20"/>
      <c r="IJZ251" s="20"/>
      <c r="IKA251" s="20"/>
      <c r="IKB251" s="20"/>
      <c r="IKC251" s="20"/>
      <c r="IKD251" s="20"/>
      <c r="IKE251" s="20"/>
      <c r="IKF251" s="20"/>
      <c r="IKG251" s="20"/>
      <c r="IKH251" s="20"/>
      <c r="IKI251" s="20"/>
      <c r="IKJ251" s="20"/>
      <c r="IKK251" s="20"/>
      <c r="IKL251" s="20"/>
      <c r="IKM251" s="20"/>
      <c r="IKN251" s="20"/>
      <c r="IKO251" s="20"/>
      <c r="IKP251" s="20"/>
      <c r="IKQ251" s="20"/>
      <c r="IKR251" s="20"/>
      <c r="IKS251" s="20"/>
      <c r="IKT251" s="20"/>
      <c r="IKU251" s="20"/>
      <c r="IKV251" s="20"/>
      <c r="IKW251" s="20"/>
      <c r="IKX251" s="20"/>
      <c r="IKY251" s="20"/>
      <c r="IKZ251" s="20"/>
      <c r="ILA251" s="20"/>
      <c r="ILB251" s="20"/>
      <c r="ILC251" s="20"/>
      <c r="ILD251" s="20"/>
      <c r="ILE251" s="20"/>
      <c r="ILF251" s="20"/>
      <c r="ILG251" s="20"/>
      <c r="ILH251" s="20"/>
      <c r="ILI251" s="20"/>
      <c r="ILJ251" s="20"/>
      <c r="ILK251" s="20"/>
      <c r="ILL251" s="20"/>
      <c r="ILM251" s="20"/>
      <c r="ILN251" s="20"/>
      <c r="ILO251" s="20"/>
      <c r="ILP251" s="20"/>
      <c r="ILQ251" s="20"/>
      <c r="ILR251" s="20"/>
      <c r="ILS251" s="20"/>
      <c r="ILT251" s="20"/>
      <c r="ILU251" s="20"/>
      <c r="ILV251" s="20"/>
      <c r="ILW251" s="20"/>
      <c r="ILX251" s="20"/>
      <c r="ILY251" s="20"/>
      <c r="ILZ251" s="20"/>
      <c r="IMA251" s="20"/>
      <c r="IMB251" s="20"/>
      <c r="IMC251" s="20"/>
      <c r="IMD251" s="20"/>
      <c r="IME251" s="20"/>
      <c r="IMF251" s="20"/>
      <c r="IMG251" s="20"/>
      <c r="IMH251" s="20"/>
      <c r="IMI251" s="20"/>
      <c r="IMJ251" s="20"/>
      <c r="IMK251" s="20"/>
      <c r="IML251" s="20"/>
      <c r="IMM251" s="20"/>
      <c r="IMN251" s="20"/>
      <c r="IMO251" s="20"/>
      <c r="IMP251" s="20"/>
      <c r="IMQ251" s="20"/>
      <c r="IMR251" s="20"/>
      <c r="IMS251" s="20"/>
      <c r="IMT251" s="20"/>
      <c r="IMU251" s="20"/>
      <c r="IMV251" s="20"/>
      <c r="IMW251" s="20"/>
      <c r="IMX251" s="20"/>
      <c r="IMY251" s="20"/>
      <c r="IMZ251" s="20"/>
      <c r="INA251" s="20"/>
      <c r="INB251" s="20"/>
      <c r="INC251" s="20"/>
      <c r="IND251" s="20"/>
      <c r="INE251" s="20"/>
      <c r="INF251" s="20"/>
      <c r="ING251" s="20"/>
      <c r="INH251" s="20"/>
      <c r="INI251" s="20"/>
      <c r="INJ251" s="20"/>
      <c r="INK251" s="20"/>
      <c r="INL251" s="20"/>
      <c r="INM251" s="20"/>
      <c r="INN251" s="20"/>
      <c r="INO251" s="20"/>
      <c r="INP251" s="20"/>
      <c r="INQ251" s="20"/>
      <c r="INR251" s="20"/>
      <c r="INS251" s="20"/>
      <c r="INT251" s="20"/>
      <c r="INU251" s="20"/>
      <c r="INV251" s="20"/>
      <c r="INW251" s="20"/>
      <c r="INX251" s="20"/>
      <c r="INY251" s="20"/>
      <c r="INZ251" s="20"/>
      <c r="IOA251" s="20"/>
      <c r="IOB251" s="20"/>
      <c r="IOC251" s="20"/>
      <c r="IOD251" s="20"/>
      <c r="IOE251" s="20"/>
      <c r="IOF251" s="20"/>
      <c r="IOG251" s="20"/>
      <c r="IOH251" s="20"/>
      <c r="IOI251" s="20"/>
      <c r="IOJ251" s="20"/>
      <c r="IOK251" s="20"/>
      <c r="IOL251" s="20"/>
      <c r="IOM251" s="20"/>
      <c r="ION251" s="20"/>
      <c r="IOO251" s="20"/>
      <c r="IOP251" s="20"/>
      <c r="IOQ251" s="20"/>
      <c r="IOR251" s="20"/>
      <c r="IOS251" s="20"/>
      <c r="IOT251" s="20"/>
      <c r="IOU251" s="20"/>
      <c r="IOV251" s="20"/>
      <c r="IOW251" s="20"/>
      <c r="IOX251" s="20"/>
      <c r="IOY251" s="20"/>
      <c r="IOZ251" s="20"/>
      <c r="IPA251" s="20"/>
      <c r="IPB251" s="20"/>
      <c r="IPC251" s="20"/>
      <c r="IPD251" s="20"/>
      <c r="IPE251" s="20"/>
      <c r="IPF251" s="20"/>
      <c r="IPG251" s="20"/>
      <c r="IPH251" s="20"/>
      <c r="IPI251" s="20"/>
      <c r="IPJ251" s="20"/>
      <c r="IPK251" s="20"/>
      <c r="IPL251" s="20"/>
      <c r="IPM251" s="20"/>
      <c r="IPN251" s="20"/>
      <c r="IPO251" s="20"/>
      <c r="IPP251" s="20"/>
      <c r="IPQ251" s="20"/>
      <c r="IPR251" s="20"/>
      <c r="IPS251" s="20"/>
      <c r="IPT251" s="20"/>
      <c r="IPU251" s="20"/>
      <c r="IPV251" s="20"/>
      <c r="IPW251" s="20"/>
      <c r="IPX251" s="20"/>
      <c r="IPY251" s="20"/>
      <c r="IPZ251" s="20"/>
      <c r="IQA251" s="20"/>
      <c r="IQB251" s="20"/>
      <c r="IQC251" s="20"/>
      <c r="IQD251" s="20"/>
      <c r="IQE251" s="20"/>
      <c r="IQF251" s="20"/>
      <c r="IQG251" s="20"/>
      <c r="IQH251" s="20"/>
      <c r="IQI251" s="20"/>
      <c r="IQJ251" s="20"/>
      <c r="IQK251" s="20"/>
      <c r="IQL251" s="20"/>
      <c r="IQM251" s="20"/>
      <c r="IQN251" s="20"/>
      <c r="IQO251" s="20"/>
      <c r="IQP251" s="20"/>
      <c r="IQQ251" s="20"/>
      <c r="IQR251" s="20"/>
      <c r="IQS251" s="20"/>
      <c r="IQT251" s="20"/>
      <c r="IQU251" s="20"/>
      <c r="IQV251" s="20"/>
      <c r="IQW251" s="20"/>
      <c r="IQX251" s="20"/>
      <c r="IQY251" s="20"/>
      <c r="IQZ251" s="20"/>
      <c r="IRA251" s="20"/>
      <c r="IRB251" s="20"/>
      <c r="IRC251" s="20"/>
      <c r="IRD251" s="20"/>
      <c r="IRE251" s="20"/>
      <c r="IRF251" s="20"/>
      <c r="IRG251" s="20"/>
      <c r="IRH251" s="20"/>
      <c r="IRI251" s="20"/>
      <c r="IRJ251" s="20"/>
      <c r="IRK251" s="20"/>
      <c r="IRL251" s="20"/>
      <c r="IRM251" s="20"/>
      <c r="IRN251" s="20"/>
      <c r="IRO251" s="20"/>
      <c r="IRP251" s="20"/>
      <c r="IRQ251" s="20"/>
      <c r="IRR251" s="20"/>
      <c r="IRS251" s="20"/>
      <c r="IRT251" s="20"/>
      <c r="IRU251" s="20"/>
      <c r="IRV251" s="20"/>
      <c r="IRW251" s="20"/>
      <c r="IRX251" s="20"/>
      <c r="IRY251" s="20"/>
      <c r="IRZ251" s="20"/>
      <c r="ISA251" s="20"/>
      <c r="ISB251" s="20"/>
      <c r="ISC251" s="20"/>
      <c r="ISD251" s="20"/>
      <c r="ISE251" s="20"/>
      <c r="ISF251" s="20"/>
      <c r="ISG251" s="20"/>
      <c r="ISH251" s="20"/>
      <c r="ISI251" s="20"/>
      <c r="ISJ251" s="20"/>
      <c r="ISK251" s="20"/>
      <c r="ISL251" s="20"/>
      <c r="ISM251" s="20"/>
      <c r="ISN251" s="20"/>
      <c r="ISO251" s="20"/>
      <c r="ISP251" s="20"/>
      <c r="ISQ251" s="20"/>
      <c r="ISR251" s="20"/>
      <c r="ISS251" s="20"/>
      <c r="IST251" s="20"/>
      <c r="ISU251" s="20"/>
      <c r="ISV251" s="20"/>
      <c r="ISW251" s="20"/>
      <c r="ISX251" s="20"/>
      <c r="ISY251" s="20"/>
      <c r="ISZ251" s="20"/>
      <c r="ITA251" s="20"/>
      <c r="ITB251" s="20"/>
      <c r="ITC251" s="20"/>
      <c r="ITD251" s="20"/>
      <c r="ITE251" s="20"/>
      <c r="ITF251" s="20"/>
      <c r="ITG251" s="20"/>
      <c r="ITH251" s="20"/>
      <c r="ITI251" s="20"/>
      <c r="ITJ251" s="20"/>
      <c r="ITK251" s="20"/>
      <c r="ITL251" s="20"/>
      <c r="ITM251" s="20"/>
      <c r="ITN251" s="20"/>
      <c r="ITO251" s="20"/>
      <c r="ITP251" s="20"/>
      <c r="ITQ251" s="20"/>
      <c r="ITR251" s="20"/>
      <c r="ITS251" s="20"/>
      <c r="ITT251" s="20"/>
      <c r="ITU251" s="20"/>
      <c r="ITV251" s="20"/>
      <c r="ITW251" s="20"/>
      <c r="ITX251" s="20"/>
      <c r="ITY251" s="20"/>
      <c r="ITZ251" s="20"/>
      <c r="IUA251" s="20"/>
      <c r="IUB251" s="20"/>
      <c r="IUC251" s="20"/>
      <c r="IUD251" s="20"/>
      <c r="IUE251" s="20"/>
      <c r="IUF251" s="20"/>
      <c r="IUG251" s="20"/>
      <c r="IUH251" s="20"/>
      <c r="IUI251" s="20"/>
      <c r="IUJ251" s="20"/>
      <c r="IUK251" s="20"/>
      <c r="IUL251" s="20"/>
      <c r="IUM251" s="20"/>
      <c r="IUN251" s="20"/>
      <c r="IUO251" s="20"/>
      <c r="IUP251" s="20"/>
      <c r="IUQ251" s="20"/>
      <c r="IUR251" s="20"/>
      <c r="IUS251" s="20"/>
      <c r="IUT251" s="20"/>
      <c r="IUU251" s="20"/>
      <c r="IUV251" s="20"/>
      <c r="IUW251" s="20"/>
      <c r="IUX251" s="20"/>
      <c r="IUY251" s="20"/>
      <c r="IUZ251" s="20"/>
      <c r="IVA251" s="20"/>
      <c r="IVB251" s="20"/>
      <c r="IVC251" s="20"/>
      <c r="IVD251" s="20"/>
      <c r="IVE251" s="20"/>
      <c r="IVF251" s="20"/>
      <c r="IVG251" s="20"/>
      <c r="IVH251" s="20"/>
      <c r="IVI251" s="20"/>
      <c r="IVJ251" s="20"/>
      <c r="IVK251" s="20"/>
      <c r="IVL251" s="20"/>
      <c r="IVM251" s="20"/>
      <c r="IVN251" s="20"/>
      <c r="IVO251" s="20"/>
      <c r="IVP251" s="20"/>
      <c r="IVQ251" s="20"/>
      <c r="IVR251" s="20"/>
      <c r="IVS251" s="20"/>
      <c r="IVT251" s="20"/>
      <c r="IVU251" s="20"/>
      <c r="IVV251" s="20"/>
      <c r="IVW251" s="20"/>
      <c r="IVX251" s="20"/>
      <c r="IVY251" s="20"/>
      <c r="IVZ251" s="20"/>
      <c r="IWA251" s="20"/>
      <c r="IWB251" s="20"/>
      <c r="IWC251" s="20"/>
      <c r="IWD251" s="20"/>
      <c r="IWE251" s="20"/>
      <c r="IWF251" s="20"/>
      <c r="IWG251" s="20"/>
      <c r="IWH251" s="20"/>
      <c r="IWI251" s="20"/>
      <c r="IWJ251" s="20"/>
      <c r="IWK251" s="20"/>
      <c r="IWL251" s="20"/>
      <c r="IWM251" s="20"/>
      <c r="IWN251" s="20"/>
      <c r="IWO251" s="20"/>
      <c r="IWP251" s="20"/>
      <c r="IWQ251" s="20"/>
      <c r="IWR251" s="20"/>
      <c r="IWS251" s="20"/>
      <c r="IWT251" s="20"/>
      <c r="IWU251" s="20"/>
      <c r="IWV251" s="20"/>
      <c r="IWW251" s="20"/>
      <c r="IWX251" s="20"/>
      <c r="IWY251" s="20"/>
      <c r="IWZ251" s="20"/>
      <c r="IXA251" s="20"/>
      <c r="IXB251" s="20"/>
      <c r="IXC251" s="20"/>
      <c r="IXD251" s="20"/>
      <c r="IXE251" s="20"/>
      <c r="IXF251" s="20"/>
      <c r="IXG251" s="20"/>
      <c r="IXH251" s="20"/>
      <c r="IXI251" s="20"/>
      <c r="IXJ251" s="20"/>
      <c r="IXK251" s="20"/>
      <c r="IXL251" s="20"/>
      <c r="IXM251" s="20"/>
      <c r="IXN251" s="20"/>
      <c r="IXO251" s="20"/>
      <c r="IXP251" s="20"/>
      <c r="IXQ251" s="20"/>
      <c r="IXR251" s="20"/>
      <c r="IXS251" s="20"/>
      <c r="IXT251" s="20"/>
      <c r="IXU251" s="20"/>
      <c r="IXV251" s="20"/>
      <c r="IXW251" s="20"/>
      <c r="IXX251" s="20"/>
      <c r="IXY251" s="20"/>
      <c r="IXZ251" s="20"/>
      <c r="IYA251" s="20"/>
      <c r="IYB251" s="20"/>
      <c r="IYC251" s="20"/>
      <c r="IYD251" s="20"/>
      <c r="IYE251" s="20"/>
      <c r="IYF251" s="20"/>
      <c r="IYG251" s="20"/>
      <c r="IYH251" s="20"/>
      <c r="IYI251" s="20"/>
      <c r="IYJ251" s="20"/>
      <c r="IYK251" s="20"/>
      <c r="IYL251" s="20"/>
      <c r="IYM251" s="20"/>
      <c r="IYN251" s="20"/>
      <c r="IYO251" s="20"/>
      <c r="IYP251" s="20"/>
      <c r="IYQ251" s="20"/>
      <c r="IYR251" s="20"/>
      <c r="IYS251" s="20"/>
      <c r="IYT251" s="20"/>
      <c r="IYU251" s="20"/>
      <c r="IYV251" s="20"/>
      <c r="IYW251" s="20"/>
      <c r="IYX251" s="20"/>
      <c r="IYY251" s="20"/>
      <c r="IYZ251" s="20"/>
      <c r="IZA251" s="20"/>
      <c r="IZB251" s="20"/>
      <c r="IZC251" s="20"/>
      <c r="IZD251" s="20"/>
      <c r="IZE251" s="20"/>
      <c r="IZF251" s="20"/>
      <c r="IZG251" s="20"/>
      <c r="IZH251" s="20"/>
      <c r="IZI251" s="20"/>
      <c r="IZJ251" s="20"/>
      <c r="IZK251" s="20"/>
      <c r="IZL251" s="20"/>
      <c r="IZM251" s="20"/>
      <c r="IZN251" s="20"/>
      <c r="IZO251" s="20"/>
      <c r="IZP251" s="20"/>
      <c r="IZQ251" s="20"/>
      <c r="IZR251" s="20"/>
      <c r="IZS251" s="20"/>
      <c r="IZT251" s="20"/>
      <c r="IZU251" s="20"/>
      <c r="IZV251" s="20"/>
      <c r="IZW251" s="20"/>
      <c r="IZX251" s="20"/>
      <c r="IZY251" s="20"/>
      <c r="IZZ251" s="20"/>
      <c r="JAA251" s="20"/>
      <c r="JAB251" s="20"/>
      <c r="JAC251" s="20"/>
      <c r="JAD251" s="20"/>
      <c r="JAE251" s="20"/>
      <c r="JAF251" s="20"/>
      <c r="JAG251" s="20"/>
      <c r="JAH251" s="20"/>
      <c r="JAI251" s="20"/>
      <c r="JAJ251" s="20"/>
      <c r="JAK251" s="20"/>
      <c r="JAL251" s="20"/>
      <c r="JAM251" s="20"/>
      <c r="JAN251" s="20"/>
      <c r="JAO251" s="20"/>
      <c r="JAP251" s="20"/>
      <c r="JAQ251" s="20"/>
      <c r="JAR251" s="20"/>
      <c r="JAS251" s="20"/>
      <c r="JAT251" s="20"/>
      <c r="JAU251" s="20"/>
      <c r="JAV251" s="20"/>
      <c r="JAW251" s="20"/>
      <c r="JAX251" s="20"/>
      <c r="JAY251" s="20"/>
      <c r="JAZ251" s="20"/>
      <c r="JBA251" s="20"/>
      <c r="JBB251" s="20"/>
      <c r="JBC251" s="20"/>
      <c r="JBD251" s="20"/>
      <c r="JBE251" s="20"/>
      <c r="JBF251" s="20"/>
      <c r="JBG251" s="20"/>
      <c r="JBH251" s="20"/>
      <c r="JBI251" s="20"/>
      <c r="JBJ251" s="20"/>
      <c r="JBK251" s="20"/>
      <c r="JBL251" s="20"/>
      <c r="JBM251" s="20"/>
      <c r="JBN251" s="20"/>
      <c r="JBO251" s="20"/>
      <c r="JBP251" s="20"/>
      <c r="JBQ251" s="20"/>
      <c r="JBR251" s="20"/>
      <c r="JBS251" s="20"/>
      <c r="JBT251" s="20"/>
      <c r="JBU251" s="20"/>
      <c r="JBV251" s="20"/>
      <c r="JBW251" s="20"/>
      <c r="JBX251" s="20"/>
      <c r="JBY251" s="20"/>
      <c r="JBZ251" s="20"/>
      <c r="JCA251" s="20"/>
      <c r="JCB251" s="20"/>
      <c r="JCC251" s="20"/>
      <c r="JCD251" s="20"/>
      <c r="JCE251" s="20"/>
      <c r="JCF251" s="20"/>
      <c r="JCG251" s="20"/>
      <c r="JCH251" s="20"/>
      <c r="JCI251" s="20"/>
      <c r="JCJ251" s="20"/>
      <c r="JCK251" s="20"/>
      <c r="JCL251" s="20"/>
      <c r="JCM251" s="20"/>
      <c r="JCN251" s="20"/>
      <c r="JCO251" s="20"/>
      <c r="JCP251" s="20"/>
      <c r="JCQ251" s="20"/>
      <c r="JCR251" s="20"/>
      <c r="JCS251" s="20"/>
      <c r="JCT251" s="20"/>
      <c r="JCU251" s="20"/>
      <c r="JCV251" s="20"/>
      <c r="JCW251" s="20"/>
      <c r="JCX251" s="20"/>
      <c r="JCY251" s="20"/>
      <c r="JCZ251" s="20"/>
      <c r="JDA251" s="20"/>
      <c r="JDB251" s="20"/>
      <c r="JDC251" s="20"/>
      <c r="JDD251" s="20"/>
      <c r="JDE251" s="20"/>
      <c r="JDF251" s="20"/>
      <c r="JDG251" s="20"/>
      <c r="JDH251" s="20"/>
      <c r="JDI251" s="20"/>
      <c r="JDJ251" s="20"/>
      <c r="JDK251" s="20"/>
      <c r="JDL251" s="20"/>
      <c r="JDM251" s="20"/>
      <c r="JDN251" s="20"/>
      <c r="JDO251" s="20"/>
      <c r="JDP251" s="20"/>
      <c r="JDQ251" s="20"/>
      <c r="JDR251" s="20"/>
      <c r="JDS251" s="20"/>
      <c r="JDT251" s="20"/>
      <c r="JDU251" s="20"/>
      <c r="JDV251" s="20"/>
      <c r="JDW251" s="20"/>
      <c r="JDX251" s="20"/>
      <c r="JDY251" s="20"/>
      <c r="JDZ251" s="20"/>
      <c r="JEA251" s="20"/>
      <c r="JEB251" s="20"/>
      <c r="JEC251" s="20"/>
      <c r="JED251" s="20"/>
      <c r="JEE251" s="20"/>
      <c r="JEF251" s="20"/>
      <c r="JEG251" s="20"/>
      <c r="JEH251" s="20"/>
      <c r="JEI251" s="20"/>
      <c r="JEJ251" s="20"/>
      <c r="JEK251" s="20"/>
      <c r="JEL251" s="20"/>
      <c r="JEM251" s="20"/>
      <c r="JEN251" s="20"/>
      <c r="JEO251" s="20"/>
      <c r="JEP251" s="20"/>
      <c r="JEQ251" s="20"/>
      <c r="JER251" s="20"/>
      <c r="JES251" s="20"/>
      <c r="JET251" s="20"/>
      <c r="JEU251" s="20"/>
      <c r="JEV251" s="20"/>
      <c r="JEW251" s="20"/>
      <c r="JEX251" s="20"/>
      <c r="JEY251" s="20"/>
      <c r="JEZ251" s="20"/>
      <c r="JFA251" s="20"/>
      <c r="JFB251" s="20"/>
      <c r="JFC251" s="20"/>
      <c r="JFD251" s="20"/>
      <c r="JFE251" s="20"/>
      <c r="JFF251" s="20"/>
      <c r="JFG251" s="20"/>
      <c r="JFH251" s="20"/>
      <c r="JFI251" s="20"/>
      <c r="JFJ251" s="20"/>
      <c r="JFK251" s="20"/>
      <c r="JFL251" s="20"/>
      <c r="JFM251" s="20"/>
      <c r="JFN251" s="20"/>
      <c r="JFO251" s="20"/>
      <c r="JFP251" s="20"/>
      <c r="JFQ251" s="20"/>
      <c r="JFR251" s="20"/>
      <c r="JFS251" s="20"/>
      <c r="JFT251" s="20"/>
      <c r="JFU251" s="20"/>
      <c r="JFV251" s="20"/>
      <c r="JFW251" s="20"/>
      <c r="JFX251" s="20"/>
      <c r="JFY251" s="20"/>
      <c r="JFZ251" s="20"/>
      <c r="JGA251" s="20"/>
      <c r="JGB251" s="20"/>
      <c r="JGC251" s="20"/>
      <c r="JGD251" s="20"/>
      <c r="JGE251" s="20"/>
      <c r="JGF251" s="20"/>
      <c r="JGG251" s="20"/>
      <c r="JGH251" s="20"/>
      <c r="JGI251" s="20"/>
      <c r="JGJ251" s="20"/>
      <c r="JGK251" s="20"/>
      <c r="JGL251" s="20"/>
      <c r="JGM251" s="20"/>
      <c r="JGN251" s="20"/>
      <c r="JGO251" s="20"/>
      <c r="JGP251" s="20"/>
      <c r="JGQ251" s="20"/>
      <c r="JGR251" s="20"/>
      <c r="JGS251" s="20"/>
      <c r="JGT251" s="20"/>
      <c r="JGU251" s="20"/>
      <c r="JGV251" s="20"/>
      <c r="JGW251" s="20"/>
      <c r="JGX251" s="20"/>
      <c r="JGY251" s="20"/>
      <c r="JGZ251" s="20"/>
      <c r="JHA251" s="20"/>
      <c r="JHB251" s="20"/>
      <c r="JHC251" s="20"/>
      <c r="JHD251" s="20"/>
      <c r="JHE251" s="20"/>
      <c r="JHF251" s="20"/>
      <c r="JHG251" s="20"/>
      <c r="JHH251" s="20"/>
      <c r="JHI251" s="20"/>
      <c r="JHJ251" s="20"/>
      <c r="JHK251" s="20"/>
      <c r="JHL251" s="20"/>
      <c r="JHM251" s="20"/>
      <c r="JHN251" s="20"/>
      <c r="JHO251" s="20"/>
      <c r="JHP251" s="20"/>
      <c r="JHQ251" s="20"/>
      <c r="JHR251" s="20"/>
      <c r="JHS251" s="20"/>
      <c r="JHT251" s="20"/>
      <c r="JHU251" s="20"/>
      <c r="JHV251" s="20"/>
      <c r="JHW251" s="20"/>
      <c r="JHX251" s="20"/>
      <c r="JHY251" s="20"/>
      <c r="JHZ251" s="20"/>
      <c r="JIA251" s="20"/>
      <c r="JIB251" s="20"/>
      <c r="JIC251" s="20"/>
      <c r="JID251" s="20"/>
      <c r="JIE251" s="20"/>
      <c r="JIF251" s="20"/>
      <c r="JIG251" s="20"/>
      <c r="JIH251" s="20"/>
      <c r="JII251" s="20"/>
      <c r="JIJ251" s="20"/>
      <c r="JIK251" s="20"/>
      <c r="JIL251" s="20"/>
      <c r="JIM251" s="20"/>
      <c r="JIN251" s="20"/>
      <c r="JIO251" s="20"/>
      <c r="JIP251" s="20"/>
      <c r="JIQ251" s="20"/>
      <c r="JIR251" s="20"/>
      <c r="JIS251" s="20"/>
      <c r="JIT251" s="20"/>
      <c r="JIU251" s="20"/>
      <c r="JIV251" s="20"/>
      <c r="JIW251" s="20"/>
      <c r="JIX251" s="20"/>
      <c r="JIY251" s="20"/>
      <c r="JIZ251" s="20"/>
      <c r="JJA251" s="20"/>
      <c r="JJB251" s="20"/>
      <c r="JJC251" s="20"/>
      <c r="JJD251" s="20"/>
      <c r="JJE251" s="20"/>
      <c r="JJF251" s="20"/>
      <c r="JJG251" s="20"/>
      <c r="JJH251" s="20"/>
      <c r="JJI251" s="20"/>
      <c r="JJJ251" s="20"/>
      <c r="JJK251" s="20"/>
      <c r="JJL251" s="20"/>
      <c r="JJM251" s="20"/>
      <c r="JJN251" s="20"/>
      <c r="JJO251" s="20"/>
      <c r="JJP251" s="20"/>
      <c r="JJQ251" s="20"/>
      <c r="JJR251" s="20"/>
      <c r="JJS251" s="20"/>
      <c r="JJT251" s="20"/>
      <c r="JJU251" s="20"/>
      <c r="JJV251" s="20"/>
      <c r="JJW251" s="20"/>
      <c r="JJX251" s="20"/>
      <c r="JJY251" s="20"/>
      <c r="JJZ251" s="20"/>
      <c r="JKA251" s="20"/>
      <c r="JKB251" s="20"/>
      <c r="JKC251" s="20"/>
      <c r="JKD251" s="20"/>
      <c r="JKE251" s="20"/>
      <c r="JKF251" s="20"/>
      <c r="JKG251" s="20"/>
      <c r="JKH251" s="20"/>
      <c r="JKI251" s="20"/>
      <c r="JKJ251" s="20"/>
      <c r="JKK251" s="20"/>
      <c r="JKL251" s="20"/>
      <c r="JKM251" s="20"/>
      <c r="JKN251" s="20"/>
      <c r="JKO251" s="20"/>
      <c r="JKP251" s="20"/>
      <c r="JKQ251" s="20"/>
      <c r="JKR251" s="20"/>
      <c r="JKS251" s="20"/>
      <c r="JKT251" s="20"/>
      <c r="JKU251" s="20"/>
      <c r="JKV251" s="20"/>
      <c r="JKW251" s="20"/>
      <c r="JKX251" s="20"/>
      <c r="JKY251" s="20"/>
      <c r="JKZ251" s="20"/>
      <c r="JLA251" s="20"/>
      <c r="JLB251" s="20"/>
      <c r="JLC251" s="20"/>
      <c r="JLD251" s="20"/>
      <c r="JLE251" s="20"/>
      <c r="JLF251" s="20"/>
      <c r="JLG251" s="20"/>
      <c r="JLH251" s="20"/>
      <c r="JLI251" s="20"/>
      <c r="JLJ251" s="20"/>
      <c r="JLK251" s="20"/>
      <c r="JLL251" s="20"/>
      <c r="JLM251" s="20"/>
      <c r="JLN251" s="20"/>
      <c r="JLO251" s="20"/>
      <c r="JLP251" s="20"/>
      <c r="JLQ251" s="20"/>
      <c r="JLR251" s="20"/>
      <c r="JLS251" s="20"/>
      <c r="JLT251" s="20"/>
      <c r="JLU251" s="20"/>
      <c r="JLV251" s="20"/>
      <c r="JLW251" s="20"/>
      <c r="JLX251" s="20"/>
      <c r="JLY251" s="20"/>
      <c r="JLZ251" s="20"/>
      <c r="JMA251" s="20"/>
      <c r="JMB251" s="20"/>
      <c r="JMC251" s="20"/>
      <c r="JMD251" s="20"/>
      <c r="JME251" s="20"/>
      <c r="JMF251" s="20"/>
      <c r="JMG251" s="20"/>
      <c r="JMH251" s="20"/>
      <c r="JMI251" s="20"/>
      <c r="JMJ251" s="20"/>
      <c r="JMK251" s="20"/>
      <c r="JML251" s="20"/>
      <c r="JMM251" s="20"/>
      <c r="JMN251" s="20"/>
      <c r="JMO251" s="20"/>
      <c r="JMP251" s="20"/>
      <c r="JMQ251" s="20"/>
      <c r="JMR251" s="20"/>
      <c r="JMS251" s="20"/>
      <c r="JMT251" s="20"/>
      <c r="JMU251" s="20"/>
      <c r="JMV251" s="20"/>
      <c r="JMW251" s="20"/>
      <c r="JMX251" s="20"/>
      <c r="JMY251" s="20"/>
      <c r="JMZ251" s="20"/>
      <c r="JNA251" s="20"/>
      <c r="JNB251" s="20"/>
      <c r="JNC251" s="20"/>
      <c r="JND251" s="20"/>
      <c r="JNE251" s="20"/>
      <c r="JNF251" s="20"/>
      <c r="JNG251" s="20"/>
      <c r="JNH251" s="20"/>
      <c r="JNI251" s="20"/>
      <c r="JNJ251" s="20"/>
      <c r="JNK251" s="20"/>
      <c r="JNL251" s="20"/>
      <c r="JNM251" s="20"/>
      <c r="JNN251" s="20"/>
      <c r="JNO251" s="20"/>
      <c r="JNP251" s="20"/>
      <c r="JNQ251" s="20"/>
      <c r="JNR251" s="20"/>
      <c r="JNS251" s="20"/>
      <c r="JNT251" s="20"/>
      <c r="JNU251" s="20"/>
      <c r="JNV251" s="20"/>
      <c r="JNW251" s="20"/>
      <c r="JNX251" s="20"/>
      <c r="JNY251" s="20"/>
      <c r="JNZ251" s="20"/>
      <c r="JOA251" s="20"/>
      <c r="JOB251" s="20"/>
      <c r="JOC251" s="20"/>
      <c r="JOD251" s="20"/>
      <c r="JOE251" s="20"/>
      <c r="JOF251" s="20"/>
      <c r="JOG251" s="20"/>
      <c r="JOH251" s="20"/>
      <c r="JOI251" s="20"/>
      <c r="JOJ251" s="20"/>
      <c r="JOK251" s="20"/>
      <c r="JOL251" s="20"/>
      <c r="JOM251" s="20"/>
      <c r="JON251" s="20"/>
      <c r="JOO251" s="20"/>
      <c r="JOP251" s="20"/>
      <c r="JOQ251" s="20"/>
      <c r="JOR251" s="20"/>
      <c r="JOS251" s="20"/>
      <c r="JOT251" s="20"/>
      <c r="JOU251" s="20"/>
      <c r="JOV251" s="20"/>
      <c r="JOW251" s="20"/>
      <c r="JOX251" s="20"/>
      <c r="JOY251" s="20"/>
      <c r="JOZ251" s="20"/>
      <c r="JPA251" s="20"/>
      <c r="JPB251" s="20"/>
      <c r="JPC251" s="20"/>
      <c r="JPD251" s="20"/>
      <c r="JPE251" s="20"/>
      <c r="JPF251" s="20"/>
      <c r="JPG251" s="20"/>
      <c r="JPH251" s="20"/>
      <c r="JPI251" s="20"/>
      <c r="JPJ251" s="20"/>
      <c r="JPK251" s="20"/>
      <c r="JPL251" s="20"/>
      <c r="JPM251" s="20"/>
      <c r="JPN251" s="20"/>
      <c r="JPO251" s="20"/>
      <c r="JPP251" s="20"/>
      <c r="JPQ251" s="20"/>
      <c r="JPR251" s="20"/>
      <c r="JPS251" s="20"/>
      <c r="JPT251" s="20"/>
      <c r="JPU251" s="20"/>
      <c r="JPV251" s="20"/>
      <c r="JPW251" s="20"/>
      <c r="JPX251" s="20"/>
      <c r="JPY251" s="20"/>
      <c r="JPZ251" s="20"/>
      <c r="JQA251" s="20"/>
      <c r="JQB251" s="20"/>
      <c r="JQC251" s="20"/>
      <c r="JQD251" s="20"/>
      <c r="JQE251" s="20"/>
      <c r="JQF251" s="20"/>
      <c r="JQG251" s="20"/>
      <c r="JQH251" s="20"/>
      <c r="JQI251" s="20"/>
      <c r="JQJ251" s="20"/>
      <c r="JQK251" s="20"/>
      <c r="JQL251" s="20"/>
      <c r="JQM251" s="20"/>
      <c r="JQN251" s="20"/>
      <c r="JQO251" s="20"/>
      <c r="JQP251" s="20"/>
      <c r="JQQ251" s="20"/>
      <c r="JQR251" s="20"/>
      <c r="JQS251" s="20"/>
      <c r="JQT251" s="20"/>
      <c r="JQU251" s="20"/>
      <c r="JQV251" s="20"/>
      <c r="JQW251" s="20"/>
      <c r="JQX251" s="20"/>
      <c r="JQY251" s="20"/>
      <c r="JQZ251" s="20"/>
      <c r="JRA251" s="20"/>
      <c r="JRB251" s="20"/>
      <c r="JRC251" s="20"/>
      <c r="JRD251" s="20"/>
      <c r="JRE251" s="20"/>
      <c r="JRF251" s="20"/>
      <c r="JRG251" s="20"/>
      <c r="JRH251" s="20"/>
      <c r="JRI251" s="20"/>
      <c r="JRJ251" s="20"/>
      <c r="JRK251" s="20"/>
      <c r="JRL251" s="20"/>
      <c r="JRM251" s="20"/>
      <c r="JRN251" s="20"/>
      <c r="JRO251" s="20"/>
      <c r="JRP251" s="20"/>
      <c r="JRQ251" s="20"/>
      <c r="JRR251" s="20"/>
      <c r="JRS251" s="20"/>
      <c r="JRT251" s="20"/>
      <c r="JRU251" s="20"/>
      <c r="JRV251" s="20"/>
      <c r="JRW251" s="20"/>
      <c r="JRX251" s="20"/>
      <c r="JRY251" s="20"/>
      <c r="JRZ251" s="20"/>
      <c r="JSA251" s="20"/>
      <c r="JSB251" s="20"/>
      <c r="JSC251" s="20"/>
      <c r="JSD251" s="20"/>
      <c r="JSE251" s="20"/>
      <c r="JSF251" s="20"/>
      <c r="JSG251" s="20"/>
      <c r="JSH251" s="20"/>
      <c r="JSI251" s="20"/>
      <c r="JSJ251" s="20"/>
      <c r="JSK251" s="20"/>
      <c r="JSL251" s="20"/>
      <c r="JSM251" s="20"/>
      <c r="JSN251" s="20"/>
      <c r="JSO251" s="20"/>
      <c r="JSP251" s="20"/>
      <c r="JSQ251" s="20"/>
      <c r="JSR251" s="20"/>
      <c r="JSS251" s="20"/>
      <c r="JST251" s="20"/>
      <c r="JSU251" s="20"/>
      <c r="JSV251" s="20"/>
      <c r="JSW251" s="20"/>
      <c r="JSX251" s="20"/>
      <c r="JSY251" s="20"/>
      <c r="JSZ251" s="20"/>
      <c r="JTA251" s="20"/>
      <c r="JTB251" s="20"/>
      <c r="JTC251" s="20"/>
      <c r="JTD251" s="20"/>
      <c r="JTE251" s="20"/>
      <c r="JTF251" s="20"/>
      <c r="JTG251" s="20"/>
      <c r="JTH251" s="20"/>
      <c r="JTI251" s="20"/>
      <c r="JTJ251" s="20"/>
      <c r="JTK251" s="20"/>
      <c r="JTL251" s="20"/>
      <c r="JTM251" s="20"/>
      <c r="JTN251" s="20"/>
      <c r="JTO251" s="20"/>
      <c r="JTP251" s="20"/>
      <c r="JTQ251" s="20"/>
      <c r="JTR251" s="20"/>
      <c r="JTS251" s="20"/>
      <c r="JTT251" s="20"/>
      <c r="JTU251" s="20"/>
      <c r="JTV251" s="20"/>
      <c r="JTW251" s="20"/>
      <c r="JTX251" s="20"/>
      <c r="JTY251" s="20"/>
      <c r="JTZ251" s="20"/>
      <c r="JUA251" s="20"/>
      <c r="JUB251" s="20"/>
      <c r="JUC251" s="20"/>
      <c r="JUD251" s="20"/>
      <c r="JUE251" s="20"/>
      <c r="JUF251" s="20"/>
      <c r="JUG251" s="20"/>
      <c r="JUH251" s="20"/>
      <c r="JUI251" s="20"/>
      <c r="JUJ251" s="20"/>
      <c r="JUK251" s="20"/>
      <c r="JUL251" s="20"/>
      <c r="JUM251" s="20"/>
      <c r="JUN251" s="20"/>
      <c r="JUO251" s="20"/>
      <c r="JUP251" s="20"/>
      <c r="JUQ251" s="20"/>
      <c r="JUR251" s="20"/>
      <c r="JUS251" s="20"/>
      <c r="JUT251" s="20"/>
      <c r="JUU251" s="20"/>
      <c r="JUV251" s="20"/>
      <c r="JUW251" s="20"/>
      <c r="JUX251" s="20"/>
      <c r="JUY251" s="20"/>
      <c r="JUZ251" s="20"/>
      <c r="JVA251" s="20"/>
      <c r="JVB251" s="20"/>
      <c r="JVC251" s="20"/>
      <c r="JVD251" s="20"/>
      <c r="JVE251" s="20"/>
      <c r="JVF251" s="20"/>
      <c r="JVG251" s="20"/>
      <c r="JVH251" s="20"/>
      <c r="JVI251" s="20"/>
      <c r="JVJ251" s="20"/>
      <c r="JVK251" s="20"/>
      <c r="JVL251" s="20"/>
      <c r="JVM251" s="20"/>
      <c r="JVN251" s="20"/>
      <c r="JVO251" s="20"/>
      <c r="JVP251" s="20"/>
      <c r="JVQ251" s="20"/>
      <c r="JVR251" s="20"/>
      <c r="JVS251" s="20"/>
      <c r="JVT251" s="20"/>
      <c r="JVU251" s="20"/>
      <c r="JVV251" s="20"/>
      <c r="JVW251" s="20"/>
      <c r="JVX251" s="20"/>
      <c r="JVY251" s="20"/>
      <c r="JVZ251" s="20"/>
      <c r="JWA251" s="20"/>
      <c r="JWB251" s="20"/>
      <c r="JWC251" s="20"/>
      <c r="JWD251" s="20"/>
      <c r="JWE251" s="20"/>
      <c r="JWF251" s="20"/>
      <c r="JWG251" s="20"/>
      <c r="JWH251" s="20"/>
      <c r="JWI251" s="20"/>
      <c r="JWJ251" s="20"/>
      <c r="JWK251" s="20"/>
      <c r="JWL251" s="20"/>
      <c r="JWM251" s="20"/>
      <c r="JWN251" s="20"/>
      <c r="JWO251" s="20"/>
      <c r="JWP251" s="20"/>
      <c r="JWQ251" s="20"/>
      <c r="JWR251" s="20"/>
      <c r="JWS251" s="20"/>
      <c r="JWT251" s="20"/>
      <c r="JWU251" s="20"/>
      <c r="JWV251" s="20"/>
      <c r="JWW251" s="20"/>
      <c r="JWX251" s="20"/>
      <c r="JWY251" s="20"/>
      <c r="JWZ251" s="20"/>
      <c r="JXA251" s="20"/>
      <c r="JXB251" s="20"/>
      <c r="JXC251" s="20"/>
      <c r="JXD251" s="20"/>
      <c r="JXE251" s="20"/>
      <c r="JXF251" s="20"/>
      <c r="JXG251" s="20"/>
      <c r="JXH251" s="20"/>
      <c r="JXI251" s="20"/>
      <c r="JXJ251" s="20"/>
      <c r="JXK251" s="20"/>
      <c r="JXL251" s="20"/>
      <c r="JXM251" s="20"/>
      <c r="JXN251" s="20"/>
      <c r="JXO251" s="20"/>
      <c r="JXP251" s="20"/>
      <c r="JXQ251" s="20"/>
      <c r="JXR251" s="20"/>
      <c r="JXS251" s="20"/>
      <c r="JXT251" s="20"/>
      <c r="JXU251" s="20"/>
      <c r="JXV251" s="20"/>
      <c r="JXW251" s="20"/>
      <c r="JXX251" s="20"/>
      <c r="JXY251" s="20"/>
      <c r="JXZ251" s="20"/>
      <c r="JYA251" s="20"/>
      <c r="JYB251" s="20"/>
      <c r="JYC251" s="20"/>
      <c r="JYD251" s="20"/>
      <c r="JYE251" s="20"/>
      <c r="JYF251" s="20"/>
      <c r="JYG251" s="20"/>
      <c r="JYH251" s="20"/>
      <c r="JYI251" s="20"/>
      <c r="JYJ251" s="20"/>
      <c r="JYK251" s="20"/>
      <c r="JYL251" s="20"/>
      <c r="JYM251" s="20"/>
      <c r="JYN251" s="20"/>
      <c r="JYO251" s="20"/>
      <c r="JYP251" s="20"/>
      <c r="JYQ251" s="20"/>
      <c r="JYR251" s="20"/>
      <c r="JYS251" s="20"/>
      <c r="JYT251" s="20"/>
      <c r="JYU251" s="20"/>
      <c r="JYV251" s="20"/>
      <c r="JYW251" s="20"/>
      <c r="JYX251" s="20"/>
      <c r="JYY251" s="20"/>
      <c r="JYZ251" s="20"/>
      <c r="JZA251" s="20"/>
      <c r="JZB251" s="20"/>
      <c r="JZC251" s="20"/>
      <c r="JZD251" s="20"/>
      <c r="JZE251" s="20"/>
      <c r="JZF251" s="20"/>
      <c r="JZG251" s="20"/>
      <c r="JZH251" s="20"/>
      <c r="JZI251" s="20"/>
      <c r="JZJ251" s="20"/>
      <c r="JZK251" s="20"/>
      <c r="JZL251" s="20"/>
      <c r="JZM251" s="20"/>
      <c r="JZN251" s="20"/>
      <c r="JZO251" s="20"/>
      <c r="JZP251" s="20"/>
      <c r="JZQ251" s="20"/>
      <c r="JZR251" s="20"/>
      <c r="JZS251" s="20"/>
      <c r="JZT251" s="20"/>
      <c r="JZU251" s="20"/>
      <c r="JZV251" s="20"/>
      <c r="JZW251" s="20"/>
      <c r="JZX251" s="20"/>
      <c r="JZY251" s="20"/>
      <c r="JZZ251" s="20"/>
      <c r="KAA251" s="20"/>
      <c r="KAB251" s="20"/>
      <c r="KAC251" s="20"/>
      <c r="KAD251" s="20"/>
      <c r="KAE251" s="20"/>
      <c r="KAF251" s="20"/>
      <c r="KAG251" s="20"/>
      <c r="KAH251" s="20"/>
      <c r="KAI251" s="20"/>
      <c r="KAJ251" s="20"/>
      <c r="KAK251" s="20"/>
      <c r="KAL251" s="20"/>
      <c r="KAM251" s="20"/>
      <c r="KAN251" s="20"/>
      <c r="KAO251" s="20"/>
      <c r="KAP251" s="20"/>
      <c r="KAQ251" s="20"/>
      <c r="KAR251" s="20"/>
      <c r="KAS251" s="20"/>
      <c r="KAT251" s="20"/>
      <c r="KAU251" s="20"/>
      <c r="KAV251" s="20"/>
      <c r="KAW251" s="20"/>
      <c r="KAX251" s="20"/>
      <c r="KAY251" s="20"/>
      <c r="KAZ251" s="20"/>
      <c r="KBA251" s="20"/>
      <c r="KBB251" s="20"/>
      <c r="KBC251" s="20"/>
      <c r="KBD251" s="20"/>
      <c r="KBE251" s="20"/>
      <c r="KBF251" s="20"/>
      <c r="KBG251" s="20"/>
      <c r="KBH251" s="20"/>
      <c r="KBI251" s="20"/>
      <c r="KBJ251" s="20"/>
      <c r="KBK251" s="20"/>
      <c r="KBL251" s="20"/>
      <c r="KBM251" s="20"/>
      <c r="KBN251" s="20"/>
      <c r="KBO251" s="20"/>
      <c r="KBP251" s="20"/>
      <c r="KBQ251" s="20"/>
      <c r="KBR251" s="20"/>
      <c r="KBS251" s="20"/>
      <c r="KBT251" s="20"/>
      <c r="KBU251" s="20"/>
      <c r="KBV251" s="20"/>
      <c r="KBW251" s="20"/>
      <c r="KBX251" s="20"/>
      <c r="KBY251" s="20"/>
      <c r="KBZ251" s="20"/>
      <c r="KCA251" s="20"/>
      <c r="KCB251" s="20"/>
      <c r="KCC251" s="20"/>
      <c r="KCD251" s="20"/>
      <c r="KCE251" s="20"/>
      <c r="KCF251" s="20"/>
      <c r="KCG251" s="20"/>
      <c r="KCH251" s="20"/>
      <c r="KCI251" s="20"/>
      <c r="KCJ251" s="20"/>
      <c r="KCK251" s="20"/>
      <c r="KCL251" s="20"/>
      <c r="KCM251" s="20"/>
      <c r="KCN251" s="20"/>
      <c r="KCO251" s="20"/>
      <c r="KCP251" s="20"/>
      <c r="KCQ251" s="20"/>
      <c r="KCR251" s="20"/>
      <c r="KCS251" s="20"/>
      <c r="KCT251" s="20"/>
      <c r="KCU251" s="20"/>
      <c r="KCV251" s="20"/>
      <c r="KCW251" s="20"/>
      <c r="KCX251" s="20"/>
      <c r="KCY251" s="20"/>
      <c r="KCZ251" s="20"/>
      <c r="KDA251" s="20"/>
      <c r="KDB251" s="20"/>
      <c r="KDC251" s="20"/>
      <c r="KDD251" s="20"/>
      <c r="KDE251" s="20"/>
      <c r="KDF251" s="20"/>
      <c r="KDG251" s="20"/>
      <c r="KDH251" s="20"/>
      <c r="KDI251" s="20"/>
      <c r="KDJ251" s="20"/>
      <c r="KDK251" s="20"/>
      <c r="KDL251" s="20"/>
      <c r="KDM251" s="20"/>
      <c r="KDN251" s="20"/>
      <c r="KDO251" s="20"/>
      <c r="KDP251" s="20"/>
      <c r="KDQ251" s="20"/>
      <c r="KDR251" s="20"/>
      <c r="KDS251" s="20"/>
      <c r="KDT251" s="20"/>
      <c r="KDU251" s="20"/>
      <c r="KDV251" s="20"/>
      <c r="KDW251" s="20"/>
      <c r="KDX251" s="20"/>
      <c r="KDY251" s="20"/>
      <c r="KDZ251" s="20"/>
      <c r="KEA251" s="20"/>
      <c r="KEB251" s="20"/>
      <c r="KEC251" s="20"/>
      <c r="KED251" s="20"/>
      <c r="KEE251" s="20"/>
      <c r="KEF251" s="20"/>
      <c r="KEG251" s="20"/>
      <c r="KEH251" s="20"/>
      <c r="KEI251" s="20"/>
      <c r="KEJ251" s="20"/>
      <c r="KEK251" s="20"/>
      <c r="KEL251" s="20"/>
      <c r="KEM251" s="20"/>
      <c r="KEN251" s="20"/>
      <c r="KEO251" s="20"/>
      <c r="KEP251" s="20"/>
      <c r="KEQ251" s="20"/>
      <c r="KER251" s="20"/>
      <c r="KES251" s="20"/>
      <c r="KET251" s="20"/>
      <c r="KEU251" s="20"/>
      <c r="KEV251" s="20"/>
      <c r="KEW251" s="20"/>
      <c r="KEX251" s="20"/>
      <c r="KEY251" s="20"/>
      <c r="KEZ251" s="20"/>
      <c r="KFA251" s="20"/>
      <c r="KFB251" s="20"/>
      <c r="KFC251" s="20"/>
      <c r="KFD251" s="20"/>
      <c r="KFE251" s="20"/>
      <c r="KFF251" s="20"/>
      <c r="KFG251" s="20"/>
      <c r="KFH251" s="20"/>
      <c r="KFI251" s="20"/>
      <c r="KFJ251" s="20"/>
      <c r="KFK251" s="20"/>
      <c r="KFL251" s="20"/>
      <c r="KFM251" s="20"/>
      <c r="KFN251" s="20"/>
      <c r="KFO251" s="20"/>
      <c r="KFP251" s="20"/>
      <c r="KFQ251" s="20"/>
      <c r="KFR251" s="20"/>
      <c r="KFS251" s="20"/>
      <c r="KFT251" s="20"/>
      <c r="KFU251" s="20"/>
      <c r="KFV251" s="20"/>
      <c r="KFW251" s="20"/>
      <c r="KFX251" s="20"/>
      <c r="KFY251" s="20"/>
      <c r="KFZ251" s="20"/>
      <c r="KGA251" s="20"/>
      <c r="KGB251" s="20"/>
      <c r="KGC251" s="20"/>
      <c r="KGD251" s="20"/>
      <c r="KGE251" s="20"/>
      <c r="KGF251" s="20"/>
      <c r="KGG251" s="20"/>
      <c r="KGH251" s="20"/>
      <c r="KGI251" s="20"/>
      <c r="KGJ251" s="20"/>
      <c r="KGK251" s="20"/>
      <c r="KGL251" s="20"/>
      <c r="KGM251" s="20"/>
      <c r="KGN251" s="20"/>
      <c r="KGO251" s="20"/>
      <c r="KGP251" s="20"/>
      <c r="KGQ251" s="20"/>
      <c r="KGR251" s="20"/>
      <c r="KGS251" s="20"/>
      <c r="KGT251" s="20"/>
      <c r="KGU251" s="20"/>
      <c r="KGV251" s="20"/>
      <c r="KGW251" s="20"/>
      <c r="KGX251" s="20"/>
      <c r="KGY251" s="20"/>
      <c r="KGZ251" s="20"/>
      <c r="KHA251" s="20"/>
      <c r="KHB251" s="20"/>
      <c r="KHC251" s="20"/>
      <c r="KHD251" s="20"/>
      <c r="KHE251" s="20"/>
      <c r="KHF251" s="20"/>
      <c r="KHG251" s="20"/>
      <c r="KHH251" s="20"/>
      <c r="KHI251" s="20"/>
      <c r="KHJ251" s="20"/>
      <c r="KHK251" s="20"/>
      <c r="KHL251" s="20"/>
      <c r="KHM251" s="20"/>
      <c r="KHN251" s="20"/>
      <c r="KHO251" s="20"/>
      <c r="KHP251" s="20"/>
      <c r="KHQ251" s="20"/>
      <c r="KHR251" s="20"/>
      <c r="KHS251" s="20"/>
      <c r="KHT251" s="20"/>
      <c r="KHU251" s="20"/>
      <c r="KHV251" s="20"/>
      <c r="KHW251" s="20"/>
      <c r="KHX251" s="20"/>
      <c r="KHY251" s="20"/>
      <c r="KHZ251" s="20"/>
      <c r="KIA251" s="20"/>
      <c r="KIB251" s="20"/>
      <c r="KIC251" s="20"/>
      <c r="KID251" s="20"/>
      <c r="KIE251" s="20"/>
      <c r="KIF251" s="20"/>
      <c r="KIG251" s="20"/>
      <c r="KIH251" s="20"/>
      <c r="KII251" s="20"/>
      <c r="KIJ251" s="20"/>
      <c r="KIK251" s="20"/>
      <c r="KIL251" s="20"/>
      <c r="KIM251" s="20"/>
      <c r="KIN251" s="20"/>
      <c r="KIO251" s="20"/>
      <c r="KIP251" s="20"/>
      <c r="KIQ251" s="20"/>
      <c r="KIR251" s="20"/>
      <c r="KIS251" s="20"/>
      <c r="KIT251" s="20"/>
      <c r="KIU251" s="20"/>
      <c r="KIV251" s="20"/>
      <c r="KIW251" s="20"/>
      <c r="KIX251" s="20"/>
      <c r="KIY251" s="20"/>
      <c r="KIZ251" s="20"/>
      <c r="KJA251" s="20"/>
      <c r="KJB251" s="20"/>
      <c r="KJC251" s="20"/>
      <c r="KJD251" s="20"/>
      <c r="KJE251" s="20"/>
      <c r="KJF251" s="20"/>
      <c r="KJG251" s="20"/>
      <c r="KJH251" s="20"/>
      <c r="KJI251" s="20"/>
      <c r="KJJ251" s="20"/>
      <c r="KJK251" s="20"/>
      <c r="KJL251" s="20"/>
      <c r="KJM251" s="20"/>
      <c r="KJN251" s="20"/>
      <c r="KJO251" s="20"/>
      <c r="KJP251" s="20"/>
      <c r="KJQ251" s="20"/>
      <c r="KJR251" s="20"/>
      <c r="KJS251" s="20"/>
      <c r="KJT251" s="20"/>
      <c r="KJU251" s="20"/>
      <c r="KJV251" s="20"/>
      <c r="KJW251" s="20"/>
      <c r="KJX251" s="20"/>
      <c r="KJY251" s="20"/>
      <c r="KJZ251" s="20"/>
      <c r="KKA251" s="20"/>
      <c r="KKB251" s="20"/>
      <c r="KKC251" s="20"/>
      <c r="KKD251" s="20"/>
      <c r="KKE251" s="20"/>
      <c r="KKF251" s="20"/>
      <c r="KKG251" s="20"/>
      <c r="KKH251" s="20"/>
      <c r="KKI251" s="20"/>
      <c r="KKJ251" s="20"/>
      <c r="KKK251" s="20"/>
      <c r="KKL251" s="20"/>
      <c r="KKM251" s="20"/>
      <c r="KKN251" s="20"/>
      <c r="KKO251" s="20"/>
      <c r="KKP251" s="20"/>
      <c r="KKQ251" s="20"/>
      <c r="KKR251" s="20"/>
      <c r="KKS251" s="20"/>
      <c r="KKT251" s="20"/>
      <c r="KKU251" s="20"/>
      <c r="KKV251" s="20"/>
      <c r="KKW251" s="20"/>
      <c r="KKX251" s="20"/>
      <c r="KKY251" s="20"/>
      <c r="KKZ251" s="20"/>
      <c r="KLA251" s="20"/>
      <c r="KLB251" s="20"/>
      <c r="KLC251" s="20"/>
      <c r="KLD251" s="20"/>
      <c r="KLE251" s="20"/>
      <c r="KLF251" s="20"/>
      <c r="KLG251" s="20"/>
      <c r="KLH251" s="20"/>
      <c r="KLI251" s="20"/>
      <c r="KLJ251" s="20"/>
      <c r="KLK251" s="20"/>
      <c r="KLL251" s="20"/>
      <c r="KLM251" s="20"/>
      <c r="KLN251" s="20"/>
      <c r="KLO251" s="20"/>
      <c r="KLP251" s="20"/>
      <c r="KLQ251" s="20"/>
      <c r="KLR251" s="20"/>
      <c r="KLS251" s="20"/>
      <c r="KLT251" s="20"/>
      <c r="KLU251" s="20"/>
      <c r="KLV251" s="20"/>
      <c r="KLW251" s="20"/>
      <c r="KLX251" s="20"/>
      <c r="KLY251" s="20"/>
      <c r="KLZ251" s="20"/>
      <c r="KMA251" s="20"/>
      <c r="KMB251" s="20"/>
      <c r="KMC251" s="20"/>
      <c r="KMD251" s="20"/>
      <c r="KME251" s="20"/>
      <c r="KMF251" s="20"/>
      <c r="KMG251" s="20"/>
      <c r="KMH251" s="20"/>
      <c r="KMI251" s="20"/>
      <c r="KMJ251" s="20"/>
      <c r="KMK251" s="20"/>
      <c r="KML251" s="20"/>
      <c r="KMM251" s="20"/>
      <c r="KMN251" s="20"/>
      <c r="KMO251" s="20"/>
      <c r="KMP251" s="20"/>
      <c r="KMQ251" s="20"/>
      <c r="KMR251" s="20"/>
      <c r="KMS251" s="20"/>
      <c r="KMT251" s="20"/>
      <c r="KMU251" s="20"/>
      <c r="KMV251" s="20"/>
      <c r="KMW251" s="20"/>
      <c r="KMX251" s="20"/>
      <c r="KMY251" s="20"/>
      <c r="KMZ251" s="20"/>
      <c r="KNA251" s="20"/>
      <c r="KNB251" s="20"/>
      <c r="KNC251" s="20"/>
      <c r="KND251" s="20"/>
      <c r="KNE251" s="20"/>
      <c r="KNF251" s="20"/>
      <c r="KNG251" s="20"/>
      <c r="KNH251" s="20"/>
      <c r="KNI251" s="20"/>
      <c r="KNJ251" s="20"/>
      <c r="KNK251" s="20"/>
      <c r="KNL251" s="20"/>
      <c r="KNM251" s="20"/>
      <c r="KNN251" s="20"/>
      <c r="KNO251" s="20"/>
      <c r="KNP251" s="20"/>
      <c r="KNQ251" s="20"/>
      <c r="KNR251" s="20"/>
      <c r="KNS251" s="20"/>
      <c r="KNT251" s="20"/>
      <c r="KNU251" s="20"/>
      <c r="KNV251" s="20"/>
      <c r="KNW251" s="20"/>
      <c r="KNX251" s="20"/>
      <c r="KNY251" s="20"/>
      <c r="KNZ251" s="20"/>
      <c r="KOA251" s="20"/>
      <c r="KOB251" s="20"/>
      <c r="KOC251" s="20"/>
      <c r="KOD251" s="20"/>
      <c r="KOE251" s="20"/>
      <c r="KOF251" s="20"/>
      <c r="KOG251" s="20"/>
      <c r="KOH251" s="20"/>
      <c r="KOI251" s="20"/>
      <c r="KOJ251" s="20"/>
      <c r="KOK251" s="20"/>
      <c r="KOL251" s="20"/>
      <c r="KOM251" s="20"/>
      <c r="KON251" s="20"/>
      <c r="KOO251" s="20"/>
      <c r="KOP251" s="20"/>
      <c r="KOQ251" s="20"/>
      <c r="KOR251" s="20"/>
      <c r="KOS251" s="20"/>
      <c r="KOT251" s="20"/>
      <c r="KOU251" s="20"/>
      <c r="KOV251" s="20"/>
      <c r="KOW251" s="20"/>
      <c r="KOX251" s="20"/>
      <c r="KOY251" s="20"/>
      <c r="KOZ251" s="20"/>
      <c r="KPA251" s="20"/>
      <c r="KPB251" s="20"/>
      <c r="KPC251" s="20"/>
      <c r="KPD251" s="20"/>
      <c r="KPE251" s="20"/>
      <c r="KPF251" s="20"/>
      <c r="KPG251" s="20"/>
      <c r="KPH251" s="20"/>
      <c r="KPI251" s="20"/>
      <c r="KPJ251" s="20"/>
      <c r="KPK251" s="20"/>
      <c r="KPL251" s="20"/>
      <c r="KPM251" s="20"/>
      <c r="KPN251" s="20"/>
      <c r="KPO251" s="20"/>
      <c r="KPP251" s="20"/>
      <c r="KPQ251" s="20"/>
      <c r="KPR251" s="20"/>
      <c r="KPS251" s="20"/>
      <c r="KPT251" s="20"/>
      <c r="KPU251" s="20"/>
      <c r="KPV251" s="20"/>
      <c r="KPW251" s="20"/>
      <c r="KPX251" s="20"/>
      <c r="KPY251" s="20"/>
      <c r="KPZ251" s="20"/>
      <c r="KQA251" s="20"/>
      <c r="KQB251" s="20"/>
      <c r="KQC251" s="20"/>
      <c r="KQD251" s="20"/>
      <c r="KQE251" s="20"/>
      <c r="KQF251" s="20"/>
      <c r="KQG251" s="20"/>
      <c r="KQH251" s="20"/>
      <c r="KQI251" s="20"/>
      <c r="KQJ251" s="20"/>
      <c r="KQK251" s="20"/>
      <c r="KQL251" s="20"/>
      <c r="KQM251" s="20"/>
      <c r="KQN251" s="20"/>
      <c r="KQO251" s="20"/>
      <c r="KQP251" s="20"/>
      <c r="KQQ251" s="20"/>
      <c r="KQR251" s="20"/>
      <c r="KQS251" s="20"/>
      <c r="KQT251" s="20"/>
      <c r="KQU251" s="20"/>
      <c r="KQV251" s="20"/>
      <c r="KQW251" s="20"/>
      <c r="KQX251" s="20"/>
      <c r="KQY251" s="20"/>
      <c r="KQZ251" s="20"/>
      <c r="KRA251" s="20"/>
      <c r="KRB251" s="20"/>
      <c r="KRC251" s="20"/>
      <c r="KRD251" s="20"/>
      <c r="KRE251" s="20"/>
      <c r="KRF251" s="20"/>
      <c r="KRG251" s="20"/>
      <c r="KRH251" s="20"/>
      <c r="KRI251" s="20"/>
      <c r="KRJ251" s="20"/>
      <c r="KRK251" s="20"/>
      <c r="KRL251" s="20"/>
      <c r="KRM251" s="20"/>
      <c r="KRN251" s="20"/>
      <c r="KRO251" s="20"/>
      <c r="KRP251" s="20"/>
      <c r="KRQ251" s="20"/>
      <c r="KRR251" s="20"/>
      <c r="KRS251" s="20"/>
      <c r="KRT251" s="20"/>
      <c r="KRU251" s="20"/>
      <c r="KRV251" s="20"/>
      <c r="KRW251" s="20"/>
      <c r="KRX251" s="20"/>
      <c r="KRY251" s="20"/>
      <c r="KRZ251" s="20"/>
      <c r="KSA251" s="20"/>
      <c r="KSB251" s="20"/>
      <c r="KSC251" s="20"/>
      <c r="KSD251" s="20"/>
      <c r="KSE251" s="20"/>
      <c r="KSF251" s="20"/>
      <c r="KSG251" s="20"/>
      <c r="KSH251" s="20"/>
      <c r="KSI251" s="20"/>
      <c r="KSJ251" s="20"/>
      <c r="KSK251" s="20"/>
      <c r="KSL251" s="20"/>
      <c r="KSM251" s="20"/>
      <c r="KSN251" s="20"/>
      <c r="KSO251" s="20"/>
      <c r="KSP251" s="20"/>
      <c r="KSQ251" s="20"/>
      <c r="KSR251" s="20"/>
      <c r="KSS251" s="20"/>
      <c r="KST251" s="20"/>
      <c r="KSU251" s="20"/>
      <c r="KSV251" s="20"/>
      <c r="KSW251" s="20"/>
      <c r="KSX251" s="20"/>
      <c r="KSY251" s="20"/>
      <c r="KSZ251" s="20"/>
      <c r="KTA251" s="20"/>
      <c r="KTB251" s="20"/>
      <c r="KTC251" s="20"/>
      <c r="KTD251" s="20"/>
      <c r="KTE251" s="20"/>
      <c r="KTF251" s="20"/>
      <c r="KTG251" s="20"/>
      <c r="KTH251" s="20"/>
      <c r="KTI251" s="20"/>
      <c r="KTJ251" s="20"/>
      <c r="KTK251" s="20"/>
      <c r="KTL251" s="20"/>
      <c r="KTM251" s="20"/>
      <c r="KTN251" s="20"/>
      <c r="KTO251" s="20"/>
      <c r="KTP251" s="20"/>
      <c r="KTQ251" s="20"/>
      <c r="KTR251" s="20"/>
      <c r="KTS251" s="20"/>
      <c r="KTT251" s="20"/>
      <c r="KTU251" s="20"/>
      <c r="KTV251" s="20"/>
      <c r="KTW251" s="20"/>
      <c r="KTX251" s="20"/>
      <c r="KTY251" s="20"/>
      <c r="KTZ251" s="20"/>
      <c r="KUA251" s="20"/>
      <c r="KUB251" s="20"/>
      <c r="KUC251" s="20"/>
      <c r="KUD251" s="20"/>
      <c r="KUE251" s="20"/>
      <c r="KUF251" s="20"/>
      <c r="KUG251" s="20"/>
      <c r="KUH251" s="20"/>
      <c r="KUI251" s="20"/>
      <c r="KUJ251" s="20"/>
      <c r="KUK251" s="20"/>
      <c r="KUL251" s="20"/>
      <c r="KUM251" s="20"/>
      <c r="KUN251" s="20"/>
      <c r="KUO251" s="20"/>
      <c r="KUP251" s="20"/>
      <c r="KUQ251" s="20"/>
      <c r="KUR251" s="20"/>
      <c r="KUS251" s="20"/>
      <c r="KUT251" s="20"/>
      <c r="KUU251" s="20"/>
      <c r="KUV251" s="20"/>
      <c r="KUW251" s="20"/>
      <c r="KUX251" s="20"/>
      <c r="KUY251" s="20"/>
      <c r="KUZ251" s="20"/>
      <c r="KVA251" s="20"/>
      <c r="KVB251" s="20"/>
      <c r="KVC251" s="20"/>
      <c r="KVD251" s="20"/>
      <c r="KVE251" s="20"/>
      <c r="KVF251" s="20"/>
      <c r="KVG251" s="20"/>
      <c r="KVH251" s="20"/>
      <c r="KVI251" s="20"/>
      <c r="KVJ251" s="20"/>
      <c r="KVK251" s="20"/>
      <c r="KVL251" s="20"/>
      <c r="KVM251" s="20"/>
      <c r="KVN251" s="20"/>
      <c r="KVO251" s="20"/>
      <c r="KVP251" s="20"/>
      <c r="KVQ251" s="20"/>
      <c r="KVR251" s="20"/>
      <c r="KVS251" s="20"/>
      <c r="KVT251" s="20"/>
      <c r="KVU251" s="20"/>
      <c r="KVV251" s="20"/>
      <c r="KVW251" s="20"/>
      <c r="KVX251" s="20"/>
      <c r="KVY251" s="20"/>
      <c r="KVZ251" s="20"/>
      <c r="KWA251" s="20"/>
      <c r="KWB251" s="20"/>
      <c r="KWC251" s="20"/>
      <c r="KWD251" s="20"/>
      <c r="KWE251" s="20"/>
      <c r="KWF251" s="20"/>
      <c r="KWG251" s="20"/>
      <c r="KWH251" s="20"/>
      <c r="KWI251" s="20"/>
      <c r="KWJ251" s="20"/>
      <c r="KWK251" s="20"/>
      <c r="KWL251" s="20"/>
      <c r="KWM251" s="20"/>
      <c r="KWN251" s="20"/>
      <c r="KWO251" s="20"/>
      <c r="KWP251" s="20"/>
      <c r="KWQ251" s="20"/>
      <c r="KWR251" s="20"/>
      <c r="KWS251" s="20"/>
      <c r="KWT251" s="20"/>
      <c r="KWU251" s="20"/>
      <c r="KWV251" s="20"/>
      <c r="KWW251" s="20"/>
      <c r="KWX251" s="20"/>
      <c r="KWY251" s="20"/>
      <c r="KWZ251" s="20"/>
      <c r="KXA251" s="20"/>
      <c r="KXB251" s="20"/>
      <c r="KXC251" s="20"/>
      <c r="KXD251" s="20"/>
      <c r="KXE251" s="20"/>
      <c r="KXF251" s="20"/>
      <c r="KXG251" s="20"/>
      <c r="KXH251" s="20"/>
      <c r="KXI251" s="20"/>
      <c r="KXJ251" s="20"/>
      <c r="KXK251" s="20"/>
      <c r="KXL251" s="20"/>
      <c r="KXM251" s="20"/>
      <c r="KXN251" s="20"/>
      <c r="KXO251" s="20"/>
      <c r="KXP251" s="20"/>
      <c r="KXQ251" s="20"/>
      <c r="KXR251" s="20"/>
      <c r="KXS251" s="20"/>
      <c r="KXT251" s="20"/>
      <c r="KXU251" s="20"/>
      <c r="KXV251" s="20"/>
      <c r="KXW251" s="20"/>
      <c r="KXX251" s="20"/>
      <c r="KXY251" s="20"/>
      <c r="KXZ251" s="20"/>
      <c r="KYA251" s="20"/>
      <c r="KYB251" s="20"/>
      <c r="KYC251" s="20"/>
      <c r="KYD251" s="20"/>
      <c r="KYE251" s="20"/>
      <c r="KYF251" s="20"/>
      <c r="KYG251" s="20"/>
      <c r="KYH251" s="20"/>
      <c r="KYI251" s="20"/>
      <c r="KYJ251" s="20"/>
      <c r="KYK251" s="20"/>
      <c r="KYL251" s="20"/>
      <c r="KYM251" s="20"/>
      <c r="KYN251" s="20"/>
      <c r="KYO251" s="20"/>
      <c r="KYP251" s="20"/>
      <c r="KYQ251" s="20"/>
      <c r="KYR251" s="20"/>
      <c r="KYS251" s="20"/>
      <c r="KYT251" s="20"/>
      <c r="KYU251" s="20"/>
      <c r="KYV251" s="20"/>
      <c r="KYW251" s="20"/>
      <c r="KYX251" s="20"/>
      <c r="KYY251" s="20"/>
      <c r="KYZ251" s="20"/>
      <c r="KZA251" s="20"/>
      <c r="KZB251" s="20"/>
      <c r="KZC251" s="20"/>
      <c r="KZD251" s="20"/>
      <c r="KZE251" s="20"/>
      <c r="KZF251" s="20"/>
      <c r="KZG251" s="20"/>
      <c r="KZH251" s="20"/>
      <c r="KZI251" s="20"/>
      <c r="KZJ251" s="20"/>
      <c r="KZK251" s="20"/>
      <c r="KZL251" s="20"/>
      <c r="KZM251" s="20"/>
      <c r="KZN251" s="20"/>
      <c r="KZO251" s="20"/>
      <c r="KZP251" s="20"/>
      <c r="KZQ251" s="20"/>
      <c r="KZR251" s="20"/>
      <c r="KZS251" s="20"/>
      <c r="KZT251" s="20"/>
      <c r="KZU251" s="20"/>
      <c r="KZV251" s="20"/>
      <c r="KZW251" s="20"/>
      <c r="KZX251" s="20"/>
      <c r="KZY251" s="20"/>
      <c r="KZZ251" s="20"/>
      <c r="LAA251" s="20"/>
      <c r="LAB251" s="20"/>
      <c r="LAC251" s="20"/>
      <c r="LAD251" s="20"/>
      <c r="LAE251" s="20"/>
      <c r="LAF251" s="20"/>
      <c r="LAG251" s="20"/>
      <c r="LAH251" s="20"/>
      <c r="LAI251" s="20"/>
      <c r="LAJ251" s="20"/>
      <c r="LAK251" s="20"/>
      <c r="LAL251" s="20"/>
      <c r="LAM251" s="20"/>
      <c r="LAN251" s="20"/>
      <c r="LAO251" s="20"/>
      <c r="LAP251" s="20"/>
      <c r="LAQ251" s="20"/>
      <c r="LAR251" s="20"/>
      <c r="LAS251" s="20"/>
      <c r="LAT251" s="20"/>
      <c r="LAU251" s="20"/>
      <c r="LAV251" s="20"/>
      <c r="LAW251" s="20"/>
      <c r="LAX251" s="20"/>
      <c r="LAY251" s="20"/>
      <c r="LAZ251" s="20"/>
      <c r="LBA251" s="20"/>
      <c r="LBB251" s="20"/>
      <c r="LBC251" s="20"/>
      <c r="LBD251" s="20"/>
      <c r="LBE251" s="20"/>
      <c r="LBF251" s="20"/>
      <c r="LBG251" s="20"/>
      <c r="LBH251" s="20"/>
      <c r="LBI251" s="20"/>
      <c r="LBJ251" s="20"/>
      <c r="LBK251" s="20"/>
      <c r="LBL251" s="20"/>
      <c r="LBM251" s="20"/>
      <c r="LBN251" s="20"/>
      <c r="LBO251" s="20"/>
      <c r="LBP251" s="20"/>
      <c r="LBQ251" s="20"/>
      <c r="LBR251" s="20"/>
      <c r="LBS251" s="20"/>
      <c r="LBT251" s="20"/>
      <c r="LBU251" s="20"/>
      <c r="LBV251" s="20"/>
      <c r="LBW251" s="20"/>
      <c r="LBX251" s="20"/>
      <c r="LBY251" s="20"/>
      <c r="LBZ251" s="20"/>
      <c r="LCA251" s="20"/>
      <c r="LCB251" s="20"/>
      <c r="LCC251" s="20"/>
      <c r="LCD251" s="20"/>
      <c r="LCE251" s="20"/>
      <c r="LCF251" s="20"/>
      <c r="LCG251" s="20"/>
      <c r="LCH251" s="20"/>
      <c r="LCI251" s="20"/>
      <c r="LCJ251" s="20"/>
      <c r="LCK251" s="20"/>
      <c r="LCL251" s="20"/>
      <c r="LCM251" s="20"/>
      <c r="LCN251" s="20"/>
      <c r="LCO251" s="20"/>
      <c r="LCP251" s="20"/>
      <c r="LCQ251" s="20"/>
      <c r="LCR251" s="20"/>
      <c r="LCS251" s="20"/>
      <c r="LCT251" s="20"/>
      <c r="LCU251" s="20"/>
      <c r="LCV251" s="20"/>
      <c r="LCW251" s="20"/>
      <c r="LCX251" s="20"/>
      <c r="LCY251" s="20"/>
      <c r="LCZ251" s="20"/>
      <c r="LDA251" s="20"/>
      <c r="LDB251" s="20"/>
      <c r="LDC251" s="20"/>
      <c r="LDD251" s="20"/>
      <c r="LDE251" s="20"/>
      <c r="LDF251" s="20"/>
      <c r="LDG251" s="20"/>
      <c r="LDH251" s="20"/>
      <c r="LDI251" s="20"/>
      <c r="LDJ251" s="20"/>
      <c r="LDK251" s="20"/>
      <c r="LDL251" s="20"/>
      <c r="LDM251" s="20"/>
      <c r="LDN251" s="20"/>
      <c r="LDO251" s="20"/>
      <c r="LDP251" s="20"/>
      <c r="LDQ251" s="20"/>
      <c r="LDR251" s="20"/>
      <c r="LDS251" s="20"/>
      <c r="LDT251" s="20"/>
      <c r="LDU251" s="20"/>
      <c r="LDV251" s="20"/>
      <c r="LDW251" s="20"/>
      <c r="LDX251" s="20"/>
      <c r="LDY251" s="20"/>
      <c r="LDZ251" s="20"/>
      <c r="LEA251" s="20"/>
      <c r="LEB251" s="20"/>
      <c r="LEC251" s="20"/>
      <c r="LED251" s="20"/>
      <c r="LEE251" s="20"/>
      <c r="LEF251" s="20"/>
      <c r="LEG251" s="20"/>
      <c r="LEH251" s="20"/>
      <c r="LEI251" s="20"/>
      <c r="LEJ251" s="20"/>
      <c r="LEK251" s="20"/>
      <c r="LEL251" s="20"/>
      <c r="LEM251" s="20"/>
      <c r="LEN251" s="20"/>
      <c r="LEO251" s="20"/>
      <c r="LEP251" s="20"/>
      <c r="LEQ251" s="20"/>
      <c r="LER251" s="20"/>
      <c r="LES251" s="20"/>
      <c r="LET251" s="20"/>
      <c r="LEU251" s="20"/>
      <c r="LEV251" s="20"/>
      <c r="LEW251" s="20"/>
      <c r="LEX251" s="20"/>
      <c r="LEY251" s="20"/>
      <c r="LEZ251" s="20"/>
      <c r="LFA251" s="20"/>
      <c r="LFB251" s="20"/>
      <c r="LFC251" s="20"/>
      <c r="LFD251" s="20"/>
      <c r="LFE251" s="20"/>
      <c r="LFF251" s="20"/>
      <c r="LFG251" s="20"/>
      <c r="LFH251" s="20"/>
      <c r="LFI251" s="20"/>
      <c r="LFJ251" s="20"/>
      <c r="LFK251" s="20"/>
      <c r="LFL251" s="20"/>
      <c r="LFM251" s="20"/>
      <c r="LFN251" s="20"/>
      <c r="LFO251" s="20"/>
      <c r="LFP251" s="20"/>
      <c r="LFQ251" s="20"/>
      <c r="LFR251" s="20"/>
      <c r="LFS251" s="20"/>
      <c r="LFT251" s="20"/>
      <c r="LFU251" s="20"/>
      <c r="LFV251" s="20"/>
      <c r="LFW251" s="20"/>
      <c r="LFX251" s="20"/>
      <c r="LFY251" s="20"/>
      <c r="LFZ251" s="20"/>
      <c r="LGA251" s="20"/>
      <c r="LGB251" s="20"/>
      <c r="LGC251" s="20"/>
      <c r="LGD251" s="20"/>
      <c r="LGE251" s="20"/>
      <c r="LGF251" s="20"/>
      <c r="LGG251" s="20"/>
      <c r="LGH251" s="20"/>
      <c r="LGI251" s="20"/>
      <c r="LGJ251" s="20"/>
      <c r="LGK251" s="20"/>
      <c r="LGL251" s="20"/>
      <c r="LGM251" s="20"/>
      <c r="LGN251" s="20"/>
      <c r="LGO251" s="20"/>
      <c r="LGP251" s="20"/>
      <c r="LGQ251" s="20"/>
      <c r="LGR251" s="20"/>
      <c r="LGS251" s="20"/>
      <c r="LGT251" s="20"/>
      <c r="LGU251" s="20"/>
      <c r="LGV251" s="20"/>
      <c r="LGW251" s="20"/>
      <c r="LGX251" s="20"/>
      <c r="LGY251" s="20"/>
      <c r="LGZ251" s="20"/>
      <c r="LHA251" s="20"/>
      <c r="LHB251" s="20"/>
      <c r="LHC251" s="20"/>
      <c r="LHD251" s="20"/>
      <c r="LHE251" s="20"/>
      <c r="LHF251" s="20"/>
      <c r="LHG251" s="20"/>
      <c r="LHH251" s="20"/>
      <c r="LHI251" s="20"/>
      <c r="LHJ251" s="20"/>
      <c r="LHK251" s="20"/>
      <c r="LHL251" s="20"/>
      <c r="LHM251" s="20"/>
      <c r="LHN251" s="20"/>
      <c r="LHO251" s="20"/>
      <c r="LHP251" s="20"/>
      <c r="LHQ251" s="20"/>
      <c r="LHR251" s="20"/>
      <c r="LHS251" s="20"/>
      <c r="LHT251" s="20"/>
      <c r="LHU251" s="20"/>
      <c r="LHV251" s="20"/>
      <c r="LHW251" s="20"/>
      <c r="LHX251" s="20"/>
      <c r="LHY251" s="20"/>
      <c r="LHZ251" s="20"/>
      <c r="LIA251" s="20"/>
      <c r="LIB251" s="20"/>
      <c r="LIC251" s="20"/>
      <c r="LID251" s="20"/>
      <c r="LIE251" s="20"/>
      <c r="LIF251" s="20"/>
      <c r="LIG251" s="20"/>
      <c r="LIH251" s="20"/>
      <c r="LII251" s="20"/>
      <c r="LIJ251" s="20"/>
      <c r="LIK251" s="20"/>
      <c r="LIL251" s="20"/>
      <c r="LIM251" s="20"/>
      <c r="LIN251" s="20"/>
      <c r="LIO251" s="20"/>
      <c r="LIP251" s="20"/>
      <c r="LIQ251" s="20"/>
      <c r="LIR251" s="20"/>
      <c r="LIS251" s="20"/>
      <c r="LIT251" s="20"/>
      <c r="LIU251" s="20"/>
      <c r="LIV251" s="20"/>
      <c r="LIW251" s="20"/>
      <c r="LIX251" s="20"/>
      <c r="LIY251" s="20"/>
      <c r="LIZ251" s="20"/>
      <c r="LJA251" s="20"/>
      <c r="LJB251" s="20"/>
      <c r="LJC251" s="20"/>
      <c r="LJD251" s="20"/>
      <c r="LJE251" s="20"/>
      <c r="LJF251" s="20"/>
      <c r="LJG251" s="20"/>
      <c r="LJH251" s="20"/>
      <c r="LJI251" s="20"/>
      <c r="LJJ251" s="20"/>
      <c r="LJK251" s="20"/>
      <c r="LJL251" s="20"/>
      <c r="LJM251" s="20"/>
      <c r="LJN251" s="20"/>
      <c r="LJO251" s="20"/>
      <c r="LJP251" s="20"/>
      <c r="LJQ251" s="20"/>
      <c r="LJR251" s="20"/>
      <c r="LJS251" s="20"/>
      <c r="LJT251" s="20"/>
      <c r="LJU251" s="20"/>
      <c r="LJV251" s="20"/>
      <c r="LJW251" s="20"/>
      <c r="LJX251" s="20"/>
      <c r="LJY251" s="20"/>
      <c r="LJZ251" s="20"/>
      <c r="LKA251" s="20"/>
      <c r="LKB251" s="20"/>
      <c r="LKC251" s="20"/>
      <c r="LKD251" s="20"/>
      <c r="LKE251" s="20"/>
      <c r="LKF251" s="20"/>
      <c r="LKG251" s="20"/>
      <c r="LKH251" s="20"/>
      <c r="LKI251" s="20"/>
      <c r="LKJ251" s="20"/>
      <c r="LKK251" s="20"/>
      <c r="LKL251" s="20"/>
      <c r="LKM251" s="20"/>
      <c r="LKN251" s="20"/>
      <c r="LKO251" s="20"/>
      <c r="LKP251" s="20"/>
      <c r="LKQ251" s="20"/>
      <c r="LKR251" s="20"/>
      <c r="LKS251" s="20"/>
      <c r="LKT251" s="20"/>
      <c r="LKU251" s="20"/>
      <c r="LKV251" s="20"/>
      <c r="LKW251" s="20"/>
      <c r="LKX251" s="20"/>
      <c r="LKY251" s="20"/>
      <c r="LKZ251" s="20"/>
      <c r="LLA251" s="20"/>
      <c r="LLB251" s="20"/>
      <c r="LLC251" s="20"/>
      <c r="LLD251" s="20"/>
      <c r="LLE251" s="20"/>
      <c r="LLF251" s="20"/>
      <c r="LLG251" s="20"/>
      <c r="LLH251" s="20"/>
      <c r="LLI251" s="20"/>
      <c r="LLJ251" s="20"/>
      <c r="LLK251" s="20"/>
      <c r="LLL251" s="20"/>
      <c r="LLM251" s="20"/>
      <c r="LLN251" s="20"/>
      <c r="LLO251" s="20"/>
      <c r="LLP251" s="20"/>
      <c r="LLQ251" s="20"/>
      <c r="LLR251" s="20"/>
      <c r="LLS251" s="20"/>
      <c r="LLT251" s="20"/>
      <c r="LLU251" s="20"/>
      <c r="LLV251" s="20"/>
      <c r="LLW251" s="20"/>
      <c r="LLX251" s="20"/>
      <c r="LLY251" s="20"/>
      <c r="LLZ251" s="20"/>
      <c r="LMA251" s="20"/>
      <c r="LMB251" s="20"/>
      <c r="LMC251" s="20"/>
      <c r="LMD251" s="20"/>
      <c r="LME251" s="20"/>
      <c r="LMF251" s="20"/>
      <c r="LMG251" s="20"/>
      <c r="LMH251" s="20"/>
      <c r="LMI251" s="20"/>
      <c r="LMJ251" s="20"/>
      <c r="LMK251" s="20"/>
      <c r="LML251" s="20"/>
      <c r="LMM251" s="20"/>
      <c r="LMN251" s="20"/>
      <c r="LMO251" s="20"/>
      <c r="LMP251" s="20"/>
      <c r="LMQ251" s="20"/>
      <c r="LMR251" s="20"/>
      <c r="LMS251" s="20"/>
      <c r="LMT251" s="20"/>
      <c r="LMU251" s="20"/>
      <c r="LMV251" s="20"/>
      <c r="LMW251" s="20"/>
      <c r="LMX251" s="20"/>
      <c r="LMY251" s="20"/>
      <c r="LMZ251" s="20"/>
      <c r="LNA251" s="20"/>
      <c r="LNB251" s="20"/>
      <c r="LNC251" s="20"/>
      <c r="LND251" s="20"/>
      <c r="LNE251" s="20"/>
      <c r="LNF251" s="20"/>
      <c r="LNG251" s="20"/>
      <c r="LNH251" s="20"/>
      <c r="LNI251" s="20"/>
      <c r="LNJ251" s="20"/>
      <c r="LNK251" s="20"/>
      <c r="LNL251" s="20"/>
      <c r="LNM251" s="20"/>
      <c r="LNN251" s="20"/>
      <c r="LNO251" s="20"/>
      <c r="LNP251" s="20"/>
      <c r="LNQ251" s="20"/>
      <c r="LNR251" s="20"/>
      <c r="LNS251" s="20"/>
      <c r="LNT251" s="20"/>
      <c r="LNU251" s="20"/>
      <c r="LNV251" s="20"/>
      <c r="LNW251" s="20"/>
      <c r="LNX251" s="20"/>
      <c r="LNY251" s="20"/>
      <c r="LNZ251" s="20"/>
      <c r="LOA251" s="20"/>
      <c r="LOB251" s="20"/>
      <c r="LOC251" s="20"/>
      <c r="LOD251" s="20"/>
      <c r="LOE251" s="20"/>
      <c r="LOF251" s="20"/>
      <c r="LOG251" s="20"/>
      <c r="LOH251" s="20"/>
      <c r="LOI251" s="20"/>
      <c r="LOJ251" s="20"/>
      <c r="LOK251" s="20"/>
      <c r="LOL251" s="20"/>
      <c r="LOM251" s="20"/>
      <c r="LON251" s="20"/>
      <c r="LOO251" s="20"/>
      <c r="LOP251" s="20"/>
      <c r="LOQ251" s="20"/>
      <c r="LOR251" s="20"/>
      <c r="LOS251" s="20"/>
      <c r="LOT251" s="20"/>
      <c r="LOU251" s="20"/>
      <c r="LOV251" s="20"/>
      <c r="LOW251" s="20"/>
      <c r="LOX251" s="20"/>
      <c r="LOY251" s="20"/>
      <c r="LOZ251" s="20"/>
      <c r="LPA251" s="20"/>
      <c r="LPB251" s="20"/>
      <c r="LPC251" s="20"/>
      <c r="LPD251" s="20"/>
      <c r="LPE251" s="20"/>
      <c r="LPF251" s="20"/>
      <c r="LPG251" s="20"/>
      <c r="LPH251" s="20"/>
      <c r="LPI251" s="20"/>
      <c r="LPJ251" s="20"/>
      <c r="LPK251" s="20"/>
      <c r="LPL251" s="20"/>
      <c r="LPM251" s="20"/>
      <c r="LPN251" s="20"/>
      <c r="LPO251" s="20"/>
      <c r="LPP251" s="20"/>
      <c r="LPQ251" s="20"/>
      <c r="LPR251" s="20"/>
      <c r="LPS251" s="20"/>
      <c r="LPT251" s="20"/>
      <c r="LPU251" s="20"/>
      <c r="LPV251" s="20"/>
      <c r="LPW251" s="20"/>
      <c r="LPX251" s="20"/>
      <c r="LPY251" s="20"/>
      <c r="LPZ251" s="20"/>
      <c r="LQA251" s="20"/>
      <c r="LQB251" s="20"/>
      <c r="LQC251" s="20"/>
      <c r="LQD251" s="20"/>
      <c r="LQE251" s="20"/>
      <c r="LQF251" s="20"/>
      <c r="LQG251" s="20"/>
      <c r="LQH251" s="20"/>
      <c r="LQI251" s="20"/>
      <c r="LQJ251" s="20"/>
      <c r="LQK251" s="20"/>
      <c r="LQL251" s="20"/>
      <c r="LQM251" s="20"/>
      <c r="LQN251" s="20"/>
      <c r="LQO251" s="20"/>
      <c r="LQP251" s="20"/>
      <c r="LQQ251" s="20"/>
      <c r="LQR251" s="20"/>
      <c r="LQS251" s="20"/>
      <c r="LQT251" s="20"/>
      <c r="LQU251" s="20"/>
      <c r="LQV251" s="20"/>
      <c r="LQW251" s="20"/>
      <c r="LQX251" s="20"/>
      <c r="LQY251" s="20"/>
      <c r="LQZ251" s="20"/>
      <c r="LRA251" s="20"/>
      <c r="LRB251" s="20"/>
      <c r="LRC251" s="20"/>
      <c r="LRD251" s="20"/>
      <c r="LRE251" s="20"/>
      <c r="LRF251" s="20"/>
      <c r="LRG251" s="20"/>
      <c r="LRH251" s="20"/>
      <c r="LRI251" s="20"/>
      <c r="LRJ251" s="20"/>
      <c r="LRK251" s="20"/>
      <c r="LRL251" s="20"/>
      <c r="LRM251" s="20"/>
      <c r="LRN251" s="20"/>
      <c r="LRO251" s="20"/>
      <c r="LRP251" s="20"/>
      <c r="LRQ251" s="20"/>
      <c r="LRR251" s="20"/>
      <c r="LRS251" s="20"/>
      <c r="LRT251" s="20"/>
      <c r="LRU251" s="20"/>
      <c r="LRV251" s="20"/>
      <c r="LRW251" s="20"/>
      <c r="LRX251" s="20"/>
      <c r="LRY251" s="20"/>
      <c r="LRZ251" s="20"/>
      <c r="LSA251" s="20"/>
      <c r="LSB251" s="20"/>
      <c r="LSC251" s="20"/>
      <c r="LSD251" s="20"/>
      <c r="LSE251" s="20"/>
      <c r="LSF251" s="20"/>
      <c r="LSG251" s="20"/>
      <c r="LSH251" s="20"/>
      <c r="LSI251" s="20"/>
      <c r="LSJ251" s="20"/>
      <c r="LSK251" s="20"/>
      <c r="LSL251" s="20"/>
      <c r="LSM251" s="20"/>
      <c r="LSN251" s="20"/>
      <c r="LSO251" s="20"/>
      <c r="LSP251" s="20"/>
      <c r="LSQ251" s="20"/>
      <c r="LSR251" s="20"/>
      <c r="LSS251" s="20"/>
      <c r="LST251" s="20"/>
      <c r="LSU251" s="20"/>
      <c r="LSV251" s="20"/>
      <c r="LSW251" s="20"/>
      <c r="LSX251" s="20"/>
      <c r="LSY251" s="20"/>
      <c r="LSZ251" s="20"/>
      <c r="LTA251" s="20"/>
      <c r="LTB251" s="20"/>
      <c r="LTC251" s="20"/>
      <c r="LTD251" s="20"/>
      <c r="LTE251" s="20"/>
      <c r="LTF251" s="20"/>
      <c r="LTG251" s="20"/>
      <c r="LTH251" s="20"/>
      <c r="LTI251" s="20"/>
      <c r="LTJ251" s="20"/>
      <c r="LTK251" s="20"/>
      <c r="LTL251" s="20"/>
      <c r="LTM251" s="20"/>
      <c r="LTN251" s="20"/>
      <c r="LTO251" s="20"/>
      <c r="LTP251" s="20"/>
      <c r="LTQ251" s="20"/>
      <c r="LTR251" s="20"/>
      <c r="LTS251" s="20"/>
      <c r="LTT251" s="20"/>
      <c r="LTU251" s="20"/>
      <c r="LTV251" s="20"/>
      <c r="LTW251" s="20"/>
      <c r="LTX251" s="20"/>
      <c r="LTY251" s="20"/>
      <c r="LTZ251" s="20"/>
      <c r="LUA251" s="20"/>
      <c r="LUB251" s="20"/>
      <c r="LUC251" s="20"/>
      <c r="LUD251" s="20"/>
      <c r="LUE251" s="20"/>
      <c r="LUF251" s="20"/>
      <c r="LUG251" s="20"/>
      <c r="LUH251" s="20"/>
      <c r="LUI251" s="20"/>
      <c r="LUJ251" s="20"/>
      <c r="LUK251" s="20"/>
      <c r="LUL251" s="20"/>
      <c r="LUM251" s="20"/>
      <c r="LUN251" s="20"/>
      <c r="LUO251" s="20"/>
      <c r="LUP251" s="20"/>
      <c r="LUQ251" s="20"/>
      <c r="LUR251" s="20"/>
      <c r="LUS251" s="20"/>
      <c r="LUT251" s="20"/>
      <c r="LUU251" s="20"/>
      <c r="LUV251" s="20"/>
      <c r="LUW251" s="20"/>
      <c r="LUX251" s="20"/>
      <c r="LUY251" s="20"/>
      <c r="LUZ251" s="20"/>
      <c r="LVA251" s="20"/>
      <c r="LVB251" s="20"/>
      <c r="LVC251" s="20"/>
      <c r="LVD251" s="20"/>
      <c r="LVE251" s="20"/>
      <c r="LVF251" s="20"/>
      <c r="LVG251" s="20"/>
      <c r="LVH251" s="20"/>
      <c r="LVI251" s="20"/>
      <c r="LVJ251" s="20"/>
      <c r="LVK251" s="20"/>
      <c r="LVL251" s="20"/>
      <c r="LVM251" s="20"/>
      <c r="LVN251" s="20"/>
      <c r="LVO251" s="20"/>
      <c r="LVP251" s="20"/>
      <c r="LVQ251" s="20"/>
      <c r="LVR251" s="20"/>
      <c r="LVS251" s="20"/>
      <c r="LVT251" s="20"/>
      <c r="LVU251" s="20"/>
      <c r="LVV251" s="20"/>
      <c r="LVW251" s="20"/>
      <c r="LVX251" s="20"/>
      <c r="LVY251" s="20"/>
      <c r="LVZ251" s="20"/>
      <c r="LWA251" s="20"/>
      <c r="LWB251" s="20"/>
      <c r="LWC251" s="20"/>
      <c r="LWD251" s="20"/>
      <c r="LWE251" s="20"/>
      <c r="LWF251" s="20"/>
      <c r="LWG251" s="20"/>
      <c r="LWH251" s="20"/>
      <c r="LWI251" s="20"/>
      <c r="LWJ251" s="20"/>
      <c r="LWK251" s="20"/>
      <c r="LWL251" s="20"/>
      <c r="LWM251" s="20"/>
      <c r="LWN251" s="20"/>
      <c r="LWO251" s="20"/>
      <c r="LWP251" s="20"/>
      <c r="LWQ251" s="20"/>
      <c r="LWR251" s="20"/>
      <c r="LWS251" s="20"/>
      <c r="LWT251" s="20"/>
      <c r="LWU251" s="20"/>
      <c r="LWV251" s="20"/>
      <c r="LWW251" s="20"/>
      <c r="LWX251" s="20"/>
      <c r="LWY251" s="20"/>
      <c r="LWZ251" s="20"/>
      <c r="LXA251" s="20"/>
      <c r="LXB251" s="20"/>
      <c r="LXC251" s="20"/>
      <c r="LXD251" s="20"/>
      <c r="LXE251" s="20"/>
      <c r="LXF251" s="20"/>
      <c r="LXG251" s="20"/>
      <c r="LXH251" s="20"/>
      <c r="LXI251" s="20"/>
      <c r="LXJ251" s="20"/>
      <c r="LXK251" s="20"/>
      <c r="LXL251" s="20"/>
      <c r="LXM251" s="20"/>
      <c r="LXN251" s="20"/>
      <c r="LXO251" s="20"/>
      <c r="LXP251" s="20"/>
      <c r="LXQ251" s="20"/>
      <c r="LXR251" s="20"/>
      <c r="LXS251" s="20"/>
      <c r="LXT251" s="20"/>
      <c r="LXU251" s="20"/>
      <c r="LXV251" s="20"/>
      <c r="LXW251" s="20"/>
      <c r="LXX251" s="20"/>
      <c r="LXY251" s="20"/>
      <c r="LXZ251" s="20"/>
      <c r="LYA251" s="20"/>
      <c r="LYB251" s="20"/>
      <c r="LYC251" s="20"/>
      <c r="LYD251" s="20"/>
      <c r="LYE251" s="20"/>
      <c r="LYF251" s="20"/>
      <c r="LYG251" s="20"/>
      <c r="LYH251" s="20"/>
      <c r="LYI251" s="20"/>
      <c r="LYJ251" s="20"/>
      <c r="LYK251" s="20"/>
      <c r="LYL251" s="20"/>
      <c r="LYM251" s="20"/>
      <c r="LYN251" s="20"/>
      <c r="LYO251" s="20"/>
      <c r="LYP251" s="20"/>
      <c r="LYQ251" s="20"/>
      <c r="LYR251" s="20"/>
      <c r="LYS251" s="20"/>
      <c r="LYT251" s="20"/>
      <c r="LYU251" s="20"/>
      <c r="LYV251" s="20"/>
      <c r="LYW251" s="20"/>
      <c r="LYX251" s="20"/>
      <c r="LYY251" s="20"/>
      <c r="LYZ251" s="20"/>
      <c r="LZA251" s="20"/>
      <c r="LZB251" s="20"/>
      <c r="LZC251" s="20"/>
      <c r="LZD251" s="20"/>
      <c r="LZE251" s="20"/>
      <c r="LZF251" s="20"/>
      <c r="LZG251" s="20"/>
      <c r="LZH251" s="20"/>
      <c r="LZI251" s="20"/>
      <c r="LZJ251" s="20"/>
      <c r="LZK251" s="20"/>
      <c r="LZL251" s="20"/>
      <c r="LZM251" s="20"/>
      <c r="LZN251" s="20"/>
      <c r="LZO251" s="20"/>
      <c r="LZP251" s="20"/>
      <c r="LZQ251" s="20"/>
      <c r="LZR251" s="20"/>
      <c r="LZS251" s="20"/>
      <c r="LZT251" s="20"/>
      <c r="LZU251" s="20"/>
      <c r="LZV251" s="20"/>
      <c r="LZW251" s="20"/>
      <c r="LZX251" s="20"/>
      <c r="LZY251" s="20"/>
      <c r="LZZ251" s="20"/>
      <c r="MAA251" s="20"/>
      <c r="MAB251" s="20"/>
      <c r="MAC251" s="20"/>
      <c r="MAD251" s="20"/>
      <c r="MAE251" s="20"/>
      <c r="MAF251" s="20"/>
      <c r="MAG251" s="20"/>
      <c r="MAH251" s="20"/>
      <c r="MAI251" s="20"/>
      <c r="MAJ251" s="20"/>
      <c r="MAK251" s="20"/>
      <c r="MAL251" s="20"/>
      <c r="MAM251" s="20"/>
      <c r="MAN251" s="20"/>
      <c r="MAO251" s="20"/>
      <c r="MAP251" s="20"/>
      <c r="MAQ251" s="20"/>
      <c r="MAR251" s="20"/>
      <c r="MAS251" s="20"/>
      <c r="MAT251" s="20"/>
      <c r="MAU251" s="20"/>
      <c r="MAV251" s="20"/>
      <c r="MAW251" s="20"/>
      <c r="MAX251" s="20"/>
      <c r="MAY251" s="20"/>
      <c r="MAZ251" s="20"/>
      <c r="MBA251" s="20"/>
      <c r="MBB251" s="20"/>
      <c r="MBC251" s="20"/>
      <c r="MBD251" s="20"/>
      <c r="MBE251" s="20"/>
      <c r="MBF251" s="20"/>
      <c r="MBG251" s="20"/>
      <c r="MBH251" s="20"/>
      <c r="MBI251" s="20"/>
      <c r="MBJ251" s="20"/>
      <c r="MBK251" s="20"/>
      <c r="MBL251" s="20"/>
      <c r="MBM251" s="20"/>
      <c r="MBN251" s="20"/>
      <c r="MBO251" s="20"/>
      <c r="MBP251" s="20"/>
      <c r="MBQ251" s="20"/>
      <c r="MBR251" s="20"/>
      <c r="MBS251" s="20"/>
      <c r="MBT251" s="20"/>
      <c r="MBU251" s="20"/>
      <c r="MBV251" s="20"/>
      <c r="MBW251" s="20"/>
      <c r="MBX251" s="20"/>
      <c r="MBY251" s="20"/>
      <c r="MBZ251" s="20"/>
      <c r="MCA251" s="20"/>
      <c r="MCB251" s="20"/>
      <c r="MCC251" s="20"/>
      <c r="MCD251" s="20"/>
      <c r="MCE251" s="20"/>
      <c r="MCF251" s="20"/>
      <c r="MCG251" s="20"/>
      <c r="MCH251" s="20"/>
      <c r="MCI251" s="20"/>
      <c r="MCJ251" s="20"/>
      <c r="MCK251" s="20"/>
      <c r="MCL251" s="20"/>
      <c r="MCM251" s="20"/>
      <c r="MCN251" s="20"/>
      <c r="MCO251" s="20"/>
      <c r="MCP251" s="20"/>
      <c r="MCQ251" s="20"/>
      <c r="MCR251" s="20"/>
      <c r="MCS251" s="20"/>
      <c r="MCT251" s="20"/>
      <c r="MCU251" s="20"/>
      <c r="MCV251" s="20"/>
      <c r="MCW251" s="20"/>
      <c r="MCX251" s="20"/>
      <c r="MCY251" s="20"/>
      <c r="MCZ251" s="20"/>
      <c r="MDA251" s="20"/>
      <c r="MDB251" s="20"/>
      <c r="MDC251" s="20"/>
      <c r="MDD251" s="20"/>
      <c r="MDE251" s="20"/>
      <c r="MDF251" s="20"/>
      <c r="MDG251" s="20"/>
      <c r="MDH251" s="20"/>
      <c r="MDI251" s="20"/>
      <c r="MDJ251" s="20"/>
      <c r="MDK251" s="20"/>
      <c r="MDL251" s="20"/>
      <c r="MDM251" s="20"/>
      <c r="MDN251" s="20"/>
      <c r="MDO251" s="20"/>
      <c r="MDP251" s="20"/>
      <c r="MDQ251" s="20"/>
      <c r="MDR251" s="20"/>
      <c r="MDS251" s="20"/>
      <c r="MDT251" s="20"/>
      <c r="MDU251" s="20"/>
      <c r="MDV251" s="20"/>
      <c r="MDW251" s="20"/>
      <c r="MDX251" s="20"/>
      <c r="MDY251" s="20"/>
      <c r="MDZ251" s="20"/>
      <c r="MEA251" s="20"/>
      <c r="MEB251" s="20"/>
      <c r="MEC251" s="20"/>
      <c r="MED251" s="20"/>
      <c r="MEE251" s="20"/>
      <c r="MEF251" s="20"/>
      <c r="MEG251" s="20"/>
      <c r="MEH251" s="20"/>
      <c r="MEI251" s="20"/>
      <c r="MEJ251" s="20"/>
      <c r="MEK251" s="20"/>
      <c r="MEL251" s="20"/>
      <c r="MEM251" s="20"/>
      <c r="MEN251" s="20"/>
      <c r="MEO251" s="20"/>
      <c r="MEP251" s="20"/>
      <c r="MEQ251" s="20"/>
      <c r="MER251" s="20"/>
      <c r="MES251" s="20"/>
      <c r="MET251" s="20"/>
      <c r="MEU251" s="20"/>
      <c r="MEV251" s="20"/>
      <c r="MEW251" s="20"/>
      <c r="MEX251" s="20"/>
      <c r="MEY251" s="20"/>
      <c r="MEZ251" s="20"/>
      <c r="MFA251" s="20"/>
      <c r="MFB251" s="20"/>
      <c r="MFC251" s="20"/>
      <c r="MFD251" s="20"/>
      <c r="MFE251" s="20"/>
      <c r="MFF251" s="20"/>
      <c r="MFG251" s="20"/>
      <c r="MFH251" s="20"/>
      <c r="MFI251" s="20"/>
      <c r="MFJ251" s="20"/>
      <c r="MFK251" s="20"/>
      <c r="MFL251" s="20"/>
      <c r="MFM251" s="20"/>
      <c r="MFN251" s="20"/>
      <c r="MFO251" s="20"/>
      <c r="MFP251" s="20"/>
      <c r="MFQ251" s="20"/>
      <c r="MFR251" s="20"/>
      <c r="MFS251" s="20"/>
      <c r="MFT251" s="20"/>
      <c r="MFU251" s="20"/>
      <c r="MFV251" s="20"/>
      <c r="MFW251" s="20"/>
      <c r="MFX251" s="20"/>
      <c r="MFY251" s="20"/>
      <c r="MFZ251" s="20"/>
      <c r="MGA251" s="20"/>
      <c r="MGB251" s="20"/>
      <c r="MGC251" s="20"/>
      <c r="MGD251" s="20"/>
      <c r="MGE251" s="20"/>
      <c r="MGF251" s="20"/>
      <c r="MGG251" s="20"/>
      <c r="MGH251" s="20"/>
      <c r="MGI251" s="20"/>
      <c r="MGJ251" s="20"/>
      <c r="MGK251" s="20"/>
      <c r="MGL251" s="20"/>
      <c r="MGM251" s="20"/>
      <c r="MGN251" s="20"/>
      <c r="MGO251" s="20"/>
      <c r="MGP251" s="20"/>
      <c r="MGQ251" s="20"/>
      <c r="MGR251" s="20"/>
      <c r="MGS251" s="20"/>
      <c r="MGT251" s="20"/>
      <c r="MGU251" s="20"/>
      <c r="MGV251" s="20"/>
      <c r="MGW251" s="20"/>
      <c r="MGX251" s="20"/>
      <c r="MGY251" s="20"/>
      <c r="MGZ251" s="20"/>
      <c r="MHA251" s="20"/>
      <c r="MHB251" s="20"/>
      <c r="MHC251" s="20"/>
      <c r="MHD251" s="20"/>
      <c r="MHE251" s="20"/>
      <c r="MHF251" s="20"/>
      <c r="MHG251" s="20"/>
      <c r="MHH251" s="20"/>
      <c r="MHI251" s="20"/>
      <c r="MHJ251" s="20"/>
      <c r="MHK251" s="20"/>
      <c r="MHL251" s="20"/>
      <c r="MHM251" s="20"/>
      <c r="MHN251" s="20"/>
      <c r="MHO251" s="20"/>
      <c r="MHP251" s="20"/>
      <c r="MHQ251" s="20"/>
      <c r="MHR251" s="20"/>
      <c r="MHS251" s="20"/>
      <c r="MHT251" s="20"/>
      <c r="MHU251" s="20"/>
      <c r="MHV251" s="20"/>
      <c r="MHW251" s="20"/>
      <c r="MHX251" s="20"/>
      <c r="MHY251" s="20"/>
      <c r="MHZ251" s="20"/>
      <c r="MIA251" s="20"/>
      <c r="MIB251" s="20"/>
      <c r="MIC251" s="20"/>
      <c r="MID251" s="20"/>
      <c r="MIE251" s="20"/>
      <c r="MIF251" s="20"/>
      <c r="MIG251" s="20"/>
      <c r="MIH251" s="20"/>
      <c r="MII251" s="20"/>
      <c r="MIJ251" s="20"/>
      <c r="MIK251" s="20"/>
      <c r="MIL251" s="20"/>
      <c r="MIM251" s="20"/>
      <c r="MIN251" s="20"/>
      <c r="MIO251" s="20"/>
      <c r="MIP251" s="20"/>
      <c r="MIQ251" s="20"/>
      <c r="MIR251" s="20"/>
      <c r="MIS251" s="20"/>
      <c r="MIT251" s="20"/>
      <c r="MIU251" s="20"/>
      <c r="MIV251" s="20"/>
      <c r="MIW251" s="20"/>
      <c r="MIX251" s="20"/>
      <c r="MIY251" s="20"/>
      <c r="MIZ251" s="20"/>
      <c r="MJA251" s="20"/>
      <c r="MJB251" s="20"/>
      <c r="MJC251" s="20"/>
      <c r="MJD251" s="20"/>
      <c r="MJE251" s="20"/>
      <c r="MJF251" s="20"/>
      <c r="MJG251" s="20"/>
      <c r="MJH251" s="20"/>
      <c r="MJI251" s="20"/>
      <c r="MJJ251" s="20"/>
      <c r="MJK251" s="20"/>
      <c r="MJL251" s="20"/>
      <c r="MJM251" s="20"/>
      <c r="MJN251" s="20"/>
      <c r="MJO251" s="20"/>
      <c r="MJP251" s="20"/>
      <c r="MJQ251" s="20"/>
      <c r="MJR251" s="20"/>
      <c r="MJS251" s="20"/>
      <c r="MJT251" s="20"/>
      <c r="MJU251" s="20"/>
      <c r="MJV251" s="20"/>
      <c r="MJW251" s="20"/>
      <c r="MJX251" s="20"/>
      <c r="MJY251" s="20"/>
      <c r="MJZ251" s="20"/>
      <c r="MKA251" s="20"/>
      <c r="MKB251" s="20"/>
      <c r="MKC251" s="20"/>
      <c r="MKD251" s="20"/>
      <c r="MKE251" s="20"/>
      <c r="MKF251" s="20"/>
      <c r="MKG251" s="20"/>
      <c r="MKH251" s="20"/>
      <c r="MKI251" s="20"/>
      <c r="MKJ251" s="20"/>
      <c r="MKK251" s="20"/>
      <c r="MKL251" s="20"/>
      <c r="MKM251" s="20"/>
      <c r="MKN251" s="20"/>
      <c r="MKO251" s="20"/>
      <c r="MKP251" s="20"/>
      <c r="MKQ251" s="20"/>
      <c r="MKR251" s="20"/>
      <c r="MKS251" s="20"/>
      <c r="MKT251" s="20"/>
      <c r="MKU251" s="20"/>
      <c r="MKV251" s="20"/>
      <c r="MKW251" s="20"/>
      <c r="MKX251" s="20"/>
      <c r="MKY251" s="20"/>
      <c r="MKZ251" s="20"/>
      <c r="MLA251" s="20"/>
      <c r="MLB251" s="20"/>
      <c r="MLC251" s="20"/>
      <c r="MLD251" s="20"/>
      <c r="MLE251" s="20"/>
      <c r="MLF251" s="20"/>
      <c r="MLG251" s="20"/>
      <c r="MLH251" s="20"/>
      <c r="MLI251" s="20"/>
      <c r="MLJ251" s="20"/>
      <c r="MLK251" s="20"/>
      <c r="MLL251" s="20"/>
      <c r="MLM251" s="20"/>
      <c r="MLN251" s="20"/>
      <c r="MLO251" s="20"/>
      <c r="MLP251" s="20"/>
      <c r="MLQ251" s="20"/>
      <c r="MLR251" s="20"/>
      <c r="MLS251" s="20"/>
      <c r="MLT251" s="20"/>
      <c r="MLU251" s="20"/>
      <c r="MLV251" s="20"/>
      <c r="MLW251" s="20"/>
      <c r="MLX251" s="20"/>
      <c r="MLY251" s="20"/>
      <c r="MLZ251" s="20"/>
      <c r="MMA251" s="20"/>
      <c r="MMB251" s="20"/>
      <c r="MMC251" s="20"/>
      <c r="MMD251" s="20"/>
      <c r="MME251" s="20"/>
      <c r="MMF251" s="20"/>
      <c r="MMG251" s="20"/>
      <c r="MMH251" s="20"/>
      <c r="MMI251" s="20"/>
      <c r="MMJ251" s="20"/>
      <c r="MMK251" s="20"/>
      <c r="MML251" s="20"/>
      <c r="MMM251" s="20"/>
      <c r="MMN251" s="20"/>
      <c r="MMO251" s="20"/>
      <c r="MMP251" s="20"/>
      <c r="MMQ251" s="20"/>
      <c r="MMR251" s="20"/>
      <c r="MMS251" s="20"/>
      <c r="MMT251" s="20"/>
      <c r="MMU251" s="20"/>
      <c r="MMV251" s="20"/>
      <c r="MMW251" s="20"/>
      <c r="MMX251" s="20"/>
      <c r="MMY251" s="20"/>
      <c r="MMZ251" s="20"/>
      <c r="MNA251" s="20"/>
      <c r="MNB251" s="20"/>
      <c r="MNC251" s="20"/>
      <c r="MND251" s="20"/>
      <c r="MNE251" s="20"/>
      <c r="MNF251" s="20"/>
      <c r="MNG251" s="20"/>
      <c r="MNH251" s="20"/>
      <c r="MNI251" s="20"/>
      <c r="MNJ251" s="20"/>
      <c r="MNK251" s="20"/>
      <c r="MNL251" s="20"/>
      <c r="MNM251" s="20"/>
      <c r="MNN251" s="20"/>
      <c r="MNO251" s="20"/>
      <c r="MNP251" s="20"/>
      <c r="MNQ251" s="20"/>
      <c r="MNR251" s="20"/>
      <c r="MNS251" s="20"/>
      <c r="MNT251" s="20"/>
      <c r="MNU251" s="20"/>
      <c r="MNV251" s="20"/>
      <c r="MNW251" s="20"/>
      <c r="MNX251" s="20"/>
      <c r="MNY251" s="20"/>
      <c r="MNZ251" s="20"/>
      <c r="MOA251" s="20"/>
      <c r="MOB251" s="20"/>
      <c r="MOC251" s="20"/>
      <c r="MOD251" s="20"/>
      <c r="MOE251" s="20"/>
      <c r="MOF251" s="20"/>
      <c r="MOG251" s="20"/>
      <c r="MOH251" s="20"/>
      <c r="MOI251" s="20"/>
      <c r="MOJ251" s="20"/>
      <c r="MOK251" s="20"/>
      <c r="MOL251" s="20"/>
      <c r="MOM251" s="20"/>
      <c r="MON251" s="20"/>
      <c r="MOO251" s="20"/>
      <c r="MOP251" s="20"/>
      <c r="MOQ251" s="20"/>
      <c r="MOR251" s="20"/>
      <c r="MOS251" s="20"/>
      <c r="MOT251" s="20"/>
      <c r="MOU251" s="20"/>
      <c r="MOV251" s="20"/>
      <c r="MOW251" s="20"/>
      <c r="MOX251" s="20"/>
      <c r="MOY251" s="20"/>
      <c r="MOZ251" s="20"/>
      <c r="MPA251" s="20"/>
      <c r="MPB251" s="20"/>
      <c r="MPC251" s="20"/>
      <c r="MPD251" s="20"/>
      <c r="MPE251" s="20"/>
      <c r="MPF251" s="20"/>
      <c r="MPG251" s="20"/>
      <c r="MPH251" s="20"/>
      <c r="MPI251" s="20"/>
      <c r="MPJ251" s="20"/>
      <c r="MPK251" s="20"/>
      <c r="MPL251" s="20"/>
      <c r="MPM251" s="20"/>
      <c r="MPN251" s="20"/>
      <c r="MPO251" s="20"/>
      <c r="MPP251" s="20"/>
      <c r="MPQ251" s="20"/>
      <c r="MPR251" s="20"/>
      <c r="MPS251" s="20"/>
      <c r="MPT251" s="20"/>
      <c r="MPU251" s="20"/>
      <c r="MPV251" s="20"/>
      <c r="MPW251" s="20"/>
      <c r="MPX251" s="20"/>
      <c r="MPY251" s="20"/>
      <c r="MPZ251" s="20"/>
      <c r="MQA251" s="20"/>
      <c r="MQB251" s="20"/>
      <c r="MQC251" s="20"/>
      <c r="MQD251" s="20"/>
      <c r="MQE251" s="20"/>
      <c r="MQF251" s="20"/>
      <c r="MQG251" s="20"/>
      <c r="MQH251" s="20"/>
      <c r="MQI251" s="20"/>
      <c r="MQJ251" s="20"/>
      <c r="MQK251" s="20"/>
      <c r="MQL251" s="20"/>
      <c r="MQM251" s="20"/>
      <c r="MQN251" s="20"/>
      <c r="MQO251" s="20"/>
      <c r="MQP251" s="20"/>
      <c r="MQQ251" s="20"/>
      <c r="MQR251" s="20"/>
      <c r="MQS251" s="20"/>
      <c r="MQT251" s="20"/>
      <c r="MQU251" s="20"/>
      <c r="MQV251" s="20"/>
      <c r="MQW251" s="20"/>
      <c r="MQX251" s="20"/>
      <c r="MQY251" s="20"/>
      <c r="MQZ251" s="20"/>
      <c r="MRA251" s="20"/>
      <c r="MRB251" s="20"/>
      <c r="MRC251" s="20"/>
      <c r="MRD251" s="20"/>
      <c r="MRE251" s="20"/>
      <c r="MRF251" s="20"/>
      <c r="MRG251" s="20"/>
      <c r="MRH251" s="20"/>
      <c r="MRI251" s="20"/>
      <c r="MRJ251" s="20"/>
      <c r="MRK251" s="20"/>
      <c r="MRL251" s="20"/>
      <c r="MRM251" s="20"/>
      <c r="MRN251" s="20"/>
      <c r="MRO251" s="20"/>
      <c r="MRP251" s="20"/>
      <c r="MRQ251" s="20"/>
      <c r="MRR251" s="20"/>
      <c r="MRS251" s="20"/>
      <c r="MRT251" s="20"/>
      <c r="MRU251" s="20"/>
      <c r="MRV251" s="20"/>
      <c r="MRW251" s="20"/>
      <c r="MRX251" s="20"/>
      <c r="MRY251" s="20"/>
      <c r="MRZ251" s="20"/>
      <c r="MSA251" s="20"/>
      <c r="MSB251" s="20"/>
      <c r="MSC251" s="20"/>
      <c r="MSD251" s="20"/>
      <c r="MSE251" s="20"/>
      <c r="MSF251" s="20"/>
      <c r="MSG251" s="20"/>
      <c r="MSH251" s="20"/>
      <c r="MSI251" s="20"/>
      <c r="MSJ251" s="20"/>
      <c r="MSK251" s="20"/>
      <c r="MSL251" s="20"/>
      <c r="MSM251" s="20"/>
      <c r="MSN251" s="20"/>
      <c r="MSO251" s="20"/>
      <c r="MSP251" s="20"/>
      <c r="MSQ251" s="20"/>
      <c r="MSR251" s="20"/>
      <c r="MSS251" s="20"/>
      <c r="MST251" s="20"/>
      <c r="MSU251" s="20"/>
      <c r="MSV251" s="20"/>
      <c r="MSW251" s="20"/>
      <c r="MSX251" s="20"/>
      <c r="MSY251" s="20"/>
      <c r="MSZ251" s="20"/>
      <c r="MTA251" s="20"/>
      <c r="MTB251" s="20"/>
      <c r="MTC251" s="20"/>
      <c r="MTD251" s="20"/>
      <c r="MTE251" s="20"/>
      <c r="MTF251" s="20"/>
      <c r="MTG251" s="20"/>
      <c r="MTH251" s="20"/>
      <c r="MTI251" s="20"/>
      <c r="MTJ251" s="20"/>
      <c r="MTK251" s="20"/>
      <c r="MTL251" s="20"/>
      <c r="MTM251" s="20"/>
      <c r="MTN251" s="20"/>
      <c r="MTO251" s="20"/>
      <c r="MTP251" s="20"/>
      <c r="MTQ251" s="20"/>
      <c r="MTR251" s="20"/>
      <c r="MTS251" s="20"/>
      <c r="MTT251" s="20"/>
      <c r="MTU251" s="20"/>
      <c r="MTV251" s="20"/>
      <c r="MTW251" s="20"/>
      <c r="MTX251" s="20"/>
      <c r="MTY251" s="20"/>
      <c r="MTZ251" s="20"/>
      <c r="MUA251" s="20"/>
      <c r="MUB251" s="20"/>
      <c r="MUC251" s="20"/>
      <c r="MUD251" s="20"/>
      <c r="MUE251" s="20"/>
      <c r="MUF251" s="20"/>
      <c r="MUG251" s="20"/>
      <c r="MUH251" s="20"/>
      <c r="MUI251" s="20"/>
      <c r="MUJ251" s="20"/>
      <c r="MUK251" s="20"/>
      <c r="MUL251" s="20"/>
      <c r="MUM251" s="20"/>
      <c r="MUN251" s="20"/>
      <c r="MUO251" s="20"/>
      <c r="MUP251" s="20"/>
      <c r="MUQ251" s="20"/>
      <c r="MUR251" s="20"/>
      <c r="MUS251" s="20"/>
      <c r="MUT251" s="20"/>
      <c r="MUU251" s="20"/>
      <c r="MUV251" s="20"/>
      <c r="MUW251" s="20"/>
      <c r="MUX251" s="20"/>
      <c r="MUY251" s="20"/>
      <c r="MUZ251" s="20"/>
      <c r="MVA251" s="20"/>
      <c r="MVB251" s="20"/>
      <c r="MVC251" s="20"/>
      <c r="MVD251" s="20"/>
      <c r="MVE251" s="20"/>
      <c r="MVF251" s="20"/>
      <c r="MVG251" s="20"/>
      <c r="MVH251" s="20"/>
      <c r="MVI251" s="20"/>
      <c r="MVJ251" s="20"/>
      <c r="MVK251" s="20"/>
      <c r="MVL251" s="20"/>
      <c r="MVM251" s="20"/>
      <c r="MVN251" s="20"/>
      <c r="MVO251" s="20"/>
      <c r="MVP251" s="20"/>
      <c r="MVQ251" s="20"/>
      <c r="MVR251" s="20"/>
      <c r="MVS251" s="20"/>
      <c r="MVT251" s="20"/>
      <c r="MVU251" s="20"/>
      <c r="MVV251" s="20"/>
      <c r="MVW251" s="20"/>
      <c r="MVX251" s="20"/>
      <c r="MVY251" s="20"/>
      <c r="MVZ251" s="20"/>
      <c r="MWA251" s="20"/>
      <c r="MWB251" s="20"/>
      <c r="MWC251" s="20"/>
      <c r="MWD251" s="20"/>
      <c r="MWE251" s="20"/>
      <c r="MWF251" s="20"/>
      <c r="MWG251" s="20"/>
      <c r="MWH251" s="20"/>
      <c r="MWI251" s="20"/>
      <c r="MWJ251" s="20"/>
      <c r="MWK251" s="20"/>
      <c r="MWL251" s="20"/>
      <c r="MWM251" s="20"/>
      <c r="MWN251" s="20"/>
      <c r="MWO251" s="20"/>
      <c r="MWP251" s="20"/>
      <c r="MWQ251" s="20"/>
      <c r="MWR251" s="20"/>
      <c r="MWS251" s="20"/>
      <c r="MWT251" s="20"/>
      <c r="MWU251" s="20"/>
      <c r="MWV251" s="20"/>
      <c r="MWW251" s="20"/>
      <c r="MWX251" s="20"/>
      <c r="MWY251" s="20"/>
      <c r="MWZ251" s="20"/>
      <c r="MXA251" s="20"/>
      <c r="MXB251" s="20"/>
      <c r="MXC251" s="20"/>
      <c r="MXD251" s="20"/>
      <c r="MXE251" s="20"/>
      <c r="MXF251" s="20"/>
      <c r="MXG251" s="20"/>
      <c r="MXH251" s="20"/>
      <c r="MXI251" s="20"/>
      <c r="MXJ251" s="20"/>
      <c r="MXK251" s="20"/>
      <c r="MXL251" s="20"/>
      <c r="MXM251" s="20"/>
      <c r="MXN251" s="20"/>
      <c r="MXO251" s="20"/>
      <c r="MXP251" s="20"/>
      <c r="MXQ251" s="20"/>
      <c r="MXR251" s="20"/>
      <c r="MXS251" s="20"/>
      <c r="MXT251" s="20"/>
      <c r="MXU251" s="20"/>
      <c r="MXV251" s="20"/>
      <c r="MXW251" s="20"/>
      <c r="MXX251" s="20"/>
      <c r="MXY251" s="20"/>
      <c r="MXZ251" s="20"/>
      <c r="MYA251" s="20"/>
      <c r="MYB251" s="20"/>
      <c r="MYC251" s="20"/>
      <c r="MYD251" s="20"/>
      <c r="MYE251" s="20"/>
      <c r="MYF251" s="20"/>
      <c r="MYG251" s="20"/>
      <c r="MYH251" s="20"/>
      <c r="MYI251" s="20"/>
      <c r="MYJ251" s="20"/>
      <c r="MYK251" s="20"/>
      <c r="MYL251" s="20"/>
      <c r="MYM251" s="20"/>
      <c r="MYN251" s="20"/>
      <c r="MYO251" s="20"/>
      <c r="MYP251" s="20"/>
      <c r="MYQ251" s="20"/>
      <c r="MYR251" s="20"/>
      <c r="MYS251" s="20"/>
      <c r="MYT251" s="20"/>
      <c r="MYU251" s="20"/>
      <c r="MYV251" s="20"/>
      <c r="MYW251" s="20"/>
      <c r="MYX251" s="20"/>
      <c r="MYY251" s="20"/>
      <c r="MYZ251" s="20"/>
      <c r="MZA251" s="20"/>
      <c r="MZB251" s="20"/>
      <c r="MZC251" s="20"/>
      <c r="MZD251" s="20"/>
      <c r="MZE251" s="20"/>
      <c r="MZF251" s="20"/>
      <c r="MZG251" s="20"/>
      <c r="MZH251" s="20"/>
      <c r="MZI251" s="20"/>
      <c r="MZJ251" s="20"/>
      <c r="MZK251" s="20"/>
      <c r="MZL251" s="20"/>
      <c r="MZM251" s="20"/>
      <c r="MZN251" s="20"/>
      <c r="MZO251" s="20"/>
      <c r="MZP251" s="20"/>
      <c r="MZQ251" s="20"/>
      <c r="MZR251" s="20"/>
      <c r="MZS251" s="20"/>
      <c r="MZT251" s="20"/>
      <c r="MZU251" s="20"/>
      <c r="MZV251" s="20"/>
      <c r="MZW251" s="20"/>
      <c r="MZX251" s="20"/>
      <c r="MZY251" s="20"/>
      <c r="MZZ251" s="20"/>
      <c r="NAA251" s="20"/>
      <c r="NAB251" s="20"/>
      <c r="NAC251" s="20"/>
      <c r="NAD251" s="20"/>
      <c r="NAE251" s="20"/>
      <c r="NAF251" s="20"/>
      <c r="NAG251" s="20"/>
      <c r="NAH251" s="20"/>
      <c r="NAI251" s="20"/>
      <c r="NAJ251" s="20"/>
      <c r="NAK251" s="20"/>
      <c r="NAL251" s="20"/>
      <c r="NAM251" s="20"/>
      <c r="NAN251" s="20"/>
      <c r="NAO251" s="20"/>
      <c r="NAP251" s="20"/>
      <c r="NAQ251" s="20"/>
      <c r="NAR251" s="20"/>
      <c r="NAS251" s="20"/>
      <c r="NAT251" s="20"/>
      <c r="NAU251" s="20"/>
      <c r="NAV251" s="20"/>
      <c r="NAW251" s="20"/>
      <c r="NAX251" s="20"/>
      <c r="NAY251" s="20"/>
      <c r="NAZ251" s="20"/>
      <c r="NBA251" s="20"/>
      <c r="NBB251" s="20"/>
      <c r="NBC251" s="20"/>
      <c r="NBD251" s="20"/>
      <c r="NBE251" s="20"/>
      <c r="NBF251" s="20"/>
      <c r="NBG251" s="20"/>
      <c r="NBH251" s="20"/>
      <c r="NBI251" s="20"/>
      <c r="NBJ251" s="20"/>
      <c r="NBK251" s="20"/>
      <c r="NBL251" s="20"/>
      <c r="NBM251" s="20"/>
      <c r="NBN251" s="20"/>
      <c r="NBO251" s="20"/>
      <c r="NBP251" s="20"/>
      <c r="NBQ251" s="20"/>
      <c r="NBR251" s="20"/>
      <c r="NBS251" s="20"/>
      <c r="NBT251" s="20"/>
      <c r="NBU251" s="20"/>
      <c r="NBV251" s="20"/>
      <c r="NBW251" s="20"/>
      <c r="NBX251" s="20"/>
      <c r="NBY251" s="20"/>
      <c r="NBZ251" s="20"/>
      <c r="NCA251" s="20"/>
      <c r="NCB251" s="20"/>
      <c r="NCC251" s="20"/>
      <c r="NCD251" s="20"/>
      <c r="NCE251" s="20"/>
      <c r="NCF251" s="20"/>
      <c r="NCG251" s="20"/>
      <c r="NCH251" s="20"/>
      <c r="NCI251" s="20"/>
      <c r="NCJ251" s="20"/>
      <c r="NCK251" s="20"/>
      <c r="NCL251" s="20"/>
      <c r="NCM251" s="20"/>
      <c r="NCN251" s="20"/>
      <c r="NCO251" s="20"/>
      <c r="NCP251" s="20"/>
      <c r="NCQ251" s="20"/>
      <c r="NCR251" s="20"/>
      <c r="NCS251" s="20"/>
      <c r="NCT251" s="20"/>
      <c r="NCU251" s="20"/>
      <c r="NCV251" s="20"/>
      <c r="NCW251" s="20"/>
      <c r="NCX251" s="20"/>
      <c r="NCY251" s="20"/>
      <c r="NCZ251" s="20"/>
      <c r="NDA251" s="20"/>
      <c r="NDB251" s="20"/>
      <c r="NDC251" s="20"/>
      <c r="NDD251" s="20"/>
      <c r="NDE251" s="20"/>
      <c r="NDF251" s="20"/>
      <c r="NDG251" s="20"/>
      <c r="NDH251" s="20"/>
      <c r="NDI251" s="20"/>
      <c r="NDJ251" s="20"/>
      <c r="NDK251" s="20"/>
      <c r="NDL251" s="20"/>
      <c r="NDM251" s="20"/>
      <c r="NDN251" s="20"/>
      <c r="NDO251" s="20"/>
      <c r="NDP251" s="20"/>
      <c r="NDQ251" s="20"/>
      <c r="NDR251" s="20"/>
      <c r="NDS251" s="20"/>
      <c r="NDT251" s="20"/>
      <c r="NDU251" s="20"/>
      <c r="NDV251" s="20"/>
      <c r="NDW251" s="20"/>
      <c r="NDX251" s="20"/>
      <c r="NDY251" s="20"/>
      <c r="NDZ251" s="20"/>
      <c r="NEA251" s="20"/>
      <c r="NEB251" s="20"/>
      <c r="NEC251" s="20"/>
      <c r="NED251" s="20"/>
      <c r="NEE251" s="20"/>
      <c r="NEF251" s="20"/>
      <c r="NEG251" s="20"/>
      <c r="NEH251" s="20"/>
      <c r="NEI251" s="20"/>
      <c r="NEJ251" s="20"/>
      <c r="NEK251" s="20"/>
      <c r="NEL251" s="20"/>
      <c r="NEM251" s="20"/>
      <c r="NEN251" s="20"/>
      <c r="NEO251" s="20"/>
      <c r="NEP251" s="20"/>
      <c r="NEQ251" s="20"/>
      <c r="NER251" s="20"/>
      <c r="NES251" s="20"/>
      <c r="NET251" s="20"/>
      <c r="NEU251" s="20"/>
      <c r="NEV251" s="20"/>
      <c r="NEW251" s="20"/>
      <c r="NEX251" s="20"/>
      <c r="NEY251" s="20"/>
      <c r="NEZ251" s="20"/>
      <c r="NFA251" s="20"/>
      <c r="NFB251" s="20"/>
      <c r="NFC251" s="20"/>
      <c r="NFD251" s="20"/>
      <c r="NFE251" s="20"/>
      <c r="NFF251" s="20"/>
      <c r="NFG251" s="20"/>
      <c r="NFH251" s="20"/>
      <c r="NFI251" s="20"/>
      <c r="NFJ251" s="20"/>
      <c r="NFK251" s="20"/>
      <c r="NFL251" s="20"/>
      <c r="NFM251" s="20"/>
      <c r="NFN251" s="20"/>
      <c r="NFO251" s="20"/>
      <c r="NFP251" s="20"/>
      <c r="NFQ251" s="20"/>
      <c r="NFR251" s="20"/>
      <c r="NFS251" s="20"/>
      <c r="NFT251" s="20"/>
      <c r="NFU251" s="20"/>
      <c r="NFV251" s="20"/>
      <c r="NFW251" s="20"/>
      <c r="NFX251" s="20"/>
      <c r="NFY251" s="20"/>
      <c r="NFZ251" s="20"/>
      <c r="NGA251" s="20"/>
      <c r="NGB251" s="20"/>
      <c r="NGC251" s="20"/>
      <c r="NGD251" s="20"/>
      <c r="NGE251" s="20"/>
      <c r="NGF251" s="20"/>
      <c r="NGG251" s="20"/>
      <c r="NGH251" s="20"/>
      <c r="NGI251" s="20"/>
      <c r="NGJ251" s="20"/>
      <c r="NGK251" s="20"/>
      <c r="NGL251" s="20"/>
      <c r="NGM251" s="20"/>
      <c r="NGN251" s="20"/>
      <c r="NGO251" s="20"/>
      <c r="NGP251" s="20"/>
      <c r="NGQ251" s="20"/>
      <c r="NGR251" s="20"/>
      <c r="NGS251" s="20"/>
      <c r="NGT251" s="20"/>
      <c r="NGU251" s="20"/>
      <c r="NGV251" s="20"/>
      <c r="NGW251" s="20"/>
      <c r="NGX251" s="20"/>
      <c r="NGY251" s="20"/>
      <c r="NGZ251" s="20"/>
      <c r="NHA251" s="20"/>
      <c r="NHB251" s="20"/>
      <c r="NHC251" s="20"/>
      <c r="NHD251" s="20"/>
      <c r="NHE251" s="20"/>
      <c r="NHF251" s="20"/>
      <c r="NHG251" s="20"/>
      <c r="NHH251" s="20"/>
      <c r="NHI251" s="20"/>
      <c r="NHJ251" s="20"/>
      <c r="NHK251" s="20"/>
      <c r="NHL251" s="20"/>
      <c r="NHM251" s="20"/>
      <c r="NHN251" s="20"/>
      <c r="NHO251" s="20"/>
      <c r="NHP251" s="20"/>
      <c r="NHQ251" s="20"/>
      <c r="NHR251" s="20"/>
      <c r="NHS251" s="20"/>
      <c r="NHT251" s="20"/>
      <c r="NHU251" s="20"/>
      <c r="NHV251" s="20"/>
      <c r="NHW251" s="20"/>
      <c r="NHX251" s="20"/>
      <c r="NHY251" s="20"/>
      <c r="NHZ251" s="20"/>
      <c r="NIA251" s="20"/>
      <c r="NIB251" s="20"/>
      <c r="NIC251" s="20"/>
      <c r="NID251" s="20"/>
      <c r="NIE251" s="20"/>
      <c r="NIF251" s="20"/>
      <c r="NIG251" s="20"/>
      <c r="NIH251" s="20"/>
      <c r="NII251" s="20"/>
      <c r="NIJ251" s="20"/>
      <c r="NIK251" s="20"/>
      <c r="NIL251" s="20"/>
      <c r="NIM251" s="20"/>
      <c r="NIN251" s="20"/>
      <c r="NIO251" s="20"/>
      <c r="NIP251" s="20"/>
      <c r="NIQ251" s="20"/>
      <c r="NIR251" s="20"/>
      <c r="NIS251" s="20"/>
      <c r="NIT251" s="20"/>
      <c r="NIU251" s="20"/>
      <c r="NIV251" s="20"/>
      <c r="NIW251" s="20"/>
      <c r="NIX251" s="20"/>
      <c r="NIY251" s="20"/>
      <c r="NIZ251" s="20"/>
      <c r="NJA251" s="20"/>
      <c r="NJB251" s="20"/>
      <c r="NJC251" s="20"/>
      <c r="NJD251" s="20"/>
      <c r="NJE251" s="20"/>
      <c r="NJF251" s="20"/>
      <c r="NJG251" s="20"/>
      <c r="NJH251" s="20"/>
      <c r="NJI251" s="20"/>
      <c r="NJJ251" s="20"/>
      <c r="NJK251" s="20"/>
      <c r="NJL251" s="20"/>
      <c r="NJM251" s="20"/>
      <c r="NJN251" s="20"/>
      <c r="NJO251" s="20"/>
      <c r="NJP251" s="20"/>
      <c r="NJQ251" s="20"/>
      <c r="NJR251" s="20"/>
      <c r="NJS251" s="20"/>
      <c r="NJT251" s="20"/>
      <c r="NJU251" s="20"/>
      <c r="NJV251" s="20"/>
      <c r="NJW251" s="20"/>
      <c r="NJX251" s="20"/>
      <c r="NJY251" s="20"/>
      <c r="NJZ251" s="20"/>
      <c r="NKA251" s="20"/>
      <c r="NKB251" s="20"/>
      <c r="NKC251" s="20"/>
      <c r="NKD251" s="20"/>
      <c r="NKE251" s="20"/>
      <c r="NKF251" s="20"/>
      <c r="NKG251" s="20"/>
      <c r="NKH251" s="20"/>
      <c r="NKI251" s="20"/>
      <c r="NKJ251" s="20"/>
      <c r="NKK251" s="20"/>
      <c r="NKL251" s="20"/>
      <c r="NKM251" s="20"/>
      <c r="NKN251" s="20"/>
      <c r="NKO251" s="20"/>
      <c r="NKP251" s="20"/>
      <c r="NKQ251" s="20"/>
      <c r="NKR251" s="20"/>
      <c r="NKS251" s="20"/>
      <c r="NKT251" s="20"/>
      <c r="NKU251" s="20"/>
      <c r="NKV251" s="20"/>
      <c r="NKW251" s="20"/>
      <c r="NKX251" s="20"/>
      <c r="NKY251" s="20"/>
      <c r="NKZ251" s="20"/>
      <c r="NLA251" s="20"/>
      <c r="NLB251" s="20"/>
      <c r="NLC251" s="20"/>
      <c r="NLD251" s="20"/>
      <c r="NLE251" s="20"/>
      <c r="NLF251" s="20"/>
      <c r="NLG251" s="20"/>
      <c r="NLH251" s="20"/>
      <c r="NLI251" s="20"/>
      <c r="NLJ251" s="20"/>
      <c r="NLK251" s="20"/>
      <c r="NLL251" s="20"/>
      <c r="NLM251" s="20"/>
      <c r="NLN251" s="20"/>
      <c r="NLO251" s="20"/>
      <c r="NLP251" s="20"/>
      <c r="NLQ251" s="20"/>
      <c r="NLR251" s="20"/>
      <c r="NLS251" s="20"/>
      <c r="NLT251" s="20"/>
      <c r="NLU251" s="20"/>
      <c r="NLV251" s="20"/>
      <c r="NLW251" s="20"/>
      <c r="NLX251" s="20"/>
      <c r="NLY251" s="20"/>
      <c r="NLZ251" s="20"/>
      <c r="NMA251" s="20"/>
      <c r="NMB251" s="20"/>
      <c r="NMC251" s="20"/>
      <c r="NMD251" s="20"/>
      <c r="NME251" s="20"/>
      <c r="NMF251" s="20"/>
      <c r="NMG251" s="20"/>
      <c r="NMH251" s="20"/>
      <c r="NMI251" s="20"/>
      <c r="NMJ251" s="20"/>
      <c r="NMK251" s="20"/>
      <c r="NML251" s="20"/>
      <c r="NMM251" s="20"/>
      <c r="NMN251" s="20"/>
      <c r="NMO251" s="20"/>
      <c r="NMP251" s="20"/>
      <c r="NMQ251" s="20"/>
      <c r="NMR251" s="20"/>
      <c r="NMS251" s="20"/>
      <c r="NMT251" s="20"/>
      <c r="NMU251" s="20"/>
      <c r="NMV251" s="20"/>
      <c r="NMW251" s="20"/>
      <c r="NMX251" s="20"/>
      <c r="NMY251" s="20"/>
      <c r="NMZ251" s="20"/>
      <c r="NNA251" s="20"/>
      <c r="NNB251" s="20"/>
      <c r="NNC251" s="20"/>
      <c r="NND251" s="20"/>
      <c r="NNE251" s="20"/>
      <c r="NNF251" s="20"/>
      <c r="NNG251" s="20"/>
      <c r="NNH251" s="20"/>
      <c r="NNI251" s="20"/>
      <c r="NNJ251" s="20"/>
      <c r="NNK251" s="20"/>
      <c r="NNL251" s="20"/>
      <c r="NNM251" s="20"/>
      <c r="NNN251" s="20"/>
      <c r="NNO251" s="20"/>
      <c r="NNP251" s="20"/>
      <c r="NNQ251" s="20"/>
      <c r="NNR251" s="20"/>
      <c r="NNS251" s="20"/>
      <c r="NNT251" s="20"/>
      <c r="NNU251" s="20"/>
      <c r="NNV251" s="20"/>
      <c r="NNW251" s="20"/>
      <c r="NNX251" s="20"/>
      <c r="NNY251" s="20"/>
      <c r="NNZ251" s="20"/>
      <c r="NOA251" s="20"/>
      <c r="NOB251" s="20"/>
      <c r="NOC251" s="20"/>
      <c r="NOD251" s="20"/>
      <c r="NOE251" s="20"/>
      <c r="NOF251" s="20"/>
      <c r="NOG251" s="20"/>
      <c r="NOH251" s="20"/>
      <c r="NOI251" s="20"/>
      <c r="NOJ251" s="20"/>
      <c r="NOK251" s="20"/>
      <c r="NOL251" s="20"/>
      <c r="NOM251" s="20"/>
      <c r="NON251" s="20"/>
      <c r="NOO251" s="20"/>
      <c r="NOP251" s="20"/>
      <c r="NOQ251" s="20"/>
      <c r="NOR251" s="20"/>
      <c r="NOS251" s="20"/>
      <c r="NOT251" s="20"/>
      <c r="NOU251" s="20"/>
      <c r="NOV251" s="20"/>
      <c r="NOW251" s="20"/>
      <c r="NOX251" s="20"/>
      <c r="NOY251" s="20"/>
      <c r="NOZ251" s="20"/>
      <c r="NPA251" s="20"/>
      <c r="NPB251" s="20"/>
      <c r="NPC251" s="20"/>
      <c r="NPD251" s="20"/>
      <c r="NPE251" s="20"/>
      <c r="NPF251" s="20"/>
      <c r="NPG251" s="20"/>
      <c r="NPH251" s="20"/>
      <c r="NPI251" s="20"/>
      <c r="NPJ251" s="20"/>
      <c r="NPK251" s="20"/>
      <c r="NPL251" s="20"/>
      <c r="NPM251" s="20"/>
      <c r="NPN251" s="20"/>
      <c r="NPO251" s="20"/>
      <c r="NPP251" s="20"/>
      <c r="NPQ251" s="20"/>
      <c r="NPR251" s="20"/>
      <c r="NPS251" s="20"/>
      <c r="NPT251" s="20"/>
      <c r="NPU251" s="20"/>
      <c r="NPV251" s="20"/>
      <c r="NPW251" s="20"/>
      <c r="NPX251" s="20"/>
      <c r="NPY251" s="20"/>
      <c r="NPZ251" s="20"/>
      <c r="NQA251" s="20"/>
      <c r="NQB251" s="20"/>
      <c r="NQC251" s="20"/>
      <c r="NQD251" s="20"/>
      <c r="NQE251" s="20"/>
      <c r="NQF251" s="20"/>
      <c r="NQG251" s="20"/>
      <c r="NQH251" s="20"/>
      <c r="NQI251" s="20"/>
      <c r="NQJ251" s="20"/>
      <c r="NQK251" s="20"/>
      <c r="NQL251" s="20"/>
      <c r="NQM251" s="20"/>
      <c r="NQN251" s="20"/>
      <c r="NQO251" s="20"/>
      <c r="NQP251" s="20"/>
      <c r="NQQ251" s="20"/>
      <c r="NQR251" s="20"/>
      <c r="NQS251" s="20"/>
      <c r="NQT251" s="20"/>
      <c r="NQU251" s="20"/>
      <c r="NQV251" s="20"/>
      <c r="NQW251" s="20"/>
      <c r="NQX251" s="20"/>
      <c r="NQY251" s="20"/>
      <c r="NQZ251" s="20"/>
      <c r="NRA251" s="20"/>
      <c r="NRB251" s="20"/>
      <c r="NRC251" s="20"/>
      <c r="NRD251" s="20"/>
      <c r="NRE251" s="20"/>
      <c r="NRF251" s="20"/>
      <c r="NRG251" s="20"/>
      <c r="NRH251" s="20"/>
      <c r="NRI251" s="20"/>
      <c r="NRJ251" s="20"/>
      <c r="NRK251" s="20"/>
      <c r="NRL251" s="20"/>
      <c r="NRM251" s="20"/>
      <c r="NRN251" s="20"/>
      <c r="NRO251" s="20"/>
      <c r="NRP251" s="20"/>
      <c r="NRQ251" s="20"/>
      <c r="NRR251" s="20"/>
      <c r="NRS251" s="20"/>
      <c r="NRT251" s="20"/>
      <c r="NRU251" s="20"/>
      <c r="NRV251" s="20"/>
      <c r="NRW251" s="20"/>
      <c r="NRX251" s="20"/>
      <c r="NRY251" s="20"/>
      <c r="NRZ251" s="20"/>
      <c r="NSA251" s="20"/>
      <c r="NSB251" s="20"/>
      <c r="NSC251" s="20"/>
      <c r="NSD251" s="20"/>
      <c r="NSE251" s="20"/>
      <c r="NSF251" s="20"/>
      <c r="NSG251" s="20"/>
      <c r="NSH251" s="20"/>
      <c r="NSI251" s="20"/>
      <c r="NSJ251" s="20"/>
      <c r="NSK251" s="20"/>
      <c r="NSL251" s="20"/>
      <c r="NSM251" s="20"/>
      <c r="NSN251" s="20"/>
      <c r="NSO251" s="20"/>
      <c r="NSP251" s="20"/>
      <c r="NSQ251" s="20"/>
      <c r="NSR251" s="20"/>
      <c r="NSS251" s="20"/>
      <c r="NST251" s="20"/>
      <c r="NSU251" s="20"/>
      <c r="NSV251" s="20"/>
      <c r="NSW251" s="20"/>
      <c r="NSX251" s="20"/>
      <c r="NSY251" s="20"/>
      <c r="NSZ251" s="20"/>
      <c r="NTA251" s="20"/>
      <c r="NTB251" s="20"/>
      <c r="NTC251" s="20"/>
      <c r="NTD251" s="20"/>
      <c r="NTE251" s="20"/>
      <c r="NTF251" s="20"/>
      <c r="NTG251" s="20"/>
      <c r="NTH251" s="20"/>
      <c r="NTI251" s="20"/>
      <c r="NTJ251" s="20"/>
      <c r="NTK251" s="20"/>
      <c r="NTL251" s="20"/>
      <c r="NTM251" s="20"/>
      <c r="NTN251" s="20"/>
      <c r="NTO251" s="20"/>
      <c r="NTP251" s="20"/>
      <c r="NTQ251" s="20"/>
      <c r="NTR251" s="20"/>
      <c r="NTS251" s="20"/>
      <c r="NTT251" s="20"/>
      <c r="NTU251" s="20"/>
      <c r="NTV251" s="20"/>
      <c r="NTW251" s="20"/>
      <c r="NTX251" s="20"/>
      <c r="NTY251" s="20"/>
      <c r="NTZ251" s="20"/>
      <c r="NUA251" s="20"/>
      <c r="NUB251" s="20"/>
      <c r="NUC251" s="20"/>
      <c r="NUD251" s="20"/>
      <c r="NUE251" s="20"/>
      <c r="NUF251" s="20"/>
      <c r="NUG251" s="20"/>
      <c r="NUH251" s="20"/>
      <c r="NUI251" s="20"/>
      <c r="NUJ251" s="20"/>
      <c r="NUK251" s="20"/>
      <c r="NUL251" s="20"/>
      <c r="NUM251" s="20"/>
      <c r="NUN251" s="20"/>
      <c r="NUO251" s="20"/>
      <c r="NUP251" s="20"/>
      <c r="NUQ251" s="20"/>
      <c r="NUR251" s="20"/>
      <c r="NUS251" s="20"/>
      <c r="NUT251" s="20"/>
      <c r="NUU251" s="20"/>
      <c r="NUV251" s="20"/>
      <c r="NUW251" s="20"/>
      <c r="NUX251" s="20"/>
      <c r="NUY251" s="20"/>
      <c r="NUZ251" s="20"/>
      <c r="NVA251" s="20"/>
      <c r="NVB251" s="20"/>
      <c r="NVC251" s="20"/>
      <c r="NVD251" s="20"/>
      <c r="NVE251" s="20"/>
      <c r="NVF251" s="20"/>
      <c r="NVG251" s="20"/>
      <c r="NVH251" s="20"/>
      <c r="NVI251" s="20"/>
      <c r="NVJ251" s="20"/>
      <c r="NVK251" s="20"/>
      <c r="NVL251" s="20"/>
      <c r="NVM251" s="20"/>
      <c r="NVN251" s="20"/>
      <c r="NVO251" s="20"/>
      <c r="NVP251" s="20"/>
      <c r="NVQ251" s="20"/>
      <c r="NVR251" s="20"/>
      <c r="NVS251" s="20"/>
      <c r="NVT251" s="20"/>
      <c r="NVU251" s="20"/>
      <c r="NVV251" s="20"/>
      <c r="NVW251" s="20"/>
      <c r="NVX251" s="20"/>
      <c r="NVY251" s="20"/>
      <c r="NVZ251" s="20"/>
      <c r="NWA251" s="20"/>
      <c r="NWB251" s="20"/>
      <c r="NWC251" s="20"/>
      <c r="NWD251" s="20"/>
      <c r="NWE251" s="20"/>
      <c r="NWF251" s="20"/>
      <c r="NWG251" s="20"/>
      <c r="NWH251" s="20"/>
      <c r="NWI251" s="20"/>
      <c r="NWJ251" s="20"/>
      <c r="NWK251" s="20"/>
      <c r="NWL251" s="20"/>
      <c r="NWM251" s="20"/>
      <c r="NWN251" s="20"/>
      <c r="NWO251" s="20"/>
      <c r="NWP251" s="20"/>
      <c r="NWQ251" s="20"/>
      <c r="NWR251" s="20"/>
      <c r="NWS251" s="20"/>
      <c r="NWT251" s="20"/>
      <c r="NWU251" s="20"/>
      <c r="NWV251" s="20"/>
      <c r="NWW251" s="20"/>
      <c r="NWX251" s="20"/>
      <c r="NWY251" s="20"/>
      <c r="NWZ251" s="20"/>
      <c r="NXA251" s="20"/>
      <c r="NXB251" s="20"/>
      <c r="NXC251" s="20"/>
      <c r="NXD251" s="20"/>
      <c r="NXE251" s="20"/>
      <c r="NXF251" s="20"/>
      <c r="NXG251" s="20"/>
      <c r="NXH251" s="20"/>
      <c r="NXI251" s="20"/>
      <c r="NXJ251" s="20"/>
      <c r="NXK251" s="20"/>
      <c r="NXL251" s="20"/>
      <c r="NXM251" s="20"/>
      <c r="NXN251" s="20"/>
      <c r="NXO251" s="20"/>
      <c r="NXP251" s="20"/>
      <c r="NXQ251" s="20"/>
      <c r="NXR251" s="20"/>
      <c r="NXS251" s="20"/>
      <c r="NXT251" s="20"/>
      <c r="NXU251" s="20"/>
      <c r="NXV251" s="20"/>
      <c r="NXW251" s="20"/>
      <c r="NXX251" s="20"/>
      <c r="NXY251" s="20"/>
      <c r="NXZ251" s="20"/>
      <c r="NYA251" s="20"/>
      <c r="NYB251" s="20"/>
      <c r="NYC251" s="20"/>
      <c r="NYD251" s="20"/>
      <c r="NYE251" s="20"/>
      <c r="NYF251" s="20"/>
      <c r="NYG251" s="20"/>
      <c r="NYH251" s="20"/>
      <c r="NYI251" s="20"/>
      <c r="NYJ251" s="20"/>
      <c r="NYK251" s="20"/>
      <c r="NYL251" s="20"/>
      <c r="NYM251" s="20"/>
      <c r="NYN251" s="20"/>
      <c r="NYO251" s="20"/>
      <c r="NYP251" s="20"/>
      <c r="NYQ251" s="20"/>
      <c r="NYR251" s="20"/>
      <c r="NYS251" s="20"/>
      <c r="NYT251" s="20"/>
      <c r="NYU251" s="20"/>
      <c r="NYV251" s="20"/>
      <c r="NYW251" s="20"/>
      <c r="NYX251" s="20"/>
      <c r="NYY251" s="20"/>
      <c r="NYZ251" s="20"/>
      <c r="NZA251" s="20"/>
      <c r="NZB251" s="20"/>
      <c r="NZC251" s="20"/>
      <c r="NZD251" s="20"/>
      <c r="NZE251" s="20"/>
      <c r="NZF251" s="20"/>
      <c r="NZG251" s="20"/>
      <c r="NZH251" s="20"/>
      <c r="NZI251" s="20"/>
      <c r="NZJ251" s="20"/>
      <c r="NZK251" s="20"/>
      <c r="NZL251" s="20"/>
      <c r="NZM251" s="20"/>
      <c r="NZN251" s="20"/>
      <c r="NZO251" s="20"/>
      <c r="NZP251" s="20"/>
      <c r="NZQ251" s="20"/>
      <c r="NZR251" s="20"/>
      <c r="NZS251" s="20"/>
      <c r="NZT251" s="20"/>
      <c r="NZU251" s="20"/>
      <c r="NZV251" s="20"/>
      <c r="NZW251" s="20"/>
      <c r="NZX251" s="20"/>
      <c r="NZY251" s="20"/>
      <c r="NZZ251" s="20"/>
      <c r="OAA251" s="20"/>
      <c r="OAB251" s="20"/>
      <c r="OAC251" s="20"/>
      <c r="OAD251" s="20"/>
      <c r="OAE251" s="20"/>
      <c r="OAF251" s="20"/>
      <c r="OAG251" s="20"/>
      <c r="OAH251" s="20"/>
      <c r="OAI251" s="20"/>
      <c r="OAJ251" s="20"/>
      <c r="OAK251" s="20"/>
      <c r="OAL251" s="20"/>
      <c r="OAM251" s="20"/>
      <c r="OAN251" s="20"/>
      <c r="OAO251" s="20"/>
      <c r="OAP251" s="20"/>
      <c r="OAQ251" s="20"/>
      <c r="OAR251" s="20"/>
      <c r="OAS251" s="20"/>
      <c r="OAT251" s="20"/>
      <c r="OAU251" s="20"/>
      <c r="OAV251" s="20"/>
      <c r="OAW251" s="20"/>
      <c r="OAX251" s="20"/>
      <c r="OAY251" s="20"/>
      <c r="OAZ251" s="20"/>
      <c r="OBA251" s="20"/>
      <c r="OBB251" s="20"/>
      <c r="OBC251" s="20"/>
      <c r="OBD251" s="20"/>
      <c r="OBE251" s="20"/>
      <c r="OBF251" s="20"/>
      <c r="OBG251" s="20"/>
      <c r="OBH251" s="20"/>
      <c r="OBI251" s="20"/>
      <c r="OBJ251" s="20"/>
      <c r="OBK251" s="20"/>
      <c r="OBL251" s="20"/>
      <c r="OBM251" s="20"/>
      <c r="OBN251" s="20"/>
      <c r="OBO251" s="20"/>
      <c r="OBP251" s="20"/>
      <c r="OBQ251" s="20"/>
      <c r="OBR251" s="20"/>
      <c r="OBS251" s="20"/>
      <c r="OBT251" s="20"/>
      <c r="OBU251" s="20"/>
      <c r="OBV251" s="20"/>
      <c r="OBW251" s="20"/>
      <c r="OBX251" s="20"/>
      <c r="OBY251" s="20"/>
      <c r="OBZ251" s="20"/>
      <c r="OCA251" s="20"/>
      <c r="OCB251" s="20"/>
      <c r="OCC251" s="20"/>
      <c r="OCD251" s="20"/>
      <c r="OCE251" s="20"/>
      <c r="OCF251" s="20"/>
      <c r="OCG251" s="20"/>
      <c r="OCH251" s="20"/>
      <c r="OCI251" s="20"/>
      <c r="OCJ251" s="20"/>
      <c r="OCK251" s="20"/>
      <c r="OCL251" s="20"/>
      <c r="OCM251" s="20"/>
      <c r="OCN251" s="20"/>
      <c r="OCO251" s="20"/>
      <c r="OCP251" s="20"/>
      <c r="OCQ251" s="20"/>
      <c r="OCR251" s="20"/>
      <c r="OCS251" s="20"/>
      <c r="OCT251" s="20"/>
      <c r="OCU251" s="20"/>
      <c r="OCV251" s="20"/>
      <c r="OCW251" s="20"/>
      <c r="OCX251" s="20"/>
      <c r="OCY251" s="20"/>
      <c r="OCZ251" s="20"/>
      <c r="ODA251" s="20"/>
      <c r="ODB251" s="20"/>
      <c r="ODC251" s="20"/>
      <c r="ODD251" s="20"/>
      <c r="ODE251" s="20"/>
      <c r="ODF251" s="20"/>
      <c r="ODG251" s="20"/>
      <c r="ODH251" s="20"/>
      <c r="ODI251" s="20"/>
      <c r="ODJ251" s="20"/>
      <c r="ODK251" s="20"/>
      <c r="ODL251" s="20"/>
      <c r="ODM251" s="20"/>
      <c r="ODN251" s="20"/>
      <c r="ODO251" s="20"/>
      <c r="ODP251" s="20"/>
      <c r="ODQ251" s="20"/>
      <c r="ODR251" s="20"/>
      <c r="ODS251" s="20"/>
      <c r="ODT251" s="20"/>
      <c r="ODU251" s="20"/>
      <c r="ODV251" s="20"/>
      <c r="ODW251" s="20"/>
      <c r="ODX251" s="20"/>
      <c r="ODY251" s="20"/>
      <c r="ODZ251" s="20"/>
      <c r="OEA251" s="20"/>
      <c r="OEB251" s="20"/>
      <c r="OEC251" s="20"/>
      <c r="OED251" s="20"/>
      <c r="OEE251" s="20"/>
      <c r="OEF251" s="20"/>
      <c r="OEG251" s="20"/>
      <c r="OEH251" s="20"/>
      <c r="OEI251" s="20"/>
      <c r="OEJ251" s="20"/>
      <c r="OEK251" s="20"/>
      <c r="OEL251" s="20"/>
      <c r="OEM251" s="20"/>
      <c r="OEN251" s="20"/>
      <c r="OEO251" s="20"/>
      <c r="OEP251" s="20"/>
      <c r="OEQ251" s="20"/>
      <c r="OER251" s="20"/>
      <c r="OES251" s="20"/>
      <c r="OET251" s="20"/>
      <c r="OEU251" s="20"/>
      <c r="OEV251" s="20"/>
      <c r="OEW251" s="20"/>
      <c r="OEX251" s="20"/>
      <c r="OEY251" s="20"/>
      <c r="OEZ251" s="20"/>
      <c r="OFA251" s="20"/>
      <c r="OFB251" s="20"/>
      <c r="OFC251" s="20"/>
      <c r="OFD251" s="20"/>
      <c r="OFE251" s="20"/>
      <c r="OFF251" s="20"/>
      <c r="OFG251" s="20"/>
      <c r="OFH251" s="20"/>
      <c r="OFI251" s="20"/>
      <c r="OFJ251" s="20"/>
      <c r="OFK251" s="20"/>
      <c r="OFL251" s="20"/>
      <c r="OFM251" s="20"/>
      <c r="OFN251" s="20"/>
      <c r="OFO251" s="20"/>
      <c r="OFP251" s="20"/>
      <c r="OFQ251" s="20"/>
      <c r="OFR251" s="20"/>
      <c r="OFS251" s="20"/>
      <c r="OFT251" s="20"/>
      <c r="OFU251" s="20"/>
      <c r="OFV251" s="20"/>
      <c r="OFW251" s="20"/>
      <c r="OFX251" s="20"/>
      <c r="OFY251" s="20"/>
      <c r="OFZ251" s="20"/>
      <c r="OGA251" s="20"/>
      <c r="OGB251" s="20"/>
      <c r="OGC251" s="20"/>
      <c r="OGD251" s="20"/>
      <c r="OGE251" s="20"/>
      <c r="OGF251" s="20"/>
      <c r="OGG251" s="20"/>
      <c r="OGH251" s="20"/>
      <c r="OGI251" s="20"/>
      <c r="OGJ251" s="20"/>
      <c r="OGK251" s="20"/>
      <c r="OGL251" s="20"/>
      <c r="OGM251" s="20"/>
      <c r="OGN251" s="20"/>
      <c r="OGO251" s="20"/>
      <c r="OGP251" s="20"/>
      <c r="OGQ251" s="20"/>
      <c r="OGR251" s="20"/>
      <c r="OGS251" s="20"/>
      <c r="OGT251" s="20"/>
      <c r="OGU251" s="20"/>
      <c r="OGV251" s="20"/>
      <c r="OGW251" s="20"/>
      <c r="OGX251" s="20"/>
      <c r="OGY251" s="20"/>
      <c r="OGZ251" s="20"/>
      <c r="OHA251" s="20"/>
      <c r="OHB251" s="20"/>
      <c r="OHC251" s="20"/>
      <c r="OHD251" s="20"/>
      <c r="OHE251" s="20"/>
      <c r="OHF251" s="20"/>
      <c r="OHG251" s="20"/>
      <c r="OHH251" s="20"/>
      <c r="OHI251" s="20"/>
      <c r="OHJ251" s="20"/>
      <c r="OHK251" s="20"/>
      <c r="OHL251" s="20"/>
      <c r="OHM251" s="20"/>
      <c r="OHN251" s="20"/>
      <c r="OHO251" s="20"/>
      <c r="OHP251" s="20"/>
      <c r="OHQ251" s="20"/>
      <c r="OHR251" s="20"/>
      <c r="OHS251" s="20"/>
      <c r="OHT251" s="20"/>
      <c r="OHU251" s="20"/>
      <c r="OHV251" s="20"/>
      <c r="OHW251" s="20"/>
      <c r="OHX251" s="20"/>
      <c r="OHY251" s="20"/>
      <c r="OHZ251" s="20"/>
      <c r="OIA251" s="20"/>
      <c r="OIB251" s="20"/>
      <c r="OIC251" s="20"/>
      <c r="OID251" s="20"/>
      <c r="OIE251" s="20"/>
      <c r="OIF251" s="20"/>
      <c r="OIG251" s="20"/>
      <c r="OIH251" s="20"/>
      <c r="OII251" s="20"/>
      <c r="OIJ251" s="20"/>
      <c r="OIK251" s="20"/>
      <c r="OIL251" s="20"/>
      <c r="OIM251" s="20"/>
      <c r="OIN251" s="20"/>
      <c r="OIO251" s="20"/>
      <c r="OIP251" s="20"/>
      <c r="OIQ251" s="20"/>
      <c r="OIR251" s="20"/>
      <c r="OIS251" s="20"/>
      <c r="OIT251" s="20"/>
      <c r="OIU251" s="20"/>
      <c r="OIV251" s="20"/>
      <c r="OIW251" s="20"/>
      <c r="OIX251" s="20"/>
      <c r="OIY251" s="20"/>
      <c r="OIZ251" s="20"/>
      <c r="OJA251" s="20"/>
      <c r="OJB251" s="20"/>
      <c r="OJC251" s="20"/>
      <c r="OJD251" s="20"/>
      <c r="OJE251" s="20"/>
      <c r="OJF251" s="20"/>
      <c r="OJG251" s="20"/>
      <c r="OJH251" s="20"/>
      <c r="OJI251" s="20"/>
      <c r="OJJ251" s="20"/>
      <c r="OJK251" s="20"/>
      <c r="OJL251" s="20"/>
      <c r="OJM251" s="20"/>
      <c r="OJN251" s="20"/>
      <c r="OJO251" s="20"/>
      <c r="OJP251" s="20"/>
      <c r="OJQ251" s="20"/>
      <c r="OJR251" s="20"/>
      <c r="OJS251" s="20"/>
      <c r="OJT251" s="20"/>
      <c r="OJU251" s="20"/>
      <c r="OJV251" s="20"/>
      <c r="OJW251" s="20"/>
      <c r="OJX251" s="20"/>
      <c r="OJY251" s="20"/>
      <c r="OJZ251" s="20"/>
      <c r="OKA251" s="20"/>
      <c r="OKB251" s="20"/>
      <c r="OKC251" s="20"/>
      <c r="OKD251" s="20"/>
      <c r="OKE251" s="20"/>
      <c r="OKF251" s="20"/>
      <c r="OKG251" s="20"/>
      <c r="OKH251" s="20"/>
      <c r="OKI251" s="20"/>
      <c r="OKJ251" s="20"/>
      <c r="OKK251" s="20"/>
      <c r="OKL251" s="20"/>
      <c r="OKM251" s="20"/>
      <c r="OKN251" s="20"/>
      <c r="OKO251" s="20"/>
      <c r="OKP251" s="20"/>
      <c r="OKQ251" s="20"/>
      <c r="OKR251" s="20"/>
      <c r="OKS251" s="20"/>
      <c r="OKT251" s="20"/>
      <c r="OKU251" s="20"/>
      <c r="OKV251" s="20"/>
      <c r="OKW251" s="20"/>
      <c r="OKX251" s="20"/>
      <c r="OKY251" s="20"/>
      <c r="OKZ251" s="20"/>
      <c r="OLA251" s="20"/>
      <c r="OLB251" s="20"/>
      <c r="OLC251" s="20"/>
      <c r="OLD251" s="20"/>
      <c r="OLE251" s="20"/>
      <c r="OLF251" s="20"/>
      <c r="OLG251" s="20"/>
      <c r="OLH251" s="20"/>
      <c r="OLI251" s="20"/>
      <c r="OLJ251" s="20"/>
      <c r="OLK251" s="20"/>
      <c r="OLL251" s="20"/>
      <c r="OLM251" s="20"/>
      <c r="OLN251" s="20"/>
      <c r="OLO251" s="20"/>
      <c r="OLP251" s="20"/>
      <c r="OLQ251" s="20"/>
      <c r="OLR251" s="20"/>
      <c r="OLS251" s="20"/>
      <c r="OLT251" s="20"/>
      <c r="OLU251" s="20"/>
      <c r="OLV251" s="20"/>
      <c r="OLW251" s="20"/>
      <c r="OLX251" s="20"/>
      <c r="OLY251" s="20"/>
      <c r="OLZ251" s="20"/>
      <c r="OMA251" s="20"/>
      <c r="OMB251" s="20"/>
      <c r="OMC251" s="20"/>
      <c r="OMD251" s="20"/>
      <c r="OME251" s="20"/>
      <c r="OMF251" s="20"/>
      <c r="OMG251" s="20"/>
      <c r="OMH251" s="20"/>
      <c r="OMI251" s="20"/>
      <c r="OMJ251" s="20"/>
      <c r="OMK251" s="20"/>
      <c r="OML251" s="20"/>
      <c r="OMM251" s="20"/>
      <c r="OMN251" s="20"/>
      <c r="OMO251" s="20"/>
      <c r="OMP251" s="20"/>
      <c r="OMQ251" s="20"/>
      <c r="OMR251" s="20"/>
      <c r="OMS251" s="20"/>
      <c r="OMT251" s="20"/>
      <c r="OMU251" s="20"/>
      <c r="OMV251" s="20"/>
      <c r="OMW251" s="20"/>
      <c r="OMX251" s="20"/>
      <c r="OMY251" s="20"/>
      <c r="OMZ251" s="20"/>
      <c r="ONA251" s="20"/>
      <c r="ONB251" s="20"/>
      <c r="ONC251" s="20"/>
      <c r="OND251" s="20"/>
      <c r="ONE251" s="20"/>
      <c r="ONF251" s="20"/>
      <c r="ONG251" s="20"/>
      <c r="ONH251" s="20"/>
      <c r="ONI251" s="20"/>
      <c r="ONJ251" s="20"/>
      <c r="ONK251" s="20"/>
      <c r="ONL251" s="20"/>
      <c r="ONM251" s="20"/>
      <c r="ONN251" s="20"/>
      <c r="ONO251" s="20"/>
      <c r="ONP251" s="20"/>
      <c r="ONQ251" s="20"/>
      <c r="ONR251" s="20"/>
      <c r="ONS251" s="20"/>
      <c r="ONT251" s="20"/>
      <c r="ONU251" s="20"/>
      <c r="ONV251" s="20"/>
      <c r="ONW251" s="20"/>
      <c r="ONX251" s="20"/>
      <c r="ONY251" s="20"/>
      <c r="ONZ251" s="20"/>
      <c r="OOA251" s="20"/>
      <c r="OOB251" s="20"/>
      <c r="OOC251" s="20"/>
      <c r="OOD251" s="20"/>
      <c r="OOE251" s="20"/>
      <c r="OOF251" s="20"/>
      <c r="OOG251" s="20"/>
      <c r="OOH251" s="20"/>
      <c r="OOI251" s="20"/>
      <c r="OOJ251" s="20"/>
      <c r="OOK251" s="20"/>
      <c r="OOL251" s="20"/>
      <c r="OOM251" s="20"/>
      <c r="OON251" s="20"/>
      <c r="OOO251" s="20"/>
      <c r="OOP251" s="20"/>
      <c r="OOQ251" s="20"/>
      <c r="OOR251" s="20"/>
      <c r="OOS251" s="20"/>
      <c r="OOT251" s="20"/>
      <c r="OOU251" s="20"/>
      <c r="OOV251" s="20"/>
      <c r="OOW251" s="20"/>
      <c r="OOX251" s="20"/>
      <c r="OOY251" s="20"/>
      <c r="OOZ251" s="20"/>
      <c r="OPA251" s="20"/>
      <c r="OPB251" s="20"/>
      <c r="OPC251" s="20"/>
      <c r="OPD251" s="20"/>
      <c r="OPE251" s="20"/>
      <c r="OPF251" s="20"/>
      <c r="OPG251" s="20"/>
      <c r="OPH251" s="20"/>
      <c r="OPI251" s="20"/>
      <c r="OPJ251" s="20"/>
      <c r="OPK251" s="20"/>
      <c r="OPL251" s="20"/>
      <c r="OPM251" s="20"/>
      <c r="OPN251" s="20"/>
      <c r="OPO251" s="20"/>
      <c r="OPP251" s="20"/>
      <c r="OPQ251" s="20"/>
      <c r="OPR251" s="20"/>
      <c r="OPS251" s="20"/>
      <c r="OPT251" s="20"/>
      <c r="OPU251" s="20"/>
      <c r="OPV251" s="20"/>
      <c r="OPW251" s="20"/>
      <c r="OPX251" s="20"/>
      <c r="OPY251" s="20"/>
      <c r="OPZ251" s="20"/>
      <c r="OQA251" s="20"/>
      <c r="OQB251" s="20"/>
      <c r="OQC251" s="20"/>
      <c r="OQD251" s="20"/>
      <c r="OQE251" s="20"/>
      <c r="OQF251" s="20"/>
      <c r="OQG251" s="20"/>
      <c r="OQH251" s="20"/>
      <c r="OQI251" s="20"/>
      <c r="OQJ251" s="20"/>
      <c r="OQK251" s="20"/>
      <c r="OQL251" s="20"/>
      <c r="OQM251" s="20"/>
      <c r="OQN251" s="20"/>
      <c r="OQO251" s="20"/>
      <c r="OQP251" s="20"/>
      <c r="OQQ251" s="20"/>
      <c r="OQR251" s="20"/>
      <c r="OQS251" s="20"/>
      <c r="OQT251" s="20"/>
      <c r="OQU251" s="20"/>
      <c r="OQV251" s="20"/>
      <c r="OQW251" s="20"/>
      <c r="OQX251" s="20"/>
      <c r="OQY251" s="20"/>
      <c r="OQZ251" s="20"/>
      <c r="ORA251" s="20"/>
      <c r="ORB251" s="20"/>
      <c r="ORC251" s="20"/>
      <c r="ORD251" s="20"/>
      <c r="ORE251" s="20"/>
      <c r="ORF251" s="20"/>
      <c r="ORG251" s="20"/>
      <c r="ORH251" s="20"/>
      <c r="ORI251" s="20"/>
      <c r="ORJ251" s="20"/>
      <c r="ORK251" s="20"/>
      <c r="ORL251" s="20"/>
      <c r="ORM251" s="20"/>
      <c r="ORN251" s="20"/>
      <c r="ORO251" s="20"/>
      <c r="ORP251" s="20"/>
      <c r="ORQ251" s="20"/>
      <c r="ORR251" s="20"/>
      <c r="ORS251" s="20"/>
      <c r="ORT251" s="20"/>
      <c r="ORU251" s="20"/>
      <c r="ORV251" s="20"/>
      <c r="ORW251" s="20"/>
      <c r="ORX251" s="20"/>
      <c r="ORY251" s="20"/>
      <c r="ORZ251" s="20"/>
      <c r="OSA251" s="20"/>
      <c r="OSB251" s="20"/>
      <c r="OSC251" s="20"/>
      <c r="OSD251" s="20"/>
      <c r="OSE251" s="20"/>
      <c r="OSF251" s="20"/>
      <c r="OSG251" s="20"/>
      <c r="OSH251" s="20"/>
      <c r="OSI251" s="20"/>
      <c r="OSJ251" s="20"/>
      <c r="OSK251" s="20"/>
      <c r="OSL251" s="20"/>
      <c r="OSM251" s="20"/>
      <c r="OSN251" s="20"/>
      <c r="OSO251" s="20"/>
      <c r="OSP251" s="20"/>
      <c r="OSQ251" s="20"/>
      <c r="OSR251" s="20"/>
      <c r="OSS251" s="20"/>
      <c r="OST251" s="20"/>
      <c r="OSU251" s="20"/>
      <c r="OSV251" s="20"/>
      <c r="OSW251" s="20"/>
      <c r="OSX251" s="20"/>
      <c r="OSY251" s="20"/>
      <c r="OSZ251" s="20"/>
      <c r="OTA251" s="20"/>
      <c r="OTB251" s="20"/>
      <c r="OTC251" s="20"/>
      <c r="OTD251" s="20"/>
      <c r="OTE251" s="20"/>
      <c r="OTF251" s="20"/>
      <c r="OTG251" s="20"/>
      <c r="OTH251" s="20"/>
      <c r="OTI251" s="20"/>
      <c r="OTJ251" s="20"/>
      <c r="OTK251" s="20"/>
      <c r="OTL251" s="20"/>
      <c r="OTM251" s="20"/>
      <c r="OTN251" s="20"/>
      <c r="OTO251" s="20"/>
      <c r="OTP251" s="20"/>
      <c r="OTQ251" s="20"/>
      <c r="OTR251" s="20"/>
      <c r="OTS251" s="20"/>
      <c r="OTT251" s="20"/>
      <c r="OTU251" s="20"/>
      <c r="OTV251" s="20"/>
      <c r="OTW251" s="20"/>
      <c r="OTX251" s="20"/>
      <c r="OTY251" s="20"/>
      <c r="OTZ251" s="20"/>
      <c r="OUA251" s="20"/>
      <c r="OUB251" s="20"/>
      <c r="OUC251" s="20"/>
      <c r="OUD251" s="20"/>
      <c r="OUE251" s="20"/>
      <c r="OUF251" s="20"/>
      <c r="OUG251" s="20"/>
      <c r="OUH251" s="20"/>
      <c r="OUI251" s="20"/>
      <c r="OUJ251" s="20"/>
      <c r="OUK251" s="20"/>
      <c r="OUL251" s="20"/>
      <c r="OUM251" s="20"/>
      <c r="OUN251" s="20"/>
      <c r="OUO251" s="20"/>
      <c r="OUP251" s="20"/>
      <c r="OUQ251" s="20"/>
      <c r="OUR251" s="20"/>
      <c r="OUS251" s="20"/>
      <c r="OUT251" s="20"/>
      <c r="OUU251" s="20"/>
      <c r="OUV251" s="20"/>
      <c r="OUW251" s="20"/>
      <c r="OUX251" s="20"/>
      <c r="OUY251" s="20"/>
      <c r="OUZ251" s="20"/>
      <c r="OVA251" s="20"/>
      <c r="OVB251" s="20"/>
      <c r="OVC251" s="20"/>
      <c r="OVD251" s="20"/>
      <c r="OVE251" s="20"/>
      <c r="OVF251" s="20"/>
      <c r="OVG251" s="20"/>
      <c r="OVH251" s="20"/>
      <c r="OVI251" s="20"/>
      <c r="OVJ251" s="20"/>
      <c r="OVK251" s="20"/>
      <c r="OVL251" s="20"/>
      <c r="OVM251" s="20"/>
      <c r="OVN251" s="20"/>
      <c r="OVO251" s="20"/>
      <c r="OVP251" s="20"/>
      <c r="OVQ251" s="20"/>
      <c r="OVR251" s="20"/>
      <c r="OVS251" s="20"/>
      <c r="OVT251" s="20"/>
      <c r="OVU251" s="20"/>
      <c r="OVV251" s="20"/>
      <c r="OVW251" s="20"/>
      <c r="OVX251" s="20"/>
      <c r="OVY251" s="20"/>
      <c r="OVZ251" s="20"/>
      <c r="OWA251" s="20"/>
      <c r="OWB251" s="20"/>
      <c r="OWC251" s="20"/>
      <c r="OWD251" s="20"/>
      <c r="OWE251" s="20"/>
      <c r="OWF251" s="20"/>
      <c r="OWG251" s="20"/>
      <c r="OWH251" s="20"/>
      <c r="OWI251" s="20"/>
      <c r="OWJ251" s="20"/>
      <c r="OWK251" s="20"/>
      <c r="OWL251" s="20"/>
      <c r="OWM251" s="20"/>
      <c r="OWN251" s="20"/>
      <c r="OWO251" s="20"/>
      <c r="OWP251" s="20"/>
      <c r="OWQ251" s="20"/>
      <c r="OWR251" s="20"/>
      <c r="OWS251" s="20"/>
      <c r="OWT251" s="20"/>
      <c r="OWU251" s="20"/>
      <c r="OWV251" s="20"/>
      <c r="OWW251" s="20"/>
      <c r="OWX251" s="20"/>
      <c r="OWY251" s="20"/>
      <c r="OWZ251" s="20"/>
      <c r="OXA251" s="20"/>
      <c r="OXB251" s="20"/>
      <c r="OXC251" s="20"/>
      <c r="OXD251" s="20"/>
      <c r="OXE251" s="20"/>
      <c r="OXF251" s="20"/>
      <c r="OXG251" s="20"/>
      <c r="OXH251" s="20"/>
      <c r="OXI251" s="20"/>
      <c r="OXJ251" s="20"/>
      <c r="OXK251" s="20"/>
      <c r="OXL251" s="20"/>
      <c r="OXM251" s="20"/>
      <c r="OXN251" s="20"/>
      <c r="OXO251" s="20"/>
      <c r="OXP251" s="20"/>
      <c r="OXQ251" s="20"/>
      <c r="OXR251" s="20"/>
      <c r="OXS251" s="20"/>
      <c r="OXT251" s="20"/>
      <c r="OXU251" s="20"/>
      <c r="OXV251" s="20"/>
      <c r="OXW251" s="20"/>
      <c r="OXX251" s="20"/>
      <c r="OXY251" s="20"/>
      <c r="OXZ251" s="20"/>
      <c r="OYA251" s="20"/>
      <c r="OYB251" s="20"/>
      <c r="OYC251" s="20"/>
      <c r="OYD251" s="20"/>
      <c r="OYE251" s="20"/>
      <c r="OYF251" s="20"/>
      <c r="OYG251" s="20"/>
      <c r="OYH251" s="20"/>
      <c r="OYI251" s="20"/>
      <c r="OYJ251" s="20"/>
      <c r="OYK251" s="20"/>
      <c r="OYL251" s="20"/>
      <c r="OYM251" s="20"/>
      <c r="OYN251" s="20"/>
      <c r="OYO251" s="20"/>
      <c r="OYP251" s="20"/>
      <c r="OYQ251" s="20"/>
      <c r="OYR251" s="20"/>
      <c r="OYS251" s="20"/>
      <c r="OYT251" s="20"/>
      <c r="OYU251" s="20"/>
      <c r="OYV251" s="20"/>
      <c r="OYW251" s="20"/>
      <c r="OYX251" s="20"/>
      <c r="OYY251" s="20"/>
      <c r="OYZ251" s="20"/>
      <c r="OZA251" s="20"/>
      <c r="OZB251" s="20"/>
      <c r="OZC251" s="20"/>
      <c r="OZD251" s="20"/>
      <c r="OZE251" s="20"/>
      <c r="OZF251" s="20"/>
      <c r="OZG251" s="20"/>
      <c r="OZH251" s="20"/>
      <c r="OZI251" s="20"/>
      <c r="OZJ251" s="20"/>
      <c r="OZK251" s="20"/>
      <c r="OZL251" s="20"/>
      <c r="OZM251" s="20"/>
      <c r="OZN251" s="20"/>
      <c r="OZO251" s="20"/>
      <c r="OZP251" s="20"/>
      <c r="OZQ251" s="20"/>
      <c r="OZR251" s="20"/>
      <c r="OZS251" s="20"/>
      <c r="OZT251" s="20"/>
      <c r="OZU251" s="20"/>
      <c r="OZV251" s="20"/>
      <c r="OZW251" s="20"/>
      <c r="OZX251" s="20"/>
      <c r="OZY251" s="20"/>
      <c r="OZZ251" s="20"/>
      <c r="PAA251" s="20"/>
      <c r="PAB251" s="20"/>
      <c r="PAC251" s="20"/>
      <c r="PAD251" s="20"/>
      <c r="PAE251" s="20"/>
      <c r="PAF251" s="20"/>
      <c r="PAG251" s="20"/>
      <c r="PAH251" s="20"/>
      <c r="PAI251" s="20"/>
      <c r="PAJ251" s="20"/>
      <c r="PAK251" s="20"/>
      <c r="PAL251" s="20"/>
      <c r="PAM251" s="20"/>
      <c r="PAN251" s="20"/>
      <c r="PAO251" s="20"/>
      <c r="PAP251" s="20"/>
      <c r="PAQ251" s="20"/>
      <c r="PAR251" s="20"/>
      <c r="PAS251" s="20"/>
      <c r="PAT251" s="20"/>
      <c r="PAU251" s="20"/>
      <c r="PAV251" s="20"/>
      <c r="PAW251" s="20"/>
      <c r="PAX251" s="20"/>
      <c r="PAY251" s="20"/>
      <c r="PAZ251" s="20"/>
      <c r="PBA251" s="20"/>
      <c r="PBB251" s="20"/>
      <c r="PBC251" s="20"/>
      <c r="PBD251" s="20"/>
      <c r="PBE251" s="20"/>
      <c r="PBF251" s="20"/>
      <c r="PBG251" s="20"/>
      <c r="PBH251" s="20"/>
      <c r="PBI251" s="20"/>
      <c r="PBJ251" s="20"/>
      <c r="PBK251" s="20"/>
      <c r="PBL251" s="20"/>
      <c r="PBM251" s="20"/>
      <c r="PBN251" s="20"/>
      <c r="PBO251" s="20"/>
      <c r="PBP251" s="20"/>
      <c r="PBQ251" s="20"/>
      <c r="PBR251" s="20"/>
      <c r="PBS251" s="20"/>
      <c r="PBT251" s="20"/>
      <c r="PBU251" s="20"/>
      <c r="PBV251" s="20"/>
      <c r="PBW251" s="20"/>
      <c r="PBX251" s="20"/>
      <c r="PBY251" s="20"/>
      <c r="PBZ251" s="20"/>
      <c r="PCA251" s="20"/>
      <c r="PCB251" s="20"/>
      <c r="PCC251" s="20"/>
      <c r="PCD251" s="20"/>
      <c r="PCE251" s="20"/>
      <c r="PCF251" s="20"/>
      <c r="PCG251" s="20"/>
      <c r="PCH251" s="20"/>
      <c r="PCI251" s="20"/>
      <c r="PCJ251" s="20"/>
      <c r="PCK251" s="20"/>
      <c r="PCL251" s="20"/>
      <c r="PCM251" s="20"/>
      <c r="PCN251" s="20"/>
      <c r="PCO251" s="20"/>
      <c r="PCP251" s="20"/>
      <c r="PCQ251" s="20"/>
      <c r="PCR251" s="20"/>
      <c r="PCS251" s="20"/>
      <c r="PCT251" s="20"/>
      <c r="PCU251" s="20"/>
      <c r="PCV251" s="20"/>
      <c r="PCW251" s="20"/>
      <c r="PCX251" s="20"/>
      <c r="PCY251" s="20"/>
      <c r="PCZ251" s="20"/>
      <c r="PDA251" s="20"/>
      <c r="PDB251" s="20"/>
      <c r="PDC251" s="20"/>
      <c r="PDD251" s="20"/>
      <c r="PDE251" s="20"/>
      <c r="PDF251" s="20"/>
      <c r="PDG251" s="20"/>
      <c r="PDH251" s="20"/>
      <c r="PDI251" s="20"/>
      <c r="PDJ251" s="20"/>
      <c r="PDK251" s="20"/>
      <c r="PDL251" s="20"/>
      <c r="PDM251" s="20"/>
      <c r="PDN251" s="20"/>
      <c r="PDO251" s="20"/>
      <c r="PDP251" s="20"/>
      <c r="PDQ251" s="20"/>
      <c r="PDR251" s="20"/>
      <c r="PDS251" s="20"/>
      <c r="PDT251" s="20"/>
      <c r="PDU251" s="20"/>
      <c r="PDV251" s="20"/>
      <c r="PDW251" s="20"/>
      <c r="PDX251" s="20"/>
      <c r="PDY251" s="20"/>
      <c r="PDZ251" s="20"/>
      <c r="PEA251" s="20"/>
      <c r="PEB251" s="20"/>
      <c r="PEC251" s="20"/>
      <c r="PED251" s="20"/>
      <c r="PEE251" s="20"/>
      <c r="PEF251" s="20"/>
      <c r="PEG251" s="20"/>
      <c r="PEH251" s="20"/>
      <c r="PEI251" s="20"/>
      <c r="PEJ251" s="20"/>
      <c r="PEK251" s="20"/>
      <c r="PEL251" s="20"/>
      <c r="PEM251" s="20"/>
      <c r="PEN251" s="20"/>
      <c r="PEO251" s="20"/>
      <c r="PEP251" s="20"/>
      <c r="PEQ251" s="20"/>
      <c r="PER251" s="20"/>
      <c r="PES251" s="20"/>
      <c r="PET251" s="20"/>
      <c r="PEU251" s="20"/>
      <c r="PEV251" s="20"/>
      <c r="PEW251" s="20"/>
      <c r="PEX251" s="20"/>
      <c r="PEY251" s="20"/>
      <c r="PEZ251" s="20"/>
      <c r="PFA251" s="20"/>
      <c r="PFB251" s="20"/>
      <c r="PFC251" s="20"/>
      <c r="PFD251" s="20"/>
      <c r="PFE251" s="20"/>
      <c r="PFF251" s="20"/>
      <c r="PFG251" s="20"/>
      <c r="PFH251" s="20"/>
      <c r="PFI251" s="20"/>
      <c r="PFJ251" s="20"/>
      <c r="PFK251" s="20"/>
      <c r="PFL251" s="20"/>
      <c r="PFM251" s="20"/>
      <c r="PFN251" s="20"/>
      <c r="PFO251" s="20"/>
      <c r="PFP251" s="20"/>
      <c r="PFQ251" s="20"/>
      <c r="PFR251" s="20"/>
      <c r="PFS251" s="20"/>
      <c r="PFT251" s="20"/>
      <c r="PFU251" s="20"/>
      <c r="PFV251" s="20"/>
      <c r="PFW251" s="20"/>
      <c r="PFX251" s="20"/>
      <c r="PFY251" s="20"/>
      <c r="PFZ251" s="20"/>
      <c r="PGA251" s="20"/>
      <c r="PGB251" s="20"/>
      <c r="PGC251" s="20"/>
      <c r="PGD251" s="20"/>
      <c r="PGE251" s="20"/>
      <c r="PGF251" s="20"/>
      <c r="PGG251" s="20"/>
      <c r="PGH251" s="20"/>
      <c r="PGI251" s="20"/>
      <c r="PGJ251" s="20"/>
      <c r="PGK251" s="20"/>
      <c r="PGL251" s="20"/>
      <c r="PGM251" s="20"/>
      <c r="PGN251" s="20"/>
      <c r="PGO251" s="20"/>
      <c r="PGP251" s="20"/>
      <c r="PGQ251" s="20"/>
      <c r="PGR251" s="20"/>
      <c r="PGS251" s="20"/>
      <c r="PGT251" s="20"/>
      <c r="PGU251" s="20"/>
      <c r="PGV251" s="20"/>
      <c r="PGW251" s="20"/>
      <c r="PGX251" s="20"/>
      <c r="PGY251" s="20"/>
      <c r="PGZ251" s="20"/>
      <c r="PHA251" s="20"/>
      <c r="PHB251" s="20"/>
      <c r="PHC251" s="20"/>
      <c r="PHD251" s="20"/>
      <c r="PHE251" s="20"/>
      <c r="PHF251" s="20"/>
      <c r="PHG251" s="20"/>
      <c r="PHH251" s="20"/>
      <c r="PHI251" s="20"/>
      <c r="PHJ251" s="20"/>
      <c r="PHK251" s="20"/>
      <c r="PHL251" s="20"/>
      <c r="PHM251" s="20"/>
      <c r="PHN251" s="20"/>
      <c r="PHO251" s="20"/>
      <c r="PHP251" s="20"/>
      <c r="PHQ251" s="20"/>
      <c r="PHR251" s="20"/>
      <c r="PHS251" s="20"/>
      <c r="PHT251" s="20"/>
      <c r="PHU251" s="20"/>
      <c r="PHV251" s="20"/>
      <c r="PHW251" s="20"/>
      <c r="PHX251" s="20"/>
      <c r="PHY251" s="20"/>
      <c r="PHZ251" s="20"/>
      <c r="PIA251" s="20"/>
      <c r="PIB251" s="20"/>
      <c r="PIC251" s="20"/>
      <c r="PID251" s="20"/>
      <c r="PIE251" s="20"/>
      <c r="PIF251" s="20"/>
      <c r="PIG251" s="20"/>
      <c r="PIH251" s="20"/>
      <c r="PII251" s="20"/>
      <c r="PIJ251" s="20"/>
      <c r="PIK251" s="20"/>
      <c r="PIL251" s="20"/>
      <c r="PIM251" s="20"/>
      <c r="PIN251" s="20"/>
      <c r="PIO251" s="20"/>
      <c r="PIP251" s="20"/>
      <c r="PIQ251" s="20"/>
      <c r="PIR251" s="20"/>
      <c r="PIS251" s="20"/>
      <c r="PIT251" s="20"/>
      <c r="PIU251" s="20"/>
      <c r="PIV251" s="20"/>
      <c r="PIW251" s="20"/>
      <c r="PIX251" s="20"/>
      <c r="PIY251" s="20"/>
      <c r="PIZ251" s="20"/>
      <c r="PJA251" s="20"/>
      <c r="PJB251" s="20"/>
      <c r="PJC251" s="20"/>
      <c r="PJD251" s="20"/>
      <c r="PJE251" s="20"/>
      <c r="PJF251" s="20"/>
      <c r="PJG251" s="20"/>
      <c r="PJH251" s="20"/>
      <c r="PJI251" s="20"/>
      <c r="PJJ251" s="20"/>
      <c r="PJK251" s="20"/>
      <c r="PJL251" s="20"/>
      <c r="PJM251" s="20"/>
      <c r="PJN251" s="20"/>
      <c r="PJO251" s="20"/>
      <c r="PJP251" s="20"/>
      <c r="PJQ251" s="20"/>
      <c r="PJR251" s="20"/>
      <c r="PJS251" s="20"/>
      <c r="PJT251" s="20"/>
      <c r="PJU251" s="20"/>
      <c r="PJV251" s="20"/>
      <c r="PJW251" s="20"/>
      <c r="PJX251" s="20"/>
      <c r="PJY251" s="20"/>
      <c r="PJZ251" s="20"/>
      <c r="PKA251" s="20"/>
      <c r="PKB251" s="20"/>
      <c r="PKC251" s="20"/>
      <c r="PKD251" s="20"/>
      <c r="PKE251" s="20"/>
      <c r="PKF251" s="20"/>
      <c r="PKG251" s="20"/>
      <c r="PKH251" s="20"/>
      <c r="PKI251" s="20"/>
      <c r="PKJ251" s="20"/>
      <c r="PKK251" s="20"/>
      <c r="PKL251" s="20"/>
      <c r="PKM251" s="20"/>
      <c r="PKN251" s="20"/>
      <c r="PKO251" s="20"/>
      <c r="PKP251" s="20"/>
      <c r="PKQ251" s="20"/>
      <c r="PKR251" s="20"/>
      <c r="PKS251" s="20"/>
      <c r="PKT251" s="20"/>
      <c r="PKU251" s="20"/>
      <c r="PKV251" s="20"/>
      <c r="PKW251" s="20"/>
      <c r="PKX251" s="20"/>
      <c r="PKY251" s="20"/>
      <c r="PKZ251" s="20"/>
      <c r="PLA251" s="20"/>
      <c r="PLB251" s="20"/>
      <c r="PLC251" s="20"/>
      <c r="PLD251" s="20"/>
      <c r="PLE251" s="20"/>
      <c r="PLF251" s="20"/>
      <c r="PLG251" s="20"/>
      <c r="PLH251" s="20"/>
      <c r="PLI251" s="20"/>
      <c r="PLJ251" s="20"/>
      <c r="PLK251" s="20"/>
      <c r="PLL251" s="20"/>
      <c r="PLM251" s="20"/>
      <c r="PLN251" s="20"/>
      <c r="PLO251" s="20"/>
      <c r="PLP251" s="20"/>
      <c r="PLQ251" s="20"/>
      <c r="PLR251" s="20"/>
      <c r="PLS251" s="20"/>
      <c r="PLT251" s="20"/>
      <c r="PLU251" s="20"/>
      <c r="PLV251" s="20"/>
      <c r="PLW251" s="20"/>
      <c r="PLX251" s="20"/>
      <c r="PLY251" s="20"/>
      <c r="PLZ251" s="20"/>
      <c r="PMA251" s="20"/>
      <c r="PMB251" s="20"/>
      <c r="PMC251" s="20"/>
      <c r="PMD251" s="20"/>
      <c r="PME251" s="20"/>
      <c r="PMF251" s="20"/>
      <c r="PMG251" s="20"/>
      <c r="PMH251" s="20"/>
      <c r="PMI251" s="20"/>
      <c r="PMJ251" s="20"/>
      <c r="PMK251" s="20"/>
      <c r="PML251" s="20"/>
      <c r="PMM251" s="20"/>
      <c r="PMN251" s="20"/>
      <c r="PMO251" s="20"/>
      <c r="PMP251" s="20"/>
      <c r="PMQ251" s="20"/>
      <c r="PMR251" s="20"/>
      <c r="PMS251" s="20"/>
      <c r="PMT251" s="20"/>
      <c r="PMU251" s="20"/>
      <c r="PMV251" s="20"/>
      <c r="PMW251" s="20"/>
      <c r="PMX251" s="20"/>
      <c r="PMY251" s="20"/>
      <c r="PMZ251" s="20"/>
      <c r="PNA251" s="20"/>
      <c r="PNB251" s="20"/>
      <c r="PNC251" s="20"/>
      <c r="PND251" s="20"/>
      <c r="PNE251" s="20"/>
      <c r="PNF251" s="20"/>
      <c r="PNG251" s="20"/>
      <c r="PNH251" s="20"/>
      <c r="PNI251" s="20"/>
      <c r="PNJ251" s="20"/>
      <c r="PNK251" s="20"/>
      <c r="PNL251" s="20"/>
      <c r="PNM251" s="20"/>
      <c r="PNN251" s="20"/>
      <c r="PNO251" s="20"/>
      <c r="PNP251" s="20"/>
      <c r="PNQ251" s="20"/>
      <c r="PNR251" s="20"/>
      <c r="PNS251" s="20"/>
      <c r="PNT251" s="20"/>
      <c r="PNU251" s="20"/>
      <c r="PNV251" s="20"/>
      <c r="PNW251" s="20"/>
      <c r="PNX251" s="20"/>
      <c r="PNY251" s="20"/>
      <c r="PNZ251" s="20"/>
      <c r="POA251" s="20"/>
      <c r="POB251" s="20"/>
      <c r="POC251" s="20"/>
      <c r="POD251" s="20"/>
      <c r="POE251" s="20"/>
      <c r="POF251" s="20"/>
      <c r="POG251" s="20"/>
      <c r="POH251" s="20"/>
      <c r="POI251" s="20"/>
      <c r="POJ251" s="20"/>
      <c r="POK251" s="20"/>
      <c r="POL251" s="20"/>
      <c r="POM251" s="20"/>
      <c r="PON251" s="20"/>
      <c r="POO251" s="20"/>
      <c r="POP251" s="20"/>
      <c r="POQ251" s="20"/>
      <c r="POR251" s="20"/>
      <c r="POS251" s="20"/>
      <c r="POT251" s="20"/>
      <c r="POU251" s="20"/>
      <c r="POV251" s="20"/>
      <c r="POW251" s="20"/>
      <c r="POX251" s="20"/>
      <c r="POY251" s="20"/>
      <c r="POZ251" s="20"/>
      <c r="PPA251" s="20"/>
      <c r="PPB251" s="20"/>
      <c r="PPC251" s="20"/>
      <c r="PPD251" s="20"/>
      <c r="PPE251" s="20"/>
      <c r="PPF251" s="20"/>
      <c r="PPG251" s="20"/>
      <c r="PPH251" s="20"/>
      <c r="PPI251" s="20"/>
      <c r="PPJ251" s="20"/>
      <c r="PPK251" s="20"/>
      <c r="PPL251" s="20"/>
      <c r="PPM251" s="20"/>
      <c r="PPN251" s="20"/>
      <c r="PPO251" s="20"/>
      <c r="PPP251" s="20"/>
      <c r="PPQ251" s="20"/>
      <c r="PPR251" s="20"/>
      <c r="PPS251" s="20"/>
      <c r="PPT251" s="20"/>
      <c r="PPU251" s="20"/>
      <c r="PPV251" s="20"/>
      <c r="PPW251" s="20"/>
      <c r="PPX251" s="20"/>
      <c r="PPY251" s="20"/>
      <c r="PPZ251" s="20"/>
      <c r="PQA251" s="20"/>
      <c r="PQB251" s="20"/>
      <c r="PQC251" s="20"/>
      <c r="PQD251" s="20"/>
      <c r="PQE251" s="20"/>
      <c r="PQF251" s="20"/>
      <c r="PQG251" s="20"/>
      <c r="PQH251" s="20"/>
      <c r="PQI251" s="20"/>
      <c r="PQJ251" s="20"/>
      <c r="PQK251" s="20"/>
      <c r="PQL251" s="20"/>
      <c r="PQM251" s="20"/>
      <c r="PQN251" s="20"/>
      <c r="PQO251" s="20"/>
      <c r="PQP251" s="20"/>
      <c r="PQQ251" s="20"/>
      <c r="PQR251" s="20"/>
      <c r="PQS251" s="20"/>
      <c r="PQT251" s="20"/>
      <c r="PQU251" s="20"/>
      <c r="PQV251" s="20"/>
      <c r="PQW251" s="20"/>
      <c r="PQX251" s="20"/>
      <c r="PQY251" s="20"/>
      <c r="PQZ251" s="20"/>
      <c r="PRA251" s="20"/>
      <c r="PRB251" s="20"/>
      <c r="PRC251" s="20"/>
      <c r="PRD251" s="20"/>
      <c r="PRE251" s="20"/>
      <c r="PRF251" s="20"/>
      <c r="PRG251" s="20"/>
      <c r="PRH251" s="20"/>
      <c r="PRI251" s="20"/>
      <c r="PRJ251" s="20"/>
      <c r="PRK251" s="20"/>
      <c r="PRL251" s="20"/>
      <c r="PRM251" s="20"/>
      <c r="PRN251" s="20"/>
      <c r="PRO251" s="20"/>
      <c r="PRP251" s="20"/>
      <c r="PRQ251" s="20"/>
      <c r="PRR251" s="20"/>
      <c r="PRS251" s="20"/>
      <c r="PRT251" s="20"/>
      <c r="PRU251" s="20"/>
      <c r="PRV251" s="20"/>
      <c r="PRW251" s="20"/>
      <c r="PRX251" s="20"/>
      <c r="PRY251" s="20"/>
      <c r="PRZ251" s="20"/>
      <c r="PSA251" s="20"/>
      <c r="PSB251" s="20"/>
      <c r="PSC251" s="20"/>
      <c r="PSD251" s="20"/>
      <c r="PSE251" s="20"/>
      <c r="PSF251" s="20"/>
      <c r="PSG251" s="20"/>
      <c r="PSH251" s="20"/>
      <c r="PSI251" s="20"/>
      <c r="PSJ251" s="20"/>
      <c r="PSK251" s="20"/>
      <c r="PSL251" s="20"/>
      <c r="PSM251" s="20"/>
      <c r="PSN251" s="20"/>
      <c r="PSO251" s="20"/>
      <c r="PSP251" s="20"/>
      <c r="PSQ251" s="20"/>
      <c r="PSR251" s="20"/>
      <c r="PSS251" s="20"/>
      <c r="PST251" s="20"/>
      <c r="PSU251" s="20"/>
      <c r="PSV251" s="20"/>
      <c r="PSW251" s="20"/>
      <c r="PSX251" s="20"/>
      <c r="PSY251" s="20"/>
      <c r="PSZ251" s="20"/>
      <c r="PTA251" s="20"/>
      <c r="PTB251" s="20"/>
      <c r="PTC251" s="20"/>
      <c r="PTD251" s="20"/>
      <c r="PTE251" s="20"/>
      <c r="PTF251" s="20"/>
      <c r="PTG251" s="20"/>
      <c r="PTH251" s="20"/>
      <c r="PTI251" s="20"/>
      <c r="PTJ251" s="20"/>
      <c r="PTK251" s="20"/>
      <c r="PTL251" s="20"/>
      <c r="PTM251" s="20"/>
      <c r="PTN251" s="20"/>
      <c r="PTO251" s="20"/>
      <c r="PTP251" s="20"/>
      <c r="PTQ251" s="20"/>
      <c r="PTR251" s="20"/>
      <c r="PTS251" s="20"/>
      <c r="PTT251" s="20"/>
      <c r="PTU251" s="20"/>
      <c r="PTV251" s="20"/>
      <c r="PTW251" s="20"/>
      <c r="PTX251" s="20"/>
      <c r="PTY251" s="20"/>
      <c r="PTZ251" s="20"/>
      <c r="PUA251" s="20"/>
      <c r="PUB251" s="20"/>
      <c r="PUC251" s="20"/>
      <c r="PUD251" s="20"/>
      <c r="PUE251" s="20"/>
      <c r="PUF251" s="20"/>
      <c r="PUG251" s="20"/>
      <c r="PUH251" s="20"/>
      <c r="PUI251" s="20"/>
      <c r="PUJ251" s="20"/>
      <c r="PUK251" s="20"/>
      <c r="PUL251" s="20"/>
      <c r="PUM251" s="20"/>
      <c r="PUN251" s="20"/>
      <c r="PUO251" s="20"/>
      <c r="PUP251" s="20"/>
      <c r="PUQ251" s="20"/>
      <c r="PUR251" s="20"/>
      <c r="PUS251" s="20"/>
      <c r="PUT251" s="20"/>
      <c r="PUU251" s="20"/>
      <c r="PUV251" s="20"/>
      <c r="PUW251" s="20"/>
      <c r="PUX251" s="20"/>
      <c r="PUY251" s="20"/>
      <c r="PUZ251" s="20"/>
      <c r="PVA251" s="20"/>
      <c r="PVB251" s="20"/>
      <c r="PVC251" s="20"/>
      <c r="PVD251" s="20"/>
      <c r="PVE251" s="20"/>
      <c r="PVF251" s="20"/>
      <c r="PVG251" s="20"/>
      <c r="PVH251" s="20"/>
      <c r="PVI251" s="20"/>
      <c r="PVJ251" s="20"/>
      <c r="PVK251" s="20"/>
      <c r="PVL251" s="20"/>
      <c r="PVM251" s="20"/>
      <c r="PVN251" s="20"/>
      <c r="PVO251" s="20"/>
      <c r="PVP251" s="20"/>
      <c r="PVQ251" s="20"/>
      <c r="PVR251" s="20"/>
      <c r="PVS251" s="20"/>
      <c r="PVT251" s="20"/>
      <c r="PVU251" s="20"/>
      <c r="PVV251" s="20"/>
      <c r="PVW251" s="20"/>
      <c r="PVX251" s="20"/>
      <c r="PVY251" s="20"/>
      <c r="PVZ251" s="20"/>
      <c r="PWA251" s="20"/>
      <c r="PWB251" s="20"/>
      <c r="PWC251" s="20"/>
      <c r="PWD251" s="20"/>
      <c r="PWE251" s="20"/>
      <c r="PWF251" s="20"/>
      <c r="PWG251" s="20"/>
      <c r="PWH251" s="20"/>
      <c r="PWI251" s="20"/>
      <c r="PWJ251" s="20"/>
      <c r="PWK251" s="20"/>
      <c r="PWL251" s="20"/>
      <c r="PWM251" s="20"/>
      <c r="PWN251" s="20"/>
      <c r="PWO251" s="20"/>
      <c r="PWP251" s="20"/>
      <c r="PWQ251" s="20"/>
      <c r="PWR251" s="20"/>
      <c r="PWS251" s="20"/>
      <c r="PWT251" s="20"/>
      <c r="PWU251" s="20"/>
      <c r="PWV251" s="20"/>
      <c r="PWW251" s="20"/>
      <c r="PWX251" s="20"/>
      <c r="PWY251" s="20"/>
      <c r="PWZ251" s="20"/>
      <c r="PXA251" s="20"/>
      <c r="PXB251" s="20"/>
      <c r="PXC251" s="20"/>
      <c r="PXD251" s="20"/>
      <c r="PXE251" s="20"/>
      <c r="PXF251" s="20"/>
      <c r="PXG251" s="20"/>
      <c r="PXH251" s="20"/>
      <c r="PXI251" s="20"/>
      <c r="PXJ251" s="20"/>
      <c r="PXK251" s="20"/>
      <c r="PXL251" s="20"/>
      <c r="PXM251" s="20"/>
      <c r="PXN251" s="20"/>
      <c r="PXO251" s="20"/>
      <c r="PXP251" s="20"/>
      <c r="PXQ251" s="20"/>
      <c r="PXR251" s="20"/>
      <c r="PXS251" s="20"/>
      <c r="PXT251" s="20"/>
      <c r="PXU251" s="20"/>
      <c r="PXV251" s="20"/>
      <c r="PXW251" s="20"/>
      <c r="PXX251" s="20"/>
      <c r="PXY251" s="20"/>
      <c r="PXZ251" s="20"/>
      <c r="PYA251" s="20"/>
      <c r="PYB251" s="20"/>
      <c r="PYC251" s="20"/>
      <c r="PYD251" s="20"/>
      <c r="PYE251" s="20"/>
      <c r="PYF251" s="20"/>
      <c r="PYG251" s="20"/>
      <c r="PYH251" s="20"/>
      <c r="PYI251" s="20"/>
      <c r="PYJ251" s="20"/>
      <c r="PYK251" s="20"/>
      <c r="PYL251" s="20"/>
      <c r="PYM251" s="20"/>
      <c r="PYN251" s="20"/>
      <c r="PYO251" s="20"/>
      <c r="PYP251" s="20"/>
      <c r="PYQ251" s="20"/>
      <c r="PYR251" s="20"/>
      <c r="PYS251" s="20"/>
      <c r="PYT251" s="20"/>
      <c r="PYU251" s="20"/>
      <c r="PYV251" s="20"/>
      <c r="PYW251" s="20"/>
      <c r="PYX251" s="20"/>
      <c r="PYY251" s="20"/>
      <c r="PYZ251" s="20"/>
      <c r="PZA251" s="20"/>
      <c r="PZB251" s="20"/>
      <c r="PZC251" s="20"/>
      <c r="PZD251" s="20"/>
      <c r="PZE251" s="20"/>
      <c r="PZF251" s="20"/>
      <c r="PZG251" s="20"/>
      <c r="PZH251" s="20"/>
      <c r="PZI251" s="20"/>
      <c r="PZJ251" s="20"/>
      <c r="PZK251" s="20"/>
      <c r="PZL251" s="20"/>
      <c r="PZM251" s="20"/>
      <c r="PZN251" s="20"/>
      <c r="PZO251" s="20"/>
      <c r="PZP251" s="20"/>
      <c r="PZQ251" s="20"/>
      <c r="PZR251" s="20"/>
      <c r="PZS251" s="20"/>
      <c r="PZT251" s="20"/>
      <c r="PZU251" s="20"/>
      <c r="PZV251" s="20"/>
      <c r="PZW251" s="20"/>
      <c r="PZX251" s="20"/>
      <c r="PZY251" s="20"/>
      <c r="PZZ251" s="20"/>
      <c r="QAA251" s="20"/>
      <c r="QAB251" s="20"/>
      <c r="QAC251" s="20"/>
      <c r="QAD251" s="20"/>
      <c r="QAE251" s="20"/>
      <c r="QAF251" s="20"/>
      <c r="QAG251" s="20"/>
      <c r="QAH251" s="20"/>
      <c r="QAI251" s="20"/>
      <c r="QAJ251" s="20"/>
      <c r="QAK251" s="20"/>
      <c r="QAL251" s="20"/>
      <c r="QAM251" s="20"/>
      <c r="QAN251" s="20"/>
      <c r="QAO251" s="20"/>
      <c r="QAP251" s="20"/>
      <c r="QAQ251" s="20"/>
      <c r="QAR251" s="20"/>
      <c r="QAS251" s="20"/>
      <c r="QAT251" s="20"/>
      <c r="QAU251" s="20"/>
      <c r="QAV251" s="20"/>
      <c r="QAW251" s="20"/>
      <c r="QAX251" s="20"/>
      <c r="QAY251" s="20"/>
      <c r="QAZ251" s="20"/>
      <c r="QBA251" s="20"/>
      <c r="QBB251" s="20"/>
      <c r="QBC251" s="20"/>
      <c r="QBD251" s="20"/>
      <c r="QBE251" s="20"/>
      <c r="QBF251" s="20"/>
      <c r="QBG251" s="20"/>
      <c r="QBH251" s="20"/>
      <c r="QBI251" s="20"/>
      <c r="QBJ251" s="20"/>
      <c r="QBK251" s="20"/>
      <c r="QBL251" s="20"/>
      <c r="QBM251" s="20"/>
      <c r="QBN251" s="20"/>
      <c r="QBO251" s="20"/>
      <c r="QBP251" s="20"/>
      <c r="QBQ251" s="20"/>
      <c r="QBR251" s="20"/>
      <c r="QBS251" s="20"/>
      <c r="QBT251" s="20"/>
      <c r="QBU251" s="20"/>
      <c r="QBV251" s="20"/>
      <c r="QBW251" s="20"/>
      <c r="QBX251" s="20"/>
      <c r="QBY251" s="20"/>
      <c r="QBZ251" s="20"/>
      <c r="QCA251" s="20"/>
      <c r="QCB251" s="20"/>
      <c r="QCC251" s="20"/>
      <c r="QCD251" s="20"/>
      <c r="QCE251" s="20"/>
      <c r="QCF251" s="20"/>
      <c r="QCG251" s="20"/>
      <c r="QCH251" s="20"/>
      <c r="QCI251" s="20"/>
      <c r="QCJ251" s="20"/>
      <c r="QCK251" s="20"/>
      <c r="QCL251" s="20"/>
      <c r="QCM251" s="20"/>
      <c r="QCN251" s="20"/>
      <c r="QCO251" s="20"/>
      <c r="QCP251" s="20"/>
      <c r="QCQ251" s="20"/>
      <c r="QCR251" s="20"/>
      <c r="QCS251" s="20"/>
      <c r="QCT251" s="20"/>
      <c r="QCU251" s="20"/>
      <c r="QCV251" s="20"/>
      <c r="QCW251" s="20"/>
      <c r="QCX251" s="20"/>
      <c r="QCY251" s="20"/>
      <c r="QCZ251" s="20"/>
      <c r="QDA251" s="20"/>
      <c r="QDB251" s="20"/>
      <c r="QDC251" s="20"/>
      <c r="QDD251" s="20"/>
      <c r="QDE251" s="20"/>
      <c r="QDF251" s="20"/>
      <c r="QDG251" s="20"/>
      <c r="QDH251" s="20"/>
      <c r="QDI251" s="20"/>
      <c r="QDJ251" s="20"/>
      <c r="QDK251" s="20"/>
      <c r="QDL251" s="20"/>
      <c r="QDM251" s="20"/>
      <c r="QDN251" s="20"/>
      <c r="QDO251" s="20"/>
      <c r="QDP251" s="20"/>
      <c r="QDQ251" s="20"/>
      <c r="QDR251" s="20"/>
      <c r="QDS251" s="20"/>
      <c r="QDT251" s="20"/>
      <c r="QDU251" s="20"/>
      <c r="QDV251" s="20"/>
      <c r="QDW251" s="20"/>
      <c r="QDX251" s="20"/>
      <c r="QDY251" s="20"/>
      <c r="QDZ251" s="20"/>
      <c r="QEA251" s="20"/>
      <c r="QEB251" s="20"/>
      <c r="QEC251" s="20"/>
      <c r="QED251" s="20"/>
      <c r="QEE251" s="20"/>
      <c r="QEF251" s="20"/>
      <c r="QEG251" s="20"/>
      <c r="QEH251" s="20"/>
      <c r="QEI251" s="20"/>
      <c r="QEJ251" s="20"/>
      <c r="QEK251" s="20"/>
      <c r="QEL251" s="20"/>
      <c r="QEM251" s="20"/>
      <c r="QEN251" s="20"/>
      <c r="QEO251" s="20"/>
      <c r="QEP251" s="20"/>
      <c r="QEQ251" s="20"/>
      <c r="QER251" s="20"/>
      <c r="QES251" s="20"/>
      <c r="QET251" s="20"/>
      <c r="QEU251" s="20"/>
      <c r="QEV251" s="20"/>
      <c r="QEW251" s="20"/>
      <c r="QEX251" s="20"/>
      <c r="QEY251" s="20"/>
      <c r="QEZ251" s="20"/>
      <c r="QFA251" s="20"/>
      <c r="QFB251" s="20"/>
      <c r="QFC251" s="20"/>
      <c r="QFD251" s="20"/>
      <c r="QFE251" s="20"/>
      <c r="QFF251" s="20"/>
      <c r="QFG251" s="20"/>
      <c r="QFH251" s="20"/>
      <c r="QFI251" s="20"/>
      <c r="QFJ251" s="20"/>
      <c r="QFK251" s="20"/>
      <c r="QFL251" s="20"/>
      <c r="QFM251" s="20"/>
      <c r="QFN251" s="20"/>
      <c r="QFO251" s="20"/>
      <c r="QFP251" s="20"/>
      <c r="QFQ251" s="20"/>
      <c r="QFR251" s="20"/>
      <c r="QFS251" s="20"/>
      <c r="QFT251" s="20"/>
      <c r="QFU251" s="20"/>
      <c r="QFV251" s="20"/>
      <c r="QFW251" s="20"/>
      <c r="QFX251" s="20"/>
      <c r="QFY251" s="20"/>
      <c r="QFZ251" s="20"/>
      <c r="QGA251" s="20"/>
      <c r="QGB251" s="20"/>
      <c r="QGC251" s="20"/>
      <c r="QGD251" s="20"/>
      <c r="QGE251" s="20"/>
      <c r="QGF251" s="20"/>
      <c r="QGG251" s="20"/>
      <c r="QGH251" s="20"/>
      <c r="QGI251" s="20"/>
      <c r="QGJ251" s="20"/>
      <c r="QGK251" s="20"/>
      <c r="QGL251" s="20"/>
      <c r="QGM251" s="20"/>
      <c r="QGN251" s="20"/>
      <c r="QGO251" s="20"/>
      <c r="QGP251" s="20"/>
      <c r="QGQ251" s="20"/>
      <c r="QGR251" s="20"/>
      <c r="QGS251" s="20"/>
      <c r="QGT251" s="20"/>
      <c r="QGU251" s="20"/>
      <c r="QGV251" s="20"/>
      <c r="QGW251" s="20"/>
      <c r="QGX251" s="20"/>
      <c r="QGY251" s="20"/>
      <c r="QGZ251" s="20"/>
      <c r="QHA251" s="20"/>
      <c r="QHB251" s="20"/>
      <c r="QHC251" s="20"/>
      <c r="QHD251" s="20"/>
      <c r="QHE251" s="20"/>
      <c r="QHF251" s="20"/>
      <c r="QHG251" s="20"/>
      <c r="QHH251" s="20"/>
      <c r="QHI251" s="20"/>
      <c r="QHJ251" s="20"/>
      <c r="QHK251" s="20"/>
      <c r="QHL251" s="20"/>
      <c r="QHM251" s="20"/>
      <c r="QHN251" s="20"/>
      <c r="QHO251" s="20"/>
      <c r="QHP251" s="20"/>
      <c r="QHQ251" s="20"/>
      <c r="QHR251" s="20"/>
      <c r="QHS251" s="20"/>
      <c r="QHT251" s="20"/>
      <c r="QHU251" s="20"/>
      <c r="QHV251" s="20"/>
      <c r="QHW251" s="20"/>
      <c r="QHX251" s="20"/>
      <c r="QHY251" s="20"/>
      <c r="QHZ251" s="20"/>
      <c r="QIA251" s="20"/>
      <c r="QIB251" s="20"/>
      <c r="QIC251" s="20"/>
      <c r="QID251" s="20"/>
      <c r="QIE251" s="20"/>
      <c r="QIF251" s="20"/>
      <c r="QIG251" s="20"/>
      <c r="QIH251" s="20"/>
      <c r="QII251" s="20"/>
      <c r="QIJ251" s="20"/>
      <c r="QIK251" s="20"/>
      <c r="QIL251" s="20"/>
      <c r="QIM251" s="20"/>
      <c r="QIN251" s="20"/>
      <c r="QIO251" s="20"/>
      <c r="QIP251" s="20"/>
      <c r="QIQ251" s="20"/>
      <c r="QIR251" s="20"/>
      <c r="QIS251" s="20"/>
      <c r="QIT251" s="20"/>
      <c r="QIU251" s="20"/>
      <c r="QIV251" s="20"/>
      <c r="QIW251" s="20"/>
      <c r="QIX251" s="20"/>
      <c r="QIY251" s="20"/>
      <c r="QIZ251" s="20"/>
      <c r="QJA251" s="20"/>
      <c r="QJB251" s="20"/>
      <c r="QJC251" s="20"/>
      <c r="QJD251" s="20"/>
      <c r="QJE251" s="20"/>
      <c r="QJF251" s="20"/>
      <c r="QJG251" s="20"/>
      <c r="QJH251" s="20"/>
      <c r="QJI251" s="20"/>
      <c r="QJJ251" s="20"/>
      <c r="QJK251" s="20"/>
      <c r="QJL251" s="20"/>
      <c r="QJM251" s="20"/>
      <c r="QJN251" s="20"/>
      <c r="QJO251" s="20"/>
      <c r="QJP251" s="20"/>
      <c r="QJQ251" s="20"/>
      <c r="QJR251" s="20"/>
      <c r="QJS251" s="20"/>
      <c r="QJT251" s="20"/>
      <c r="QJU251" s="20"/>
      <c r="QJV251" s="20"/>
      <c r="QJW251" s="20"/>
      <c r="QJX251" s="20"/>
      <c r="QJY251" s="20"/>
      <c r="QJZ251" s="20"/>
      <c r="QKA251" s="20"/>
      <c r="QKB251" s="20"/>
      <c r="QKC251" s="20"/>
      <c r="QKD251" s="20"/>
      <c r="QKE251" s="20"/>
      <c r="QKF251" s="20"/>
      <c r="QKG251" s="20"/>
      <c r="QKH251" s="20"/>
      <c r="QKI251" s="20"/>
      <c r="QKJ251" s="20"/>
      <c r="QKK251" s="20"/>
      <c r="QKL251" s="20"/>
      <c r="QKM251" s="20"/>
      <c r="QKN251" s="20"/>
      <c r="QKO251" s="20"/>
      <c r="QKP251" s="20"/>
      <c r="QKQ251" s="20"/>
      <c r="QKR251" s="20"/>
      <c r="QKS251" s="20"/>
      <c r="QKT251" s="20"/>
      <c r="QKU251" s="20"/>
      <c r="QKV251" s="20"/>
      <c r="QKW251" s="20"/>
      <c r="QKX251" s="20"/>
      <c r="QKY251" s="20"/>
      <c r="QKZ251" s="20"/>
      <c r="QLA251" s="20"/>
      <c r="QLB251" s="20"/>
      <c r="QLC251" s="20"/>
      <c r="QLD251" s="20"/>
      <c r="QLE251" s="20"/>
      <c r="QLF251" s="20"/>
      <c r="QLG251" s="20"/>
      <c r="QLH251" s="20"/>
      <c r="QLI251" s="20"/>
      <c r="QLJ251" s="20"/>
      <c r="QLK251" s="20"/>
      <c r="QLL251" s="20"/>
      <c r="QLM251" s="20"/>
      <c r="QLN251" s="20"/>
      <c r="QLO251" s="20"/>
      <c r="QLP251" s="20"/>
      <c r="QLQ251" s="20"/>
      <c r="QLR251" s="20"/>
      <c r="QLS251" s="20"/>
      <c r="QLT251" s="20"/>
      <c r="QLU251" s="20"/>
      <c r="QLV251" s="20"/>
      <c r="QLW251" s="20"/>
      <c r="QLX251" s="20"/>
      <c r="QLY251" s="20"/>
      <c r="QLZ251" s="20"/>
      <c r="QMA251" s="20"/>
      <c r="QMB251" s="20"/>
      <c r="QMC251" s="20"/>
      <c r="QMD251" s="20"/>
      <c r="QME251" s="20"/>
      <c r="QMF251" s="20"/>
      <c r="QMG251" s="20"/>
      <c r="QMH251" s="20"/>
      <c r="QMI251" s="20"/>
      <c r="QMJ251" s="20"/>
      <c r="QMK251" s="20"/>
      <c r="QML251" s="20"/>
      <c r="QMM251" s="20"/>
      <c r="QMN251" s="20"/>
      <c r="QMO251" s="20"/>
      <c r="QMP251" s="20"/>
      <c r="QMQ251" s="20"/>
      <c r="QMR251" s="20"/>
      <c r="QMS251" s="20"/>
      <c r="QMT251" s="20"/>
      <c r="QMU251" s="20"/>
      <c r="QMV251" s="20"/>
      <c r="QMW251" s="20"/>
      <c r="QMX251" s="20"/>
      <c r="QMY251" s="20"/>
      <c r="QMZ251" s="20"/>
      <c r="QNA251" s="20"/>
      <c r="QNB251" s="20"/>
      <c r="QNC251" s="20"/>
      <c r="QND251" s="20"/>
      <c r="QNE251" s="20"/>
      <c r="QNF251" s="20"/>
      <c r="QNG251" s="20"/>
      <c r="QNH251" s="20"/>
      <c r="QNI251" s="20"/>
      <c r="QNJ251" s="20"/>
      <c r="QNK251" s="20"/>
      <c r="QNL251" s="20"/>
      <c r="QNM251" s="20"/>
      <c r="QNN251" s="20"/>
      <c r="QNO251" s="20"/>
      <c r="QNP251" s="20"/>
      <c r="QNQ251" s="20"/>
      <c r="QNR251" s="20"/>
      <c r="QNS251" s="20"/>
      <c r="QNT251" s="20"/>
      <c r="QNU251" s="20"/>
      <c r="QNV251" s="20"/>
      <c r="QNW251" s="20"/>
      <c r="QNX251" s="20"/>
      <c r="QNY251" s="20"/>
      <c r="QNZ251" s="20"/>
      <c r="QOA251" s="20"/>
      <c r="QOB251" s="20"/>
      <c r="QOC251" s="20"/>
      <c r="QOD251" s="20"/>
      <c r="QOE251" s="20"/>
      <c r="QOF251" s="20"/>
      <c r="QOG251" s="20"/>
      <c r="QOH251" s="20"/>
      <c r="QOI251" s="20"/>
      <c r="QOJ251" s="20"/>
      <c r="QOK251" s="20"/>
      <c r="QOL251" s="20"/>
      <c r="QOM251" s="20"/>
      <c r="QON251" s="20"/>
      <c r="QOO251" s="20"/>
      <c r="QOP251" s="20"/>
      <c r="QOQ251" s="20"/>
      <c r="QOR251" s="20"/>
      <c r="QOS251" s="20"/>
      <c r="QOT251" s="20"/>
      <c r="QOU251" s="20"/>
      <c r="QOV251" s="20"/>
      <c r="QOW251" s="20"/>
      <c r="QOX251" s="20"/>
      <c r="QOY251" s="20"/>
      <c r="QOZ251" s="20"/>
      <c r="QPA251" s="20"/>
      <c r="QPB251" s="20"/>
      <c r="QPC251" s="20"/>
      <c r="QPD251" s="20"/>
      <c r="QPE251" s="20"/>
      <c r="QPF251" s="20"/>
      <c r="QPG251" s="20"/>
      <c r="QPH251" s="20"/>
      <c r="QPI251" s="20"/>
      <c r="QPJ251" s="20"/>
      <c r="QPK251" s="20"/>
      <c r="QPL251" s="20"/>
      <c r="QPM251" s="20"/>
      <c r="QPN251" s="20"/>
      <c r="QPO251" s="20"/>
      <c r="QPP251" s="20"/>
      <c r="QPQ251" s="20"/>
      <c r="QPR251" s="20"/>
      <c r="QPS251" s="20"/>
      <c r="QPT251" s="20"/>
      <c r="QPU251" s="20"/>
      <c r="QPV251" s="20"/>
      <c r="QPW251" s="20"/>
      <c r="QPX251" s="20"/>
      <c r="QPY251" s="20"/>
      <c r="QPZ251" s="20"/>
      <c r="QQA251" s="20"/>
      <c r="QQB251" s="20"/>
      <c r="QQC251" s="20"/>
      <c r="QQD251" s="20"/>
      <c r="QQE251" s="20"/>
      <c r="QQF251" s="20"/>
      <c r="QQG251" s="20"/>
      <c r="QQH251" s="20"/>
      <c r="QQI251" s="20"/>
      <c r="QQJ251" s="20"/>
      <c r="QQK251" s="20"/>
      <c r="QQL251" s="20"/>
      <c r="QQM251" s="20"/>
      <c r="QQN251" s="20"/>
      <c r="QQO251" s="20"/>
      <c r="QQP251" s="20"/>
      <c r="QQQ251" s="20"/>
      <c r="QQR251" s="20"/>
      <c r="QQS251" s="20"/>
      <c r="QQT251" s="20"/>
      <c r="QQU251" s="20"/>
      <c r="QQV251" s="20"/>
      <c r="QQW251" s="20"/>
      <c r="QQX251" s="20"/>
      <c r="QQY251" s="20"/>
      <c r="QQZ251" s="20"/>
      <c r="QRA251" s="20"/>
      <c r="QRB251" s="20"/>
      <c r="QRC251" s="20"/>
      <c r="QRD251" s="20"/>
      <c r="QRE251" s="20"/>
      <c r="QRF251" s="20"/>
      <c r="QRG251" s="20"/>
      <c r="QRH251" s="20"/>
      <c r="QRI251" s="20"/>
      <c r="QRJ251" s="20"/>
      <c r="QRK251" s="20"/>
      <c r="QRL251" s="20"/>
      <c r="QRM251" s="20"/>
      <c r="QRN251" s="20"/>
      <c r="QRO251" s="20"/>
      <c r="QRP251" s="20"/>
      <c r="QRQ251" s="20"/>
      <c r="QRR251" s="20"/>
      <c r="QRS251" s="20"/>
      <c r="QRT251" s="20"/>
      <c r="QRU251" s="20"/>
      <c r="QRV251" s="20"/>
      <c r="QRW251" s="20"/>
      <c r="QRX251" s="20"/>
      <c r="QRY251" s="20"/>
      <c r="QRZ251" s="20"/>
      <c r="QSA251" s="20"/>
      <c r="QSB251" s="20"/>
      <c r="QSC251" s="20"/>
      <c r="QSD251" s="20"/>
      <c r="QSE251" s="20"/>
      <c r="QSF251" s="20"/>
      <c r="QSG251" s="20"/>
      <c r="QSH251" s="20"/>
      <c r="QSI251" s="20"/>
      <c r="QSJ251" s="20"/>
      <c r="QSK251" s="20"/>
      <c r="QSL251" s="20"/>
      <c r="QSM251" s="20"/>
      <c r="QSN251" s="20"/>
      <c r="QSO251" s="20"/>
      <c r="QSP251" s="20"/>
      <c r="QSQ251" s="20"/>
      <c r="QSR251" s="20"/>
      <c r="QSS251" s="20"/>
      <c r="QST251" s="20"/>
      <c r="QSU251" s="20"/>
      <c r="QSV251" s="20"/>
      <c r="QSW251" s="20"/>
      <c r="QSX251" s="20"/>
      <c r="QSY251" s="20"/>
      <c r="QSZ251" s="20"/>
      <c r="QTA251" s="20"/>
      <c r="QTB251" s="20"/>
      <c r="QTC251" s="20"/>
      <c r="QTD251" s="20"/>
      <c r="QTE251" s="20"/>
      <c r="QTF251" s="20"/>
      <c r="QTG251" s="20"/>
      <c r="QTH251" s="20"/>
      <c r="QTI251" s="20"/>
      <c r="QTJ251" s="20"/>
      <c r="QTK251" s="20"/>
      <c r="QTL251" s="20"/>
      <c r="QTM251" s="20"/>
      <c r="QTN251" s="20"/>
      <c r="QTO251" s="20"/>
      <c r="QTP251" s="20"/>
      <c r="QTQ251" s="20"/>
      <c r="QTR251" s="20"/>
      <c r="QTS251" s="20"/>
      <c r="QTT251" s="20"/>
      <c r="QTU251" s="20"/>
      <c r="QTV251" s="20"/>
      <c r="QTW251" s="20"/>
      <c r="QTX251" s="20"/>
      <c r="QTY251" s="20"/>
      <c r="QTZ251" s="20"/>
      <c r="QUA251" s="20"/>
      <c r="QUB251" s="20"/>
      <c r="QUC251" s="20"/>
      <c r="QUD251" s="20"/>
      <c r="QUE251" s="20"/>
      <c r="QUF251" s="20"/>
      <c r="QUG251" s="20"/>
      <c r="QUH251" s="20"/>
      <c r="QUI251" s="20"/>
      <c r="QUJ251" s="20"/>
      <c r="QUK251" s="20"/>
      <c r="QUL251" s="20"/>
      <c r="QUM251" s="20"/>
      <c r="QUN251" s="20"/>
      <c r="QUO251" s="20"/>
      <c r="QUP251" s="20"/>
      <c r="QUQ251" s="20"/>
      <c r="QUR251" s="20"/>
      <c r="QUS251" s="20"/>
      <c r="QUT251" s="20"/>
      <c r="QUU251" s="20"/>
      <c r="QUV251" s="20"/>
      <c r="QUW251" s="20"/>
      <c r="QUX251" s="20"/>
      <c r="QUY251" s="20"/>
      <c r="QUZ251" s="20"/>
      <c r="QVA251" s="20"/>
      <c r="QVB251" s="20"/>
      <c r="QVC251" s="20"/>
      <c r="QVD251" s="20"/>
      <c r="QVE251" s="20"/>
      <c r="QVF251" s="20"/>
      <c r="QVG251" s="20"/>
      <c r="QVH251" s="20"/>
      <c r="QVI251" s="20"/>
      <c r="QVJ251" s="20"/>
      <c r="QVK251" s="20"/>
      <c r="QVL251" s="20"/>
      <c r="QVM251" s="20"/>
      <c r="QVN251" s="20"/>
      <c r="QVO251" s="20"/>
      <c r="QVP251" s="20"/>
      <c r="QVQ251" s="20"/>
      <c r="QVR251" s="20"/>
      <c r="QVS251" s="20"/>
      <c r="QVT251" s="20"/>
      <c r="QVU251" s="20"/>
      <c r="QVV251" s="20"/>
      <c r="QVW251" s="20"/>
      <c r="QVX251" s="20"/>
      <c r="QVY251" s="20"/>
      <c r="QVZ251" s="20"/>
      <c r="QWA251" s="20"/>
      <c r="QWB251" s="20"/>
      <c r="QWC251" s="20"/>
      <c r="QWD251" s="20"/>
      <c r="QWE251" s="20"/>
      <c r="QWF251" s="20"/>
      <c r="QWG251" s="20"/>
      <c r="QWH251" s="20"/>
      <c r="QWI251" s="20"/>
      <c r="QWJ251" s="20"/>
      <c r="QWK251" s="20"/>
      <c r="QWL251" s="20"/>
      <c r="QWM251" s="20"/>
      <c r="QWN251" s="20"/>
      <c r="QWO251" s="20"/>
      <c r="QWP251" s="20"/>
      <c r="QWQ251" s="20"/>
      <c r="QWR251" s="20"/>
      <c r="QWS251" s="20"/>
      <c r="QWT251" s="20"/>
      <c r="QWU251" s="20"/>
      <c r="QWV251" s="20"/>
      <c r="QWW251" s="20"/>
      <c r="QWX251" s="20"/>
      <c r="QWY251" s="20"/>
      <c r="QWZ251" s="20"/>
      <c r="QXA251" s="20"/>
      <c r="QXB251" s="20"/>
      <c r="QXC251" s="20"/>
      <c r="QXD251" s="20"/>
      <c r="QXE251" s="20"/>
      <c r="QXF251" s="20"/>
      <c r="QXG251" s="20"/>
      <c r="QXH251" s="20"/>
      <c r="QXI251" s="20"/>
      <c r="QXJ251" s="20"/>
      <c r="QXK251" s="20"/>
      <c r="QXL251" s="20"/>
      <c r="QXM251" s="20"/>
      <c r="QXN251" s="20"/>
      <c r="QXO251" s="20"/>
      <c r="QXP251" s="20"/>
      <c r="QXQ251" s="20"/>
      <c r="QXR251" s="20"/>
      <c r="QXS251" s="20"/>
      <c r="QXT251" s="20"/>
      <c r="QXU251" s="20"/>
      <c r="QXV251" s="20"/>
      <c r="QXW251" s="20"/>
      <c r="QXX251" s="20"/>
      <c r="QXY251" s="20"/>
      <c r="QXZ251" s="20"/>
      <c r="QYA251" s="20"/>
      <c r="QYB251" s="20"/>
      <c r="QYC251" s="20"/>
      <c r="QYD251" s="20"/>
      <c r="QYE251" s="20"/>
      <c r="QYF251" s="20"/>
      <c r="QYG251" s="20"/>
      <c r="QYH251" s="20"/>
      <c r="QYI251" s="20"/>
      <c r="QYJ251" s="20"/>
      <c r="QYK251" s="20"/>
      <c r="QYL251" s="20"/>
      <c r="QYM251" s="20"/>
      <c r="QYN251" s="20"/>
      <c r="QYO251" s="20"/>
      <c r="QYP251" s="20"/>
      <c r="QYQ251" s="20"/>
      <c r="QYR251" s="20"/>
      <c r="QYS251" s="20"/>
      <c r="QYT251" s="20"/>
      <c r="QYU251" s="20"/>
      <c r="QYV251" s="20"/>
      <c r="QYW251" s="20"/>
      <c r="QYX251" s="20"/>
      <c r="QYY251" s="20"/>
      <c r="QYZ251" s="20"/>
      <c r="QZA251" s="20"/>
      <c r="QZB251" s="20"/>
      <c r="QZC251" s="20"/>
      <c r="QZD251" s="20"/>
      <c r="QZE251" s="20"/>
      <c r="QZF251" s="20"/>
      <c r="QZG251" s="20"/>
      <c r="QZH251" s="20"/>
      <c r="QZI251" s="20"/>
      <c r="QZJ251" s="20"/>
      <c r="QZK251" s="20"/>
      <c r="QZL251" s="20"/>
      <c r="QZM251" s="20"/>
      <c r="QZN251" s="20"/>
      <c r="QZO251" s="20"/>
      <c r="QZP251" s="20"/>
      <c r="QZQ251" s="20"/>
      <c r="QZR251" s="20"/>
      <c r="QZS251" s="20"/>
      <c r="QZT251" s="20"/>
      <c r="QZU251" s="20"/>
      <c r="QZV251" s="20"/>
      <c r="QZW251" s="20"/>
      <c r="QZX251" s="20"/>
      <c r="QZY251" s="20"/>
      <c r="QZZ251" s="20"/>
      <c r="RAA251" s="20"/>
      <c r="RAB251" s="20"/>
      <c r="RAC251" s="20"/>
      <c r="RAD251" s="20"/>
      <c r="RAE251" s="20"/>
      <c r="RAF251" s="20"/>
      <c r="RAG251" s="20"/>
      <c r="RAH251" s="20"/>
      <c r="RAI251" s="20"/>
      <c r="RAJ251" s="20"/>
      <c r="RAK251" s="20"/>
      <c r="RAL251" s="20"/>
      <c r="RAM251" s="20"/>
      <c r="RAN251" s="20"/>
      <c r="RAO251" s="20"/>
      <c r="RAP251" s="20"/>
      <c r="RAQ251" s="20"/>
      <c r="RAR251" s="20"/>
      <c r="RAS251" s="20"/>
      <c r="RAT251" s="20"/>
      <c r="RAU251" s="20"/>
      <c r="RAV251" s="20"/>
      <c r="RAW251" s="20"/>
      <c r="RAX251" s="20"/>
      <c r="RAY251" s="20"/>
      <c r="RAZ251" s="20"/>
      <c r="RBA251" s="20"/>
      <c r="RBB251" s="20"/>
      <c r="RBC251" s="20"/>
      <c r="RBD251" s="20"/>
      <c r="RBE251" s="20"/>
      <c r="RBF251" s="20"/>
      <c r="RBG251" s="20"/>
      <c r="RBH251" s="20"/>
      <c r="RBI251" s="20"/>
      <c r="RBJ251" s="20"/>
      <c r="RBK251" s="20"/>
      <c r="RBL251" s="20"/>
      <c r="RBM251" s="20"/>
      <c r="RBN251" s="20"/>
      <c r="RBO251" s="20"/>
      <c r="RBP251" s="20"/>
      <c r="RBQ251" s="20"/>
      <c r="RBR251" s="20"/>
      <c r="RBS251" s="20"/>
      <c r="RBT251" s="20"/>
      <c r="RBU251" s="20"/>
      <c r="RBV251" s="20"/>
      <c r="RBW251" s="20"/>
      <c r="RBX251" s="20"/>
      <c r="RBY251" s="20"/>
      <c r="RBZ251" s="20"/>
      <c r="RCA251" s="20"/>
      <c r="RCB251" s="20"/>
      <c r="RCC251" s="20"/>
      <c r="RCD251" s="20"/>
      <c r="RCE251" s="20"/>
      <c r="RCF251" s="20"/>
      <c r="RCG251" s="20"/>
      <c r="RCH251" s="20"/>
      <c r="RCI251" s="20"/>
      <c r="RCJ251" s="20"/>
      <c r="RCK251" s="20"/>
      <c r="RCL251" s="20"/>
      <c r="RCM251" s="20"/>
      <c r="RCN251" s="20"/>
      <c r="RCO251" s="20"/>
      <c r="RCP251" s="20"/>
      <c r="RCQ251" s="20"/>
      <c r="RCR251" s="20"/>
      <c r="RCS251" s="20"/>
      <c r="RCT251" s="20"/>
      <c r="RCU251" s="20"/>
      <c r="RCV251" s="20"/>
      <c r="RCW251" s="20"/>
      <c r="RCX251" s="20"/>
      <c r="RCY251" s="20"/>
      <c r="RCZ251" s="20"/>
      <c r="RDA251" s="20"/>
      <c r="RDB251" s="20"/>
      <c r="RDC251" s="20"/>
      <c r="RDD251" s="20"/>
      <c r="RDE251" s="20"/>
      <c r="RDF251" s="20"/>
      <c r="RDG251" s="20"/>
      <c r="RDH251" s="20"/>
      <c r="RDI251" s="20"/>
      <c r="RDJ251" s="20"/>
      <c r="RDK251" s="20"/>
      <c r="RDL251" s="20"/>
      <c r="RDM251" s="20"/>
      <c r="RDN251" s="20"/>
      <c r="RDO251" s="20"/>
      <c r="RDP251" s="20"/>
      <c r="RDQ251" s="20"/>
      <c r="RDR251" s="20"/>
      <c r="RDS251" s="20"/>
      <c r="RDT251" s="20"/>
      <c r="RDU251" s="20"/>
      <c r="RDV251" s="20"/>
      <c r="RDW251" s="20"/>
      <c r="RDX251" s="20"/>
      <c r="RDY251" s="20"/>
      <c r="RDZ251" s="20"/>
      <c r="REA251" s="20"/>
      <c r="REB251" s="20"/>
      <c r="REC251" s="20"/>
      <c r="RED251" s="20"/>
      <c r="REE251" s="20"/>
      <c r="REF251" s="20"/>
      <c r="REG251" s="20"/>
      <c r="REH251" s="20"/>
      <c r="REI251" s="20"/>
      <c r="REJ251" s="20"/>
      <c r="REK251" s="20"/>
      <c r="REL251" s="20"/>
      <c r="REM251" s="20"/>
      <c r="REN251" s="20"/>
      <c r="REO251" s="20"/>
      <c r="REP251" s="20"/>
      <c r="REQ251" s="20"/>
      <c r="RER251" s="20"/>
      <c r="RES251" s="20"/>
      <c r="RET251" s="20"/>
      <c r="REU251" s="20"/>
      <c r="REV251" s="20"/>
      <c r="REW251" s="20"/>
      <c r="REX251" s="20"/>
      <c r="REY251" s="20"/>
      <c r="REZ251" s="20"/>
      <c r="RFA251" s="20"/>
      <c r="RFB251" s="20"/>
      <c r="RFC251" s="20"/>
      <c r="RFD251" s="20"/>
      <c r="RFE251" s="20"/>
      <c r="RFF251" s="20"/>
      <c r="RFG251" s="20"/>
      <c r="RFH251" s="20"/>
      <c r="RFI251" s="20"/>
      <c r="RFJ251" s="20"/>
      <c r="RFK251" s="20"/>
      <c r="RFL251" s="20"/>
      <c r="RFM251" s="20"/>
      <c r="RFN251" s="20"/>
      <c r="RFO251" s="20"/>
      <c r="RFP251" s="20"/>
      <c r="RFQ251" s="20"/>
      <c r="RFR251" s="20"/>
      <c r="RFS251" s="20"/>
      <c r="RFT251" s="20"/>
      <c r="RFU251" s="20"/>
      <c r="RFV251" s="20"/>
      <c r="RFW251" s="20"/>
      <c r="RFX251" s="20"/>
      <c r="RFY251" s="20"/>
      <c r="RFZ251" s="20"/>
      <c r="RGA251" s="20"/>
      <c r="RGB251" s="20"/>
      <c r="RGC251" s="20"/>
      <c r="RGD251" s="20"/>
      <c r="RGE251" s="20"/>
      <c r="RGF251" s="20"/>
      <c r="RGG251" s="20"/>
      <c r="RGH251" s="20"/>
      <c r="RGI251" s="20"/>
      <c r="RGJ251" s="20"/>
      <c r="RGK251" s="20"/>
      <c r="RGL251" s="20"/>
      <c r="RGM251" s="20"/>
      <c r="RGN251" s="20"/>
      <c r="RGO251" s="20"/>
      <c r="RGP251" s="20"/>
      <c r="RGQ251" s="20"/>
      <c r="RGR251" s="20"/>
      <c r="RGS251" s="20"/>
      <c r="RGT251" s="20"/>
      <c r="RGU251" s="20"/>
      <c r="RGV251" s="20"/>
      <c r="RGW251" s="20"/>
      <c r="RGX251" s="20"/>
      <c r="RGY251" s="20"/>
      <c r="RGZ251" s="20"/>
      <c r="RHA251" s="20"/>
      <c r="RHB251" s="20"/>
      <c r="RHC251" s="20"/>
      <c r="RHD251" s="20"/>
      <c r="RHE251" s="20"/>
      <c r="RHF251" s="20"/>
      <c r="RHG251" s="20"/>
      <c r="RHH251" s="20"/>
      <c r="RHI251" s="20"/>
      <c r="RHJ251" s="20"/>
      <c r="RHK251" s="20"/>
      <c r="RHL251" s="20"/>
      <c r="RHM251" s="20"/>
      <c r="RHN251" s="20"/>
      <c r="RHO251" s="20"/>
      <c r="RHP251" s="20"/>
      <c r="RHQ251" s="20"/>
      <c r="RHR251" s="20"/>
      <c r="RHS251" s="20"/>
      <c r="RHT251" s="20"/>
      <c r="RHU251" s="20"/>
      <c r="RHV251" s="20"/>
      <c r="RHW251" s="20"/>
      <c r="RHX251" s="20"/>
      <c r="RHY251" s="20"/>
      <c r="RHZ251" s="20"/>
      <c r="RIA251" s="20"/>
      <c r="RIB251" s="20"/>
      <c r="RIC251" s="20"/>
      <c r="RID251" s="20"/>
      <c r="RIE251" s="20"/>
      <c r="RIF251" s="20"/>
      <c r="RIG251" s="20"/>
      <c r="RIH251" s="20"/>
      <c r="RII251" s="20"/>
      <c r="RIJ251" s="20"/>
      <c r="RIK251" s="20"/>
      <c r="RIL251" s="20"/>
      <c r="RIM251" s="20"/>
      <c r="RIN251" s="20"/>
      <c r="RIO251" s="20"/>
      <c r="RIP251" s="20"/>
      <c r="RIQ251" s="20"/>
      <c r="RIR251" s="20"/>
      <c r="RIS251" s="20"/>
      <c r="RIT251" s="20"/>
      <c r="RIU251" s="20"/>
      <c r="RIV251" s="20"/>
      <c r="RIW251" s="20"/>
      <c r="RIX251" s="20"/>
      <c r="RIY251" s="20"/>
      <c r="RIZ251" s="20"/>
      <c r="RJA251" s="20"/>
      <c r="RJB251" s="20"/>
      <c r="RJC251" s="20"/>
      <c r="RJD251" s="20"/>
      <c r="RJE251" s="20"/>
      <c r="RJF251" s="20"/>
      <c r="RJG251" s="20"/>
      <c r="RJH251" s="20"/>
      <c r="RJI251" s="20"/>
      <c r="RJJ251" s="20"/>
      <c r="RJK251" s="20"/>
      <c r="RJL251" s="20"/>
      <c r="RJM251" s="20"/>
      <c r="RJN251" s="20"/>
      <c r="RJO251" s="20"/>
      <c r="RJP251" s="20"/>
      <c r="RJQ251" s="20"/>
      <c r="RJR251" s="20"/>
      <c r="RJS251" s="20"/>
      <c r="RJT251" s="20"/>
      <c r="RJU251" s="20"/>
      <c r="RJV251" s="20"/>
      <c r="RJW251" s="20"/>
      <c r="RJX251" s="20"/>
      <c r="RJY251" s="20"/>
      <c r="RJZ251" s="20"/>
      <c r="RKA251" s="20"/>
      <c r="RKB251" s="20"/>
      <c r="RKC251" s="20"/>
      <c r="RKD251" s="20"/>
      <c r="RKE251" s="20"/>
      <c r="RKF251" s="20"/>
      <c r="RKG251" s="20"/>
      <c r="RKH251" s="20"/>
      <c r="RKI251" s="20"/>
      <c r="RKJ251" s="20"/>
      <c r="RKK251" s="20"/>
      <c r="RKL251" s="20"/>
      <c r="RKM251" s="20"/>
      <c r="RKN251" s="20"/>
      <c r="RKO251" s="20"/>
      <c r="RKP251" s="20"/>
      <c r="RKQ251" s="20"/>
      <c r="RKR251" s="20"/>
      <c r="RKS251" s="20"/>
      <c r="RKT251" s="20"/>
      <c r="RKU251" s="20"/>
      <c r="RKV251" s="20"/>
      <c r="RKW251" s="20"/>
      <c r="RKX251" s="20"/>
      <c r="RKY251" s="20"/>
      <c r="RKZ251" s="20"/>
      <c r="RLA251" s="20"/>
      <c r="RLB251" s="20"/>
      <c r="RLC251" s="20"/>
      <c r="RLD251" s="20"/>
      <c r="RLE251" s="20"/>
      <c r="RLF251" s="20"/>
      <c r="RLG251" s="20"/>
      <c r="RLH251" s="20"/>
      <c r="RLI251" s="20"/>
      <c r="RLJ251" s="20"/>
      <c r="RLK251" s="20"/>
      <c r="RLL251" s="20"/>
      <c r="RLM251" s="20"/>
      <c r="RLN251" s="20"/>
      <c r="RLO251" s="20"/>
      <c r="RLP251" s="20"/>
      <c r="RLQ251" s="20"/>
      <c r="RLR251" s="20"/>
      <c r="RLS251" s="20"/>
      <c r="RLT251" s="20"/>
      <c r="RLU251" s="20"/>
      <c r="RLV251" s="20"/>
      <c r="RLW251" s="20"/>
      <c r="RLX251" s="20"/>
      <c r="RLY251" s="20"/>
      <c r="RLZ251" s="20"/>
      <c r="RMA251" s="20"/>
      <c r="RMB251" s="20"/>
      <c r="RMC251" s="20"/>
      <c r="RMD251" s="20"/>
      <c r="RME251" s="20"/>
      <c r="RMF251" s="20"/>
      <c r="RMG251" s="20"/>
      <c r="RMH251" s="20"/>
      <c r="RMI251" s="20"/>
      <c r="RMJ251" s="20"/>
      <c r="RMK251" s="20"/>
      <c r="RML251" s="20"/>
      <c r="RMM251" s="20"/>
      <c r="RMN251" s="20"/>
      <c r="RMO251" s="20"/>
      <c r="RMP251" s="20"/>
      <c r="RMQ251" s="20"/>
      <c r="RMR251" s="20"/>
      <c r="RMS251" s="20"/>
      <c r="RMT251" s="20"/>
      <c r="RMU251" s="20"/>
      <c r="RMV251" s="20"/>
      <c r="RMW251" s="20"/>
      <c r="RMX251" s="20"/>
      <c r="RMY251" s="20"/>
      <c r="RMZ251" s="20"/>
      <c r="RNA251" s="20"/>
      <c r="RNB251" s="20"/>
      <c r="RNC251" s="20"/>
      <c r="RND251" s="20"/>
      <c r="RNE251" s="20"/>
      <c r="RNF251" s="20"/>
      <c r="RNG251" s="20"/>
      <c r="RNH251" s="20"/>
      <c r="RNI251" s="20"/>
      <c r="RNJ251" s="20"/>
      <c r="RNK251" s="20"/>
      <c r="RNL251" s="20"/>
      <c r="RNM251" s="20"/>
      <c r="RNN251" s="20"/>
      <c r="RNO251" s="20"/>
      <c r="RNP251" s="20"/>
      <c r="RNQ251" s="20"/>
      <c r="RNR251" s="20"/>
      <c r="RNS251" s="20"/>
      <c r="RNT251" s="20"/>
      <c r="RNU251" s="20"/>
      <c r="RNV251" s="20"/>
      <c r="RNW251" s="20"/>
      <c r="RNX251" s="20"/>
      <c r="RNY251" s="20"/>
      <c r="RNZ251" s="20"/>
      <c r="ROA251" s="20"/>
      <c r="ROB251" s="20"/>
      <c r="ROC251" s="20"/>
      <c r="ROD251" s="20"/>
      <c r="ROE251" s="20"/>
      <c r="ROF251" s="20"/>
      <c r="ROG251" s="20"/>
      <c r="ROH251" s="20"/>
      <c r="ROI251" s="20"/>
      <c r="ROJ251" s="20"/>
      <c r="ROK251" s="20"/>
      <c r="ROL251" s="20"/>
      <c r="ROM251" s="20"/>
      <c r="RON251" s="20"/>
      <c r="ROO251" s="20"/>
      <c r="ROP251" s="20"/>
      <c r="ROQ251" s="20"/>
      <c r="ROR251" s="20"/>
      <c r="ROS251" s="20"/>
      <c r="ROT251" s="20"/>
      <c r="ROU251" s="20"/>
      <c r="ROV251" s="20"/>
      <c r="ROW251" s="20"/>
      <c r="ROX251" s="20"/>
      <c r="ROY251" s="20"/>
      <c r="ROZ251" s="20"/>
      <c r="RPA251" s="20"/>
      <c r="RPB251" s="20"/>
      <c r="RPC251" s="20"/>
      <c r="RPD251" s="20"/>
      <c r="RPE251" s="20"/>
      <c r="RPF251" s="20"/>
      <c r="RPG251" s="20"/>
      <c r="RPH251" s="20"/>
      <c r="RPI251" s="20"/>
      <c r="RPJ251" s="20"/>
      <c r="RPK251" s="20"/>
      <c r="RPL251" s="20"/>
      <c r="RPM251" s="20"/>
      <c r="RPN251" s="20"/>
      <c r="RPO251" s="20"/>
      <c r="RPP251" s="20"/>
      <c r="RPQ251" s="20"/>
      <c r="RPR251" s="20"/>
      <c r="RPS251" s="20"/>
      <c r="RPT251" s="20"/>
      <c r="RPU251" s="20"/>
      <c r="RPV251" s="20"/>
      <c r="RPW251" s="20"/>
      <c r="RPX251" s="20"/>
      <c r="RPY251" s="20"/>
      <c r="RPZ251" s="20"/>
      <c r="RQA251" s="20"/>
      <c r="RQB251" s="20"/>
      <c r="RQC251" s="20"/>
      <c r="RQD251" s="20"/>
      <c r="RQE251" s="20"/>
      <c r="RQF251" s="20"/>
      <c r="RQG251" s="20"/>
      <c r="RQH251" s="20"/>
      <c r="RQI251" s="20"/>
      <c r="RQJ251" s="20"/>
      <c r="RQK251" s="20"/>
      <c r="RQL251" s="20"/>
      <c r="RQM251" s="20"/>
      <c r="RQN251" s="20"/>
      <c r="RQO251" s="20"/>
      <c r="RQP251" s="20"/>
      <c r="RQQ251" s="20"/>
      <c r="RQR251" s="20"/>
      <c r="RQS251" s="20"/>
      <c r="RQT251" s="20"/>
      <c r="RQU251" s="20"/>
      <c r="RQV251" s="20"/>
      <c r="RQW251" s="20"/>
      <c r="RQX251" s="20"/>
      <c r="RQY251" s="20"/>
      <c r="RQZ251" s="20"/>
      <c r="RRA251" s="20"/>
      <c r="RRB251" s="20"/>
      <c r="RRC251" s="20"/>
      <c r="RRD251" s="20"/>
      <c r="RRE251" s="20"/>
      <c r="RRF251" s="20"/>
      <c r="RRG251" s="20"/>
      <c r="RRH251" s="20"/>
      <c r="RRI251" s="20"/>
      <c r="RRJ251" s="20"/>
      <c r="RRK251" s="20"/>
      <c r="RRL251" s="20"/>
      <c r="RRM251" s="20"/>
      <c r="RRN251" s="20"/>
      <c r="RRO251" s="20"/>
      <c r="RRP251" s="20"/>
      <c r="RRQ251" s="20"/>
      <c r="RRR251" s="20"/>
      <c r="RRS251" s="20"/>
      <c r="RRT251" s="20"/>
      <c r="RRU251" s="20"/>
      <c r="RRV251" s="20"/>
      <c r="RRW251" s="20"/>
      <c r="RRX251" s="20"/>
      <c r="RRY251" s="20"/>
      <c r="RRZ251" s="20"/>
      <c r="RSA251" s="20"/>
      <c r="RSB251" s="20"/>
      <c r="RSC251" s="20"/>
      <c r="RSD251" s="20"/>
      <c r="RSE251" s="20"/>
      <c r="RSF251" s="20"/>
      <c r="RSG251" s="20"/>
      <c r="RSH251" s="20"/>
      <c r="RSI251" s="20"/>
      <c r="RSJ251" s="20"/>
      <c r="RSK251" s="20"/>
      <c r="RSL251" s="20"/>
      <c r="RSM251" s="20"/>
      <c r="RSN251" s="20"/>
      <c r="RSO251" s="20"/>
      <c r="RSP251" s="20"/>
      <c r="RSQ251" s="20"/>
      <c r="RSR251" s="20"/>
      <c r="RSS251" s="20"/>
      <c r="RST251" s="20"/>
      <c r="RSU251" s="20"/>
      <c r="RSV251" s="20"/>
      <c r="RSW251" s="20"/>
      <c r="RSX251" s="20"/>
      <c r="RSY251" s="20"/>
      <c r="RSZ251" s="20"/>
      <c r="RTA251" s="20"/>
      <c r="RTB251" s="20"/>
      <c r="RTC251" s="20"/>
      <c r="RTD251" s="20"/>
      <c r="RTE251" s="20"/>
      <c r="RTF251" s="20"/>
      <c r="RTG251" s="20"/>
      <c r="RTH251" s="20"/>
      <c r="RTI251" s="20"/>
      <c r="RTJ251" s="20"/>
      <c r="RTK251" s="20"/>
      <c r="RTL251" s="20"/>
      <c r="RTM251" s="20"/>
      <c r="RTN251" s="20"/>
      <c r="RTO251" s="20"/>
      <c r="RTP251" s="20"/>
      <c r="RTQ251" s="20"/>
      <c r="RTR251" s="20"/>
      <c r="RTS251" s="20"/>
      <c r="RTT251" s="20"/>
      <c r="RTU251" s="20"/>
      <c r="RTV251" s="20"/>
      <c r="RTW251" s="20"/>
      <c r="RTX251" s="20"/>
      <c r="RTY251" s="20"/>
      <c r="RTZ251" s="20"/>
      <c r="RUA251" s="20"/>
      <c r="RUB251" s="20"/>
      <c r="RUC251" s="20"/>
      <c r="RUD251" s="20"/>
      <c r="RUE251" s="20"/>
      <c r="RUF251" s="20"/>
      <c r="RUG251" s="20"/>
      <c r="RUH251" s="20"/>
      <c r="RUI251" s="20"/>
      <c r="RUJ251" s="20"/>
      <c r="RUK251" s="20"/>
      <c r="RUL251" s="20"/>
      <c r="RUM251" s="20"/>
      <c r="RUN251" s="20"/>
      <c r="RUO251" s="20"/>
      <c r="RUP251" s="20"/>
      <c r="RUQ251" s="20"/>
      <c r="RUR251" s="20"/>
      <c r="RUS251" s="20"/>
      <c r="RUT251" s="20"/>
      <c r="RUU251" s="20"/>
      <c r="RUV251" s="20"/>
      <c r="RUW251" s="20"/>
      <c r="RUX251" s="20"/>
      <c r="RUY251" s="20"/>
      <c r="RUZ251" s="20"/>
      <c r="RVA251" s="20"/>
      <c r="RVB251" s="20"/>
      <c r="RVC251" s="20"/>
      <c r="RVD251" s="20"/>
      <c r="RVE251" s="20"/>
      <c r="RVF251" s="20"/>
      <c r="RVG251" s="20"/>
      <c r="RVH251" s="20"/>
      <c r="RVI251" s="20"/>
      <c r="RVJ251" s="20"/>
      <c r="RVK251" s="20"/>
      <c r="RVL251" s="20"/>
      <c r="RVM251" s="20"/>
      <c r="RVN251" s="20"/>
      <c r="RVO251" s="20"/>
      <c r="RVP251" s="20"/>
      <c r="RVQ251" s="20"/>
      <c r="RVR251" s="20"/>
      <c r="RVS251" s="20"/>
      <c r="RVT251" s="20"/>
      <c r="RVU251" s="20"/>
      <c r="RVV251" s="20"/>
      <c r="RVW251" s="20"/>
      <c r="RVX251" s="20"/>
      <c r="RVY251" s="20"/>
      <c r="RVZ251" s="20"/>
      <c r="RWA251" s="20"/>
      <c r="RWB251" s="20"/>
      <c r="RWC251" s="20"/>
      <c r="RWD251" s="20"/>
      <c r="RWE251" s="20"/>
      <c r="RWF251" s="20"/>
      <c r="RWG251" s="20"/>
      <c r="RWH251" s="20"/>
      <c r="RWI251" s="20"/>
      <c r="RWJ251" s="20"/>
      <c r="RWK251" s="20"/>
      <c r="RWL251" s="20"/>
      <c r="RWM251" s="20"/>
      <c r="RWN251" s="20"/>
      <c r="RWO251" s="20"/>
      <c r="RWP251" s="20"/>
      <c r="RWQ251" s="20"/>
      <c r="RWR251" s="20"/>
      <c r="RWS251" s="20"/>
      <c r="RWT251" s="20"/>
      <c r="RWU251" s="20"/>
      <c r="RWV251" s="20"/>
      <c r="RWW251" s="20"/>
      <c r="RWX251" s="20"/>
      <c r="RWY251" s="20"/>
      <c r="RWZ251" s="20"/>
      <c r="RXA251" s="20"/>
      <c r="RXB251" s="20"/>
      <c r="RXC251" s="20"/>
      <c r="RXD251" s="20"/>
      <c r="RXE251" s="20"/>
      <c r="RXF251" s="20"/>
      <c r="RXG251" s="20"/>
      <c r="RXH251" s="20"/>
      <c r="RXI251" s="20"/>
      <c r="RXJ251" s="20"/>
      <c r="RXK251" s="20"/>
      <c r="RXL251" s="20"/>
      <c r="RXM251" s="20"/>
      <c r="RXN251" s="20"/>
      <c r="RXO251" s="20"/>
      <c r="RXP251" s="20"/>
      <c r="RXQ251" s="20"/>
      <c r="RXR251" s="20"/>
      <c r="RXS251" s="20"/>
      <c r="RXT251" s="20"/>
      <c r="RXU251" s="20"/>
      <c r="RXV251" s="20"/>
      <c r="RXW251" s="20"/>
      <c r="RXX251" s="20"/>
      <c r="RXY251" s="20"/>
      <c r="RXZ251" s="20"/>
      <c r="RYA251" s="20"/>
      <c r="RYB251" s="20"/>
      <c r="RYC251" s="20"/>
      <c r="RYD251" s="20"/>
      <c r="RYE251" s="20"/>
      <c r="RYF251" s="20"/>
      <c r="RYG251" s="20"/>
      <c r="RYH251" s="20"/>
      <c r="RYI251" s="20"/>
      <c r="RYJ251" s="20"/>
      <c r="RYK251" s="20"/>
      <c r="RYL251" s="20"/>
      <c r="RYM251" s="20"/>
      <c r="RYN251" s="20"/>
      <c r="RYO251" s="20"/>
      <c r="RYP251" s="20"/>
      <c r="RYQ251" s="20"/>
      <c r="RYR251" s="20"/>
      <c r="RYS251" s="20"/>
      <c r="RYT251" s="20"/>
      <c r="RYU251" s="20"/>
      <c r="RYV251" s="20"/>
      <c r="RYW251" s="20"/>
      <c r="RYX251" s="20"/>
      <c r="RYY251" s="20"/>
      <c r="RYZ251" s="20"/>
      <c r="RZA251" s="20"/>
      <c r="RZB251" s="20"/>
      <c r="RZC251" s="20"/>
      <c r="RZD251" s="20"/>
      <c r="RZE251" s="20"/>
      <c r="RZF251" s="20"/>
      <c r="RZG251" s="20"/>
      <c r="RZH251" s="20"/>
      <c r="RZI251" s="20"/>
      <c r="RZJ251" s="20"/>
      <c r="RZK251" s="20"/>
      <c r="RZL251" s="20"/>
      <c r="RZM251" s="20"/>
      <c r="RZN251" s="20"/>
      <c r="RZO251" s="20"/>
      <c r="RZP251" s="20"/>
      <c r="RZQ251" s="20"/>
      <c r="RZR251" s="20"/>
      <c r="RZS251" s="20"/>
      <c r="RZT251" s="20"/>
      <c r="RZU251" s="20"/>
      <c r="RZV251" s="20"/>
      <c r="RZW251" s="20"/>
      <c r="RZX251" s="20"/>
      <c r="RZY251" s="20"/>
      <c r="RZZ251" s="20"/>
      <c r="SAA251" s="20"/>
      <c r="SAB251" s="20"/>
      <c r="SAC251" s="20"/>
      <c r="SAD251" s="20"/>
      <c r="SAE251" s="20"/>
      <c r="SAF251" s="20"/>
      <c r="SAG251" s="20"/>
      <c r="SAH251" s="20"/>
      <c r="SAI251" s="20"/>
      <c r="SAJ251" s="20"/>
      <c r="SAK251" s="20"/>
      <c r="SAL251" s="20"/>
      <c r="SAM251" s="20"/>
      <c r="SAN251" s="20"/>
      <c r="SAO251" s="20"/>
      <c r="SAP251" s="20"/>
      <c r="SAQ251" s="20"/>
      <c r="SAR251" s="20"/>
      <c r="SAS251" s="20"/>
      <c r="SAT251" s="20"/>
      <c r="SAU251" s="20"/>
      <c r="SAV251" s="20"/>
      <c r="SAW251" s="20"/>
      <c r="SAX251" s="20"/>
      <c r="SAY251" s="20"/>
      <c r="SAZ251" s="20"/>
      <c r="SBA251" s="20"/>
      <c r="SBB251" s="20"/>
      <c r="SBC251" s="20"/>
      <c r="SBD251" s="20"/>
      <c r="SBE251" s="20"/>
      <c r="SBF251" s="20"/>
      <c r="SBG251" s="20"/>
      <c r="SBH251" s="20"/>
      <c r="SBI251" s="20"/>
      <c r="SBJ251" s="20"/>
      <c r="SBK251" s="20"/>
      <c r="SBL251" s="20"/>
      <c r="SBM251" s="20"/>
      <c r="SBN251" s="20"/>
      <c r="SBO251" s="20"/>
      <c r="SBP251" s="20"/>
      <c r="SBQ251" s="20"/>
      <c r="SBR251" s="20"/>
      <c r="SBS251" s="20"/>
      <c r="SBT251" s="20"/>
      <c r="SBU251" s="20"/>
      <c r="SBV251" s="20"/>
      <c r="SBW251" s="20"/>
      <c r="SBX251" s="20"/>
      <c r="SBY251" s="20"/>
      <c r="SBZ251" s="20"/>
      <c r="SCA251" s="20"/>
      <c r="SCB251" s="20"/>
      <c r="SCC251" s="20"/>
      <c r="SCD251" s="20"/>
      <c r="SCE251" s="20"/>
      <c r="SCF251" s="20"/>
      <c r="SCG251" s="20"/>
      <c r="SCH251" s="20"/>
      <c r="SCI251" s="20"/>
      <c r="SCJ251" s="20"/>
      <c r="SCK251" s="20"/>
      <c r="SCL251" s="20"/>
      <c r="SCM251" s="20"/>
      <c r="SCN251" s="20"/>
      <c r="SCO251" s="20"/>
      <c r="SCP251" s="20"/>
      <c r="SCQ251" s="20"/>
      <c r="SCR251" s="20"/>
      <c r="SCS251" s="20"/>
      <c r="SCT251" s="20"/>
      <c r="SCU251" s="20"/>
      <c r="SCV251" s="20"/>
      <c r="SCW251" s="20"/>
      <c r="SCX251" s="20"/>
      <c r="SCY251" s="20"/>
      <c r="SCZ251" s="20"/>
      <c r="SDA251" s="20"/>
      <c r="SDB251" s="20"/>
      <c r="SDC251" s="20"/>
      <c r="SDD251" s="20"/>
      <c r="SDE251" s="20"/>
      <c r="SDF251" s="20"/>
      <c r="SDG251" s="20"/>
      <c r="SDH251" s="20"/>
      <c r="SDI251" s="20"/>
      <c r="SDJ251" s="20"/>
      <c r="SDK251" s="20"/>
      <c r="SDL251" s="20"/>
      <c r="SDM251" s="20"/>
      <c r="SDN251" s="20"/>
      <c r="SDO251" s="20"/>
      <c r="SDP251" s="20"/>
      <c r="SDQ251" s="20"/>
      <c r="SDR251" s="20"/>
      <c r="SDS251" s="20"/>
      <c r="SDT251" s="20"/>
      <c r="SDU251" s="20"/>
      <c r="SDV251" s="20"/>
      <c r="SDW251" s="20"/>
      <c r="SDX251" s="20"/>
      <c r="SDY251" s="20"/>
      <c r="SDZ251" s="20"/>
      <c r="SEA251" s="20"/>
      <c r="SEB251" s="20"/>
      <c r="SEC251" s="20"/>
      <c r="SED251" s="20"/>
      <c r="SEE251" s="20"/>
      <c r="SEF251" s="20"/>
      <c r="SEG251" s="20"/>
      <c r="SEH251" s="20"/>
      <c r="SEI251" s="20"/>
      <c r="SEJ251" s="20"/>
      <c r="SEK251" s="20"/>
      <c r="SEL251" s="20"/>
      <c r="SEM251" s="20"/>
      <c r="SEN251" s="20"/>
      <c r="SEO251" s="20"/>
      <c r="SEP251" s="20"/>
      <c r="SEQ251" s="20"/>
      <c r="SER251" s="20"/>
      <c r="SES251" s="20"/>
      <c r="SET251" s="20"/>
      <c r="SEU251" s="20"/>
      <c r="SEV251" s="20"/>
      <c r="SEW251" s="20"/>
      <c r="SEX251" s="20"/>
      <c r="SEY251" s="20"/>
      <c r="SEZ251" s="20"/>
      <c r="SFA251" s="20"/>
      <c r="SFB251" s="20"/>
      <c r="SFC251" s="20"/>
      <c r="SFD251" s="20"/>
      <c r="SFE251" s="20"/>
      <c r="SFF251" s="20"/>
      <c r="SFG251" s="20"/>
      <c r="SFH251" s="20"/>
      <c r="SFI251" s="20"/>
      <c r="SFJ251" s="20"/>
      <c r="SFK251" s="20"/>
      <c r="SFL251" s="20"/>
      <c r="SFM251" s="20"/>
      <c r="SFN251" s="20"/>
      <c r="SFO251" s="20"/>
      <c r="SFP251" s="20"/>
      <c r="SFQ251" s="20"/>
      <c r="SFR251" s="20"/>
      <c r="SFS251" s="20"/>
      <c r="SFT251" s="20"/>
      <c r="SFU251" s="20"/>
      <c r="SFV251" s="20"/>
      <c r="SFW251" s="20"/>
      <c r="SFX251" s="20"/>
      <c r="SFY251" s="20"/>
      <c r="SFZ251" s="20"/>
      <c r="SGA251" s="20"/>
      <c r="SGB251" s="20"/>
      <c r="SGC251" s="20"/>
      <c r="SGD251" s="20"/>
      <c r="SGE251" s="20"/>
      <c r="SGF251" s="20"/>
      <c r="SGG251" s="20"/>
      <c r="SGH251" s="20"/>
      <c r="SGI251" s="20"/>
      <c r="SGJ251" s="20"/>
      <c r="SGK251" s="20"/>
      <c r="SGL251" s="20"/>
      <c r="SGM251" s="20"/>
      <c r="SGN251" s="20"/>
      <c r="SGO251" s="20"/>
      <c r="SGP251" s="20"/>
      <c r="SGQ251" s="20"/>
      <c r="SGR251" s="20"/>
      <c r="SGS251" s="20"/>
      <c r="SGT251" s="20"/>
      <c r="SGU251" s="20"/>
      <c r="SGV251" s="20"/>
      <c r="SGW251" s="20"/>
      <c r="SGX251" s="20"/>
      <c r="SGY251" s="20"/>
      <c r="SGZ251" s="20"/>
      <c r="SHA251" s="20"/>
      <c r="SHB251" s="20"/>
      <c r="SHC251" s="20"/>
      <c r="SHD251" s="20"/>
      <c r="SHE251" s="20"/>
      <c r="SHF251" s="20"/>
      <c r="SHG251" s="20"/>
      <c r="SHH251" s="20"/>
      <c r="SHI251" s="20"/>
      <c r="SHJ251" s="20"/>
      <c r="SHK251" s="20"/>
      <c r="SHL251" s="20"/>
      <c r="SHM251" s="20"/>
      <c r="SHN251" s="20"/>
      <c r="SHO251" s="20"/>
      <c r="SHP251" s="20"/>
      <c r="SHQ251" s="20"/>
      <c r="SHR251" s="20"/>
      <c r="SHS251" s="20"/>
      <c r="SHT251" s="20"/>
      <c r="SHU251" s="20"/>
      <c r="SHV251" s="20"/>
      <c r="SHW251" s="20"/>
      <c r="SHX251" s="20"/>
      <c r="SHY251" s="20"/>
      <c r="SHZ251" s="20"/>
      <c r="SIA251" s="20"/>
      <c r="SIB251" s="20"/>
      <c r="SIC251" s="20"/>
      <c r="SID251" s="20"/>
      <c r="SIE251" s="20"/>
      <c r="SIF251" s="20"/>
      <c r="SIG251" s="20"/>
      <c r="SIH251" s="20"/>
      <c r="SII251" s="20"/>
      <c r="SIJ251" s="20"/>
      <c r="SIK251" s="20"/>
      <c r="SIL251" s="20"/>
      <c r="SIM251" s="20"/>
      <c r="SIN251" s="20"/>
      <c r="SIO251" s="20"/>
      <c r="SIP251" s="20"/>
      <c r="SIQ251" s="20"/>
      <c r="SIR251" s="20"/>
      <c r="SIS251" s="20"/>
      <c r="SIT251" s="20"/>
      <c r="SIU251" s="20"/>
      <c r="SIV251" s="20"/>
      <c r="SIW251" s="20"/>
      <c r="SIX251" s="20"/>
      <c r="SIY251" s="20"/>
      <c r="SIZ251" s="20"/>
      <c r="SJA251" s="20"/>
      <c r="SJB251" s="20"/>
      <c r="SJC251" s="20"/>
      <c r="SJD251" s="20"/>
      <c r="SJE251" s="20"/>
      <c r="SJF251" s="20"/>
      <c r="SJG251" s="20"/>
      <c r="SJH251" s="20"/>
      <c r="SJI251" s="20"/>
      <c r="SJJ251" s="20"/>
      <c r="SJK251" s="20"/>
      <c r="SJL251" s="20"/>
      <c r="SJM251" s="20"/>
      <c r="SJN251" s="20"/>
      <c r="SJO251" s="20"/>
      <c r="SJP251" s="20"/>
      <c r="SJQ251" s="20"/>
      <c r="SJR251" s="20"/>
      <c r="SJS251" s="20"/>
      <c r="SJT251" s="20"/>
      <c r="SJU251" s="20"/>
      <c r="SJV251" s="20"/>
      <c r="SJW251" s="20"/>
      <c r="SJX251" s="20"/>
      <c r="SJY251" s="20"/>
      <c r="SJZ251" s="20"/>
      <c r="SKA251" s="20"/>
      <c r="SKB251" s="20"/>
      <c r="SKC251" s="20"/>
      <c r="SKD251" s="20"/>
      <c r="SKE251" s="20"/>
      <c r="SKF251" s="20"/>
      <c r="SKG251" s="20"/>
      <c r="SKH251" s="20"/>
      <c r="SKI251" s="20"/>
      <c r="SKJ251" s="20"/>
      <c r="SKK251" s="20"/>
      <c r="SKL251" s="20"/>
      <c r="SKM251" s="20"/>
      <c r="SKN251" s="20"/>
      <c r="SKO251" s="20"/>
      <c r="SKP251" s="20"/>
      <c r="SKQ251" s="20"/>
      <c r="SKR251" s="20"/>
      <c r="SKS251" s="20"/>
      <c r="SKT251" s="20"/>
      <c r="SKU251" s="20"/>
      <c r="SKV251" s="20"/>
      <c r="SKW251" s="20"/>
      <c r="SKX251" s="20"/>
      <c r="SKY251" s="20"/>
      <c r="SKZ251" s="20"/>
      <c r="SLA251" s="20"/>
      <c r="SLB251" s="20"/>
      <c r="SLC251" s="20"/>
      <c r="SLD251" s="20"/>
      <c r="SLE251" s="20"/>
      <c r="SLF251" s="20"/>
      <c r="SLG251" s="20"/>
      <c r="SLH251" s="20"/>
      <c r="SLI251" s="20"/>
      <c r="SLJ251" s="20"/>
      <c r="SLK251" s="20"/>
      <c r="SLL251" s="20"/>
      <c r="SLM251" s="20"/>
      <c r="SLN251" s="20"/>
      <c r="SLO251" s="20"/>
      <c r="SLP251" s="20"/>
      <c r="SLQ251" s="20"/>
      <c r="SLR251" s="20"/>
      <c r="SLS251" s="20"/>
      <c r="SLT251" s="20"/>
      <c r="SLU251" s="20"/>
      <c r="SLV251" s="20"/>
      <c r="SLW251" s="20"/>
      <c r="SLX251" s="20"/>
      <c r="SLY251" s="20"/>
      <c r="SLZ251" s="20"/>
      <c r="SMA251" s="20"/>
      <c r="SMB251" s="20"/>
      <c r="SMC251" s="20"/>
      <c r="SMD251" s="20"/>
      <c r="SME251" s="20"/>
      <c r="SMF251" s="20"/>
      <c r="SMG251" s="20"/>
      <c r="SMH251" s="20"/>
      <c r="SMI251" s="20"/>
      <c r="SMJ251" s="20"/>
      <c r="SMK251" s="20"/>
      <c r="SML251" s="20"/>
      <c r="SMM251" s="20"/>
      <c r="SMN251" s="20"/>
      <c r="SMO251" s="20"/>
      <c r="SMP251" s="20"/>
      <c r="SMQ251" s="20"/>
      <c r="SMR251" s="20"/>
      <c r="SMS251" s="20"/>
      <c r="SMT251" s="20"/>
      <c r="SMU251" s="20"/>
      <c r="SMV251" s="20"/>
      <c r="SMW251" s="20"/>
      <c r="SMX251" s="20"/>
      <c r="SMY251" s="20"/>
      <c r="SMZ251" s="20"/>
      <c r="SNA251" s="20"/>
      <c r="SNB251" s="20"/>
      <c r="SNC251" s="20"/>
      <c r="SND251" s="20"/>
      <c r="SNE251" s="20"/>
      <c r="SNF251" s="20"/>
      <c r="SNG251" s="20"/>
      <c r="SNH251" s="20"/>
      <c r="SNI251" s="20"/>
      <c r="SNJ251" s="20"/>
      <c r="SNK251" s="20"/>
      <c r="SNL251" s="20"/>
      <c r="SNM251" s="20"/>
      <c r="SNN251" s="20"/>
      <c r="SNO251" s="20"/>
      <c r="SNP251" s="20"/>
      <c r="SNQ251" s="20"/>
      <c r="SNR251" s="20"/>
      <c r="SNS251" s="20"/>
      <c r="SNT251" s="20"/>
      <c r="SNU251" s="20"/>
      <c r="SNV251" s="20"/>
      <c r="SNW251" s="20"/>
      <c r="SNX251" s="20"/>
      <c r="SNY251" s="20"/>
      <c r="SNZ251" s="20"/>
      <c r="SOA251" s="20"/>
      <c r="SOB251" s="20"/>
      <c r="SOC251" s="20"/>
      <c r="SOD251" s="20"/>
      <c r="SOE251" s="20"/>
      <c r="SOF251" s="20"/>
      <c r="SOG251" s="20"/>
      <c r="SOH251" s="20"/>
      <c r="SOI251" s="20"/>
      <c r="SOJ251" s="20"/>
      <c r="SOK251" s="20"/>
      <c r="SOL251" s="20"/>
      <c r="SOM251" s="20"/>
      <c r="SON251" s="20"/>
      <c r="SOO251" s="20"/>
      <c r="SOP251" s="20"/>
      <c r="SOQ251" s="20"/>
      <c r="SOR251" s="20"/>
      <c r="SOS251" s="20"/>
      <c r="SOT251" s="20"/>
      <c r="SOU251" s="20"/>
      <c r="SOV251" s="20"/>
      <c r="SOW251" s="20"/>
      <c r="SOX251" s="20"/>
      <c r="SOY251" s="20"/>
      <c r="SOZ251" s="20"/>
      <c r="SPA251" s="20"/>
      <c r="SPB251" s="20"/>
      <c r="SPC251" s="20"/>
      <c r="SPD251" s="20"/>
      <c r="SPE251" s="20"/>
      <c r="SPF251" s="20"/>
      <c r="SPG251" s="20"/>
      <c r="SPH251" s="20"/>
      <c r="SPI251" s="20"/>
      <c r="SPJ251" s="20"/>
      <c r="SPK251" s="20"/>
      <c r="SPL251" s="20"/>
      <c r="SPM251" s="20"/>
      <c r="SPN251" s="20"/>
      <c r="SPO251" s="20"/>
      <c r="SPP251" s="20"/>
      <c r="SPQ251" s="20"/>
      <c r="SPR251" s="20"/>
      <c r="SPS251" s="20"/>
      <c r="SPT251" s="20"/>
      <c r="SPU251" s="20"/>
      <c r="SPV251" s="20"/>
      <c r="SPW251" s="20"/>
      <c r="SPX251" s="20"/>
      <c r="SPY251" s="20"/>
      <c r="SPZ251" s="20"/>
      <c r="SQA251" s="20"/>
      <c r="SQB251" s="20"/>
      <c r="SQC251" s="20"/>
      <c r="SQD251" s="20"/>
      <c r="SQE251" s="20"/>
      <c r="SQF251" s="20"/>
      <c r="SQG251" s="20"/>
      <c r="SQH251" s="20"/>
      <c r="SQI251" s="20"/>
      <c r="SQJ251" s="20"/>
      <c r="SQK251" s="20"/>
      <c r="SQL251" s="20"/>
      <c r="SQM251" s="20"/>
      <c r="SQN251" s="20"/>
      <c r="SQO251" s="20"/>
      <c r="SQP251" s="20"/>
      <c r="SQQ251" s="20"/>
      <c r="SQR251" s="20"/>
      <c r="SQS251" s="20"/>
      <c r="SQT251" s="20"/>
      <c r="SQU251" s="20"/>
      <c r="SQV251" s="20"/>
      <c r="SQW251" s="20"/>
      <c r="SQX251" s="20"/>
      <c r="SQY251" s="20"/>
      <c r="SQZ251" s="20"/>
      <c r="SRA251" s="20"/>
      <c r="SRB251" s="20"/>
      <c r="SRC251" s="20"/>
      <c r="SRD251" s="20"/>
      <c r="SRE251" s="20"/>
      <c r="SRF251" s="20"/>
      <c r="SRG251" s="20"/>
      <c r="SRH251" s="20"/>
      <c r="SRI251" s="20"/>
      <c r="SRJ251" s="20"/>
      <c r="SRK251" s="20"/>
      <c r="SRL251" s="20"/>
      <c r="SRM251" s="20"/>
      <c r="SRN251" s="20"/>
      <c r="SRO251" s="20"/>
      <c r="SRP251" s="20"/>
      <c r="SRQ251" s="20"/>
      <c r="SRR251" s="20"/>
      <c r="SRS251" s="20"/>
      <c r="SRT251" s="20"/>
      <c r="SRU251" s="20"/>
      <c r="SRV251" s="20"/>
      <c r="SRW251" s="20"/>
      <c r="SRX251" s="20"/>
      <c r="SRY251" s="20"/>
      <c r="SRZ251" s="20"/>
      <c r="SSA251" s="20"/>
      <c r="SSB251" s="20"/>
      <c r="SSC251" s="20"/>
      <c r="SSD251" s="20"/>
      <c r="SSE251" s="20"/>
      <c r="SSF251" s="20"/>
      <c r="SSG251" s="20"/>
      <c r="SSH251" s="20"/>
      <c r="SSI251" s="20"/>
      <c r="SSJ251" s="20"/>
      <c r="SSK251" s="20"/>
      <c r="SSL251" s="20"/>
      <c r="SSM251" s="20"/>
      <c r="SSN251" s="20"/>
      <c r="SSO251" s="20"/>
      <c r="SSP251" s="20"/>
      <c r="SSQ251" s="20"/>
      <c r="SSR251" s="20"/>
      <c r="SSS251" s="20"/>
      <c r="SST251" s="20"/>
      <c r="SSU251" s="20"/>
      <c r="SSV251" s="20"/>
      <c r="SSW251" s="20"/>
      <c r="SSX251" s="20"/>
      <c r="SSY251" s="20"/>
      <c r="SSZ251" s="20"/>
      <c r="STA251" s="20"/>
      <c r="STB251" s="20"/>
      <c r="STC251" s="20"/>
      <c r="STD251" s="20"/>
      <c r="STE251" s="20"/>
      <c r="STF251" s="20"/>
      <c r="STG251" s="20"/>
      <c r="STH251" s="20"/>
      <c r="STI251" s="20"/>
      <c r="STJ251" s="20"/>
      <c r="STK251" s="20"/>
      <c r="STL251" s="20"/>
      <c r="STM251" s="20"/>
      <c r="STN251" s="20"/>
      <c r="STO251" s="20"/>
      <c r="STP251" s="20"/>
      <c r="STQ251" s="20"/>
      <c r="STR251" s="20"/>
      <c r="STS251" s="20"/>
      <c r="STT251" s="20"/>
      <c r="STU251" s="20"/>
      <c r="STV251" s="20"/>
      <c r="STW251" s="20"/>
      <c r="STX251" s="20"/>
      <c r="STY251" s="20"/>
      <c r="STZ251" s="20"/>
      <c r="SUA251" s="20"/>
      <c r="SUB251" s="20"/>
      <c r="SUC251" s="20"/>
      <c r="SUD251" s="20"/>
      <c r="SUE251" s="20"/>
      <c r="SUF251" s="20"/>
      <c r="SUG251" s="20"/>
      <c r="SUH251" s="20"/>
      <c r="SUI251" s="20"/>
      <c r="SUJ251" s="20"/>
      <c r="SUK251" s="20"/>
      <c r="SUL251" s="20"/>
      <c r="SUM251" s="20"/>
      <c r="SUN251" s="20"/>
      <c r="SUO251" s="20"/>
      <c r="SUP251" s="20"/>
      <c r="SUQ251" s="20"/>
      <c r="SUR251" s="20"/>
      <c r="SUS251" s="20"/>
      <c r="SUT251" s="20"/>
      <c r="SUU251" s="20"/>
      <c r="SUV251" s="20"/>
      <c r="SUW251" s="20"/>
      <c r="SUX251" s="20"/>
      <c r="SUY251" s="20"/>
      <c r="SUZ251" s="20"/>
      <c r="SVA251" s="20"/>
      <c r="SVB251" s="20"/>
      <c r="SVC251" s="20"/>
      <c r="SVD251" s="20"/>
      <c r="SVE251" s="20"/>
      <c r="SVF251" s="20"/>
      <c r="SVG251" s="20"/>
      <c r="SVH251" s="20"/>
      <c r="SVI251" s="20"/>
      <c r="SVJ251" s="20"/>
      <c r="SVK251" s="20"/>
      <c r="SVL251" s="20"/>
      <c r="SVM251" s="20"/>
      <c r="SVN251" s="20"/>
      <c r="SVO251" s="20"/>
      <c r="SVP251" s="20"/>
      <c r="SVQ251" s="20"/>
      <c r="SVR251" s="20"/>
      <c r="SVS251" s="20"/>
      <c r="SVT251" s="20"/>
      <c r="SVU251" s="20"/>
      <c r="SVV251" s="20"/>
      <c r="SVW251" s="20"/>
      <c r="SVX251" s="20"/>
      <c r="SVY251" s="20"/>
      <c r="SVZ251" s="20"/>
      <c r="SWA251" s="20"/>
      <c r="SWB251" s="20"/>
      <c r="SWC251" s="20"/>
      <c r="SWD251" s="20"/>
      <c r="SWE251" s="20"/>
      <c r="SWF251" s="20"/>
      <c r="SWG251" s="20"/>
      <c r="SWH251" s="20"/>
      <c r="SWI251" s="20"/>
      <c r="SWJ251" s="20"/>
      <c r="SWK251" s="20"/>
      <c r="SWL251" s="20"/>
      <c r="SWM251" s="20"/>
      <c r="SWN251" s="20"/>
      <c r="SWO251" s="20"/>
      <c r="SWP251" s="20"/>
      <c r="SWQ251" s="20"/>
      <c r="SWR251" s="20"/>
      <c r="SWS251" s="20"/>
      <c r="SWT251" s="20"/>
      <c r="SWU251" s="20"/>
      <c r="SWV251" s="20"/>
      <c r="SWW251" s="20"/>
      <c r="SWX251" s="20"/>
      <c r="SWY251" s="20"/>
      <c r="SWZ251" s="20"/>
      <c r="SXA251" s="20"/>
      <c r="SXB251" s="20"/>
      <c r="SXC251" s="20"/>
      <c r="SXD251" s="20"/>
      <c r="SXE251" s="20"/>
      <c r="SXF251" s="20"/>
      <c r="SXG251" s="20"/>
      <c r="SXH251" s="20"/>
      <c r="SXI251" s="20"/>
      <c r="SXJ251" s="20"/>
      <c r="SXK251" s="20"/>
      <c r="SXL251" s="20"/>
      <c r="SXM251" s="20"/>
      <c r="SXN251" s="20"/>
      <c r="SXO251" s="20"/>
      <c r="SXP251" s="20"/>
      <c r="SXQ251" s="20"/>
      <c r="SXR251" s="20"/>
      <c r="SXS251" s="20"/>
      <c r="SXT251" s="20"/>
      <c r="SXU251" s="20"/>
      <c r="SXV251" s="20"/>
      <c r="SXW251" s="20"/>
      <c r="SXX251" s="20"/>
      <c r="SXY251" s="20"/>
      <c r="SXZ251" s="20"/>
      <c r="SYA251" s="20"/>
      <c r="SYB251" s="20"/>
      <c r="SYC251" s="20"/>
      <c r="SYD251" s="20"/>
      <c r="SYE251" s="20"/>
      <c r="SYF251" s="20"/>
      <c r="SYG251" s="20"/>
      <c r="SYH251" s="20"/>
      <c r="SYI251" s="20"/>
      <c r="SYJ251" s="20"/>
      <c r="SYK251" s="20"/>
      <c r="SYL251" s="20"/>
      <c r="SYM251" s="20"/>
      <c r="SYN251" s="20"/>
      <c r="SYO251" s="20"/>
      <c r="SYP251" s="20"/>
      <c r="SYQ251" s="20"/>
      <c r="SYR251" s="20"/>
      <c r="SYS251" s="20"/>
      <c r="SYT251" s="20"/>
      <c r="SYU251" s="20"/>
      <c r="SYV251" s="20"/>
      <c r="SYW251" s="20"/>
      <c r="SYX251" s="20"/>
      <c r="SYY251" s="20"/>
      <c r="SYZ251" s="20"/>
      <c r="SZA251" s="20"/>
      <c r="SZB251" s="20"/>
      <c r="SZC251" s="20"/>
      <c r="SZD251" s="20"/>
      <c r="SZE251" s="20"/>
      <c r="SZF251" s="20"/>
      <c r="SZG251" s="20"/>
      <c r="SZH251" s="20"/>
      <c r="SZI251" s="20"/>
      <c r="SZJ251" s="20"/>
      <c r="SZK251" s="20"/>
      <c r="SZL251" s="20"/>
      <c r="SZM251" s="20"/>
      <c r="SZN251" s="20"/>
      <c r="SZO251" s="20"/>
      <c r="SZP251" s="20"/>
      <c r="SZQ251" s="20"/>
      <c r="SZR251" s="20"/>
      <c r="SZS251" s="20"/>
      <c r="SZT251" s="20"/>
      <c r="SZU251" s="20"/>
      <c r="SZV251" s="20"/>
      <c r="SZW251" s="20"/>
      <c r="SZX251" s="20"/>
      <c r="SZY251" s="20"/>
      <c r="SZZ251" s="20"/>
      <c r="TAA251" s="20"/>
      <c r="TAB251" s="20"/>
      <c r="TAC251" s="20"/>
      <c r="TAD251" s="20"/>
      <c r="TAE251" s="20"/>
      <c r="TAF251" s="20"/>
      <c r="TAG251" s="20"/>
      <c r="TAH251" s="20"/>
      <c r="TAI251" s="20"/>
      <c r="TAJ251" s="20"/>
      <c r="TAK251" s="20"/>
      <c r="TAL251" s="20"/>
      <c r="TAM251" s="20"/>
      <c r="TAN251" s="20"/>
      <c r="TAO251" s="20"/>
      <c r="TAP251" s="20"/>
      <c r="TAQ251" s="20"/>
      <c r="TAR251" s="20"/>
      <c r="TAS251" s="20"/>
      <c r="TAT251" s="20"/>
      <c r="TAU251" s="20"/>
      <c r="TAV251" s="20"/>
      <c r="TAW251" s="20"/>
      <c r="TAX251" s="20"/>
      <c r="TAY251" s="20"/>
      <c r="TAZ251" s="20"/>
      <c r="TBA251" s="20"/>
      <c r="TBB251" s="20"/>
      <c r="TBC251" s="20"/>
      <c r="TBD251" s="20"/>
      <c r="TBE251" s="20"/>
      <c r="TBF251" s="20"/>
      <c r="TBG251" s="20"/>
      <c r="TBH251" s="20"/>
      <c r="TBI251" s="20"/>
      <c r="TBJ251" s="20"/>
      <c r="TBK251" s="20"/>
      <c r="TBL251" s="20"/>
      <c r="TBM251" s="20"/>
      <c r="TBN251" s="20"/>
      <c r="TBO251" s="20"/>
      <c r="TBP251" s="20"/>
      <c r="TBQ251" s="20"/>
      <c r="TBR251" s="20"/>
      <c r="TBS251" s="20"/>
      <c r="TBT251" s="20"/>
      <c r="TBU251" s="20"/>
      <c r="TBV251" s="20"/>
      <c r="TBW251" s="20"/>
      <c r="TBX251" s="20"/>
      <c r="TBY251" s="20"/>
      <c r="TBZ251" s="20"/>
      <c r="TCA251" s="20"/>
      <c r="TCB251" s="20"/>
      <c r="TCC251" s="20"/>
      <c r="TCD251" s="20"/>
      <c r="TCE251" s="20"/>
      <c r="TCF251" s="20"/>
      <c r="TCG251" s="20"/>
      <c r="TCH251" s="20"/>
      <c r="TCI251" s="20"/>
      <c r="TCJ251" s="20"/>
      <c r="TCK251" s="20"/>
      <c r="TCL251" s="20"/>
      <c r="TCM251" s="20"/>
      <c r="TCN251" s="20"/>
      <c r="TCO251" s="20"/>
      <c r="TCP251" s="20"/>
      <c r="TCQ251" s="20"/>
      <c r="TCR251" s="20"/>
      <c r="TCS251" s="20"/>
      <c r="TCT251" s="20"/>
      <c r="TCU251" s="20"/>
      <c r="TCV251" s="20"/>
      <c r="TCW251" s="20"/>
      <c r="TCX251" s="20"/>
      <c r="TCY251" s="20"/>
      <c r="TCZ251" s="20"/>
      <c r="TDA251" s="20"/>
      <c r="TDB251" s="20"/>
      <c r="TDC251" s="20"/>
      <c r="TDD251" s="20"/>
      <c r="TDE251" s="20"/>
      <c r="TDF251" s="20"/>
      <c r="TDG251" s="20"/>
      <c r="TDH251" s="20"/>
      <c r="TDI251" s="20"/>
      <c r="TDJ251" s="20"/>
      <c r="TDK251" s="20"/>
      <c r="TDL251" s="20"/>
      <c r="TDM251" s="20"/>
      <c r="TDN251" s="20"/>
      <c r="TDO251" s="20"/>
      <c r="TDP251" s="20"/>
      <c r="TDQ251" s="20"/>
      <c r="TDR251" s="20"/>
      <c r="TDS251" s="20"/>
      <c r="TDT251" s="20"/>
      <c r="TDU251" s="20"/>
      <c r="TDV251" s="20"/>
      <c r="TDW251" s="20"/>
      <c r="TDX251" s="20"/>
      <c r="TDY251" s="20"/>
      <c r="TDZ251" s="20"/>
      <c r="TEA251" s="20"/>
      <c r="TEB251" s="20"/>
      <c r="TEC251" s="20"/>
      <c r="TED251" s="20"/>
      <c r="TEE251" s="20"/>
      <c r="TEF251" s="20"/>
      <c r="TEG251" s="20"/>
      <c r="TEH251" s="20"/>
      <c r="TEI251" s="20"/>
      <c r="TEJ251" s="20"/>
      <c r="TEK251" s="20"/>
      <c r="TEL251" s="20"/>
      <c r="TEM251" s="20"/>
      <c r="TEN251" s="20"/>
      <c r="TEO251" s="20"/>
      <c r="TEP251" s="20"/>
      <c r="TEQ251" s="20"/>
      <c r="TER251" s="20"/>
      <c r="TES251" s="20"/>
      <c r="TET251" s="20"/>
      <c r="TEU251" s="20"/>
      <c r="TEV251" s="20"/>
      <c r="TEW251" s="20"/>
      <c r="TEX251" s="20"/>
      <c r="TEY251" s="20"/>
      <c r="TEZ251" s="20"/>
      <c r="TFA251" s="20"/>
      <c r="TFB251" s="20"/>
      <c r="TFC251" s="20"/>
      <c r="TFD251" s="20"/>
      <c r="TFE251" s="20"/>
      <c r="TFF251" s="20"/>
      <c r="TFG251" s="20"/>
      <c r="TFH251" s="20"/>
      <c r="TFI251" s="20"/>
      <c r="TFJ251" s="20"/>
      <c r="TFK251" s="20"/>
      <c r="TFL251" s="20"/>
      <c r="TFM251" s="20"/>
      <c r="TFN251" s="20"/>
      <c r="TFO251" s="20"/>
      <c r="TFP251" s="20"/>
      <c r="TFQ251" s="20"/>
      <c r="TFR251" s="20"/>
      <c r="TFS251" s="20"/>
      <c r="TFT251" s="20"/>
      <c r="TFU251" s="20"/>
      <c r="TFV251" s="20"/>
      <c r="TFW251" s="20"/>
      <c r="TFX251" s="20"/>
      <c r="TFY251" s="20"/>
      <c r="TFZ251" s="20"/>
      <c r="TGA251" s="20"/>
      <c r="TGB251" s="20"/>
      <c r="TGC251" s="20"/>
      <c r="TGD251" s="20"/>
      <c r="TGE251" s="20"/>
      <c r="TGF251" s="20"/>
      <c r="TGG251" s="20"/>
      <c r="TGH251" s="20"/>
      <c r="TGI251" s="20"/>
      <c r="TGJ251" s="20"/>
      <c r="TGK251" s="20"/>
      <c r="TGL251" s="20"/>
      <c r="TGM251" s="20"/>
      <c r="TGN251" s="20"/>
      <c r="TGO251" s="20"/>
      <c r="TGP251" s="20"/>
      <c r="TGQ251" s="20"/>
      <c r="TGR251" s="20"/>
      <c r="TGS251" s="20"/>
      <c r="TGT251" s="20"/>
      <c r="TGU251" s="20"/>
      <c r="TGV251" s="20"/>
      <c r="TGW251" s="20"/>
      <c r="TGX251" s="20"/>
      <c r="TGY251" s="20"/>
      <c r="TGZ251" s="20"/>
      <c r="THA251" s="20"/>
      <c r="THB251" s="20"/>
      <c r="THC251" s="20"/>
      <c r="THD251" s="20"/>
      <c r="THE251" s="20"/>
      <c r="THF251" s="20"/>
      <c r="THG251" s="20"/>
      <c r="THH251" s="20"/>
      <c r="THI251" s="20"/>
      <c r="THJ251" s="20"/>
      <c r="THK251" s="20"/>
      <c r="THL251" s="20"/>
      <c r="THM251" s="20"/>
      <c r="THN251" s="20"/>
      <c r="THO251" s="20"/>
      <c r="THP251" s="20"/>
      <c r="THQ251" s="20"/>
      <c r="THR251" s="20"/>
      <c r="THS251" s="20"/>
      <c r="THT251" s="20"/>
      <c r="THU251" s="20"/>
      <c r="THV251" s="20"/>
      <c r="THW251" s="20"/>
      <c r="THX251" s="20"/>
      <c r="THY251" s="20"/>
      <c r="THZ251" s="20"/>
      <c r="TIA251" s="20"/>
      <c r="TIB251" s="20"/>
      <c r="TIC251" s="20"/>
      <c r="TID251" s="20"/>
      <c r="TIE251" s="20"/>
      <c r="TIF251" s="20"/>
      <c r="TIG251" s="20"/>
      <c r="TIH251" s="20"/>
      <c r="TII251" s="20"/>
      <c r="TIJ251" s="20"/>
      <c r="TIK251" s="20"/>
      <c r="TIL251" s="20"/>
      <c r="TIM251" s="20"/>
      <c r="TIN251" s="20"/>
      <c r="TIO251" s="20"/>
      <c r="TIP251" s="20"/>
      <c r="TIQ251" s="20"/>
      <c r="TIR251" s="20"/>
      <c r="TIS251" s="20"/>
      <c r="TIT251" s="20"/>
      <c r="TIU251" s="20"/>
      <c r="TIV251" s="20"/>
      <c r="TIW251" s="20"/>
      <c r="TIX251" s="20"/>
      <c r="TIY251" s="20"/>
      <c r="TIZ251" s="20"/>
      <c r="TJA251" s="20"/>
      <c r="TJB251" s="20"/>
      <c r="TJC251" s="20"/>
      <c r="TJD251" s="20"/>
      <c r="TJE251" s="20"/>
      <c r="TJF251" s="20"/>
      <c r="TJG251" s="20"/>
      <c r="TJH251" s="20"/>
      <c r="TJI251" s="20"/>
      <c r="TJJ251" s="20"/>
      <c r="TJK251" s="20"/>
      <c r="TJL251" s="20"/>
      <c r="TJM251" s="20"/>
      <c r="TJN251" s="20"/>
      <c r="TJO251" s="20"/>
      <c r="TJP251" s="20"/>
      <c r="TJQ251" s="20"/>
      <c r="TJR251" s="20"/>
      <c r="TJS251" s="20"/>
      <c r="TJT251" s="20"/>
      <c r="TJU251" s="20"/>
      <c r="TJV251" s="20"/>
      <c r="TJW251" s="20"/>
      <c r="TJX251" s="20"/>
      <c r="TJY251" s="20"/>
      <c r="TJZ251" s="20"/>
      <c r="TKA251" s="20"/>
      <c r="TKB251" s="20"/>
      <c r="TKC251" s="20"/>
      <c r="TKD251" s="20"/>
      <c r="TKE251" s="20"/>
      <c r="TKF251" s="20"/>
      <c r="TKG251" s="20"/>
      <c r="TKH251" s="20"/>
      <c r="TKI251" s="20"/>
      <c r="TKJ251" s="20"/>
      <c r="TKK251" s="20"/>
      <c r="TKL251" s="20"/>
      <c r="TKM251" s="20"/>
      <c r="TKN251" s="20"/>
      <c r="TKO251" s="20"/>
      <c r="TKP251" s="20"/>
      <c r="TKQ251" s="20"/>
      <c r="TKR251" s="20"/>
      <c r="TKS251" s="20"/>
      <c r="TKT251" s="20"/>
      <c r="TKU251" s="20"/>
      <c r="TKV251" s="20"/>
      <c r="TKW251" s="20"/>
      <c r="TKX251" s="20"/>
      <c r="TKY251" s="20"/>
      <c r="TKZ251" s="20"/>
      <c r="TLA251" s="20"/>
      <c r="TLB251" s="20"/>
      <c r="TLC251" s="20"/>
      <c r="TLD251" s="20"/>
      <c r="TLE251" s="20"/>
      <c r="TLF251" s="20"/>
      <c r="TLG251" s="20"/>
      <c r="TLH251" s="20"/>
      <c r="TLI251" s="20"/>
      <c r="TLJ251" s="20"/>
      <c r="TLK251" s="20"/>
      <c r="TLL251" s="20"/>
      <c r="TLM251" s="20"/>
      <c r="TLN251" s="20"/>
      <c r="TLO251" s="20"/>
      <c r="TLP251" s="20"/>
      <c r="TLQ251" s="20"/>
      <c r="TLR251" s="20"/>
      <c r="TLS251" s="20"/>
      <c r="TLT251" s="20"/>
      <c r="TLU251" s="20"/>
      <c r="TLV251" s="20"/>
      <c r="TLW251" s="20"/>
      <c r="TLX251" s="20"/>
      <c r="TLY251" s="20"/>
      <c r="TLZ251" s="20"/>
      <c r="TMA251" s="20"/>
      <c r="TMB251" s="20"/>
      <c r="TMC251" s="20"/>
      <c r="TMD251" s="20"/>
      <c r="TME251" s="20"/>
      <c r="TMF251" s="20"/>
      <c r="TMG251" s="20"/>
      <c r="TMH251" s="20"/>
      <c r="TMI251" s="20"/>
      <c r="TMJ251" s="20"/>
      <c r="TMK251" s="20"/>
      <c r="TML251" s="20"/>
      <c r="TMM251" s="20"/>
      <c r="TMN251" s="20"/>
      <c r="TMO251" s="20"/>
      <c r="TMP251" s="20"/>
      <c r="TMQ251" s="20"/>
      <c r="TMR251" s="20"/>
      <c r="TMS251" s="20"/>
      <c r="TMT251" s="20"/>
      <c r="TMU251" s="20"/>
      <c r="TMV251" s="20"/>
      <c r="TMW251" s="20"/>
      <c r="TMX251" s="20"/>
      <c r="TMY251" s="20"/>
      <c r="TMZ251" s="20"/>
      <c r="TNA251" s="20"/>
      <c r="TNB251" s="20"/>
      <c r="TNC251" s="20"/>
      <c r="TND251" s="20"/>
      <c r="TNE251" s="20"/>
      <c r="TNF251" s="20"/>
      <c r="TNG251" s="20"/>
      <c r="TNH251" s="20"/>
      <c r="TNI251" s="20"/>
      <c r="TNJ251" s="20"/>
      <c r="TNK251" s="20"/>
      <c r="TNL251" s="20"/>
      <c r="TNM251" s="20"/>
      <c r="TNN251" s="20"/>
      <c r="TNO251" s="20"/>
      <c r="TNP251" s="20"/>
      <c r="TNQ251" s="20"/>
      <c r="TNR251" s="20"/>
      <c r="TNS251" s="20"/>
      <c r="TNT251" s="20"/>
      <c r="TNU251" s="20"/>
      <c r="TNV251" s="20"/>
      <c r="TNW251" s="20"/>
      <c r="TNX251" s="20"/>
      <c r="TNY251" s="20"/>
      <c r="TNZ251" s="20"/>
      <c r="TOA251" s="20"/>
      <c r="TOB251" s="20"/>
      <c r="TOC251" s="20"/>
      <c r="TOD251" s="20"/>
      <c r="TOE251" s="20"/>
      <c r="TOF251" s="20"/>
      <c r="TOG251" s="20"/>
      <c r="TOH251" s="20"/>
      <c r="TOI251" s="20"/>
      <c r="TOJ251" s="20"/>
      <c r="TOK251" s="20"/>
      <c r="TOL251" s="20"/>
      <c r="TOM251" s="20"/>
      <c r="TON251" s="20"/>
      <c r="TOO251" s="20"/>
      <c r="TOP251" s="20"/>
      <c r="TOQ251" s="20"/>
      <c r="TOR251" s="20"/>
      <c r="TOS251" s="20"/>
      <c r="TOT251" s="20"/>
      <c r="TOU251" s="20"/>
      <c r="TOV251" s="20"/>
      <c r="TOW251" s="20"/>
      <c r="TOX251" s="20"/>
      <c r="TOY251" s="20"/>
      <c r="TOZ251" s="20"/>
      <c r="TPA251" s="20"/>
      <c r="TPB251" s="20"/>
      <c r="TPC251" s="20"/>
      <c r="TPD251" s="20"/>
      <c r="TPE251" s="20"/>
      <c r="TPF251" s="20"/>
      <c r="TPG251" s="20"/>
      <c r="TPH251" s="20"/>
      <c r="TPI251" s="20"/>
      <c r="TPJ251" s="20"/>
      <c r="TPK251" s="20"/>
      <c r="TPL251" s="20"/>
      <c r="TPM251" s="20"/>
      <c r="TPN251" s="20"/>
      <c r="TPO251" s="20"/>
      <c r="TPP251" s="20"/>
      <c r="TPQ251" s="20"/>
      <c r="TPR251" s="20"/>
      <c r="TPS251" s="20"/>
      <c r="TPT251" s="20"/>
      <c r="TPU251" s="20"/>
      <c r="TPV251" s="20"/>
      <c r="TPW251" s="20"/>
      <c r="TPX251" s="20"/>
      <c r="TPY251" s="20"/>
      <c r="TPZ251" s="20"/>
      <c r="TQA251" s="20"/>
      <c r="TQB251" s="20"/>
      <c r="TQC251" s="20"/>
      <c r="TQD251" s="20"/>
      <c r="TQE251" s="20"/>
      <c r="TQF251" s="20"/>
      <c r="TQG251" s="20"/>
      <c r="TQH251" s="20"/>
      <c r="TQI251" s="20"/>
      <c r="TQJ251" s="20"/>
      <c r="TQK251" s="20"/>
      <c r="TQL251" s="20"/>
      <c r="TQM251" s="20"/>
      <c r="TQN251" s="20"/>
      <c r="TQO251" s="20"/>
      <c r="TQP251" s="20"/>
      <c r="TQQ251" s="20"/>
      <c r="TQR251" s="20"/>
      <c r="TQS251" s="20"/>
      <c r="TQT251" s="20"/>
      <c r="TQU251" s="20"/>
      <c r="TQV251" s="20"/>
      <c r="TQW251" s="20"/>
      <c r="TQX251" s="20"/>
      <c r="TQY251" s="20"/>
      <c r="TQZ251" s="20"/>
      <c r="TRA251" s="20"/>
      <c r="TRB251" s="20"/>
      <c r="TRC251" s="20"/>
      <c r="TRD251" s="20"/>
      <c r="TRE251" s="20"/>
      <c r="TRF251" s="20"/>
      <c r="TRG251" s="20"/>
      <c r="TRH251" s="20"/>
      <c r="TRI251" s="20"/>
      <c r="TRJ251" s="20"/>
      <c r="TRK251" s="20"/>
      <c r="TRL251" s="20"/>
      <c r="TRM251" s="20"/>
      <c r="TRN251" s="20"/>
      <c r="TRO251" s="20"/>
      <c r="TRP251" s="20"/>
      <c r="TRQ251" s="20"/>
      <c r="TRR251" s="20"/>
      <c r="TRS251" s="20"/>
      <c r="TRT251" s="20"/>
      <c r="TRU251" s="20"/>
      <c r="TRV251" s="20"/>
      <c r="TRW251" s="20"/>
      <c r="TRX251" s="20"/>
      <c r="TRY251" s="20"/>
      <c r="TRZ251" s="20"/>
      <c r="TSA251" s="20"/>
      <c r="TSB251" s="20"/>
      <c r="TSC251" s="20"/>
      <c r="TSD251" s="20"/>
      <c r="TSE251" s="20"/>
      <c r="TSF251" s="20"/>
      <c r="TSG251" s="20"/>
      <c r="TSH251" s="20"/>
      <c r="TSI251" s="20"/>
      <c r="TSJ251" s="20"/>
      <c r="TSK251" s="20"/>
      <c r="TSL251" s="20"/>
      <c r="TSM251" s="20"/>
      <c r="TSN251" s="20"/>
      <c r="TSO251" s="20"/>
      <c r="TSP251" s="20"/>
      <c r="TSQ251" s="20"/>
      <c r="TSR251" s="20"/>
      <c r="TSS251" s="20"/>
      <c r="TST251" s="20"/>
      <c r="TSU251" s="20"/>
      <c r="TSV251" s="20"/>
      <c r="TSW251" s="20"/>
      <c r="TSX251" s="20"/>
      <c r="TSY251" s="20"/>
      <c r="TSZ251" s="20"/>
      <c r="TTA251" s="20"/>
      <c r="TTB251" s="20"/>
      <c r="TTC251" s="20"/>
      <c r="TTD251" s="20"/>
      <c r="TTE251" s="20"/>
      <c r="TTF251" s="20"/>
      <c r="TTG251" s="20"/>
      <c r="TTH251" s="20"/>
      <c r="TTI251" s="20"/>
      <c r="TTJ251" s="20"/>
      <c r="TTK251" s="20"/>
      <c r="TTL251" s="20"/>
      <c r="TTM251" s="20"/>
      <c r="TTN251" s="20"/>
      <c r="TTO251" s="20"/>
      <c r="TTP251" s="20"/>
      <c r="TTQ251" s="20"/>
      <c r="TTR251" s="20"/>
      <c r="TTS251" s="20"/>
      <c r="TTT251" s="20"/>
      <c r="TTU251" s="20"/>
      <c r="TTV251" s="20"/>
      <c r="TTW251" s="20"/>
      <c r="TTX251" s="20"/>
      <c r="TTY251" s="20"/>
      <c r="TTZ251" s="20"/>
      <c r="TUA251" s="20"/>
      <c r="TUB251" s="20"/>
      <c r="TUC251" s="20"/>
      <c r="TUD251" s="20"/>
      <c r="TUE251" s="20"/>
      <c r="TUF251" s="20"/>
      <c r="TUG251" s="20"/>
      <c r="TUH251" s="20"/>
      <c r="TUI251" s="20"/>
      <c r="TUJ251" s="20"/>
      <c r="TUK251" s="20"/>
      <c r="TUL251" s="20"/>
      <c r="TUM251" s="20"/>
      <c r="TUN251" s="20"/>
      <c r="TUO251" s="20"/>
      <c r="TUP251" s="20"/>
      <c r="TUQ251" s="20"/>
      <c r="TUR251" s="20"/>
      <c r="TUS251" s="20"/>
      <c r="TUT251" s="20"/>
      <c r="TUU251" s="20"/>
      <c r="TUV251" s="20"/>
      <c r="TUW251" s="20"/>
      <c r="TUX251" s="20"/>
      <c r="TUY251" s="20"/>
      <c r="TUZ251" s="20"/>
      <c r="TVA251" s="20"/>
      <c r="TVB251" s="20"/>
      <c r="TVC251" s="20"/>
      <c r="TVD251" s="20"/>
      <c r="TVE251" s="20"/>
      <c r="TVF251" s="20"/>
      <c r="TVG251" s="20"/>
      <c r="TVH251" s="20"/>
      <c r="TVI251" s="20"/>
      <c r="TVJ251" s="20"/>
      <c r="TVK251" s="20"/>
      <c r="TVL251" s="20"/>
      <c r="TVM251" s="20"/>
      <c r="TVN251" s="20"/>
      <c r="TVO251" s="20"/>
      <c r="TVP251" s="20"/>
      <c r="TVQ251" s="20"/>
      <c r="TVR251" s="20"/>
      <c r="TVS251" s="20"/>
      <c r="TVT251" s="20"/>
      <c r="TVU251" s="20"/>
      <c r="TVV251" s="20"/>
      <c r="TVW251" s="20"/>
      <c r="TVX251" s="20"/>
      <c r="TVY251" s="20"/>
      <c r="TVZ251" s="20"/>
      <c r="TWA251" s="20"/>
      <c r="TWB251" s="20"/>
      <c r="TWC251" s="20"/>
      <c r="TWD251" s="20"/>
      <c r="TWE251" s="20"/>
      <c r="TWF251" s="20"/>
      <c r="TWG251" s="20"/>
      <c r="TWH251" s="20"/>
      <c r="TWI251" s="20"/>
      <c r="TWJ251" s="20"/>
      <c r="TWK251" s="20"/>
      <c r="TWL251" s="20"/>
      <c r="TWM251" s="20"/>
      <c r="TWN251" s="20"/>
      <c r="TWO251" s="20"/>
      <c r="TWP251" s="20"/>
      <c r="TWQ251" s="20"/>
      <c r="TWR251" s="20"/>
      <c r="TWS251" s="20"/>
      <c r="TWT251" s="20"/>
      <c r="TWU251" s="20"/>
      <c r="TWV251" s="20"/>
      <c r="TWW251" s="20"/>
      <c r="TWX251" s="20"/>
      <c r="TWY251" s="20"/>
      <c r="TWZ251" s="20"/>
      <c r="TXA251" s="20"/>
      <c r="TXB251" s="20"/>
      <c r="TXC251" s="20"/>
      <c r="TXD251" s="20"/>
      <c r="TXE251" s="20"/>
      <c r="TXF251" s="20"/>
      <c r="TXG251" s="20"/>
      <c r="TXH251" s="20"/>
      <c r="TXI251" s="20"/>
      <c r="TXJ251" s="20"/>
      <c r="TXK251" s="20"/>
      <c r="TXL251" s="20"/>
      <c r="TXM251" s="20"/>
      <c r="TXN251" s="20"/>
      <c r="TXO251" s="20"/>
      <c r="TXP251" s="20"/>
      <c r="TXQ251" s="20"/>
      <c r="TXR251" s="20"/>
      <c r="TXS251" s="20"/>
      <c r="TXT251" s="20"/>
      <c r="TXU251" s="20"/>
      <c r="TXV251" s="20"/>
      <c r="TXW251" s="20"/>
      <c r="TXX251" s="20"/>
      <c r="TXY251" s="20"/>
      <c r="TXZ251" s="20"/>
      <c r="TYA251" s="20"/>
      <c r="TYB251" s="20"/>
      <c r="TYC251" s="20"/>
      <c r="TYD251" s="20"/>
      <c r="TYE251" s="20"/>
      <c r="TYF251" s="20"/>
      <c r="TYG251" s="20"/>
      <c r="TYH251" s="20"/>
      <c r="TYI251" s="20"/>
      <c r="TYJ251" s="20"/>
      <c r="TYK251" s="20"/>
      <c r="TYL251" s="20"/>
      <c r="TYM251" s="20"/>
      <c r="TYN251" s="20"/>
      <c r="TYO251" s="20"/>
      <c r="TYP251" s="20"/>
      <c r="TYQ251" s="20"/>
      <c r="TYR251" s="20"/>
      <c r="TYS251" s="20"/>
      <c r="TYT251" s="20"/>
      <c r="TYU251" s="20"/>
      <c r="TYV251" s="20"/>
      <c r="TYW251" s="20"/>
      <c r="TYX251" s="20"/>
      <c r="TYY251" s="20"/>
      <c r="TYZ251" s="20"/>
      <c r="TZA251" s="20"/>
      <c r="TZB251" s="20"/>
      <c r="TZC251" s="20"/>
      <c r="TZD251" s="20"/>
      <c r="TZE251" s="20"/>
      <c r="TZF251" s="20"/>
      <c r="TZG251" s="20"/>
      <c r="TZH251" s="20"/>
      <c r="TZI251" s="20"/>
      <c r="TZJ251" s="20"/>
      <c r="TZK251" s="20"/>
      <c r="TZL251" s="20"/>
      <c r="TZM251" s="20"/>
      <c r="TZN251" s="20"/>
      <c r="TZO251" s="20"/>
      <c r="TZP251" s="20"/>
      <c r="TZQ251" s="20"/>
      <c r="TZR251" s="20"/>
      <c r="TZS251" s="20"/>
      <c r="TZT251" s="20"/>
      <c r="TZU251" s="20"/>
      <c r="TZV251" s="20"/>
      <c r="TZW251" s="20"/>
      <c r="TZX251" s="20"/>
      <c r="TZY251" s="20"/>
      <c r="TZZ251" s="20"/>
      <c r="UAA251" s="20"/>
      <c r="UAB251" s="20"/>
      <c r="UAC251" s="20"/>
      <c r="UAD251" s="20"/>
      <c r="UAE251" s="20"/>
      <c r="UAF251" s="20"/>
      <c r="UAG251" s="20"/>
      <c r="UAH251" s="20"/>
      <c r="UAI251" s="20"/>
      <c r="UAJ251" s="20"/>
      <c r="UAK251" s="20"/>
      <c r="UAL251" s="20"/>
      <c r="UAM251" s="20"/>
      <c r="UAN251" s="20"/>
      <c r="UAO251" s="20"/>
      <c r="UAP251" s="20"/>
      <c r="UAQ251" s="20"/>
      <c r="UAR251" s="20"/>
      <c r="UAS251" s="20"/>
      <c r="UAT251" s="20"/>
      <c r="UAU251" s="20"/>
      <c r="UAV251" s="20"/>
      <c r="UAW251" s="20"/>
      <c r="UAX251" s="20"/>
      <c r="UAY251" s="20"/>
      <c r="UAZ251" s="20"/>
      <c r="UBA251" s="20"/>
      <c r="UBB251" s="20"/>
      <c r="UBC251" s="20"/>
      <c r="UBD251" s="20"/>
      <c r="UBE251" s="20"/>
      <c r="UBF251" s="20"/>
      <c r="UBG251" s="20"/>
      <c r="UBH251" s="20"/>
      <c r="UBI251" s="20"/>
      <c r="UBJ251" s="20"/>
      <c r="UBK251" s="20"/>
      <c r="UBL251" s="20"/>
      <c r="UBM251" s="20"/>
      <c r="UBN251" s="20"/>
      <c r="UBO251" s="20"/>
      <c r="UBP251" s="20"/>
      <c r="UBQ251" s="20"/>
      <c r="UBR251" s="20"/>
      <c r="UBS251" s="20"/>
      <c r="UBT251" s="20"/>
      <c r="UBU251" s="20"/>
      <c r="UBV251" s="20"/>
      <c r="UBW251" s="20"/>
      <c r="UBX251" s="20"/>
      <c r="UBY251" s="20"/>
      <c r="UBZ251" s="20"/>
      <c r="UCA251" s="20"/>
      <c r="UCB251" s="20"/>
      <c r="UCC251" s="20"/>
      <c r="UCD251" s="20"/>
      <c r="UCE251" s="20"/>
      <c r="UCF251" s="20"/>
      <c r="UCG251" s="20"/>
      <c r="UCH251" s="20"/>
      <c r="UCI251" s="20"/>
      <c r="UCJ251" s="20"/>
      <c r="UCK251" s="20"/>
      <c r="UCL251" s="20"/>
      <c r="UCM251" s="20"/>
      <c r="UCN251" s="20"/>
      <c r="UCO251" s="20"/>
      <c r="UCP251" s="20"/>
      <c r="UCQ251" s="20"/>
      <c r="UCR251" s="20"/>
      <c r="UCS251" s="20"/>
      <c r="UCT251" s="20"/>
      <c r="UCU251" s="20"/>
      <c r="UCV251" s="20"/>
      <c r="UCW251" s="20"/>
      <c r="UCX251" s="20"/>
      <c r="UCY251" s="20"/>
      <c r="UCZ251" s="20"/>
      <c r="UDA251" s="20"/>
      <c r="UDB251" s="20"/>
      <c r="UDC251" s="20"/>
      <c r="UDD251" s="20"/>
      <c r="UDE251" s="20"/>
      <c r="UDF251" s="20"/>
      <c r="UDG251" s="20"/>
      <c r="UDH251" s="20"/>
      <c r="UDI251" s="20"/>
      <c r="UDJ251" s="20"/>
      <c r="UDK251" s="20"/>
      <c r="UDL251" s="20"/>
      <c r="UDM251" s="20"/>
      <c r="UDN251" s="20"/>
      <c r="UDO251" s="20"/>
      <c r="UDP251" s="20"/>
      <c r="UDQ251" s="20"/>
      <c r="UDR251" s="20"/>
      <c r="UDS251" s="20"/>
      <c r="UDT251" s="20"/>
      <c r="UDU251" s="20"/>
      <c r="UDV251" s="20"/>
      <c r="UDW251" s="20"/>
      <c r="UDX251" s="20"/>
      <c r="UDY251" s="20"/>
      <c r="UDZ251" s="20"/>
      <c r="UEA251" s="20"/>
      <c r="UEB251" s="20"/>
      <c r="UEC251" s="20"/>
      <c r="UED251" s="20"/>
      <c r="UEE251" s="20"/>
      <c r="UEF251" s="20"/>
      <c r="UEG251" s="20"/>
      <c r="UEH251" s="20"/>
      <c r="UEI251" s="20"/>
      <c r="UEJ251" s="20"/>
      <c r="UEK251" s="20"/>
      <c r="UEL251" s="20"/>
      <c r="UEM251" s="20"/>
      <c r="UEN251" s="20"/>
      <c r="UEO251" s="20"/>
      <c r="UEP251" s="20"/>
      <c r="UEQ251" s="20"/>
      <c r="UER251" s="20"/>
      <c r="UES251" s="20"/>
      <c r="UET251" s="20"/>
      <c r="UEU251" s="20"/>
      <c r="UEV251" s="20"/>
      <c r="UEW251" s="20"/>
      <c r="UEX251" s="20"/>
      <c r="UEY251" s="20"/>
      <c r="UEZ251" s="20"/>
      <c r="UFA251" s="20"/>
      <c r="UFB251" s="20"/>
      <c r="UFC251" s="20"/>
      <c r="UFD251" s="20"/>
      <c r="UFE251" s="20"/>
      <c r="UFF251" s="20"/>
      <c r="UFG251" s="20"/>
      <c r="UFH251" s="20"/>
      <c r="UFI251" s="20"/>
      <c r="UFJ251" s="20"/>
      <c r="UFK251" s="20"/>
      <c r="UFL251" s="20"/>
      <c r="UFM251" s="20"/>
      <c r="UFN251" s="20"/>
      <c r="UFO251" s="20"/>
      <c r="UFP251" s="20"/>
      <c r="UFQ251" s="20"/>
      <c r="UFR251" s="20"/>
      <c r="UFS251" s="20"/>
      <c r="UFT251" s="20"/>
      <c r="UFU251" s="20"/>
      <c r="UFV251" s="20"/>
      <c r="UFW251" s="20"/>
      <c r="UFX251" s="20"/>
      <c r="UFY251" s="20"/>
      <c r="UFZ251" s="20"/>
      <c r="UGA251" s="20"/>
      <c r="UGB251" s="20"/>
      <c r="UGC251" s="20"/>
      <c r="UGD251" s="20"/>
      <c r="UGE251" s="20"/>
      <c r="UGF251" s="20"/>
      <c r="UGG251" s="20"/>
      <c r="UGH251" s="20"/>
      <c r="UGI251" s="20"/>
      <c r="UGJ251" s="20"/>
      <c r="UGK251" s="20"/>
      <c r="UGL251" s="20"/>
      <c r="UGM251" s="20"/>
      <c r="UGN251" s="20"/>
      <c r="UGO251" s="20"/>
      <c r="UGP251" s="20"/>
      <c r="UGQ251" s="20"/>
      <c r="UGR251" s="20"/>
      <c r="UGS251" s="20"/>
      <c r="UGT251" s="20"/>
      <c r="UGU251" s="20"/>
      <c r="UGV251" s="20"/>
      <c r="UGW251" s="20"/>
      <c r="UGX251" s="20"/>
      <c r="UGY251" s="20"/>
      <c r="UGZ251" s="20"/>
      <c r="UHA251" s="20"/>
      <c r="UHB251" s="20"/>
      <c r="UHC251" s="20"/>
      <c r="UHD251" s="20"/>
      <c r="UHE251" s="20"/>
      <c r="UHF251" s="20"/>
      <c r="UHG251" s="20"/>
      <c r="UHH251" s="20"/>
      <c r="UHI251" s="20"/>
      <c r="UHJ251" s="20"/>
      <c r="UHK251" s="20"/>
      <c r="UHL251" s="20"/>
      <c r="UHM251" s="20"/>
      <c r="UHN251" s="20"/>
      <c r="UHO251" s="20"/>
      <c r="UHP251" s="20"/>
      <c r="UHQ251" s="20"/>
      <c r="UHR251" s="20"/>
      <c r="UHS251" s="20"/>
      <c r="UHT251" s="20"/>
      <c r="UHU251" s="20"/>
      <c r="UHV251" s="20"/>
      <c r="UHW251" s="20"/>
      <c r="UHX251" s="20"/>
      <c r="UHY251" s="20"/>
      <c r="UHZ251" s="20"/>
      <c r="UIA251" s="20"/>
      <c r="UIB251" s="20"/>
      <c r="UIC251" s="20"/>
      <c r="UID251" s="20"/>
      <c r="UIE251" s="20"/>
      <c r="UIF251" s="20"/>
      <c r="UIG251" s="20"/>
      <c r="UIH251" s="20"/>
      <c r="UII251" s="20"/>
      <c r="UIJ251" s="20"/>
      <c r="UIK251" s="20"/>
      <c r="UIL251" s="20"/>
      <c r="UIM251" s="20"/>
      <c r="UIN251" s="20"/>
      <c r="UIO251" s="20"/>
      <c r="UIP251" s="20"/>
      <c r="UIQ251" s="20"/>
      <c r="UIR251" s="20"/>
      <c r="UIS251" s="20"/>
      <c r="UIT251" s="20"/>
      <c r="UIU251" s="20"/>
      <c r="UIV251" s="20"/>
      <c r="UIW251" s="20"/>
      <c r="UIX251" s="20"/>
      <c r="UIY251" s="20"/>
      <c r="UIZ251" s="20"/>
      <c r="UJA251" s="20"/>
      <c r="UJB251" s="20"/>
      <c r="UJC251" s="20"/>
      <c r="UJD251" s="20"/>
      <c r="UJE251" s="20"/>
      <c r="UJF251" s="20"/>
      <c r="UJG251" s="20"/>
      <c r="UJH251" s="20"/>
      <c r="UJI251" s="20"/>
      <c r="UJJ251" s="20"/>
      <c r="UJK251" s="20"/>
      <c r="UJL251" s="20"/>
      <c r="UJM251" s="20"/>
      <c r="UJN251" s="20"/>
      <c r="UJO251" s="20"/>
      <c r="UJP251" s="20"/>
      <c r="UJQ251" s="20"/>
      <c r="UJR251" s="20"/>
      <c r="UJS251" s="20"/>
      <c r="UJT251" s="20"/>
      <c r="UJU251" s="20"/>
      <c r="UJV251" s="20"/>
      <c r="UJW251" s="20"/>
      <c r="UJX251" s="20"/>
      <c r="UJY251" s="20"/>
      <c r="UJZ251" s="20"/>
      <c r="UKA251" s="20"/>
      <c r="UKB251" s="20"/>
      <c r="UKC251" s="20"/>
      <c r="UKD251" s="20"/>
      <c r="UKE251" s="20"/>
      <c r="UKF251" s="20"/>
      <c r="UKG251" s="20"/>
      <c r="UKH251" s="20"/>
      <c r="UKI251" s="20"/>
      <c r="UKJ251" s="20"/>
      <c r="UKK251" s="20"/>
      <c r="UKL251" s="20"/>
      <c r="UKM251" s="20"/>
      <c r="UKN251" s="20"/>
      <c r="UKO251" s="20"/>
      <c r="UKP251" s="20"/>
      <c r="UKQ251" s="20"/>
      <c r="UKR251" s="20"/>
      <c r="UKS251" s="20"/>
      <c r="UKT251" s="20"/>
      <c r="UKU251" s="20"/>
      <c r="UKV251" s="20"/>
      <c r="UKW251" s="20"/>
      <c r="UKX251" s="20"/>
      <c r="UKY251" s="20"/>
      <c r="UKZ251" s="20"/>
      <c r="ULA251" s="20"/>
      <c r="ULB251" s="20"/>
      <c r="ULC251" s="20"/>
      <c r="ULD251" s="20"/>
      <c r="ULE251" s="20"/>
      <c r="ULF251" s="20"/>
      <c r="ULG251" s="20"/>
      <c r="ULH251" s="20"/>
      <c r="ULI251" s="20"/>
      <c r="ULJ251" s="20"/>
      <c r="ULK251" s="20"/>
      <c r="ULL251" s="20"/>
      <c r="ULM251" s="20"/>
      <c r="ULN251" s="20"/>
      <c r="ULO251" s="20"/>
      <c r="ULP251" s="20"/>
      <c r="ULQ251" s="20"/>
      <c r="ULR251" s="20"/>
      <c r="ULS251" s="20"/>
      <c r="ULT251" s="20"/>
      <c r="ULU251" s="20"/>
      <c r="ULV251" s="20"/>
      <c r="ULW251" s="20"/>
      <c r="ULX251" s="20"/>
      <c r="ULY251" s="20"/>
      <c r="ULZ251" s="20"/>
      <c r="UMA251" s="20"/>
      <c r="UMB251" s="20"/>
      <c r="UMC251" s="20"/>
      <c r="UMD251" s="20"/>
      <c r="UME251" s="20"/>
      <c r="UMF251" s="20"/>
      <c r="UMG251" s="20"/>
      <c r="UMH251" s="20"/>
      <c r="UMI251" s="20"/>
      <c r="UMJ251" s="20"/>
      <c r="UMK251" s="20"/>
      <c r="UML251" s="20"/>
      <c r="UMM251" s="20"/>
      <c r="UMN251" s="20"/>
      <c r="UMO251" s="20"/>
      <c r="UMP251" s="20"/>
      <c r="UMQ251" s="20"/>
      <c r="UMR251" s="20"/>
      <c r="UMS251" s="20"/>
      <c r="UMT251" s="20"/>
      <c r="UMU251" s="20"/>
      <c r="UMV251" s="20"/>
      <c r="UMW251" s="20"/>
      <c r="UMX251" s="20"/>
      <c r="UMY251" s="20"/>
      <c r="UMZ251" s="20"/>
      <c r="UNA251" s="20"/>
      <c r="UNB251" s="20"/>
      <c r="UNC251" s="20"/>
      <c r="UND251" s="20"/>
      <c r="UNE251" s="20"/>
      <c r="UNF251" s="20"/>
      <c r="UNG251" s="20"/>
      <c r="UNH251" s="20"/>
      <c r="UNI251" s="20"/>
      <c r="UNJ251" s="20"/>
      <c r="UNK251" s="20"/>
      <c r="UNL251" s="20"/>
      <c r="UNM251" s="20"/>
      <c r="UNN251" s="20"/>
      <c r="UNO251" s="20"/>
      <c r="UNP251" s="20"/>
      <c r="UNQ251" s="20"/>
      <c r="UNR251" s="20"/>
      <c r="UNS251" s="20"/>
      <c r="UNT251" s="20"/>
      <c r="UNU251" s="20"/>
      <c r="UNV251" s="20"/>
      <c r="UNW251" s="20"/>
      <c r="UNX251" s="20"/>
      <c r="UNY251" s="20"/>
      <c r="UNZ251" s="20"/>
      <c r="UOA251" s="20"/>
      <c r="UOB251" s="20"/>
      <c r="UOC251" s="20"/>
      <c r="UOD251" s="20"/>
      <c r="UOE251" s="20"/>
      <c r="UOF251" s="20"/>
      <c r="UOG251" s="20"/>
      <c r="UOH251" s="20"/>
      <c r="UOI251" s="20"/>
      <c r="UOJ251" s="20"/>
      <c r="UOK251" s="20"/>
      <c r="UOL251" s="20"/>
      <c r="UOM251" s="20"/>
      <c r="UON251" s="20"/>
      <c r="UOO251" s="20"/>
      <c r="UOP251" s="20"/>
      <c r="UOQ251" s="20"/>
      <c r="UOR251" s="20"/>
      <c r="UOS251" s="20"/>
      <c r="UOT251" s="20"/>
      <c r="UOU251" s="20"/>
      <c r="UOV251" s="20"/>
      <c r="UOW251" s="20"/>
      <c r="UOX251" s="20"/>
      <c r="UOY251" s="20"/>
      <c r="UOZ251" s="20"/>
      <c r="UPA251" s="20"/>
      <c r="UPB251" s="20"/>
      <c r="UPC251" s="20"/>
      <c r="UPD251" s="20"/>
      <c r="UPE251" s="20"/>
      <c r="UPF251" s="20"/>
      <c r="UPG251" s="20"/>
      <c r="UPH251" s="20"/>
      <c r="UPI251" s="20"/>
      <c r="UPJ251" s="20"/>
      <c r="UPK251" s="20"/>
      <c r="UPL251" s="20"/>
      <c r="UPM251" s="20"/>
      <c r="UPN251" s="20"/>
      <c r="UPO251" s="20"/>
      <c r="UPP251" s="20"/>
      <c r="UPQ251" s="20"/>
      <c r="UPR251" s="20"/>
      <c r="UPS251" s="20"/>
      <c r="UPT251" s="20"/>
      <c r="UPU251" s="20"/>
      <c r="UPV251" s="20"/>
      <c r="UPW251" s="20"/>
      <c r="UPX251" s="20"/>
      <c r="UPY251" s="20"/>
      <c r="UPZ251" s="20"/>
      <c r="UQA251" s="20"/>
      <c r="UQB251" s="20"/>
      <c r="UQC251" s="20"/>
      <c r="UQD251" s="20"/>
      <c r="UQE251" s="20"/>
      <c r="UQF251" s="20"/>
      <c r="UQG251" s="20"/>
      <c r="UQH251" s="20"/>
      <c r="UQI251" s="20"/>
      <c r="UQJ251" s="20"/>
      <c r="UQK251" s="20"/>
      <c r="UQL251" s="20"/>
      <c r="UQM251" s="20"/>
      <c r="UQN251" s="20"/>
      <c r="UQO251" s="20"/>
      <c r="UQP251" s="20"/>
      <c r="UQQ251" s="20"/>
      <c r="UQR251" s="20"/>
      <c r="UQS251" s="20"/>
      <c r="UQT251" s="20"/>
      <c r="UQU251" s="20"/>
      <c r="UQV251" s="20"/>
      <c r="UQW251" s="20"/>
      <c r="UQX251" s="20"/>
      <c r="UQY251" s="20"/>
      <c r="UQZ251" s="20"/>
      <c r="URA251" s="20"/>
      <c r="URB251" s="20"/>
      <c r="URC251" s="20"/>
      <c r="URD251" s="20"/>
      <c r="URE251" s="20"/>
      <c r="URF251" s="20"/>
      <c r="URG251" s="20"/>
      <c r="URH251" s="20"/>
      <c r="URI251" s="20"/>
      <c r="URJ251" s="20"/>
      <c r="URK251" s="20"/>
      <c r="URL251" s="20"/>
      <c r="URM251" s="20"/>
      <c r="URN251" s="20"/>
      <c r="URO251" s="20"/>
      <c r="URP251" s="20"/>
      <c r="URQ251" s="20"/>
      <c r="URR251" s="20"/>
      <c r="URS251" s="20"/>
      <c r="URT251" s="20"/>
      <c r="URU251" s="20"/>
      <c r="URV251" s="20"/>
      <c r="URW251" s="20"/>
      <c r="URX251" s="20"/>
      <c r="URY251" s="20"/>
      <c r="URZ251" s="20"/>
      <c r="USA251" s="20"/>
      <c r="USB251" s="20"/>
      <c r="USC251" s="20"/>
      <c r="USD251" s="20"/>
      <c r="USE251" s="20"/>
      <c r="USF251" s="20"/>
      <c r="USG251" s="20"/>
      <c r="USH251" s="20"/>
      <c r="USI251" s="20"/>
      <c r="USJ251" s="20"/>
      <c r="USK251" s="20"/>
      <c r="USL251" s="20"/>
      <c r="USM251" s="20"/>
      <c r="USN251" s="20"/>
      <c r="USO251" s="20"/>
      <c r="USP251" s="20"/>
      <c r="USQ251" s="20"/>
      <c r="USR251" s="20"/>
      <c r="USS251" s="20"/>
      <c r="UST251" s="20"/>
      <c r="USU251" s="20"/>
      <c r="USV251" s="20"/>
      <c r="USW251" s="20"/>
      <c r="USX251" s="20"/>
      <c r="USY251" s="20"/>
      <c r="USZ251" s="20"/>
      <c r="UTA251" s="20"/>
      <c r="UTB251" s="20"/>
      <c r="UTC251" s="20"/>
      <c r="UTD251" s="20"/>
      <c r="UTE251" s="20"/>
      <c r="UTF251" s="20"/>
      <c r="UTG251" s="20"/>
      <c r="UTH251" s="20"/>
      <c r="UTI251" s="20"/>
      <c r="UTJ251" s="20"/>
      <c r="UTK251" s="20"/>
      <c r="UTL251" s="20"/>
      <c r="UTM251" s="20"/>
      <c r="UTN251" s="20"/>
      <c r="UTO251" s="20"/>
      <c r="UTP251" s="20"/>
      <c r="UTQ251" s="20"/>
      <c r="UTR251" s="20"/>
      <c r="UTS251" s="20"/>
      <c r="UTT251" s="20"/>
      <c r="UTU251" s="20"/>
      <c r="UTV251" s="20"/>
      <c r="UTW251" s="20"/>
      <c r="UTX251" s="20"/>
      <c r="UTY251" s="20"/>
      <c r="UTZ251" s="20"/>
      <c r="UUA251" s="20"/>
      <c r="UUB251" s="20"/>
      <c r="UUC251" s="20"/>
      <c r="UUD251" s="20"/>
      <c r="UUE251" s="20"/>
      <c r="UUF251" s="20"/>
      <c r="UUG251" s="20"/>
      <c r="UUH251" s="20"/>
      <c r="UUI251" s="20"/>
      <c r="UUJ251" s="20"/>
      <c r="UUK251" s="20"/>
      <c r="UUL251" s="20"/>
      <c r="UUM251" s="20"/>
      <c r="UUN251" s="20"/>
      <c r="UUO251" s="20"/>
      <c r="UUP251" s="20"/>
      <c r="UUQ251" s="20"/>
      <c r="UUR251" s="20"/>
      <c r="UUS251" s="20"/>
      <c r="UUT251" s="20"/>
      <c r="UUU251" s="20"/>
      <c r="UUV251" s="20"/>
      <c r="UUW251" s="20"/>
      <c r="UUX251" s="20"/>
      <c r="UUY251" s="20"/>
      <c r="UUZ251" s="20"/>
      <c r="UVA251" s="20"/>
      <c r="UVB251" s="20"/>
      <c r="UVC251" s="20"/>
      <c r="UVD251" s="20"/>
      <c r="UVE251" s="20"/>
      <c r="UVF251" s="20"/>
      <c r="UVG251" s="20"/>
      <c r="UVH251" s="20"/>
      <c r="UVI251" s="20"/>
      <c r="UVJ251" s="20"/>
      <c r="UVK251" s="20"/>
      <c r="UVL251" s="20"/>
      <c r="UVM251" s="20"/>
      <c r="UVN251" s="20"/>
      <c r="UVO251" s="20"/>
      <c r="UVP251" s="20"/>
      <c r="UVQ251" s="20"/>
      <c r="UVR251" s="20"/>
      <c r="UVS251" s="20"/>
      <c r="UVT251" s="20"/>
      <c r="UVU251" s="20"/>
      <c r="UVV251" s="20"/>
      <c r="UVW251" s="20"/>
      <c r="UVX251" s="20"/>
      <c r="UVY251" s="20"/>
      <c r="UVZ251" s="20"/>
      <c r="UWA251" s="20"/>
      <c r="UWB251" s="20"/>
      <c r="UWC251" s="20"/>
      <c r="UWD251" s="20"/>
      <c r="UWE251" s="20"/>
      <c r="UWF251" s="20"/>
      <c r="UWG251" s="20"/>
      <c r="UWH251" s="20"/>
      <c r="UWI251" s="20"/>
      <c r="UWJ251" s="20"/>
      <c r="UWK251" s="20"/>
      <c r="UWL251" s="20"/>
      <c r="UWM251" s="20"/>
      <c r="UWN251" s="20"/>
      <c r="UWO251" s="20"/>
      <c r="UWP251" s="20"/>
      <c r="UWQ251" s="20"/>
      <c r="UWR251" s="20"/>
      <c r="UWS251" s="20"/>
      <c r="UWT251" s="20"/>
      <c r="UWU251" s="20"/>
      <c r="UWV251" s="20"/>
      <c r="UWW251" s="20"/>
      <c r="UWX251" s="20"/>
      <c r="UWY251" s="20"/>
      <c r="UWZ251" s="20"/>
      <c r="UXA251" s="20"/>
      <c r="UXB251" s="20"/>
      <c r="UXC251" s="20"/>
      <c r="UXD251" s="20"/>
      <c r="UXE251" s="20"/>
      <c r="UXF251" s="20"/>
      <c r="UXG251" s="20"/>
      <c r="UXH251" s="20"/>
      <c r="UXI251" s="20"/>
      <c r="UXJ251" s="20"/>
      <c r="UXK251" s="20"/>
      <c r="UXL251" s="20"/>
      <c r="UXM251" s="20"/>
      <c r="UXN251" s="20"/>
      <c r="UXO251" s="20"/>
      <c r="UXP251" s="20"/>
      <c r="UXQ251" s="20"/>
      <c r="UXR251" s="20"/>
      <c r="UXS251" s="20"/>
      <c r="UXT251" s="20"/>
      <c r="UXU251" s="20"/>
      <c r="UXV251" s="20"/>
      <c r="UXW251" s="20"/>
      <c r="UXX251" s="20"/>
      <c r="UXY251" s="20"/>
      <c r="UXZ251" s="20"/>
      <c r="UYA251" s="20"/>
      <c r="UYB251" s="20"/>
      <c r="UYC251" s="20"/>
      <c r="UYD251" s="20"/>
      <c r="UYE251" s="20"/>
      <c r="UYF251" s="20"/>
      <c r="UYG251" s="20"/>
      <c r="UYH251" s="20"/>
      <c r="UYI251" s="20"/>
      <c r="UYJ251" s="20"/>
      <c r="UYK251" s="20"/>
      <c r="UYL251" s="20"/>
      <c r="UYM251" s="20"/>
      <c r="UYN251" s="20"/>
      <c r="UYO251" s="20"/>
      <c r="UYP251" s="20"/>
      <c r="UYQ251" s="20"/>
      <c r="UYR251" s="20"/>
      <c r="UYS251" s="20"/>
      <c r="UYT251" s="20"/>
      <c r="UYU251" s="20"/>
      <c r="UYV251" s="20"/>
      <c r="UYW251" s="20"/>
      <c r="UYX251" s="20"/>
      <c r="UYY251" s="20"/>
      <c r="UYZ251" s="20"/>
      <c r="UZA251" s="20"/>
      <c r="UZB251" s="20"/>
      <c r="UZC251" s="20"/>
      <c r="UZD251" s="20"/>
      <c r="UZE251" s="20"/>
      <c r="UZF251" s="20"/>
      <c r="UZG251" s="20"/>
      <c r="UZH251" s="20"/>
      <c r="UZI251" s="20"/>
      <c r="UZJ251" s="20"/>
      <c r="UZK251" s="20"/>
      <c r="UZL251" s="20"/>
      <c r="UZM251" s="20"/>
      <c r="UZN251" s="20"/>
      <c r="UZO251" s="20"/>
      <c r="UZP251" s="20"/>
      <c r="UZQ251" s="20"/>
      <c r="UZR251" s="20"/>
      <c r="UZS251" s="20"/>
      <c r="UZT251" s="20"/>
      <c r="UZU251" s="20"/>
      <c r="UZV251" s="20"/>
      <c r="UZW251" s="20"/>
      <c r="UZX251" s="20"/>
      <c r="UZY251" s="20"/>
      <c r="UZZ251" s="20"/>
      <c r="VAA251" s="20"/>
      <c r="VAB251" s="20"/>
      <c r="VAC251" s="20"/>
      <c r="VAD251" s="20"/>
      <c r="VAE251" s="20"/>
      <c r="VAF251" s="20"/>
      <c r="VAG251" s="20"/>
      <c r="VAH251" s="20"/>
      <c r="VAI251" s="20"/>
      <c r="VAJ251" s="20"/>
      <c r="VAK251" s="20"/>
      <c r="VAL251" s="20"/>
      <c r="VAM251" s="20"/>
      <c r="VAN251" s="20"/>
      <c r="VAO251" s="20"/>
      <c r="VAP251" s="20"/>
      <c r="VAQ251" s="20"/>
      <c r="VAR251" s="20"/>
      <c r="VAS251" s="20"/>
      <c r="VAT251" s="20"/>
      <c r="VAU251" s="20"/>
      <c r="VAV251" s="20"/>
      <c r="VAW251" s="20"/>
      <c r="VAX251" s="20"/>
      <c r="VAY251" s="20"/>
      <c r="VAZ251" s="20"/>
      <c r="VBA251" s="20"/>
      <c r="VBB251" s="20"/>
      <c r="VBC251" s="20"/>
      <c r="VBD251" s="20"/>
      <c r="VBE251" s="20"/>
      <c r="VBF251" s="20"/>
      <c r="VBG251" s="20"/>
      <c r="VBH251" s="20"/>
      <c r="VBI251" s="20"/>
      <c r="VBJ251" s="20"/>
      <c r="VBK251" s="20"/>
      <c r="VBL251" s="20"/>
      <c r="VBM251" s="20"/>
      <c r="VBN251" s="20"/>
      <c r="VBO251" s="20"/>
      <c r="VBP251" s="20"/>
      <c r="VBQ251" s="20"/>
      <c r="VBR251" s="20"/>
      <c r="VBS251" s="20"/>
      <c r="VBT251" s="20"/>
      <c r="VBU251" s="20"/>
      <c r="VBV251" s="20"/>
      <c r="VBW251" s="20"/>
      <c r="VBX251" s="20"/>
      <c r="VBY251" s="20"/>
      <c r="VBZ251" s="20"/>
      <c r="VCA251" s="20"/>
      <c r="VCB251" s="20"/>
      <c r="VCC251" s="20"/>
      <c r="VCD251" s="20"/>
      <c r="VCE251" s="20"/>
      <c r="VCF251" s="20"/>
      <c r="VCG251" s="20"/>
      <c r="VCH251" s="20"/>
      <c r="VCI251" s="20"/>
      <c r="VCJ251" s="20"/>
      <c r="VCK251" s="20"/>
      <c r="VCL251" s="20"/>
      <c r="VCM251" s="20"/>
      <c r="VCN251" s="20"/>
      <c r="VCO251" s="20"/>
      <c r="VCP251" s="20"/>
      <c r="VCQ251" s="20"/>
      <c r="VCR251" s="20"/>
      <c r="VCS251" s="20"/>
      <c r="VCT251" s="20"/>
      <c r="VCU251" s="20"/>
      <c r="VCV251" s="20"/>
      <c r="VCW251" s="20"/>
      <c r="VCX251" s="20"/>
      <c r="VCY251" s="20"/>
      <c r="VCZ251" s="20"/>
      <c r="VDA251" s="20"/>
      <c r="VDB251" s="20"/>
      <c r="VDC251" s="20"/>
      <c r="VDD251" s="20"/>
      <c r="VDE251" s="20"/>
      <c r="VDF251" s="20"/>
      <c r="VDG251" s="20"/>
      <c r="VDH251" s="20"/>
      <c r="VDI251" s="20"/>
      <c r="VDJ251" s="20"/>
      <c r="VDK251" s="20"/>
      <c r="VDL251" s="20"/>
      <c r="VDM251" s="20"/>
      <c r="VDN251" s="20"/>
      <c r="VDO251" s="20"/>
      <c r="VDP251" s="20"/>
      <c r="VDQ251" s="20"/>
      <c r="VDR251" s="20"/>
      <c r="VDS251" s="20"/>
      <c r="VDT251" s="20"/>
      <c r="VDU251" s="20"/>
      <c r="VDV251" s="20"/>
      <c r="VDW251" s="20"/>
      <c r="VDX251" s="20"/>
      <c r="VDY251" s="20"/>
      <c r="VDZ251" s="20"/>
      <c r="VEA251" s="20"/>
      <c r="VEB251" s="20"/>
      <c r="VEC251" s="20"/>
      <c r="VED251" s="20"/>
      <c r="VEE251" s="20"/>
      <c r="VEF251" s="20"/>
      <c r="VEG251" s="20"/>
      <c r="VEH251" s="20"/>
      <c r="VEI251" s="20"/>
      <c r="VEJ251" s="20"/>
      <c r="VEK251" s="20"/>
      <c r="VEL251" s="20"/>
      <c r="VEM251" s="20"/>
      <c r="VEN251" s="20"/>
      <c r="VEO251" s="20"/>
      <c r="VEP251" s="20"/>
      <c r="VEQ251" s="20"/>
      <c r="VER251" s="20"/>
      <c r="VES251" s="20"/>
      <c r="VET251" s="20"/>
      <c r="VEU251" s="20"/>
      <c r="VEV251" s="20"/>
      <c r="VEW251" s="20"/>
      <c r="VEX251" s="20"/>
      <c r="VEY251" s="20"/>
      <c r="VEZ251" s="20"/>
      <c r="VFA251" s="20"/>
      <c r="VFB251" s="20"/>
      <c r="VFC251" s="20"/>
      <c r="VFD251" s="20"/>
      <c r="VFE251" s="20"/>
      <c r="VFF251" s="20"/>
      <c r="VFG251" s="20"/>
      <c r="VFH251" s="20"/>
      <c r="VFI251" s="20"/>
      <c r="VFJ251" s="20"/>
      <c r="VFK251" s="20"/>
      <c r="VFL251" s="20"/>
      <c r="VFM251" s="20"/>
      <c r="VFN251" s="20"/>
      <c r="VFO251" s="20"/>
      <c r="VFP251" s="20"/>
      <c r="VFQ251" s="20"/>
      <c r="VFR251" s="20"/>
      <c r="VFS251" s="20"/>
      <c r="VFT251" s="20"/>
      <c r="VFU251" s="20"/>
      <c r="VFV251" s="20"/>
      <c r="VFW251" s="20"/>
      <c r="VFX251" s="20"/>
      <c r="VFY251" s="20"/>
      <c r="VFZ251" s="20"/>
      <c r="VGA251" s="20"/>
      <c r="VGB251" s="20"/>
      <c r="VGC251" s="20"/>
      <c r="VGD251" s="20"/>
      <c r="VGE251" s="20"/>
      <c r="VGF251" s="20"/>
      <c r="VGG251" s="20"/>
      <c r="VGH251" s="20"/>
      <c r="VGI251" s="20"/>
      <c r="VGJ251" s="20"/>
      <c r="VGK251" s="20"/>
      <c r="VGL251" s="20"/>
      <c r="VGM251" s="20"/>
      <c r="VGN251" s="20"/>
      <c r="VGO251" s="20"/>
      <c r="VGP251" s="20"/>
      <c r="VGQ251" s="20"/>
      <c r="VGR251" s="20"/>
      <c r="VGS251" s="20"/>
      <c r="VGT251" s="20"/>
      <c r="VGU251" s="20"/>
      <c r="VGV251" s="20"/>
      <c r="VGW251" s="20"/>
      <c r="VGX251" s="20"/>
      <c r="VGY251" s="20"/>
      <c r="VGZ251" s="20"/>
      <c r="VHA251" s="20"/>
      <c r="VHB251" s="20"/>
      <c r="VHC251" s="20"/>
      <c r="VHD251" s="20"/>
      <c r="VHE251" s="20"/>
      <c r="VHF251" s="20"/>
      <c r="VHG251" s="20"/>
      <c r="VHH251" s="20"/>
      <c r="VHI251" s="20"/>
      <c r="VHJ251" s="20"/>
      <c r="VHK251" s="20"/>
      <c r="VHL251" s="20"/>
      <c r="VHM251" s="20"/>
      <c r="VHN251" s="20"/>
      <c r="VHO251" s="20"/>
      <c r="VHP251" s="20"/>
      <c r="VHQ251" s="20"/>
      <c r="VHR251" s="20"/>
      <c r="VHS251" s="20"/>
      <c r="VHT251" s="20"/>
      <c r="VHU251" s="20"/>
      <c r="VHV251" s="20"/>
      <c r="VHW251" s="20"/>
      <c r="VHX251" s="20"/>
      <c r="VHY251" s="20"/>
      <c r="VHZ251" s="20"/>
      <c r="VIA251" s="20"/>
      <c r="VIB251" s="20"/>
      <c r="VIC251" s="20"/>
      <c r="VID251" s="20"/>
      <c r="VIE251" s="20"/>
      <c r="VIF251" s="20"/>
      <c r="VIG251" s="20"/>
      <c r="VIH251" s="20"/>
      <c r="VII251" s="20"/>
      <c r="VIJ251" s="20"/>
      <c r="VIK251" s="20"/>
      <c r="VIL251" s="20"/>
      <c r="VIM251" s="20"/>
      <c r="VIN251" s="20"/>
      <c r="VIO251" s="20"/>
      <c r="VIP251" s="20"/>
      <c r="VIQ251" s="20"/>
      <c r="VIR251" s="20"/>
      <c r="VIS251" s="20"/>
      <c r="VIT251" s="20"/>
      <c r="VIU251" s="20"/>
      <c r="VIV251" s="20"/>
      <c r="VIW251" s="20"/>
      <c r="VIX251" s="20"/>
      <c r="VIY251" s="20"/>
      <c r="VIZ251" s="20"/>
      <c r="VJA251" s="20"/>
      <c r="VJB251" s="20"/>
      <c r="VJC251" s="20"/>
      <c r="VJD251" s="20"/>
      <c r="VJE251" s="20"/>
      <c r="VJF251" s="20"/>
      <c r="VJG251" s="20"/>
      <c r="VJH251" s="20"/>
      <c r="VJI251" s="20"/>
      <c r="VJJ251" s="20"/>
      <c r="VJK251" s="20"/>
      <c r="VJL251" s="20"/>
      <c r="VJM251" s="20"/>
      <c r="VJN251" s="20"/>
      <c r="VJO251" s="20"/>
      <c r="VJP251" s="20"/>
      <c r="VJQ251" s="20"/>
      <c r="VJR251" s="20"/>
      <c r="VJS251" s="20"/>
      <c r="VJT251" s="20"/>
      <c r="VJU251" s="20"/>
      <c r="VJV251" s="20"/>
      <c r="VJW251" s="20"/>
      <c r="VJX251" s="20"/>
      <c r="VJY251" s="20"/>
      <c r="VJZ251" s="20"/>
      <c r="VKA251" s="20"/>
      <c r="VKB251" s="20"/>
      <c r="VKC251" s="20"/>
      <c r="VKD251" s="20"/>
      <c r="VKE251" s="20"/>
      <c r="VKF251" s="20"/>
      <c r="VKG251" s="20"/>
      <c r="VKH251" s="20"/>
      <c r="VKI251" s="20"/>
      <c r="VKJ251" s="20"/>
      <c r="VKK251" s="20"/>
      <c r="VKL251" s="20"/>
      <c r="VKM251" s="20"/>
      <c r="VKN251" s="20"/>
      <c r="VKO251" s="20"/>
      <c r="VKP251" s="20"/>
      <c r="VKQ251" s="20"/>
      <c r="VKR251" s="20"/>
      <c r="VKS251" s="20"/>
      <c r="VKT251" s="20"/>
      <c r="VKU251" s="20"/>
      <c r="VKV251" s="20"/>
      <c r="VKW251" s="20"/>
      <c r="VKX251" s="20"/>
      <c r="VKY251" s="20"/>
      <c r="VKZ251" s="20"/>
      <c r="VLA251" s="20"/>
      <c r="VLB251" s="20"/>
      <c r="VLC251" s="20"/>
      <c r="VLD251" s="20"/>
      <c r="VLE251" s="20"/>
      <c r="VLF251" s="20"/>
      <c r="VLG251" s="20"/>
      <c r="VLH251" s="20"/>
      <c r="VLI251" s="20"/>
      <c r="VLJ251" s="20"/>
      <c r="VLK251" s="20"/>
      <c r="VLL251" s="20"/>
      <c r="VLM251" s="20"/>
      <c r="VLN251" s="20"/>
      <c r="VLO251" s="20"/>
      <c r="VLP251" s="20"/>
      <c r="VLQ251" s="20"/>
      <c r="VLR251" s="20"/>
      <c r="VLS251" s="20"/>
      <c r="VLT251" s="20"/>
      <c r="VLU251" s="20"/>
      <c r="VLV251" s="20"/>
      <c r="VLW251" s="20"/>
      <c r="VLX251" s="20"/>
      <c r="VLY251" s="20"/>
      <c r="VLZ251" s="20"/>
      <c r="VMA251" s="20"/>
      <c r="VMB251" s="20"/>
      <c r="VMC251" s="20"/>
      <c r="VMD251" s="20"/>
      <c r="VME251" s="20"/>
      <c r="VMF251" s="20"/>
      <c r="VMG251" s="20"/>
      <c r="VMH251" s="20"/>
      <c r="VMI251" s="20"/>
      <c r="VMJ251" s="20"/>
      <c r="VMK251" s="20"/>
      <c r="VML251" s="20"/>
      <c r="VMM251" s="20"/>
      <c r="VMN251" s="20"/>
      <c r="VMO251" s="20"/>
      <c r="VMP251" s="20"/>
      <c r="VMQ251" s="20"/>
      <c r="VMR251" s="20"/>
      <c r="VMS251" s="20"/>
      <c r="VMT251" s="20"/>
      <c r="VMU251" s="20"/>
      <c r="VMV251" s="20"/>
      <c r="VMW251" s="20"/>
      <c r="VMX251" s="20"/>
      <c r="VMY251" s="20"/>
      <c r="VMZ251" s="20"/>
      <c r="VNA251" s="20"/>
      <c r="VNB251" s="20"/>
      <c r="VNC251" s="20"/>
      <c r="VND251" s="20"/>
      <c r="VNE251" s="20"/>
      <c r="VNF251" s="20"/>
      <c r="VNG251" s="20"/>
      <c r="VNH251" s="20"/>
      <c r="VNI251" s="20"/>
      <c r="VNJ251" s="20"/>
      <c r="VNK251" s="20"/>
      <c r="VNL251" s="20"/>
      <c r="VNM251" s="20"/>
      <c r="VNN251" s="20"/>
      <c r="VNO251" s="20"/>
      <c r="VNP251" s="20"/>
      <c r="VNQ251" s="20"/>
      <c r="VNR251" s="20"/>
      <c r="VNS251" s="20"/>
      <c r="VNT251" s="20"/>
      <c r="VNU251" s="20"/>
      <c r="VNV251" s="20"/>
      <c r="VNW251" s="20"/>
      <c r="VNX251" s="20"/>
      <c r="VNY251" s="20"/>
      <c r="VNZ251" s="20"/>
      <c r="VOA251" s="20"/>
      <c r="VOB251" s="20"/>
      <c r="VOC251" s="20"/>
      <c r="VOD251" s="20"/>
      <c r="VOE251" s="20"/>
      <c r="VOF251" s="20"/>
      <c r="VOG251" s="20"/>
      <c r="VOH251" s="20"/>
      <c r="VOI251" s="20"/>
      <c r="VOJ251" s="20"/>
      <c r="VOK251" s="20"/>
      <c r="VOL251" s="20"/>
      <c r="VOM251" s="20"/>
      <c r="VON251" s="20"/>
      <c r="VOO251" s="20"/>
      <c r="VOP251" s="20"/>
      <c r="VOQ251" s="20"/>
      <c r="VOR251" s="20"/>
      <c r="VOS251" s="20"/>
      <c r="VOT251" s="20"/>
      <c r="VOU251" s="20"/>
      <c r="VOV251" s="20"/>
      <c r="VOW251" s="20"/>
      <c r="VOX251" s="20"/>
      <c r="VOY251" s="20"/>
      <c r="VOZ251" s="20"/>
      <c r="VPA251" s="20"/>
      <c r="VPB251" s="20"/>
      <c r="VPC251" s="20"/>
      <c r="VPD251" s="20"/>
      <c r="VPE251" s="20"/>
      <c r="VPF251" s="20"/>
      <c r="VPG251" s="20"/>
      <c r="VPH251" s="20"/>
      <c r="VPI251" s="20"/>
      <c r="VPJ251" s="20"/>
      <c r="VPK251" s="20"/>
      <c r="VPL251" s="20"/>
      <c r="VPM251" s="20"/>
      <c r="VPN251" s="20"/>
      <c r="VPO251" s="20"/>
      <c r="VPP251" s="20"/>
      <c r="VPQ251" s="20"/>
      <c r="VPR251" s="20"/>
      <c r="VPS251" s="20"/>
      <c r="VPT251" s="20"/>
      <c r="VPU251" s="20"/>
      <c r="VPV251" s="20"/>
      <c r="VPW251" s="20"/>
      <c r="VPX251" s="20"/>
      <c r="VPY251" s="20"/>
      <c r="VPZ251" s="20"/>
      <c r="VQA251" s="20"/>
      <c r="VQB251" s="20"/>
      <c r="VQC251" s="20"/>
      <c r="VQD251" s="20"/>
      <c r="VQE251" s="20"/>
      <c r="VQF251" s="20"/>
      <c r="VQG251" s="20"/>
      <c r="VQH251" s="20"/>
      <c r="VQI251" s="20"/>
      <c r="VQJ251" s="20"/>
      <c r="VQK251" s="20"/>
      <c r="VQL251" s="20"/>
      <c r="VQM251" s="20"/>
      <c r="VQN251" s="20"/>
      <c r="VQO251" s="20"/>
      <c r="VQP251" s="20"/>
      <c r="VQQ251" s="20"/>
      <c r="VQR251" s="20"/>
      <c r="VQS251" s="20"/>
      <c r="VQT251" s="20"/>
      <c r="VQU251" s="20"/>
      <c r="VQV251" s="20"/>
      <c r="VQW251" s="20"/>
      <c r="VQX251" s="20"/>
      <c r="VQY251" s="20"/>
      <c r="VQZ251" s="20"/>
      <c r="VRA251" s="20"/>
      <c r="VRB251" s="20"/>
      <c r="VRC251" s="20"/>
      <c r="VRD251" s="20"/>
      <c r="VRE251" s="20"/>
      <c r="VRF251" s="20"/>
      <c r="VRG251" s="20"/>
      <c r="VRH251" s="20"/>
      <c r="VRI251" s="20"/>
      <c r="VRJ251" s="20"/>
      <c r="VRK251" s="20"/>
      <c r="VRL251" s="20"/>
      <c r="VRM251" s="20"/>
      <c r="VRN251" s="20"/>
      <c r="VRO251" s="20"/>
      <c r="VRP251" s="20"/>
      <c r="VRQ251" s="20"/>
      <c r="VRR251" s="20"/>
      <c r="VRS251" s="20"/>
      <c r="VRT251" s="20"/>
      <c r="VRU251" s="20"/>
      <c r="VRV251" s="20"/>
      <c r="VRW251" s="20"/>
      <c r="VRX251" s="20"/>
      <c r="VRY251" s="20"/>
      <c r="VRZ251" s="20"/>
      <c r="VSA251" s="20"/>
      <c r="VSB251" s="20"/>
      <c r="VSC251" s="20"/>
      <c r="VSD251" s="20"/>
      <c r="VSE251" s="20"/>
      <c r="VSF251" s="20"/>
      <c r="VSG251" s="20"/>
      <c r="VSH251" s="20"/>
      <c r="VSI251" s="20"/>
      <c r="VSJ251" s="20"/>
      <c r="VSK251" s="20"/>
      <c r="VSL251" s="20"/>
      <c r="VSM251" s="20"/>
      <c r="VSN251" s="20"/>
      <c r="VSO251" s="20"/>
      <c r="VSP251" s="20"/>
      <c r="VSQ251" s="20"/>
      <c r="VSR251" s="20"/>
      <c r="VSS251" s="20"/>
      <c r="VST251" s="20"/>
      <c r="VSU251" s="20"/>
      <c r="VSV251" s="20"/>
      <c r="VSW251" s="20"/>
      <c r="VSX251" s="20"/>
      <c r="VSY251" s="20"/>
      <c r="VSZ251" s="20"/>
      <c r="VTA251" s="20"/>
      <c r="VTB251" s="20"/>
      <c r="VTC251" s="20"/>
      <c r="VTD251" s="20"/>
      <c r="VTE251" s="20"/>
      <c r="VTF251" s="20"/>
      <c r="VTG251" s="20"/>
      <c r="VTH251" s="20"/>
      <c r="VTI251" s="20"/>
      <c r="VTJ251" s="20"/>
      <c r="VTK251" s="20"/>
      <c r="VTL251" s="20"/>
      <c r="VTM251" s="20"/>
      <c r="VTN251" s="20"/>
      <c r="VTO251" s="20"/>
      <c r="VTP251" s="20"/>
      <c r="VTQ251" s="20"/>
      <c r="VTR251" s="20"/>
      <c r="VTS251" s="20"/>
      <c r="VTT251" s="20"/>
      <c r="VTU251" s="20"/>
      <c r="VTV251" s="20"/>
      <c r="VTW251" s="20"/>
      <c r="VTX251" s="20"/>
      <c r="VTY251" s="20"/>
      <c r="VTZ251" s="20"/>
      <c r="VUA251" s="20"/>
      <c r="VUB251" s="20"/>
      <c r="VUC251" s="20"/>
      <c r="VUD251" s="20"/>
      <c r="VUE251" s="20"/>
      <c r="VUF251" s="20"/>
      <c r="VUG251" s="20"/>
      <c r="VUH251" s="20"/>
      <c r="VUI251" s="20"/>
      <c r="VUJ251" s="20"/>
      <c r="VUK251" s="20"/>
      <c r="VUL251" s="20"/>
      <c r="VUM251" s="20"/>
      <c r="VUN251" s="20"/>
      <c r="VUO251" s="20"/>
      <c r="VUP251" s="20"/>
      <c r="VUQ251" s="20"/>
      <c r="VUR251" s="20"/>
      <c r="VUS251" s="20"/>
      <c r="VUT251" s="20"/>
      <c r="VUU251" s="20"/>
      <c r="VUV251" s="20"/>
      <c r="VUW251" s="20"/>
      <c r="VUX251" s="20"/>
      <c r="VUY251" s="20"/>
      <c r="VUZ251" s="20"/>
      <c r="VVA251" s="20"/>
      <c r="VVB251" s="20"/>
      <c r="VVC251" s="20"/>
      <c r="VVD251" s="20"/>
      <c r="VVE251" s="20"/>
      <c r="VVF251" s="20"/>
      <c r="VVG251" s="20"/>
      <c r="VVH251" s="20"/>
      <c r="VVI251" s="20"/>
      <c r="VVJ251" s="20"/>
      <c r="VVK251" s="20"/>
      <c r="VVL251" s="20"/>
      <c r="VVM251" s="20"/>
      <c r="VVN251" s="20"/>
      <c r="VVO251" s="20"/>
      <c r="VVP251" s="20"/>
      <c r="VVQ251" s="20"/>
      <c r="VVR251" s="20"/>
      <c r="VVS251" s="20"/>
      <c r="VVT251" s="20"/>
      <c r="VVU251" s="20"/>
      <c r="VVV251" s="20"/>
      <c r="VVW251" s="20"/>
      <c r="VVX251" s="20"/>
      <c r="VVY251" s="20"/>
      <c r="VVZ251" s="20"/>
      <c r="VWA251" s="20"/>
      <c r="VWB251" s="20"/>
      <c r="VWC251" s="20"/>
      <c r="VWD251" s="20"/>
      <c r="VWE251" s="20"/>
      <c r="VWF251" s="20"/>
      <c r="VWG251" s="20"/>
      <c r="VWH251" s="20"/>
      <c r="VWI251" s="20"/>
      <c r="VWJ251" s="20"/>
      <c r="VWK251" s="20"/>
      <c r="VWL251" s="20"/>
      <c r="VWM251" s="20"/>
      <c r="VWN251" s="20"/>
      <c r="VWO251" s="20"/>
      <c r="VWP251" s="20"/>
      <c r="VWQ251" s="20"/>
      <c r="VWR251" s="20"/>
      <c r="VWS251" s="20"/>
      <c r="VWT251" s="20"/>
      <c r="VWU251" s="20"/>
      <c r="VWV251" s="20"/>
      <c r="VWW251" s="20"/>
      <c r="VWX251" s="20"/>
      <c r="VWY251" s="20"/>
      <c r="VWZ251" s="20"/>
      <c r="VXA251" s="20"/>
      <c r="VXB251" s="20"/>
      <c r="VXC251" s="20"/>
      <c r="VXD251" s="20"/>
      <c r="VXE251" s="20"/>
      <c r="VXF251" s="20"/>
      <c r="VXG251" s="20"/>
      <c r="VXH251" s="20"/>
      <c r="VXI251" s="20"/>
      <c r="VXJ251" s="20"/>
      <c r="VXK251" s="20"/>
      <c r="VXL251" s="20"/>
      <c r="VXM251" s="20"/>
      <c r="VXN251" s="20"/>
      <c r="VXO251" s="20"/>
      <c r="VXP251" s="20"/>
      <c r="VXQ251" s="20"/>
      <c r="VXR251" s="20"/>
      <c r="VXS251" s="20"/>
      <c r="VXT251" s="20"/>
      <c r="VXU251" s="20"/>
      <c r="VXV251" s="20"/>
      <c r="VXW251" s="20"/>
      <c r="VXX251" s="20"/>
      <c r="VXY251" s="20"/>
      <c r="VXZ251" s="20"/>
      <c r="VYA251" s="20"/>
      <c r="VYB251" s="20"/>
      <c r="VYC251" s="20"/>
      <c r="VYD251" s="20"/>
      <c r="VYE251" s="20"/>
      <c r="VYF251" s="20"/>
      <c r="VYG251" s="20"/>
      <c r="VYH251" s="20"/>
      <c r="VYI251" s="20"/>
      <c r="VYJ251" s="20"/>
      <c r="VYK251" s="20"/>
      <c r="VYL251" s="20"/>
      <c r="VYM251" s="20"/>
      <c r="VYN251" s="20"/>
      <c r="VYO251" s="20"/>
      <c r="VYP251" s="20"/>
      <c r="VYQ251" s="20"/>
      <c r="VYR251" s="20"/>
      <c r="VYS251" s="20"/>
      <c r="VYT251" s="20"/>
      <c r="VYU251" s="20"/>
      <c r="VYV251" s="20"/>
      <c r="VYW251" s="20"/>
      <c r="VYX251" s="20"/>
      <c r="VYY251" s="20"/>
      <c r="VYZ251" s="20"/>
      <c r="VZA251" s="20"/>
      <c r="VZB251" s="20"/>
      <c r="VZC251" s="20"/>
      <c r="VZD251" s="20"/>
      <c r="VZE251" s="20"/>
      <c r="VZF251" s="20"/>
      <c r="VZG251" s="20"/>
      <c r="VZH251" s="20"/>
      <c r="VZI251" s="20"/>
      <c r="VZJ251" s="20"/>
      <c r="VZK251" s="20"/>
      <c r="VZL251" s="20"/>
      <c r="VZM251" s="20"/>
      <c r="VZN251" s="20"/>
      <c r="VZO251" s="20"/>
      <c r="VZP251" s="20"/>
      <c r="VZQ251" s="20"/>
      <c r="VZR251" s="20"/>
      <c r="VZS251" s="20"/>
      <c r="VZT251" s="20"/>
      <c r="VZU251" s="20"/>
      <c r="VZV251" s="20"/>
      <c r="VZW251" s="20"/>
      <c r="VZX251" s="20"/>
      <c r="VZY251" s="20"/>
      <c r="VZZ251" s="20"/>
      <c r="WAA251" s="20"/>
      <c r="WAB251" s="20"/>
      <c r="WAC251" s="20"/>
      <c r="WAD251" s="20"/>
      <c r="WAE251" s="20"/>
      <c r="WAF251" s="20"/>
      <c r="WAG251" s="20"/>
      <c r="WAH251" s="20"/>
      <c r="WAI251" s="20"/>
      <c r="WAJ251" s="20"/>
      <c r="WAK251" s="20"/>
      <c r="WAL251" s="20"/>
      <c r="WAM251" s="20"/>
      <c r="WAN251" s="20"/>
      <c r="WAO251" s="20"/>
      <c r="WAP251" s="20"/>
      <c r="WAQ251" s="20"/>
      <c r="WAR251" s="20"/>
      <c r="WAS251" s="20"/>
      <c r="WAT251" s="20"/>
      <c r="WAU251" s="20"/>
      <c r="WAV251" s="20"/>
      <c r="WAW251" s="20"/>
      <c r="WAX251" s="20"/>
      <c r="WAY251" s="20"/>
      <c r="WAZ251" s="20"/>
      <c r="WBA251" s="20"/>
      <c r="WBB251" s="20"/>
      <c r="WBC251" s="20"/>
      <c r="WBD251" s="20"/>
      <c r="WBE251" s="20"/>
      <c r="WBF251" s="20"/>
      <c r="WBG251" s="20"/>
      <c r="WBH251" s="20"/>
      <c r="WBI251" s="20"/>
      <c r="WBJ251" s="20"/>
      <c r="WBK251" s="20"/>
      <c r="WBL251" s="20"/>
      <c r="WBM251" s="20"/>
      <c r="WBN251" s="20"/>
      <c r="WBO251" s="20"/>
      <c r="WBP251" s="20"/>
      <c r="WBQ251" s="20"/>
      <c r="WBR251" s="20"/>
      <c r="WBS251" s="20"/>
      <c r="WBT251" s="20"/>
      <c r="WBU251" s="20"/>
      <c r="WBV251" s="20"/>
      <c r="WBW251" s="20"/>
      <c r="WBX251" s="20"/>
      <c r="WBY251" s="20"/>
      <c r="WBZ251" s="20"/>
      <c r="WCA251" s="20"/>
      <c r="WCB251" s="20"/>
      <c r="WCC251" s="20"/>
      <c r="WCD251" s="20"/>
      <c r="WCE251" s="20"/>
      <c r="WCF251" s="20"/>
      <c r="WCG251" s="20"/>
      <c r="WCH251" s="20"/>
      <c r="WCI251" s="20"/>
      <c r="WCJ251" s="20"/>
      <c r="WCK251" s="20"/>
      <c r="WCL251" s="20"/>
      <c r="WCM251" s="20"/>
      <c r="WCN251" s="20"/>
      <c r="WCO251" s="20"/>
      <c r="WCP251" s="20"/>
      <c r="WCQ251" s="20"/>
      <c r="WCR251" s="20"/>
      <c r="WCS251" s="20"/>
      <c r="WCT251" s="20"/>
      <c r="WCU251" s="20"/>
      <c r="WCV251" s="20"/>
      <c r="WCW251" s="20"/>
      <c r="WCX251" s="20"/>
      <c r="WCY251" s="20"/>
      <c r="WCZ251" s="20"/>
      <c r="WDA251" s="20"/>
      <c r="WDB251" s="20"/>
      <c r="WDC251" s="20"/>
      <c r="WDD251" s="20"/>
      <c r="WDE251" s="20"/>
      <c r="WDF251" s="20"/>
      <c r="WDG251" s="20"/>
      <c r="WDH251" s="20"/>
      <c r="WDI251" s="20"/>
      <c r="WDJ251" s="20"/>
      <c r="WDK251" s="20"/>
      <c r="WDL251" s="20"/>
      <c r="WDM251" s="20"/>
      <c r="WDN251" s="20"/>
      <c r="WDO251" s="20"/>
      <c r="WDP251" s="20"/>
      <c r="WDQ251" s="20"/>
      <c r="WDR251" s="20"/>
      <c r="WDS251" s="20"/>
      <c r="WDT251" s="20"/>
      <c r="WDU251" s="20"/>
      <c r="WDV251" s="20"/>
      <c r="WDW251" s="20"/>
      <c r="WDX251" s="20"/>
      <c r="WDY251" s="20"/>
      <c r="WDZ251" s="20"/>
      <c r="WEA251" s="20"/>
      <c r="WEB251" s="20"/>
      <c r="WEC251" s="20"/>
      <c r="WED251" s="20"/>
      <c r="WEE251" s="20"/>
      <c r="WEF251" s="20"/>
      <c r="WEG251" s="20"/>
      <c r="WEH251" s="20"/>
      <c r="WEI251" s="20"/>
      <c r="WEJ251" s="20"/>
      <c r="WEK251" s="20"/>
      <c r="WEL251" s="20"/>
      <c r="WEM251" s="20"/>
      <c r="WEN251" s="20"/>
      <c r="WEO251" s="20"/>
      <c r="WEP251" s="20"/>
      <c r="WEQ251" s="20"/>
      <c r="WER251" s="20"/>
      <c r="WES251" s="20"/>
      <c r="WET251" s="20"/>
      <c r="WEU251" s="20"/>
      <c r="WEV251" s="20"/>
      <c r="WEW251" s="20"/>
      <c r="WEX251" s="20"/>
      <c r="WEY251" s="20"/>
      <c r="WEZ251" s="20"/>
      <c r="WFA251" s="20"/>
      <c r="WFB251" s="20"/>
      <c r="WFC251" s="20"/>
      <c r="WFD251" s="20"/>
      <c r="WFE251" s="20"/>
      <c r="WFF251" s="20"/>
      <c r="WFG251" s="20"/>
      <c r="WFH251" s="20"/>
      <c r="WFI251" s="20"/>
      <c r="WFJ251" s="20"/>
      <c r="WFK251" s="20"/>
      <c r="WFL251" s="20"/>
      <c r="WFM251" s="20"/>
      <c r="WFN251" s="20"/>
      <c r="WFO251" s="20"/>
      <c r="WFP251" s="20"/>
      <c r="WFQ251" s="20"/>
      <c r="WFR251" s="20"/>
      <c r="WFS251" s="20"/>
      <c r="WFT251" s="20"/>
      <c r="WFU251" s="20"/>
      <c r="WFV251" s="20"/>
      <c r="WFW251" s="20"/>
      <c r="WFX251" s="20"/>
      <c r="WFY251" s="20"/>
      <c r="WFZ251" s="20"/>
      <c r="WGA251" s="20"/>
      <c r="WGB251" s="20"/>
      <c r="WGC251" s="20"/>
      <c r="WGD251" s="20"/>
      <c r="WGE251" s="20"/>
      <c r="WGF251" s="20"/>
      <c r="WGG251" s="20"/>
      <c r="WGH251" s="20"/>
      <c r="WGI251" s="20"/>
      <c r="WGJ251" s="20"/>
      <c r="WGK251" s="20"/>
      <c r="WGL251" s="20"/>
      <c r="WGM251" s="20"/>
      <c r="WGN251" s="20"/>
      <c r="WGO251" s="20"/>
      <c r="WGP251" s="20"/>
      <c r="WGQ251" s="20"/>
      <c r="WGR251" s="20"/>
      <c r="WGS251" s="20"/>
      <c r="WGT251" s="20"/>
      <c r="WGU251" s="20"/>
      <c r="WGV251" s="20"/>
      <c r="WGW251" s="20"/>
      <c r="WGX251" s="20"/>
      <c r="WGY251" s="20"/>
      <c r="WGZ251" s="20"/>
      <c r="WHA251" s="20"/>
      <c r="WHB251" s="20"/>
      <c r="WHC251" s="20"/>
      <c r="WHD251" s="20"/>
      <c r="WHE251" s="20"/>
      <c r="WHF251" s="20"/>
      <c r="WHG251" s="20"/>
      <c r="WHH251" s="20"/>
      <c r="WHI251" s="20"/>
      <c r="WHJ251" s="20"/>
      <c r="WHK251" s="20"/>
      <c r="WHL251" s="20"/>
      <c r="WHM251" s="20"/>
      <c r="WHN251" s="20"/>
      <c r="WHO251" s="20"/>
      <c r="WHP251" s="20"/>
      <c r="WHQ251" s="20"/>
      <c r="WHR251" s="20"/>
      <c r="WHS251" s="20"/>
      <c r="WHT251" s="20"/>
      <c r="WHU251" s="20"/>
      <c r="WHV251" s="20"/>
      <c r="WHW251" s="20"/>
      <c r="WHX251" s="20"/>
      <c r="WHY251" s="20"/>
      <c r="WHZ251" s="20"/>
      <c r="WIA251" s="20"/>
      <c r="WIB251" s="20"/>
      <c r="WIC251" s="20"/>
      <c r="WID251" s="20"/>
      <c r="WIE251" s="20"/>
      <c r="WIF251" s="20"/>
      <c r="WIG251" s="20"/>
      <c r="WIH251" s="20"/>
      <c r="WII251" s="20"/>
      <c r="WIJ251" s="20"/>
      <c r="WIK251" s="20"/>
      <c r="WIL251" s="20"/>
      <c r="WIM251" s="20"/>
      <c r="WIN251" s="20"/>
      <c r="WIO251" s="20"/>
      <c r="WIP251" s="20"/>
      <c r="WIQ251" s="20"/>
      <c r="WIR251" s="20"/>
      <c r="WIS251" s="20"/>
      <c r="WIT251" s="20"/>
      <c r="WIU251" s="20"/>
      <c r="WIV251" s="20"/>
      <c r="WIW251" s="20"/>
      <c r="WIX251" s="20"/>
      <c r="WIY251" s="20"/>
      <c r="WIZ251" s="20"/>
      <c r="WJA251" s="20"/>
      <c r="WJB251" s="20"/>
      <c r="WJC251" s="20"/>
      <c r="WJD251" s="20"/>
      <c r="WJE251" s="20"/>
      <c r="WJF251" s="20"/>
      <c r="WJG251" s="20"/>
      <c r="WJH251" s="20"/>
      <c r="WJI251" s="20"/>
      <c r="WJJ251" s="20"/>
      <c r="WJK251" s="20"/>
      <c r="WJL251" s="20"/>
      <c r="WJM251" s="20"/>
      <c r="WJN251" s="20"/>
      <c r="WJO251" s="20"/>
      <c r="WJP251" s="20"/>
      <c r="WJQ251" s="20"/>
      <c r="WJR251" s="20"/>
      <c r="WJS251" s="20"/>
      <c r="WJT251" s="20"/>
      <c r="WJU251" s="20"/>
      <c r="WJV251" s="20"/>
      <c r="WJW251" s="20"/>
      <c r="WJX251" s="20"/>
      <c r="WJY251" s="20"/>
      <c r="WJZ251" s="20"/>
      <c r="WKA251" s="20"/>
      <c r="WKB251" s="20"/>
      <c r="WKC251" s="20"/>
      <c r="WKD251" s="20"/>
      <c r="WKE251" s="20"/>
      <c r="WKF251" s="20"/>
      <c r="WKG251" s="20"/>
      <c r="WKH251" s="20"/>
      <c r="WKI251" s="20"/>
      <c r="WKJ251" s="20"/>
      <c r="WKK251" s="20"/>
      <c r="WKL251" s="20"/>
      <c r="WKM251" s="20"/>
      <c r="WKN251" s="20"/>
      <c r="WKO251" s="20"/>
      <c r="WKP251" s="20"/>
      <c r="WKQ251" s="20"/>
      <c r="WKR251" s="20"/>
      <c r="WKS251" s="20"/>
      <c r="WKT251" s="20"/>
      <c r="WKU251" s="20"/>
      <c r="WKV251" s="20"/>
      <c r="WKW251" s="20"/>
      <c r="WKX251" s="20"/>
      <c r="WKY251" s="20"/>
      <c r="WKZ251" s="20"/>
      <c r="WLA251" s="20"/>
      <c r="WLB251" s="20"/>
      <c r="WLC251" s="20"/>
      <c r="WLD251" s="20"/>
      <c r="WLE251" s="20"/>
      <c r="WLF251" s="20"/>
      <c r="WLG251" s="20"/>
      <c r="WLH251" s="20"/>
      <c r="WLI251" s="20"/>
      <c r="WLJ251" s="20"/>
      <c r="WLK251" s="20"/>
      <c r="WLL251" s="20"/>
      <c r="WLM251" s="20"/>
      <c r="WLN251" s="20"/>
      <c r="WLO251" s="20"/>
      <c r="WLP251" s="20"/>
      <c r="WLQ251" s="20"/>
      <c r="WLR251" s="20"/>
      <c r="WLS251" s="20"/>
      <c r="WLT251" s="20"/>
      <c r="WLU251" s="20"/>
      <c r="WLV251" s="20"/>
      <c r="WLW251" s="20"/>
      <c r="WLX251" s="20"/>
      <c r="WLY251" s="20"/>
      <c r="WLZ251" s="20"/>
      <c r="WMA251" s="20"/>
      <c r="WMB251" s="20"/>
      <c r="WMC251" s="20"/>
      <c r="WMD251" s="20"/>
      <c r="WME251" s="20"/>
      <c r="WMF251" s="20"/>
      <c r="WMG251" s="20"/>
      <c r="WMH251" s="20"/>
      <c r="WMI251" s="20"/>
      <c r="WMJ251" s="20"/>
      <c r="WMK251" s="20"/>
      <c r="WML251" s="20"/>
      <c r="WMM251" s="20"/>
      <c r="WMN251" s="20"/>
      <c r="WMO251" s="20"/>
      <c r="WMP251" s="20"/>
      <c r="WMQ251" s="20"/>
      <c r="WMR251" s="20"/>
      <c r="WMS251" s="20"/>
      <c r="WMT251" s="20"/>
      <c r="WMU251" s="20"/>
      <c r="WMV251" s="20"/>
      <c r="WMW251" s="20"/>
      <c r="WMX251" s="20"/>
      <c r="WMY251" s="20"/>
      <c r="WMZ251" s="20"/>
      <c r="WNA251" s="20"/>
      <c r="WNB251" s="20"/>
      <c r="WNC251" s="20"/>
      <c r="WND251" s="20"/>
      <c r="WNE251" s="20"/>
      <c r="WNF251" s="20"/>
      <c r="WNG251" s="20"/>
      <c r="WNH251" s="20"/>
      <c r="WNI251" s="20"/>
      <c r="WNJ251" s="20"/>
      <c r="WNK251" s="20"/>
      <c r="WNL251" s="20"/>
      <c r="WNM251" s="20"/>
      <c r="WNN251" s="20"/>
      <c r="WNO251" s="20"/>
      <c r="WNP251" s="20"/>
      <c r="WNQ251" s="20"/>
      <c r="WNR251" s="20"/>
      <c r="WNS251" s="20"/>
      <c r="WNT251" s="20"/>
      <c r="WNU251" s="20"/>
      <c r="WNV251" s="20"/>
      <c r="WNW251" s="20"/>
      <c r="WNX251" s="20"/>
      <c r="WNY251" s="20"/>
      <c r="WNZ251" s="20"/>
      <c r="WOA251" s="20"/>
      <c r="WOB251" s="20"/>
      <c r="WOC251" s="20"/>
      <c r="WOD251" s="20"/>
      <c r="WOE251" s="20"/>
      <c r="WOF251" s="20"/>
      <c r="WOG251" s="20"/>
      <c r="WOH251" s="20"/>
      <c r="WOI251" s="20"/>
      <c r="WOJ251" s="20"/>
      <c r="WOK251" s="20"/>
      <c r="WOL251" s="20"/>
      <c r="WOM251" s="20"/>
      <c r="WON251" s="20"/>
      <c r="WOO251" s="20"/>
      <c r="WOP251" s="20"/>
      <c r="WOQ251" s="20"/>
      <c r="WOR251" s="20"/>
      <c r="WOS251" s="20"/>
      <c r="WOT251" s="20"/>
      <c r="WOU251" s="20"/>
      <c r="WOV251" s="20"/>
      <c r="WOW251" s="20"/>
      <c r="WOX251" s="20"/>
      <c r="WOY251" s="20"/>
      <c r="WOZ251" s="20"/>
      <c r="WPA251" s="20"/>
      <c r="WPB251" s="20"/>
      <c r="WPC251" s="20"/>
      <c r="WPD251" s="20"/>
      <c r="WPE251" s="20"/>
      <c r="WPF251" s="20"/>
      <c r="WPG251" s="20"/>
      <c r="WPH251" s="20"/>
      <c r="WPI251" s="20"/>
      <c r="WPJ251" s="20"/>
      <c r="WPK251" s="20"/>
      <c r="WPL251" s="20"/>
      <c r="WPM251" s="20"/>
      <c r="WPN251" s="20"/>
      <c r="WPO251" s="20"/>
      <c r="WPP251" s="20"/>
      <c r="WPQ251" s="20"/>
      <c r="WPR251" s="20"/>
      <c r="WPS251" s="20"/>
      <c r="WPT251" s="20"/>
      <c r="WPU251" s="20"/>
      <c r="WPV251" s="20"/>
      <c r="WPW251" s="20"/>
      <c r="WPX251" s="20"/>
      <c r="WPY251" s="20"/>
      <c r="WPZ251" s="20"/>
      <c r="WQA251" s="20"/>
      <c r="WQB251" s="20"/>
      <c r="WQC251" s="20"/>
      <c r="WQD251" s="20"/>
      <c r="WQE251" s="20"/>
      <c r="WQF251" s="20"/>
      <c r="WQG251" s="20"/>
      <c r="WQH251" s="20"/>
      <c r="WQI251" s="20"/>
      <c r="WQJ251" s="20"/>
      <c r="WQK251" s="20"/>
      <c r="WQL251" s="20"/>
      <c r="WQM251" s="20"/>
      <c r="WQN251" s="20"/>
      <c r="WQO251" s="20"/>
      <c r="WQP251" s="20"/>
      <c r="WQQ251" s="20"/>
      <c r="WQR251" s="20"/>
      <c r="WQS251" s="20"/>
      <c r="WQT251" s="20"/>
      <c r="WQU251" s="20"/>
      <c r="WQV251" s="20"/>
      <c r="WQW251" s="20"/>
      <c r="WQX251" s="20"/>
      <c r="WQY251" s="20"/>
      <c r="WQZ251" s="20"/>
      <c r="WRA251" s="20"/>
      <c r="WRB251" s="20"/>
      <c r="WRC251" s="20"/>
      <c r="WRD251" s="20"/>
      <c r="WRE251" s="20"/>
      <c r="WRF251" s="20"/>
      <c r="WRG251" s="20"/>
      <c r="WRH251" s="20"/>
      <c r="WRI251" s="20"/>
      <c r="WRJ251" s="20"/>
      <c r="WRK251" s="20"/>
      <c r="WRL251" s="20"/>
      <c r="WRM251" s="20"/>
      <c r="WRN251" s="20"/>
      <c r="WRO251" s="20"/>
      <c r="WRP251" s="20"/>
      <c r="WRQ251" s="20"/>
      <c r="WRR251" s="20"/>
      <c r="WRS251" s="20"/>
      <c r="WRT251" s="20"/>
      <c r="WRU251" s="20"/>
      <c r="WRV251" s="20"/>
      <c r="WRW251" s="20"/>
      <c r="WRX251" s="20"/>
      <c r="WRY251" s="20"/>
      <c r="WRZ251" s="20"/>
      <c r="WSA251" s="20"/>
      <c r="WSB251" s="20"/>
      <c r="WSC251" s="20"/>
      <c r="WSD251" s="20"/>
      <c r="WSE251" s="20"/>
      <c r="WSF251" s="20"/>
      <c r="WSG251" s="20"/>
      <c r="WSH251" s="20"/>
      <c r="WSI251" s="20"/>
      <c r="WSJ251" s="20"/>
      <c r="WSK251" s="20"/>
      <c r="WSL251" s="20"/>
      <c r="WSM251" s="20"/>
      <c r="WSN251" s="20"/>
      <c r="WSO251" s="20"/>
      <c r="WSP251" s="20"/>
      <c r="WSQ251" s="20"/>
      <c r="WSR251" s="20"/>
      <c r="WSS251" s="20"/>
      <c r="WST251" s="20"/>
      <c r="WSU251" s="20"/>
      <c r="WSV251" s="20"/>
      <c r="WSW251" s="20"/>
      <c r="WSX251" s="20"/>
      <c r="WSY251" s="20"/>
      <c r="WSZ251" s="20"/>
      <c r="WTA251" s="20"/>
      <c r="WTB251" s="20"/>
      <c r="WTC251" s="20"/>
      <c r="WTD251" s="20"/>
      <c r="WTE251" s="20"/>
      <c r="WTF251" s="20"/>
      <c r="WTG251" s="20"/>
      <c r="WTH251" s="20"/>
      <c r="WTI251" s="20"/>
      <c r="WTJ251" s="20"/>
      <c r="WTK251" s="20"/>
      <c r="WTL251" s="20"/>
      <c r="WTM251" s="20"/>
      <c r="WTN251" s="20"/>
      <c r="WTO251" s="20"/>
      <c r="WTP251" s="20"/>
      <c r="WTQ251" s="20"/>
      <c r="WTR251" s="20"/>
      <c r="WTS251" s="20"/>
      <c r="WTT251" s="20"/>
      <c r="WTU251" s="20"/>
      <c r="WTV251" s="20"/>
      <c r="WTW251" s="20"/>
      <c r="WTX251" s="20"/>
      <c r="WTY251" s="20"/>
      <c r="WTZ251" s="20"/>
      <c r="WUA251" s="20"/>
      <c r="WUB251" s="20"/>
      <c r="WUC251" s="20"/>
      <c r="WUD251" s="20"/>
      <c r="WUE251" s="20"/>
      <c r="WUF251" s="20"/>
      <c r="WUG251" s="20"/>
      <c r="WUH251" s="20"/>
      <c r="WUI251" s="20"/>
      <c r="WUJ251" s="20"/>
      <c r="WUK251" s="20"/>
      <c r="WUL251" s="20"/>
      <c r="WUM251" s="20"/>
      <c r="WUN251" s="20"/>
      <c r="WUO251" s="20"/>
      <c r="WUP251" s="20"/>
      <c r="WUQ251" s="20"/>
      <c r="WUR251" s="20"/>
      <c r="WUS251" s="20"/>
      <c r="WUT251" s="20"/>
      <c r="WUU251" s="20"/>
      <c r="WUV251" s="20"/>
      <c r="WUW251" s="20"/>
      <c r="WUX251" s="20"/>
      <c r="WUY251" s="20"/>
      <c r="WUZ251" s="20"/>
      <c r="WVA251" s="20"/>
      <c r="WVB251" s="20"/>
      <c r="WVC251" s="20"/>
      <c r="WVD251" s="20"/>
      <c r="WVE251" s="20"/>
      <c r="WVF251" s="20"/>
      <c r="WVG251" s="20"/>
      <c r="WVH251" s="20"/>
      <c r="WVI251" s="20"/>
      <c r="WVJ251" s="20"/>
      <c r="WVK251" s="20"/>
      <c r="WVL251" s="20"/>
      <c r="WVM251" s="20"/>
      <c r="WVN251" s="20"/>
      <c r="WVO251" s="20"/>
      <c r="WVP251" s="20"/>
      <c r="WVQ251" s="20"/>
      <c r="WVR251" s="20"/>
      <c r="WVS251" s="20"/>
      <c r="WVT251" s="20"/>
      <c r="WVU251" s="20"/>
      <c r="WVV251" s="20"/>
      <c r="WVW251" s="20"/>
      <c r="WVX251" s="20"/>
      <c r="WVY251" s="20"/>
      <c r="WVZ251" s="20"/>
      <c r="WWA251" s="20"/>
      <c r="WWB251" s="20"/>
      <c r="WWC251" s="20"/>
      <c r="WWD251" s="20"/>
      <c r="WWE251" s="20"/>
      <c r="WWF251" s="20"/>
      <c r="WWG251" s="20"/>
      <c r="WWH251" s="20"/>
      <c r="WWI251" s="20"/>
      <c r="WWJ251" s="20"/>
      <c r="WWK251" s="20"/>
      <c r="WWL251" s="20"/>
      <c r="WWM251" s="20"/>
      <c r="WWN251" s="20"/>
      <c r="WWO251" s="20"/>
      <c r="WWP251" s="20"/>
      <c r="WWQ251" s="20"/>
      <c r="WWR251" s="20"/>
      <c r="WWS251" s="20"/>
      <c r="WWT251" s="20"/>
      <c r="WWU251" s="20"/>
      <c r="WWV251" s="20"/>
      <c r="WWW251" s="20"/>
      <c r="WWX251" s="20"/>
      <c r="WWY251" s="20"/>
      <c r="WWZ251" s="20"/>
      <c r="WXA251" s="20"/>
      <c r="WXB251" s="20"/>
      <c r="WXC251" s="20"/>
      <c r="WXD251" s="20"/>
      <c r="WXE251" s="20"/>
      <c r="WXF251" s="20"/>
      <c r="WXG251" s="20"/>
      <c r="WXH251" s="20"/>
      <c r="WXI251" s="20"/>
      <c r="WXJ251" s="20"/>
      <c r="WXK251" s="20"/>
      <c r="WXL251" s="20"/>
      <c r="WXM251" s="20"/>
      <c r="WXN251" s="20"/>
      <c r="WXO251" s="20"/>
      <c r="WXP251" s="20"/>
      <c r="WXQ251" s="20"/>
      <c r="WXR251" s="20"/>
      <c r="WXS251" s="20"/>
      <c r="WXT251" s="20"/>
      <c r="WXU251" s="20"/>
      <c r="WXV251" s="20"/>
      <c r="WXW251" s="20"/>
      <c r="WXX251" s="20"/>
      <c r="WXY251" s="20"/>
      <c r="WXZ251" s="20"/>
      <c r="WYA251" s="20"/>
      <c r="WYB251" s="20"/>
      <c r="WYC251" s="20"/>
      <c r="WYD251" s="20"/>
      <c r="WYE251" s="20"/>
      <c r="WYF251" s="20"/>
      <c r="WYG251" s="20"/>
      <c r="WYH251" s="20"/>
      <c r="WYI251" s="20"/>
      <c r="WYJ251" s="20"/>
      <c r="WYK251" s="20"/>
      <c r="WYL251" s="20"/>
      <c r="WYM251" s="20"/>
      <c r="WYN251" s="20"/>
      <c r="WYO251" s="20"/>
      <c r="WYP251" s="20"/>
      <c r="WYQ251" s="20"/>
      <c r="WYR251" s="20"/>
      <c r="WYS251" s="20"/>
      <c r="WYT251" s="20"/>
      <c r="WYU251" s="20"/>
      <c r="WYV251" s="20"/>
      <c r="WYW251" s="20"/>
      <c r="WYX251" s="20"/>
      <c r="WYY251" s="20"/>
      <c r="WYZ251" s="20"/>
      <c r="WZA251" s="20"/>
      <c r="WZB251" s="20"/>
      <c r="WZC251" s="20"/>
      <c r="WZD251" s="20"/>
      <c r="WZE251" s="20"/>
      <c r="WZF251" s="20"/>
      <c r="WZG251" s="20"/>
      <c r="WZH251" s="20"/>
      <c r="WZI251" s="20"/>
      <c r="WZJ251" s="20"/>
      <c r="WZK251" s="20"/>
      <c r="WZL251" s="20"/>
      <c r="WZM251" s="20"/>
      <c r="WZN251" s="20"/>
      <c r="WZO251" s="20"/>
      <c r="WZP251" s="20"/>
      <c r="WZQ251" s="20"/>
      <c r="WZR251" s="20"/>
      <c r="WZS251" s="20"/>
      <c r="WZT251" s="20"/>
      <c r="WZU251" s="20"/>
      <c r="WZV251" s="20"/>
      <c r="WZW251" s="20"/>
      <c r="WZX251" s="20"/>
      <c r="WZY251" s="20"/>
      <c r="WZZ251" s="20"/>
      <c r="XAA251" s="20"/>
      <c r="XAB251" s="20"/>
      <c r="XAC251" s="20"/>
      <c r="XAD251" s="20"/>
      <c r="XAE251" s="20"/>
      <c r="XAF251" s="20"/>
      <c r="XAG251" s="20"/>
      <c r="XAH251" s="20"/>
      <c r="XAI251" s="20"/>
      <c r="XAJ251" s="20"/>
      <c r="XAK251" s="20"/>
      <c r="XAL251" s="20"/>
      <c r="XAM251" s="20"/>
      <c r="XAN251" s="20"/>
      <c r="XAO251" s="20"/>
      <c r="XAP251" s="20"/>
      <c r="XAQ251" s="20"/>
      <c r="XAR251" s="20"/>
      <c r="XAS251" s="20"/>
      <c r="XAT251" s="20"/>
      <c r="XAU251" s="20"/>
      <c r="XAV251" s="20"/>
      <c r="XAW251" s="20"/>
      <c r="XAX251" s="20"/>
      <c r="XAY251" s="20"/>
      <c r="XAZ251" s="20"/>
      <c r="XBA251" s="20"/>
      <c r="XBB251" s="20"/>
      <c r="XBC251" s="20"/>
      <c r="XBD251" s="20"/>
      <c r="XBE251" s="20"/>
      <c r="XBF251" s="20"/>
      <c r="XBG251" s="20"/>
      <c r="XBH251" s="20"/>
      <c r="XBI251" s="20"/>
      <c r="XBJ251" s="20"/>
      <c r="XBK251" s="20"/>
      <c r="XBL251" s="20"/>
      <c r="XBM251" s="20"/>
      <c r="XBN251" s="20"/>
      <c r="XBO251" s="20"/>
      <c r="XBP251" s="20"/>
      <c r="XBQ251" s="20"/>
      <c r="XBR251" s="20"/>
      <c r="XBS251" s="20"/>
      <c r="XBT251" s="20"/>
      <c r="XBU251" s="20"/>
      <c r="XBV251" s="20"/>
      <c r="XBW251" s="20"/>
      <c r="XBX251" s="20"/>
      <c r="XBY251" s="20"/>
      <c r="XBZ251" s="20"/>
      <c r="XCA251" s="20"/>
      <c r="XCB251" s="20"/>
      <c r="XCC251" s="20"/>
      <c r="XCD251" s="20"/>
      <c r="XCE251" s="20"/>
      <c r="XCF251" s="20"/>
      <c r="XCG251" s="20"/>
      <c r="XCH251" s="20"/>
      <c r="XCI251" s="20"/>
      <c r="XCJ251" s="20"/>
      <c r="XCK251" s="20"/>
      <c r="XCL251" s="20"/>
      <c r="XCM251" s="20"/>
      <c r="XCN251" s="20"/>
      <c r="XCO251" s="20"/>
      <c r="XCP251" s="20"/>
      <c r="XCQ251" s="20"/>
      <c r="XCR251" s="20"/>
      <c r="XCS251" s="20"/>
      <c r="XCT251" s="20"/>
      <c r="XCU251" s="20"/>
      <c r="XCV251" s="20"/>
      <c r="XCW251" s="20"/>
      <c r="XCX251" s="20"/>
      <c r="XCY251" s="20"/>
      <c r="XCZ251" s="20"/>
      <c r="XDA251" s="20"/>
      <c r="XDB251" s="20"/>
      <c r="XDC251" s="20"/>
      <c r="XDD251" s="20"/>
      <c r="XDE251" s="20"/>
      <c r="XDF251" s="20"/>
      <c r="XDG251" s="20"/>
      <c r="XDH251" s="20"/>
      <c r="XDI251" s="20"/>
      <c r="XDJ251" s="20"/>
      <c r="XDK251" s="20"/>
      <c r="XDL251" s="20"/>
      <c r="XDM251" s="20"/>
      <c r="XDN251" s="20"/>
      <c r="XDO251" s="20"/>
      <c r="XDP251" s="20"/>
      <c r="XDQ251" s="20"/>
      <c r="XDR251" s="20"/>
      <c r="XDS251" s="20"/>
      <c r="XDT251" s="20"/>
      <c r="XDU251" s="20"/>
      <c r="XDV251" s="20"/>
      <c r="XDW251" s="20"/>
      <c r="XDX251" s="20"/>
      <c r="XDY251" s="20"/>
      <c r="XDZ251" s="20"/>
      <c r="XEA251" s="20"/>
      <c r="XEB251" s="20"/>
      <c r="XEC251" s="20"/>
      <c r="XED251" s="20"/>
      <c r="XEE251" s="20"/>
      <c r="XEF251" s="20"/>
      <c r="XEG251" s="20"/>
      <c r="XEH251" s="20"/>
      <c r="XEI251" s="20"/>
      <c r="XEJ251" s="20"/>
      <c r="XEK251" s="20"/>
      <c r="XEL251" s="20"/>
      <c r="XEM251" s="20"/>
      <c r="XEN251" s="20"/>
      <c r="XEO251" s="20"/>
      <c r="XEP251" s="20"/>
      <c r="XEQ251" s="20"/>
      <c r="XER251" s="20"/>
      <c r="XES251" s="20"/>
    </row>
    <row r="252" spans="1:16373" s="20" customFormat="1" ht="119.25" customHeight="1" x14ac:dyDescent="0.25">
      <c r="A252" s="86" t="s">
        <v>1720</v>
      </c>
      <c r="B252" s="102"/>
      <c r="C252" s="128"/>
      <c r="D252" s="100" t="s">
        <v>388</v>
      </c>
      <c r="E252" s="13" t="s">
        <v>309</v>
      </c>
      <c r="F252" s="150">
        <v>0.1</v>
      </c>
      <c r="G252" s="12">
        <v>2018</v>
      </c>
      <c r="H252" s="13" t="s">
        <v>1542</v>
      </c>
      <c r="I252" s="150">
        <v>0.3</v>
      </c>
      <c r="J252" s="12">
        <v>39</v>
      </c>
      <c r="K252" s="12" t="s">
        <v>1164</v>
      </c>
      <c r="L252" s="14">
        <v>13</v>
      </c>
      <c r="M252" s="252" t="s">
        <v>391</v>
      </c>
      <c r="N252" s="110"/>
      <c r="O252" s="213"/>
      <c r="P252" s="266"/>
      <c r="Q252" s="169" t="s">
        <v>1544</v>
      </c>
      <c r="R252" s="21" t="s">
        <v>310</v>
      </c>
      <c r="S252" s="13" t="s">
        <v>1545</v>
      </c>
      <c r="T252" s="12" t="s">
        <v>1546</v>
      </c>
      <c r="U252" s="21">
        <v>390401809</v>
      </c>
      <c r="V252" s="13" t="s">
        <v>1547</v>
      </c>
      <c r="W252" s="12" t="s">
        <v>11</v>
      </c>
      <c r="X252" s="12">
        <v>20</v>
      </c>
      <c r="Y252" s="12">
        <v>1</v>
      </c>
      <c r="Z252" s="12">
        <v>6</v>
      </c>
      <c r="AA252" s="12">
        <v>6</v>
      </c>
      <c r="AB252" s="12">
        <v>7</v>
      </c>
      <c r="AC252" s="15">
        <f t="shared" si="218"/>
        <v>18000000</v>
      </c>
      <c r="AD252" s="15">
        <f t="shared" si="219"/>
        <v>0</v>
      </c>
      <c r="AE252" s="15">
        <f>AI252+AM252+AQ252+AU252+AY252+BC252+BG252+BK252+BO252+BS252</f>
        <v>0</v>
      </c>
      <c r="AF252" s="15">
        <f>AJ252+AN252+AR252+AV252+AZ252+BD252+BH252+BL252+BP252+BT252</f>
        <v>0</v>
      </c>
      <c r="AG252" s="17">
        <v>18000000</v>
      </c>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f t="shared" si="220"/>
        <v>92100000</v>
      </c>
      <c r="BV252" s="17">
        <v>17100000</v>
      </c>
      <c r="BW252" s="17"/>
      <c r="BX252" s="17"/>
      <c r="BY252" s="17"/>
      <c r="BZ252" s="17"/>
      <c r="CA252" s="17"/>
      <c r="CB252" s="17">
        <v>75000000</v>
      </c>
      <c r="CC252" s="17"/>
      <c r="CD252" s="17"/>
      <c r="CE252" s="17"/>
      <c r="CF252" s="17">
        <f t="shared" si="198"/>
        <v>91891519</v>
      </c>
      <c r="CG252" s="17">
        <v>16891519</v>
      </c>
      <c r="CH252" s="17"/>
      <c r="CI252" s="17"/>
      <c r="CJ252" s="17"/>
      <c r="CK252" s="17"/>
      <c r="CL252" s="17"/>
      <c r="CM252" s="17">
        <v>75000000</v>
      </c>
      <c r="CN252" s="17"/>
      <c r="CO252" s="17"/>
      <c r="CP252" s="17"/>
      <c r="CQ252" s="17">
        <f t="shared" si="210"/>
        <v>171403325</v>
      </c>
      <c r="CR252" s="17">
        <v>46403325</v>
      </c>
      <c r="CS252" s="17"/>
      <c r="CT252" s="17"/>
      <c r="CU252" s="17"/>
      <c r="CV252" s="17"/>
      <c r="CW252" s="17"/>
      <c r="CX252" s="17">
        <v>125000000</v>
      </c>
      <c r="CY252" s="17"/>
      <c r="CZ252" s="17"/>
      <c r="DA252" s="361"/>
      <c r="DB252" s="371">
        <f>AC252+BU252+CF252+CQ252</f>
        <v>373394844</v>
      </c>
      <c r="DC252" s="18"/>
      <c r="DD252" s="18"/>
      <c r="DE252" s="18"/>
      <c r="DF252" s="18"/>
      <c r="DG252" s="18"/>
      <c r="DH252" s="18"/>
      <c r="DI252" s="18"/>
      <c r="DJ252" s="18"/>
      <c r="DK252" s="18"/>
      <c r="DL252" s="18"/>
      <c r="DM252" s="18"/>
      <c r="DN252" s="18"/>
      <c r="DO252" s="18"/>
      <c r="DP252" s="18"/>
      <c r="DQ252" s="18"/>
      <c r="DR252" s="18"/>
      <c r="DS252" s="18"/>
      <c r="DT252" s="19"/>
      <c r="DU252" s="74"/>
      <c r="DV252" s="74"/>
    </row>
    <row r="253" spans="1:16373" s="321" customFormat="1" ht="27" customHeight="1" x14ac:dyDescent="0.25">
      <c r="A253" s="80"/>
      <c r="B253" s="322">
        <v>3</v>
      </c>
      <c r="C253" s="323" t="s">
        <v>48</v>
      </c>
      <c r="D253" s="316"/>
      <c r="E253" s="318"/>
      <c r="F253" s="427"/>
      <c r="G253" s="318"/>
      <c r="H253" s="318"/>
      <c r="I253" s="427"/>
      <c r="J253" s="318"/>
      <c r="K253" s="318"/>
      <c r="L253" s="318"/>
      <c r="M253" s="318"/>
      <c r="N253" s="318"/>
      <c r="O253" s="318"/>
      <c r="P253" s="318"/>
      <c r="Q253" s="318"/>
      <c r="R253" s="422"/>
      <c r="S253" s="422"/>
      <c r="T253" s="422"/>
      <c r="U253" s="422"/>
      <c r="V253" s="422"/>
      <c r="W253" s="422"/>
      <c r="X253" s="318"/>
      <c r="Y253" s="318"/>
      <c r="Z253" s="318"/>
      <c r="AA253" s="318"/>
      <c r="AB253" s="315"/>
      <c r="AC253" s="317">
        <f t="shared" ref="AC253:DA253" si="221">AC254+AC258+AC263+AC266+AC274+AC277+AC285+AC289+AC297+AC304</f>
        <v>112553438322.78</v>
      </c>
      <c r="AD253" s="317">
        <f t="shared" si="221"/>
        <v>696241887.33000004</v>
      </c>
      <c r="AE253" s="317">
        <f t="shared" si="221"/>
        <v>466199246.33333331</v>
      </c>
      <c r="AF253" s="317">
        <f t="shared" si="221"/>
        <v>420972930</v>
      </c>
      <c r="AG253" s="317">
        <f t="shared" si="221"/>
        <v>1073676280.3</v>
      </c>
      <c r="AH253" s="317">
        <f t="shared" si="221"/>
        <v>266377734</v>
      </c>
      <c r="AI253" s="317">
        <f t="shared" si="221"/>
        <v>214217842</v>
      </c>
      <c r="AJ253" s="317">
        <f t="shared" si="221"/>
        <v>0</v>
      </c>
      <c r="AK253" s="317">
        <f t="shared" si="221"/>
        <v>3624247512.3599997</v>
      </c>
      <c r="AL253" s="317">
        <f t="shared" si="221"/>
        <v>314091999.33000004</v>
      </c>
      <c r="AM253" s="317">
        <f t="shared" si="221"/>
        <v>179176350.33333331</v>
      </c>
      <c r="AN253" s="317">
        <f t="shared" si="221"/>
        <v>5512181</v>
      </c>
      <c r="AO253" s="317">
        <f t="shared" si="221"/>
        <v>0</v>
      </c>
      <c r="AP253" s="317">
        <f t="shared" si="221"/>
        <v>0</v>
      </c>
      <c r="AQ253" s="317">
        <f t="shared" si="221"/>
        <v>0</v>
      </c>
      <c r="AR253" s="317">
        <f t="shared" si="221"/>
        <v>0</v>
      </c>
      <c r="AS253" s="317">
        <f t="shared" si="221"/>
        <v>0</v>
      </c>
      <c r="AT253" s="317">
        <f t="shared" si="221"/>
        <v>0</v>
      </c>
      <c r="AU253" s="317">
        <f t="shared" si="221"/>
        <v>0</v>
      </c>
      <c r="AV253" s="317">
        <f t="shared" si="221"/>
        <v>0</v>
      </c>
      <c r="AW253" s="317">
        <f t="shared" si="221"/>
        <v>2686652877.1199999</v>
      </c>
      <c r="AX253" s="317">
        <f t="shared" si="221"/>
        <v>0</v>
      </c>
      <c r="AY253" s="317">
        <f t="shared" si="221"/>
        <v>0</v>
      </c>
      <c r="AZ253" s="317">
        <f t="shared" si="221"/>
        <v>0</v>
      </c>
      <c r="BA253" s="317">
        <f t="shared" si="221"/>
        <v>0</v>
      </c>
      <c r="BB253" s="317">
        <f t="shared" si="221"/>
        <v>0</v>
      </c>
      <c r="BC253" s="317">
        <f t="shared" si="221"/>
        <v>0</v>
      </c>
      <c r="BD253" s="317">
        <f t="shared" si="221"/>
        <v>0</v>
      </c>
      <c r="BE253" s="317">
        <f t="shared" si="221"/>
        <v>104654405653</v>
      </c>
      <c r="BF253" s="317">
        <f t="shared" si="221"/>
        <v>0</v>
      </c>
      <c r="BG253" s="317">
        <f t="shared" si="221"/>
        <v>0</v>
      </c>
      <c r="BH253" s="317">
        <f t="shared" si="221"/>
        <v>0</v>
      </c>
      <c r="BI253" s="317">
        <f t="shared" si="221"/>
        <v>0</v>
      </c>
      <c r="BJ253" s="317">
        <f t="shared" si="221"/>
        <v>0</v>
      </c>
      <c r="BK253" s="317">
        <f t="shared" si="221"/>
        <v>0</v>
      </c>
      <c r="BL253" s="317">
        <f t="shared" si="221"/>
        <v>0</v>
      </c>
      <c r="BM253" s="317">
        <f t="shared" si="221"/>
        <v>0</v>
      </c>
      <c r="BN253" s="317">
        <f t="shared" si="221"/>
        <v>0</v>
      </c>
      <c r="BO253" s="317">
        <f t="shared" si="221"/>
        <v>0</v>
      </c>
      <c r="BP253" s="317">
        <f t="shared" si="221"/>
        <v>415460749</v>
      </c>
      <c r="BQ253" s="317">
        <f t="shared" si="221"/>
        <v>514456000</v>
      </c>
      <c r="BR253" s="317">
        <f t="shared" si="221"/>
        <v>115772154</v>
      </c>
      <c r="BS253" s="317">
        <f t="shared" si="221"/>
        <v>72805054</v>
      </c>
      <c r="BT253" s="317">
        <f t="shared" si="221"/>
        <v>0</v>
      </c>
      <c r="BU253" s="317">
        <f t="shared" si="221"/>
        <v>7880954628.2366714</v>
      </c>
      <c r="BV253" s="317">
        <f t="shared" si="221"/>
        <v>685984164.43999994</v>
      </c>
      <c r="BW253" s="317">
        <f t="shared" si="221"/>
        <v>4333524004.6240711</v>
      </c>
      <c r="BX253" s="317">
        <f t="shared" si="221"/>
        <v>0</v>
      </c>
      <c r="BY253" s="317">
        <f t="shared" si="221"/>
        <v>0</v>
      </c>
      <c r="BZ253" s="317">
        <f t="shared" si="221"/>
        <v>2751236459.1726003</v>
      </c>
      <c r="CA253" s="317">
        <f t="shared" si="221"/>
        <v>0</v>
      </c>
      <c r="CB253" s="317">
        <f t="shared" si="221"/>
        <v>0</v>
      </c>
      <c r="CC253" s="317">
        <f t="shared" si="221"/>
        <v>0</v>
      </c>
      <c r="CD253" s="317">
        <f t="shared" si="221"/>
        <v>0</v>
      </c>
      <c r="CE253" s="317">
        <f t="shared" si="221"/>
        <v>110210000</v>
      </c>
      <c r="CF253" s="317">
        <f t="shared" si="221"/>
        <v>8794890528.9729652</v>
      </c>
      <c r="CG253" s="317">
        <f t="shared" si="221"/>
        <v>1120401878.3400002</v>
      </c>
      <c r="CH253" s="317">
        <f t="shared" si="221"/>
        <v>4727198797.6851864</v>
      </c>
      <c r="CI253" s="317">
        <f t="shared" si="221"/>
        <v>0</v>
      </c>
      <c r="CJ253" s="317">
        <f t="shared" si="221"/>
        <v>0</v>
      </c>
      <c r="CK253" s="317">
        <f t="shared" si="221"/>
        <v>2833773552.9477782</v>
      </c>
      <c r="CL253" s="317">
        <f t="shared" si="221"/>
        <v>0</v>
      </c>
      <c r="CM253" s="317">
        <f t="shared" si="221"/>
        <v>0</v>
      </c>
      <c r="CN253" s="317">
        <f t="shared" si="221"/>
        <v>0</v>
      </c>
      <c r="CO253" s="317">
        <f t="shared" si="221"/>
        <v>0</v>
      </c>
      <c r="CP253" s="317">
        <f t="shared" si="221"/>
        <v>113516300</v>
      </c>
      <c r="CQ253" s="317">
        <f t="shared" si="221"/>
        <v>11085867230.217501</v>
      </c>
      <c r="CR253" s="317">
        <f t="shared" si="221"/>
        <v>2487934166.7923999</v>
      </c>
      <c r="CS253" s="317">
        <f t="shared" si="221"/>
        <v>5562224514.8888893</v>
      </c>
      <c r="CT253" s="317">
        <f t="shared" si="221"/>
        <v>0</v>
      </c>
      <c r="CU253" s="317">
        <f t="shared" si="221"/>
        <v>0</v>
      </c>
      <c r="CV253" s="317">
        <f t="shared" si="221"/>
        <v>2918786759.536212</v>
      </c>
      <c r="CW253" s="317">
        <f t="shared" si="221"/>
        <v>0</v>
      </c>
      <c r="CX253" s="317">
        <f t="shared" si="221"/>
        <v>0</v>
      </c>
      <c r="CY253" s="317">
        <f t="shared" si="221"/>
        <v>0</v>
      </c>
      <c r="CZ253" s="317">
        <f t="shared" si="221"/>
        <v>0</v>
      </c>
      <c r="DA253" s="359">
        <f t="shared" si="221"/>
        <v>116921789</v>
      </c>
      <c r="DB253" s="317">
        <f t="shared" ref="DB253" si="222">DB254+DB258+DB263+DB266+DB274+DB277+DB285+DB289+DB297+DB304</f>
        <v>140315150710.20712</v>
      </c>
      <c r="DC253" s="319"/>
      <c r="DD253" s="319"/>
      <c r="DE253" s="319"/>
      <c r="DF253" s="319"/>
      <c r="DG253" s="319"/>
      <c r="DH253" s="319"/>
      <c r="DI253" s="319"/>
      <c r="DJ253" s="319"/>
      <c r="DK253" s="319"/>
      <c r="DL253" s="319"/>
      <c r="DM253" s="319"/>
      <c r="DN253" s="319"/>
      <c r="DO253" s="319"/>
      <c r="DP253" s="319"/>
      <c r="DQ253" s="319"/>
      <c r="DR253" s="319"/>
      <c r="DS253" s="319"/>
      <c r="DT253" s="319"/>
      <c r="DU253" s="320"/>
      <c r="DV253" s="320"/>
    </row>
    <row r="254" spans="1:16373" s="7" customFormat="1" ht="27" customHeight="1" x14ac:dyDescent="0.25">
      <c r="A254" s="115"/>
      <c r="B254" s="116"/>
      <c r="C254" s="117"/>
      <c r="D254" s="118"/>
      <c r="E254" s="80"/>
      <c r="F254" s="141"/>
      <c r="G254" s="80"/>
      <c r="H254" s="80"/>
      <c r="I254" s="141"/>
      <c r="J254" s="80"/>
      <c r="K254" s="80"/>
      <c r="L254" s="80"/>
      <c r="M254" s="253"/>
      <c r="N254" s="244">
        <v>18</v>
      </c>
      <c r="O254" s="237">
        <v>2402</v>
      </c>
      <c r="P254" s="267" t="s">
        <v>49</v>
      </c>
      <c r="Q254" s="175"/>
      <c r="R254" s="419"/>
      <c r="S254" s="420"/>
      <c r="T254" s="420"/>
      <c r="U254" s="420"/>
      <c r="V254" s="420"/>
      <c r="W254" s="420"/>
      <c r="X254" s="414"/>
      <c r="Y254" s="414"/>
      <c r="Z254" s="414"/>
      <c r="AA254" s="414"/>
      <c r="AB254" s="109"/>
      <c r="AC254" s="85">
        <f t="shared" ref="AC254:DA254" si="223">SUM(AC255:AC257)</f>
        <v>69070460300.050003</v>
      </c>
      <c r="AD254" s="85">
        <f t="shared" si="223"/>
        <v>284707707</v>
      </c>
      <c r="AE254" s="85">
        <f t="shared" si="223"/>
        <v>153222508</v>
      </c>
      <c r="AF254" s="85">
        <f t="shared" si="223"/>
        <v>420972930</v>
      </c>
      <c r="AG254" s="85">
        <f t="shared" si="223"/>
        <v>311721336</v>
      </c>
      <c r="AH254" s="85">
        <f t="shared" si="223"/>
        <v>74190666</v>
      </c>
      <c r="AI254" s="85">
        <f t="shared" si="223"/>
        <v>53457666</v>
      </c>
      <c r="AJ254" s="85">
        <f t="shared" si="223"/>
        <v>0</v>
      </c>
      <c r="AK254" s="85">
        <f t="shared" si="223"/>
        <v>479436488.05000001</v>
      </c>
      <c r="AL254" s="85">
        <f t="shared" si="223"/>
        <v>172278666</v>
      </c>
      <c r="AM254" s="85">
        <f t="shared" si="223"/>
        <v>72443017</v>
      </c>
      <c r="AN254" s="85">
        <f t="shared" si="223"/>
        <v>5512181</v>
      </c>
      <c r="AO254" s="85">
        <f t="shared" si="223"/>
        <v>0</v>
      </c>
      <c r="AP254" s="85">
        <f t="shared" si="223"/>
        <v>0</v>
      </c>
      <c r="AQ254" s="85">
        <f t="shared" si="223"/>
        <v>0</v>
      </c>
      <c r="AR254" s="85">
        <f t="shared" si="223"/>
        <v>0</v>
      </c>
      <c r="AS254" s="85">
        <f t="shared" si="223"/>
        <v>0</v>
      </c>
      <c r="AT254" s="85">
        <f t="shared" si="223"/>
        <v>0</v>
      </c>
      <c r="AU254" s="85">
        <f t="shared" si="223"/>
        <v>0</v>
      </c>
      <c r="AV254" s="85">
        <f t="shared" si="223"/>
        <v>0</v>
      </c>
      <c r="AW254" s="85">
        <f t="shared" si="223"/>
        <v>0</v>
      </c>
      <c r="AX254" s="85">
        <f t="shared" si="223"/>
        <v>0</v>
      </c>
      <c r="AY254" s="85">
        <f t="shared" si="223"/>
        <v>0</v>
      </c>
      <c r="AZ254" s="85">
        <f t="shared" si="223"/>
        <v>0</v>
      </c>
      <c r="BA254" s="85">
        <f t="shared" si="223"/>
        <v>0</v>
      </c>
      <c r="BB254" s="85">
        <f t="shared" si="223"/>
        <v>0</v>
      </c>
      <c r="BC254" s="85">
        <f t="shared" si="223"/>
        <v>0</v>
      </c>
      <c r="BD254" s="85">
        <f t="shared" si="223"/>
        <v>0</v>
      </c>
      <c r="BE254" s="85">
        <f t="shared" si="223"/>
        <v>68061022476</v>
      </c>
      <c r="BF254" s="85">
        <f t="shared" si="223"/>
        <v>0</v>
      </c>
      <c r="BG254" s="85">
        <f t="shared" si="223"/>
        <v>0</v>
      </c>
      <c r="BH254" s="85">
        <f t="shared" si="223"/>
        <v>0</v>
      </c>
      <c r="BI254" s="85">
        <f t="shared" si="223"/>
        <v>0</v>
      </c>
      <c r="BJ254" s="85">
        <f t="shared" si="223"/>
        <v>0</v>
      </c>
      <c r="BK254" s="85">
        <f t="shared" si="223"/>
        <v>0</v>
      </c>
      <c r="BL254" s="85">
        <f t="shared" si="223"/>
        <v>0</v>
      </c>
      <c r="BM254" s="85">
        <f t="shared" si="223"/>
        <v>0</v>
      </c>
      <c r="BN254" s="85">
        <f t="shared" si="223"/>
        <v>0</v>
      </c>
      <c r="BO254" s="85">
        <f t="shared" si="223"/>
        <v>0</v>
      </c>
      <c r="BP254" s="85">
        <f t="shared" si="223"/>
        <v>415460749</v>
      </c>
      <c r="BQ254" s="85">
        <f t="shared" si="223"/>
        <v>218280000</v>
      </c>
      <c r="BR254" s="85">
        <f t="shared" si="223"/>
        <v>38238375</v>
      </c>
      <c r="BS254" s="85">
        <f t="shared" si="223"/>
        <v>27321825</v>
      </c>
      <c r="BT254" s="85">
        <f t="shared" si="223"/>
        <v>0</v>
      </c>
      <c r="BU254" s="85">
        <f t="shared" si="223"/>
        <v>1002689699.722222</v>
      </c>
      <c r="BV254" s="85">
        <f t="shared" si="223"/>
        <v>9500000</v>
      </c>
      <c r="BW254" s="85">
        <f t="shared" si="223"/>
        <v>993189699.72222197</v>
      </c>
      <c r="BX254" s="85">
        <f t="shared" si="223"/>
        <v>0</v>
      </c>
      <c r="BY254" s="85">
        <f t="shared" si="223"/>
        <v>0</v>
      </c>
      <c r="BZ254" s="85">
        <f t="shared" si="223"/>
        <v>0</v>
      </c>
      <c r="CA254" s="85">
        <f t="shared" si="223"/>
        <v>0</v>
      </c>
      <c r="CB254" s="85">
        <f t="shared" si="223"/>
        <v>0</v>
      </c>
      <c r="CC254" s="85">
        <f t="shared" si="223"/>
        <v>0</v>
      </c>
      <c r="CD254" s="85">
        <f t="shared" si="223"/>
        <v>0</v>
      </c>
      <c r="CE254" s="85">
        <f t="shared" si="223"/>
        <v>0</v>
      </c>
      <c r="CF254" s="85">
        <f t="shared" si="223"/>
        <v>1516145830.2777781</v>
      </c>
      <c r="CG254" s="85">
        <f t="shared" si="223"/>
        <v>0</v>
      </c>
      <c r="CH254" s="85">
        <f t="shared" si="223"/>
        <v>1516145830.2777781</v>
      </c>
      <c r="CI254" s="85">
        <f t="shared" si="223"/>
        <v>0</v>
      </c>
      <c r="CJ254" s="85">
        <f t="shared" si="223"/>
        <v>0</v>
      </c>
      <c r="CK254" s="85">
        <f t="shared" si="223"/>
        <v>0</v>
      </c>
      <c r="CL254" s="85">
        <f t="shared" si="223"/>
        <v>0</v>
      </c>
      <c r="CM254" s="85">
        <f t="shared" si="223"/>
        <v>0</v>
      </c>
      <c r="CN254" s="85">
        <f t="shared" si="223"/>
        <v>0</v>
      </c>
      <c r="CO254" s="85">
        <f t="shared" si="223"/>
        <v>0</v>
      </c>
      <c r="CP254" s="85">
        <f t="shared" si="223"/>
        <v>0</v>
      </c>
      <c r="CQ254" s="85">
        <f t="shared" si="223"/>
        <v>2092024037.833333</v>
      </c>
      <c r="CR254" s="85">
        <f t="shared" si="223"/>
        <v>0</v>
      </c>
      <c r="CS254" s="85">
        <f t="shared" si="223"/>
        <v>2092024037.833333</v>
      </c>
      <c r="CT254" s="85">
        <f t="shared" si="223"/>
        <v>0</v>
      </c>
      <c r="CU254" s="85">
        <f t="shared" si="223"/>
        <v>0</v>
      </c>
      <c r="CV254" s="85">
        <f t="shared" si="223"/>
        <v>0</v>
      </c>
      <c r="CW254" s="85">
        <f t="shared" si="223"/>
        <v>0</v>
      </c>
      <c r="CX254" s="85">
        <f t="shared" si="223"/>
        <v>0</v>
      </c>
      <c r="CY254" s="85">
        <f t="shared" si="223"/>
        <v>0</v>
      </c>
      <c r="CZ254" s="85">
        <f t="shared" si="223"/>
        <v>0</v>
      </c>
      <c r="DA254" s="360">
        <f t="shared" si="223"/>
        <v>0</v>
      </c>
      <c r="DB254" s="85">
        <f t="shared" ref="DB254" si="224">SUM(DB255:DB257)</f>
        <v>73681319867.883331</v>
      </c>
      <c r="DC254" s="5"/>
      <c r="DD254" s="5"/>
      <c r="DE254" s="5"/>
      <c r="DF254" s="5"/>
      <c r="DG254" s="5"/>
      <c r="DH254" s="5"/>
      <c r="DI254" s="5"/>
      <c r="DJ254" s="5"/>
      <c r="DK254" s="5"/>
      <c r="DL254" s="5"/>
      <c r="DM254" s="5"/>
      <c r="DN254" s="5"/>
      <c r="DO254" s="5"/>
      <c r="DP254" s="5"/>
      <c r="DQ254" s="5"/>
      <c r="DR254" s="5"/>
      <c r="DS254" s="5"/>
      <c r="DT254" s="5"/>
      <c r="DU254" s="81"/>
      <c r="DV254" s="81"/>
    </row>
    <row r="255" spans="1:16373" s="20" customFormat="1" ht="83.25" customHeight="1" x14ac:dyDescent="0.25">
      <c r="A255" s="86" t="s">
        <v>376</v>
      </c>
      <c r="B255" s="93"/>
      <c r="C255" s="94"/>
      <c r="D255" s="95" t="s">
        <v>970</v>
      </c>
      <c r="E255" s="9" t="s">
        <v>1681</v>
      </c>
      <c r="F255" s="145">
        <v>2.42</v>
      </c>
      <c r="G255" s="21">
        <v>2019</v>
      </c>
      <c r="H255" s="9" t="s">
        <v>971</v>
      </c>
      <c r="I255" s="145">
        <v>3</v>
      </c>
      <c r="J255" s="8">
        <v>24</v>
      </c>
      <c r="K255" s="8" t="s">
        <v>972</v>
      </c>
      <c r="L255" s="42">
        <v>9</v>
      </c>
      <c r="M255" s="202" t="s">
        <v>972</v>
      </c>
      <c r="N255" s="243"/>
      <c r="O255" s="226"/>
      <c r="P255" s="173"/>
      <c r="Q255" s="169" t="s">
        <v>973</v>
      </c>
      <c r="R255" s="8" t="s">
        <v>84</v>
      </c>
      <c r="S255" s="13" t="s">
        <v>323</v>
      </c>
      <c r="T255" s="12" t="s">
        <v>974</v>
      </c>
      <c r="U255" s="8" t="s">
        <v>84</v>
      </c>
      <c r="V255" s="391" t="s">
        <v>975</v>
      </c>
      <c r="W255" s="384" t="s">
        <v>10</v>
      </c>
      <c r="X255" s="384">
        <v>1</v>
      </c>
      <c r="Y255" s="384">
        <v>0</v>
      </c>
      <c r="Z255" s="384">
        <v>1</v>
      </c>
      <c r="AA255" s="384">
        <v>1</v>
      </c>
      <c r="AB255" s="384">
        <v>1</v>
      </c>
      <c r="AC255" s="15">
        <f t="shared" ref="AC255:AC257" si="225">AG255+AK255+AO255+AS255+AW255+BA255+BE255+BI255+BM255+BQ255</f>
        <v>0</v>
      </c>
      <c r="AD255" s="15">
        <f t="shared" ref="AD255:AD257" si="226">AH255+AL255+AP255+AT255+AX255+BB255+BF255+BJ255+BN255+BR255</f>
        <v>0</v>
      </c>
      <c r="AE255" s="15">
        <f t="shared" ref="AE255:AF257" si="227">AI255+AM255+AQ255+AU255+AY255+BC255+BG255+BK255+BO255+BS255</f>
        <v>0</v>
      </c>
      <c r="AF255" s="15">
        <f t="shared" si="227"/>
        <v>0</v>
      </c>
      <c r="AG255" s="386">
        <v>0</v>
      </c>
      <c r="AH255" s="386"/>
      <c r="AI255" s="386"/>
      <c r="AJ255" s="386"/>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f t="shared" ref="BU255:BU307" si="228">BV255+BW255+BX255+BY255+BZ255+CA255+CB255+CC255+CD255+CE255</f>
        <v>388831194</v>
      </c>
      <c r="BV255" s="17"/>
      <c r="BW255" s="17">
        <v>388831194</v>
      </c>
      <c r="BX255" s="17"/>
      <c r="BY255" s="17"/>
      <c r="BZ255" s="17"/>
      <c r="CA255" s="17"/>
      <c r="CB255" s="17"/>
      <c r="CC255" s="17"/>
      <c r="CD255" s="17"/>
      <c r="CE255" s="17"/>
      <c r="CF255" s="17">
        <f t="shared" ref="CF255:CF257" si="229">CG255+CH255+CI255+CJ255+CK255+CL255+CM255+CN255+CO255+CP255</f>
        <v>666893700</v>
      </c>
      <c r="CG255" s="17"/>
      <c r="CH255" s="17">
        <v>666893700</v>
      </c>
      <c r="CI255" s="17"/>
      <c r="CJ255" s="17"/>
      <c r="CK255" s="17"/>
      <c r="CL255" s="17"/>
      <c r="CM255" s="17"/>
      <c r="CN255" s="17"/>
      <c r="CO255" s="17"/>
      <c r="CP255" s="17"/>
      <c r="CQ255" s="17">
        <f t="shared" ref="CQ255:CQ257" si="230">CR255+CS255+CT255+CU255+CV255+CW255+CX255+CY255+CZ255+DA255</f>
        <v>506768822</v>
      </c>
      <c r="CR255" s="17"/>
      <c r="CS255" s="17">
        <v>506768822</v>
      </c>
      <c r="CT255" s="17"/>
      <c r="CU255" s="17"/>
      <c r="CV255" s="17"/>
      <c r="CW255" s="17"/>
      <c r="CX255" s="17"/>
      <c r="CY255" s="17"/>
      <c r="CZ255" s="17"/>
      <c r="DA255" s="361"/>
      <c r="DB255" s="371">
        <f>AC255+BU255+CF255+CQ255</f>
        <v>1562493716</v>
      </c>
      <c r="DC255" s="18"/>
      <c r="DD255" s="18"/>
      <c r="DE255" s="18"/>
      <c r="DF255" s="18"/>
      <c r="DG255" s="18"/>
      <c r="DH255" s="18"/>
      <c r="DI255" s="18"/>
      <c r="DJ255" s="18"/>
      <c r="DK255" s="18"/>
      <c r="DL255" s="18"/>
      <c r="DM255" s="18"/>
      <c r="DN255" s="18"/>
      <c r="DO255" s="18"/>
      <c r="DP255" s="18"/>
      <c r="DQ255" s="18"/>
      <c r="DR255" s="18"/>
      <c r="DS255" s="18"/>
      <c r="DT255" s="18"/>
      <c r="DU255" s="18"/>
      <c r="DV255" s="19"/>
    </row>
    <row r="256" spans="1:16373" s="20" customFormat="1" ht="91.5" customHeight="1" x14ac:dyDescent="0.25">
      <c r="A256" s="86" t="s">
        <v>1679</v>
      </c>
      <c r="B256" s="93"/>
      <c r="C256" s="94"/>
      <c r="D256" s="95" t="s">
        <v>970</v>
      </c>
      <c r="E256" s="9" t="s">
        <v>1681</v>
      </c>
      <c r="F256" s="145">
        <v>2.42</v>
      </c>
      <c r="G256" s="21">
        <v>2019</v>
      </c>
      <c r="H256" s="9" t="s">
        <v>971</v>
      </c>
      <c r="I256" s="145">
        <v>3</v>
      </c>
      <c r="J256" s="8">
        <v>24</v>
      </c>
      <c r="K256" s="8" t="s">
        <v>972</v>
      </c>
      <c r="L256" s="42">
        <v>9</v>
      </c>
      <c r="M256" s="202" t="s">
        <v>972</v>
      </c>
      <c r="N256" s="245"/>
      <c r="O256" s="230"/>
      <c r="P256" s="185"/>
      <c r="Q256" s="169" t="s">
        <v>976</v>
      </c>
      <c r="R256" s="8" t="s">
        <v>84</v>
      </c>
      <c r="S256" s="9" t="s">
        <v>977</v>
      </c>
      <c r="T256" s="12" t="s">
        <v>978</v>
      </c>
      <c r="U256" s="8" t="s">
        <v>84</v>
      </c>
      <c r="V256" s="391" t="s">
        <v>979</v>
      </c>
      <c r="W256" s="384" t="s">
        <v>10</v>
      </c>
      <c r="X256" s="384">
        <v>130</v>
      </c>
      <c r="Y256" s="384">
        <v>130</v>
      </c>
      <c r="Z256" s="384">
        <v>130</v>
      </c>
      <c r="AA256" s="384">
        <v>130</v>
      </c>
      <c r="AB256" s="384">
        <v>130</v>
      </c>
      <c r="AC256" s="387">
        <f t="shared" si="225"/>
        <v>69070460300.050003</v>
      </c>
      <c r="AD256" s="387">
        <f t="shared" si="226"/>
        <v>284707707</v>
      </c>
      <c r="AE256" s="387">
        <f t="shared" si="227"/>
        <v>153222508</v>
      </c>
      <c r="AF256" s="387">
        <f t="shared" si="227"/>
        <v>420972930</v>
      </c>
      <c r="AG256" s="386">
        <f>170360668+141360668</f>
        <v>311721336</v>
      </c>
      <c r="AH256" s="386">
        <v>74190666</v>
      </c>
      <c r="AI256" s="386">
        <v>53457666</v>
      </c>
      <c r="AJ256" s="386"/>
      <c r="AK256" s="17">
        <v>479436488.05000001</v>
      </c>
      <c r="AL256" s="17">
        <v>172278666</v>
      </c>
      <c r="AM256" s="17">
        <v>72443017</v>
      </c>
      <c r="AN256" s="17">
        <v>5512181</v>
      </c>
      <c r="AO256" s="17"/>
      <c r="AP256" s="17"/>
      <c r="AQ256" s="17"/>
      <c r="AR256" s="17"/>
      <c r="AS256" s="17"/>
      <c r="AT256" s="17"/>
      <c r="AU256" s="17"/>
      <c r="AV256" s="17"/>
      <c r="AW256" s="17"/>
      <c r="AX256" s="17"/>
      <c r="AY256" s="17"/>
      <c r="AZ256" s="17"/>
      <c r="BA256" s="17"/>
      <c r="BB256" s="17"/>
      <c r="BC256" s="17"/>
      <c r="BD256" s="17"/>
      <c r="BE256" s="17">
        <f>55374254675+12686767801</f>
        <v>68061022476</v>
      </c>
      <c r="BF256" s="17"/>
      <c r="BG256" s="17"/>
      <c r="BH256" s="17"/>
      <c r="BI256" s="17"/>
      <c r="BJ256" s="17"/>
      <c r="BK256" s="17"/>
      <c r="BL256" s="17"/>
      <c r="BM256" s="17"/>
      <c r="BN256" s="17"/>
      <c r="BO256" s="17"/>
      <c r="BP256" s="17">
        <v>415460749</v>
      </c>
      <c r="BQ256" s="17">
        <v>218280000</v>
      </c>
      <c r="BR256" s="17">
        <v>38238375</v>
      </c>
      <c r="BS256" s="17">
        <v>27321825</v>
      </c>
      <c r="BT256" s="17"/>
      <c r="BU256" s="17">
        <f t="shared" si="228"/>
        <v>604358505.72222197</v>
      </c>
      <c r="BV256" s="17"/>
      <c r="BW256" s="17">
        <f>389254186+215104319.722222</f>
        <v>604358505.72222197</v>
      </c>
      <c r="BX256" s="17"/>
      <c r="BY256" s="17"/>
      <c r="BZ256" s="17"/>
      <c r="CA256" s="17"/>
      <c r="CB256" s="17"/>
      <c r="CC256" s="17"/>
      <c r="CD256" s="17"/>
      <c r="CE256" s="17"/>
      <c r="CF256" s="17">
        <f t="shared" si="229"/>
        <v>849252130.27777803</v>
      </c>
      <c r="CG256" s="17"/>
      <c r="CH256" s="17">
        <f>600000000+249252130.277778</f>
        <v>849252130.27777803</v>
      </c>
      <c r="CI256" s="17"/>
      <c r="CJ256" s="17"/>
      <c r="CK256" s="17"/>
      <c r="CL256" s="17"/>
      <c r="CM256" s="17"/>
      <c r="CN256" s="17"/>
      <c r="CO256" s="17"/>
      <c r="CP256" s="17"/>
      <c r="CQ256" s="17">
        <f t="shared" si="230"/>
        <v>1585255215.833333</v>
      </c>
      <c r="CR256" s="17"/>
      <c r="CS256" s="17">
        <f>1300000000+285255215.833333</f>
        <v>1585255215.833333</v>
      </c>
      <c r="CT256" s="17"/>
      <c r="CU256" s="17"/>
      <c r="CV256" s="17"/>
      <c r="CW256" s="17"/>
      <c r="CX256" s="17"/>
      <c r="CY256" s="17"/>
      <c r="CZ256" s="17"/>
      <c r="DA256" s="361"/>
      <c r="DB256" s="371">
        <f>AC256+BU256+CF256+CQ256</f>
        <v>72109326151.883331</v>
      </c>
      <c r="DC256" s="18"/>
      <c r="DD256" s="18"/>
      <c r="DE256" s="18"/>
      <c r="DF256" s="18"/>
      <c r="DG256" s="18"/>
      <c r="DH256" s="18"/>
      <c r="DI256" s="18"/>
      <c r="DJ256" s="18"/>
      <c r="DK256" s="18"/>
      <c r="DL256" s="18"/>
      <c r="DM256" s="18"/>
      <c r="DN256" s="18"/>
      <c r="DO256" s="18"/>
      <c r="DP256" s="18"/>
      <c r="DQ256" s="18"/>
      <c r="DR256" s="18"/>
      <c r="DS256" s="18"/>
      <c r="DT256" s="18"/>
      <c r="DU256" s="18"/>
      <c r="DV256" s="19"/>
    </row>
    <row r="257" spans="1:126" s="20" customFormat="1" ht="72.75" customHeight="1" x14ac:dyDescent="0.25">
      <c r="A257" s="86" t="s">
        <v>376</v>
      </c>
      <c r="B257" s="93"/>
      <c r="C257" s="94"/>
      <c r="D257" s="95" t="s">
        <v>980</v>
      </c>
      <c r="E257" s="9" t="s">
        <v>1681</v>
      </c>
      <c r="F257" s="145">
        <v>2.42</v>
      </c>
      <c r="G257" s="21">
        <v>2019</v>
      </c>
      <c r="H257" s="9" t="s">
        <v>971</v>
      </c>
      <c r="I257" s="145">
        <v>3</v>
      </c>
      <c r="J257" s="8">
        <v>24</v>
      </c>
      <c r="K257" s="8" t="s">
        <v>972</v>
      </c>
      <c r="L257" s="42">
        <v>9</v>
      </c>
      <c r="M257" s="202" t="s">
        <v>972</v>
      </c>
      <c r="N257" s="73"/>
      <c r="O257" s="222"/>
      <c r="P257" s="265"/>
      <c r="Q257" s="169" t="s">
        <v>981</v>
      </c>
      <c r="R257" s="8" t="s">
        <v>84</v>
      </c>
      <c r="S257" s="9" t="s">
        <v>982</v>
      </c>
      <c r="T257" s="12" t="s">
        <v>983</v>
      </c>
      <c r="U257" s="8" t="s">
        <v>84</v>
      </c>
      <c r="V257" s="391" t="s">
        <v>984</v>
      </c>
      <c r="W257" s="384" t="s">
        <v>11</v>
      </c>
      <c r="X257" s="384">
        <v>8</v>
      </c>
      <c r="Y257" s="382">
        <v>0</v>
      </c>
      <c r="Z257" s="382">
        <v>6</v>
      </c>
      <c r="AA257" s="382">
        <v>2</v>
      </c>
      <c r="AB257" s="388"/>
      <c r="AC257" s="387">
        <f t="shared" si="225"/>
        <v>0</v>
      </c>
      <c r="AD257" s="387">
        <f t="shared" si="226"/>
        <v>0</v>
      </c>
      <c r="AE257" s="387">
        <f t="shared" si="227"/>
        <v>0</v>
      </c>
      <c r="AF257" s="387">
        <f t="shared" si="227"/>
        <v>0</v>
      </c>
      <c r="AG257" s="386">
        <v>0</v>
      </c>
      <c r="AH257" s="386"/>
      <c r="AI257" s="386"/>
      <c r="AJ257" s="386"/>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f t="shared" si="228"/>
        <v>9500000</v>
      </c>
      <c r="BV257" s="17">
        <v>9500000</v>
      </c>
      <c r="BW257" s="17"/>
      <c r="BX257" s="17"/>
      <c r="BY257" s="17"/>
      <c r="BZ257" s="17"/>
      <c r="CA257" s="17"/>
      <c r="CB257" s="17"/>
      <c r="CC257" s="17"/>
      <c r="CD257" s="17"/>
      <c r="CE257" s="17"/>
      <c r="CF257" s="17">
        <f t="shared" si="229"/>
        <v>0</v>
      </c>
      <c r="CG257" s="17"/>
      <c r="CH257" s="17"/>
      <c r="CI257" s="17"/>
      <c r="CJ257" s="17"/>
      <c r="CK257" s="17"/>
      <c r="CL257" s="17"/>
      <c r="CM257" s="17"/>
      <c r="CN257" s="17"/>
      <c r="CO257" s="17"/>
      <c r="CP257" s="17"/>
      <c r="CQ257" s="17">
        <f t="shared" si="230"/>
        <v>0</v>
      </c>
      <c r="CR257" s="17"/>
      <c r="CS257" s="17"/>
      <c r="CT257" s="17"/>
      <c r="CU257" s="17"/>
      <c r="CV257" s="17"/>
      <c r="CW257" s="17"/>
      <c r="CX257" s="17"/>
      <c r="CY257" s="17"/>
      <c r="CZ257" s="17"/>
      <c r="DA257" s="361"/>
      <c r="DB257" s="371">
        <f>AC257+BU257+CF257+CQ257</f>
        <v>9500000</v>
      </c>
      <c r="DC257" s="18"/>
      <c r="DD257" s="18"/>
      <c r="DE257" s="18"/>
      <c r="DF257" s="18"/>
      <c r="DG257" s="18"/>
      <c r="DH257" s="18"/>
      <c r="DI257" s="18"/>
      <c r="DJ257" s="18"/>
      <c r="DK257" s="18"/>
      <c r="DL257" s="18"/>
      <c r="DM257" s="18"/>
      <c r="DN257" s="18"/>
      <c r="DO257" s="18"/>
      <c r="DP257" s="18"/>
      <c r="DQ257" s="18"/>
      <c r="DR257" s="18"/>
      <c r="DS257" s="18"/>
      <c r="DT257" s="18"/>
      <c r="DU257" s="18"/>
      <c r="DV257" s="19"/>
    </row>
    <row r="258" spans="1:126" s="7" customFormat="1" ht="27" customHeight="1" x14ac:dyDescent="0.25">
      <c r="A258" s="115"/>
      <c r="B258" s="125"/>
      <c r="C258" s="126"/>
      <c r="D258" s="118"/>
      <c r="E258" s="80"/>
      <c r="F258" s="141"/>
      <c r="G258" s="80"/>
      <c r="H258" s="80"/>
      <c r="I258" s="141"/>
      <c r="J258" s="80"/>
      <c r="K258" s="80"/>
      <c r="L258" s="80"/>
      <c r="M258" s="253"/>
      <c r="N258" s="179">
        <v>19</v>
      </c>
      <c r="O258" s="179">
        <v>2409</v>
      </c>
      <c r="P258" s="180" t="s">
        <v>320</v>
      </c>
      <c r="Q258" s="175"/>
      <c r="R258" s="419"/>
      <c r="S258" s="420"/>
      <c r="T258" s="420"/>
      <c r="U258" s="420"/>
      <c r="V258" s="420"/>
      <c r="W258" s="420"/>
      <c r="X258" s="414"/>
      <c r="Y258" s="414"/>
      <c r="Z258" s="414"/>
      <c r="AA258" s="414"/>
      <c r="AB258" s="109"/>
      <c r="AC258" s="85">
        <f t="shared" ref="AC258:DB258" si="231">SUM(AC259:AC262)</f>
        <v>107000000</v>
      </c>
      <c r="AD258" s="85">
        <f t="shared" si="231"/>
        <v>23052000</v>
      </c>
      <c r="AE258" s="85">
        <f t="shared" si="231"/>
        <v>16218000</v>
      </c>
      <c r="AF258" s="85">
        <f t="shared" si="231"/>
        <v>0</v>
      </c>
      <c r="AG258" s="85">
        <f t="shared" si="231"/>
        <v>0</v>
      </c>
      <c r="AH258" s="85">
        <f t="shared" si="231"/>
        <v>0</v>
      </c>
      <c r="AI258" s="85">
        <f t="shared" si="231"/>
        <v>0</v>
      </c>
      <c r="AJ258" s="85">
        <f t="shared" si="231"/>
        <v>0</v>
      </c>
      <c r="AK258" s="85">
        <f t="shared" si="231"/>
        <v>0</v>
      </c>
      <c r="AL258" s="85">
        <f t="shared" si="231"/>
        <v>0</v>
      </c>
      <c r="AM258" s="85">
        <f t="shared" si="231"/>
        <v>0</v>
      </c>
      <c r="AN258" s="85">
        <f t="shared" si="231"/>
        <v>0</v>
      </c>
      <c r="AO258" s="85">
        <f t="shared" si="231"/>
        <v>0</v>
      </c>
      <c r="AP258" s="85">
        <f t="shared" si="231"/>
        <v>0</v>
      </c>
      <c r="AQ258" s="85">
        <f t="shared" si="231"/>
        <v>0</v>
      </c>
      <c r="AR258" s="85">
        <f t="shared" si="231"/>
        <v>0</v>
      </c>
      <c r="AS258" s="85">
        <f t="shared" si="231"/>
        <v>0</v>
      </c>
      <c r="AT258" s="85">
        <f t="shared" si="231"/>
        <v>0</v>
      </c>
      <c r="AU258" s="85">
        <f t="shared" si="231"/>
        <v>0</v>
      </c>
      <c r="AV258" s="85">
        <f t="shared" si="231"/>
        <v>0</v>
      </c>
      <c r="AW258" s="85">
        <f t="shared" si="231"/>
        <v>0</v>
      </c>
      <c r="AX258" s="85">
        <f t="shared" si="231"/>
        <v>0</v>
      </c>
      <c r="AY258" s="85">
        <f t="shared" si="231"/>
        <v>0</v>
      </c>
      <c r="AZ258" s="85">
        <f t="shared" si="231"/>
        <v>0</v>
      </c>
      <c r="BA258" s="85">
        <f t="shared" si="231"/>
        <v>0</v>
      </c>
      <c r="BB258" s="85">
        <f t="shared" si="231"/>
        <v>0</v>
      </c>
      <c r="BC258" s="85">
        <f t="shared" si="231"/>
        <v>0</v>
      </c>
      <c r="BD258" s="85">
        <f t="shared" si="231"/>
        <v>0</v>
      </c>
      <c r="BE258" s="85">
        <f t="shared" si="231"/>
        <v>0</v>
      </c>
      <c r="BF258" s="85">
        <f t="shared" si="231"/>
        <v>0</v>
      </c>
      <c r="BG258" s="85">
        <f t="shared" si="231"/>
        <v>0</v>
      </c>
      <c r="BH258" s="85">
        <f t="shared" si="231"/>
        <v>0</v>
      </c>
      <c r="BI258" s="85">
        <f t="shared" si="231"/>
        <v>0</v>
      </c>
      <c r="BJ258" s="85">
        <f t="shared" si="231"/>
        <v>0</v>
      </c>
      <c r="BK258" s="85">
        <f t="shared" si="231"/>
        <v>0</v>
      </c>
      <c r="BL258" s="85">
        <f t="shared" si="231"/>
        <v>0</v>
      </c>
      <c r="BM258" s="85">
        <f t="shared" si="231"/>
        <v>0</v>
      </c>
      <c r="BN258" s="85">
        <f t="shared" si="231"/>
        <v>0</v>
      </c>
      <c r="BO258" s="85">
        <f t="shared" si="231"/>
        <v>0</v>
      </c>
      <c r="BP258" s="85">
        <f t="shared" si="231"/>
        <v>0</v>
      </c>
      <c r="BQ258" s="85">
        <f t="shared" si="231"/>
        <v>107000000</v>
      </c>
      <c r="BR258" s="85">
        <f t="shared" si="231"/>
        <v>23052000</v>
      </c>
      <c r="BS258" s="85">
        <f t="shared" si="231"/>
        <v>16218000</v>
      </c>
      <c r="BT258" s="85">
        <f t="shared" si="231"/>
        <v>0</v>
      </c>
      <c r="BU258" s="85">
        <f t="shared" si="231"/>
        <v>110210000</v>
      </c>
      <c r="BV258" s="85">
        <f t="shared" si="231"/>
        <v>0</v>
      </c>
      <c r="BW258" s="85">
        <f t="shared" si="231"/>
        <v>0</v>
      </c>
      <c r="BX258" s="85">
        <f t="shared" si="231"/>
        <v>0</v>
      </c>
      <c r="BY258" s="85">
        <f t="shared" si="231"/>
        <v>0</v>
      </c>
      <c r="BZ258" s="85">
        <f t="shared" si="231"/>
        <v>0</v>
      </c>
      <c r="CA258" s="85">
        <f t="shared" si="231"/>
        <v>0</v>
      </c>
      <c r="CB258" s="85">
        <f t="shared" si="231"/>
        <v>0</v>
      </c>
      <c r="CC258" s="85">
        <f t="shared" si="231"/>
        <v>0</v>
      </c>
      <c r="CD258" s="85">
        <f t="shared" si="231"/>
        <v>0</v>
      </c>
      <c r="CE258" s="85">
        <f t="shared" si="231"/>
        <v>110210000</v>
      </c>
      <c r="CF258" s="85">
        <f t="shared" si="231"/>
        <v>113516300</v>
      </c>
      <c r="CG258" s="85">
        <f t="shared" si="231"/>
        <v>0</v>
      </c>
      <c r="CH258" s="85">
        <f t="shared" si="231"/>
        <v>0</v>
      </c>
      <c r="CI258" s="85">
        <f t="shared" si="231"/>
        <v>0</v>
      </c>
      <c r="CJ258" s="85">
        <f t="shared" si="231"/>
        <v>0</v>
      </c>
      <c r="CK258" s="85">
        <f t="shared" si="231"/>
        <v>0</v>
      </c>
      <c r="CL258" s="85">
        <f t="shared" si="231"/>
        <v>0</v>
      </c>
      <c r="CM258" s="85">
        <f t="shared" si="231"/>
        <v>0</v>
      </c>
      <c r="CN258" s="85">
        <f t="shared" si="231"/>
        <v>0</v>
      </c>
      <c r="CO258" s="85">
        <f t="shared" si="231"/>
        <v>0</v>
      </c>
      <c r="CP258" s="85">
        <f t="shared" si="231"/>
        <v>113516300</v>
      </c>
      <c r="CQ258" s="85">
        <f t="shared" si="231"/>
        <v>116921789</v>
      </c>
      <c r="CR258" s="85">
        <f t="shared" si="231"/>
        <v>0</v>
      </c>
      <c r="CS258" s="85">
        <f t="shared" si="231"/>
        <v>0</v>
      </c>
      <c r="CT258" s="85">
        <f t="shared" si="231"/>
        <v>0</v>
      </c>
      <c r="CU258" s="85">
        <f t="shared" si="231"/>
        <v>0</v>
      </c>
      <c r="CV258" s="85">
        <f t="shared" si="231"/>
        <v>0</v>
      </c>
      <c r="CW258" s="85">
        <f t="shared" si="231"/>
        <v>0</v>
      </c>
      <c r="CX258" s="85">
        <f t="shared" si="231"/>
        <v>0</v>
      </c>
      <c r="CY258" s="85">
        <f t="shared" si="231"/>
        <v>0</v>
      </c>
      <c r="CZ258" s="85">
        <f t="shared" si="231"/>
        <v>0</v>
      </c>
      <c r="DA258" s="360">
        <f t="shared" si="231"/>
        <v>116921789</v>
      </c>
      <c r="DB258" s="85">
        <f t="shared" si="231"/>
        <v>447648089</v>
      </c>
      <c r="DC258" s="5"/>
      <c r="DD258" s="5"/>
      <c r="DE258" s="5"/>
      <c r="DF258" s="5"/>
      <c r="DG258" s="5"/>
      <c r="DH258" s="5"/>
      <c r="DI258" s="5"/>
      <c r="DJ258" s="5"/>
      <c r="DK258" s="5"/>
      <c r="DL258" s="5"/>
      <c r="DM258" s="5"/>
      <c r="DN258" s="5"/>
      <c r="DO258" s="5"/>
      <c r="DP258" s="5"/>
      <c r="DQ258" s="5"/>
      <c r="DR258" s="5"/>
      <c r="DS258" s="5"/>
      <c r="DT258" s="5"/>
      <c r="DU258" s="81"/>
      <c r="DV258" s="81"/>
    </row>
    <row r="259" spans="1:126" s="20" customFormat="1" ht="126" customHeight="1" x14ac:dyDescent="0.25">
      <c r="A259" s="86" t="s">
        <v>985</v>
      </c>
      <c r="B259" s="93"/>
      <c r="C259" s="94"/>
      <c r="D259" s="100" t="s">
        <v>986</v>
      </c>
      <c r="E259" s="13" t="s">
        <v>1716</v>
      </c>
      <c r="F259" s="149" t="s">
        <v>1717</v>
      </c>
      <c r="G259" s="12" t="s">
        <v>1075</v>
      </c>
      <c r="H259" s="13" t="s">
        <v>987</v>
      </c>
      <c r="I259" s="134" t="s">
        <v>1718</v>
      </c>
      <c r="J259" s="8">
        <v>24</v>
      </c>
      <c r="K259" s="8" t="s">
        <v>972</v>
      </c>
      <c r="L259" s="42">
        <v>9</v>
      </c>
      <c r="M259" s="202" t="s">
        <v>972</v>
      </c>
      <c r="N259" s="73"/>
      <c r="O259" s="192"/>
      <c r="P259" s="270"/>
      <c r="Q259" s="280" t="s">
        <v>988</v>
      </c>
      <c r="R259" s="12" t="s">
        <v>84</v>
      </c>
      <c r="S259" s="10" t="s">
        <v>321</v>
      </c>
      <c r="T259" s="52" t="s">
        <v>989</v>
      </c>
      <c r="U259" s="12" t="s">
        <v>84</v>
      </c>
      <c r="V259" s="10" t="s">
        <v>990</v>
      </c>
      <c r="W259" s="8" t="s">
        <v>10</v>
      </c>
      <c r="X259" s="12">
        <v>1</v>
      </c>
      <c r="Y259" s="12">
        <v>1</v>
      </c>
      <c r="Z259" s="12">
        <v>1</v>
      </c>
      <c r="AA259" s="12">
        <v>1</v>
      </c>
      <c r="AB259" s="12">
        <v>1</v>
      </c>
      <c r="AC259" s="15">
        <f t="shared" ref="AC259:AC262" si="232">AG259+AK259+AO259+AS259+AW259+BA259+BE259+BI259+BM259+BQ259</f>
        <v>26400000</v>
      </c>
      <c r="AD259" s="15">
        <f t="shared" ref="AD259:AD262" si="233">AH259+AL259+AP259+AT259+AX259+BB259+BF259+BJ259+BN259+BR259</f>
        <v>23052000</v>
      </c>
      <c r="AE259" s="15">
        <f t="shared" ref="AE259:AF262" si="234">AI259+AM259+AQ259+AU259+AY259+BC259+BG259+BK259+BO259+BS259</f>
        <v>16218000</v>
      </c>
      <c r="AF259" s="15">
        <f t="shared" si="234"/>
        <v>0</v>
      </c>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v>26400000</v>
      </c>
      <c r="BR259" s="439">
        <v>23052000</v>
      </c>
      <c r="BS259" s="439">
        <v>16218000</v>
      </c>
      <c r="BT259" s="439"/>
      <c r="BU259" s="17">
        <f t="shared" si="228"/>
        <v>27192000</v>
      </c>
      <c r="BV259" s="17"/>
      <c r="BW259" s="17"/>
      <c r="BX259" s="17"/>
      <c r="BY259" s="17"/>
      <c r="BZ259" s="17"/>
      <c r="CA259" s="17"/>
      <c r="CB259" s="17"/>
      <c r="CC259" s="17"/>
      <c r="CD259" s="17"/>
      <c r="CE259" s="17">
        <v>27192000</v>
      </c>
      <c r="CF259" s="17">
        <f t="shared" ref="CF259:CF262" si="235">CG259+CH259+CI259+CJ259+CK259+CL259+CM259+CN259+CO259+CP259</f>
        <v>28007760</v>
      </c>
      <c r="CG259" s="17"/>
      <c r="CH259" s="17"/>
      <c r="CI259" s="17"/>
      <c r="CJ259" s="17"/>
      <c r="CK259" s="17"/>
      <c r="CL259" s="17"/>
      <c r="CM259" s="17"/>
      <c r="CN259" s="17"/>
      <c r="CO259" s="17"/>
      <c r="CP259" s="17">
        <v>28007760</v>
      </c>
      <c r="CQ259" s="17">
        <f t="shared" ref="CQ259:CQ262" si="236">CR259+CS259+CT259+CU259+CV259+CW259+CX259+CY259+CZ259+DA259</f>
        <v>28847992.800000001</v>
      </c>
      <c r="CR259" s="17"/>
      <c r="CS259" s="17"/>
      <c r="CT259" s="17"/>
      <c r="CU259" s="17"/>
      <c r="CV259" s="17"/>
      <c r="CW259" s="17"/>
      <c r="CX259" s="17"/>
      <c r="CY259" s="17"/>
      <c r="CZ259" s="17"/>
      <c r="DA259" s="361">
        <v>28847992.800000001</v>
      </c>
      <c r="DB259" s="371">
        <f>AC259+BU259+CF259+CQ259</f>
        <v>110447752.8</v>
      </c>
      <c r="DC259" s="18"/>
      <c r="DD259" s="18"/>
      <c r="DE259" s="18"/>
      <c r="DF259" s="18"/>
      <c r="DG259" s="18"/>
      <c r="DH259" s="18"/>
      <c r="DI259" s="18"/>
      <c r="DJ259" s="18"/>
      <c r="DK259" s="18"/>
      <c r="DL259" s="18"/>
      <c r="DM259" s="18"/>
      <c r="DN259" s="18"/>
      <c r="DO259" s="18"/>
      <c r="DP259" s="18"/>
      <c r="DQ259" s="18"/>
      <c r="DR259" s="18"/>
      <c r="DS259" s="18"/>
      <c r="DT259" s="18"/>
      <c r="DU259" s="18"/>
      <c r="DV259" s="19"/>
    </row>
    <row r="260" spans="1:126" s="20" customFormat="1" ht="126" customHeight="1" x14ac:dyDescent="0.25">
      <c r="A260" s="86" t="s">
        <v>985</v>
      </c>
      <c r="B260" s="93"/>
      <c r="C260" s="94"/>
      <c r="D260" s="100" t="s">
        <v>986</v>
      </c>
      <c r="E260" s="13" t="s">
        <v>1716</v>
      </c>
      <c r="F260" s="149" t="s">
        <v>1717</v>
      </c>
      <c r="G260" s="12" t="s">
        <v>1075</v>
      </c>
      <c r="H260" s="13" t="s">
        <v>987</v>
      </c>
      <c r="I260" s="134" t="s">
        <v>1718</v>
      </c>
      <c r="J260" s="8">
        <v>24</v>
      </c>
      <c r="K260" s="8" t="s">
        <v>972</v>
      </c>
      <c r="L260" s="42">
        <v>9</v>
      </c>
      <c r="M260" s="202" t="s">
        <v>972</v>
      </c>
      <c r="N260" s="73"/>
      <c r="O260" s="192"/>
      <c r="P260" s="270"/>
      <c r="Q260" s="280" t="s">
        <v>991</v>
      </c>
      <c r="R260" s="12" t="s">
        <v>84</v>
      </c>
      <c r="S260" s="10" t="s">
        <v>1682</v>
      </c>
      <c r="T260" s="52" t="s">
        <v>992</v>
      </c>
      <c r="U260" s="12" t="s">
        <v>84</v>
      </c>
      <c r="V260" s="10" t="s">
        <v>993</v>
      </c>
      <c r="W260" s="8" t="s">
        <v>10</v>
      </c>
      <c r="X260" s="12">
        <v>1</v>
      </c>
      <c r="Y260" s="12">
        <v>1</v>
      </c>
      <c r="Z260" s="12">
        <v>1</v>
      </c>
      <c r="AA260" s="12">
        <v>1</v>
      </c>
      <c r="AB260" s="12">
        <v>1</v>
      </c>
      <c r="AC260" s="15">
        <f t="shared" si="232"/>
        <v>8400000</v>
      </c>
      <c r="AD260" s="15">
        <f t="shared" si="233"/>
        <v>0</v>
      </c>
      <c r="AE260" s="15">
        <f t="shared" si="234"/>
        <v>0</v>
      </c>
      <c r="AF260" s="15">
        <f t="shared" si="234"/>
        <v>0</v>
      </c>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v>8400000</v>
      </c>
      <c r="BR260" s="17"/>
      <c r="BS260" s="17"/>
      <c r="BT260" s="17"/>
      <c r="BU260" s="17">
        <f t="shared" si="228"/>
        <v>8652000</v>
      </c>
      <c r="BV260" s="17"/>
      <c r="BW260" s="17"/>
      <c r="BX260" s="17"/>
      <c r="BY260" s="17"/>
      <c r="BZ260" s="17"/>
      <c r="CA260" s="17"/>
      <c r="CB260" s="17"/>
      <c r="CC260" s="17"/>
      <c r="CD260" s="17"/>
      <c r="CE260" s="17">
        <v>8652000</v>
      </c>
      <c r="CF260" s="17">
        <f t="shared" si="235"/>
        <v>8911560</v>
      </c>
      <c r="CG260" s="17"/>
      <c r="CH260" s="17"/>
      <c r="CI260" s="17"/>
      <c r="CJ260" s="17"/>
      <c r="CK260" s="17"/>
      <c r="CL260" s="17"/>
      <c r="CM260" s="17"/>
      <c r="CN260" s="17"/>
      <c r="CO260" s="17"/>
      <c r="CP260" s="17">
        <v>8911560</v>
      </c>
      <c r="CQ260" s="17">
        <f t="shared" si="236"/>
        <v>9178906.8000000007</v>
      </c>
      <c r="CR260" s="17"/>
      <c r="CS260" s="17"/>
      <c r="CT260" s="17"/>
      <c r="CU260" s="17"/>
      <c r="CV260" s="17"/>
      <c r="CW260" s="17"/>
      <c r="CX260" s="17"/>
      <c r="CY260" s="17"/>
      <c r="CZ260" s="17"/>
      <c r="DA260" s="361">
        <v>9178906.8000000007</v>
      </c>
      <c r="DB260" s="371">
        <f>AC260+BU260+CF260+CQ260</f>
        <v>35142466.799999997</v>
      </c>
      <c r="DC260" s="18"/>
      <c r="DD260" s="18"/>
      <c r="DE260" s="18"/>
      <c r="DF260" s="18"/>
      <c r="DG260" s="18"/>
      <c r="DH260" s="18"/>
      <c r="DI260" s="18"/>
      <c r="DJ260" s="18"/>
      <c r="DK260" s="18"/>
      <c r="DL260" s="18"/>
      <c r="DM260" s="18"/>
      <c r="DN260" s="18"/>
      <c r="DO260" s="18"/>
      <c r="DP260" s="18"/>
      <c r="DQ260" s="18"/>
      <c r="DR260" s="18"/>
      <c r="DS260" s="18"/>
      <c r="DT260" s="18"/>
      <c r="DU260" s="18"/>
      <c r="DV260" s="19"/>
    </row>
    <row r="261" spans="1:126" s="20" customFormat="1" ht="94.5" customHeight="1" x14ac:dyDescent="0.25">
      <c r="A261" s="86" t="s">
        <v>985</v>
      </c>
      <c r="B261" s="93"/>
      <c r="C261" s="94"/>
      <c r="D261" s="100" t="s">
        <v>986</v>
      </c>
      <c r="E261" s="13" t="s">
        <v>1716</v>
      </c>
      <c r="F261" s="149" t="s">
        <v>1717</v>
      </c>
      <c r="G261" s="12" t="s">
        <v>1075</v>
      </c>
      <c r="H261" s="13" t="s">
        <v>987</v>
      </c>
      <c r="I261" s="134" t="s">
        <v>1718</v>
      </c>
      <c r="J261" s="8">
        <v>24</v>
      </c>
      <c r="K261" s="8" t="s">
        <v>972</v>
      </c>
      <c r="L261" s="42">
        <v>9</v>
      </c>
      <c r="M261" s="202" t="s">
        <v>972</v>
      </c>
      <c r="N261" s="73"/>
      <c r="O261" s="192"/>
      <c r="P261" s="270"/>
      <c r="Q261" s="280" t="s">
        <v>994</v>
      </c>
      <c r="R261" s="12" t="s">
        <v>84</v>
      </c>
      <c r="S261" s="10" t="s">
        <v>322</v>
      </c>
      <c r="T261" s="52" t="s">
        <v>995</v>
      </c>
      <c r="U261" s="12" t="s">
        <v>84</v>
      </c>
      <c r="V261" s="10" t="s">
        <v>996</v>
      </c>
      <c r="W261" s="8" t="s">
        <v>10</v>
      </c>
      <c r="X261" s="12">
        <v>1</v>
      </c>
      <c r="Y261" s="12">
        <v>1</v>
      </c>
      <c r="Z261" s="12">
        <v>1</v>
      </c>
      <c r="AA261" s="12">
        <v>1</v>
      </c>
      <c r="AB261" s="12">
        <v>1</v>
      </c>
      <c r="AC261" s="15">
        <f t="shared" si="232"/>
        <v>25200000</v>
      </c>
      <c r="AD261" s="15">
        <f t="shared" si="233"/>
        <v>0</v>
      </c>
      <c r="AE261" s="15">
        <f t="shared" si="234"/>
        <v>0</v>
      </c>
      <c r="AF261" s="15">
        <f t="shared" si="234"/>
        <v>0</v>
      </c>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v>25200000</v>
      </c>
      <c r="BR261" s="17"/>
      <c r="BS261" s="17"/>
      <c r="BT261" s="17"/>
      <c r="BU261" s="17">
        <f t="shared" si="228"/>
        <v>25956000</v>
      </c>
      <c r="BV261" s="17"/>
      <c r="BW261" s="17"/>
      <c r="BX261" s="17"/>
      <c r="BY261" s="17"/>
      <c r="BZ261" s="17"/>
      <c r="CA261" s="17"/>
      <c r="CB261" s="17"/>
      <c r="CC261" s="17"/>
      <c r="CD261" s="17"/>
      <c r="CE261" s="17">
        <v>25956000</v>
      </c>
      <c r="CF261" s="17">
        <f t="shared" si="235"/>
        <v>26734680</v>
      </c>
      <c r="CG261" s="17"/>
      <c r="CH261" s="17"/>
      <c r="CI261" s="17"/>
      <c r="CJ261" s="17"/>
      <c r="CK261" s="17"/>
      <c r="CL261" s="17"/>
      <c r="CM261" s="17"/>
      <c r="CN261" s="17"/>
      <c r="CO261" s="17"/>
      <c r="CP261" s="17">
        <v>26734680</v>
      </c>
      <c r="CQ261" s="17">
        <f t="shared" si="236"/>
        <v>27536720.399999999</v>
      </c>
      <c r="CR261" s="17"/>
      <c r="CS261" s="17"/>
      <c r="CT261" s="17"/>
      <c r="CU261" s="17"/>
      <c r="CV261" s="17"/>
      <c r="CW261" s="17"/>
      <c r="CX261" s="17"/>
      <c r="CY261" s="17"/>
      <c r="CZ261" s="17"/>
      <c r="DA261" s="361">
        <v>27536720.399999999</v>
      </c>
      <c r="DB261" s="371">
        <f>AC261+BU261+CF261+CQ261</f>
        <v>105427400.40000001</v>
      </c>
      <c r="DC261" s="18"/>
      <c r="DD261" s="18"/>
      <c r="DE261" s="18"/>
      <c r="DF261" s="18"/>
      <c r="DG261" s="18"/>
      <c r="DH261" s="18"/>
      <c r="DI261" s="18"/>
      <c r="DJ261" s="18"/>
      <c r="DK261" s="18"/>
      <c r="DL261" s="18"/>
      <c r="DM261" s="18"/>
      <c r="DN261" s="18"/>
      <c r="DO261" s="18"/>
      <c r="DP261" s="18"/>
      <c r="DQ261" s="18"/>
      <c r="DR261" s="18"/>
      <c r="DS261" s="18"/>
      <c r="DT261" s="18"/>
      <c r="DU261" s="18"/>
      <c r="DV261" s="19"/>
    </row>
    <row r="262" spans="1:126" s="20" customFormat="1" ht="129" customHeight="1" x14ac:dyDescent="0.25">
      <c r="A262" s="86" t="s">
        <v>985</v>
      </c>
      <c r="B262" s="93"/>
      <c r="C262" s="94"/>
      <c r="D262" s="100" t="s">
        <v>986</v>
      </c>
      <c r="E262" s="13" t="s">
        <v>1716</v>
      </c>
      <c r="F262" s="149" t="s">
        <v>1717</v>
      </c>
      <c r="G262" s="12" t="s">
        <v>1075</v>
      </c>
      <c r="H262" s="13" t="s">
        <v>987</v>
      </c>
      <c r="I262" s="134" t="s">
        <v>1718</v>
      </c>
      <c r="J262" s="8">
        <v>24</v>
      </c>
      <c r="K262" s="8" t="s">
        <v>972</v>
      </c>
      <c r="L262" s="42">
        <v>9</v>
      </c>
      <c r="M262" s="202" t="s">
        <v>972</v>
      </c>
      <c r="N262" s="73"/>
      <c r="O262" s="192"/>
      <c r="P262" s="270"/>
      <c r="Q262" s="280" t="s">
        <v>997</v>
      </c>
      <c r="R262" s="12" t="s">
        <v>84</v>
      </c>
      <c r="S262" s="10" t="s">
        <v>1683</v>
      </c>
      <c r="T262" s="52" t="s">
        <v>998</v>
      </c>
      <c r="U262" s="12" t="s">
        <v>84</v>
      </c>
      <c r="V262" s="10" t="s">
        <v>999</v>
      </c>
      <c r="W262" s="8" t="s">
        <v>10</v>
      </c>
      <c r="X262" s="12">
        <v>1</v>
      </c>
      <c r="Y262" s="12">
        <v>1</v>
      </c>
      <c r="Z262" s="12">
        <v>1</v>
      </c>
      <c r="AA262" s="12">
        <v>1</v>
      </c>
      <c r="AB262" s="12">
        <v>1</v>
      </c>
      <c r="AC262" s="15">
        <f t="shared" si="232"/>
        <v>47000000</v>
      </c>
      <c r="AD262" s="15">
        <f t="shared" si="233"/>
        <v>0</v>
      </c>
      <c r="AE262" s="15">
        <f t="shared" si="234"/>
        <v>0</v>
      </c>
      <c r="AF262" s="15">
        <f t="shared" si="234"/>
        <v>0</v>
      </c>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v>47000000</v>
      </c>
      <c r="BR262" s="17"/>
      <c r="BS262" s="17"/>
      <c r="BT262" s="17"/>
      <c r="BU262" s="17">
        <f t="shared" si="228"/>
        <v>48410000</v>
      </c>
      <c r="BV262" s="17"/>
      <c r="BW262" s="17"/>
      <c r="BX262" s="17"/>
      <c r="BY262" s="17"/>
      <c r="BZ262" s="17"/>
      <c r="CA262" s="17"/>
      <c r="CB262" s="17"/>
      <c r="CC262" s="17"/>
      <c r="CD262" s="17"/>
      <c r="CE262" s="17">
        <v>48410000</v>
      </c>
      <c r="CF262" s="17">
        <f t="shared" si="235"/>
        <v>49862300</v>
      </c>
      <c r="CG262" s="17"/>
      <c r="CH262" s="17"/>
      <c r="CI262" s="17"/>
      <c r="CJ262" s="17"/>
      <c r="CK262" s="17"/>
      <c r="CL262" s="17"/>
      <c r="CM262" s="17"/>
      <c r="CN262" s="17"/>
      <c r="CO262" s="17"/>
      <c r="CP262" s="17">
        <v>49862300</v>
      </c>
      <c r="CQ262" s="17">
        <f t="shared" si="236"/>
        <v>51358169</v>
      </c>
      <c r="CR262" s="17"/>
      <c r="CS262" s="17"/>
      <c r="CT262" s="17"/>
      <c r="CU262" s="17"/>
      <c r="CV262" s="17"/>
      <c r="CW262" s="17"/>
      <c r="CX262" s="17"/>
      <c r="CY262" s="17"/>
      <c r="CZ262" s="17"/>
      <c r="DA262" s="361">
        <v>51358169</v>
      </c>
      <c r="DB262" s="371">
        <f>AC262+BU262+CF262+CQ262</f>
        <v>196630469</v>
      </c>
      <c r="DC262" s="18"/>
      <c r="DD262" s="18"/>
      <c r="DE262" s="18"/>
      <c r="DF262" s="18"/>
      <c r="DG262" s="18"/>
      <c r="DH262" s="18"/>
      <c r="DI262" s="18"/>
      <c r="DJ262" s="18"/>
      <c r="DK262" s="18"/>
      <c r="DL262" s="18"/>
      <c r="DM262" s="18"/>
      <c r="DN262" s="18"/>
      <c r="DO262" s="18"/>
      <c r="DP262" s="18"/>
      <c r="DQ262" s="18"/>
      <c r="DR262" s="18"/>
      <c r="DS262" s="18"/>
      <c r="DT262" s="18"/>
      <c r="DU262" s="18"/>
      <c r="DV262" s="19"/>
    </row>
    <row r="263" spans="1:126" s="7" customFormat="1" ht="27" customHeight="1" x14ac:dyDescent="0.25">
      <c r="A263" s="115"/>
      <c r="B263" s="125"/>
      <c r="C263" s="126"/>
      <c r="D263" s="118"/>
      <c r="E263" s="80"/>
      <c r="F263" s="141"/>
      <c r="G263" s="80"/>
      <c r="H263" s="80"/>
      <c r="I263" s="141"/>
      <c r="J263" s="80"/>
      <c r="K263" s="80"/>
      <c r="L263" s="80"/>
      <c r="M263" s="253"/>
      <c r="N263" s="179">
        <v>20</v>
      </c>
      <c r="O263" s="179" t="s">
        <v>148</v>
      </c>
      <c r="P263" s="180" t="s">
        <v>149</v>
      </c>
      <c r="Q263" s="175"/>
      <c r="R263" s="419"/>
      <c r="S263" s="420"/>
      <c r="T263" s="420"/>
      <c r="U263" s="420"/>
      <c r="V263" s="420"/>
      <c r="W263" s="420"/>
      <c r="X263" s="414"/>
      <c r="Y263" s="414"/>
      <c r="Z263" s="414"/>
      <c r="AA263" s="414"/>
      <c r="AB263" s="109"/>
      <c r="AC263" s="85">
        <f t="shared" ref="AC263:DB263" si="237">SUM(AC264:AC265)</f>
        <v>40000000</v>
      </c>
      <c r="AD263" s="85">
        <f t="shared" si="237"/>
        <v>0</v>
      </c>
      <c r="AE263" s="85">
        <f t="shared" si="237"/>
        <v>0</v>
      </c>
      <c r="AF263" s="85">
        <f t="shared" si="237"/>
        <v>0</v>
      </c>
      <c r="AG263" s="85">
        <f t="shared" si="237"/>
        <v>40000000</v>
      </c>
      <c r="AH263" s="85">
        <f t="shared" si="237"/>
        <v>0</v>
      </c>
      <c r="AI263" s="85">
        <f t="shared" si="237"/>
        <v>0</v>
      </c>
      <c r="AJ263" s="85">
        <f t="shared" si="237"/>
        <v>0</v>
      </c>
      <c r="AK263" s="85">
        <f t="shared" si="237"/>
        <v>0</v>
      </c>
      <c r="AL263" s="85">
        <f t="shared" si="237"/>
        <v>0</v>
      </c>
      <c r="AM263" s="85">
        <f t="shared" si="237"/>
        <v>0</v>
      </c>
      <c r="AN263" s="85">
        <f t="shared" si="237"/>
        <v>0</v>
      </c>
      <c r="AO263" s="85">
        <f t="shared" si="237"/>
        <v>0</v>
      </c>
      <c r="AP263" s="85">
        <f t="shared" si="237"/>
        <v>0</v>
      </c>
      <c r="AQ263" s="85">
        <f t="shared" si="237"/>
        <v>0</v>
      </c>
      <c r="AR263" s="85">
        <f t="shared" si="237"/>
        <v>0</v>
      </c>
      <c r="AS263" s="85">
        <f t="shared" si="237"/>
        <v>0</v>
      </c>
      <c r="AT263" s="85">
        <f t="shared" si="237"/>
        <v>0</v>
      </c>
      <c r="AU263" s="85">
        <f t="shared" si="237"/>
        <v>0</v>
      </c>
      <c r="AV263" s="85">
        <f t="shared" si="237"/>
        <v>0</v>
      </c>
      <c r="AW263" s="85">
        <f t="shared" si="237"/>
        <v>0</v>
      </c>
      <c r="AX263" s="85">
        <f t="shared" si="237"/>
        <v>0</v>
      </c>
      <c r="AY263" s="85">
        <f t="shared" si="237"/>
        <v>0</v>
      </c>
      <c r="AZ263" s="85">
        <f t="shared" si="237"/>
        <v>0</v>
      </c>
      <c r="BA263" s="85">
        <f t="shared" si="237"/>
        <v>0</v>
      </c>
      <c r="BB263" s="85">
        <f t="shared" si="237"/>
        <v>0</v>
      </c>
      <c r="BC263" s="85">
        <f t="shared" si="237"/>
        <v>0</v>
      </c>
      <c r="BD263" s="85">
        <f t="shared" si="237"/>
        <v>0</v>
      </c>
      <c r="BE263" s="85">
        <f t="shared" si="237"/>
        <v>0</v>
      </c>
      <c r="BF263" s="85">
        <f t="shared" si="237"/>
        <v>0</v>
      </c>
      <c r="BG263" s="85">
        <f t="shared" si="237"/>
        <v>0</v>
      </c>
      <c r="BH263" s="85">
        <f t="shared" si="237"/>
        <v>0</v>
      </c>
      <c r="BI263" s="85">
        <f t="shared" si="237"/>
        <v>0</v>
      </c>
      <c r="BJ263" s="85">
        <f t="shared" si="237"/>
        <v>0</v>
      </c>
      <c r="BK263" s="85">
        <f t="shared" si="237"/>
        <v>0</v>
      </c>
      <c r="BL263" s="85">
        <f t="shared" si="237"/>
        <v>0</v>
      </c>
      <c r="BM263" s="85">
        <f t="shared" si="237"/>
        <v>0</v>
      </c>
      <c r="BN263" s="85">
        <f t="shared" si="237"/>
        <v>0</v>
      </c>
      <c r="BO263" s="85">
        <f t="shared" si="237"/>
        <v>0</v>
      </c>
      <c r="BP263" s="85">
        <f t="shared" si="237"/>
        <v>0</v>
      </c>
      <c r="BQ263" s="85">
        <f t="shared" si="237"/>
        <v>0</v>
      </c>
      <c r="BR263" s="85">
        <f t="shared" si="237"/>
        <v>0</v>
      </c>
      <c r="BS263" s="85">
        <f t="shared" si="237"/>
        <v>0</v>
      </c>
      <c r="BT263" s="85">
        <f t="shared" si="237"/>
        <v>0</v>
      </c>
      <c r="BU263" s="85">
        <f t="shared" si="237"/>
        <v>82361200</v>
      </c>
      <c r="BV263" s="85">
        <f t="shared" si="237"/>
        <v>82361200</v>
      </c>
      <c r="BW263" s="85">
        <f t="shared" si="237"/>
        <v>0</v>
      </c>
      <c r="BX263" s="85">
        <f t="shared" si="237"/>
        <v>0</v>
      </c>
      <c r="BY263" s="85">
        <f t="shared" si="237"/>
        <v>0</v>
      </c>
      <c r="BZ263" s="85">
        <f t="shared" si="237"/>
        <v>0</v>
      </c>
      <c r="CA263" s="85">
        <f t="shared" si="237"/>
        <v>0</v>
      </c>
      <c r="CB263" s="85">
        <f t="shared" si="237"/>
        <v>0</v>
      </c>
      <c r="CC263" s="85">
        <f t="shared" si="237"/>
        <v>0</v>
      </c>
      <c r="CD263" s="85">
        <f t="shared" si="237"/>
        <v>0</v>
      </c>
      <c r="CE263" s="85">
        <f t="shared" si="237"/>
        <v>0</v>
      </c>
      <c r="CF263" s="85">
        <f t="shared" si="237"/>
        <v>99328092</v>
      </c>
      <c r="CG263" s="85">
        <f t="shared" si="237"/>
        <v>99328092</v>
      </c>
      <c r="CH263" s="85">
        <f t="shared" si="237"/>
        <v>0</v>
      </c>
      <c r="CI263" s="85">
        <f t="shared" si="237"/>
        <v>0</v>
      </c>
      <c r="CJ263" s="85">
        <f t="shared" si="237"/>
        <v>0</v>
      </c>
      <c r="CK263" s="85">
        <f t="shared" si="237"/>
        <v>0</v>
      </c>
      <c r="CL263" s="85">
        <f t="shared" si="237"/>
        <v>0</v>
      </c>
      <c r="CM263" s="85">
        <f t="shared" si="237"/>
        <v>0</v>
      </c>
      <c r="CN263" s="85">
        <f t="shared" si="237"/>
        <v>0</v>
      </c>
      <c r="CO263" s="85">
        <f t="shared" si="237"/>
        <v>0</v>
      </c>
      <c r="CP263" s="85">
        <f t="shared" si="237"/>
        <v>0</v>
      </c>
      <c r="CQ263" s="85">
        <f t="shared" si="237"/>
        <v>223859000</v>
      </c>
      <c r="CR263" s="85">
        <f t="shared" si="237"/>
        <v>223859000</v>
      </c>
      <c r="CS263" s="85">
        <f t="shared" si="237"/>
        <v>0</v>
      </c>
      <c r="CT263" s="85">
        <f t="shared" si="237"/>
        <v>0</v>
      </c>
      <c r="CU263" s="85">
        <f t="shared" si="237"/>
        <v>0</v>
      </c>
      <c r="CV263" s="85">
        <f t="shared" si="237"/>
        <v>0</v>
      </c>
      <c r="CW263" s="85">
        <f t="shared" si="237"/>
        <v>0</v>
      </c>
      <c r="CX263" s="85">
        <f t="shared" si="237"/>
        <v>0</v>
      </c>
      <c r="CY263" s="85">
        <f t="shared" si="237"/>
        <v>0</v>
      </c>
      <c r="CZ263" s="85">
        <f t="shared" si="237"/>
        <v>0</v>
      </c>
      <c r="DA263" s="360">
        <f t="shared" si="237"/>
        <v>0</v>
      </c>
      <c r="DB263" s="85">
        <f t="shared" si="237"/>
        <v>445548292</v>
      </c>
      <c r="DC263" s="5"/>
      <c r="DD263" s="5"/>
      <c r="DE263" s="5"/>
      <c r="DF263" s="5"/>
      <c r="DG263" s="5"/>
      <c r="DH263" s="5"/>
      <c r="DI263" s="5"/>
      <c r="DJ263" s="5"/>
      <c r="DK263" s="5"/>
      <c r="DL263" s="5"/>
      <c r="DM263" s="5"/>
      <c r="DN263" s="5"/>
      <c r="DO263" s="5"/>
      <c r="DP263" s="5"/>
      <c r="DQ263" s="5"/>
      <c r="DR263" s="5"/>
      <c r="DS263" s="5"/>
      <c r="DT263" s="5"/>
      <c r="DU263" s="81"/>
      <c r="DV263" s="81"/>
    </row>
    <row r="264" spans="1:126" s="20" customFormat="1" ht="126" customHeight="1" x14ac:dyDescent="0.25">
      <c r="A264" s="86" t="s">
        <v>387</v>
      </c>
      <c r="B264" s="93"/>
      <c r="C264" s="119"/>
      <c r="D264" s="100" t="s">
        <v>1439</v>
      </c>
      <c r="E264" s="13" t="s">
        <v>52</v>
      </c>
      <c r="F264" s="155">
        <v>0.25</v>
      </c>
      <c r="G264" s="12">
        <v>2018</v>
      </c>
      <c r="H264" s="13" t="s">
        <v>1440</v>
      </c>
      <c r="I264" s="150">
        <v>0.28000000000000003</v>
      </c>
      <c r="J264" s="12">
        <v>32</v>
      </c>
      <c r="K264" s="12" t="s">
        <v>1005</v>
      </c>
      <c r="L264" s="14">
        <v>10</v>
      </c>
      <c r="M264" s="252" t="s">
        <v>1441</v>
      </c>
      <c r="N264" s="288"/>
      <c r="O264" s="289"/>
      <c r="P264" s="290"/>
      <c r="Q264" s="169" t="s">
        <v>1442</v>
      </c>
      <c r="R264" s="21" t="s">
        <v>1443</v>
      </c>
      <c r="S264" s="13" t="s">
        <v>1684</v>
      </c>
      <c r="T264" s="12" t="s">
        <v>1444</v>
      </c>
      <c r="U264" s="21" t="s">
        <v>1445</v>
      </c>
      <c r="V264" s="13" t="s">
        <v>1446</v>
      </c>
      <c r="W264" s="12" t="s">
        <v>11</v>
      </c>
      <c r="X264" s="382">
        <v>8</v>
      </c>
      <c r="Y264" s="382">
        <v>0</v>
      </c>
      <c r="Z264" s="382">
        <v>2</v>
      </c>
      <c r="AA264" s="382">
        <v>3</v>
      </c>
      <c r="AB264" s="382">
        <v>3</v>
      </c>
      <c r="AC264" s="15">
        <f t="shared" ref="AC264:AC265" si="238">AG264+AK264+AO264+AS264+AW264+BA264+BE264+BI264+BM264+BQ264</f>
        <v>0</v>
      </c>
      <c r="AD264" s="15">
        <f t="shared" ref="AD264:AD265" si="239">AH264+AL264+AP264+AT264+AX264+BB264+BF264+BJ264+BN264+BR264</f>
        <v>0</v>
      </c>
      <c r="AE264" s="15">
        <f>AI264+AM264+AQ264+AU264+AY264+BC264+BG264+BK264+BO264+BS264</f>
        <v>0</v>
      </c>
      <c r="AF264" s="15">
        <f>AJ264+AN264+AR264+AV264+AZ264+BD264+BH264+BL264+BP264+BT264</f>
        <v>0</v>
      </c>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f t="shared" si="228"/>
        <v>50000000</v>
      </c>
      <c r="BV264" s="17">
        <v>50000000</v>
      </c>
      <c r="BW264" s="17"/>
      <c r="BX264" s="17"/>
      <c r="BY264" s="17"/>
      <c r="BZ264" s="17"/>
      <c r="CA264" s="17"/>
      <c r="CB264" s="17"/>
      <c r="CC264" s="17"/>
      <c r="CD264" s="17"/>
      <c r="CE264" s="17"/>
      <c r="CF264" s="17">
        <f t="shared" ref="CF264:CF265" si="240">CG264+CH264+CI264+CJ264+CK264+CL264+CM264+CN264+CO264+CP264</f>
        <v>59360000</v>
      </c>
      <c r="CG264" s="17">
        <v>59360000</v>
      </c>
      <c r="CH264" s="17"/>
      <c r="CI264" s="17"/>
      <c r="CJ264" s="17"/>
      <c r="CK264" s="17"/>
      <c r="CL264" s="17"/>
      <c r="CM264" s="17"/>
      <c r="CN264" s="17"/>
      <c r="CO264" s="17"/>
      <c r="CP264" s="17"/>
      <c r="CQ264" s="17">
        <f t="shared" ref="CQ264:CQ265" si="241">CR264+CS264+CT264+CU264+CV264+CW264+CX264+CY264+CZ264+DA264</f>
        <v>126859000</v>
      </c>
      <c r="CR264" s="17">
        <v>126859000</v>
      </c>
      <c r="CS264" s="17"/>
      <c r="CT264" s="17"/>
      <c r="CU264" s="17"/>
      <c r="CV264" s="17"/>
      <c r="CW264" s="17"/>
      <c r="CX264" s="17"/>
      <c r="CY264" s="17"/>
      <c r="CZ264" s="17"/>
      <c r="DA264" s="361"/>
      <c r="DB264" s="371">
        <f>AC264+BU264+CF264+CQ264</f>
        <v>236219000</v>
      </c>
      <c r="DC264" s="18"/>
      <c r="DD264" s="18"/>
      <c r="DE264" s="18"/>
      <c r="DF264" s="18"/>
      <c r="DG264" s="18"/>
      <c r="DH264" s="18"/>
      <c r="DI264" s="18"/>
      <c r="DJ264" s="18"/>
      <c r="DK264" s="18"/>
      <c r="DL264" s="18"/>
      <c r="DM264" s="18"/>
      <c r="DN264" s="18"/>
      <c r="DO264" s="18"/>
      <c r="DP264" s="18"/>
      <c r="DQ264" s="18"/>
      <c r="DR264" s="18"/>
      <c r="DS264" s="18"/>
      <c r="DT264" s="18"/>
      <c r="DU264" s="18"/>
      <c r="DV264" s="19"/>
    </row>
    <row r="265" spans="1:126" s="20" customFormat="1" ht="126" customHeight="1" x14ac:dyDescent="0.25">
      <c r="A265" s="86" t="s">
        <v>387</v>
      </c>
      <c r="B265" s="93"/>
      <c r="C265" s="119"/>
      <c r="D265" s="100" t="s">
        <v>1439</v>
      </c>
      <c r="E265" s="13" t="s">
        <v>52</v>
      </c>
      <c r="F265" s="155">
        <v>0.25</v>
      </c>
      <c r="G265" s="12">
        <v>2018</v>
      </c>
      <c r="H265" s="13" t="s">
        <v>1440</v>
      </c>
      <c r="I265" s="150">
        <v>0.28000000000000003</v>
      </c>
      <c r="J265" s="12">
        <v>32</v>
      </c>
      <c r="K265" s="12" t="s">
        <v>1005</v>
      </c>
      <c r="L265" s="14">
        <v>10</v>
      </c>
      <c r="M265" s="252" t="s">
        <v>1441</v>
      </c>
      <c r="N265" s="129"/>
      <c r="O265" s="234"/>
      <c r="P265" s="241"/>
      <c r="Q265" s="169" t="s">
        <v>1447</v>
      </c>
      <c r="R265" s="21" t="s">
        <v>1448</v>
      </c>
      <c r="S265" s="13" t="s">
        <v>150</v>
      </c>
      <c r="T265" s="12" t="s">
        <v>1449</v>
      </c>
      <c r="U265" s="21" t="s">
        <v>1450</v>
      </c>
      <c r="V265" s="13" t="s">
        <v>1451</v>
      </c>
      <c r="W265" s="12" t="s">
        <v>11</v>
      </c>
      <c r="X265" s="12">
        <v>4</v>
      </c>
      <c r="Y265" s="12">
        <v>1</v>
      </c>
      <c r="Z265" s="12">
        <v>1</v>
      </c>
      <c r="AA265" s="12">
        <v>1</v>
      </c>
      <c r="AB265" s="12">
        <v>1</v>
      </c>
      <c r="AC265" s="15">
        <f t="shared" si="238"/>
        <v>40000000</v>
      </c>
      <c r="AD265" s="15">
        <f t="shared" si="239"/>
        <v>0</v>
      </c>
      <c r="AE265" s="15">
        <f>AI265+AM265+AQ265+AU265+AY265+BC265+BG265+BK265+BO265+BS265</f>
        <v>0</v>
      </c>
      <c r="AF265" s="15">
        <f>AJ265+AN265+AR265+AV265+AZ265+BD265+BH265+BL265+BP265+BT265</f>
        <v>0</v>
      </c>
      <c r="AG265" s="17">
        <v>40000000</v>
      </c>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f t="shared" si="228"/>
        <v>32361200</v>
      </c>
      <c r="BV265" s="17">
        <v>32361200</v>
      </c>
      <c r="BW265" s="17"/>
      <c r="BX265" s="17"/>
      <c r="BY265" s="17"/>
      <c r="BZ265" s="17"/>
      <c r="CA265" s="17"/>
      <c r="CB265" s="17"/>
      <c r="CC265" s="17"/>
      <c r="CD265" s="17"/>
      <c r="CE265" s="17"/>
      <c r="CF265" s="17">
        <f t="shared" si="240"/>
        <v>39968092</v>
      </c>
      <c r="CG265" s="17">
        <v>39968092</v>
      </c>
      <c r="CH265" s="17"/>
      <c r="CI265" s="17"/>
      <c r="CJ265" s="17"/>
      <c r="CK265" s="17"/>
      <c r="CL265" s="17"/>
      <c r="CM265" s="17"/>
      <c r="CN265" s="17"/>
      <c r="CO265" s="17"/>
      <c r="CP265" s="17"/>
      <c r="CQ265" s="17">
        <f t="shared" si="241"/>
        <v>97000000</v>
      </c>
      <c r="CR265" s="17">
        <v>97000000</v>
      </c>
      <c r="CS265" s="17"/>
      <c r="CT265" s="17"/>
      <c r="CU265" s="17"/>
      <c r="CV265" s="17"/>
      <c r="CW265" s="17"/>
      <c r="CX265" s="17"/>
      <c r="CY265" s="17"/>
      <c r="CZ265" s="17"/>
      <c r="DA265" s="361"/>
      <c r="DB265" s="371">
        <f>AC265+BU265+CF265+CQ265</f>
        <v>209329292</v>
      </c>
      <c r="DC265" s="18"/>
      <c r="DD265" s="18"/>
      <c r="DE265" s="18"/>
      <c r="DF265" s="18"/>
      <c r="DG265" s="18"/>
      <c r="DH265" s="18"/>
      <c r="DI265" s="18"/>
      <c r="DJ265" s="18"/>
      <c r="DK265" s="18"/>
      <c r="DL265" s="18"/>
      <c r="DM265" s="18"/>
      <c r="DN265" s="18"/>
      <c r="DO265" s="18"/>
      <c r="DP265" s="18"/>
      <c r="DQ265" s="18"/>
      <c r="DR265" s="18"/>
      <c r="DS265" s="18"/>
      <c r="DT265" s="18"/>
      <c r="DU265" s="18"/>
      <c r="DV265" s="19"/>
    </row>
    <row r="266" spans="1:126" s="7" customFormat="1" ht="27" customHeight="1" x14ac:dyDescent="0.25">
      <c r="A266" s="115"/>
      <c r="B266" s="125"/>
      <c r="C266" s="126"/>
      <c r="D266" s="118"/>
      <c r="E266" s="80"/>
      <c r="F266" s="141"/>
      <c r="G266" s="80"/>
      <c r="H266" s="80"/>
      <c r="I266" s="141"/>
      <c r="J266" s="80"/>
      <c r="K266" s="80"/>
      <c r="L266" s="80"/>
      <c r="M266" s="253"/>
      <c r="N266" s="220">
        <v>21</v>
      </c>
      <c r="O266" s="208" t="s">
        <v>50</v>
      </c>
      <c r="P266" s="264" t="s">
        <v>51</v>
      </c>
      <c r="Q266" s="175"/>
      <c r="R266" s="419"/>
      <c r="S266" s="420"/>
      <c r="T266" s="420"/>
      <c r="U266" s="420"/>
      <c r="V266" s="420"/>
      <c r="W266" s="420"/>
      <c r="X266" s="414"/>
      <c r="Y266" s="414"/>
      <c r="Z266" s="414"/>
      <c r="AA266" s="414"/>
      <c r="AB266" s="109"/>
      <c r="AC266" s="85">
        <f t="shared" ref="AC266:DB266" si="242">SUM(AC267:AC273)</f>
        <v>12791267069.25</v>
      </c>
      <c r="AD266" s="85">
        <f t="shared" si="242"/>
        <v>98699999</v>
      </c>
      <c r="AE266" s="85">
        <f t="shared" si="242"/>
        <v>78299999</v>
      </c>
      <c r="AF266" s="85">
        <f t="shared" si="242"/>
        <v>0</v>
      </c>
      <c r="AG266" s="85">
        <f t="shared" si="242"/>
        <v>279662000</v>
      </c>
      <c r="AH266" s="85">
        <f t="shared" si="242"/>
        <v>98699999</v>
      </c>
      <c r="AI266" s="85">
        <f t="shared" si="242"/>
        <v>78299999</v>
      </c>
      <c r="AJ266" s="85">
        <f t="shared" si="242"/>
        <v>0</v>
      </c>
      <c r="AK266" s="85">
        <f t="shared" si="242"/>
        <v>1114208927.25</v>
      </c>
      <c r="AL266" s="85">
        <f t="shared" si="242"/>
        <v>0</v>
      </c>
      <c r="AM266" s="85">
        <f t="shared" si="242"/>
        <v>0</v>
      </c>
      <c r="AN266" s="85">
        <f t="shared" si="242"/>
        <v>0</v>
      </c>
      <c r="AO266" s="85">
        <f t="shared" si="242"/>
        <v>0</v>
      </c>
      <c r="AP266" s="85">
        <f t="shared" si="242"/>
        <v>0</v>
      </c>
      <c r="AQ266" s="85">
        <f t="shared" si="242"/>
        <v>0</v>
      </c>
      <c r="AR266" s="85">
        <f t="shared" si="242"/>
        <v>0</v>
      </c>
      <c r="AS266" s="85">
        <f t="shared" si="242"/>
        <v>0</v>
      </c>
      <c r="AT266" s="85">
        <f t="shared" si="242"/>
        <v>0</v>
      </c>
      <c r="AU266" s="85">
        <f t="shared" si="242"/>
        <v>0</v>
      </c>
      <c r="AV266" s="85">
        <f t="shared" si="242"/>
        <v>0</v>
      </c>
      <c r="AW266" s="85">
        <f t="shared" si="242"/>
        <v>0</v>
      </c>
      <c r="AX266" s="85">
        <f t="shared" si="242"/>
        <v>0</v>
      </c>
      <c r="AY266" s="85">
        <f t="shared" si="242"/>
        <v>0</v>
      </c>
      <c r="AZ266" s="85">
        <f t="shared" si="242"/>
        <v>0</v>
      </c>
      <c r="BA266" s="85">
        <f t="shared" si="242"/>
        <v>0</v>
      </c>
      <c r="BB266" s="85">
        <f t="shared" si="242"/>
        <v>0</v>
      </c>
      <c r="BC266" s="85">
        <f t="shared" si="242"/>
        <v>0</v>
      </c>
      <c r="BD266" s="85">
        <f t="shared" si="242"/>
        <v>0</v>
      </c>
      <c r="BE266" s="85">
        <f t="shared" si="242"/>
        <v>11397396142</v>
      </c>
      <c r="BF266" s="85">
        <f t="shared" si="242"/>
        <v>0</v>
      </c>
      <c r="BG266" s="85">
        <f t="shared" si="242"/>
        <v>0</v>
      </c>
      <c r="BH266" s="85">
        <f t="shared" si="242"/>
        <v>0</v>
      </c>
      <c r="BI266" s="85">
        <f t="shared" si="242"/>
        <v>0</v>
      </c>
      <c r="BJ266" s="85">
        <f t="shared" si="242"/>
        <v>0</v>
      </c>
      <c r="BK266" s="85">
        <f t="shared" si="242"/>
        <v>0</v>
      </c>
      <c r="BL266" s="85">
        <f t="shared" si="242"/>
        <v>0</v>
      </c>
      <c r="BM266" s="85">
        <f t="shared" si="242"/>
        <v>0</v>
      </c>
      <c r="BN266" s="85">
        <f t="shared" si="242"/>
        <v>0</v>
      </c>
      <c r="BO266" s="85">
        <f t="shared" si="242"/>
        <v>0</v>
      </c>
      <c r="BP266" s="85">
        <f t="shared" si="242"/>
        <v>0</v>
      </c>
      <c r="BQ266" s="85">
        <f t="shared" si="242"/>
        <v>0</v>
      </c>
      <c r="BR266" s="85">
        <f t="shared" si="242"/>
        <v>0</v>
      </c>
      <c r="BS266" s="85">
        <f t="shared" si="242"/>
        <v>0</v>
      </c>
      <c r="BT266" s="85">
        <f t="shared" si="242"/>
        <v>0</v>
      </c>
      <c r="BU266" s="85">
        <f t="shared" si="242"/>
        <v>786811734.78999996</v>
      </c>
      <c r="BV266" s="85">
        <f t="shared" si="242"/>
        <v>105959777.78999999</v>
      </c>
      <c r="BW266" s="85">
        <f t="shared" si="242"/>
        <v>680851957</v>
      </c>
      <c r="BX266" s="85">
        <f t="shared" si="242"/>
        <v>0</v>
      </c>
      <c r="BY266" s="85">
        <f t="shared" si="242"/>
        <v>0</v>
      </c>
      <c r="BZ266" s="85">
        <f t="shared" si="242"/>
        <v>0</v>
      </c>
      <c r="CA266" s="85">
        <f t="shared" si="242"/>
        <v>0</v>
      </c>
      <c r="CB266" s="85">
        <f t="shared" si="242"/>
        <v>0</v>
      </c>
      <c r="CC266" s="85">
        <f t="shared" si="242"/>
        <v>0</v>
      </c>
      <c r="CD266" s="85">
        <f t="shared" si="242"/>
        <v>0</v>
      </c>
      <c r="CE266" s="85">
        <f t="shared" si="242"/>
        <v>0</v>
      </c>
      <c r="CF266" s="85">
        <f t="shared" si="242"/>
        <v>899834129</v>
      </c>
      <c r="CG266" s="85">
        <f t="shared" si="242"/>
        <v>112965040</v>
      </c>
      <c r="CH266" s="85">
        <f t="shared" si="242"/>
        <v>786869089</v>
      </c>
      <c r="CI266" s="85">
        <f t="shared" si="242"/>
        <v>0</v>
      </c>
      <c r="CJ266" s="85">
        <f t="shared" si="242"/>
        <v>0</v>
      </c>
      <c r="CK266" s="85">
        <f t="shared" si="242"/>
        <v>0</v>
      </c>
      <c r="CL266" s="85">
        <f t="shared" si="242"/>
        <v>0</v>
      </c>
      <c r="CM266" s="85">
        <f t="shared" si="242"/>
        <v>0</v>
      </c>
      <c r="CN266" s="85">
        <f t="shared" si="242"/>
        <v>0</v>
      </c>
      <c r="CO266" s="85">
        <f t="shared" si="242"/>
        <v>0</v>
      </c>
      <c r="CP266" s="85">
        <f t="shared" si="242"/>
        <v>0</v>
      </c>
      <c r="CQ266" s="85">
        <f t="shared" si="242"/>
        <v>1173065954.3924</v>
      </c>
      <c r="CR266" s="85">
        <f t="shared" si="242"/>
        <v>274431471.39240003</v>
      </c>
      <c r="CS266" s="85">
        <f t="shared" si="242"/>
        <v>898634483</v>
      </c>
      <c r="CT266" s="85">
        <f t="shared" si="242"/>
        <v>0</v>
      </c>
      <c r="CU266" s="85">
        <f t="shared" si="242"/>
        <v>0</v>
      </c>
      <c r="CV266" s="85">
        <f t="shared" si="242"/>
        <v>0</v>
      </c>
      <c r="CW266" s="85">
        <f t="shared" si="242"/>
        <v>0</v>
      </c>
      <c r="CX266" s="85">
        <f t="shared" si="242"/>
        <v>0</v>
      </c>
      <c r="CY266" s="85">
        <f t="shared" si="242"/>
        <v>0</v>
      </c>
      <c r="CZ266" s="85">
        <f t="shared" si="242"/>
        <v>0</v>
      </c>
      <c r="DA266" s="360">
        <f t="shared" si="242"/>
        <v>0</v>
      </c>
      <c r="DB266" s="85">
        <f t="shared" si="242"/>
        <v>15650978887.4324</v>
      </c>
      <c r="DC266" s="5"/>
      <c r="DD266" s="5"/>
      <c r="DE266" s="5"/>
      <c r="DF266" s="5"/>
      <c r="DG266" s="5"/>
      <c r="DH266" s="5"/>
      <c r="DI266" s="5"/>
      <c r="DJ266" s="5"/>
      <c r="DK266" s="5"/>
      <c r="DL266" s="5"/>
      <c r="DM266" s="5"/>
      <c r="DN266" s="5"/>
      <c r="DO266" s="5"/>
      <c r="DP266" s="5"/>
      <c r="DQ266" s="5"/>
      <c r="DR266" s="5"/>
      <c r="DS266" s="5"/>
      <c r="DT266" s="5"/>
      <c r="DU266" s="81"/>
      <c r="DV266" s="81"/>
    </row>
    <row r="267" spans="1:126" s="20" customFormat="1" ht="126" customHeight="1" x14ac:dyDescent="0.25">
      <c r="A267" s="86" t="s">
        <v>387</v>
      </c>
      <c r="B267" s="93"/>
      <c r="C267" s="119"/>
      <c r="D267" s="100" t="s">
        <v>1439</v>
      </c>
      <c r="E267" s="13" t="s">
        <v>52</v>
      </c>
      <c r="F267" s="166">
        <v>0.25</v>
      </c>
      <c r="G267" s="12">
        <v>2018</v>
      </c>
      <c r="H267" s="13" t="s">
        <v>1440</v>
      </c>
      <c r="I267" s="150">
        <v>0.28000000000000003</v>
      </c>
      <c r="J267" s="12">
        <v>32</v>
      </c>
      <c r="K267" s="12" t="s">
        <v>1005</v>
      </c>
      <c r="L267" s="14">
        <v>10</v>
      </c>
      <c r="M267" s="252" t="s">
        <v>1441</v>
      </c>
      <c r="N267" s="247"/>
      <c r="O267" s="225"/>
      <c r="P267" s="268"/>
      <c r="Q267" s="169" t="s">
        <v>1452</v>
      </c>
      <c r="R267" s="21" t="s">
        <v>1453</v>
      </c>
      <c r="S267" s="13" t="s">
        <v>1454</v>
      </c>
      <c r="T267" s="12" t="s">
        <v>1455</v>
      </c>
      <c r="U267" s="21" t="s">
        <v>1456</v>
      </c>
      <c r="V267" s="13" t="s">
        <v>1457</v>
      </c>
      <c r="W267" s="12" t="s">
        <v>11</v>
      </c>
      <c r="X267" s="12">
        <v>1073</v>
      </c>
      <c r="Y267" s="12">
        <v>0</v>
      </c>
      <c r="Z267" s="12">
        <v>600</v>
      </c>
      <c r="AA267" s="12">
        <v>400</v>
      </c>
      <c r="AB267" s="12">
        <v>73</v>
      </c>
      <c r="AC267" s="15">
        <f t="shared" ref="AC267:AC273" si="243">AG267+AK267+AO267+AS267+AW267+BA267+BE267+BI267+BM267+BQ267</f>
        <v>9916141142</v>
      </c>
      <c r="AD267" s="15">
        <f t="shared" ref="AD267:AD273" si="244">AH267+AL267+AP267+AT267+AX267+BB267+BF267+BJ267+BN267+BR267</f>
        <v>0</v>
      </c>
      <c r="AE267" s="15">
        <f t="shared" ref="AE267:AF273" si="245">AI267+AM267+AQ267+AU267+AY267+BC267+BG267+BK267+BO267+BS267</f>
        <v>0</v>
      </c>
      <c r="AF267" s="15">
        <f t="shared" si="245"/>
        <v>0</v>
      </c>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v>9916141142</v>
      </c>
      <c r="BF267" s="17"/>
      <c r="BG267" s="17"/>
      <c r="BH267" s="17"/>
      <c r="BI267" s="17"/>
      <c r="BJ267" s="17"/>
      <c r="BK267" s="17"/>
      <c r="BL267" s="17"/>
      <c r="BM267" s="17"/>
      <c r="BN267" s="17"/>
      <c r="BO267" s="17"/>
      <c r="BP267" s="17"/>
      <c r="BQ267" s="17"/>
      <c r="BR267" s="17"/>
      <c r="BS267" s="17"/>
      <c r="BT267" s="17"/>
      <c r="BU267" s="17">
        <f t="shared" si="228"/>
        <v>200000000</v>
      </c>
      <c r="BV267" s="17"/>
      <c r="BW267" s="17">
        <v>200000000</v>
      </c>
      <c r="BX267" s="17"/>
      <c r="BY267" s="17"/>
      <c r="BZ267" s="17"/>
      <c r="CA267" s="17"/>
      <c r="CB267" s="17"/>
      <c r="CC267" s="17"/>
      <c r="CD267" s="17"/>
      <c r="CE267" s="17"/>
      <c r="CF267" s="17">
        <f t="shared" ref="CF267:CF273" si="246">CG267+CH267+CI267+CJ267+CK267+CL267+CM267+CN267+CO267+CP267</f>
        <v>180000000</v>
      </c>
      <c r="CG267" s="17"/>
      <c r="CH267" s="17">
        <v>180000000</v>
      </c>
      <c r="CI267" s="17"/>
      <c r="CJ267" s="17"/>
      <c r="CK267" s="17"/>
      <c r="CL267" s="17"/>
      <c r="CM267" s="17"/>
      <c r="CN267" s="17"/>
      <c r="CO267" s="17"/>
      <c r="CP267" s="17"/>
      <c r="CQ267" s="17">
        <f t="shared" ref="CQ267:CQ273" si="247">CR267+CS267+CT267+CU267+CV267+CW267+CX267+CY267+CZ267+DA267</f>
        <v>100000000</v>
      </c>
      <c r="CR267" s="17"/>
      <c r="CS267" s="17">
        <v>100000000</v>
      </c>
      <c r="CT267" s="17"/>
      <c r="CU267" s="17"/>
      <c r="CV267" s="17"/>
      <c r="CW267" s="17"/>
      <c r="CX267" s="17"/>
      <c r="CY267" s="17"/>
      <c r="CZ267" s="17"/>
      <c r="DA267" s="361"/>
      <c r="DB267" s="371">
        <f t="shared" ref="DB267:DB273" si="248">AC267+BU267+CF267+CQ267</f>
        <v>10396141142</v>
      </c>
      <c r="DC267" s="18"/>
      <c r="DD267" s="18"/>
      <c r="DE267" s="18"/>
      <c r="DF267" s="18"/>
      <c r="DG267" s="18"/>
      <c r="DH267" s="18"/>
      <c r="DI267" s="18"/>
      <c r="DJ267" s="18"/>
      <c r="DK267" s="18"/>
      <c r="DL267" s="18"/>
      <c r="DM267" s="18"/>
      <c r="DN267" s="18"/>
      <c r="DO267" s="18"/>
      <c r="DP267" s="18"/>
      <c r="DQ267" s="18"/>
      <c r="DR267" s="18"/>
      <c r="DS267" s="18"/>
      <c r="DT267" s="18"/>
      <c r="DU267" s="18"/>
      <c r="DV267" s="19"/>
    </row>
    <row r="268" spans="1:126" s="20" customFormat="1" ht="126" customHeight="1" x14ac:dyDescent="0.25">
      <c r="A268" s="86" t="s">
        <v>387</v>
      </c>
      <c r="B268" s="93"/>
      <c r="C268" s="119"/>
      <c r="D268" s="100" t="s">
        <v>1439</v>
      </c>
      <c r="E268" s="13" t="s">
        <v>52</v>
      </c>
      <c r="F268" s="166">
        <v>0.25</v>
      </c>
      <c r="G268" s="12">
        <v>2018</v>
      </c>
      <c r="H268" s="13" t="s">
        <v>1440</v>
      </c>
      <c r="I268" s="150">
        <v>0.28000000000000003</v>
      </c>
      <c r="J268" s="12">
        <v>32</v>
      </c>
      <c r="K268" s="12" t="s">
        <v>1005</v>
      </c>
      <c r="L268" s="14">
        <v>10</v>
      </c>
      <c r="M268" s="252" t="s">
        <v>1441</v>
      </c>
      <c r="N268" s="73"/>
      <c r="O268" s="222"/>
      <c r="P268" s="265"/>
      <c r="Q268" s="169" t="s">
        <v>1458</v>
      </c>
      <c r="R268" s="21" t="s">
        <v>1459</v>
      </c>
      <c r="S268" s="13" t="s">
        <v>1460</v>
      </c>
      <c r="T268" s="12" t="s">
        <v>1461</v>
      </c>
      <c r="U268" s="21" t="s">
        <v>1462</v>
      </c>
      <c r="V268" s="13" t="s">
        <v>1463</v>
      </c>
      <c r="W268" s="12" t="s">
        <v>10</v>
      </c>
      <c r="X268" s="31">
        <v>1</v>
      </c>
      <c r="Y268" s="31">
        <v>1</v>
      </c>
      <c r="Z268" s="31">
        <v>1</v>
      </c>
      <c r="AA268" s="31">
        <v>1</v>
      </c>
      <c r="AB268" s="31">
        <v>1</v>
      </c>
      <c r="AC268" s="15">
        <f t="shared" si="243"/>
        <v>1561255000</v>
      </c>
      <c r="AD268" s="15">
        <f t="shared" si="244"/>
        <v>29533333</v>
      </c>
      <c r="AE268" s="15">
        <f t="shared" si="245"/>
        <v>22333333</v>
      </c>
      <c r="AF268" s="15">
        <f t="shared" si="245"/>
        <v>0</v>
      </c>
      <c r="AG268" s="17">
        <f>130000000-50000000</f>
        <v>80000000</v>
      </c>
      <c r="AH268" s="17">
        <v>29533333</v>
      </c>
      <c r="AI268" s="17">
        <v>22333333</v>
      </c>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v>1481255000</v>
      </c>
      <c r="BF268" s="17"/>
      <c r="BG268" s="17"/>
      <c r="BH268" s="17"/>
      <c r="BI268" s="17"/>
      <c r="BJ268" s="17"/>
      <c r="BK268" s="17"/>
      <c r="BL268" s="17"/>
      <c r="BM268" s="17"/>
      <c r="BN268" s="17"/>
      <c r="BO268" s="17"/>
      <c r="BP268" s="17"/>
      <c r="BQ268" s="17"/>
      <c r="BR268" s="17"/>
      <c r="BS268" s="17"/>
      <c r="BT268" s="17"/>
      <c r="BU268" s="17">
        <f t="shared" si="228"/>
        <v>100000000</v>
      </c>
      <c r="BV268" s="17"/>
      <c r="BW268" s="17">
        <v>100000000</v>
      </c>
      <c r="BX268" s="17"/>
      <c r="BY268" s="17"/>
      <c r="BZ268" s="17"/>
      <c r="CA268" s="17"/>
      <c r="CB268" s="17"/>
      <c r="CC268" s="17"/>
      <c r="CD268" s="17"/>
      <c r="CE268" s="17"/>
      <c r="CF268" s="17">
        <f t="shared" si="246"/>
        <v>100000000</v>
      </c>
      <c r="CG268" s="17"/>
      <c r="CH268" s="17">
        <v>100000000</v>
      </c>
      <c r="CI268" s="17"/>
      <c r="CJ268" s="17"/>
      <c r="CK268" s="17"/>
      <c r="CL268" s="17"/>
      <c r="CM268" s="17"/>
      <c r="CN268" s="17"/>
      <c r="CO268" s="17"/>
      <c r="CP268" s="17"/>
      <c r="CQ268" s="17">
        <f t="shared" si="247"/>
        <v>100000000</v>
      </c>
      <c r="CR268" s="17"/>
      <c r="CS268" s="17">
        <v>100000000</v>
      </c>
      <c r="CT268" s="17"/>
      <c r="CU268" s="17"/>
      <c r="CV268" s="17"/>
      <c r="CW268" s="17"/>
      <c r="CX268" s="17"/>
      <c r="CY268" s="17"/>
      <c r="CZ268" s="17"/>
      <c r="DA268" s="361"/>
      <c r="DB268" s="371">
        <f t="shared" si="248"/>
        <v>1861255000</v>
      </c>
      <c r="DC268" s="18"/>
      <c r="DD268" s="18"/>
      <c r="DE268" s="18"/>
      <c r="DF268" s="18"/>
      <c r="DG268" s="18"/>
      <c r="DH268" s="18"/>
      <c r="DI268" s="18"/>
      <c r="DJ268" s="18"/>
      <c r="DK268" s="18"/>
      <c r="DL268" s="18"/>
      <c r="DM268" s="18"/>
      <c r="DN268" s="18"/>
      <c r="DO268" s="18"/>
      <c r="DP268" s="18"/>
      <c r="DQ268" s="18"/>
      <c r="DR268" s="18"/>
      <c r="DS268" s="18"/>
      <c r="DT268" s="18"/>
      <c r="DU268" s="18"/>
      <c r="DV268" s="19"/>
    </row>
    <row r="269" spans="1:126" s="20" customFormat="1" ht="72.75" customHeight="1" x14ac:dyDescent="0.25">
      <c r="A269" s="86" t="s">
        <v>376</v>
      </c>
      <c r="B269" s="93"/>
      <c r="C269" s="94"/>
      <c r="D269" s="95" t="s">
        <v>970</v>
      </c>
      <c r="E269" s="13" t="s">
        <v>52</v>
      </c>
      <c r="F269" s="145">
        <v>25</v>
      </c>
      <c r="G269" s="21">
        <v>2018</v>
      </c>
      <c r="H269" s="9" t="s">
        <v>1481</v>
      </c>
      <c r="I269" s="145">
        <v>28</v>
      </c>
      <c r="J269" s="12">
        <v>32</v>
      </c>
      <c r="K269" s="12" t="s">
        <v>1005</v>
      </c>
      <c r="L269" s="14">
        <v>13</v>
      </c>
      <c r="M269" s="252" t="s">
        <v>391</v>
      </c>
      <c r="N269" s="73"/>
      <c r="O269" s="222"/>
      <c r="P269" s="265"/>
      <c r="Q269" s="169" t="s">
        <v>1482</v>
      </c>
      <c r="R269" s="21">
        <v>3202033</v>
      </c>
      <c r="S269" s="9" t="s">
        <v>53</v>
      </c>
      <c r="T269" s="12" t="s">
        <v>1483</v>
      </c>
      <c r="U269" s="21">
        <v>320203300</v>
      </c>
      <c r="V269" s="391" t="s">
        <v>53</v>
      </c>
      <c r="W269" s="384" t="s">
        <v>11</v>
      </c>
      <c r="X269" s="384">
        <v>1</v>
      </c>
      <c r="Y269" s="384">
        <v>0.1</v>
      </c>
      <c r="Z269" s="384">
        <v>0.3</v>
      </c>
      <c r="AA269" s="384">
        <v>0.3</v>
      </c>
      <c r="AB269" s="384">
        <v>0.3</v>
      </c>
      <c r="AC269" s="15">
        <f t="shared" si="243"/>
        <v>1000000</v>
      </c>
      <c r="AD269" s="15">
        <f t="shared" si="244"/>
        <v>0</v>
      </c>
      <c r="AE269" s="15">
        <f t="shared" si="245"/>
        <v>0</v>
      </c>
      <c r="AF269" s="15">
        <f t="shared" si="245"/>
        <v>0</v>
      </c>
      <c r="AG269" s="17">
        <v>1000000</v>
      </c>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f t="shared" si="228"/>
        <v>3800000</v>
      </c>
      <c r="BV269" s="17">
        <v>3800000</v>
      </c>
      <c r="BW269" s="17"/>
      <c r="BX269" s="17"/>
      <c r="BY269" s="17"/>
      <c r="BZ269" s="17"/>
      <c r="CA269" s="17"/>
      <c r="CB269" s="17"/>
      <c r="CC269" s="17"/>
      <c r="CD269" s="17"/>
      <c r="CE269" s="17"/>
      <c r="CF269" s="17">
        <f t="shared" si="246"/>
        <v>19302000</v>
      </c>
      <c r="CG269" s="17">
        <v>19302000</v>
      </c>
      <c r="CH269" s="17"/>
      <c r="CI269" s="17"/>
      <c r="CJ269" s="17"/>
      <c r="CK269" s="17"/>
      <c r="CL269" s="17"/>
      <c r="CM269" s="17"/>
      <c r="CN269" s="17"/>
      <c r="CO269" s="17"/>
      <c r="CP269" s="17"/>
      <c r="CQ269" s="17">
        <f t="shared" si="247"/>
        <v>23825145.962400001</v>
      </c>
      <c r="CR269" s="17">
        <v>23825145.962400001</v>
      </c>
      <c r="CS269" s="17"/>
      <c r="CT269" s="17"/>
      <c r="CU269" s="17"/>
      <c r="CV269" s="17"/>
      <c r="CW269" s="17"/>
      <c r="CX269" s="17"/>
      <c r="CY269" s="17"/>
      <c r="CZ269" s="17"/>
      <c r="DA269" s="361"/>
      <c r="DB269" s="371">
        <f t="shared" si="248"/>
        <v>47927145.962400004</v>
      </c>
      <c r="DC269" s="18"/>
      <c r="DD269" s="18"/>
      <c r="DE269" s="18"/>
      <c r="DF269" s="18"/>
      <c r="DG269" s="18"/>
      <c r="DH269" s="18"/>
      <c r="DI269" s="18"/>
      <c r="DJ269" s="18"/>
      <c r="DK269" s="18"/>
      <c r="DL269" s="18"/>
      <c r="DM269" s="18"/>
      <c r="DN269" s="18"/>
      <c r="DO269" s="18"/>
      <c r="DP269" s="18"/>
      <c r="DQ269" s="18"/>
      <c r="DR269" s="18"/>
      <c r="DS269" s="18"/>
      <c r="DT269" s="18"/>
      <c r="DU269" s="18"/>
      <c r="DV269" s="19"/>
    </row>
    <row r="270" spans="1:126" s="20" customFormat="1" ht="126" customHeight="1" x14ac:dyDescent="0.25">
      <c r="A270" s="86" t="s">
        <v>387</v>
      </c>
      <c r="B270" s="93"/>
      <c r="C270" s="119"/>
      <c r="D270" s="100" t="s">
        <v>1439</v>
      </c>
      <c r="E270" s="13" t="s">
        <v>52</v>
      </c>
      <c r="F270" s="166">
        <v>0.25</v>
      </c>
      <c r="G270" s="12">
        <v>2018</v>
      </c>
      <c r="H270" s="13" t="s">
        <v>1440</v>
      </c>
      <c r="I270" s="150">
        <v>0.28000000000000003</v>
      </c>
      <c r="J270" s="12">
        <v>32</v>
      </c>
      <c r="K270" s="12" t="s">
        <v>1005</v>
      </c>
      <c r="L270" s="14">
        <v>10</v>
      </c>
      <c r="M270" s="252" t="s">
        <v>1441</v>
      </c>
      <c r="N270" s="73"/>
      <c r="O270" s="222"/>
      <c r="P270" s="265"/>
      <c r="Q270" s="169" t="s">
        <v>1464</v>
      </c>
      <c r="R270" s="21" t="s">
        <v>1465</v>
      </c>
      <c r="S270" s="13" t="s">
        <v>151</v>
      </c>
      <c r="T270" s="12" t="s">
        <v>1466</v>
      </c>
      <c r="U270" s="21" t="s">
        <v>1467</v>
      </c>
      <c r="V270" s="13" t="s">
        <v>1468</v>
      </c>
      <c r="W270" s="12" t="s">
        <v>11</v>
      </c>
      <c r="X270" s="31">
        <v>200</v>
      </c>
      <c r="Y270" s="12">
        <v>30</v>
      </c>
      <c r="Z270" s="12">
        <v>40</v>
      </c>
      <c r="AA270" s="12">
        <v>90</v>
      </c>
      <c r="AB270" s="12">
        <v>40</v>
      </c>
      <c r="AC270" s="15">
        <f t="shared" si="243"/>
        <v>128662000</v>
      </c>
      <c r="AD270" s="15">
        <f t="shared" si="244"/>
        <v>48666666</v>
      </c>
      <c r="AE270" s="15">
        <f t="shared" si="245"/>
        <v>38466666</v>
      </c>
      <c r="AF270" s="15">
        <f t="shared" si="245"/>
        <v>0</v>
      </c>
      <c r="AG270" s="17">
        <f>530045201-401383201</f>
        <v>128662000</v>
      </c>
      <c r="AH270" s="17">
        <v>48666666</v>
      </c>
      <c r="AI270" s="17">
        <v>38466666</v>
      </c>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f t="shared" si="228"/>
        <v>80851957</v>
      </c>
      <c r="BV270" s="17"/>
      <c r="BW270" s="17">
        <v>80851957</v>
      </c>
      <c r="BX270" s="17"/>
      <c r="BY270" s="17"/>
      <c r="BZ270" s="17"/>
      <c r="CA270" s="17"/>
      <c r="CB270" s="17"/>
      <c r="CC270" s="17"/>
      <c r="CD270" s="17"/>
      <c r="CE270" s="17"/>
      <c r="CF270" s="17">
        <f t="shared" si="246"/>
        <v>100000000</v>
      </c>
      <c r="CG270" s="17"/>
      <c r="CH270" s="17">
        <v>100000000</v>
      </c>
      <c r="CI270" s="17"/>
      <c r="CJ270" s="17"/>
      <c r="CK270" s="17"/>
      <c r="CL270" s="17"/>
      <c r="CM270" s="17"/>
      <c r="CN270" s="17"/>
      <c r="CO270" s="17"/>
      <c r="CP270" s="17"/>
      <c r="CQ270" s="17">
        <f t="shared" si="247"/>
        <v>200000000</v>
      </c>
      <c r="CR270" s="17"/>
      <c r="CS270" s="17">
        <v>200000000</v>
      </c>
      <c r="CT270" s="17"/>
      <c r="CU270" s="17"/>
      <c r="CV270" s="17"/>
      <c r="CW270" s="17"/>
      <c r="CX270" s="17"/>
      <c r="CY270" s="17"/>
      <c r="CZ270" s="17"/>
      <c r="DA270" s="361"/>
      <c r="DB270" s="371">
        <f t="shared" si="248"/>
        <v>509513957</v>
      </c>
      <c r="DC270" s="18"/>
      <c r="DD270" s="18"/>
      <c r="DE270" s="18"/>
      <c r="DF270" s="18"/>
      <c r="DG270" s="18"/>
      <c r="DH270" s="18"/>
      <c r="DI270" s="18"/>
      <c r="DJ270" s="18"/>
      <c r="DK270" s="18"/>
      <c r="DL270" s="18"/>
      <c r="DM270" s="18"/>
      <c r="DN270" s="18"/>
      <c r="DO270" s="18"/>
      <c r="DP270" s="18"/>
      <c r="DQ270" s="18"/>
      <c r="DR270" s="18"/>
      <c r="DS270" s="18"/>
      <c r="DT270" s="18"/>
      <c r="DU270" s="18"/>
      <c r="DV270" s="19"/>
    </row>
    <row r="271" spans="1:126" s="20" customFormat="1" ht="126" customHeight="1" x14ac:dyDescent="0.25">
      <c r="A271" s="86" t="s">
        <v>387</v>
      </c>
      <c r="B271" s="93"/>
      <c r="C271" s="104"/>
      <c r="D271" s="100" t="s">
        <v>1439</v>
      </c>
      <c r="E271" s="13" t="s">
        <v>52</v>
      </c>
      <c r="F271" s="155">
        <v>0.25</v>
      </c>
      <c r="G271" s="12">
        <v>2018</v>
      </c>
      <c r="H271" s="13" t="s">
        <v>1440</v>
      </c>
      <c r="I271" s="150">
        <v>0.28000000000000003</v>
      </c>
      <c r="J271" s="12">
        <v>32</v>
      </c>
      <c r="K271" s="12" t="s">
        <v>1005</v>
      </c>
      <c r="L271" s="14">
        <v>10</v>
      </c>
      <c r="M271" s="252" t="s">
        <v>1441</v>
      </c>
      <c r="N271" s="73"/>
      <c r="O271" s="222"/>
      <c r="P271" s="265"/>
      <c r="Q271" s="169" t="s">
        <v>1469</v>
      </c>
      <c r="R271" s="12" t="s">
        <v>84</v>
      </c>
      <c r="S271" s="13" t="s">
        <v>1470</v>
      </c>
      <c r="T271" s="12" t="s">
        <v>1471</v>
      </c>
      <c r="U271" s="12" t="s">
        <v>84</v>
      </c>
      <c r="V271" s="13" t="s">
        <v>1472</v>
      </c>
      <c r="W271" s="12" t="s">
        <v>10</v>
      </c>
      <c r="X271" s="46">
        <v>1</v>
      </c>
      <c r="Y271" s="46">
        <v>1</v>
      </c>
      <c r="Z271" s="46">
        <v>1</v>
      </c>
      <c r="AA271" s="46">
        <v>1</v>
      </c>
      <c r="AB271" s="46">
        <v>1</v>
      </c>
      <c r="AC271" s="15">
        <f t="shared" si="243"/>
        <v>30000000</v>
      </c>
      <c r="AD271" s="15">
        <f t="shared" si="244"/>
        <v>0</v>
      </c>
      <c r="AE271" s="15">
        <f t="shared" si="245"/>
        <v>0</v>
      </c>
      <c r="AF271" s="15">
        <f t="shared" si="245"/>
        <v>0</v>
      </c>
      <c r="AG271" s="17">
        <v>30000000</v>
      </c>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f t="shared" si="228"/>
        <v>47522000</v>
      </c>
      <c r="BV271" s="17">
        <v>47522000</v>
      </c>
      <c r="BW271" s="17"/>
      <c r="BX271" s="17"/>
      <c r="BY271" s="17"/>
      <c r="BZ271" s="17"/>
      <c r="CA271" s="17"/>
      <c r="CB271" s="17"/>
      <c r="CC271" s="17"/>
      <c r="CD271" s="17"/>
      <c r="CE271" s="17"/>
      <c r="CF271" s="17">
        <f t="shared" si="246"/>
        <v>46359040</v>
      </c>
      <c r="CG271" s="17">
        <v>46359040</v>
      </c>
      <c r="CH271" s="17"/>
      <c r="CI271" s="17"/>
      <c r="CJ271" s="17"/>
      <c r="CK271" s="17"/>
      <c r="CL271" s="17"/>
      <c r="CM271" s="17"/>
      <c r="CN271" s="17"/>
      <c r="CO271" s="17"/>
      <c r="CP271" s="17"/>
      <c r="CQ271" s="17">
        <f t="shared" si="247"/>
        <v>120606325.43000001</v>
      </c>
      <c r="CR271" s="17">
        <v>120606325.43000001</v>
      </c>
      <c r="CS271" s="17"/>
      <c r="CT271" s="17"/>
      <c r="CU271" s="17"/>
      <c r="CV271" s="17"/>
      <c r="CW271" s="17"/>
      <c r="CX271" s="17"/>
      <c r="CY271" s="17"/>
      <c r="CZ271" s="17"/>
      <c r="DA271" s="361"/>
      <c r="DB271" s="371">
        <f t="shared" si="248"/>
        <v>244487365.43000001</v>
      </c>
      <c r="DC271" s="18"/>
      <c r="DD271" s="18"/>
      <c r="DE271" s="18"/>
      <c r="DF271" s="18"/>
      <c r="DG271" s="18"/>
      <c r="DH271" s="18"/>
      <c r="DI271" s="18"/>
      <c r="DJ271" s="18"/>
      <c r="DK271" s="18"/>
      <c r="DL271" s="18"/>
      <c r="DM271" s="18"/>
      <c r="DN271" s="18"/>
      <c r="DO271" s="18"/>
      <c r="DP271" s="18"/>
      <c r="DQ271" s="18"/>
      <c r="DR271" s="18"/>
      <c r="DS271" s="18"/>
      <c r="DT271" s="18"/>
      <c r="DU271" s="18"/>
      <c r="DV271" s="19"/>
    </row>
    <row r="272" spans="1:126" s="20" customFormat="1" ht="126" customHeight="1" x14ac:dyDescent="0.25">
      <c r="A272" s="86" t="s">
        <v>387</v>
      </c>
      <c r="B272" s="93"/>
      <c r="C272" s="104"/>
      <c r="D272" s="100" t="s">
        <v>1439</v>
      </c>
      <c r="E272" s="13" t="s">
        <v>52</v>
      </c>
      <c r="F272" s="155">
        <v>0.25</v>
      </c>
      <c r="G272" s="12">
        <v>2018</v>
      </c>
      <c r="H272" s="13" t="s">
        <v>1440</v>
      </c>
      <c r="I272" s="150">
        <v>0.28000000000000003</v>
      </c>
      <c r="J272" s="12">
        <v>32</v>
      </c>
      <c r="K272" s="12" t="s">
        <v>1005</v>
      </c>
      <c r="L272" s="14">
        <v>10</v>
      </c>
      <c r="M272" s="252" t="s">
        <v>1441</v>
      </c>
      <c r="N272" s="73"/>
      <c r="O272" s="222"/>
      <c r="P272" s="265"/>
      <c r="Q272" s="169" t="s">
        <v>1473</v>
      </c>
      <c r="R272" s="12" t="s">
        <v>84</v>
      </c>
      <c r="S272" s="13" t="s">
        <v>1474</v>
      </c>
      <c r="T272" s="12" t="s">
        <v>1475</v>
      </c>
      <c r="U272" s="12" t="s">
        <v>84</v>
      </c>
      <c r="V272" s="13" t="s">
        <v>1476</v>
      </c>
      <c r="W272" s="12" t="s">
        <v>11</v>
      </c>
      <c r="X272" s="46">
        <v>4</v>
      </c>
      <c r="Y272" s="46">
        <v>1</v>
      </c>
      <c r="Z272" s="46">
        <v>1</v>
      </c>
      <c r="AA272" s="46">
        <v>1</v>
      </c>
      <c r="AB272" s="46">
        <v>1</v>
      </c>
      <c r="AC272" s="15">
        <f t="shared" si="243"/>
        <v>40000000</v>
      </c>
      <c r="AD272" s="15">
        <f t="shared" si="244"/>
        <v>20500000</v>
      </c>
      <c r="AE272" s="15">
        <f t="shared" si="245"/>
        <v>17500000</v>
      </c>
      <c r="AF272" s="15">
        <f t="shared" si="245"/>
        <v>0</v>
      </c>
      <c r="AG272" s="17">
        <v>40000000</v>
      </c>
      <c r="AH272" s="17">
        <v>20500000</v>
      </c>
      <c r="AI272" s="17">
        <v>17500000</v>
      </c>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f t="shared" si="228"/>
        <v>54637777.789999999</v>
      </c>
      <c r="BV272" s="17">
        <v>54637777.789999999</v>
      </c>
      <c r="BW272" s="17"/>
      <c r="BX272" s="17"/>
      <c r="BY272" s="17"/>
      <c r="BZ272" s="17"/>
      <c r="CA272" s="17"/>
      <c r="CB272" s="17"/>
      <c r="CC272" s="17"/>
      <c r="CD272" s="17"/>
      <c r="CE272" s="17"/>
      <c r="CF272" s="17">
        <f t="shared" si="246"/>
        <v>47304000</v>
      </c>
      <c r="CG272" s="17">
        <v>47304000</v>
      </c>
      <c r="CH272" s="17"/>
      <c r="CI272" s="17"/>
      <c r="CJ272" s="17"/>
      <c r="CK272" s="17"/>
      <c r="CL272" s="17"/>
      <c r="CM272" s="17"/>
      <c r="CN272" s="17"/>
      <c r="CO272" s="17"/>
      <c r="CP272" s="17"/>
      <c r="CQ272" s="17">
        <f t="shared" si="247"/>
        <v>130000000</v>
      </c>
      <c r="CR272" s="17">
        <v>130000000</v>
      </c>
      <c r="CS272" s="17"/>
      <c r="CT272" s="17"/>
      <c r="CU272" s="17"/>
      <c r="CV272" s="17"/>
      <c r="CW272" s="17"/>
      <c r="CX272" s="17"/>
      <c r="CY272" s="17"/>
      <c r="CZ272" s="17"/>
      <c r="DA272" s="361"/>
      <c r="DB272" s="371">
        <f t="shared" si="248"/>
        <v>271941777.78999996</v>
      </c>
      <c r="DC272" s="18"/>
      <c r="DD272" s="18"/>
      <c r="DE272" s="18"/>
      <c r="DF272" s="18"/>
      <c r="DG272" s="18"/>
      <c r="DH272" s="18"/>
      <c r="DI272" s="18"/>
      <c r="DJ272" s="18"/>
      <c r="DK272" s="18"/>
      <c r="DL272" s="18"/>
      <c r="DM272" s="18"/>
      <c r="DN272" s="18"/>
      <c r="DO272" s="18"/>
      <c r="DP272" s="18"/>
      <c r="DQ272" s="18"/>
      <c r="DR272" s="18"/>
      <c r="DS272" s="18"/>
      <c r="DT272" s="18"/>
      <c r="DU272" s="18"/>
      <c r="DV272" s="19"/>
    </row>
    <row r="273" spans="1:126" s="20" customFormat="1" ht="113.25" customHeight="1" x14ac:dyDescent="0.25">
      <c r="A273" s="86" t="s">
        <v>387</v>
      </c>
      <c r="B273" s="93"/>
      <c r="C273" s="104"/>
      <c r="D273" s="100" t="s">
        <v>1439</v>
      </c>
      <c r="E273" s="13" t="s">
        <v>52</v>
      </c>
      <c r="F273" s="155">
        <v>0.25</v>
      </c>
      <c r="G273" s="12">
        <v>2018</v>
      </c>
      <c r="H273" s="13" t="s">
        <v>1440</v>
      </c>
      <c r="I273" s="150">
        <v>0.28000000000000003</v>
      </c>
      <c r="J273" s="12">
        <v>32</v>
      </c>
      <c r="K273" s="12" t="s">
        <v>1005</v>
      </c>
      <c r="L273" s="14">
        <v>10</v>
      </c>
      <c r="M273" s="252" t="s">
        <v>1441</v>
      </c>
      <c r="N273" s="110"/>
      <c r="O273" s="213"/>
      <c r="P273" s="266"/>
      <c r="Q273" s="169" t="s">
        <v>1477</v>
      </c>
      <c r="R273" s="12" t="s">
        <v>84</v>
      </c>
      <c r="S273" s="13" t="s">
        <v>1478</v>
      </c>
      <c r="T273" s="12" t="s">
        <v>1479</v>
      </c>
      <c r="U273" s="12" t="s">
        <v>84</v>
      </c>
      <c r="V273" s="13" t="s">
        <v>1480</v>
      </c>
      <c r="W273" s="12" t="s">
        <v>11</v>
      </c>
      <c r="X273" s="46">
        <v>200</v>
      </c>
      <c r="Y273" s="12">
        <v>20</v>
      </c>
      <c r="Z273" s="12">
        <v>60</v>
      </c>
      <c r="AA273" s="12">
        <v>60</v>
      </c>
      <c r="AB273" s="12">
        <v>60</v>
      </c>
      <c r="AC273" s="15">
        <f t="shared" si="243"/>
        <v>1114208927.25</v>
      </c>
      <c r="AD273" s="15">
        <f t="shared" si="244"/>
        <v>0</v>
      </c>
      <c r="AE273" s="15">
        <f t="shared" si="245"/>
        <v>0</v>
      </c>
      <c r="AF273" s="15">
        <f t="shared" si="245"/>
        <v>0</v>
      </c>
      <c r="AG273" s="17"/>
      <c r="AH273" s="17"/>
      <c r="AI273" s="17"/>
      <c r="AJ273" s="17"/>
      <c r="AK273" s="17">
        <f>712825726.25+401383201</f>
        <v>1114208927.25</v>
      </c>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f t="shared" si="228"/>
        <v>300000000</v>
      </c>
      <c r="BV273" s="17"/>
      <c r="BW273" s="17">
        <v>300000000</v>
      </c>
      <c r="BX273" s="17"/>
      <c r="BY273" s="17"/>
      <c r="BZ273" s="17"/>
      <c r="CA273" s="17"/>
      <c r="CB273" s="17"/>
      <c r="CC273" s="17"/>
      <c r="CD273" s="17"/>
      <c r="CE273" s="17"/>
      <c r="CF273" s="17">
        <f t="shared" si="246"/>
        <v>406869089</v>
      </c>
      <c r="CG273" s="17"/>
      <c r="CH273" s="17">
        <v>406869089</v>
      </c>
      <c r="CI273" s="17"/>
      <c r="CJ273" s="17"/>
      <c r="CK273" s="17"/>
      <c r="CL273" s="17"/>
      <c r="CM273" s="17"/>
      <c r="CN273" s="17"/>
      <c r="CO273" s="17"/>
      <c r="CP273" s="17"/>
      <c r="CQ273" s="17">
        <f t="shared" si="247"/>
        <v>498634483</v>
      </c>
      <c r="CR273" s="17"/>
      <c r="CS273" s="17">
        <v>498634483</v>
      </c>
      <c r="CT273" s="17"/>
      <c r="CU273" s="17"/>
      <c r="CV273" s="17"/>
      <c r="CW273" s="17"/>
      <c r="CX273" s="17"/>
      <c r="CY273" s="17"/>
      <c r="CZ273" s="17"/>
      <c r="DA273" s="361"/>
      <c r="DB273" s="371">
        <f t="shared" si="248"/>
        <v>2319712499.25</v>
      </c>
      <c r="DC273" s="18"/>
      <c r="DD273" s="18"/>
      <c r="DE273" s="18"/>
      <c r="DF273" s="18"/>
      <c r="DG273" s="18"/>
      <c r="DH273" s="18"/>
      <c r="DI273" s="18"/>
      <c r="DJ273" s="18"/>
      <c r="DK273" s="18"/>
      <c r="DL273" s="18"/>
      <c r="DM273" s="18"/>
      <c r="DN273" s="18"/>
      <c r="DO273" s="18"/>
      <c r="DP273" s="18"/>
      <c r="DQ273" s="18"/>
      <c r="DR273" s="18"/>
      <c r="DS273" s="18"/>
      <c r="DT273" s="18"/>
      <c r="DU273" s="18"/>
      <c r="DV273" s="19"/>
    </row>
    <row r="274" spans="1:126" s="7" customFormat="1" ht="27" customHeight="1" x14ac:dyDescent="0.25">
      <c r="A274" s="115"/>
      <c r="B274" s="125"/>
      <c r="C274" s="126"/>
      <c r="D274" s="118"/>
      <c r="E274" s="80"/>
      <c r="F274" s="141"/>
      <c r="G274" s="80"/>
      <c r="H274" s="80"/>
      <c r="I274" s="141"/>
      <c r="J274" s="80"/>
      <c r="K274" s="80"/>
      <c r="L274" s="80"/>
      <c r="M274" s="253"/>
      <c r="N274" s="248">
        <v>22</v>
      </c>
      <c r="O274" s="208" t="s">
        <v>152</v>
      </c>
      <c r="P274" s="264" t="s">
        <v>153</v>
      </c>
      <c r="Q274" s="175"/>
      <c r="R274" s="419"/>
      <c r="S274" s="420"/>
      <c r="T274" s="420"/>
      <c r="U274" s="420"/>
      <c r="V274" s="420"/>
      <c r="W274" s="420"/>
      <c r="X274" s="414"/>
      <c r="Y274" s="414"/>
      <c r="Z274" s="414"/>
      <c r="AA274" s="414"/>
      <c r="AB274" s="109"/>
      <c r="AC274" s="85">
        <f t="shared" ref="AC274:DB274" si="249">SUM(AC275:AC276)</f>
        <v>1540232727</v>
      </c>
      <c r="AD274" s="85">
        <f t="shared" si="249"/>
        <v>0</v>
      </c>
      <c r="AE274" s="85">
        <f t="shared" si="249"/>
        <v>0</v>
      </c>
      <c r="AF274" s="85">
        <f t="shared" si="249"/>
        <v>0</v>
      </c>
      <c r="AG274" s="85">
        <f t="shared" si="249"/>
        <v>26000000</v>
      </c>
      <c r="AH274" s="85">
        <f t="shared" si="249"/>
        <v>0</v>
      </c>
      <c r="AI274" s="85">
        <f t="shared" si="249"/>
        <v>0</v>
      </c>
      <c r="AJ274" s="85">
        <f t="shared" si="249"/>
        <v>0</v>
      </c>
      <c r="AK274" s="85">
        <f t="shared" si="249"/>
        <v>0</v>
      </c>
      <c r="AL274" s="85">
        <f t="shared" si="249"/>
        <v>0</v>
      </c>
      <c r="AM274" s="85">
        <f t="shared" si="249"/>
        <v>0</v>
      </c>
      <c r="AN274" s="85">
        <f t="shared" si="249"/>
        <v>0</v>
      </c>
      <c r="AO274" s="85">
        <f t="shared" si="249"/>
        <v>0</v>
      </c>
      <c r="AP274" s="85">
        <f t="shared" si="249"/>
        <v>0</v>
      </c>
      <c r="AQ274" s="85">
        <f t="shared" si="249"/>
        <v>0</v>
      </c>
      <c r="AR274" s="85">
        <f t="shared" si="249"/>
        <v>0</v>
      </c>
      <c r="AS274" s="85">
        <f t="shared" si="249"/>
        <v>0</v>
      </c>
      <c r="AT274" s="85">
        <f t="shared" si="249"/>
        <v>0</v>
      </c>
      <c r="AU274" s="85">
        <f t="shared" si="249"/>
        <v>0</v>
      </c>
      <c r="AV274" s="85">
        <f t="shared" si="249"/>
        <v>0</v>
      </c>
      <c r="AW274" s="85">
        <f t="shared" si="249"/>
        <v>0</v>
      </c>
      <c r="AX274" s="85">
        <f t="shared" si="249"/>
        <v>0</v>
      </c>
      <c r="AY274" s="85">
        <f t="shared" si="249"/>
        <v>0</v>
      </c>
      <c r="AZ274" s="85">
        <f t="shared" si="249"/>
        <v>0</v>
      </c>
      <c r="BA274" s="85">
        <f t="shared" si="249"/>
        <v>0</v>
      </c>
      <c r="BB274" s="85">
        <f t="shared" si="249"/>
        <v>0</v>
      </c>
      <c r="BC274" s="85">
        <f t="shared" si="249"/>
        <v>0</v>
      </c>
      <c r="BD274" s="85">
        <f t="shared" si="249"/>
        <v>0</v>
      </c>
      <c r="BE274" s="85">
        <f t="shared" si="249"/>
        <v>1514232727</v>
      </c>
      <c r="BF274" s="85">
        <f t="shared" si="249"/>
        <v>0</v>
      </c>
      <c r="BG274" s="85">
        <f t="shared" si="249"/>
        <v>0</v>
      </c>
      <c r="BH274" s="85">
        <f t="shared" si="249"/>
        <v>0</v>
      </c>
      <c r="BI274" s="85">
        <f t="shared" si="249"/>
        <v>0</v>
      </c>
      <c r="BJ274" s="85">
        <f t="shared" si="249"/>
        <v>0</v>
      </c>
      <c r="BK274" s="85">
        <f t="shared" si="249"/>
        <v>0</v>
      </c>
      <c r="BL274" s="85">
        <f t="shared" si="249"/>
        <v>0</v>
      </c>
      <c r="BM274" s="85">
        <f t="shared" si="249"/>
        <v>0</v>
      </c>
      <c r="BN274" s="85">
        <f t="shared" si="249"/>
        <v>0</v>
      </c>
      <c r="BO274" s="85">
        <f t="shared" si="249"/>
        <v>0</v>
      </c>
      <c r="BP274" s="85">
        <f t="shared" si="249"/>
        <v>0</v>
      </c>
      <c r="BQ274" s="85">
        <f t="shared" si="249"/>
        <v>0</v>
      </c>
      <c r="BR274" s="85">
        <f t="shared" si="249"/>
        <v>0</v>
      </c>
      <c r="BS274" s="85">
        <f t="shared" si="249"/>
        <v>0</v>
      </c>
      <c r="BT274" s="85">
        <f t="shared" si="249"/>
        <v>0</v>
      </c>
      <c r="BU274" s="85">
        <f t="shared" si="249"/>
        <v>132298900</v>
      </c>
      <c r="BV274" s="85">
        <f t="shared" si="249"/>
        <v>132298900</v>
      </c>
      <c r="BW274" s="85">
        <f t="shared" si="249"/>
        <v>0</v>
      </c>
      <c r="BX274" s="85">
        <f t="shared" si="249"/>
        <v>0</v>
      </c>
      <c r="BY274" s="85">
        <f t="shared" si="249"/>
        <v>0</v>
      </c>
      <c r="BZ274" s="85">
        <f t="shared" si="249"/>
        <v>0</v>
      </c>
      <c r="CA274" s="85">
        <f t="shared" si="249"/>
        <v>0</v>
      </c>
      <c r="CB274" s="85">
        <f t="shared" si="249"/>
        <v>0</v>
      </c>
      <c r="CC274" s="85">
        <f t="shared" si="249"/>
        <v>0</v>
      </c>
      <c r="CD274" s="85">
        <f t="shared" si="249"/>
        <v>0</v>
      </c>
      <c r="CE274" s="85">
        <f t="shared" si="249"/>
        <v>0</v>
      </c>
      <c r="CF274" s="85">
        <f t="shared" si="249"/>
        <v>225580543.80000001</v>
      </c>
      <c r="CG274" s="85">
        <f t="shared" si="249"/>
        <v>225580543.80000001</v>
      </c>
      <c r="CH274" s="85">
        <f t="shared" si="249"/>
        <v>0</v>
      </c>
      <c r="CI274" s="85">
        <f t="shared" si="249"/>
        <v>0</v>
      </c>
      <c r="CJ274" s="85">
        <f t="shared" si="249"/>
        <v>0</v>
      </c>
      <c r="CK274" s="85">
        <f t="shared" si="249"/>
        <v>0</v>
      </c>
      <c r="CL274" s="85">
        <f t="shared" si="249"/>
        <v>0</v>
      </c>
      <c r="CM274" s="85">
        <f t="shared" si="249"/>
        <v>0</v>
      </c>
      <c r="CN274" s="85">
        <f t="shared" si="249"/>
        <v>0</v>
      </c>
      <c r="CO274" s="85">
        <f t="shared" si="249"/>
        <v>0</v>
      </c>
      <c r="CP274" s="85">
        <f t="shared" si="249"/>
        <v>0</v>
      </c>
      <c r="CQ274" s="85">
        <f t="shared" si="249"/>
        <v>324827195.39999998</v>
      </c>
      <c r="CR274" s="85">
        <f t="shared" si="249"/>
        <v>324827195.39999998</v>
      </c>
      <c r="CS274" s="85">
        <f t="shared" si="249"/>
        <v>0</v>
      </c>
      <c r="CT274" s="85">
        <f t="shared" si="249"/>
        <v>0</v>
      </c>
      <c r="CU274" s="85">
        <f t="shared" si="249"/>
        <v>0</v>
      </c>
      <c r="CV274" s="85">
        <f t="shared" si="249"/>
        <v>0</v>
      </c>
      <c r="CW274" s="85">
        <f t="shared" si="249"/>
        <v>0</v>
      </c>
      <c r="CX274" s="85">
        <f t="shared" si="249"/>
        <v>0</v>
      </c>
      <c r="CY274" s="85">
        <f t="shared" si="249"/>
        <v>0</v>
      </c>
      <c r="CZ274" s="85">
        <f t="shared" si="249"/>
        <v>0</v>
      </c>
      <c r="DA274" s="360">
        <f t="shared" si="249"/>
        <v>0</v>
      </c>
      <c r="DB274" s="85">
        <f t="shared" si="249"/>
        <v>2222939366.1999998</v>
      </c>
      <c r="DC274" s="5"/>
      <c r="DD274" s="5"/>
      <c r="DE274" s="5"/>
      <c r="DF274" s="5"/>
      <c r="DG274" s="5"/>
      <c r="DH274" s="5"/>
      <c r="DI274" s="5"/>
      <c r="DJ274" s="5"/>
      <c r="DK274" s="5"/>
      <c r="DL274" s="5"/>
      <c r="DM274" s="5"/>
      <c r="DN274" s="5"/>
      <c r="DO274" s="5"/>
      <c r="DP274" s="5"/>
      <c r="DQ274" s="5"/>
      <c r="DR274" s="5"/>
      <c r="DS274" s="5"/>
      <c r="DT274" s="5"/>
      <c r="DU274" s="81"/>
      <c r="DV274" s="81"/>
    </row>
    <row r="275" spans="1:126" s="20" customFormat="1" ht="126" customHeight="1" x14ac:dyDescent="0.25">
      <c r="A275" s="86" t="s">
        <v>387</v>
      </c>
      <c r="B275" s="93"/>
      <c r="C275" s="119"/>
      <c r="D275" s="100" t="s">
        <v>1439</v>
      </c>
      <c r="E275" s="13" t="s">
        <v>52</v>
      </c>
      <c r="F275" s="166">
        <v>0.25</v>
      </c>
      <c r="G275" s="12">
        <v>2018</v>
      </c>
      <c r="H275" s="13" t="s">
        <v>1440</v>
      </c>
      <c r="I275" s="150">
        <v>0.28000000000000003</v>
      </c>
      <c r="J275" s="12">
        <v>32</v>
      </c>
      <c r="K275" s="12" t="s">
        <v>1005</v>
      </c>
      <c r="L275" s="14">
        <v>10</v>
      </c>
      <c r="M275" s="252" t="s">
        <v>1441</v>
      </c>
      <c r="N275" s="247"/>
      <c r="O275" s="225"/>
      <c r="P275" s="268"/>
      <c r="Q275" s="169" t="s">
        <v>1484</v>
      </c>
      <c r="R275" s="21" t="s">
        <v>1485</v>
      </c>
      <c r="S275" s="13" t="s">
        <v>154</v>
      </c>
      <c r="T275" s="12" t="s">
        <v>1486</v>
      </c>
      <c r="U275" s="21" t="s">
        <v>1487</v>
      </c>
      <c r="V275" s="13" t="s">
        <v>1488</v>
      </c>
      <c r="W275" s="12" t="s">
        <v>11</v>
      </c>
      <c r="X275" s="31">
        <v>12</v>
      </c>
      <c r="Y275" s="12">
        <v>1</v>
      </c>
      <c r="Z275" s="12">
        <v>2</v>
      </c>
      <c r="AA275" s="12">
        <v>4</v>
      </c>
      <c r="AB275" s="12">
        <v>5</v>
      </c>
      <c r="AC275" s="15">
        <f t="shared" ref="AC275:AC276" si="250">AG275+AK275+AO275+AS275+AW275+BA275+BE275+BI275+BM275+BQ275</f>
        <v>533894765</v>
      </c>
      <c r="AD275" s="15">
        <f t="shared" ref="AD275:AD276" si="251">AH275+AL275+AP275+AT275+AX275+BB275+BF275+BJ275+BN275+BR275</f>
        <v>0</v>
      </c>
      <c r="AE275" s="15">
        <f>AI275+AM275+AQ275+AU275+AY275+BC275+BG275+BK275+BO275+BS275</f>
        <v>0</v>
      </c>
      <c r="AF275" s="15">
        <f>AJ275+AN275+AR275+AV275+AZ275+BD275+BH275+BL275+BP275+BT275</f>
        <v>0</v>
      </c>
      <c r="AG275" s="17">
        <v>26000000</v>
      </c>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v>507894765</v>
      </c>
      <c r="BF275" s="17"/>
      <c r="BG275" s="17"/>
      <c r="BH275" s="17"/>
      <c r="BI275" s="17"/>
      <c r="BJ275" s="17"/>
      <c r="BK275" s="17"/>
      <c r="BL275" s="17"/>
      <c r="BM275" s="17"/>
      <c r="BN275" s="17"/>
      <c r="BO275" s="17"/>
      <c r="BP275" s="17"/>
      <c r="BQ275" s="17"/>
      <c r="BR275" s="17"/>
      <c r="BS275" s="17"/>
      <c r="BT275" s="17"/>
      <c r="BU275" s="17">
        <f t="shared" si="228"/>
        <v>115298900</v>
      </c>
      <c r="BV275" s="17">
        <v>115298900</v>
      </c>
      <c r="BW275" s="17"/>
      <c r="BX275" s="17"/>
      <c r="BY275" s="17"/>
      <c r="BZ275" s="17"/>
      <c r="CA275" s="17"/>
      <c r="CB275" s="17"/>
      <c r="CC275" s="17"/>
      <c r="CD275" s="17"/>
      <c r="CE275" s="17"/>
      <c r="CF275" s="17">
        <f t="shared" ref="CF275:CF276" si="252">CG275+CH275+CI275+CJ275+CK275+CL275+CM275+CN275+CO275+CP275</f>
        <v>145580543.80000001</v>
      </c>
      <c r="CG275" s="17">
        <v>145580543.80000001</v>
      </c>
      <c r="CH275" s="17"/>
      <c r="CI275" s="17"/>
      <c r="CJ275" s="17"/>
      <c r="CK275" s="17"/>
      <c r="CL275" s="17"/>
      <c r="CM275" s="17"/>
      <c r="CN275" s="17"/>
      <c r="CO275" s="17"/>
      <c r="CP275" s="17"/>
      <c r="CQ275" s="17">
        <f t="shared" ref="CQ275:CQ276" si="253">CR275+CS275+CT275+CU275+CV275+CW275+CX275+CY275+CZ275+DA275</f>
        <v>153738000</v>
      </c>
      <c r="CR275" s="17">
        <v>153738000</v>
      </c>
      <c r="CS275" s="17"/>
      <c r="CT275" s="17"/>
      <c r="CU275" s="17"/>
      <c r="CV275" s="17"/>
      <c r="CW275" s="17"/>
      <c r="CX275" s="17"/>
      <c r="CY275" s="17"/>
      <c r="CZ275" s="17"/>
      <c r="DA275" s="361"/>
      <c r="DB275" s="371">
        <f>AC275+BU275+CF275+CQ275</f>
        <v>948512208.79999995</v>
      </c>
      <c r="DC275" s="18"/>
      <c r="DD275" s="18"/>
      <c r="DE275" s="18"/>
      <c r="DF275" s="18"/>
      <c r="DG275" s="18"/>
      <c r="DH275" s="18"/>
      <c r="DI275" s="18"/>
      <c r="DJ275" s="18"/>
      <c r="DK275" s="18"/>
      <c r="DL275" s="18"/>
      <c r="DM275" s="18"/>
      <c r="DN275" s="18"/>
      <c r="DO275" s="18"/>
      <c r="DP275" s="18"/>
      <c r="DQ275" s="18"/>
      <c r="DR275" s="18"/>
      <c r="DS275" s="18"/>
      <c r="DT275" s="18"/>
      <c r="DU275" s="18"/>
      <c r="DV275" s="19"/>
    </row>
    <row r="276" spans="1:126" s="20" customFormat="1" ht="126" customHeight="1" x14ac:dyDescent="0.25">
      <c r="A276" s="86" t="s">
        <v>387</v>
      </c>
      <c r="B276" s="93"/>
      <c r="C276" s="119"/>
      <c r="D276" s="100" t="s">
        <v>1439</v>
      </c>
      <c r="E276" s="13" t="s">
        <v>52</v>
      </c>
      <c r="F276" s="166">
        <v>0.25</v>
      </c>
      <c r="G276" s="12">
        <v>2018</v>
      </c>
      <c r="H276" s="13" t="s">
        <v>1440</v>
      </c>
      <c r="I276" s="150">
        <v>0.28000000000000003</v>
      </c>
      <c r="J276" s="12">
        <v>32</v>
      </c>
      <c r="K276" s="12" t="s">
        <v>1005</v>
      </c>
      <c r="L276" s="14">
        <v>10</v>
      </c>
      <c r="M276" s="252" t="s">
        <v>1441</v>
      </c>
      <c r="N276" s="73"/>
      <c r="O276" s="222"/>
      <c r="P276" s="265"/>
      <c r="Q276" s="169" t="s">
        <v>1489</v>
      </c>
      <c r="R276" s="21" t="s">
        <v>1490</v>
      </c>
      <c r="S276" s="13" t="s">
        <v>1491</v>
      </c>
      <c r="T276" s="12" t="s">
        <v>1492</v>
      </c>
      <c r="U276" s="21" t="s">
        <v>1493</v>
      </c>
      <c r="V276" s="13" t="s">
        <v>1494</v>
      </c>
      <c r="W276" s="12" t="s">
        <v>10</v>
      </c>
      <c r="X276" s="31">
        <v>15</v>
      </c>
      <c r="Y276" s="12">
        <v>0</v>
      </c>
      <c r="Z276" s="12">
        <v>15</v>
      </c>
      <c r="AA276" s="12">
        <v>15</v>
      </c>
      <c r="AB276" s="12">
        <v>15</v>
      </c>
      <c r="AC276" s="15">
        <f t="shared" si="250"/>
        <v>1006337962</v>
      </c>
      <c r="AD276" s="15">
        <f t="shared" si="251"/>
        <v>0</v>
      </c>
      <c r="AE276" s="15">
        <f>AI276+AM276+AQ276+AU276+AY276+BC276+BG276+BK276+BO276+BS276</f>
        <v>0</v>
      </c>
      <c r="AF276" s="15">
        <f>AJ276+AN276+AR276+AV276+AZ276+BD276+BH276+BL276+BP276+BT276</f>
        <v>0</v>
      </c>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v>1006337962</v>
      </c>
      <c r="BF276" s="17"/>
      <c r="BG276" s="17"/>
      <c r="BH276" s="17"/>
      <c r="BI276" s="17"/>
      <c r="BJ276" s="17"/>
      <c r="BK276" s="17"/>
      <c r="BL276" s="17"/>
      <c r="BM276" s="17"/>
      <c r="BN276" s="17"/>
      <c r="BO276" s="17"/>
      <c r="BP276" s="17"/>
      <c r="BQ276" s="17"/>
      <c r="BR276" s="17"/>
      <c r="BS276" s="17"/>
      <c r="BT276" s="17"/>
      <c r="BU276" s="17">
        <f t="shared" si="228"/>
        <v>17000000</v>
      </c>
      <c r="BV276" s="17">
        <v>17000000</v>
      </c>
      <c r="BW276" s="17"/>
      <c r="BX276" s="17"/>
      <c r="BY276" s="17"/>
      <c r="BZ276" s="17"/>
      <c r="CA276" s="17"/>
      <c r="CB276" s="17"/>
      <c r="CC276" s="17"/>
      <c r="CD276" s="17"/>
      <c r="CE276" s="17"/>
      <c r="CF276" s="17">
        <f t="shared" si="252"/>
        <v>80000000</v>
      </c>
      <c r="CG276" s="17">
        <v>80000000</v>
      </c>
      <c r="CH276" s="17"/>
      <c r="CI276" s="17"/>
      <c r="CJ276" s="17"/>
      <c r="CK276" s="17"/>
      <c r="CL276" s="17"/>
      <c r="CM276" s="17"/>
      <c r="CN276" s="17"/>
      <c r="CO276" s="17"/>
      <c r="CP276" s="17"/>
      <c r="CQ276" s="17">
        <f t="shared" si="253"/>
        <v>171089195.40000001</v>
      </c>
      <c r="CR276" s="17">
        <v>171089195.40000001</v>
      </c>
      <c r="CS276" s="17"/>
      <c r="CT276" s="17"/>
      <c r="CU276" s="17"/>
      <c r="CV276" s="17"/>
      <c r="CW276" s="17"/>
      <c r="CX276" s="17"/>
      <c r="CY276" s="17"/>
      <c r="CZ276" s="17"/>
      <c r="DA276" s="361"/>
      <c r="DB276" s="371">
        <f>AC276+BU276+CF276+CQ276</f>
        <v>1274427157.4000001</v>
      </c>
      <c r="DC276" s="18"/>
      <c r="DD276" s="18"/>
      <c r="DE276" s="18"/>
      <c r="DF276" s="18"/>
      <c r="DG276" s="18"/>
      <c r="DH276" s="18"/>
      <c r="DI276" s="18"/>
      <c r="DJ276" s="18"/>
      <c r="DK276" s="18"/>
      <c r="DL276" s="18"/>
      <c r="DM276" s="18"/>
      <c r="DN276" s="18"/>
      <c r="DO276" s="18"/>
      <c r="DP276" s="18"/>
      <c r="DQ276" s="18"/>
      <c r="DR276" s="18"/>
      <c r="DS276" s="18"/>
      <c r="DT276" s="18"/>
      <c r="DU276" s="18"/>
      <c r="DV276" s="19"/>
    </row>
    <row r="277" spans="1:126" s="7" customFormat="1" ht="27" customHeight="1" x14ac:dyDescent="0.25">
      <c r="A277" s="115"/>
      <c r="B277" s="125"/>
      <c r="C277" s="126"/>
      <c r="D277" s="118"/>
      <c r="E277" s="80"/>
      <c r="F277" s="141"/>
      <c r="G277" s="80"/>
      <c r="H277" s="80"/>
      <c r="I277" s="141"/>
      <c r="J277" s="80"/>
      <c r="K277" s="80"/>
      <c r="L277" s="80"/>
      <c r="M277" s="253"/>
      <c r="N277" s="284">
        <v>23</v>
      </c>
      <c r="O277" s="179">
        <v>3205</v>
      </c>
      <c r="P277" s="180" t="s">
        <v>54</v>
      </c>
      <c r="Q277" s="175"/>
      <c r="R277" s="419"/>
      <c r="S277" s="420"/>
      <c r="T277" s="420"/>
      <c r="U277" s="420"/>
      <c r="V277" s="420"/>
      <c r="W277" s="420"/>
      <c r="X277" s="414"/>
      <c r="Y277" s="414"/>
      <c r="Z277" s="414"/>
      <c r="AA277" s="414"/>
      <c r="AB277" s="109"/>
      <c r="AC277" s="85">
        <f t="shared" ref="AC277:DB277" si="254">SUM(AC278:AC284)</f>
        <v>17957133409.360001</v>
      </c>
      <c r="AD277" s="85">
        <f t="shared" si="254"/>
        <v>0</v>
      </c>
      <c r="AE277" s="85">
        <f t="shared" si="254"/>
        <v>0</v>
      </c>
      <c r="AF277" s="85">
        <f t="shared" si="254"/>
        <v>0</v>
      </c>
      <c r="AG277" s="85">
        <f t="shared" si="254"/>
        <v>238063334.30000001</v>
      </c>
      <c r="AH277" s="85">
        <f t="shared" si="254"/>
        <v>0</v>
      </c>
      <c r="AI277" s="85">
        <f t="shared" si="254"/>
        <v>0</v>
      </c>
      <c r="AJ277" s="85">
        <f t="shared" si="254"/>
        <v>0</v>
      </c>
      <c r="AK277" s="85">
        <f t="shared" si="254"/>
        <v>479436488.06</v>
      </c>
      <c r="AL277" s="85">
        <f t="shared" si="254"/>
        <v>0</v>
      </c>
      <c r="AM277" s="85">
        <f t="shared" si="254"/>
        <v>0</v>
      </c>
      <c r="AN277" s="85">
        <f t="shared" si="254"/>
        <v>0</v>
      </c>
      <c r="AO277" s="85">
        <f t="shared" si="254"/>
        <v>0</v>
      </c>
      <c r="AP277" s="85">
        <f t="shared" si="254"/>
        <v>0</v>
      </c>
      <c r="AQ277" s="85">
        <f t="shared" si="254"/>
        <v>0</v>
      </c>
      <c r="AR277" s="85">
        <f t="shared" si="254"/>
        <v>0</v>
      </c>
      <c r="AS277" s="85">
        <f t="shared" si="254"/>
        <v>0</v>
      </c>
      <c r="AT277" s="85">
        <f t="shared" si="254"/>
        <v>0</v>
      </c>
      <c r="AU277" s="85">
        <f t="shared" si="254"/>
        <v>0</v>
      </c>
      <c r="AV277" s="85">
        <f t="shared" si="254"/>
        <v>0</v>
      </c>
      <c r="AW277" s="85">
        <f t="shared" si="254"/>
        <v>0</v>
      </c>
      <c r="AX277" s="85">
        <f t="shared" si="254"/>
        <v>0</v>
      </c>
      <c r="AY277" s="85">
        <f t="shared" si="254"/>
        <v>0</v>
      </c>
      <c r="AZ277" s="85">
        <f t="shared" si="254"/>
        <v>0</v>
      </c>
      <c r="BA277" s="85">
        <f t="shared" si="254"/>
        <v>0</v>
      </c>
      <c r="BB277" s="85">
        <f t="shared" si="254"/>
        <v>0</v>
      </c>
      <c r="BC277" s="85">
        <f t="shared" si="254"/>
        <v>0</v>
      </c>
      <c r="BD277" s="85">
        <f t="shared" si="254"/>
        <v>0</v>
      </c>
      <c r="BE277" s="85">
        <f t="shared" si="254"/>
        <v>17239633587</v>
      </c>
      <c r="BF277" s="85">
        <f t="shared" si="254"/>
        <v>0</v>
      </c>
      <c r="BG277" s="85">
        <f t="shared" si="254"/>
        <v>0</v>
      </c>
      <c r="BH277" s="85">
        <f t="shared" si="254"/>
        <v>0</v>
      </c>
      <c r="BI277" s="85">
        <f t="shared" si="254"/>
        <v>0</v>
      </c>
      <c r="BJ277" s="85">
        <f t="shared" si="254"/>
        <v>0</v>
      </c>
      <c r="BK277" s="85">
        <f t="shared" si="254"/>
        <v>0</v>
      </c>
      <c r="BL277" s="85">
        <f t="shared" si="254"/>
        <v>0</v>
      </c>
      <c r="BM277" s="85">
        <f t="shared" si="254"/>
        <v>0</v>
      </c>
      <c r="BN277" s="85">
        <f t="shared" si="254"/>
        <v>0</v>
      </c>
      <c r="BO277" s="85">
        <f t="shared" si="254"/>
        <v>0</v>
      </c>
      <c r="BP277" s="85">
        <f t="shared" si="254"/>
        <v>0</v>
      </c>
      <c r="BQ277" s="85">
        <f t="shared" si="254"/>
        <v>0</v>
      </c>
      <c r="BR277" s="85">
        <f t="shared" si="254"/>
        <v>0</v>
      </c>
      <c r="BS277" s="85">
        <f t="shared" si="254"/>
        <v>0</v>
      </c>
      <c r="BT277" s="85">
        <f t="shared" si="254"/>
        <v>0</v>
      </c>
      <c r="BU277" s="85">
        <f t="shared" si="254"/>
        <v>866556419.70000005</v>
      </c>
      <c r="BV277" s="85">
        <f t="shared" si="254"/>
        <v>88894031.700000003</v>
      </c>
      <c r="BW277" s="85">
        <f t="shared" si="254"/>
        <v>777662388</v>
      </c>
      <c r="BX277" s="85">
        <f t="shared" si="254"/>
        <v>0</v>
      </c>
      <c r="BY277" s="85">
        <f t="shared" si="254"/>
        <v>0</v>
      </c>
      <c r="BZ277" s="85">
        <f t="shared" si="254"/>
        <v>0</v>
      </c>
      <c r="CA277" s="85">
        <f t="shared" si="254"/>
        <v>0</v>
      </c>
      <c r="CB277" s="85">
        <f t="shared" si="254"/>
        <v>0</v>
      </c>
      <c r="CC277" s="85">
        <f t="shared" si="254"/>
        <v>0</v>
      </c>
      <c r="CD277" s="85">
        <f t="shared" si="254"/>
        <v>0</v>
      </c>
      <c r="CE277" s="85">
        <f t="shared" si="254"/>
        <v>0</v>
      </c>
      <c r="CF277" s="85">
        <f t="shared" si="254"/>
        <v>651010205.93000007</v>
      </c>
      <c r="CG277" s="85">
        <f t="shared" si="254"/>
        <v>201010205.93000001</v>
      </c>
      <c r="CH277" s="85">
        <f t="shared" si="254"/>
        <v>450000000</v>
      </c>
      <c r="CI277" s="85">
        <f t="shared" si="254"/>
        <v>0</v>
      </c>
      <c r="CJ277" s="85">
        <f t="shared" si="254"/>
        <v>0</v>
      </c>
      <c r="CK277" s="85">
        <f t="shared" si="254"/>
        <v>0</v>
      </c>
      <c r="CL277" s="85">
        <f t="shared" si="254"/>
        <v>0</v>
      </c>
      <c r="CM277" s="85">
        <f t="shared" si="254"/>
        <v>0</v>
      </c>
      <c r="CN277" s="85">
        <f t="shared" si="254"/>
        <v>0</v>
      </c>
      <c r="CO277" s="85">
        <f t="shared" si="254"/>
        <v>0</v>
      </c>
      <c r="CP277" s="85">
        <f t="shared" si="254"/>
        <v>0</v>
      </c>
      <c r="CQ277" s="85">
        <f t="shared" si="254"/>
        <v>1093713000</v>
      </c>
      <c r="CR277" s="85">
        <f t="shared" si="254"/>
        <v>593713000</v>
      </c>
      <c r="CS277" s="85">
        <f t="shared" si="254"/>
        <v>500000000</v>
      </c>
      <c r="CT277" s="85">
        <f t="shared" si="254"/>
        <v>0</v>
      </c>
      <c r="CU277" s="85">
        <f t="shared" si="254"/>
        <v>0</v>
      </c>
      <c r="CV277" s="85">
        <f t="shared" si="254"/>
        <v>0</v>
      </c>
      <c r="CW277" s="85">
        <f t="shared" si="254"/>
        <v>0</v>
      </c>
      <c r="CX277" s="85">
        <f t="shared" si="254"/>
        <v>0</v>
      </c>
      <c r="CY277" s="85">
        <f t="shared" si="254"/>
        <v>0</v>
      </c>
      <c r="CZ277" s="85">
        <f t="shared" si="254"/>
        <v>0</v>
      </c>
      <c r="DA277" s="360">
        <f t="shared" si="254"/>
        <v>0</v>
      </c>
      <c r="DB277" s="85">
        <f t="shared" si="254"/>
        <v>20568413034.990002</v>
      </c>
      <c r="DC277" s="5"/>
      <c r="DD277" s="5"/>
      <c r="DE277" s="5"/>
      <c r="DF277" s="5"/>
      <c r="DG277" s="5"/>
      <c r="DH277" s="5"/>
      <c r="DI277" s="5"/>
      <c r="DJ277" s="5"/>
      <c r="DK277" s="5"/>
      <c r="DL277" s="5"/>
      <c r="DM277" s="5"/>
      <c r="DN277" s="5"/>
      <c r="DO277" s="5"/>
      <c r="DP277" s="5"/>
      <c r="DQ277" s="5"/>
      <c r="DR277" s="5"/>
      <c r="DS277" s="5"/>
      <c r="DT277" s="5"/>
      <c r="DU277" s="81"/>
      <c r="DV277" s="81"/>
    </row>
    <row r="278" spans="1:126" s="20" customFormat="1" ht="207" customHeight="1" x14ac:dyDescent="0.25">
      <c r="A278" s="86" t="s">
        <v>364</v>
      </c>
      <c r="B278" s="93"/>
      <c r="C278" s="94"/>
      <c r="D278" s="89" t="s">
        <v>1000</v>
      </c>
      <c r="E278" s="13" t="s">
        <v>1700</v>
      </c>
      <c r="F278" s="150">
        <v>1</v>
      </c>
      <c r="G278" s="12">
        <v>2019</v>
      </c>
      <c r="H278" s="13" t="s">
        <v>1704</v>
      </c>
      <c r="I278" s="150">
        <v>1</v>
      </c>
      <c r="J278" s="8">
        <v>32</v>
      </c>
      <c r="K278" s="41" t="s">
        <v>1005</v>
      </c>
      <c r="L278" s="42">
        <v>12</v>
      </c>
      <c r="M278" s="251" t="s">
        <v>1006</v>
      </c>
      <c r="N278" s="245"/>
      <c r="O278" s="184"/>
      <c r="P278" s="185"/>
      <c r="Q278" s="169" t="s">
        <v>1007</v>
      </c>
      <c r="R278" s="12">
        <v>3205002</v>
      </c>
      <c r="S278" s="13" t="s">
        <v>92</v>
      </c>
      <c r="T278" s="12" t="s">
        <v>1008</v>
      </c>
      <c r="U278" s="12">
        <v>320500200</v>
      </c>
      <c r="V278" s="13" t="s">
        <v>1009</v>
      </c>
      <c r="W278" s="12" t="s">
        <v>11</v>
      </c>
      <c r="X278" s="12">
        <v>10</v>
      </c>
      <c r="Y278" s="12">
        <v>1</v>
      </c>
      <c r="Z278" s="12">
        <v>3</v>
      </c>
      <c r="AA278" s="12">
        <v>3</v>
      </c>
      <c r="AB278" s="12">
        <v>3</v>
      </c>
      <c r="AC278" s="15">
        <f t="shared" ref="AC278:AC284" si="255">AG278+AK278+AO278+AS278+AW278+BA278+BE278+BI278+BM278+BQ278</f>
        <v>17252500255</v>
      </c>
      <c r="AD278" s="15">
        <f t="shared" ref="AD278:AD284" si="256">AH278+AL278+AP278+AT278+AX278+BB278+BF278+BJ278+BN278+BR278</f>
        <v>0</v>
      </c>
      <c r="AE278" s="15">
        <f t="shared" ref="AE278:AF284" si="257">AI278+AM278+AQ278+AU278+AY278+BC278+BG278+BK278+BO278+BS278</f>
        <v>0</v>
      </c>
      <c r="AF278" s="15">
        <f t="shared" si="257"/>
        <v>0</v>
      </c>
      <c r="AG278" s="17">
        <v>12866668</v>
      </c>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f>7739633587+9500000000</f>
        <v>17239633587</v>
      </c>
      <c r="BF278" s="17"/>
      <c r="BG278" s="17"/>
      <c r="BH278" s="17"/>
      <c r="BI278" s="17"/>
      <c r="BJ278" s="17"/>
      <c r="BK278" s="17"/>
      <c r="BL278" s="17"/>
      <c r="BM278" s="17"/>
      <c r="BN278" s="17"/>
      <c r="BO278" s="17"/>
      <c r="BP278" s="17"/>
      <c r="BQ278" s="17"/>
      <c r="BR278" s="17"/>
      <c r="BS278" s="17"/>
      <c r="BT278" s="17"/>
      <c r="BU278" s="17">
        <f t="shared" si="228"/>
        <v>11581532.699999999</v>
      </c>
      <c r="BV278" s="17">
        <v>11581532.699999999</v>
      </c>
      <c r="BW278" s="17"/>
      <c r="BX278" s="17"/>
      <c r="BY278" s="17"/>
      <c r="BZ278" s="17"/>
      <c r="CA278" s="17"/>
      <c r="CB278" s="17"/>
      <c r="CC278" s="17"/>
      <c r="CD278" s="17"/>
      <c r="CE278" s="17"/>
      <c r="CF278" s="17">
        <f t="shared" ref="CF278:CF284" si="258">CG278+CH278+CI278+CJ278+CK278+CL278+CM278+CN278+CO278+CP278</f>
        <v>31848843.93</v>
      </c>
      <c r="CG278" s="17">
        <f>11848843.93+20000000</f>
        <v>31848843.93</v>
      </c>
      <c r="CH278" s="17"/>
      <c r="CI278" s="17"/>
      <c r="CJ278" s="17"/>
      <c r="CK278" s="17"/>
      <c r="CL278" s="17"/>
      <c r="CM278" s="17"/>
      <c r="CN278" s="17"/>
      <c r="CO278" s="17"/>
      <c r="CP278" s="17"/>
      <c r="CQ278" s="17">
        <f t="shared" ref="CQ278:CQ284" si="259">CR278+CS278+CT278+CU278+CV278+CW278+CX278+CY278+CZ278+DA278</f>
        <v>100000000</v>
      </c>
      <c r="CR278" s="17">
        <v>100000000</v>
      </c>
      <c r="CS278" s="17"/>
      <c r="CT278" s="17"/>
      <c r="CU278" s="17"/>
      <c r="CV278" s="17"/>
      <c r="CW278" s="17"/>
      <c r="CX278" s="17"/>
      <c r="CY278" s="17"/>
      <c r="CZ278" s="17"/>
      <c r="DA278" s="361"/>
      <c r="DB278" s="371">
        <f t="shared" ref="DB278:DB284" si="260">AC278+BU278+CF278+CQ278</f>
        <v>17395930631.630001</v>
      </c>
      <c r="DC278" s="18"/>
      <c r="DD278" s="18"/>
      <c r="DE278" s="18"/>
      <c r="DF278" s="18"/>
      <c r="DG278" s="18"/>
      <c r="DH278" s="18"/>
      <c r="DI278" s="18"/>
      <c r="DJ278" s="18"/>
      <c r="DK278" s="18"/>
      <c r="DL278" s="18"/>
      <c r="DM278" s="18"/>
      <c r="DN278" s="18"/>
      <c r="DO278" s="18"/>
      <c r="DP278" s="18"/>
      <c r="DQ278" s="18"/>
      <c r="DR278" s="18"/>
      <c r="DS278" s="18"/>
      <c r="DT278" s="18"/>
      <c r="DU278" s="18"/>
      <c r="DV278" s="19"/>
    </row>
    <row r="279" spans="1:126" s="20" customFormat="1" ht="126" customHeight="1" x14ac:dyDescent="0.25">
      <c r="A279" s="86" t="s">
        <v>387</v>
      </c>
      <c r="B279" s="93"/>
      <c r="C279" s="119"/>
      <c r="D279" s="100" t="s">
        <v>1439</v>
      </c>
      <c r="E279" s="13" t="s">
        <v>52</v>
      </c>
      <c r="F279" s="166">
        <v>0.25</v>
      </c>
      <c r="G279" s="12">
        <v>2018</v>
      </c>
      <c r="H279" s="13" t="s">
        <v>1440</v>
      </c>
      <c r="I279" s="150">
        <v>0.28000000000000003</v>
      </c>
      <c r="J279" s="12">
        <v>32</v>
      </c>
      <c r="K279" s="12" t="s">
        <v>1005</v>
      </c>
      <c r="L279" s="14">
        <v>10</v>
      </c>
      <c r="M279" s="252" t="s">
        <v>1441</v>
      </c>
      <c r="N279" s="243"/>
      <c r="O279" s="226"/>
      <c r="P279" s="173"/>
      <c r="Q279" s="169" t="s">
        <v>1495</v>
      </c>
      <c r="R279" s="21" t="s">
        <v>1496</v>
      </c>
      <c r="S279" s="13" t="s">
        <v>1497</v>
      </c>
      <c r="T279" s="12" t="s">
        <v>1498</v>
      </c>
      <c r="U279" s="21" t="s">
        <v>1499</v>
      </c>
      <c r="V279" s="13" t="s">
        <v>1500</v>
      </c>
      <c r="W279" s="12" t="s">
        <v>1693</v>
      </c>
      <c r="X279" s="31">
        <v>700</v>
      </c>
      <c r="Y279" s="12"/>
      <c r="Z279" s="12">
        <v>200</v>
      </c>
      <c r="AA279" s="12">
        <v>200</v>
      </c>
      <c r="AB279" s="12">
        <v>300</v>
      </c>
      <c r="AC279" s="15">
        <f t="shared" si="255"/>
        <v>0</v>
      </c>
      <c r="AD279" s="15">
        <f t="shared" si="256"/>
        <v>0</v>
      </c>
      <c r="AE279" s="15">
        <f t="shared" si="257"/>
        <v>0</v>
      </c>
      <c r="AF279" s="15">
        <f t="shared" si="257"/>
        <v>0</v>
      </c>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f t="shared" si="228"/>
        <v>20000000</v>
      </c>
      <c r="BV279" s="17">
        <v>20000000</v>
      </c>
      <c r="BW279" s="17"/>
      <c r="BX279" s="17"/>
      <c r="BY279" s="17"/>
      <c r="BZ279" s="17"/>
      <c r="CA279" s="17"/>
      <c r="CB279" s="17"/>
      <c r="CC279" s="17"/>
      <c r="CD279" s="17"/>
      <c r="CE279" s="17"/>
      <c r="CF279" s="17">
        <f t="shared" si="258"/>
        <v>47795363</v>
      </c>
      <c r="CG279" s="17">
        <v>47795363</v>
      </c>
      <c r="CH279" s="17"/>
      <c r="CI279" s="17"/>
      <c r="CJ279" s="17"/>
      <c r="CK279" s="17"/>
      <c r="CL279" s="17"/>
      <c r="CM279" s="17"/>
      <c r="CN279" s="17"/>
      <c r="CO279" s="17"/>
      <c r="CP279" s="17"/>
      <c r="CQ279" s="17">
        <f t="shared" si="259"/>
        <v>118519000</v>
      </c>
      <c r="CR279" s="17">
        <v>118519000</v>
      </c>
      <c r="CS279" s="17"/>
      <c r="CT279" s="17"/>
      <c r="CU279" s="17"/>
      <c r="CV279" s="17"/>
      <c r="CW279" s="17"/>
      <c r="CX279" s="17"/>
      <c r="CY279" s="17"/>
      <c r="CZ279" s="17"/>
      <c r="DA279" s="361"/>
      <c r="DB279" s="371">
        <f t="shared" si="260"/>
        <v>186314363</v>
      </c>
      <c r="DC279" s="18"/>
      <c r="DD279" s="18"/>
      <c r="DE279" s="18"/>
      <c r="DF279" s="18"/>
      <c r="DG279" s="18"/>
      <c r="DH279" s="18"/>
      <c r="DI279" s="18"/>
      <c r="DJ279" s="18"/>
      <c r="DK279" s="18"/>
      <c r="DL279" s="18"/>
      <c r="DM279" s="18"/>
      <c r="DN279" s="18"/>
      <c r="DO279" s="18"/>
      <c r="DP279" s="18"/>
      <c r="DQ279" s="18"/>
      <c r="DR279" s="18"/>
      <c r="DS279" s="18"/>
      <c r="DT279" s="18"/>
      <c r="DU279" s="18"/>
      <c r="DV279" s="19"/>
    </row>
    <row r="280" spans="1:126" s="20" customFormat="1" ht="126" customHeight="1" x14ac:dyDescent="0.25">
      <c r="A280" s="86" t="s">
        <v>1692</v>
      </c>
      <c r="B280" s="93"/>
      <c r="C280" s="119"/>
      <c r="D280" s="100" t="s">
        <v>1439</v>
      </c>
      <c r="E280" s="13" t="s">
        <v>52</v>
      </c>
      <c r="F280" s="166">
        <v>0.25</v>
      </c>
      <c r="G280" s="12">
        <v>2018</v>
      </c>
      <c r="H280" s="13" t="s">
        <v>1440</v>
      </c>
      <c r="I280" s="150">
        <v>0.28000000000000003</v>
      </c>
      <c r="J280" s="23">
        <v>32</v>
      </c>
      <c r="K280" s="41" t="s">
        <v>1005</v>
      </c>
      <c r="L280" s="14">
        <v>9</v>
      </c>
      <c r="M280" s="251" t="s">
        <v>972</v>
      </c>
      <c r="N280" s="243"/>
      <c r="O280" s="226"/>
      <c r="P280" s="173"/>
      <c r="Q280" s="169" t="s">
        <v>1501</v>
      </c>
      <c r="R280" s="21">
        <v>3205010</v>
      </c>
      <c r="S280" s="13" t="s">
        <v>55</v>
      </c>
      <c r="T280" s="12" t="s">
        <v>1502</v>
      </c>
      <c r="U280" s="21" t="s">
        <v>1503</v>
      </c>
      <c r="V280" s="388" t="s">
        <v>1504</v>
      </c>
      <c r="W280" s="382" t="s">
        <v>11</v>
      </c>
      <c r="X280" s="383">
        <v>8</v>
      </c>
      <c r="Y280" s="382">
        <v>0</v>
      </c>
      <c r="Z280" s="382">
        <v>2</v>
      </c>
      <c r="AA280" s="382">
        <v>2</v>
      </c>
      <c r="AB280" s="382">
        <v>3</v>
      </c>
      <c r="AC280" s="15">
        <f t="shared" si="255"/>
        <v>0</v>
      </c>
      <c r="AD280" s="15">
        <f t="shared" si="256"/>
        <v>0</v>
      </c>
      <c r="AE280" s="15">
        <f t="shared" si="257"/>
        <v>0</v>
      </c>
      <c r="AF280" s="15">
        <f t="shared" si="257"/>
        <v>0</v>
      </c>
      <c r="AG280" s="17">
        <v>0</v>
      </c>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f t="shared" si="228"/>
        <v>388831194</v>
      </c>
      <c r="BV280" s="17"/>
      <c r="BW280" s="17">
        <v>388831194</v>
      </c>
      <c r="BX280" s="17"/>
      <c r="BY280" s="17"/>
      <c r="BZ280" s="17"/>
      <c r="CA280" s="17"/>
      <c r="CB280" s="17"/>
      <c r="CC280" s="17"/>
      <c r="CD280" s="17"/>
      <c r="CE280" s="17"/>
      <c r="CF280" s="17">
        <f t="shared" si="258"/>
        <v>250000000</v>
      </c>
      <c r="CG280" s="17"/>
      <c r="CH280" s="17">
        <v>250000000</v>
      </c>
      <c r="CI280" s="17"/>
      <c r="CJ280" s="17"/>
      <c r="CK280" s="17"/>
      <c r="CL280" s="17"/>
      <c r="CM280" s="17"/>
      <c r="CN280" s="17"/>
      <c r="CO280" s="17"/>
      <c r="CP280" s="17"/>
      <c r="CQ280" s="17">
        <f t="shared" si="259"/>
        <v>200000000</v>
      </c>
      <c r="CR280" s="17"/>
      <c r="CS280" s="17">
        <v>200000000</v>
      </c>
      <c r="CT280" s="17"/>
      <c r="CU280" s="17"/>
      <c r="CV280" s="17"/>
      <c r="CW280" s="17"/>
      <c r="CX280" s="17"/>
      <c r="CY280" s="17"/>
      <c r="CZ280" s="17"/>
      <c r="DA280" s="361"/>
      <c r="DB280" s="371">
        <f t="shared" si="260"/>
        <v>838831194</v>
      </c>
      <c r="DC280" s="18"/>
      <c r="DD280" s="18"/>
      <c r="DE280" s="18"/>
      <c r="DF280" s="18"/>
      <c r="DG280" s="18"/>
      <c r="DH280" s="18"/>
      <c r="DI280" s="18"/>
      <c r="DJ280" s="18"/>
      <c r="DK280" s="18"/>
      <c r="DL280" s="18"/>
      <c r="DM280" s="18"/>
      <c r="DN280" s="18"/>
      <c r="DO280" s="18"/>
      <c r="DP280" s="18"/>
      <c r="DQ280" s="18"/>
      <c r="DR280" s="18"/>
      <c r="DS280" s="18"/>
      <c r="DT280" s="18"/>
      <c r="DU280" s="18"/>
      <c r="DV280" s="19"/>
    </row>
    <row r="281" spans="1:126" s="20" customFormat="1" ht="126" customHeight="1" x14ac:dyDescent="0.25">
      <c r="A281" s="86" t="s">
        <v>387</v>
      </c>
      <c r="B281" s="93"/>
      <c r="C281" s="119"/>
      <c r="D281" s="100" t="s">
        <v>1439</v>
      </c>
      <c r="E281" s="13" t="s">
        <v>52</v>
      </c>
      <c r="F281" s="166">
        <v>0.25</v>
      </c>
      <c r="G281" s="12">
        <v>2018</v>
      </c>
      <c r="H281" s="13" t="s">
        <v>1440</v>
      </c>
      <c r="I281" s="150">
        <v>0.28000000000000003</v>
      </c>
      <c r="J281" s="23">
        <v>32</v>
      </c>
      <c r="K281" s="41" t="s">
        <v>1005</v>
      </c>
      <c r="L281" s="14">
        <v>10</v>
      </c>
      <c r="M281" s="251" t="s">
        <v>1691</v>
      </c>
      <c r="N281" s="243"/>
      <c r="O281" s="226"/>
      <c r="P281" s="173"/>
      <c r="Q281" s="169" t="s">
        <v>1501</v>
      </c>
      <c r="R281" s="21">
        <v>3205010</v>
      </c>
      <c r="S281" s="13" t="s">
        <v>55</v>
      </c>
      <c r="T281" s="12" t="s">
        <v>1502</v>
      </c>
      <c r="U281" s="21" t="s">
        <v>1503</v>
      </c>
      <c r="V281" s="13" t="s">
        <v>1504</v>
      </c>
      <c r="W281" s="12" t="s">
        <v>11</v>
      </c>
      <c r="X281" s="31">
        <v>4</v>
      </c>
      <c r="Y281" s="12">
        <v>1</v>
      </c>
      <c r="Z281" s="12">
        <v>1</v>
      </c>
      <c r="AA281" s="12">
        <v>1</v>
      </c>
      <c r="AB281" s="12">
        <v>1</v>
      </c>
      <c r="AC281" s="15">
        <f t="shared" si="255"/>
        <v>50000000</v>
      </c>
      <c r="AD281" s="15">
        <f t="shared" si="256"/>
        <v>0</v>
      </c>
      <c r="AE281" s="15">
        <f t="shared" si="257"/>
        <v>0</v>
      </c>
      <c r="AF281" s="15">
        <f t="shared" si="257"/>
        <v>0</v>
      </c>
      <c r="AG281" s="17">
        <v>50000000</v>
      </c>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f t="shared" si="228"/>
        <v>42076500</v>
      </c>
      <c r="BV281" s="17">
        <v>42076500</v>
      </c>
      <c r="BW281" s="17"/>
      <c r="BX281" s="17"/>
      <c r="BY281" s="17"/>
      <c r="BZ281" s="17"/>
      <c r="CA281" s="17"/>
      <c r="CB281" s="17"/>
      <c r="CC281" s="17"/>
      <c r="CD281" s="17"/>
      <c r="CE281" s="17"/>
      <c r="CF281" s="17">
        <f t="shared" si="258"/>
        <v>56130000</v>
      </c>
      <c r="CG281" s="17">
        <v>56130000</v>
      </c>
      <c r="CH281" s="17"/>
      <c r="CI281" s="17"/>
      <c r="CJ281" s="17"/>
      <c r="CK281" s="17"/>
      <c r="CL281" s="17"/>
      <c r="CM281" s="17"/>
      <c r="CN281" s="17"/>
      <c r="CO281" s="17"/>
      <c r="CP281" s="17"/>
      <c r="CQ281" s="17">
        <f t="shared" si="259"/>
        <v>150000000</v>
      </c>
      <c r="CR281" s="17">
        <v>150000000</v>
      </c>
      <c r="CS281" s="17"/>
      <c r="CT281" s="17"/>
      <c r="CU281" s="17"/>
      <c r="CV281" s="17"/>
      <c r="CW281" s="17"/>
      <c r="CX281" s="17"/>
      <c r="CY281" s="17"/>
      <c r="CZ281" s="17"/>
      <c r="DA281" s="361"/>
      <c r="DB281" s="371">
        <f t="shared" si="260"/>
        <v>298206500</v>
      </c>
      <c r="DC281" s="18"/>
      <c r="DD281" s="18"/>
      <c r="DE281" s="18"/>
      <c r="DF281" s="18"/>
      <c r="DG281" s="18"/>
      <c r="DH281" s="18"/>
      <c r="DI281" s="18"/>
      <c r="DJ281" s="18"/>
      <c r="DK281" s="18"/>
      <c r="DL281" s="18"/>
      <c r="DM281" s="18"/>
      <c r="DN281" s="18"/>
      <c r="DO281" s="18"/>
      <c r="DP281" s="18"/>
      <c r="DQ281" s="18"/>
      <c r="DR281" s="18"/>
      <c r="DS281" s="18"/>
      <c r="DT281" s="18"/>
      <c r="DU281" s="18"/>
      <c r="DV281" s="19"/>
    </row>
    <row r="282" spans="1:126" s="20" customFormat="1" ht="126" customHeight="1" x14ac:dyDescent="0.25">
      <c r="A282" s="86" t="s">
        <v>387</v>
      </c>
      <c r="B282" s="93"/>
      <c r="C282" s="119"/>
      <c r="D282" s="100" t="s">
        <v>1439</v>
      </c>
      <c r="E282" s="13" t="s">
        <v>52</v>
      </c>
      <c r="F282" s="166">
        <v>0.25</v>
      </c>
      <c r="G282" s="12">
        <v>2018</v>
      </c>
      <c r="H282" s="13" t="s">
        <v>1440</v>
      </c>
      <c r="I282" s="150">
        <v>0.28000000000000003</v>
      </c>
      <c r="J282" s="23">
        <v>32</v>
      </c>
      <c r="K282" s="41" t="s">
        <v>1005</v>
      </c>
      <c r="L282" s="14">
        <v>10</v>
      </c>
      <c r="M282" s="251" t="s">
        <v>1441</v>
      </c>
      <c r="N282" s="73"/>
      <c r="O282" s="222"/>
      <c r="P282" s="265"/>
      <c r="Q282" s="169" t="s">
        <v>1505</v>
      </c>
      <c r="R282" s="21">
        <v>3205014</v>
      </c>
      <c r="S282" s="13" t="s">
        <v>1506</v>
      </c>
      <c r="T282" s="21" t="s">
        <v>1507</v>
      </c>
      <c r="U282" s="21" t="s">
        <v>1508</v>
      </c>
      <c r="V282" s="13" t="s">
        <v>1509</v>
      </c>
      <c r="W282" s="12" t="s">
        <v>11</v>
      </c>
      <c r="X282" s="31">
        <v>50</v>
      </c>
      <c r="Y282" s="12"/>
      <c r="Z282" s="12">
        <v>10</v>
      </c>
      <c r="AA282" s="12">
        <v>20</v>
      </c>
      <c r="AB282" s="12">
        <v>20</v>
      </c>
      <c r="AC282" s="15">
        <f t="shared" si="255"/>
        <v>0</v>
      </c>
      <c r="AD282" s="15">
        <f t="shared" si="256"/>
        <v>0</v>
      </c>
      <c r="AE282" s="15">
        <f t="shared" si="257"/>
        <v>0</v>
      </c>
      <c r="AF282" s="15">
        <f t="shared" si="257"/>
        <v>0</v>
      </c>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f t="shared" si="228"/>
        <v>10000000</v>
      </c>
      <c r="BV282" s="17">
        <v>10000000</v>
      </c>
      <c r="BW282" s="17"/>
      <c r="BX282" s="17"/>
      <c r="BY282" s="17"/>
      <c r="BZ282" s="17"/>
      <c r="CA282" s="17"/>
      <c r="CB282" s="17"/>
      <c r="CC282" s="17"/>
      <c r="CD282" s="17"/>
      <c r="CE282" s="17"/>
      <c r="CF282" s="17">
        <f t="shared" si="258"/>
        <v>40000000</v>
      </c>
      <c r="CG282" s="17">
        <v>40000000</v>
      </c>
      <c r="CH282" s="17"/>
      <c r="CI282" s="17"/>
      <c r="CJ282" s="17"/>
      <c r="CK282" s="17"/>
      <c r="CL282" s="17"/>
      <c r="CM282" s="17"/>
      <c r="CN282" s="17"/>
      <c r="CO282" s="17"/>
      <c r="CP282" s="17"/>
      <c r="CQ282" s="17">
        <f t="shared" si="259"/>
        <v>150000000</v>
      </c>
      <c r="CR282" s="17">
        <v>150000000</v>
      </c>
      <c r="CS282" s="17"/>
      <c r="CT282" s="17"/>
      <c r="CU282" s="17"/>
      <c r="CV282" s="17"/>
      <c r="CW282" s="17"/>
      <c r="CX282" s="17"/>
      <c r="CY282" s="17"/>
      <c r="CZ282" s="17"/>
      <c r="DA282" s="361"/>
      <c r="DB282" s="371">
        <f t="shared" si="260"/>
        <v>200000000</v>
      </c>
      <c r="DC282" s="18"/>
      <c r="DD282" s="18"/>
      <c r="DE282" s="18"/>
      <c r="DF282" s="18"/>
      <c r="DG282" s="18"/>
      <c r="DH282" s="18"/>
      <c r="DI282" s="18"/>
      <c r="DJ282" s="18"/>
      <c r="DK282" s="18"/>
      <c r="DL282" s="18"/>
      <c r="DM282" s="18"/>
      <c r="DN282" s="18"/>
      <c r="DO282" s="18"/>
      <c r="DP282" s="18"/>
      <c r="DQ282" s="18"/>
      <c r="DR282" s="18"/>
      <c r="DS282" s="18"/>
      <c r="DT282" s="18"/>
      <c r="DU282" s="18"/>
      <c r="DV282" s="19"/>
    </row>
    <row r="283" spans="1:126" s="20" customFormat="1" ht="126" customHeight="1" x14ac:dyDescent="0.25">
      <c r="A283" s="86" t="s">
        <v>376</v>
      </c>
      <c r="B283" s="93"/>
      <c r="C283" s="94"/>
      <c r="D283" s="89" t="s">
        <v>1000</v>
      </c>
      <c r="E283" s="13" t="s">
        <v>1700</v>
      </c>
      <c r="F283" s="150">
        <v>1</v>
      </c>
      <c r="G283" s="12">
        <v>2019</v>
      </c>
      <c r="H283" s="13" t="s">
        <v>1701</v>
      </c>
      <c r="I283" s="150">
        <v>1</v>
      </c>
      <c r="J283" s="8">
        <v>32</v>
      </c>
      <c r="K283" s="41" t="s">
        <v>1005</v>
      </c>
      <c r="L283" s="42" t="s">
        <v>1685</v>
      </c>
      <c r="M283" s="251" t="s">
        <v>972</v>
      </c>
      <c r="N283" s="73"/>
      <c r="O283" s="192"/>
      <c r="P283" s="265"/>
      <c r="Q283" s="169" t="s">
        <v>1010</v>
      </c>
      <c r="R283" s="12">
        <v>3205021</v>
      </c>
      <c r="S283" s="13" t="s">
        <v>56</v>
      </c>
      <c r="T283" s="12" t="s">
        <v>1011</v>
      </c>
      <c r="U283" s="12">
        <v>320502100</v>
      </c>
      <c r="V283" s="388" t="s">
        <v>1012</v>
      </c>
      <c r="W283" s="382" t="s">
        <v>11</v>
      </c>
      <c r="X283" s="382">
        <v>8</v>
      </c>
      <c r="Y283" s="382">
        <v>1</v>
      </c>
      <c r="Z283" s="382">
        <v>2</v>
      </c>
      <c r="AA283" s="382">
        <v>2</v>
      </c>
      <c r="AB283" s="382">
        <v>3</v>
      </c>
      <c r="AC283" s="15">
        <f t="shared" si="255"/>
        <v>649797156.05999994</v>
      </c>
      <c r="AD283" s="15">
        <f t="shared" si="256"/>
        <v>0</v>
      </c>
      <c r="AE283" s="15">
        <f t="shared" si="257"/>
        <v>0</v>
      </c>
      <c r="AF283" s="15">
        <f t="shared" si="257"/>
        <v>0</v>
      </c>
      <c r="AG283" s="17">
        <v>170360668</v>
      </c>
      <c r="AH283" s="17"/>
      <c r="AI283" s="17"/>
      <c r="AJ283" s="17"/>
      <c r="AK283" s="17">
        <v>479436488.06</v>
      </c>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f t="shared" si="228"/>
        <v>388831194</v>
      </c>
      <c r="BV283" s="17"/>
      <c r="BW283" s="17">
        <v>388831194</v>
      </c>
      <c r="BX283" s="17"/>
      <c r="BY283" s="17"/>
      <c r="BZ283" s="17"/>
      <c r="CA283" s="17"/>
      <c r="CB283" s="17"/>
      <c r="CC283" s="17"/>
      <c r="CD283" s="17"/>
      <c r="CE283" s="17"/>
      <c r="CF283" s="17">
        <f t="shared" si="258"/>
        <v>200000000</v>
      </c>
      <c r="CG283" s="17"/>
      <c r="CH283" s="17">
        <v>200000000</v>
      </c>
      <c r="CI283" s="17"/>
      <c r="CJ283" s="17"/>
      <c r="CK283" s="17"/>
      <c r="CL283" s="17"/>
      <c r="CM283" s="17"/>
      <c r="CN283" s="17"/>
      <c r="CO283" s="17"/>
      <c r="CP283" s="17"/>
      <c r="CQ283" s="17">
        <f t="shared" si="259"/>
        <v>300000000</v>
      </c>
      <c r="CR283" s="17"/>
      <c r="CS283" s="17">
        <v>300000000</v>
      </c>
      <c r="CT283" s="17"/>
      <c r="CU283" s="17"/>
      <c r="CV283" s="17"/>
      <c r="CW283" s="17"/>
      <c r="CX283" s="17"/>
      <c r="CY283" s="17"/>
      <c r="CZ283" s="17"/>
      <c r="DA283" s="361"/>
      <c r="DB283" s="371">
        <f t="shared" si="260"/>
        <v>1538628350.0599999</v>
      </c>
      <c r="DC283" s="18"/>
      <c r="DD283" s="18"/>
      <c r="DE283" s="18"/>
      <c r="DF283" s="18"/>
      <c r="DG283" s="18"/>
      <c r="DH283" s="18"/>
      <c r="DI283" s="18"/>
      <c r="DJ283" s="18"/>
      <c r="DK283" s="18"/>
      <c r="DL283" s="18"/>
      <c r="DM283" s="18"/>
      <c r="DN283" s="18"/>
      <c r="DO283" s="18"/>
      <c r="DP283" s="18"/>
      <c r="DQ283" s="18"/>
      <c r="DR283" s="18"/>
      <c r="DS283" s="18"/>
      <c r="DT283" s="18"/>
      <c r="DU283" s="18"/>
      <c r="DV283" s="19"/>
    </row>
    <row r="284" spans="1:126" s="20" customFormat="1" ht="126" customHeight="1" x14ac:dyDescent="0.25">
      <c r="A284" s="86" t="s">
        <v>1391</v>
      </c>
      <c r="B284" s="93"/>
      <c r="C284" s="94"/>
      <c r="D284" s="89" t="s">
        <v>1000</v>
      </c>
      <c r="E284" s="13" t="s">
        <v>91</v>
      </c>
      <c r="F284" s="150" t="s">
        <v>1001</v>
      </c>
      <c r="G284" s="12" t="s">
        <v>1002</v>
      </c>
      <c r="H284" s="13" t="s">
        <v>1003</v>
      </c>
      <c r="I284" s="134" t="s">
        <v>1004</v>
      </c>
      <c r="J284" s="8">
        <v>32</v>
      </c>
      <c r="K284" s="41" t="s">
        <v>1005</v>
      </c>
      <c r="L284" s="42" t="s">
        <v>1685</v>
      </c>
      <c r="M284" s="251" t="s">
        <v>1742</v>
      </c>
      <c r="N284" s="73"/>
      <c r="O284" s="192"/>
      <c r="P284" s="265"/>
      <c r="Q284" s="169" t="s">
        <v>1010</v>
      </c>
      <c r="R284" s="12">
        <v>3205021</v>
      </c>
      <c r="S284" s="13" t="s">
        <v>56</v>
      </c>
      <c r="T284" s="12" t="s">
        <v>1011</v>
      </c>
      <c r="U284" s="12">
        <v>320502100</v>
      </c>
      <c r="V284" s="13" t="s">
        <v>1012</v>
      </c>
      <c r="W284" s="12" t="s">
        <v>11</v>
      </c>
      <c r="X284" s="12">
        <v>4</v>
      </c>
      <c r="Y284" s="12">
        <v>1</v>
      </c>
      <c r="Z284" s="12">
        <v>1</v>
      </c>
      <c r="AA284" s="12">
        <v>1</v>
      </c>
      <c r="AB284" s="12">
        <v>1</v>
      </c>
      <c r="AC284" s="15">
        <f t="shared" si="255"/>
        <v>4835998.3</v>
      </c>
      <c r="AD284" s="15">
        <f t="shared" si="256"/>
        <v>0</v>
      </c>
      <c r="AE284" s="15">
        <f t="shared" si="257"/>
        <v>0</v>
      </c>
      <c r="AF284" s="15">
        <f t="shared" si="257"/>
        <v>0</v>
      </c>
      <c r="AG284" s="17">
        <v>4835998.3</v>
      </c>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f t="shared" si="228"/>
        <v>5235999</v>
      </c>
      <c r="BV284" s="17">
        <v>5235999</v>
      </c>
      <c r="BW284" s="17"/>
      <c r="BX284" s="17"/>
      <c r="BY284" s="17"/>
      <c r="BZ284" s="17"/>
      <c r="CA284" s="17"/>
      <c r="CB284" s="17"/>
      <c r="CC284" s="17"/>
      <c r="CD284" s="17"/>
      <c r="CE284" s="17"/>
      <c r="CF284" s="17">
        <f t="shared" si="258"/>
        <v>25235999</v>
      </c>
      <c r="CG284" s="17">
        <v>25235999</v>
      </c>
      <c r="CH284" s="17"/>
      <c r="CI284" s="17"/>
      <c r="CJ284" s="17"/>
      <c r="CK284" s="17"/>
      <c r="CL284" s="17"/>
      <c r="CM284" s="17"/>
      <c r="CN284" s="17"/>
      <c r="CO284" s="17"/>
      <c r="CP284" s="17"/>
      <c r="CQ284" s="17">
        <f t="shared" si="259"/>
        <v>75194000</v>
      </c>
      <c r="CR284" s="17">
        <v>75194000</v>
      </c>
      <c r="CS284" s="17"/>
      <c r="CT284" s="17"/>
      <c r="CU284" s="17"/>
      <c r="CV284" s="17"/>
      <c r="CW284" s="17"/>
      <c r="CX284" s="17"/>
      <c r="CY284" s="17"/>
      <c r="CZ284" s="17"/>
      <c r="DA284" s="361"/>
      <c r="DB284" s="371">
        <f t="shared" si="260"/>
        <v>110501996.3</v>
      </c>
      <c r="DC284" s="18"/>
      <c r="DD284" s="18"/>
      <c r="DE284" s="18"/>
      <c r="DF284" s="18"/>
      <c r="DG284" s="18"/>
      <c r="DH284" s="18"/>
      <c r="DI284" s="18"/>
      <c r="DJ284" s="18"/>
      <c r="DK284" s="18"/>
      <c r="DL284" s="18"/>
      <c r="DM284" s="18"/>
      <c r="DN284" s="18"/>
      <c r="DO284" s="18"/>
      <c r="DP284" s="18"/>
      <c r="DQ284" s="18"/>
      <c r="DR284" s="18"/>
      <c r="DS284" s="18"/>
      <c r="DT284" s="18"/>
      <c r="DU284" s="18"/>
      <c r="DV284" s="19"/>
    </row>
    <row r="285" spans="1:126" s="7" customFormat="1" ht="27" customHeight="1" x14ac:dyDescent="0.25">
      <c r="A285" s="115"/>
      <c r="B285" s="125"/>
      <c r="C285" s="126"/>
      <c r="D285" s="118"/>
      <c r="E285" s="80"/>
      <c r="F285" s="141"/>
      <c r="G285" s="80"/>
      <c r="H285" s="80"/>
      <c r="I285" s="141"/>
      <c r="J285" s="80"/>
      <c r="K285" s="80"/>
      <c r="L285" s="80"/>
      <c r="M285" s="253"/>
      <c r="N285" s="284">
        <v>24</v>
      </c>
      <c r="O285" s="179" t="s">
        <v>155</v>
      </c>
      <c r="P285" s="180" t="s">
        <v>156</v>
      </c>
      <c r="Q285" s="175"/>
      <c r="R285" s="419"/>
      <c r="S285" s="420"/>
      <c r="T285" s="420"/>
      <c r="U285" s="420"/>
      <c r="V285" s="420"/>
      <c r="W285" s="420"/>
      <c r="X285" s="414"/>
      <c r="Y285" s="414"/>
      <c r="Z285" s="414"/>
      <c r="AA285" s="414"/>
      <c r="AB285" s="109"/>
      <c r="AC285" s="85">
        <f t="shared" ref="AC285:DB285" si="261">SUM(AC286:AC288)</f>
        <v>2462120721</v>
      </c>
      <c r="AD285" s="85">
        <f t="shared" si="261"/>
        <v>0</v>
      </c>
      <c r="AE285" s="85">
        <f t="shared" si="261"/>
        <v>0</v>
      </c>
      <c r="AF285" s="85">
        <f t="shared" si="261"/>
        <v>0</v>
      </c>
      <c r="AG285" s="85">
        <f t="shared" si="261"/>
        <v>20000000</v>
      </c>
      <c r="AH285" s="85">
        <f t="shared" si="261"/>
        <v>0</v>
      </c>
      <c r="AI285" s="85">
        <f t="shared" si="261"/>
        <v>0</v>
      </c>
      <c r="AJ285" s="85">
        <f t="shared" si="261"/>
        <v>0</v>
      </c>
      <c r="AK285" s="85">
        <f t="shared" si="261"/>
        <v>0</v>
      </c>
      <c r="AL285" s="85">
        <f t="shared" si="261"/>
        <v>0</v>
      </c>
      <c r="AM285" s="85">
        <f t="shared" si="261"/>
        <v>0</v>
      </c>
      <c r="AN285" s="85">
        <f t="shared" si="261"/>
        <v>0</v>
      </c>
      <c r="AO285" s="85">
        <f t="shared" si="261"/>
        <v>0</v>
      </c>
      <c r="AP285" s="85">
        <f t="shared" si="261"/>
        <v>0</v>
      </c>
      <c r="AQ285" s="85">
        <f t="shared" si="261"/>
        <v>0</v>
      </c>
      <c r="AR285" s="85">
        <f t="shared" si="261"/>
        <v>0</v>
      </c>
      <c r="AS285" s="85">
        <f t="shared" si="261"/>
        <v>0</v>
      </c>
      <c r="AT285" s="85">
        <f t="shared" si="261"/>
        <v>0</v>
      </c>
      <c r="AU285" s="85">
        <f t="shared" si="261"/>
        <v>0</v>
      </c>
      <c r="AV285" s="85">
        <f t="shared" si="261"/>
        <v>0</v>
      </c>
      <c r="AW285" s="85">
        <f t="shared" si="261"/>
        <v>0</v>
      </c>
      <c r="AX285" s="85">
        <f t="shared" si="261"/>
        <v>0</v>
      </c>
      <c r="AY285" s="85">
        <f t="shared" si="261"/>
        <v>0</v>
      </c>
      <c r="AZ285" s="85">
        <f t="shared" si="261"/>
        <v>0</v>
      </c>
      <c r="BA285" s="85">
        <f t="shared" si="261"/>
        <v>0</v>
      </c>
      <c r="BB285" s="85">
        <f t="shared" si="261"/>
        <v>0</v>
      </c>
      <c r="BC285" s="85">
        <f t="shared" si="261"/>
        <v>0</v>
      </c>
      <c r="BD285" s="85">
        <f t="shared" si="261"/>
        <v>0</v>
      </c>
      <c r="BE285" s="85">
        <f t="shared" si="261"/>
        <v>2442120721</v>
      </c>
      <c r="BF285" s="85">
        <f t="shared" si="261"/>
        <v>0</v>
      </c>
      <c r="BG285" s="85">
        <f t="shared" si="261"/>
        <v>0</v>
      </c>
      <c r="BH285" s="85">
        <f t="shared" si="261"/>
        <v>0</v>
      </c>
      <c r="BI285" s="85">
        <f t="shared" si="261"/>
        <v>0</v>
      </c>
      <c r="BJ285" s="85">
        <f t="shared" si="261"/>
        <v>0</v>
      </c>
      <c r="BK285" s="85">
        <f t="shared" si="261"/>
        <v>0</v>
      </c>
      <c r="BL285" s="85">
        <f t="shared" si="261"/>
        <v>0</v>
      </c>
      <c r="BM285" s="85">
        <f t="shared" si="261"/>
        <v>0</v>
      </c>
      <c r="BN285" s="85">
        <f t="shared" si="261"/>
        <v>0</v>
      </c>
      <c r="BO285" s="85">
        <f t="shared" si="261"/>
        <v>0</v>
      </c>
      <c r="BP285" s="85">
        <f t="shared" si="261"/>
        <v>0</v>
      </c>
      <c r="BQ285" s="85">
        <f t="shared" si="261"/>
        <v>0</v>
      </c>
      <c r="BR285" s="85">
        <f t="shared" si="261"/>
        <v>0</v>
      </c>
      <c r="BS285" s="85">
        <f t="shared" si="261"/>
        <v>0</v>
      </c>
      <c r="BT285" s="85">
        <f t="shared" si="261"/>
        <v>0</v>
      </c>
      <c r="BU285" s="85">
        <f t="shared" si="261"/>
        <v>119720254.95</v>
      </c>
      <c r="BV285" s="85">
        <f t="shared" si="261"/>
        <v>119720254.95</v>
      </c>
      <c r="BW285" s="85">
        <f t="shared" si="261"/>
        <v>0</v>
      </c>
      <c r="BX285" s="85">
        <f t="shared" si="261"/>
        <v>0</v>
      </c>
      <c r="BY285" s="85">
        <f t="shared" si="261"/>
        <v>0</v>
      </c>
      <c r="BZ285" s="85">
        <f t="shared" si="261"/>
        <v>0</v>
      </c>
      <c r="CA285" s="85">
        <f t="shared" si="261"/>
        <v>0</v>
      </c>
      <c r="CB285" s="85">
        <f t="shared" si="261"/>
        <v>0</v>
      </c>
      <c r="CC285" s="85">
        <f t="shared" si="261"/>
        <v>0</v>
      </c>
      <c r="CD285" s="85">
        <f t="shared" si="261"/>
        <v>0</v>
      </c>
      <c r="CE285" s="85">
        <f t="shared" si="261"/>
        <v>0</v>
      </c>
      <c r="CF285" s="85">
        <f t="shared" si="261"/>
        <v>198810600</v>
      </c>
      <c r="CG285" s="85">
        <f t="shared" si="261"/>
        <v>198810600</v>
      </c>
      <c r="CH285" s="85">
        <f t="shared" si="261"/>
        <v>0</v>
      </c>
      <c r="CI285" s="85">
        <f t="shared" si="261"/>
        <v>0</v>
      </c>
      <c r="CJ285" s="85">
        <f t="shared" si="261"/>
        <v>0</v>
      </c>
      <c r="CK285" s="85">
        <f t="shared" si="261"/>
        <v>0</v>
      </c>
      <c r="CL285" s="85">
        <f t="shared" si="261"/>
        <v>0</v>
      </c>
      <c r="CM285" s="85">
        <f t="shared" si="261"/>
        <v>0</v>
      </c>
      <c r="CN285" s="85">
        <f t="shared" si="261"/>
        <v>0</v>
      </c>
      <c r="CO285" s="85">
        <f t="shared" si="261"/>
        <v>0</v>
      </c>
      <c r="CP285" s="85">
        <f t="shared" si="261"/>
        <v>0</v>
      </c>
      <c r="CQ285" s="85">
        <f t="shared" si="261"/>
        <v>437985000</v>
      </c>
      <c r="CR285" s="85">
        <f t="shared" si="261"/>
        <v>437985000</v>
      </c>
      <c r="CS285" s="85">
        <f t="shared" si="261"/>
        <v>0</v>
      </c>
      <c r="CT285" s="85">
        <f t="shared" si="261"/>
        <v>0</v>
      </c>
      <c r="CU285" s="85">
        <f t="shared" si="261"/>
        <v>0</v>
      </c>
      <c r="CV285" s="85">
        <f t="shared" si="261"/>
        <v>0</v>
      </c>
      <c r="CW285" s="85">
        <f t="shared" si="261"/>
        <v>0</v>
      </c>
      <c r="CX285" s="85">
        <f t="shared" si="261"/>
        <v>0</v>
      </c>
      <c r="CY285" s="85">
        <f t="shared" si="261"/>
        <v>0</v>
      </c>
      <c r="CZ285" s="85">
        <f t="shared" si="261"/>
        <v>0</v>
      </c>
      <c r="DA285" s="360">
        <f t="shared" si="261"/>
        <v>0</v>
      </c>
      <c r="DB285" s="85">
        <f t="shared" si="261"/>
        <v>3218636575.9499998</v>
      </c>
      <c r="DC285" s="5"/>
      <c r="DD285" s="5"/>
      <c r="DE285" s="5"/>
      <c r="DF285" s="5"/>
      <c r="DG285" s="5"/>
      <c r="DH285" s="5"/>
      <c r="DI285" s="5"/>
      <c r="DJ285" s="5"/>
      <c r="DK285" s="5"/>
      <c r="DL285" s="5"/>
      <c r="DM285" s="5"/>
      <c r="DN285" s="5"/>
      <c r="DO285" s="5"/>
      <c r="DP285" s="5"/>
      <c r="DQ285" s="5"/>
      <c r="DR285" s="5"/>
      <c r="DS285" s="5"/>
      <c r="DT285" s="5"/>
      <c r="DU285" s="81"/>
      <c r="DV285" s="81"/>
    </row>
    <row r="286" spans="1:126" s="20" customFormat="1" ht="126" customHeight="1" x14ac:dyDescent="0.25">
      <c r="A286" s="86" t="s">
        <v>387</v>
      </c>
      <c r="B286" s="93"/>
      <c r="C286" s="119"/>
      <c r="D286" s="100" t="s">
        <v>1439</v>
      </c>
      <c r="E286" s="13" t="s">
        <v>52</v>
      </c>
      <c r="F286" s="166">
        <v>0.25</v>
      </c>
      <c r="G286" s="12">
        <v>2018</v>
      </c>
      <c r="H286" s="13" t="s">
        <v>1440</v>
      </c>
      <c r="I286" s="150">
        <v>0.28000000000000003</v>
      </c>
      <c r="J286" s="23">
        <v>32</v>
      </c>
      <c r="K286" s="41" t="s">
        <v>1005</v>
      </c>
      <c r="L286" s="14">
        <v>10</v>
      </c>
      <c r="M286" s="251" t="s">
        <v>1441</v>
      </c>
      <c r="N286" s="245"/>
      <c r="O286" s="230"/>
      <c r="P286" s="185"/>
      <c r="Q286" s="169" t="s">
        <v>1510</v>
      </c>
      <c r="R286" s="21" t="s">
        <v>1511</v>
      </c>
      <c r="S286" s="13" t="s">
        <v>1512</v>
      </c>
      <c r="T286" s="12" t="s">
        <v>1513</v>
      </c>
      <c r="U286" s="21" t="s">
        <v>1514</v>
      </c>
      <c r="V286" s="13" t="s">
        <v>1515</v>
      </c>
      <c r="W286" s="12" t="s">
        <v>11</v>
      </c>
      <c r="X286" s="31">
        <v>16</v>
      </c>
      <c r="Y286" s="12">
        <v>2</v>
      </c>
      <c r="Z286" s="12">
        <v>6</v>
      </c>
      <c r="AA286" s="12">
        <v>4</v>
      </c>
      <c r="AB286" s="12">
        <v>4</v>
      </c>
      <c r="AC286" s="15">
        <f t="shared" ref="AC286:AC288" si="262">AG286+AK286+AO286+AS286+AW286+BA286+BE286+BI286+BM286+BQ286</f>
        <v>2442120721</v>
      </c>
      <c r="AD286" s="15">
        <f t="shared" ref="AD286:AD288" si="263">AH286+AL286+AP286+AT286+AX286+BB286+BF286+BJ286+BN286+BR286</f>
        <v>0</v>
      </c>
      <c r="AE286" s="15">
        <f t="shared" ref="AE286:AF288" si="264">AI286+AM286+AQ286+AU286+AY286+BC286+BG286+BK286+BO286+BS286</f>
        <v>0</v>
      </c>
      <c r="AF286" s="15">
        <f t="shared" si="264"/>
        <v>0</v>
      </c>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v>2442120721</v>
      </c>
      <c r="BF286" s="17"/>
      <c r="BG286" s="17"/>
      <c r="BH286" s="17"/>
      <c r="BI286" s="17"/>
      <c r="BJ286" s="17"/>
      <c r="BK286" s="17"/>
      <c r="BL286" s="17"/>
      <c r="BM286" s="17"/>
      <c r="BN286" s="17"/>
      <c r="BO286" s="17"/>
      <c r="BP286" s="17"/>
      <c r="BQ286" s="17"/>
      <c r="BR286" s="17"/>
      <c r="BS286" s="17"/>
      <c r="BT286" s="17"/>
      <c r="BU286" s="17">
        <f t="shared" si="228"/>
        <v>23843400</v>
      </c>
      <c r="BV286" s="17">
        <v>23843400</v>
      </c>
      <c r="BW286" s="17"/>
      <c r="BX286" s="17"/>
      <c r="BY286" s="17"/>
      <c r="BZ286" s="17"/>
      <c r="CA286" s="17"/>
      <c r="CB286" s="17"/>
      <c r="CC286" s="17"/>
      <c r="CD286" s="17"/>
      <c r="CE286" s="17"/>
      <c r="CF286" s="17">
        <f t="shared" ref="CF286:CF288" si="265">CG286+CH286+CI286+CJ286+CK286+CL286+CM286+CN286+CO286+CP286</f>
        <v>50000000</v>
      </c>
      <c r="CG286" s="17">
        <v>50000000</v>
      </c>
      <c r="CH286" s="17"/>
      <c r="CI286" s="17"/>
      <c r="CJ286" s="17"/>
      <c r="CK286" s="17"/>
      <c r="CL286" s="17"/>
      <c r="CM286" s="17"/>
      <c r="CN286" s="17"/>
      <c r="CO286" s="17"/>
      <c r="CP286" s="17"/>
      <c r="CQ286" s="17">
        <f t="shared" ref="CQ286:CQ288" si="266">CR286+CS286+CT286+CU286+CV286+CW286+CX286+CY286+CZ286+DA286</f>
        <v>137985000</v>
      </c>
      <c r="CR286" s="17">
        <v>137985000</v>
      </c>
      <c r="CS286" s="17"/>
      <c r="CT286" s="17"/>
      <c r="CU286" s="17"/>
      <c r="CV286" s="17"/>
      <c r="CW286" s="17"/>
      <c r="CX286" s="17"/>
      <c r="CY286" s="17"/>
      <c r="CZ286" s="17"/>
      <c r="DA286" s="361"/>
      <c r="DB286" s="371">
        <f>AC286+BU286+CF286+CQ286</f>
        <v>2653949121</v>
      </c>
      <c r="DC286" s="18"/>
      <c r="DD286" s="18"/>
      <c r="DE286" s="18"/>
      <c r="DF286" s="18"/>
      <c r="DG286" s="18"/>
      <c r="DH286" s="18"/>
      <c r="DI286" s="18"/>
      <c r="DJ286" s="18"/>
      <c r="DK286" s="18"/>
      <c r="DL286" s="18"/>
      <c r="DM286" s="18"/>
      <c r="DN286" s="18"/>
      <c r="DO286" s="18"/>
      <c r="DP286" s="18"/>
      <c r="DQ286" s="18"/>
      <c r="DR286" s="18"/>
      <c r="DS286" s="18"/>
      <c r="DT286" s="18"/>
      <c r="DU286" s="18"/>
      <c r="DV286" s="19"/>
    </row>
    <row r="287" spans="1:126" s="20" customFormat="1" ht="126" customHeight="1" x14ac:dyDescent="0.25">
      <c r="A287" s="86" t="s">
        <v>387</v>
      </c>
      <c r="B287" s="93"/>
      <c r="C287" s="119"/>
      <c r="D287" s="100" t="s">
        <v>1439</v>
      </c>
      <c r="E287" s="13" t="s">
        <v>52</v>
      </c>
      <c r="F287" s="166">
        <v>0.25</v>
      </c>
      <c r="G287" s="12">
        <v>2018</v>
      </c>
      <c r="H287" s="13" t="s">
        <v>1440</v>
      </c>
      <c r="I287" s="150">
        <v>0.28000000000000003</v>
      </c>
      <c r="J287" s="23">
        <v>32</v>
      </c>
      <c r="K287" s="41" t="s">
        <v>1005</v>
      </c>
      <c r="L287" s="14">
        <v>10</v>
      </c>
      <c r="M287" s="251" t="s">
        <v>1441</v>
      </c>
      <c r="N287" s="243"/>
      <c r="O287" s="226"/>
      <c r="P287" s="173"/>
      <c r="Q287" s="169" t="s">
        <v>1516</v>
      </c>
      <c r="R287" s="21" t="s">
        <v>1517</v>
      </c>
      <c r="S287" s="13" t="s">
        <v>157</v>
      </c>
      <c r="T287" s="12" t="s">
        <v>1518</v>
      </c>
      <c r="U287" s="21" t="s">
        <v>1519</v>
      </c>
      <c r="V287" s="13" t="s">
        <v>1520</v>
      </c>
      <c r="W287" s="12" t="s">
        <v>11</v>
      </c>
      <c r="X287" s="31">
        <v>6000</v>
      </c>
      <c r="Y287" s="12">
        <v>50</v>
      </c>
      <c r="Z287" s="12">
        <v>1950</v>
      </c>
      <c r="AA287" s="12">
        <v>2000</v>
      </c>
      <c r="AB287" s="12">
        <v>2000</v>
      </c>
      <c r="AC287" s="15">
        <f t="shared" si="262"/>
        <v>20000000</v>
      </c>
      <c r="AD287" s="15">
        <f t="shared" si="263"/>
        <v>0</v>
      </c>
      <c r="AE287" s="15">
        <f t="shared" si="264"/>
        <v>0</v>
      </c>
      <c r="AF287" s="15">
        <f t="shared" si="264"/>
        <v>0</v>
      </c>
      <c r="AG287" s="17">
        <v>20000000</v>
      </c>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f t="shared" si="228"/>
        <v>18348000</v>
      </c>
      <c r="BV287" s="17">
        <v>18348000</v>
      </c>
      <c r="BW287" s="17"/>
      <c r="BX287" s="17"/>
      <c r="BY287" s="17"/>
      <c r="BZ287" s="17"/>
      <c r="CA287" s="17"/>
      <c r="CB287" s="17"/>
      <c r="CC287" s="17"/>
      <c r="CD287" s="17"/>
      <c r="CE287" s="17"/>
      <c r="CF287" s="17">
        <f t="shared" si="265"/>
        <v>56000000</v>
      </c>
      <c r="CG287" s="17">
        <v>56000000</v>
      </c>
      <c r="CH287" s="17"/>
      <c r="CI287" s="17"/>
      <c r="CJ287" s="17"/>
      <c r="CK287" s="17"/>
      <c r="CL287" s="17"/>
      <c r="CM287" s="17"/>
      <c r="CN287" s="17"/>
      <c r="CO287" s="17"/>
      <c r="CP287" s="17"/>
      <c r="CQ287" s="17">
        <f t="shared" si="266"/>
        <v>150000000</v>
      </c>
      <c r="CR287" s="17">
        <v>150000000</v>
      </c>
      <c r="CS287" s="17"/>
      <c r="CT287" s="17"/>
      <c r="CU287" s="17"/>
      <c r="CV287" s="17"/>
      <c r="CW287" s="17"/>
      <c r="CX287" s="17"/>
      <c r="CY287" s="17"/>
      <c r="CZ287" s="17"/>
      <c r="DA287" s="361"/>
      <c r="DB287" s="371">
        <f>AC287+BU287+CF287+CQ287</f>
        <v>244348000</v>
      </c>
      <c r="DC287" s="18"/>
      <c r="DD287" s="18"/>
      <c r="DE287" s="18"/>
      <c r="DF287" s="18"/>
      <c r="DG287" s="18"/>
      <c r="DH287" s="18"/>
      <c r="DI287" s="18"/>
      <c r="DJ287" s="18"/>
      <c r="DK287" s="18"/>
      <c r="DL287" s="18"/>
      <c r="DM287" s="18"/>
      <c r="DN287" s="18"/>
      <c r="DO287" s="18"/>
      <c r="DP287" s="18"/>
      <c r="DQ287" s="18"/>
      <c r="DR287" s="18"/>
      <c r="DS287" s="18"/>
      <c r="DT287" s="18"/>
      <c r="DU287" s="18"/>
      <c r="DV287" s="19"/>
    </row>
    <row r="288" spans="1:126" s="20" customFormat="1" ht="126" customHeight="1" x14ac:dyDescent="0.25">
      <c r="A288" s="86" t="s">
        <v>387</v>
      </c>
      <c r="B288" s="93"/>
      <c r="C288" s="119"/>
      <c r="D288" s="100" t="s">
        <v>1439</v>
      </c>
      <c r="E288" s="13" t="s">
        <v>52</v>
      </c>
      <c r="F288" s="166">
        <v>0.25</v>
      </c>
      <c r="G288" s="12">
        <v>2018</v>
      </c>
      <c r="H288" s="13" t="s">
        <v>1440</v>
      </c>
      <c r="I288" s="150">
        <v>0.28000000000000003</v>
      </c>
      <c r="J288" s="23">
        <v>32</v>
      </c>
      <c r="K288" s="41" t="s">
        <v>1005</v>
      </c>
      <c r="L288" s="14">
        <v>10</v>
      </c>
      <c r="M288" s="251" t="s">
        <v>1441</v>
      </c>
      <c r="N288" s="246"/>
      <c r="O288" s="229"/>
      <c r="P288" s="189"/>
      <c r="Q288" s="169" t="s">
        <v>1521</v>
      </c>
      <c r="R288" s="21" t="s">
        <v>1522</v>
      </c>
      <c r="S288" s="13" t="s">
        <v>1523</v>
      </c>
      <c r="T288" s="12" t="s">
        <v>1524</v>
      </c>
      <c r="U288" s="21" t="s">
        <v>1525</v>
      </c>
      <c r="V288" s="13" t="s">
        <v>1526</v>
      </c>
      <c r="W288" s="382" t="s">
        <v>11</v>
      </c>
      <c r="X288" s="383">
        <v>100</v>
      </c>
      <c r="Y288" s="12">
        <v>0</v>
      </c>
      <c r="Z288" s="12">
        <v>20</v>
      </c>
      <c r="AA288" s="12">
        <v>30</v>
      </c>
      <c r="AB288" s="12">
        <v>50</v>
      </c>
      <c r="AC288" s="15">
        <f t="shared" si="262"/>
        <v>0</v>
      </c>
      <c r="AD288" s="15">
        <f t="shared" si="263"/>
        <v>0</v>
      </c>
      <c r="AE288" s="15">
        <f t="shared" si="264"/>
        <v>0</v>
      </c>
      <c r="AF288" s="15">
        <f t="shared" si="264"/>
        <v>0</v>
      </c>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f t="shared" si="228"/>
        <v>77528854.950000003</v>
      </c>
      <c r="BV288" s="17">
        <v>77528854.950000003</v>
      </c>
      <c r="BW288" s="17"/>
      <c r="BX288" s="17"/>
      <c r="BY288" s="17"/>
      <c r="BZ288" s="17"/>
      <c r="CA288" s="17"/>
      <c r="CB288" s="17"/>
      <c r="CC288" s="17"/>
      <c r="CD288" s="17"/>
      <c r="CE288" s="17"/>
      <c r="CF288" s="17">
        <f t="shared" si="265"/>
        <v>92810600</v>
      </c>
      <c r="CG288" s="17">
        <v>92810600</v>
      </c>
      <c r="CH288" s="17"/>
      <c r="CI288" s="17"/>
      <c r="CJ288" s="17"/>
      <c r="CK288" s="17"/>
      <c r="CL288" s="17"/>
      <c r="CM288" s="17"/>
      <c r="CN288" s="17"/>
      <c r="CO288" s="17"/>
      <c r="CP288" s="17"/>
      <c r="CQ288" s="17">
        <f t="shared" si="266"/>
        <v>150000000</v>
      </c>
      <c r="CR288" s="17">
        <v>150000000</v>
      </c>
      <c r="CS288" s="17"/>
      <c r="CT288" s="17"/>
      <c r="CU288" s="17"/>
      <c r="CV288" s="17"/>
      <c r="CW288" s="17"/>
      <c r="CX288" s="17"/>
      <c r="CY288" s="17"/>
      <c r="CZ288" s="17"/>
      <c r="DA288" s="361"/>
      <c r="DB288" s="371">
        <f>AC288+BU288+CF288+CQ288</f>
        <v>320339454.94999999</v>
      </c>
      <c r="DC288" s="18"/>
      <c r="DD288" s="18"/>
      <c r="DE288" s="18"/>
      <c r="DF288" s="18"/>
      <c r="DG288" s="18"/>
      <c r="DH288" s="18"/>
      <c r="DI288" s="18"/>
      <c r="DJ288" s="18"/>
      <c r="DK288" s="18"/>
      <c r="DL288" s="18"/>
      <c r="DM288" s="18"/>
      <c r="DN288" s="18"/>
      <c r="DO288" s="18"/>
      <c r="DP288" s="18"/>
      <c r="DQ288" s="18"/>
      <c r="DR288" s="18"/>
      <c r="DS288" s="18"/>
      <c r="DT288" s="18"/>
      <c r="DU288" s="18"/>
      <c r="DV288" s="19"/>
    </row>
    <row r="289" spans="1:126" s="7" customFormat="1" ht="27" customHeight="1" x14ac:dyDescent="0.25">
      <c r="A289" s="115"/>
      <c r="B289" s="125"/>
      <c r="C289" s="126"/>
      <c r="D289" s="118"/>
      <c r="E289" s="80"/>
      <c r="F289" s="141"/>
      <c r="G289" s="80"/>
      <c r="H289" s="80"/>
      <c r="I289" s="141"/>
      <c r="J289" s="80"/>
      <c r="K289" s="80"/>
      <c r="L289" s="80"/>
      <c r="M289" s="253"/>
      <c r="N289" s="284">
        <v>33</v>
      </c>
      <c r="O289" s="284" t="s">
        <v>1548</v>
      </c>
      <c r="P289" s="180" t="s">
        <v>57</v>
      </c>
      <c r="Q289" s="175"/>
      <c r="R289" s="419"/>
      <c r="S289" s="420"/>
      <c r="T289" s="420"/>
      <c r="U289" s="420"/>
      <c r="V289" s="420"/>
      <c r="W289" s="420"/>
      <c r="X289" s="414"/>
      <c r="Y289" s="414"/>
      <c r="Z289" s="414"/>
      <c r="AA289" s="414"/>
      <c r="AB289" s="109"/>
      <c r="AC289" s="85">
        <f t="shared" ref="AC289:DB289" si="267">SUM(AC290:AC296)</f>
        <v>1264291609</v>
      </c>
      <c r="AD289" s="85">
        <f t="shared" si="267"/>
        <v>196295112.33000001</v>
      </c>
      <c r="AE289" s="85">
        <f t="shared" si="267"/>
        <v>135998562.33333331</v>
      </c>
      <c r="AF289" s="85">
        <f t="shared" si="267"/>
        <v>0</v>
      </c>
      <c r="AG289" s="85">
        <f t="shared" si="267"/>
        <v>0</v>
      </c>
      <c r="AH289" s="85">
        <f t="shared" si="267"/>
        <v>0</v>
      </c>
      <c r="AI289" s="85">
        <f t="shared" si="267"/>
        <v>0</v>
      </c>
      <c r="AJ289" s="85">
        <f t="shared" si="267"/>
        <v>0</v>
      </c>
      <c r="AK289" s="85">
        <f t="shared" si="267"/>
        <v>1075115609</v>
      </c>
      <c r="AL289" s="85">
        <f t="shared" si="267"/>
        <v>141813333.33000001</v>
      </c>
      <c r="AM289" s="85">
        <f t="shared" si="267"/>
        <v>106733333.33333333</v>
      </c>
      <c r="AN289" s="85">
        <f t="shared" si="267"/>
        <v>0</v>
      </c>
      <c r="AO289" s="85">
        <f t="shared" si="267"/>
        <v>0</v>
      </c>
      <c r="AP289" s="85">
        <f t="shared" si="267"/>
        <v>0</v>
      </c>
      <c r="AQ289" s="85">
        <f t="shared" si="267"/>
        <v>0</v>
      </c>
      <c r="AR289" s="85">
        <f t="shared" si="267"/>
        <v>0</v>
      </c>
      <c r="AS289" s="85">
        <f t="shared" si="267"/>
        <v>0</v>
      </c>
      <c r="AT289" s="85">
        <f t="shared" si="267"/>
        <v>0</v>
      </c>
      <c r="AU289" s="85">
        <f t="shared" si="267"/>
        <v>0</v>
      </c>
      <c r="AV289" s="85">
        <f t="shared" si="267"/>
        <v>0</v>
      </c>
      <c r="AW289" s="85">
        <f t="shared" si="267"/>
        <v>0</v>
      </c>
      <c r="AX289" s="85">
        <f t="shared" si="267"/>
        <v>0</v>
      </c>
      <c r="AY289" s="85">
        <f t="shared" si="267"/>
        <v>0</v>
      </c>
      <c r="AZ289" s="85">
        <f t="shared" si="267"/>
        <v>0</v>
      </c>
      <c r="BA289" s="85">
        <f t="shared" si="267"/>
        <v>0</v>
      </c>
      <c r="BB289" s="85">
        <f t="shared" si="267"/>
        <v>0</v>
      </c>
      <c r="BC289" s="85">
        <f t="shared" si="267"/>
        <v>0</v>
      </c>
      <c r="BD289" s="85">
        <f t="shared" si="267"/>
        <v>0</v>
      </c>
      <c r="BE289" s="85">
        <f t="shared" si="267"/>
        <v>0</v>
      </c>
      <c r="BF289" s="85">
        <f t="shared" si="267"/>
        <v>0</v>
      </c>
      <c r="BG289" s="85">
        <f t="shared" si="267"/>
        <v>0</v>
      </c>
      <c r="BH289" s="85">
        <f t="shared" si="267"/>
        <v>0</v>
      </c>
      <c r="BI289" s="85">
        <f t="shared" si="267"/>
        <v>0</v>
      </c>
      <c r="BJ289" s="85">
        <f t="shared" si="267"/>
        <v>0</v>
      </c>
      <c r="BK289" s="85">
        <f t="shared" si="267"/>
        <v>0</v>
      </c>
      <c r="BL289" s="85">
        <f t="shared" si="267"/>
        <v>0</v>
      </c>
      <c r="BM289" s="85">
        <f t="shared" si="267"/>
        <v>0</v>
      </c>
      <c r="BN289" s="85">
        <f t="shared" si="267"/>
        <v>0</v>
      </c>
      <c r="BO289" s="85">
        <f t="shared" si="267"/>
        <v>0</v>
      </c>
      <c r="BP289" s="85">
        <f t="shared" si="267"/>
        <v>0</v>
      </c>
      <c r="BQ289" s="85">
        <f t="shared" si="267"/>
        <v>189176000</v>
      </c>
      <c r="BR289" s="85">
        <f t="shared" si="267"/>
        <v>54481779</v>
      </c>
      <c r="BS289" s="85">
        <f t="shared" si="267"/>
        <v>29265229</v>
      </c>
      <c r="BT289" s="85">
        <f t="shared" si="267"/>
        <v>0</v>
      </c>
      <c r="BU289" s="85">
        <f t="shared" si="267"/>
        <v>581819959.90184903</v>
      </c>
      <c r="BV289" s="85">
        <f t="shared" si="267"/>
        <v>0</v>
      </c>
      <c r="BW289" s="85">
        <f t="shared" si="267"/>
        <v>581819959.90184903</v>
      </c>
      <c r="BX289" s="85">
        <f t="shared" si="267"/>
        <v>0</v>
      </c>
      <c r="BY289" s="85">
        <f t="shared" si="267"/>
        <v>0</v>
      </c>
      <c r="BZ289" s="85">
        <f t="shared" si="267"/>
        <v>0</v>
      </c>
      <c r="CA289" s="85">
        <f t="shared" si="267"/>
        <v>0</v>
      </c>
      <c r="CB289" s="85">
        <f t="shared" si="267"/>
        <v>0</v>
      </c>
      <c r="CC289" s="85">
        <f t="shared" si="267"/>
        <v>0</v>
      </c>
      <c r="CD289" s="85">
        <f t="shared" si="267"/>
        <v>0</v>
      </c>
      <c r="CE289" s="85">
        <f t="shared" si="267"/>
        <v>0</v>
      </c>
      <c r="CF289" s="85">
        <f t="shared" si="267"/>
        <v>674183878.407408</v>
      </c>
      <c r="CG289" s="85">
        <f t="shared" si="267"/>
        <v>0</v>
      </c>
      <c r="CH289" s="85">
        <f t="shared" si="267"/>
        <v>674183878.407408</v>
      </c>
      <c r="CI289" s="85">
        <f t="shared" si="267"/>
        <v>0</v>
      </c>
      <c r="CJ289" s="85">
        <f t="shared" si="267"/>
        <v>0</v>
      </c>
      <c r="CK289" s="85">
        <f t="shared" si="267"/>
        <v>0</v>
      </c>
      <c r="CL289" s="85">
        <f t="shared" si="267"/>
        <v>0</v>
      </c>
      <c r="CM289" s="85">
        <f t="shared" si="267"/>
        <v>0</v>
      </c>
      <c r="CN289" s="85">
        <f t="shared" si="267"/>
        <v>0</v>
      </c>
      <c r="CO289" s="85">
        <f t="shared" si="267"/>
        <v>0</v>
      </c>
      <c r="CP289" s="85">
        <f t="shared" si="267"/>
        <v>0</v>
      </c>
      <c r="CQ289" s="85">
        <f t="shared" si="267"/>
        <v>771565994.05555606</v>
      </c>
      <c r="CR289" s="85">
        <f t="shared" si="267"/>
        <v>0</v>
      </c>
      <c r="CS289" s="85">
        <f t="shared" si="267"/>
        <v>771565994.05555606</v>
      </c>
      <c r="CT289" s="85">
        <f t="shared" si="267"/>
        <v>0</v>
      </c>
      <c r="CU289" s="85">
        <f t="shared" si="267"/>
        <v>0</v>
      </c>
      <c r="CV289" s="85">
        <f t="shared" si="267"/>
        <v>0</v>
      </c>
      <c r="CW289" s="85">
        <f t="shared" si="267"/>
        <v>0</v>
      </c>
      <c r="CX289" s="85">
        <f t="shared" si="267"/>
        <v>0</v>
      </c>
      <c r="CY289" s="85">
        <f t="shared" si="267"/>
        <v>0</v>
      </c>
      <c r="CZ289" s="85">
        <f t="shared" si="267"/>
        <v>0</v>
      </c>
      <c r="DA289" s="360">
        <f t="shared" si="267"/>
        <v>0</v>
      </c>
      <c r="DB289" s="85">
        <f t="shared" si="267"/>
        <v>3291861441.3648129</v>
      </c>
      <c r="DC289" s="5"/>
      <c r="DD289" s="5"/>
      <c r="DE289" s="5"/>
      <c r="DF289" s="5"/>
      <c r="DG289" s="5"/>
      <c r="DH289" s="5"/>
      <c r="DI289" s="5"/>
      <c r="DJ289" s="5"/>
      <c r="DK289" s="5"/>
      <c r="DL289" s="5"/>
      <c r="DM289" s="5"/>
      <c r="DN289" s="5"/>
      <c r="DO289" s="5"/>
      <c r="DP289" s="5"/>
      <c r="DQ289" s="5"/>
      <c r="DR289" s="5"/>
      <c r="DS289" s="5"/>
      <c r="DT289" s="5"/>
      <c r="DU289" s="81"/>
      <c r="DV289" s="81"/>
    </row>
    <row r="290" spans="1:126" s="20" customFormat="1" ht="126" customHeight="1" x14ac:dyDescent="0.25">
      <c r="A290" s="86" t="s">
        <v>872</v>
      </c>
      <c r="B290" s="93"/>
      <c r="C290" s="119"/>
      <c r="D290" s="100" t="s">
        <v>986</v>
      </c>
      <c r="E290" s="13" t="s">
        <v>318</v>
      </c>
      <c r="F290" s="134" t="s">
        <v>1169</v>
      </c>
      <c r="G290" s="12">
        <v>2018</v>
      </c>
      <c r="H290" s="13" t="s">
        <v>1170</v>
      </c>
      <c r="I290" s="149">
        <v>0.14630000000000001</v>
      </c>
      <c r="J290" s="12">
        <v>40</v>
      </c>
      <c r="K290" s="252" t="s">
        <v>1180</v>
      </c>
      <c r="L290" s="14">
        <v>7</v>
      </c>
      <c r="M290" s="252" t="s">
        <v>1180</v>
      </c>
      <c r="N290" s="245"/>
      <c r="O290" s="287"/>
      <c r="P290" s="185"/>
      <c r="Q290" s="169" t="s">
        <v>1549</v>
      </c>
      <c r="R290" s="12" t="s">
        <v>1550</v>
      </c>
      <c r="S290" s="13" t="s">
        <v>1551</v>
      </c>
      <c r="T290" s="12" t="s">
        <v>1552</v>
      </c>
      <c r="U290" s="12" t="s">
        <v>1553</v>
      </c>
      <c r="V290" s="13" t="s">
        <v>1554</v>
      </c>
      <c r="W290" s="12" t="s">
        <v>11</v>
      </c>
      <c r="X290" s="12">
        <v>12</v>
      </c>
      <c r="Y290" s="12">
        <v>3</v>
      </c>
      <c r="Z290" s="12">
        <v>3</v>
      </c>
      <c r="AA290" s="12">
        <v>3</v>
      </c>
      <c r="AB290" s="12">
        <v>3</v>
      </c>
      <c r="AC290" s="15">
        <f t="shared" ref="AC290:AC296" si="268">AG290+AK290+AO290+AS290+AW290+BA290+BE290+BI290+BM290+BQ290</f>
        <v>89176000</v>
      </c>
      <c r="AD290" s="15">
        <f t="shared" ref="AD290:AD296" si="269">AH290+AL290+AP290+AT290+AX290+BB290+BF290+BJ290+BN290+BR290</f>
        <v>38238375</v>
      </c>
      <c r="AE290" s="15">
        <f t="shared" ref="AE290:AF296" si="270">AI290+AM290+AQ290+AU290+AY290+BC290+BG290+BK290+BO290+BS290</f>
        <v>27321825</v>
      </c>
      <c r="AF290" s="15">
        <f t="shared" si="270"/>
        <v>0</v>
      </c>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v>89176000</v>
      </c>
      <c r="BR290" s="17">
        <v>38238375</v>
      </c>
      <c r="BS290" s="17">
        <v>27321825</v>
      </c>
      <c r="BT290" s="17"/>
      <c r="BU290" s="17">
        <f t="shared" si="228"/>
        <v>11382603.517037001</v>
      </c>
      <c r="BV290" s="17"/>
      <c r="BW290" s="17">
        <v>11382603.517037001</v>
      </c>
      <c r="BX290" s="17"/>
      <c r="BY290" s="17"/>
      <c r="BZ290" s="17"/>
      <c r="CA290" s="17"/>
      <c r="CB290" s="17"/>
      <c r="CC290" s="17"/>
      <c r="CD290" s="17"/>
      <c r="CE290" s="17"/>
      <c r="CF290" s="17">
        <f t="shared" ref="CF290:CF296" si="271">CG290+CH290+CI290+CJ290+CK290+CL290+CM290+CN290+CO290+CP290</f>
        <v>0</v>
      </c>
      <c r="CG290" s="17"/>
      <c r="CH290" s="17"/>
      <c r="CI290" s="17"/>
      <c r="CJ290" s="17"/>
      <c r="CK290" s="17"/>
      <c r="CL290" s="17"/>
      <c r="CM290" s="17"/>
      <c r="CN290" s="17"/>
      <c r="CO290" s="17"/>
      <c r="CP290" s="17"/>
      <c r="CQ290" s="17">
        <f t="shared" ref="CQ290:CQ296" si="272">CR290+CS290+CT290+CU290+CV290+CW290+CX290+CY290+CZ290+DA290</f>
        <v>0</v>
      </c>
      <c r="CR290" s="17"/>
      <c r="CS290" s="17"/>
      <c r="CT290" s="17"/>
      <c r="CU290" s="17"/>
      <c r="CV290" s="17"/>
      <c r="CW290" s="17"/>
      <c r="CX290" s="17"/>
      <c r="CY290" s="17"/>
      <c r="CZ290" s="17"/>
      <c r="DA290" s="361"/>
      <c r="DB290" s="371">
        <f t="shared" ref="DB290:DB296" si="273">AC290+BU290+CF290+CQ290</f>
        <v>100558603.517037</v>
      </c>
      <c r="DC290" s="18"/>
      <c r="DD290" s="18"/>
      <c r="DE290" s="18"/>
      <c r="DF290" s="18"/>
      <c r="DG290" s="18"/>
      <c r="DH290" s="18"/>
      <c r="DI290" s="18"/>
      <c r="DJ290" s="18"/>
      <c r="DK290" s="18"/>
      <c r="DL290" s="18"/>
      <c r="DM290" s="18"/>
      <c r="DN290" s="18"/>
      <c r="DO290" s="18"/>
      <c r="DP290" s="18"/>
      <c r="DQ290" s="18"/>
      <c r="DR290" s="18"/>
      <c r="DS290" s="18"/>
      <c r="DT290" s="18"/>
      <c r="DU290" s="18"/>
      <c r="DV290" s="19"/>
    </row>
    <row r="291" spans="1:126" s="20" customFormat="1" ht="126" customHeight="1" x14ac:dyDescent="0.25">
      <c r="A291" s="86" t="s">
        <v>872</v>
      </c>
      <c r="B291" s="93"/>
      <c r="C291" s="119"/>
      <c r="D291" s="100" t="s">
        <v>986</v>
      </c>
      <c r="E291" s="13" t="s">
        <v>319</v>
      </c>
      <c r="F291" s="134" t="s">
        <v>1555</v>
      </c>
      <c r="G291" s="12">
        <v>2018</v>
      </c>
      <c r="H291" s="13" t="s">
        <v>1170</v>
      </c>
      <c r="I291" s="149">
        <v>4.9799999999999997E-2</v>
      </c>
      <c r="J291" s="12">
        <v>40</v>
      </c>
      <c r="K291" s="252" t="s">
        <v>1180</v>
      </c>
      <c r="L291" s="14">
        <v>7</v>
      </c>
      <c r="M291" s="252" t="s">
        <v>1180</v>
      </c>
      <c r="N291" s="243"/>
      <c r="O291" s="242"/>
      <c r="P291" s="173"/>
      <c r="Q291" s="169" t="s">
        <v>1556</v>
      </c>
      <c r="R291" s="12" t="s">
        <v>1557</v>
      </c>
      <c r="S291" s="13" t="s">
        <v>1558</v>
      </c>
      <c r="T291" s="12" t="s">
        <v>1559</v>
      </c>
      <c r="U291" s="12" t="s">
        <v>1560</v>
      </c>
      <c r="V291" s="13" t="s">
        <v>1558</v>
      </c>
      <c r="W291" s="12" t="s">
        <v>11</v>
      </c>
      <c r="X291" s="12">
        <v>100</v>
      </c>
      <c r="Y291" s="12"/>
      <c r="Z291" s="12">
        <v>35</v>
      </c>
      <c r="AA291" s="12">
        <v>35</v>
      </c>
      <c r="AB291" s="12">
        <v>30</v>
      </c>
      <c r="AC291" s="15">
        <f t="shared" si="268"/>
        <v>0</v>
      </c>
      <c r="AD291" s="15">
        <f t="shared" si="269"/>
        <v>0</v>
      </c>
      <c r="AE291" s="15">
        <f t="shared" si="270"/>
        <v>0</v>
      </c>
      <c r="AF291" s="15">
        <f t="shared" si="270"/>
        <v>0</v>
      </c>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f t="shared" si="228"/>
        <v>0</v>
      </c>
      <c r="BV291" s="17"/>
      <c r="BW291" s="17"/>
      <c r="BX291" s="17"/>
      <c r="BY291" s="17"/>
      <c r="BZ291" s="17"/>
      <c r="CA291" s="17"/>
      <c r="CB291" s="17"/>
      <c r="CC291" s="17"/>
      <c r="CD291" s="17"/>
      <c r="CE291" s="17"/>
      <c r="CF291" s="17">
        <f t="shared" si="271"/>
        <v>0</v>
      </c>
      <c r="CG291" s="17"/>
      <c r="CH291" s="17"/>
      <c r="CI291" s="17"/>
      <c r="CJ291" s="17"/>
      <c r="CK291" s="17"/>
      <c r="CL291" s="17"/>
      <c r="CM291" s="17"/>
      <c r="CN291" s="17"/>
      <c r="CO291" s="17"/>
      <c r="CP291" s="17"/>
      <c r="CQ291" s="17">
        <f t="shared" si="272"/>
        <v>300000000</v>
      </c>
      <c r="CR291" s="17"/>
      <c r="CS291" s="17">
        <v>300000000</v>
      </c>
      <c r="CT291" s="17"/>
      <c r="CU291" s="17"/>
      <c r="CV291" s="17"/>
      <c r="CW291" s="17"/>
      <c r="CX291" s="17"/>
      <c r="CY291" s="17"/>
      <c r="CZ291" s="17"/>
      <c r="DA291" s="361"/>
      <c r="DB291" s="371">
        <f t="shared" si="273"/>
        <v>300000000</v>
      </c>
      <c r="DC291" s="18"/>
      <c r="DD291" s="18"/>
      <c r="DE291" s="18"/>
      <c r="DF291" s="18"/>
      <c r="DG291" s="18"/>
      <c r="DH291" s="18"/>
      <c r="DI291" s="18"/>
      <c r="DJ291" s="18"/>
      <c r="DK291" s="18"/>
      <c r="DL291" s="18"/>
      <c r="DM291" s="18"/>
      <c r="DN291" s="18"/>
      <c r="DO291" s="18"/>
      <c r="DP291" s="18"/>
      <c r="DQ291" s="18"/>
      <c r="DR291" s="18"/>
      <c r="DS291" s="18"/>
      <c r="DT291" s="18"/>
      <c r="DU291" s="18"/>
      <c r="DV291" s="19"/>
    </row>
    <row r="292" spans="1:126" s="20" customFormat="1" ht="126" customHeight="1" x14ac:dyDescent="0.25">
      <c r="A292" s="86" t="s">
        <v>376</v>
      </c>
      <c r="B292" s="93"/>
      <c r="C292" s="119"/>
      <c r="D292" s="100" t="s">
        <v>986</v>
      </c>
      <c r="E292" s="13" t="s">
        <v>58</v>
      </c>
      <c r="F292" s="134" t="s">
        <v>1169</v>
      </c>
      <c r="G292" s="12">
        <v>2018</v>
      </c>
      <c r="H292" s="13" t="s">
        <v>1170</v>
      </c>
      <c r="I292" s="149">
        <v>0.14630000000000001</v>
      </c>
      <c r="J292" s="12">
        <v>40</v>
      </c>
      <c r="K292" s="12" t="s">
        <v>1180</v>
      </c>
      <c r="L292" s="14">
        <v>7</v>
      </c>
      <c r="M292" s="252" t="s">
        <v>1180</v>
      </c>
      <c r="N292" s="243"/>
      <c r="O292" s="242"/>
      <c r="P292" s="173"/>
      <c r="Q292" s="169" t="s">
        <v>1561</v>
      </c>
      <c r="R292" s="12" t="s">
        <v>1562</v>
      </c>
      <c r="S292" s="13" t="s">
        <v>1563</v>
      </c>
      <c r="T292" s="12" t="s">
        <v>1564</v>
      </c>
      <c r="U292" s="12" t="s">
        <v>1565</v>
      </c>
      <c r="V292" s="13" t="s">
        <v>1563</v>
      </c>
      <c r="W292" s="12" t="s">
        <v>11</v>
      </c>
      <c r="X292" s="12">
        <v>300</v>
      </c>
      <c r="Y292" s="12">
        <v>10</v>
      </c>
      <c r="Z292" s="12">
        <v>50</v>
      </c>
      <c r="AA292" s="12">
        <v>120</v>
      </c>
      <c r="AB292" s="12">
        <v>120</v>
      </c>
      <c r="AC292" s="15">
        <f t="shared" si="268"/>
        <v>702546165</v>
      </c>
      <c r="AD292" s="15">
        <f t="shared" si="269"/>
        <v>0</v>
      </c>
      <c r="AE292" s="15">
        <f t="shared" si="270"/>
        <v>0</v>
      </c>
      <c r="AF292" s="15">
        <f t="shared" si="270"/>
        <v>0</v>
      </c>
      <c r="AG292" s="17"/>
      <c r="AH292" s="17"/>
      <c r="AI292" s="17"/>
      <c r="AJ292" s="17"/>
      <c r="AK292" s="17">
        <v>702546165</v>
      </c>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f t="shared" si="228"/>
        <v>175041140.24074101</v>
      </c>
      <c r="BV292" s="17"/>
      <c r="BW292" s="17">
        <v>175041140.24074101</v>
      </c>
      <c r="BX292" s="17"/>
      <c r="BY292" s="17"/>
      <c r="BZ292" s="17"/>
      <c r="CA292" s="17"/>
      <c r="CB292" s="17"/>
      <c r="CC292" s="17"/>
      <c r="CD292" s="17"/>
      <c r="CE292" s="17"/>
      <c r="CF292" s="17">
        <f t="shared" si="271"/>
        <v>205774169.74074101</v>
      </c>
      <c r="CG292" s="17"/>
      <c r="CH292" s="17">
        <v>205774169.74074101</v>
      </c>
      <c r="CI292" s="17"/>
      <c r="CJ292" s="17"/>
      <c r="CK292" s="17"/>
      <c r="CL292" s="17"/>
      <c r="CM292" s="17"/>
      <c r="CN292" s="17"/>
      <c r="CO292" s="17"/>
      <c r="CP292" s="17"/>
      <c r="CQ292" s="17">
        <f t="shared" si="272"/>
        <v>0</v>
      </c>
      <c r="CR292" s="17"/>
      <c r="CS292" s="17"/>
      <c r="CT292" s="17"/>
      <c r="CU292" s="17"/>
      <c r="CV292" s="17"/>
      <c r="CW292" s="17"/>
      <c r="CX292" s="17"/>
      <c r="CY292" s="17"/>
      <c r="CZ292" s="17"/>
      <c r="DA292" s="361"/>
      <c r="DB292" s="371">
        <f t="shared" si="273"/>
        <v>1083361474.981482</v>
      </c>
      <c r="DC292" s="18"/>
      <c r="DD292" s="18"/>
      <c r="DE292" s="18"/>
      <c r="DF292" s="18"/>
      <c r="DG292" s="18"/>
      <c r="DH292" s="18"/>
      <c r="DI292" s="18"/>
      <c r="DJ292" s="18"/>
      <c r="DK292" s="18"/>
      <c r="DL292" s="18"/>
      <c r="DM292" s="18"/>
      <c r="DN292" s="18"/>
      <c r="DO292" s="18"/>
      <c r="DP292" s="18"/>
      <c r="DQ292" s="18"/>
      <c r="DR292" s="18"/>
      <c r="DS292" s="18"/>
      <c r="DT292" s="18"/>
      <c r="DU292" s="18"/>
      <c r="DV292" s="19"/>
    </row>
    <row r="293" spans="1:126" s="20" customFormat="1" ht="126" customHeight="1" x14ac:dyDescent="0.25">
      <c r="A293" s="86" t="s">
        <v>872</v>
      </c>
      <c r="B293" s="93"/>
      <c r="C293" s="119"/>
      <c r="D293" s="100" t="s">
        <v>986</v>
      </c>
      <c r="E293" s="13" t="s">
        <v>319</v>
      </c>
      <c r="F293" s="134" t="s">
        <v>1555</v>
      </c>
      <c r="G293" s="12">
        <v>2018</v>
      </c>
      <c r="H293" s="13" t="s">
        <v>1170</v>
      </c>
      <c r="I293" s="149">
        <v>4.9799999999999997E-2</v>
      </c>
      <c r="J293" s="12">
        <v>45</v>
      </c>
      <c r="K293" s="252" t="s">
        <v>1180</v>
      </c>
      <c r="L293" s="14">
        <v>7</v>
      </c>
      <c r="M293" s="252" t="s">
        <v>1180</v>
      </c>
      <c r="N293" s="243"/>
      <c r="O293" s="242"/>
      <c r="P293" s="173"/>
      <c r="Q293" s="169" t="s">
        <v>1566</v>
      </c>
      <c r="R293" s="12" t="s">
        <v>1567</v>
      </c>
      <c r="S293" s="13" t="s">
        <v>1568</v>
      </c>
      <c r="T293" s="12" t="s">
        <v>1569</v>
      </c>
      <c r="U293" s="12" t="s">
        <v>1570</v>
      </c>
      <c r="V293" s="13" t="s">
        <v>1568</v>
      </c>
      <c r="W293" s="12" t="s">
        <v>11</v>
      </c>
      <c r="X293" s="12">
        <v>100</v>
      </c>
      <c r="Y293" s="12">
        <v>25</v>
      </c>
      <c r="Z293" s="12">
        <v>25</v>
      </c>
      <c r="AA293" s="12">
        <v>25</v>
      </c>
      <c r="AB293" s="12">
        <v>25</v>
      </c>
      <c r="AC293" s="15">
        <f t="shared" si="268"/>
        <v>100000000</v>
      </c>
      <c r="AD293" s="15">
        <f t="shared" si="269"/>
        <v>16243404</v>
      </c>
      <c r="AE293" s="15">
        <f t="shared" si="270"/>
        <v>1943404</v>
      </c>
      <c r="AF293" s="15">
        <f t="shared" si="270"/>
        <v>0</v>
      </c>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v>100000000</v>
      </c>
      <c r="BR293" s="17">
        <v>16243404</v>
      </c>
      <c r="BS293" s="17">
        <v>1943404</v>
      </c>
      <c r="BT293" s="17"/>
      <c r="BU293" s="17">
        <f t="shared" si="228"/>
        <v>0</v>
      </c>
      <c r="BV293" s="17"/>
      <c r="BW293" s="17"/>
      <c r="BX293" s="17"/>
      <c r="BY293" s="17"/>
      <c r="BZ293" s="17"/>
      <c r="CA293" s="17"/>
      <c r="CB293" s="17"/>
      <c r="CC293" s="17"/>
      <c r="CD293" s="17"/>
      <c r="CE293" s="17"/>
      <c r="CF293" s="17">
        <f t="shared" si="271"/>
        <v>358165728.66666698</v>
      </c>
      <c r="CG293" s="17"/>
      <c r="CH293" s="17">
        <v>358165728.66666698</v>
      </c>
      <c r="CI293" s="17"/>
      <c r="CJ293" s="17"/>
      <c r="CK293" s="17"/>
      <c r="CL293" s="17"/>
      <c r="CM293" s="17"/>
      <c r="CN293" s="17"/>
      <c r="CO293" s="17"/>
      <c r="CP293" s="17"/>
      <c r="CQ293" s="17">
        <f t="shared" si="272"/>
        <v>224344807</v>
      </c>
      <c r="CR293" s="17"/>
      <c r="CS293" s="17">
        <v>224344807</v>
      </c>
      <c r="CT293" s="17"/>
      <c r="CU293" s="17"/>
      <c r="CV293" s="17"/>
      <c r="CW293" s="17"/>
      <c r="CX293" s="17"/>
      <c r="CY293" s="17"/>
      <c r="CZ293" s="17"/>
      <c r="DA293" s="361"/>
      <c r="DB293" s="371">
        <f t="shared" si="273"/>
        <v>682510535.66666698</v>
      </c>
      <c r="DC293" s="18"/>
      <c r="DD293" s="18"/>
      <c r="DE293" s="18"/>
      <c r="DF293" s="18"/>
      <c r="DG293" s="18"/>
      <c r="DH293" s="18"/>
      <c r="DI293" s="18"/>
      <c r="DJ293" s="18"/>
      <c r="DK293" s="18"/>
      <c r="DL293" s="18"/>
      <c r="DM293" s="18"/>
      <c r="DN293" s="18"/>
      <c r="DO293" s="18"/>
      <c r="DP293" s="18"/>
      <c r="DQ293" s="18"/>
      <c r="DR293" s="18"/>
      <c r="DS293" s="18"/>
      <c r="DT293" s="18"/>
      <c r="DU293" s="18"/>
      <c r="DV293" s="19"/>
    </row>
    <row r="294" spans="1:126" s="20" customFormat="1" ht="126" customHeight="1" x14ac:dyDescent="0.25">
      <c r="A294" s="86" t="s">
        <v>872</v>
      </c>
      <c r="B294" s="93"/>
      <c r="C294" s="119"/>
      <c r="D294" s="100" t="s">
        <v>986</v>
      </c>
      <c r="E294" s="13" t="s">
        <v>318</v>
      </c>
      <c r="F294" s="134" t="s">
        <v>1169</v>
      </c>
      <c r="G294" s="12">
        <v>2018</v>
      </c>
      <c r="H294" s="13" t="s">
        <v>1170</v>
      </c>
      <c r="I294" s="149">
        <v>0.14630000000000001</v>
      </c>
      <c r="J294" s="12">
        <v>40</v>
      </c>
      <c r="K294" s="252" t="s">
        <v>1180</v>
      </c>
      <c r="L294" s="14">
        <v>7</v>
      </c>
      <c r="M294" s="252" t="s">
        <v>1180</v>
      </c>
      <c r="N294" s="243"/>
      <c r="O294" s="242"/>
      <c r="P294" s="173"/>
      <c r="Q294" s="169" t="s">
        <v>1571</v>
      </c>
      <c r="R294" s="12" t="s">
        <v>1572</v>
      </c>
      <c r="S294" s="13" t="s">
        <v>1573</v>
      </c>
      <c r="T294" s="12" t="s">
        <v>1574</v>
      </c>
      <c r="U294" s="12" t="s">
        <v>1575</v>
      </c>
      <c r="V294" s="13" t="s">
        <v>1573</v>
      </c>
      <c r="W294" s="12" t="s">
        <v>11</v>
      </c>
      <c r="X294" s="12">
        <v>300</v>
      </c>
      <c r="Y294" s="12">
        <v>75</v>
      </c>
      <c r="Z294" s="12">
        <v>75</v>
      </c>
      <c r="AA294" s="12">
        <v>75</v>
      </c>
      <c r="AB294" s="12">
        <v>75</v>
      </c>
      <c r="AC294" s="15">
        <f t="shared" si="268"/>
        <v>172569444</v>
      </c>
      <c r="AD294" s="15">
        <f t="shared" si="269"/>
        <v>141813333.33000001</v>
      </c>
      <c r="AE294" s="15">
        <f t="shared" si="270"/>
        <v>106733333.33333333</v>
      </c>
      <c r="AF294" s="15">
        <f t="shared" si="270"/>
        <v>0</v>
      </c>
      <c r="AG294" s="17"/>
      <c r="AH294" s="17"/>
      <c r="AI294" s="17"/>
      <c r="AJ294" s="17"/>
      <c r="AK294" s="17">
        <v>172569444</v>
      </c>
      <c r="AL294" s="17">
        <v>141813333.33000001</v>
      </c>
      <c r="AM294" s="17">
        <v>106733333.33333333</v>
      </c>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f t="shared" si="228"/>
        <v>195396216.14407101</v>
      </c>
      <c r="BV294" s="17"/>
      <c r="BW294" s="17">
        <v>195396216.14407101</v>
      </c>
      <c r="BX294" s="17"/>
      <c r="BY294" s="17"/>
      <c r="BZ294" s="17"/>
      <c r="CA294" s="17"/>
      <c r="CB294" s="17"/>
      <c r="CC294" s="17"/>
      <c r="CD294" s="17"/>
      <c r="CE294" s="17"/>
      <c r="CF294" s="17">
        <f t="shared" si="271"/>
        <v>0</v>
      </c>
      <c r="CG294" s="17"/>
      <c r="CH294" s="17"/>
      <c r="CI294" s="17"/>
      <c r="CJ294" s="17"/>
      <c r="CK294" s="17"/>
      <c r="CL294" s="17"/>
      <c r="CM294" s="17"/>
      <c r="CN294" s="17"/>
      <c r="CO294" s="17"/>
      <c r="CP294" s="17"/>
      <c r="CQ294" s="17">
        <f t="shared" si="272"/>
        <v>247221187.055556</v>
      </c>
      <c r="CR294" s="17"/>
      <c r="CS294" s="17">
        <v>247221187.055556</v>
      </c>
      <c r="CT294" s="17"/>
      <c r="CU294" s="17"/>
      <c r="CV294" s="17"/>
      <c r="CW294" s="17"/>
      <c r="CX294" s="17"/>
      <c r="CY294" s="17"/>
      <c r="CZ294" s="17"/>
      <c r="DA294" s="361"/>
      <c r="DB294" s="371">
        <f t="shared" si="273"/>
        <v>615186847.19962692</v>
      </c>
      <c r="DC294" s="18"/>
      <c r="DD294" s="18"/>
      <c r="DE294" s="18"/>
      <c r="DF294" s="18"/>
      <c r="DG294" s="18"/>
      <c r="DH294" s="18"/>
      <c r="DI294" s="18"/>
      <c r="DJ294" s="18"/>
      <c r="DK294" s="18"/>
      <c r="DL294" s="18"/>
      <c r="DM294" s="18"/>
      <c r="DN294" s="18"/>
      <c r="DO294" s="18"/>
      <c r="DP294" s="18"/>
      <c r="DQ294" s="18"/>
      <c r="DR294" s="18"/>
      <c r="DS294" s="18"/>
      <c r="DT294" s="18"/>
      <c r="DU294" s="18"/>
      <c r="DV294" s="19"/>
    </row>
    <row r="295" spans="1:126" s="20" customFormat="1" ht="126" customHeight="1" x14ac:dyDescent="0.25">
      <c r="A295" s="86" t="s">
        <v>872</v>
      </c>
      <c r="B295" s="93"/>
      <c r="C295" s="119"/>
      <c r="D295" s="100" t="s">
        <v>986</v>
      </c>
      <c r="E295" s="13" t="s">
        <v>318</v>
      </c>
      <c r="F295" s="134" t="s">
        <v>1169</v>
      </c>
      <c r="G295" s="12">
        <v>2018</v>
      </c>
      <c r="H295" s="13" t="s">
        <v>1170</v>
      </c>
      <c r="I295" s="149">
        <v>0.14630000000000001</v>
      </c>
      <c r="J295" s="12">
        <v>40</v>
      </c>
      <c r="K295" s="252" t="s">
        <v>1180</v>
      </c>
      <c r="L295" s="14">
        <v>7</v>
      </c>
      <c r="M295" s="252" t="s">
        <v>1180</v>
      </c>
      <c r="N295" s="243"/>
      <c r="O295" s="242"/>
      <c r="P295" s="173"/>
      <c r="Q295" s="169" t="s">
        <v>1576</v>
      </c>
      <c r="R295" s="12" t="s">
        <v>1577</v>
      </c>
      <c r="S295" s="13" t="s">
        <v>66</v>
      </c>
      <c r="T295" s="12" t="s">
        <v>1578</v>
      </c>
      <c r="U295" s="12" t="s">
        <v>1579</v>
      </c>
      <c r="V295" s="13" t="s">
        <v>1198</v>
      </c>
      <c r="W295" s="12" t="s">
        <v>11</v>
      </c>
      <c r="X295" s="12">
        <v>12</v>
      </c>
      <c r="Y295" s="12">
        <v>3</v>
      </c>
      <c r="Z295" s="12">
        <v>3</v>
      </c>
      <c r="AA295" s="12">
        <v>3</v>
      </c>
      <c r="AB295" s="12">
        <v>3</v>
      </c>
      <c r="AC295" s="15">
        <f t="shared" si="268"/>
        <v>200000000</v>
      </c>
      <c r="AD295" s="15">
        <f t="shared" si="269"/>
        <v>0</v>
      </c>
      <c r="AE295" s="15">
        <f t="shared" si="270"/>
        <v>0</v>
      </c>
      <c r="AF295" s="15">
        <f t="shared" si="270"/>
        <v>0</v>
      </c>
      <c r="AG295" s="17"/>
      <c r="AH295" s="17"/>
      <c r="AI295" s="17"/>
      <c r="AJ295" s="17"/>
      <c r="AK295" s="17">
        <v>200000000</v>
      </c>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f t="shared" si="228"/>
        <v>200000000</v>
      </c>
      <c r="BV295" s="17"/>
      <c r="BW295" s="17">
        <v>200000000</v>
      </c>
      <c r="BX295" s="17"/>
      <c r="BY295" s="17"/>
      <c r="BZ295" s="17"/>
      <c r="CA295" s="17"/>
      <c r="CB295" s="17"/>
      <c r="CC295" s="17"/>
      <c r="CD295" s="17"/>
      <c r="CE295" s="17"/>
      <c r="CF295" s="17">
        <f t="shared" si="271"/>
        <v>0</v>
      </c>
      <c r="CG295" s="17"/>
      <c r="CH295" s="17"/>
      <c r="CI295" s="17"/>
      <c r="CJ295" s="17"/>
      <c r="CK295" s="17"/>
      <c r="CL295" s="17"/>
      <c r="CM295" s="17"/>
      <c r="CN295" s="17"/>
      <c r="CO295" s="17"/>
      <c r="CP295" s="17"/>
      <c r="CQ295" s="17">
        <f t="shared" si="272"/>
        <v>0</v>
      </c>
      <c r="CR295" s="17"/>
      <c r="CS295" s="17"/>
      <c r="CT295" s="17"/>
      <c r="CU295" s="17"/>
      <c r="CV295" s="17"/>
      <c r="CW295" s="17"/>
      <c r="CX295" s="17"/>
      <c r="CY295" s="17"/>
      <c r="CZ295" s="17"/>
      <c r="DA295" s="361"/>
      <c r="DB295" s="371">
        <f t="shared" si="273"/>
        <v>400000000</v>
      </c>
      <c r="DC295" s="18"/>
      <c r="DD295" s="18"/>
      <c r="DE295" s="18"/>
      <c r="DF295" s="18"/>
      <c r="DG295" s="18"/>
      <c r="DH295" s="18"/>
      <c r="DI295" s="18"/>
      <c r="DJ295" s="18"/>
      <c r="DK295" s="18"/>
      <c r="DL295" s="18"/>
      <c r="DM295" s="18"/>
      <c r="DN295" s="18"/>
      <c r="DO295" s="18"/>
      <c r="DP295" s="18"/>
      <c r="DQ295" s="18"/>
      <c r="DR295" s="18"/>
      <c r="DS295" s="18"/>
      <c r="DT295" s="18"/>
      <c r="DU295" s="18"/>
      <c r="DV295" s="19"/>
    </row>
    <row r="296" spans="1:126" s="20" customFormat="1" ht="126" customHeight="1" x14ac:dyDescent="0.25">
      <c r="A296" s="86" t="s">
        <v>872</v>
      </c>
      <c r="B296" s="93"/>
      <c r="C296" s="119"/>
      <c r="D296" s="100" t="s">
        <v>986</v>
      </c>
      <c r="E296" s="13" t="s">
        <v>318</v>
      </c>
      <c r="F296" s="134" t="s">
        <v>1169</v>
      </c>
      <c r="G296" s="12">
        <v>2018</v>
      </c>
      <c r="H296" s="13" t="s">
        <v>1170</v>
      </c>
      <c r="I296" s="149">
        <v>0.14630000000000001</v>
      </c>
      <c r="J296" s="12">
        <v>40</v>
      </c>
      <c r="K296" s="252" t="s">
        <v>1180</v>
      </c>
      <c r="L296" s="14">
        <v>7</v>
      </c>
      <c r="M296" s="252" t="s">
        <v>1180</v>
      </c>
      <c r="N296" s="73"/>
      <c r="O296" s="238"/>
      <c r="P296" s="265"/>
      <c r="Q296" s="169" t="s">
        <v>1171</v>
      </c>
      <c r="R296" s="12" t="s">
        <v>1172</v>
      </c>
      <c r="S296" s="13" t="s">
        <v>1173</v>
      </c>
      <c r="T296" s="12" t="s">
        <v>1174</v>
      </c>
      <c r="U296" s="12" t="s">
        <v>1175</v>
      </c>
      <c r="V296" s="13" t="s">
        <v>1176</v>
      </c>
      <c r="W296" s="12" t="s">
        <v>1739</v>
      </c>
      <c r="X296" s="12">
        <v>24</v>
      </c>
      <c r="Y296" s="12"/>
      <c r="Z296" s="12">
        <v>8</v>
      </c>
      <c r="AA296" s="12">
        <v>8</v>
      </c>
      <c r="AB296" s="12">
        <v>8</v>
      </c>
      <c r="AC296" s="15">
        <f t="shared" si="268"/>
        <v>0</v>
      </c>
      <c r="AD296" s="15">
        <f t="shared" si="269"/>
        <v>0</v>
      </c>
      <c r="AE296" s="15">
        <f t="shared" si="270"/>
        <v>0</v>
      </c>
      <c r="AF296" s="15">
        <f t="shared" si="270"/>
        <v>0</v>
      </c>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f t="shared" si="228"/>
        <v>0</v>
      </c>
      <c r="BV296" s="17"/>
      <c r="BW296" s="17"/>
      <c r="BX296" s="17"/>
      <c r="BY296" s="17"/>
      <c r="BZ296" s="17"/>
      <c r="CA296" s="17"/>
      <c r="CB296" s="17"/>
      <c r="CC296" s="17"/>
      <c r="CD296" s="17"/>
      <c r="CE296" s="17"/>
      <c r="CF296" s="17">
        <f t="shared" si="271"/>
        <v>110243980</v>
      </c>
      <c r="CG296" s="17"/>
      <c r="CH296" s="17">
        <v>110243980</v>
      </c>
      <c r="CI296" s="17"/>
      <c r="CJ296" s="17"/>
      <c r="CK296" s="17"/>
      <c r="CL296" s="17"/>
      <c r="CM296" s="17"/>
      <c r="CN296" s="17"/>
      <c r="CO296" s="17"/>
      <c r="CP296" s="17"/>
      <c r="CQ296" s="17">
        <f t="shared" si="272"/>
        <v>0</v>
      </c>
      <c r="CR296" s="17"/>
      <c r="CS296" s="17"/>
      <c r="CT296" s="17"/>
      <c r="CU296" s="17"/>
      <c r="CV296" s="17"/>
      <c r="CW296" s="17"/>
      <c r="CX296" s="17"/>
      <c r="CY296" s="17"/>
      <c r="CZ296" s="17"/>
      <c r="DA296" s="361"/>
      <c r="DB296" s="371">
        <f t="shared" si="273"/>
        <v>110243980</v>
      </c>
      <c r="DC296" s="18"/>
      <c r="DD296" s="18"/>
      <c r="DE296" s="18"/>
      <c r="DF296" s="18"/>
      <c r="DG296" s="18"/>
      <c r="DH296" s="18"/>
      <c r="DI296" s="18"/>
      <c r="DJ296" s="18"/>
      <c r="DK296" s="18"/>
      <c r="DL296" s="18"/>
      <c r="DM296" s="18"/>
      <c r="DN296" s="18"/>
      <c r="DO296" s="18"/>
      <c r="DP296" s="18"/>
      <c r="DQ296" s="18"/>
      <c r="DR296" s="18"/>
      <c r="DS296" s="18"/>
      <c r="DT296" s="18"/>
      <c r="DU296" s="18"/>
      <c r="DV296" s="19"/>
    </row>
    <row r="297" spans="1:126" s="7" customFormat="1" ht="27" customHeight="1" x14ac:dyDescent="0.25">
      <c r="A297" s="115"/>
      <c r="B297" s="125"/>
      <c r="C297" s="126"/>
      <c r="D297" s="118"/>
      <c r="E297" s="80"/>
      <c r="F297" s="141"/>
      <c r="G297" s="80"/>
      <c r="H297" s="80"/>
      <c r="I297" s="141"/>
      <c r="J297" s="80"/>
      <c r="K297" s="80"/>
      <c r="L297" s="80"/>
      <c r="M297" s="253"/>
      <c r="N297" s="179">
        <v>34</v>
      </c>
      <c r="O297" s="179">
        <v>4003</v>
      </c>
      <c r="P297" s="180" t="s">
        <v>59</v>
      </c>
      <c r="Q297" s="175"/>
      <c r="R297" s="419"/>
      <c r="S297" s="420"/>
      <c r="T297" s="420"/>
      <c r="U297" s="420"/>
      <c r="V297" s="420"/>
      <c r="W297" s="420"/>
      <c r="X297" s="414"/>
      <c r="Y297" s="414"/>
      <c r="Z297" s="414"/>
      <c r="AA297" s="414"/>
      <c r="AB297" s="109"/>
      <c r="AC297" s="85">
        <f t="shared" ref="AC297:DB297" si="274">SUM(AC298:AC303)</f>
        <v>7192702877.1199999</v>
      </c>
      <c r="AD297" s="85">
        <f t="shared" si="274"/>
        <v>0</v>
      </c>
      <c r="AE297" s="85">
        <f t="shared" si="274"/>
        <v>0</v>
      </c>
      <c r="AF297" s="85">
        <f t="shared" si="274"/>
        <v>0</v>
      </c>
      <c r="AG297" s="85">
        <f t="shared" si="274"/>
        <v>30000000</v>
      </c>
      <c r="AH297" s="85">
        <f t="shared" si="274"/>
        <v>0</v>
      </c>
      <c r="AI297" s="85">
        <f t="shared" si="274"/>
        <v>0</v>
      </c>
      <c r="AJ297" s="85">
        <f t="shared" si="274"/>
        <v>0</v>
      </c>
      <c r="AK297" s="85">
        <f t="shared" si="274"/>
        <v>476050000</v>
      </c>
      <c r="AL297" s="85">
        <f t="shared" si="274"/>
        <v>0</v>
      </c>
      <c r="AM297" s="85">
        <f t="shared" si="274"/>
        <v>0</v>
      </c>
      <c r="AN297" s="85">
        <f t="shared" si="274"/>
        <v>0</v>
      </c>
      <c r="AO297" s="85">
        <f t="shared" si="274"/>
        <v>0</v>
      </c>
      <c r="AP297" s="85">
        <f t="shared" si="274"/>
        <v>0</v>
      </c>
      <c r="AQ297" s="85">
        <f t="shared" si="274"/>
        <v>0</v>
      </c>
      <c r="AR297" s="85">
        <f t="shared" si="274"/>
        <v>0</v>
      </c>
      <c r="AS297" s="85">
        <f t="shared" si="274"/>
        <v>0</v>
      </c>
      <c r="AT297" s="85">
        <f t="shared" si="274"/>
        <v>0</v>
      </c>
      <c r="AU297" s="85">
        <f t="shared" si="274"/>
        <v>0</v>
      </c>
      <c r="AV297" s="85">
        <f t="shared" si="274"/>
        <v>0</v>
      </c>
      <c r="AW297" s="85">
        <f t="shared" si="274"/>
        <v>2686652877.1199999</v>
      </c>
      <c r="AX297" s="85">
        <f t="shared" si="274"/>
        <v>0</v>
      </c>
      <c r="AY297" s="85">
        <f t="shared" si="274"/>
        <v>0</v>
      </c>
      <c r="AZ297" s="85">
        <f t="shared" si="274"/>
        <v>0</v>
      </c>
      <c r="BA297" s="85">
        <f t="shared" si="274"/>
        <v>0</v>
      </c>
      <c r="BB297" s="85">
        <f t="shared" si="274"/>
        <v>0</v>
      </c>
      <c r="BC297" s="85">
        <f t="shared" si="274"/>
        <v>0</v>
      </c>
      <c r="BD297" s="85">
        <f t="shared" si="274"/>
        <v>0</v>
      </c>
      <c r="BE297" s="85">
        <f t="shared" si="274"/>
        <v>4000000000</v>
      </c>
      <c r="BF297" s="85">
        <f t="shared" si="274"/>
        <v>0</v>
      </c>
      <c r="BG297" s="85">
        <f t="shared" si="274"/>
        <v>0</v>
      </c>
      <c r="BH297" s="85">
        <f t="shared" si="274"/>
        <v>0</v>
      </c>
      <c r="BI297" s="85">
        <f t="shared" si="274"/>
        <v>0</v>
      </c>
      <c r="BJ297" s="85">
        <f t="shared" si="274"/>
        <v>0</v>
      </c>
      <c r="BK297" s="85">
        <f t="shared" si="274"/>
        <v>0</v>
      </c>
      <c r="BL297" s="85">
        <f t="shared" si="274"/>
        <v>0</v>
      </c>
      <c r="BM297" s="85">
        <f t="shared" si="274"/>
        <v>0</v>
      </c>
      <c r="BN297" s="85">
        <f t="shared" si="274"/>
        <v>0</v>
      </c>
      <c r="BO297" s="85">
        <f t="shared" si="274"/>
        <v>0</v>
      </c>
      <c r="BP297" s="85">
        <f t="shared" si="274"/>
        <v>0</v>
      </c>
      <c r="BQ297" s="85">
        <f t="shared" si="274"/>
        <v>0</v>
      </c>
      <c r="BR297" s="85">
        <f t="shared" si="274"/>
        <v>0</v>
      </c>
      <c r="BS297" s="85">
        <f t="shared" si="274"/>
        <v>0</v>
      </c>
      <c r="BT297" s="85">
        <f t="shared" si="274"/>
        <v>0</v>
      </c>
      <c r="BU297" s="85">
        <f t="shared" si="274"/>
        <v>4051236459.1726003</v>
      </c>
      <c r="BV297" s="85">
        <f t="shared" si="274"/>
        <v>0</v>
      </c>
      <c r="BW297" s="85">
        <f t="shared" si="274"/>
        <v>1300000000</v>
      </c>
      <c r="BX297" s="85">
        <f t="shared" si="274"/>
        <v>0</v>
      </c>
      <c r="BY297" s="85">
        <f t="shared" si="274"/>
        <v>0</v>
      </c>
      <c r="BZ297" s="85">
        <f t="shared" si="274"/>
        <v>2751236459.1726003</v>
      </c>
      <c r="CA297" s="85">
        <f t="shared" si="274"/>
        <v>0</v>
      </c>
      <c r="CB297" s="85">
        <f t="shared" si="274"/>
        <v>0</v>
      </c>
      <c r="CC297" s="85">
        <f t="shared" si="274"/>
        <v>0</v>
      </c>
      <c r="CD297" s="85">
        <f t="shared" si="274"/>
        <v>0</v>
      </c>
      <c r="CE297" s="85">
        <f t="shared" si="274"/>
        <v>0</v>
      </c>
      <c r="CF297" s="85">
        <f t="shared" si="274"/>
        <v>4133773552.9477782</v>
      </c>
      <c r="CG297" s="85">
        <f t="shared" si="274"/>
        <v>0</v>
      </c>
      <c r="CH297" s="85">
        <f t="shared" si="274"/>
        <v>1300000000</v>
      </c>
      <c r="CI297" s="85">
        <f t="shared" si="274"/>
        <v>0</v>
      </c>
      <c r="CJ297" s="85">
        <f t="shared" si="274"/>
        <v>0</v>
      </c>
      <c r="CK297" s="85">
        <f t="shared" si="274"/>
        <v>2833773552.9477782</v>
      </c>
      <c r="CL297" s="85">
        <f t="shared" si="274"/>
        <v>0</v>
      </c>
      <c r="CM297" s="85">
        <f t="shared" si="274"/>
        <v>0</v>
      </c>
      <c r="CN297" s="85">
        <f t="shared" si="274"/>
        <v>0</v>
      </c>
      <c r="CO297" s="85">
        <f t="shared" si="274"/>
        <v>0</v>
      </c>
      <c r="CP297" s="85">
        <f t="shared" si="274"/>
        <v>0</v>
      </c>
      <c r="CQ297" s="85">
        <f t="shared" si="274"/>
        <v>4218786759.536212</v>
      </c>
      <c r="CR297" s="85">
        <f t="shared" si="274"/>
        <v>0</v>
      </c>
      <c r="CS297" s="85">
        <f t="shared" si="274"/>
        <v>1300000000</v>
      </c>
      <c r="CT297" s="85">
        <f t="shared" si="274"/>
        <v>0</v>
      </c>
      <c r="CU297" s="85">
        <f t="shared" si="274"/>
        <v>0</v>
      </c>
      <c r="CV297" s="85">
        <f t="shared" si="274"/>
        <v>2918786759.536212</v>
      </c>
      <c r="CW297" s="85">
        <f t="shared" si="274"/>
        <v>0</v>
      </c>
      <c r="CX297" s="85">
        <f t="shared" si="274"/>
        <v>0</v>
      </c>
      <c r="CY297" s="85">
        <f t="shared" si="274"/>
        <v>0</v>
      </c>
      <c r="CZ297" s="85">
        <f t="shared" si="274"/>
        <v>0</v>
      </c>
      <c r="DA297" s="360">
        <f t="shared" si="274"/>
        <v>0</v>
      </c>
      <c r="DB297" s="85">
        <f t="shared" si="274"/>
        <v>19596499648.776588</v>
      </c>
      <c r="DC297" s="5"/>
      <c r="DD297" s="5"/>
      <c r="DE297" s="5"/>
      <c r="DF297" s="5"/>
      <c r="DG297" s="5"/>
      <c r="DH297" s="5"/>
      <c r="DI297" s="5"/>
      <c r="DJ297" s="5"/>
      <c r="DK297" s="5"/>
      <c r="DL297" s="5"/>
      <c r="DM297" s="5"/>
      <c r="DN297" s="5"/>
      <c r="DO297" s="5"/>
      <c r="DP297" s="5"/>
      <c r="DQ297" s="5"/>
      <c r="DR297" s="5"/>
      <c r="DS297" s="5"/>
      <c r="DT297" s="5"/>
      <c r="DU297" s="81"/>
      <c r="DV297" s="81"/>
    </row>
    <row r="298" spans="1:126" s="20" customFormat="1" ht="63" customHeight="1" x14ac:dyDescent="0.25">
      <c r="A298" s="86" t="s">
        <v>376</v>
      </c>
      <c r="B298" s="93"/>
      <c r="C298" s="94"/>
      <c r="D298" s="95" t="s">
        <v>970</v>
      </c>
      <c r="E298" s="9" t="s">
        <v>1699</v>
      </c>
      <c r="F298" s="155">
        <v>0.94</v>
      </c>
      <c r="G298" s="21">
        <v>2019</v>
      </c>
      <c r="H298" s="9" t="s">
        <v>1179</v>
      </c>
      <c r="I298" s="155">
        <v>1</v>
      </c>
      <c r="J298" s="12">
        <v>40</v>
      </c>
      <c r="K298" s="12" t="s">
        <v>1180</v>
      </c>
      <c r="L298" s="14">
        <v>3</v>
      </c>
      <c r="M298" s="252" t="s">
        <v>1181</v>
      </c>
      <c r="N298" s="245"/>
      <c r="O298" s="230"/>
      <c r="P298" s="286"/>
      <c r="Q298" s="169" t="s">
        <v>1182</v>
      </c>
      <c r="R298" s="21" t="s">
        <v>60</v>
      </c>
      <c r="S298" s="9" t="s">
        <v>61</v>
      </c>
      <c r="T298" s="12" t="s">
        <v>1183</v>
      </c>
      <c r="U298" s="21">
        <v>400301802</v>
      </c>
      <c r="V298" s="9" t="s">
        <v>1184</v>
      </c>
      <c r="W298" s="384" t="s">
        <v>11</v>
      </c>
      <c r="X298" s="21">
        <v>2</v>
      </c>
      <c r="Y298" s="21">
        <v>1</v>
      </c>
      <c r="Z298" s="21">
        <v>1</v>
      </c>
      <c r="AA298" s="21"/>
      <c r="AB298" s="21"/>
      <c r="AC298" s="15">
        <f t="shared" ref="AC298:AC303" si="275">AG298+AK298+AO298+AS298+AW298+BA298+BE298+BI298+BM298+BQ298</f>
        <v>588117000</v>
      </c>
      <c r="AD298" s="15">
        <f t="shared" ref="AD298:AD303" si="276">AH298+AL298+AP298+AT298+AX298+BB298+BF298+BJ298+BN298+BR298</f>
        <v>0</v>
      </c>
      <c r="AE298" s="15">
        <f t="shared" ref="AE298:AF303" si="277">AI298+AM298+AQ298+AU298+AY298+BC298+BG298+BK298+BO298+BS298</f>
        <v>0</v>
      </c>
      <c r="AF298" s="15">
        <f t="shared" si="277"/>
        <v>0</v>
      </c>
      <c r="AG298" s="17"/>
      <c r="AH298" s="17"/>
      <c r="AI298" s="17"/>
      <c r="AJ298" s="17"/>
      <c r="AK298" s="17"/>
      <c r="AL298" s="17"/>
      <c r="AM298" s="17"/>
      <c r="AN298" s="17"/>
      <c r="AO298" s="17"/>
      <c r="AP298" s="17"/>
      <c r="AQ298" s="17"/>
      <c r="AR298" s="17"/>
      <c r="AS298" s="17"/>
      <c r="AT298" s="17"/>
      <c r="AU298" s="17"/>
      <c r="AV298" s="17"/>
      <c r="AW298" s="17">
        <v>588117000</v>
      </c>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f t="shared" si="228"/>
        <v>729000000</v>
      </c>
      <c r="BV298" s="17"/>
      <c r="BW298" s="17"/>
      <c r="BX298" s="17"/>
      <c r="BY298" s="17"/>
      <c r="BZ298" s="17">
        <v>729000000</v>
      </c>
      <c r="CA298" s="17"/>
      <c r="CB298" s="17"/>
      <c r="CC298" s="17"/>
      <c r="CD298" s="17"/>
      <c r="CE298" s="17"/>
      <c r="CF298" s="17">
        <f t="shared" ref="CF298:CF303" si="278">CG298+CH298+CI298+CJ298+CK298+CL298+CM298+CN298+CO298+CP298</f>
        <v>0</v>
      </c>
      <c r="CG298" s="17"/>
      <c r="CH298" s="17"/>
      <c r="CI298" s="17"/>
      <c r="CJ298" s="17"/>
      <c r="CK298" s="17"/>
      <c r="CL298" s="17"/>
      <c r="CM298" s="17"/>
      <c r="CN298" s="17"/>
      <c r="CO298" s="17"/>
      <c r="CP298" s="17"/>
      <c r="CQ298" s="17">
        <f t="shared" ref="CQ298:CQ303" si="279">CR298+CS298+CT298+CU298+CV298+CW298+CX298+CY298+CZ298+DA298</f>
        <v>0</v>
      </c>
      <c r="CR298" s="17"/>
      <c r="CS298" s="17"/>
      <c r="CT298" s="17"/>
      <c r="CU298" s="17"/>
      <c r="CV298" s="17"/>
      <c r="CW298" s="17"/>
      <c r="CX298" s="17"/>
      <c r="CY298" s="17"/>
      <c r="CZ298" s="17"/>
      <c r="DA298" s="361"/>
      <c r="DB298" s="371">
        <f t="shared" ref="DB298:DB303" si="280">AC298+BU298+CF298+CQ298</f>
        <v>1317117000</v>
      </c>
      <c r="DC298" s="18"/>
      <c r="DD298" s="18"/>
      <c r="DE298" s="18"/>
      <c r="DF298" s="18"/>
      <c r="DG298" s="18"/>
      <c r="DH298" s="18"/>
      <c r="DI298" s="18"/>
      <c r="DJ298" s="18"/>
      <c r="DK298" s="18"/>
      <c r="DL298" s="18"/>
      <c r="DM298" s="18"/>
      <c r="DN298" s="18"/>
      <c r="DO298" s="18"/>
      <c r="DP298" s="18"/>
      <c r="DQ298" s="18"/>
      <c r="DR298" s="18"/>
      <c r="DS298" s="18"/>
      <c r="DT298" s="18"/>
      <c r="DU298" s="18"/>
      <c r="DV298" s="19"/>
    </row>
    <row r="299" spans="1:126" s="20" customFormat="1" ht="68.25" customHeight="1" x14ac:dyDescent="0.25">
      <c r="A299" s="86" t="s">
        <v>376</v>
      </c>
      <c r="B299" s="93"/>
      <c r="C299" s="94"/>
      <c r="D299" s="95" t="s">
        <v>970</v>
      </c>
      <c r="E299" s="9" t="s">
        <v>1177</v>
      </c>
      <c r="F299" s="155" t="s">
        <v>1178</v>
      </c>
      <c r="G299" s="21" t="s">
        <v>1087</v>
      </c>
      <c r="H299" s="9" t="s">
        <v>1179</v>
      </c>
      <c r="I299" s="155">
        <v>1</v>
      </c>
      <c r="J299" s="55">
        <v>40</v>
      </c>
      <c r="K299" s="56" t="s">
        <v>1180</v>
      </c>
      <c r="L299" s="58">
        <v>3</v>
      </c>
      <c r="M299" s="254" t="s">
        <v>1181</v>
      </c>
      <c r="N299" s="243"/>
      <c r="O299" s="226"/>
      <c r="P299" s="262"/>
      <c r="Q299" s="169" t="s">
        <v>1185</v>
      </c>
      <c r="R299" s="21" t="s">
        <v>62</v>
      </c>
      <c r="S299" s="9" t="s">
        <v>63</v>
      </c>
      <c r="T299" s="12" t="s">
        <v>1186</v>
      </c>
      <c r="U299" s="21">
        <v>400302500</v>
      </c>
      <c r="V299" s="9" t="s">
        <v>1187</v>
      </c>
      <c r="W299" s="384" t="s">
        <v>11</v>
      </c>
      <c r="X299" s="21">
        <v>12</v>
      </c>
      <c r="Y299" s="21">
        <v>1</v>
      </c>
      <c r="Z299" s="21">
        <v>4</v>
      </c>
      <c r="AA299" s="21">
        <v>4</v>
      </c>
      <c r="AB299" s="21">
        <v>3</v>
      </c>
      <c r="AC299" s="15">
        <f t="shared" si="275"/>
        <v>1764585877.1199999</v>
      </c>
      <c r="AD299" s="15">
        <f t="shared" si="276"/>
        <v>0</v>
      </c>
      <c r="AE299" s="15">
        <f t="shared" si="277"/>
        <v>0</v>
      </c>
      <c r="AF299" s="15">
        <f t="shared" si="277"/>
        <v>0</v>
      </c>
      <c r="AG299" s="17"/>
      <c r="AH299" s="17"/>
      <c r="AI299" s="17"/>
      <c r="AJ299" s="17"/>
      <c r="AK299" s="17">
        <v>476050000</v>
      </c>
      <c r="AL299" s="17"/>
      <c r="AM299" s="17"/>
      <c r="AN299" s="17"/>
      <c r="AO299" s="17"/>
      <c r="AP299" s="17"/>
      <c r="AQ299" s="17"/>
      <c r="AR299" s="17"/>
      <c r="AS299" s="17"/>
      <c r="AT299" s="17"/>
      <c r="AU299" s="17"/>
      <c r="AV299" s="17"/>
      <c r="AW299" s="17">
        <v>1288535877.1199999</v>
      </c>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f t="shared" si="228"/>
        <v>1529000000</v>
      </c>
      <c r="BV299" s="17"/>
      <c r="BW299" s="17">
        <v>1300000000</v>
      </c>
      <c r="BX299" s="17"/>
      <c r="BY299" s="17"/>
      <c r="BZ299" s="17">
        <v>229000000</v>
      </c>
      <c r="CA299" s="17"/>
      <c r="CB299" s="17"/>
      <c r="CC299" s="17"/>
      <c r="CD299" s="17"/>
      <c r="CE299" s="17"/>
      <c r="CF299" s="17">
        <f t="shared" si="278"/>
        <v>2111248791.1290712</v>
      </c>
      <c r="CG299" s="17"/>
      <c r="CH299" s="17">
        <v>1300000000</v>
      </c>
      <c r="CI299" s="17"/>
      <c r="CJ299" s="17"/>
      <c r="CK299" s="17">
        <v>811248791.12907124</v>
      </c>
      <c r="CL299" s="17"/>
      <c r="CM299" s="17"/>
      <c r="CN299" s="17"/>
      <c r="CO299" s="17"/>
      <c r="CP299" s="17"/>
      <c r="CQ299" s="17">
        <f t="shared" si="279"/>
        <v>2386250000</v>
      </c>
      <c r="CR299" s="17"/>
      <c r="CS299" s="17">
        <v>1300000000</v>
      </c>
      <c r="CT299" s="17"/>
      <c r="CU299" s="17"/>
      <c r="CV299" s="17">
        <v>1086250000</v>
      </c>
      <c r="CW299" s="17"/>
      <c r="CX299" s="17"/>
      <c r="CY299" s="17"/>
      <c r="CZ299" s="17"/>
      <c r="DA299" s="361"/>
      <c r="DB299" s="371">
        <f t="shared" si="280"/>
        <v>7791084668.2490711</v>
      </c>
      <c r="DC299" s="18"/>
      <c r="DD299" s="18"/>
      <c r="DE299" s="18"/>
      <c r="DF299" s="18"/>
      <c r="DG299" s="18"/>
      <c r="DH299" s="18"/>
      <c r="DI299" s="18"/>
      <c r="DJ299" s="18"/>
      <c r="DK299" s="18"/>
      <c r="DL299" s="18"/>
      <c r="DM299" s="18"/>
      <c r="DN299" s="18"/>
      <c r="DO299" s="18"/>
      <c r="DP299" s="18"/>
      <c r="DQ299" s="18"/>
      <c r="DR299" s="18"/>
      <c r="DS299" s="18"/>
      <c r="DT299" s="18"/>
      <c r="DU299" s="18"/>
      <c r="DV299" s="19"/>
    </row>
    <row r="300" spans="1:126" s="20" customFormat="1" ht="76.5" customHeight="1" x14ac:dyDescent="0.25">
      <c r="A300" s="86" t="s">
        <v>376</v>
      </c>
      <c r="B300" s="93"/>
      <c r="C300" s="94"/>
      <c r="D300" s="95" t="s">
        <v>970</v>
      </c>
      <c r="E300" s="9" t="s">
        <v>1177</v>
      </c>
      <c r="F300" s="155" t="s">
        <v>1178</v>
      </c>
      <c r="G300" s="21" t="s">
        <v>1087</v>
      </c>
      <c r="H300" s="9" t="s">
        <v>1179</v>
      </c>
      <c r="I300" s="155">
        <v>1</v>
      </c>
      <c r="J300" s="55">
        <v>40</v>
      </c>
      <c r="K300" s="56" t="s">
        <v>1180</v>
      </c>
      <c r="L300" s="58">
        <v>3</v>
      </c>
      <c r="M300" s="254" t="s">
        <v>1181</v>
      </c>
      <c r="N300" s="243"/>
      <c r="O300" s="226"/>
      <c r="P300" s="262"/>
      <c r="Q300" s="169" t="s">
        <v>1188</v>
      </c>
      <c r="R300" s="21" t="s">
        <v>1189</v>
      </c>
      <c r="S300" s="9" t="s">
        <v>1190</v>
      </c>
      <c r="T300" s="12" t="s">
        <v>1191</v>
      </c>
      <c r="U300" s="21">
        <v>400302600</v>
      </c>
      <c r="V300" s="9" t="s">
        <v>1192</v>
      </c>
      <c r="W300" s="384" t="s">
        <v>11</v>
      </c>
      <c r="X300" s="21">
        <v>2</v>
      </c>
      <c r="Y300" s="21">
        <v>0.1</v>
      </c>
      <c r="Z300" s="21">
        <v>1</v>
      </c>
      <c r="AA300" s="21">
        <v>0.5</v>
      </c>
      <c r="AB300" s="21">
        <v>0.4</v>
      </c>
      <c r="AC300" s="15">
        <f t="shared" si="275"/>
        <v>4000000000</v>
      </c>
      <c r="AD300" s="15">
        <f t="shared" si="276"/>
        <v>0</v>
      </c>
      <c r="AE300" s="15">
        <f t="shared" si="277"/>
        <v>0</v>
      </c>
      <c r="AF300" s="15">
        <f t="shared" si="277"/>
        <v>0</v>
      </c>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v>4000000000</v>
      </c>
      <c r="BF300" s="17"/>
      <c r="BG300" s="17"/>
      <c r="BH300" s="17"/>
      <c r="BI300" s="17"/>
      <c r="BJ300" s="17"/>
      <c r="BK300" s="17"/>
      <c r="BL300" s="17"/>
      <c r="BM300" s="17"/>
      <c r="BN300" s="17"/>
      <c r="BO300" s="17"/>
      <c r="BP300" s="17"/>
      <c r="BQ300" s="17"/>
      <c r="BR300" s="17"/>
      <c r="BS300" s="17"/>
      <c r="BT300" s="17"/>
      <c r="BU300" s="17">
        <f t="shared" si="228"/>
        <v>785236459.17260015</v>
      </c>
      <c r="BV300" s="17"/>
      <c r="BW300" s="17"/>
      <c r="BX300" s="17"/>
      <c r="BY300" s="17"/>
      <c r="BZ300" s="17">
        <v>785236459.17260015</v>
      </c>
      <c r="CA300" s="17"/>
      <c r="CB300" s="17"/>
      <c r="CC300" s="17"/>
      <c r="CD300" s="17"/>
      <c r="CE300" s="17"/>
      <c r="CF300" s="17">
        <f t="shared" si="278"/>
        <v>890024761.81870699</v>
      </c>
      <c r="CG300" s="17"/>
      <c r="CH300" s="17"/>
      <c r="CI300" s="17"/>
      <c r="CJ300" s="17"/>
      <c r="CK300" s="17">
        <v>890024761.81870699</v>
      </c>
      <c r="CL300" s="17"/>
      <c r="CM300" s="17"/>
      <c r="CN300" s="17"/>
      <c r="CO300" s="17"/>
      <c r="CP300" s="17"/>
      <c r="CQ300" s="17">
        <f t="shared" si="279"/>
        <v>690036759.53621185</v>
      </c>
      <c r="CR300" s="17"/>
      <c r="CS300" s="17"/>
      <c r="CT300" s="17"/>
      <c r="CU300" s="17"/>
      <c r="CV300" s="17">
        <v>690036759.53621185</v>
      </c>
      <c r="CW300" s="17"/>
      <c r="CX300" s="17"/>
      <c r="CY300" s="17"/>
      <c r="CZ300" s="17"/>
      <c r="DA300" s="361"/>
      <c r="DB300" s="371">
        <f t="shared" si="280"/>
        <v>6365297980.5275183</v>
      </c>
      <c r="DC300" s="18"/>
      <c r="DD300" s="18"/>
      <c r="DE300" s="18"/>
      <c r="DF300" s="18"/>
      <c r="DG300" s="18"/>
      <c r="DH300" s="18"/>
      <c r="DI300" s="18"/>
      <c r="DJ300" s="18"/>
      <c r="DK300" s="18"/>
      <c r="DL300" s="18"/>
      <c r="DM300" s="18"/>
      <c r="DN300" s="18"/>
      <c r="DO300" s="18"/>
      <c r="DP300" s="18"/>
      <c r="DQ300" s="18"/>
      <c r="DR300" s="18"/>
      <c r="DS300" s="18"/>
      <c r="DT300" s="18"/>
      <c r="DU300" s="18"/>
      <c r="DV300" s="19"/>
    </row>
    <row r="301" spans="1:126" s="20" customFormat="1" ht="68.25" customHeight="1" x14ac:dyDescent="0.25">
      <c r="A301" s="86" t="s">
        <v>376</v>
      </c>
      <c r="B301" s="93"/>
      <c r="C301" s="94"/>
      <c r="D301" s="95" t="s">
        <v>970</v>
      </c>
      <c r="E301" s="9" t="s">
        <v>1177</v>
      </c>
      <c r="F301" s="155" t="s">
        <v>1178</v>
      </c>
      <c r="G301" s="21" t="s">
        <v>1087</v>
      </c>
      <c r="H301" s="9" t="s">
        <v>1179</v>
      </c>
      <c r="I301" s="155">
        <v>1</v>
      </c>
      <c r="J301" s="55">
        <v>40</v>
      </c>
      <c r="K301" s="56" t="s">
        <v>1180</v>
      </c>
      <c r="L301" s="58">
        <v>3</v>
      </c>
      <c r="M301" s="254" t="s">
        <v>1181</v>
      </c>
      <c r="N301" s="243"/>
      <c r="O301" s="226"/>
      <c r="P301" s="262"/>
      <c r="Q301" s="169" t="s">
        <v>1193</v>
      </c>
      <c r="R301" s="21" t="s">
        <v>64</v>
      </c>
      <c r="S301" s="9" t="s">
        <v>65</v>
      </c>
      <c r="T301" s="12" t="s">
        <v>1194</v>
      </c>
      <c r="U301" s="21">
        <v>400302801</v>
      </c>
      <c r="V301" s="9" t="s">
        <v>1195</v>
      </c>
      <c r="W301" s="384" t="s">
        <v>10</v>
      </c>
      <c r="X301" s="21">
        <v>4</v>
      </c>
      <c r="Y301" s="21">
        <v>4</v>
      </c>
      <c r="Z301" s="21">
        <v>4</v>
      </c>
      <c r="AA301" s="21">
        <v>4</v>
      </c>
      <c r="AB301" s="21">
        <v>4</v>
      </c>
      <c r="AC301" s="15">
        <f t="shared" si="275"/>
        <v>125000000</v>
      </c>
      <c r="AD301" s="15">
        <f t="shared" si="276"/>
        <v>0</v>
      </c>
      <c r="AE301" s="15">
        <f t="shared" si="277"/>
        <v>0</v>
      </c>
      <c r="AF301" s="15">
        <f t="shared" si="277"/>
        <v>0</v>
      </c>
      <c r="AG301" s="17"/>
      <c r="AH301" s="17"/>
      <c r="AI301" s="17"/>
      <c r="AJ301" s="17"/>
      <c r="AK301" s="17"/>
      <c r="AL301" s="17"/>
      <c r="AM301" s="17"/>
      <c r="AN301" s="17"/>
      <c r="AO301" s="17"/>
      <c r="AP301" s="17"/>
      <c r="AQ301" s="17"/>
      <c r="AR301" s="17"/>
      <c r="AS301" s="17"/>
      <c r="AT301" s="17"/>
      <c r="AU301" s="17"/>
      <c r="AV301" s="17"/>
      <c r="AW301" s="17">
        <v>125000000</v>
      </c>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f t="shared" si="228"/>
        <v>279000000</v>
      </c>
      <c r="BV301" s="17"/>
      <c r="BW301" s="17"/>
      <c r="BX301" s="17"/>
      <c r="BY301" s="17"/>
      <c r="BZ301" s="17">
        <v>279000000</v>
      </c>
      <c r="CA301" s="17"/>
      <c r="CB301" s="17"/>
      <c r="CC301" s="17"/>
      <c r="CD301" s="17"/>
      <c r="CE301" s="17"/>
      <c r="CF301" s="17">
        <f t="shared" si="278"/>
        <v>346250000</v>
      </c>
      <c r="CG301" s="17"/>
      <c r="CH301" s="17"/>
      <c r="CI301" s="17"/>
      <c r="CJ301" s="17"/>
      <c r="CK301" s="17">
        <v>346250000</v>
      </c>
      <c r="CL301" s="17"/>
      <c r="CM301" s="17"/>
      <c r="CN301" s="17"/>
      <c r="CO301" s="17"/>
      <c r="CP301" s="17"/>
      <c r="CQ301" s="17">
        <f t="shared" si="279"/>
        <v>356250000</v>
      </c>
      <c r="CR301" s="17"/>
      <c r="CS301" s="17"/>
      <c r="CT301" s="17"/>
      <c r="CU301" s="17"/>
      <c r="CV301" s="17">
        <v>356250000</v>
      </c>
      <c r="CW301" s="17"/>
      <c r="CX301" s="17"/>
      <c r="CY301" s="17"/>
      <c r="CZ301" s="17"/>
      <c r="DA301" s="361"/>
      <c r="DB301" s="371">
        <f t="shared" si="280"/>
        <v>1106500000</v>
      </c>
      <c r="DC301" s="18"/>
      <c r="DD301" s="18"/>
      <c r="DE301" s="18"/>
      <c r="DF301" s="18"/>
      <c r="DG301" s="18"/>
      <c r="DH301" s="18"/>
      <c r="DI301" s="18"/>
      <c r="DJ301" s="18"/>
      <c r="DK301" s="18"/>
      <c r="DL301" s="18"/>
      <c r="DM301" s="18"/>
      <c r="DN301" s="18"/>
      <c r="DO301" s="18"/>
      <c r="DP301" s="18"/>
      <c r="DQ301" s="18"/>
      <c r="DR301" s="18"/>
      <c r="DS301" s="18"/>
      <c r="DT301" s="18"/>
      <c r="DU301" s="18"/>
      <c r="DV301" s="19"/>
    </row>
    <row r="302" spans="1:126" s="20" customFormat="1" ht="63" customHeight="1" x14ac:dyDescent="0.25">
      <c r="A302" s="86" t="s">
        <v>376</v>
      </c>
      <c r="B302" s="93"/>
      <c r="C302" s="94"/>
      <c r="D302" s="95" t="s">
        <v>970</v>
      </c>
      <c r="E302" s="9" t="s">
        <v>1177</v>
      </c>
      <c r="F302" s="155" t="s">
        <v>1178</v>
      </c>
      <c r="G302" s="21" t="s">
        <v>1087</v>
      </c>
      <c r="H302" s="9" t="s">
        <v>1179</v>
      </c>
      <c r="I302" s="155">
        <v>1</v>
      </c>
      <c r="J302" s="55">
        <v>40</v>
      </c>
      <c r="K302" s="56" t="s">
        <v>1180</v>
      </c>
      <c r="L302" s="58">
        <v>3</v>
      </c>
      <c r="M302" s="254" t="s">
        <v>1181</v>
      </c>
      <c r="N302" s="243"/>
      <c r="O302" s="226"/>
      <c r="P302" s="262"/>
      <c r="Q302" s="169" t="s">
        <v>1196</v>
      </c>
      <c r="R302" s="21">
        <v>4003042</v>
      </c>
      <c r="S302" s="9" t="s">
        <v>66</v>
      </c>
      <c r="T302" s="12" t="s">
        <v>1197</v>
      </c>
      <c r="U302" s="21">
        <v>400304200</v>
      </c>
      <c r="V302" s="9" t="s">
        <v>1198</v>
      </c>
      <c r="W302" s="384" t="s">
        <v>11</v>
      </c>
      <c r="X302" s="21">
        <v>8</v>
      </c>
      <c r="Y302" s="21">
        <v>1</v>
      </c>
      <c r="Z302" s="21">
        <v>3</v>
      </c>
      <c r="AA302" s="21">
        <v>2</v>
      </c>
      <c r="AB302" s="21">
        <v>2</v>
      </c>
      <c r="AC302" s="15">
        <f t="shared" si="275"/>
        <v>685000000</v>
      </c>
      <c r="AD302" s="15">
        <f t="shared" si="276"/>
        <v>0</v>
      </c>
      <c r="AE302" s="15">
        <f t="shared" si="277"/>
        <v>0</v>
      </c>
      <c r="AF302" s="15">
        <f t="shared" si="277"/>
        <v>0</v>
      </c>
      <c r="AG302" s="17"/>
      <c r="AH302" s="17"/>
      <c r="AI302" s="17"/>
      <c r="AJ302" s="17"/>
      <c r="AK302" s="17"/>
      <c r="AL302" s="17"/>
      <c r="AM302" s="17"/>
      <c r="AN302" s="17"/>
      <c r="AO302" s="17"/>
      <c r="AP302" s="17"/>
      <c r="AQ302" s="17"/>
      <c r="AR302" s="17"/>
      <c r="AS302" s="17"/>
      <c r="AT302" s="17"/>
      <c r="AU302" s="17"/>
      <c r="AV302" s="17"/>
      <c r="AW302" s="17">
        <v>685000000</v>
      </c>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f t="shared" si="228"/>
        <v>729000000</v>
      </c>
      <c r="BV302" s="17"/>
      <c r="BW302" s="17"/>
      <c r="BX302" s="17"/>
      <c r="BY302" s="17"/>
      <c r="BZ302" s="17">
        <v>729000000</v>
      </c>
      <c r="CA302" s="17"/>
      <c r="CB302" s="17"/>
      <c r="CC302" s="17"/>
      <c r="CD302" s="17"/>
      <c r="CE302" s="17"/>
      <c r="CF302" s="17">
        <f t="shared" si="278"/>
        <v>786250000</v>
      </c>
      <c r="CG302" s="17"/>
      <c r="CH302" s="17"/>
      <c r="CI302" s="17"/>
      <c r="CJ302" s="17"/>
      <c r="CK302" s="17">
        <v>786250000</v>
      </c>
      <c r="CL302" s="17"/>
      <c r="CM302" s="17"/>
      <c r="CN302" s="17"/>
      <c r="CO302" s="17"/>
      <c r="CP302" s="17"/>
      <c r="CQ302" s="17">
        <f t="shared" si="279"/>
        <v>786250000</v>
      </c>
      <c r="CR302" s="17"/>
      <c r="CS302" s="17"/>
      <c r="CT302" s="17"/>
      <c r="CU302" s="17"/>
      <c r="CV302" s="17">
        <v>786250000</v>
      </c>
      <c r="CW302" s="17"/>
      <c r="CX302" s="17"/>
      <c r="CY302" s="17"/>
      <c r="CZ302" s="17"/>
      <c r="DA302" s="361"/>
      <c r="DB302" s="371">
        <f t="shared" si="280"/>
        <v>2986500000</v>
      </c>
      <c r="DC302" s="18"/>
      <c r="DD302" s="18"/>
      <c r="DE302" s="18"/>
      <c r="DF302" s="18"/>
      <c r="DG302" s="18"/>
      <c r="DH302" s="18"/>
      <c r="DI302" s="18"/>
      <c r="DJ302" s="18"/>
      <c r="DK302" s="18"/>
      <c r="DL302" s="18"/>
      <c r="DM302" s="18"/>
      <c r="DN302" s="18"/>
      <c r="DO302" s="18"/>
      <c r="DP302" s="18"/>
      <c r="DQ302" s="18"/>
      <c r="DR302" s="18"/>
      <c r="DS302" s="18"/>
      <c r="DT302" s="18"/>
      <c r="DU302" s="18"/>
      <c r="DV302" s="19"/>
    </row>
    <row r="303" spans="1:126" s="20" customFormat="1" ht="93.75" customHeight="1" x14ac:dyDescent="0.25">
      <c r="A303" s="86" t="s">
        <v>376</v>
      </c>
      <c r="B303" s="93"/>
      <c r="C303" s="130"/>
      <c r="D303" s="95" t="s">
        <v>970</v>
      </c>
      <c r="E303" s="9" t="s">
        <v>1177</v>
      </c>
      <c r="F303" s="155" t="s">
        <v>1178</v>
      </c>
      <c r="G303" s="21" t="s">
        <v>1087</v>
      </c>
      <c r="H303" s="9" t="s">
        <v>1179</v>
      </c>
      <c r="I303" s="155">
        <v>1</v>
      </c>
      <c r="J303" s="12">
        <v>40</v>
      </c>
      <c r="K303" s="8" t="s">
        <v>1180</v>
      </c>
      <c r="L303" s="42">
        <v>3</v>
      </c>
      <c r="M303" s="202" t="s">
        <v>1181</v>
      </c>
      <c r="N303" s="73"/>
      <c r="O303" s="212"/>
      <c r="P303" s="285"/>
      <c r="Q303" s="276" t="s">
        <v>1656</v>
      </c>
      <c r="R303" s="21" t="s">
        <v>1013</v>
      </c>
      <c r="S303" s="13" t="s">
        <v>1657</v>
      </c>
      <c r="T303" s="46" t="s">
        <v>1658</v>
      </c>
      <c r="U303" s="46" t="s">
        <v>1013</v>
      </c>
      <c r="V303" s="13" t="s">
        <v>1659</v>
      </c>
      <c r="W303" s="12" t="s">
        <v>10</v>
      </c>
      <c r="X303" s="31">
        <v>1</v>
      </c>
      <c r="Y303" s="21">
        <v>1</v>
      </c>
      <c r="Z303" s="21">
        <v>1</v>
      </c>
      <c r="AA303" s="9"/>
      <c r="AB303" s="9"/>
      <c r="AC303" s="15">
        <f t="shared" si="275"/>
        <v>30000000</v>
      </c>
      <c r="AD303" s="15">
        <f t="shared" si="276"/>
        <v>0</v>
      </c>
      <c r="AE303" s="15">
        <f t="shared" si="277"/>
        <v>0</v>
      </c>
      <c r="AF303" s="15">
        <f t="shared" si="277"/>
        <v>0</v>
      </c>
      <c r="AG303" s="66">
        <v>30000000</v>
      </c>
      <c r="AH303" s="66"/>
      <c r="AI303" s="66"/>
      <c r="AJ303" s="66"/>
      <c r="AK303" s="64"/>
      <c r="AL303" s="64"/>
      <c r="AM303" s="64"/>
      <c r="AN303" s="64"/>
      <c r="AO303" s="64"/>
      <c r="AP303" s="64"/>
      <c r="AQ303" s="64"/>
      <c r="AR303" s="64"/>
      <c r="AS303" s="64"/>
      <c r="AT303" s="64"/>
      <c r="AU303" s="64"/>
      <c r="AV303" s="64"/>
      <c r="AW303" s="64"/>
      <c r="AX303" s="64"/>
      <c r="AY303" s="64"/>
      <c r="AZ303" s="64"/>
      <c r="BA303" s="64"/>
      <c r="BB303" s="64"/>
      <c r="BC303" s="64"/>
      <c r="BD303" s="64"/>
      <c r="BE303" s="63"/>
      <c r="BF303" s="63"/>
      <c r="BG303" s="63"/>
      <c r="BH303" s="63"/>
      <c r="BI303" s="64"/>
      <c r="BJ303" s="64"/>
      <c r="BK303" s="64"/>
      <c r="BL303" s="64"/>
      <c r="BM303" s="64"/>
      <c r="BN303" s="64"/>
      <c r="BO303" s="64"/>
      <c r="BP303" s="64"/>
      <c r="BQ303" s="64"/>
      <c r="BR303" s="64"/>
      <c r="BS303" s="64"/>
      <c r="BT303" s="64"/>
      <c r="BU303" s="17">
        <f t="shared" si="228"/>
        <v>0</v>
      </c>
      <c r="BV303" s="70"/>
      <c r="BW303" s="70"/>
      <c r="BX303" s="70"/>
      <c r="BY303" s="70"/>
      <c r="BZ303" s="70"/>
      <c r="CA303" s="70"/>
      <c r="CB303" s="70"/>
      <c r="CC303" s="70"/>
      <c r="CD303" s="70"/>
      <c r="CE303" s="70"/>
      <c r="CF303" s="17">
        <f t="shared" si="278"/>
        <v>0</v>
      </c>
      <c r="CG303" s="70"/>
      <c r="CH303" s="70"/>
      <c r="CI303" s="70"/>
      <c r="CJ303" s="70"/>
      <c r="CK303" s="70"/>
      <c r="CL303" s="70"/>
      <c r="CM303" s="70"/>
      <c r="CN303" s="70"/>
      <c r="CO303" s="70"/>
      <c r="CP303" s="70"/>
      <c r="CQ303" s="17">
        <f t="shared" si="279"/>
        <v>0</v>
      </c>
      <c r="CR303" s="70"/>
      <c r="CS303" s="70"/>
      <c r="CT303" s="70"/>
      <c r="CU303" s="70"/>
      <c r="CV303" s="70"/>
      <c r="CW303" s="70"/>
      <c r="CX303" s="70"/>
      <c r="CY303" s="70"/>
      <c r="CZ303" s="70"/>
      <c r="DA303" s="366"/>
      <c r="DB303" s="371">
        <f t="shared" si="280"/>
        <v>30000000</v>
      </c>
      <c r="DC303" s="18"/>
      <c r="DD303" s="18"/>
      <c r="DE303" s="18"/>
      <c r="DF303" s="18"/>
      <c r="DG303" s="18"/>
      <c r="DH303" s="18"/>
      <c r="DI303" s="18"/>
      <c r="DJ303" s="18"/>
      <c r="DK303" s="18"/>
      <c r="DL303" s="18"/>
      <c r="DM303" s="18"/>
      <c r="DN303" s="18"/>
      <c r="DO303" s="18"/>
      <c r="DP303" s="18"/>
      <c r="DQ303" s="18"/>
      <c r="DR303" s="18"/>
      <c r="DS303" s="18"/>
      <c r="DT303" s="18"/>
      <c r="DU303" s="18"/>
      <c r="DV303" s="19"/>
    </row>
    <row r="304" spans="1:126" s="7" customFormat="1" ht="27" customHeight="1" x14ac:dyDescent="0.25">
      <c r="A304" s="115"/>
      <c r="B304" s="125"/>
      <c r="C304" s="126"/>
      <c r="D304" s="118"/>
      <c r="E304" s="80"/>
      <c r="F304" s="141"/>
      <c r="G304" s="80"/>
      <c r="H304" s="80"/>
      <c r="I304" s="141"/>
      <c r="J304" s="80"/>
      <c r="K304" s="80"/>
      <c r="L304" s="80"/>
      <c r="M304" s="253"/>
      <c r="N304" s="179">
        <v>43</v>
      </c>
      <c r="O304" s="179">
        <v>4503</v>
      </c>
      <c r="P304" s="180" t="s">
        <v>93</v>
      </c>
      <c r="Q304" s="175"/>
      <c r="R304" s="419"/>
      <c r="S304" s="420"/>
      <c r="T304" s="420"/>
      <c r="U304" s="420"/>
      <c r="V304" s="420"/>
      <c r="W304" s="420"/>
      <c r="X304" s="414"/>
      <c r="Y304" s="414"/>
      <c r="Z304" s="414"/>
      <c r="AA304" s="414"/>
      <c r="AB304" s="109"/>
      <c r="AC304" s="85">
        <f t="shared" ref="AC304:DB304" si="281">SUM(AC305:AC307)</f>
        <v>128229610</v>
      </c>
      <c r="AD304" s="85">
        <f t="shared" si="281"/>
        <v>93487069</v>
      </c>
      <c r="AE304" s="85">
        <f t="shared" si="281"/>
        <v>82460177</v>
      </c>
      <c r="AF304" s="85">
        <f t="shared" si="281"/>
        <v>0</v>
      </c>
      <c r="AG304" s="85">
        <f t="shared" si="281"/>
        <v>128229610</v>
      </c>
      <c r="AH304" s="85">
        <f t="shared" si="281"/>
        <v>93487069</v>
      </c>
      <c r="AI304" s="85">
        <f t="shared" si="281"/>
        <v>82460177</v>
      </c>
      <c r="AJ304" s="85">
        <f t="shared" si="281"/>
        <v>0</v>
      </c>
      <c r="AK304" s="85">
        <f t="shared" si="281"/>
        <v>0</v>
      </c>
      <c r="AL304" s="85">
        <f t="shared" si="281"/>
        <v>0</v>
      </c>
      <c r="AM304" s="85">
        <f t="shared" si="281"/>
        <v>0</v>
      </c>
      <c r="AN304" s="85">
        <f t="shared" si="281"/>
        <v>0</v>
      </c>
      <c r="AO304" s="85">
        <f t="shared" si="281"/>
        <v>0</v>
      </c>
      <c r="AP304" s="85">
        <f t="shared" si="281"/>
        <v>0</v>
      </c>
      <c r="AQ304" s="85">
        <f t="shared" si="281"/>
        <v>0</v>
      </c>
      <c r="AR304" s="85">
        <f t="shared" si="281"/>
        <v>0</v>
      </c>
      <c r="AS304" s="85">
        <f t="shared" si="281"/>
        <v>0</v>
      </c>
      <c r="AT304" s="85">
        <f t="shared" si="281"/>
        <v>0</v>
      </c>
      <c r="AU304" s="85">
        <f t="shared" si="281"/>
        <v>0</v>
      </c>
      <c r="AV304" s="85">
        <f t="shared" si="281"/>
        <v>0</v>
      </c>
      <c r="AW304" s="85">
        <f t="shared" si="281"/>
        <v>0</v>
      </c>
      <c r="AX304" s="85">
        <f t="shared" si="281"/>
        <v>0</v>
      </c>
      <c r="AY304" s="85">
        <f t="shared" si="281"/>
        <v>0</v>
      </c>
      <c r="AZ304" s="85">
        <f t="shared" si="281"/>
        <v>0</v>
      </c>
      <c r="BA304" s="85">
        <f t="shared" si="281"/>
        <v>0</v>
      </c>
      <c r="BB304" s="85">
        <f t="shared" si="281"/>
        <v>0</v>
      </c>
      <c r="BC304" s="85">
        <f t="shared" si="281"/>
        <v>0</v>
      </c>
      <c r="BD304" s="85">
        <f t="shared" si="281"/>
        <v>0</v>
      </c>
      <c r="BE304" s="85">
        <f t="shared" si="281"/>
        <v>0</v>
      </c>
      <c r="BF304" s="85">
        <f t="shared" si="281"/>
        <v>0</v>
      </c>
      <c r="BG304" s="85">
        <f t="shared" si="281"/>
        <v>0</v>
      </c>
      <c r="BH304" s="85">
        <f t="shared" si="281"/>
        <v>0</v>
      </c>
      <c r="BI304" s="85">
        <f t="shared" si="281"/>
        <v>0</v>
      </c>
      <c r="BJ304" s="85">
        <f t="shared" si="281"/>
        <v>0</v>
      </c>
      <c r="BK304" s="85">
        <f t="shared" si="281"/>
        <v>0</v>
      </c>
      <c r="BL304" s="85">
        <f t="shared" si="281"/>
        <v>0</v>
      </c>
      <c r="BM304" s="85">
        <f t="shared" si="281"/>
        <v>0</v>
      </c>
      <c r="BN304" s="85">
        <f t="shared" si="281"/>
        <v>0</v>
      </c>
      <c r="BO304" s="85">
        <f t="shared" si="281"/>
        <v>0</v>
      </c>
      <c r="BP304" s="85">
        <f t="shared" si="281"/>
        <v>0</v>
      </c>
      <c r="BQ304" s="85">
        <f t="shared" si="281"/>
        <v>0</v>
      </c>
      <c r="BR304" s="85">
        <f t="shared" si="281"/>
        <v>0</v>
      </c>
      <c r="BS304" s="85">
        <f t="shared" si="281"/>
        <v>0</v>
      </c>
      <c r="BT304" s="85">
        <f t="shared" si="281"/>
        <v>0</v>
      </c>
      <c r="BU304" s="85">
        <f t="shared" si="281"/>
        <v>147250000</v>
      </c>
      <c r="BV304" s="85">
        <f t="shared" si="281"/>
        <v>147250000</v>
      </c>
      <c r="BW304" s="85">
        <f t="shared" si="281"/>
        <v>0</v>
      </c>
      <c r="BX304" s="85">
        <f t="shared" si="281"/>
        <v>0</v>
      </c>
      <c r="BY304" s="85">
        <f t="shared" si="281"/>
        <v>0</v>
      </c>
      <c r="BZ304" s="85">
        <f t="shared" si="281"/>
        <v>0</v>
      </c>
      <c r="CA304" s="85">
        <f t="shared" si="281"/>
        <v>0</v>
      </c>
      <c r="CB304" s="85">
        <f t="shared" si="281"/>
        <v>0</v>
      </c>
      <c r="CC304" s="85">
        <f t="shared" si="281"/>
        <v>0</v>
      </c>
      <c r="CD304" s="85">
        <f t="shared" si="281"/>
        <v>0</v>
      </c>
      <c r="CE304" s="85">
        <f t="shared" si="281"/>
        <v>0</v>
      </c>
      <c r="CF304" s="85">
        <f t="shared" si="281"/>
        <v>282707396.61000001</v>
      </c>
      <c r="CG304" s="85">
        <f t="shared" si="281"/>
        <v>282707396.61000001</v>
      </c>
      <c r="CH304" s="85">
        <f t="shared" si="281"/>
        <v>0</v>
      </c>
      <c r="CI304" s="85">
        <f t="shared" si="281"/>
        <v>0</v>
      </c>
      <c r="CJ304" s="85">
        <f t="shared" si="281"/>
        <v>0</v>
      </c>
      <c r="CK304" s="85">
        <f t="shared" si="281"/>
        <v>0</v>
      </c>
      <c r="CL304" s="85">
        <f t="shared" si="281"/>
        <v>0</v>
      </c>
      <c r="CM304" s="85">
        <f t="shared" si="281"/>
        <v>0</v>
      </c>
      <c r="CN304" s="85">
        <f t="shared" si="281"/>
        <v>0</v>
      </c>
      <c r="CO304" s="85">
        <f t="shared" si="281"/>
        <v>0</v>
      </c>
      <c r="CP304" s="85">
        <f t="shared" si="281"/>
        <v>0</v>
      </c>
      <c r="CQ304" s="85">
        <f t="shared" si="281"/>
        <v>633118500</v>
      </c>
      <c r="CR304" s="85">
        <f t="shared" si="281"/>
        <v>633118500</v>
      </c>
      <c r="CS304" s="85">
        <f t="shared" si="281"/>
        <v>0</v>
      </c>
      <c r="CT304" s="85">
        <f t="shared" si="281"/>
        <v>0</v>
      </c>
      <c r="CU304" s="85">
        <f t="shared" si="281"/>
        <v>0</v>
      </c>
      <c r="CV304" s="85">
        <f t="shared" si="281"/>
        <v>0</v>
      </c>
      <c r="CW304" s="85">
        <f t="shared" si="281"/>
        <v>0</v>
      </c>
      <c r="CX304" s="85">
        <f t="shared" si="281"/>
        <v>0</v>
      </c>
      <c r="CY304" s="85">
        <f t="shared" si="281"/>
        <v>0</v>
      </c>
      <c r="CZ304" s="85">
        <f t="shared" si="281"/>
        <v>0</v>
      </c>
      <c r="DA304" s="360">
        <f t="shared" si="281"/>
        <v>0</v>
      </c>
      <c r="DB304" s="85">
        <f t="shared" si="281"/>
        <v>1191305506.6100001</v>
      </c>
      <c r="DC304" s="5"/>
      <c r="DD304" s="5"/>
      <c r="DE304" s="5"/>
      <c r="DF304" s="5"/>
      <c r="DG304" s="5"/>
      <c r="DH304" s="5"/>
      <c r="DI304" s="5"/>
      <c r="DJ304" s="5"/>
      <c r="DK304" s="5"/>
      <c r="DL304" s="5"/>
      <c r="DM304" s="5"/>
      <c r="DN304" s="5"/>
      <c r="DO304" s="5"/>
      <c r="DP304" s="5"/>
      <c r="DQ304" s="5"/>
      <c r="DR304" s="5"/>
      <c r="DS304" s="5"/>
      <c r="DT304" s="5"/>
      <c r="DU304" s="81"/>
      <c r="DV304" s="81"/>
    </row>
    <row r="305" spans="1:126" s="20" customFormat="1" ht="126" customHeight="1" x14ac:dyDescent="0.25">
      <c r="A305" s="86" t="s">
        <v>364</v>
      </c>
      <c r="B305" s="93"/>
      <c r="C305" s="94"/>
      <c r="D305" s="89" t="s">
        <v>1425</v>
      </c>
      <c r="E305" s="13" t="s">
        <v>94</v>
      </c>
      <c r="F305" s="149">
        <v>4.2900000000000001E-2</v>
      </c>
      <c r="G305" s="12">
        <v>2019</v>
      </c>
      <c r="H305" s="13" t="s">
        <v>1426</v>
      </c>
      <c r="I305" s="149">
        <v>6.8699999999999997E-2</v>
      </c>
      <c r="J305" s="12">
        <v>45</v>
      </c>
      <c r="K305" s="12" t="s">
        <v>1383</v>
      </c>
      <c r="L305" s="14">
        <v>12</v>
      </c>
      <c r="M305" s="252" t="s">
        <v>1006</v>
      </c>
      <c r="N305" s="245"/>
      <c r="O305" s="184"/>
      <c r="P305" s="185"/>
      <c r="Q305" s="169" t="s">
        <v>1427</v>
      </c>
      <c r="R305" s="12">
        <v>4503002</v>
      </c>
      <c r="S305" s="13" t="s">
        <v>95</v>
      </c>
      <c r="T305" s="12" t="s">
        <v>1428</v>
      </c>
      <c r="U305" s="12">
        <v>450300200</v>
      </c>
      <c r="V305" s="13" t="s">
        <v>592</v>
      </c>
      <c r="W305" s="12" t="s">
        <v>11</v>
      </c>
      <c r="X305" s="12">
        <v>15000</v>
      </c>
      <c r="Y305" s="12">
        <v>1000</v>
      </c>
      <c r="Z305" s="12">
        <v>4000</v>
      </c>
      <c r="AA305" s="12">
        <v>5000</v>
      </c>
      <c r="AB305" s="12">
        <v>5000</v>
      </c>
      <c r="AC305" s="15">
        <f t="shared" ref="AC305:AC307" si="282">AG305+AK305+AO305+AS305+AW305+BA305+BE305+BI305+BM305+BQ305</f>
        <v>5000000</v>
      </c>
      <c r="AD305" s="15">
        <f t="shared" ref="AD305:AD307" si="283">AH305+AL305+AP305+AT305+AX305+BB305+BF305+BJ305+BN305+BR305</f>
        <v>0</v>
      </c>
      <c r="AE305" s="15">
        <f t="shared" ref="AE305:AF307" si="284">AI305+AM305+AQ305+AU305+AY305+BC305+BG305+BK305+BO305+BS305</f>
        <v>0</v>
      </c>
      <c r="AF305" s="15">
        <f t="shared" si="284"/>
        <v>0</v>
      </c>
      <c r="AG305" s="17">
        <v>5000000</v>
      </c>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f t="shared" si="228"/>
        <v>5000000</v>
      </c>
      <c r="BV305" s="17">
        <v>5000000</v>
      </c>
      <c r="BW305" s="17"/>
      <c r="BX305" s="17"/>
      <c r="BY305" s="17"/>
      <c r="BZ305" s="17"/>
      <c r="CA305" s="17"/>
      <c r="CB305" s="17"/>
      <c r="CC305" s="17"/>
      <c r="CD305" s="17"/>
      <c r="CE305" s="17"/>
      <c r="CF305" s="17">
        <f t="shared" ref="CF305:CF307" si="285">CG305+CH305+CI305+CJ305+CK305+CL305+CM305+CN305+CO305+CP305</f>
        <v>30000000</v>
      </c>
      <c r="CG305" s="17">
        <f>10000000+20000000</f>
        <v>30000000</v>
      </c>
      <c r="CH305" s="17"/>
      <c r="CI305" s="17"/>
      <c r="CJ305" s="17"/>
      <c r="CK305" s="17"/>
      <c r="CL305" s="17"/>
      <c r="CM305" s="17"/>
      <c r="CN305" s="17"/>
      <c r="CO305" s="17"/>
      <c r="CP305" s="17"/>
      <c r="CQ305" s="17">
        <f t="shared" ref="CQ305:CQ307" si="286">CR305+CS305+CT305+CU305+CV305+CW305+CX305+CY305+CZ305+DA305</f>
        <v>50000000</v>
      </c>
      <c r="CR305" s="17">
        <v>50000000</v>
      </c>
      <c r="CS305" s="17"/>
      <c r="CT305" s="17"/>
      <c r="CU305" s="17"/>
      <c r="CV305" s="17"/>
      <c r="CW305" s="17"/>
      <c r="CX305" s="17"/>
      <c r="CY305" s="17"/>
      <c r="CZ305" s="17"/>
      <c r="DA305" s="361"/>
      <c r="DB305" s="371">
        <f>AC305+BU305+CF305+CQ305</f>
        <v>90000000</v>
      </c>
      <c r="DC305" s="18"/>
      <c r="DD305" s="18"/>
      <c r="DE305" s="18"/>
      <c r="DF305" s="18"/>
      <c r="DG305" s="18"/>
      <c r="DH305" s="18"/>
      <c r="DI305" s="18"/>
      <c r="DJ305" s="18"/>
      <c r="DK305" s="18"/>
      <c r="DL305" s="18"/>
      <c r="DM305" s="18"/>
      <c r="DN305" s="18"/>
      <c r="DO305" s="18"/>
      <c r="DP305" s="18"/>
      <c r="DQ305" s="18"/>
      <c r="DR305" s="18"/>
      <c r="DS305" s="18"/>
      <c r="DT305" s="18"/>
      <c r="DU305" s="18"/>
      <c r="DV305" s="19"/>
    </row>
    <row r="306" spans="1:126" s="20" customFormat="1" ht="126" customHeight="1" x14ac:dyDescent="0.25">
      <c r="A306" s="86" t="s">
        <v>364</v>
      </c>
      <c r="B306" s="93"/>
      <c r="C306" s="94"/>
      <c r="D306" s="89" t="s">
        <v>1425</v>
      </c>
      <c r="E306" s="13" t="s">
        <v>96</v>
      </c>
      <c r="F306" s="150">
        <v>1</v>
      </c>
      <c r="G306" s="12">
        <v>2019</v>
      </c>
      <c r="H306" s="13" t="s">
        <v>1426</v>
      </c>
      <c r="I306" s="150">
        <v>1</v>
      </c>
      <c r="J306" s="12">
        <v>45</v>
      </c>
      <c r="K306" s="12" t="s">
        <v>1383</v>
      </c>
      <c r="L306" s="14">
        <v>12</v>
      </c>
      <c r="M306" s="252" t="s">
        <v>1006</v>
      </c>
      <c r="N306" s="243"/>
      <c r="O306" s="172"/>
      <c r="P306" s="173"/>
      <c r="Q306" s="169" t="s">
        <v>1429</v>
      </c>
      <c r="R306" s="12">
        <v>4503003</v>
      </c>
      <c r="S306" s="13" t="s">
        <v>90</v>
      </c>
      <c r="T306" s="12" t="s">
        <v>1430</v>
      </c>
      <c r="U306" s="12">
        <v>450300300</v>
      </c>
      <c r="V306" s="13" t="s">
        <v>1431</v>
      </c>
      <c r="W306" s="12" t="s">
        <v>10</v>
      </c>
      <c r="X306" s="12">
        <v>12</v>
      </c>
      <c r="Y306" s="12">
        <v>12</v>
      </c>
      <c r="Z306" s="12">
        <v>12</v>
      </c>
      <c r="AA306" s="12">
        <v>12</v>
      </c>
      <c r="AB306" s="12">
        <v>12</v>
      </c>
      <c r="AC306" s="15">
        <f t="shared" si="282"/>
        <v>110000000</v>
      </c>
      <c r="AD306" s="15">
        <f t="shared" si="283"/>
        <v>88487069</v>
      </c>
      <c r="AE306" s="15">
        <f t="shared" si="284"/>
        <v>77460177</v>
      </c>
      <c r="AF306" s="15">
        <f t="shared" si="284"/>
        <v>0</v>
      </c>
      <c r="AG306" s="17">
        <f>123229610-13229610</f>
        <v>110000000</v>
      </c>
      <c r="AH306" s="17">
        <v>88487069</v>
      </c>
      <c r="AI306" s="17">
        <v>77460177</v>
      </c>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f t="shared" si="228"/>
        <v>112250000</v>
      </c>
      <c r="BV306" s="17">
        <v>112250000</v>
      </c>
      <c r="BW306" s="17"/>
      <c r="BX306" s="17"/>
      <c r="BY306" s="17"/>
      <c r="BZ306" s="17"/>
      <c r="CA306" s="17"/>
      <c r="CB306" s="17"/>
      <c r="CC306" s="17"/>
      <c r="CD306" s="17"/>
      <c r="CE306" s="17"/>
      <c r="CF306" s="17">
        <f t="shared" si="285"/>
        <v>150743006.61000001</v>
      </c>
      <c r="CG306" s="17">
        <f>105743006.61+45000000</f>
        <v>150743006.61000001</v>
      </c>
      <c r="CH306" s="17"/>
      <c r="CI306" s="17"/>
      <c r="CJ306" s="17"/>
      <c r="CK306" s="17"/>
      <c r="CL306" s="17"/>
      <c r="CM306" s="17"/>
      <c r="CN306" s="17"/>
      <c r="CO306" s="17"/>
      <c r="CP306" s="17"/>
      <c r="CQ306" s="17">
        <f t="shared" si="286"/>
        <v>398118500</v>
      </c>
      <c r="CR306" s="17">
        <f>298118500+100000000</f>
        <v>398118500</v>
      </c>
      <c r="CS306" s="17"/>
      <c r="CT306" s="17"/>
      <c r="CU306" s="17"/>
      <c r="CV306" s="17"/>
      <c r="CW306" s="17"/>
      <c r="CX306" s="17"/>
      <c r="CY306" s="17"/>
      <c r="CZ306" s="17"/>
      <c r="DA306" s="361"/>
      <c r="DB306" s="371">
        <f>AC306+BU306+CF306+CQ306</f>
        <v>771111506.61000001</v>
      </c>
      <c r="DC306" s="18"/>
      <c r="DD306" s="18"/>
      <c r="DE306" s="18"/>
      <c r="DF306" s="18"/>
      <c r="DG306" s="18"/>
      <c r="DH306" s="18"/>
      <c r="DI306" s="18"/>
      <c r="DJ306" s="18"/>
      <c r="DK306" s="18"/>
      <c r="DL306" s="18"/>
      <c r="DM306" s="18"/>
      <c r="DN306" s="18"/>
      <c r="DO306" s="18"/>
      <c r="DP306" s="18"/>
      <c r="DQ306" s="18"/>
      <c r="DR306" s="18"/>
      <c r="DS306" s="18"/>
      <c r="DT306" s="18"/>
      <c r="DU306" s="18"/>
      <c r="DV306" s="19"/>
    </row>
    <row r="307" spans="1:126" s="20" customFormat="1" ht="126" customHeight="1" x14ac:dyDescent="0.25">
      <c r="A307" s="86" t="s">
        <v>364</v>
      </c>
      <c r="B307" s="102"/>
      <c r="C307" s="131"/>
      <c r="D307" s="89" t="s">
        <v>1425</v>
      </c>
      <c r="E307" s="13" t="s">
        <v>96</v>
      </c>
      <c r="F307" s="150">
        <v>1</v>
      </c>
      <c r="G307" s="12">
        <v>2019</v>
      </c>
      <c r="H307" s="13" t="s">
        <v>1426</v>
      </c>
      <c r="I307" s="150">
        <v>1</v>
      </c>
      <c r="J307" s="12">
        <v>45</v>
      </c>
      <c r="K307" s="12" t="s">
        <v>1383</v>
      </c>
      <c r="L307" s="14">
        <v>12</v>
      </c>
      <c r="M307" s="252" t="s">
        <v>1006</v>
      </c>
      <c r="N307" s="246"/>
      <c r="O307" s="188"/>
      <c r="P307" s="189"/>
      <c r="Q307" s="169" t="s">
        <v>1432</v>
      </c>
      <c r="R307" s="12">
        <v>4503004</v>
      </c>
      <c r="S307" s="13" t="s">
        <v>97</v>
      </c>
      <c r="T307" s="12" t="s">
        <v>1433</v>
      </c>
      <c r="U307" s="12" t="s">
        <v>1013</v>
      </c>
      <c r="V307" s="13" t="s">
        <v>1434</v>
      </c>
      <c r="W307" s="12" t="s">
        <v>10</v>
      </c>
      <c r="X307" s="12">
        <v>1</v>
      </c>
      <c r="Y307" s="12">
        <v>1</v>
      </c>
      <c r="Z307" s="12">
        <v>1</v>
      </c>
      <c r="AA307" s="12">
        <v>1</v>
      </c>
      <c r="AB307" s="12">
        <v>1</v>
      </c>
      <c r="AC307" s="15">
        <f t="shared" si="282"/>
        <v>13229610</v>
      </c>
      <c r="AD307" s="15">
        <f t="shared" si="283"/>
        <v>5000000</v>
      </c>
      <c r="AE307" s="15">
        <f t="shared" si="284"/>
        <v>5000000</v>
      </c>
      <c r="AF307" s="15">
        <f t="shared" si="284"/>
        <v>0</v>
      </c>
      <c r="AG307" s="17">
        <v>13229610</v>
      </c>
      <c r="AH307" s="17">
        <v>5000000</v>
      </c>
      <c r="AI307" s="17">
        <v>5000000</v>
      </c>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f t="shared" si="228"/>
        <v>30000000</v>
      </c>
      <c r="BV307" s="17">
        <v>30000000</v>
      </c>
      <c r="BW307" s="17"/>
      <c r="BX307" s="17"/>
      <c r="BY307" s="17"/>
      <c r="BZ307" s="17"/>
      <c r="CA307" s="17"/>
      <c r="CB307" s="17"/>
      <c r="CC307" s="17"/>
      <c r="CD307" s="17"/>
      <c r="CE307" s="17"/>
      <c r="CF307" s="17">
        <f t="shared" si="285"/>
        <v>101964390</v>
      </c>
      <c r="CG307" s="17">
        <f>36964390+65000000</f>
        <v>101964390</v>
      </c>
      <c r="CH307" s="17"/>
      <c r="CI307" s="17"/>
      <c r="CJ307" s="17"/>
      <c r="CK307" s="17"/>
      <c r="CL307" s="17"/>
      <c r="CM307" s="17"/>
      <c r="CN307" s="17"/>
      <c r="CO307" s="17"/>
      <c r="CP307" s="17"/>
      <c r="CQ307" s="17">
        <f t="shared" si="286"/>
        <v>185000000</v>
      </c>
      <c r="CR307" s="17">
        <f>85000000+100000000</f>
        <v>185000000</v>
      </c>
      <c r="CS307" s="17"/>
      <c r="CT307" s="17"/>
      <c r="CU307" s="17"/>
      <c r="CV307" s="17"/>
      <c r="CW307" s="17"/>
      <c r="CX307" s="17"/>
      <c r="CY307" s="17"/>
      <c r="CZ307" s="17"/>
      <c r="DA307" s="361"/>
      <c r="DB307" s="371">
        <f>AC307+BU307+CF307+CQ307</f>
        <v>330194000</v>
      </c>
      <c r="DC307" s="18"/>
      <c r="DD307" s="18"/>
      <c r="DE307" s="18"/>
      <c r="DF307" s="18"/>
      <c r="DG307" s="18"/>
      <c r="DH307" s="18"/>
      <c r="DI307" s="18"/>
      <c r="DJ307" s="18"/>
      <c r="DK307" s="18"/>
      <c r="DL307" s="18"/>
      <c r="DM307" s="18"/>
      <c r="DN307" s="18"/>
      <c r="DO307" s="18"/>
      <c r="DP307" s="18"/>
      <c r="DQ307" s="18"/>
      <c r="DR307" s="18"/>
      <c r="DS307" s="18"/>
      <c r="DT307" s="18"/>
      <c r="DU307" s="18"/>
      <c r="DV307" s="19"/>
    </row>
    <row r="308" spans="1:126" s="321" customFormat="1" ht="27" customHeight="1" x14ac:dyDescent="0.25">
      <c r="A308" s="80"/>
      <c r="B308" s="322">
        <v>4</v>
      </c>
      <c r="C308" s="323" t="s">
        <v>8</v>
      </c>
      <c r="D308" s="316"/>
      <c r="E308" s="318"/>
      <c r="F308" s="427"/>
      <c r="G308" s="318"/>
      <c r="H308" s="318"/>
      <c r="I308" s="427"/>
      <c r="J308" s="318"/>
      <c r="K308" s="318"/>
      <c r="L308" s="318"/>
      <c r="M308" s="318"/>
      <c r="N308" s="443"/>
      <c r="O308" s="443"/>
      <c r="P308" s="443"/>
      <c r="Q308" s="318"/>
      <c r="R308" s="422"/>
      <c r="S308" s="422"/>
      <c r="T308" s="422"/>
      <c r="U308" s="422"/>
      <c r="V308" s="422"/>
      <c r="W308" s="422"/>
      <c r="X308" s="318"/>
      <c r="Y308" s="318"/>
      <c r="Z308" s="318"/>
      <c r="AA308" s="318"/>
      <c r="AB308" s="315"/>
      <c r="AC308" s="317">
        <f t="shared" ref="AC308:DA308" si="287">AC309+AC318+AC329</f>
        <v>5374449756.6400003</v>
      </c>
      <c r="AD308" s="317">
        <f t="shared" si="287"/>
        <v>1556139705</v>
      </c>
      <c r="AE308" s="317">
        <f t="shared" si="287"/>
        <v>985092522.33000004</v>
      </c>
      <c r="AF308" s="317">
        <f t="shared" si="287"/>
        <v>89564580</v>
      </c>
      <c r="AG308" s="317">
        <f t="shared" si="287"/>
        <v>4874613108.6400003</v>
      </c>
      <c r="AH308" s="317">
        <f t="shared" si="287"/>
        <v>1517901330</v>
      </c>
      <c r="AI308" s="317">
        <f t="shared" si="287"/>
        <v>957770697.33000004</v>
      </c>
      <c r="AJ308" s="317">
        <f t="shared" si="287"/>
        <v>89564580</v>
      </c>
      <c r="AK308" s="317">
        <f t="shared" si="287"/>
        <v>250000000</v>
      </c>
      <c r="AL308" s="317">
        <f t="shared" si="287"/>
        <v>0</v>
      </c>
      <c r="AM308" s="317">
        <f t="shared" si="287"/>
        <v>0</v>
      </c>
      <c r="AN308" s="317">
        <f t="shared" si="287"/>
        <v>0</v>
      </c>
      <c r="AO308" s="317">
        <f t="shared" si="287"/>
        <v>0</v>
      </c>
      <c r="AP308" s="317">
        <f t="shared" si="287"/>
        <v>0</v>
      </c>
      <c r="AQ308" s="317">
        <f t="shared" si="287"/>
        <v>0</v>
      </c>
      <c r="AR308" s="317">
        <f t="shared" si="287"/>
        <v>0</v>
      </c>
      <c r="AS308" s="317">
        <f t="shared" si="287"/>
        <v>0</v>
      </c>
      <c r="AT308" s="317">
        <f t="shared" si="287"/>
        <v>0</v>
      </c>
      <c r="AU308" s="317">
        <f t="shared" si="287"/>
        <v>0</v>
      </c>
      <c r="AV308" s="317">
        <f t="shared" si="287"/>
        <v>0</v>
      </c>
      <c r="AW308" s="317">
        <f t="shared" si="287"/>
        <v>0</v>
      </c>
      <c r="AX308" s="317">
        <f t="shared" si="287"/>
        <v>0</v>
      </c>
      <c r="AY308" s="317">
        <f t="shared" si="287"/>
        <v>0</v>
      </c>
      <c r="AZ308" s="317">
        <f t="shared" si="287"/>
        <v>0</v>
      </c>
      <c r="BA308" s="317">
        <f t="shared" si="287"/>
        <v>0</v>
      </c>
      <c r="BB308" s="317">
        <f t="shared" si="287"/>
        <v>0</v>
      </c>
      <c r="BC308" s="317">
        <f t="shared" si="287"/>
        <v>0</v>
      </c>
      <c r="BD308" s="317">
        <f t="shared" si="287"/>
        <v>0</v>
      </c>
      <c r="BE308" s="317">
        <f t="shared" si="287"/>
        <v>0</v>
      </c>
      <c r="BF308" s="317">
        <f t="shared" si="287"/>
        <v>0</v>
      </c>
      <c r="BG308" s="317">
        <f t="shared" si="287"/>
        <v>0</v>
      </c>
      <c r="BH308" s="317">
        <f t="shared" si="287"/>
        <v>0</v>
      </c>
      <c r="BI308" s="317">
        <f t="shared" si="287"/>
        <v>0</v>
      </c>
      <c r="BJ308" s="317">
        <f t="shared" si="287"/>
        <v>0</v>
      </c>
      <c r="BK308" s="317">
        <f t="shared" si="287"/>
        <v>0</v>
      </c>
      <c r="BL308" s="317">
        <f t="shared" si="287"/>
        <v>0</v>
      </c>
      <c r="BM308" s="317">
        <f t="shared" si="287"/>
        <v>0</v>
      </c>
      <c r="BN308" s="317">
        <f t="shared" si="287"/>
        <v>0</v>
      </c>
      <c r="BO308" s="317">
        <f t="shared" si="287"/>
        <v>0</v>
      </c>
      <c r="BP308" s="317">
        <f t="shared" si="287"/>
        <v>0</v>
      </c>
      <c r="BQ308" s="317">
        <f t="shared" si="287"/>
        <v>249836648</v>
      </c>
      <c r="BR308" s="317">
        <f t="shared" si="287"/>
        <v>38238375</v>
      </c>
      <c r="BS308" s="317">
        <f t="shared" si="287"/>
        <v>27321825</v>
      </c>
      <c r="BT308" s="317">
        <f t="shared" si="287"/>
        <v>0</v>
      </c>
      <c r="BU308" s="317">
        <f t="shared" si="287"/>
        <v>4041968400.3952599</v>
      </c>
      <c r="BV308" s="317">
        <f t="shared" si="287"/>
        <v>3420544656.6352601</v>
      </c>
      <c r="BW308" s="317">
        <f t="shared" si="287"/>
        <v>186423743.75999999</v>
      </c>
      <c r="BX308" s="317">
        <f t="shared" si="287"/>
        <v>0</v>
      </c>
      <c r="BY308" s="317">
        <f t="shared" si="287"/>
        <v>0</v>
      </c>
      <c r="BZ308" s="317">
        <f t="shared" si="287"/>
        <v>0</v>
      </c>
      <c r="CA308" s="317">
        <f t="shared" si="287"/>
        <v>0</v>
      </c>
      <c r="CB308" s="317">
        <f t="shared" si="287"/>
        <v>435000000</v>
      </c>
      <c r="CC308" s="317">
        <f t="shared" si="287"/>
        <v>0</v>
      </c>
      <c r="CD308" s="317">
        <f t="shared" si="287"/>
        <v>0</v>
      </c>
      <c r="CE308" s="317">
        <f t="shared" si="287"/>
        <v>0</v>
      </c>
      <c r="CF308" s="317">
        <f t="shared" si="287"/>
        <v>6186152910.9818363</v>
      </c>
      <c r="CG308" s="317">
        <f t="shared" si="287"/>
        <v>5535134398.0718365</v>
      </c>
      <c r="CH308" s="317">
        <f t="shared" si="287"/>
        <v>216018512.91</v>
      </c>
      <c r="CI308" s="317">
        <f t="shared" si="287"/>
        <v>0</v>
      </c>
      <c r="CJ308" s="317">
        <f t="shared" si="287"/>
        <v>0</v>
      </c>
      <c r="CK308" s="317">
        <f t="shared" si="287"/>
        <v>0</v>
      </c>
      <c r="CL308" s="317">
        <f t="shared" si="287"/>
        <v>0</v>
      </c>
      <c r="CM308" s="317">
        <f t="shared" si="287"/>
        <v>435000000</v>
      </c>
      <c r="CN308" s="317">
        <f t="shared" si="287"/>
        <v>0</v>
      </c>
      <c r="CO308" s="317">
        <f t="shared" si="287"/>
        <v>0</v>
      </c>
      <c r="CP308" s="317">
        <f t="shared" si="287"/>
        <v>0</v>
      </c>
      <c r="CQ308" s="317">
        <f t="shared" si="287"/>
        <v>25147669347.331947</v>
      </c>
      <c r="CR308" s="317">
        <f t="shared" si="287"/>
        <v>7800446540.2763891</v>
      </c>
      <c r="CS308" s="317">
        <f t="shared" si="287"/>
        <v>247221187.055556</v>
      </c>
      <c r="CT308" s="317">
        <f t="shared" si="287"/>
        <v>0</v>
      </c>
      <c r="CU308" s="317">
        <f t="shared" si="287"/>
        <v>0</v>
      </c>
      <c r="CV308" s="317">
        <f t="shared" si="287"/>
        <v>0</v>
      </c>
      <c r="CW308" s="317">
        <f t="shared" si="287"/>
        <v>0</v>
      </c>
      <c r="CX308" s="317">
        <f t="shared" si="287"/>
        <v>17100001620</v>
      </c>
      <c r="CY308" s="317">
        <f t="shared" si="287"/>
        <v>0</v>
      </c>
      <c r="CZ308" s="317">
        <f t="shared" si="287"/>
        <v>0</v>
      </c>
      <c r="DA308" s="359">
        <f t="shared" si="287"/>
        <v>0</v>
      </c>
      <c r="DB308" s="317">
        <f t="shared" ref="DB308" si="288">DB309+DB318+DB329</f>
        <v>40750240415.349045</v>
      </c>
      <c r="DC308" s="319"/>
      <c r="DD308" s="319"/>
      <c r="DE308" s="319"/>
      <c r="DF308" s="319"/>
      <c r="DG308" s="319"/>
      <c r="DH308" s="319"/>
      <c r="DI308" s="319"/>
      <c r="DJ308" s="319"/>
      <c r="DK308" s="319"/>
      <c r="DL308" s="319"/>
      <c r="DM308" s="319"/>
      <c r="DN308" s="319"/>
      <c r="DO308" s="319"/>
      <c r="DP308" s="319"/>
      <c r="DQ308" s="319"/>
      <c r="DR308" s="319"/>
      <c r="DS308" s="319"/>
      <c r="DT308" s="319"/>
      <c r="DU308" s="320"/>
      <c r="DV308" s="320"/>
    </row>
    <row r="309" spans="1:126" s="7" customFormat="1" ht="27" customHeight="1" x14ac:dyDescent="0.25">
      <c r="A309" s="115"/>
      <c r="B309" s="116"/>
      <c r="C309" s="117"/>
      <c r="D309" s="118"/>
      <c r="E309" s="80"/>
      <c r="F309" s="141"/>
      <c r="G309" s="80"/>
      <c r="H309" s="80"/>
      <c r="I309" s="141"/>
      <c r="J309" s="80"/>
      <c r="K309" s="80"/>
      <c r="L309" s="80"/>
      <c r="M309" s="253"/>
      <c r="N309" s="284">
        <v>17</v>
      </c>
      <c r="O309" s="179">
        <v>2302</v>
      </c>
      <c r="P309" s="180" t="s">
        <v>303</v>
      </c>
      <c r="Q309" s="175"/>
      <c r="R309" s="419"/>
      <c r="S309" s="420"/>
      <c r="T309" s="420"/>
      <c r="U309" s="420"/>
      <c r="V309" s="420"/>
      <c r="W309" s="420"/>
      <c r="X309" s="414"/>
      <c r="Y309" s="414"/>
      <c r="Z309" s="414"/>
      <c r="AA309" s="414"/>
      <c r="AB309" s="109"/>
      <c r="AC309" s="85">
        <f t="shared" ref="AC309:DA309" si="289">SUM(AC310:AC317)</f>
        <v>203721000</v>
      </c>
      <c r="AD309" s="85">
        <f t="shared" si="289"/>
        <v>146689132</v>
      </c>
      <c r="AE309" s="85">
        <f t="shared" si="289"/>
        <v>134611132</v>
      </c>
      <c r="AF309" s="85">
        <f t="shared" si="289"/>
        <v>0</v>
      </c>
      <c r="AG309" s="85">
        <f t="shared" si="289"/>
        <v>203721000</v>
      </c>
      <c r="AH309" s="85">
        <f t="shared" si="289"/>
        <v>146689132</v>
      </c>
      <c r="AI309" s="85">
        <f t="shared" si="289"/>
        <v>134611132</v>
      </c>
      <c r="AJ309" s="85">
        <f t="shared" si="289"/>
        <v>0</v>
      </c>
      <c r="AK309" s="85">
        <f t="shared" si="289"/>
        <v>0</v>
      </c>
      <c r="AL309" s="85">
        <f t="shared" si="289"/>
        <v>0</v>
      </c>
      <c r="AM309" s="85">
        <f t="shared" si="289"/>
        <v>0</v>
      </c>
      <c r="AN309" s="85">
        <f t="shared" si="289"/>
        <v>0</v>
      </c>
      <c r="AO309" s="85">
        <f t="shared" si="289"/>
        <v>0</v>
      </c>
      <c r="AP309" s="85">
        <f t="shared" si="289"/>
        <v>0</v>
      </c>
      <c r="AQ309" s="85">
        <f t="shared" si="289"/>
        <v>0</v>
      </c>
      <c r="AR309" s="85">
        <f t="shared" si="289"/>
        <v>0</v>
      </c>
      <c r="AS309" s="85">
        <f t="shared" si="289"/>
        <v>0</v>
      </c>
      <c r="AT309" s="85">
        <f t="shared" si="289"/>
        <v>0</v>
      </c>
      <c r="AU309" s="85">
        <f t="shared" si="289"/>
        <v>0</v>
      </c>
      <c r="AV309" s="85">
        <f t="shared" si="289"/>
        <v>0</v>
      </c>
      <c r="AW309" s="85">
        <f t="shared" si="289"/>
        <v>0</v>
      </c>
      <c r="AX309" s="85">
        <f t="shared" si="289"/>
        <v>0</v>
      </c>
      <c r="AY309" s="85">
        <f t="shared" si="289"/>
        <v>0</v>
      </c>
      <c r="AZ309" s="85">
        <f t="shared" si="289"/>
        <v>0</v>
      </c>
      <c r="BA309" s="85">
        <f t="shared" si="289"/>
        <v>0</v>
      </c>
      <c r="BB309" s="85">
        <f t="shared" si="289"/>
        <v>0</v>
      </c>
      <c r="BC309" s="85">
        <f t="shared" si="289"/>
        <v>0</v>
      </c>
      <c r="BD309" s="85">
        <f t="shared" si="289"/>
        <v>0</v>
      </c>
      <c r="BE309" s="85">
        <f t="shared" si="289"/>
        <v>0</v>
      </c>
      <c r="BF309" s="85">
        <f t="shared" si="289"/>
        <v>0</v>
      </c>
      <c r="BG309" s="85">
        <f t="shared" si="289"/>
        <v>0</v>
      </c>
      <c r="BH309" s="85">
        <f t="shared" si="289"/>
        <v>0</v>
      </c>
      <c r="BI309" s="85">
        <f t="shared" si="289"/>
        <v>0</v>
      </c>
      <c r="BJ309" s="85">
        <f t="shared" si="289"/>
        <v>0</v>
      </c>
      <c r="BK309" s="85">
        <f t="shared" si="289"/>
        <v>0</v>
      </c>
      <c r="BL309" s="85">
        <f t="shared" si="289"/>
        <v>0</v>
      </c>
      <c r="BM309" s="85">
        <f t="shared" si="289"/>
        <v>0</v>
      </c>
      <c r="BN309" s="85">
        <f t="shared" si="289"/>
        <v>0</v>
      </c>
      <c r="BO309" s="85">
        <f t="shared" si="289"/>
        <v>0</v>
      </c>
      <c r="BP309" s="85">
        <f t="shared" si="289"/>
        <v>0</v>
      </c>
      <c r="BQ309" s="85">
        <f t="shared" si="289"/>
        <v>0</v>
      </c>
      <c r="BR309" s="85">
        <f t="shared" si="289"/>
        <v>0</v>
      </c>
      <c r="BS309" s="85">
        <f t="shared" si="289"/>
        <v>0</v>
      </c>
      <c r="BT309" s="85">
        <f t="shared" si="289"/>
        <v>0</v>
      </c>
      <c r="BU309" s="85">
        <f t="shared" si="289"/>
        <v>592346320</v>
      </c>
      <c r="BV309" s="85">
        <f t="shared" si="289"/>
        <v>157346320</v>
      </c>
      <c r="BW309" s="85">
        <f t="shared" si="289"/>
        <v>0</v>
      </c>
      <c r="BX309" s="85">
        <f t="shared" si="289"/>
        <v>0</v>
      </c>
      <c r="BY309" s="85">
        <f t="shared" si="289"/>
        <v>0</v>
      </c>
      <c r="BZ309" s="85">
        <f t="shared" si="289"/>
        <v>0</v>
      </c>
      <c r="CA309" s="85">
        <f t="shared" si="289"/>
        <v>0</v>
      </c>
      <c r="CB309" s="85">
        <f t="shared" si="289"/>
        <v>435000000</v>
      </c>
      <c r="CC309" s="85">
        <f t="shared" si="289"/>
        <v>0</v>
      </c>
      <c r="CD309" s="85">
        <f t="shared" si="289"/>
        <v>0</v>
      </c>
      <c r="CE309" s="85">
        <f t="shared" si="289"/>
        <v>0</v>
      </c>
      <c r="CF309" s="85">
        <f t="shared" si="289"/>
        <v>696760784.34873617</v>
      </c>
      <c r="CG309" s="85">
        <f t="shared" si="289"/>
        <v>261760784.3487362</v>
      </c>
      <c r="CH309" s="85">
        <f t="shared" si="289"/>
        <v>0</v>
      </c>
      <c r="CI309" s="85">
        <f t="shared" si="289"/>
        <v>0</v>
      </c>
      <c r="CJ309" s="85">
        <f t="shared" si="289"/>
        <v>0</v>
      </c>
      <c r="CK309" s="85">
        <f t="shared" si="289"/>
        <v>0</v>
      </c>
      <c r="CL309" s="85">
        <f t="shared" si="289"/>
        <v>0</v>
      </c>
      <c r="CM309" s="85">
        <f t="shared" si="289"/>
        <v>435000000</v>
      </c>
      <c r="CN309" s="85">
        <f t="shared" si="289"/>
        <v>0</v>
      </c>
      <c r="CO309" s="85">
        <f t="shared" si="289"/>
        <v>0</v>
      </c>
      <c r="CP309" s="85">
        <f t="shared" si="289"/>
        <v>0</v>
      </c>
      <c r="CQ309" s="85">
        <f t="shared" si="289"/>
        <v>1020714077</v>
      </c>
      <c r="CR309" s="85">
        <f t="shared" si="289"/>
        <v>295714077</v>
      </c>
      <c r="CS309" s="85">
        <f t="shared" si="289"/>
        <v>0</v>
      </c>
      <c r="CT309" s="85">
        <f t="shared" si="289"/>
        <v>0</v>
      </c>
      <c r="CU309" s="85">
        <f t="shared" si="289"/>
        <v>0</v>
      </c>
      <c r="CV309" s="85">
        <f t="shared" si="289"/>
        <v>0</v>
      </c>
      <c r="CW309" s="85">
        <f t="shared" si="289"/>
        <v>0</v>
      </c>
      <c r="CX309" s="85">
        <f t="shared" si="289"/>
        <v>725000000</v>
      </c>
      <c r="CY309" s="85">
        <f t="shared" si="289"/>
        <v>0</v>
      </c>
      <c r="CZ309" s="85">
        <f t="shared" si="289"/>
        <v>0</v>
      </c>
      <c r="DA309" s="360">
        <f t="shared" si="289"/>
        <v>0</v>
      </c>
      <c r="DB309" s="85">
        <f t="shared" ref="DB309" si="290">SUM(DB310:DB317)</f>
        <v>2513542181.3487363</v>
      </c>
      <c r="DC309" s="5"/>
      <c r="DD309" s="5"/>
      <c r="DE309" s="5"/>
      <c r="DF309" s="5"/>
      <c r="DG309" s="5"/>
      <c r="DH309" s="5"/>
      <c r="DI309" s="5"/>
      <c r="DJ309" s="5"/>
      <c r="DK309" s="5"/>
      <c r="DL309" s="5"/>
      <c r="DM309" s="5"/>
      <c r="DN309" s="5"/>
      <c r="DO309" s="5"/>
      <c r="DP309" s="5"/>
      <c r="DQ309" s="5"/>
      <c r="DR309" s="5"/>
      <c r="DS309" s="5"/>
      <c r="DT309" s="5"/>
      <c r="DU309" s="81"/>
      <c r="DV309" s="81"/>
    </row>
    <row r="310" spans="1:126" s="20" customFormat="1" ht="126" customHeight="1" x14ac:dyDescent="0.25">
      <c r="A310" s="86" t="s">
        <v>1720</v>
      </c>
      <c r="B310" s="93"/>
      <c r="C310" s="94"/>
      <c r="D310" s="100" t="s">
        <v>920</v>
      </c>
      <c r="E310" s="13" t="s">
        <v>311</v>
      </c>
      <c r="F310" s="149">
        <v>0.41870000000000002</v>
      </c>
      <c r="G310" s="12">
        <v>2018</v>
      </c>
      <c r="H310" s="355" t="s">
        <v>947</v>
      </c>
      <c r="I310" s="149">
        <v>0.72909999999999997</v>
      </c>
      <c r="J310" s="8">
        <v>23</v>
      </c>
      <c r="K310" s="10" t="s">
        <v>884</v>
      </c>
      <c r="L310" s="42">
        <v>17</v>
      </c>
      <c r="M310" s="202" t="s">
        <v>948</v>
      </c>
      <c r="N310" s="204"/>
      <c r="O310" s="184"/>
      <c r="P310" s="185"/>
      <c r="Q310" s="176" t="s">
        <v>949</v>
      </c>
      <c r="R310" s="12">
        <v>2302003</v>
      </c>
      <c r="S310" s="13" t="s">
        <v>312</v>
      </c>
      <c r="T310" s="29" t="s">
        <v>950</v>
      </c>
      <c r="U310" s="12">
        <v>230200300</v>
      </c>
      <c r="V310" s="13" t="s">
        <v>951</v>
      </c>
      <c r="W310" s="382" t="s">
        <v>11</v>
      </c>
      <c r="X310" s="12">
        <v>8</v>
      </c>
      <c r="Y310" s="12">
        <v>0</v>
      </c>
      <c r="Z310" s="12">
        <v>2</v>
      </c>
      <c r="AA310" s="12">
        <v>3</v>
      </c>
      <c r="AB310" s="12">
        <v>3</v>
      </c>
      <c r="AC310" s="387">
        <f>AG310+AK309+AO309+AS309+AW309+BA309+BE309+BI309+BM309+BQ309</f>
        <v>0</v>
      </c>
      <c r="AD310" s="387">
        <f>AH310+AL309+AP309+AT309+AX309+BB309+BF309+BJ309+BN309+BR309</f>
        <v>0</v>
      </c>
      <c r="AE310" s="387">
        <f>AI310+AM309+AQ309+AU309+AY309+BC309+BG309+BK309+BO309+BS309</f>
        <v>0</v>
      </c>
      <c r="AF310" s="387">
        <f>AJ310+AN309+AR309+AV309+AZ309+BD309+BH309+BL309+BP309+BT309</f>
        <v>0</v>
      </c>
      <c r="AG310" s="17">
        <v>0</v>
      </c>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f t="shared" ref="BU310:BU317" si="291">BV310+BW310+BX310+BY310+BZ310+CA310+CB310+CC310+CD310+CE310</f>
        <v>127971586</v>
      </c>
      <c r="BV310" s="17">
        <f>28971586+24000000</f>
        <v>52971586</v>
      </c>
      <c r="BW310" s="17"/>
      <c r="BX310" s="17"/>
      <c r="BY310" s="17"/>
      <c r="BZ310" s="17"/>
      <c r="CA310" s="17"/>
      <c r="CB310" s="17">
        <v>75000000</v>
      </c>
      <c r="CC310" s="17"/>
      <c r="CD310" s="17"/>
      <c r="CE310" s="17"/>
      <c r="CF310" s="17">
        <f t="shared" ref="CF310:CF317" si="292">CG310+CH310+CI310+CJ310+CK310+CL310+CM310+CN310+CO310+CP310</f>
        <v>160286303</v>
      </c>
      <c r="CG310" s="17">
        <f>55286303+30000000</f>
        <v>85286303</v>
      </c>
      <c r="CH310" s="17"/>
      <c r="CI310" s="17"/>
      <c r="CJ310" s="17"/>
      <c r="CK310" s="17"/>
      <c r="CL310" s="17"/>
      <c r="CM310" s="17">
        <v>75000000</v>
      </c>
      <c r="CN310" s="17"/>
      <c r="CO310" s="17"/>
      <c r="CP310" s="17"/>
      <c r="CQ310" s="17">
        <f t="shared" ref="CQ310:CQ317" si="293">CR310+CS310+CT310+CU310+CV310+CW310+CX310+CY310+CZ310+DA310</f>
        <v>212727572</v>
      </c>
      <c r="CR310" s="17">
        <f>67727572+20000000</f>
        <v>87727572</v>
      </c>
      <c r="CS310" s="17"/>
      <c r="CT310" s="17"/>
      <c r="CU310" s="17"/>
      <c r="CV310" s="17"/>
      <c r="CW310" s="17"/>
      <c r="CX310" s="17">
        <v>125000000</v>
      </c>
      <c r="CY310" s="17"/>
      <c r="CZ310" s="17"/>
      <c r="DA310" s="361"/>
      <c r="DB310" s="371">
        <f t="shared" ref="DB310:DB317" si="294">AC310+BU310+CF310+CQ310</f>
        <v>500985461</v>
      </c>
      <c r="DC310" s="18"/>
      <c r="DD310" s="18"/>
      <c r="DE310" s="18"/>
      <c r="DF310" s="18"/>
      <c r="DG310" s="18"/>
      <c r="DH310" s="18"/>
      <c r="DI310" s="18"/>
      <c r="DJ310" s="18"/>
      <c r="DK310" s="18"/>
      <c r="DL310" s="18"/>
      <c r="DM310" s="18"/>
      <c r="DN310" s="18"/>
      <c r="DO310" s="18"/>
      <c r="DP310" s="18"/>
      <c r="DQ310" s="18"/>
      <c r="DR310" s="18"/>
      <c r="DS310" s="18"/>
      <c r="DT310" s="18"/>
      <c r="DU310" s="18"/>
      <c r="DV310" s="19"/>
    </row>
    <row r="311" spans="1:126" s="20" customFormat="1" ht="126" customHeight="1" x14ac:dyDescent="0.25">
      <c r="A311" s="86" t="s">
        <v>1720</v>
      </c>
      <c r="B311" s="93"/>
      <c r="C311" s="94"/>
      <c r="D311" s="100" t="s">
        <v>920</v>
      </c>
      <c r="E311" s="13" t="s">
        <v>311</v>
      </c>
      <c r="F311" s="149">
        <v>0.41870000000000002</v>
      </c>
      <c r="G311" s="12">
        <v>2018</v>
      </c>
      <c r="H311" s="355" t="s">
        <v>947</v>
      </c>
      <c r="I311" s="134" t="s">
        <v>952</v>
      </c>
      <c r="J311" s="8">
        <v>23</v>
      </c>
      <c r="K311" s="10" t="s">
        <v>884</v>
      </c>
      <c r="L311" s="42">
        <v>13</v>
      </c>
      <c r="M311" s="255" t="s">
        <v>391</v>
      </c>
      <c r="N311" s="199"/>
      <c r="O311" s="172"/>
      <c r="P311" s="173"/>
      <c r="Q311" s="176" t="s">
        <v>953</v>
      </c>
      <c r="R311" s="12">
        <v>2302004</v>
      </c>
      <c r="S311" s="13" t="s">
        <v>954</v>
      </c>
      <c r="T311" s="29" t="s">
        <v>955</v>
      </c>
      <c r="U311" s="12">
        <v>230200403</v>
      </c>
      <c r="V311" s="13" t="s">
        <v>956</v>
      </c>
      <c r="W311" s="12" t="s">
        <v>10</v>
      </c>
      <c r="X311" s="12">
        <v>1</v>
      </c>
      <c r="Y311" s="12">
        <v>0</v>
      </c>
      <c r="Z311" s="12">
        <v>1</v>
      </c>
      <c r="AA311" s="12">
        <v>1</v>
      </c>
      <c r="AB311" s="12">
        <v>1</v>
      </c>
      <c r="AC311" s="387">
        <f t="shared" ref="AC311:AC317" si="295">AG311+AK311+AO311+AS311+AW311+BA311+BE311+BI311+BM311+BQ311</f>
        <v>0</v>
      </c>
      <c r="AD311" s="387">
        <f t="shared" ref="AD311:AD317" si="296">AH311+AL311+AP311+AT311+AX311+BB311+BF311+BJ311+BN311+BR311</f>
        <v>0</v>
      </c>
      <c r="AE311" s="387">
        <f t="shared" ref="AE311:AF317" si="297">AI311+AM311+AQ311+AU311+AY311+BC311+BG311+BK311+BO311+BS311</f>
        <v>0</v>
      </c>
      <c r="AF311" s="387">
        <f t="shared" si="297"/>
        <v>0</v>
      </c>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f t="shared" si="291"/>
        <v>26549951</v>
      </c>
      <c r="BV311" s="17">
        <v>11549951</v>
      </c>
      <c r="BW311" s="17"/>
      <c r="BX311" s="17"/>
      <c r="BY311" s="17"/>
      <c r="BZ311" s="17"/>
      <c r="CA311" s="17"/>
      <c r="CB311" s="17">
        <v>15000000</v>
      </c>
      <c r="CC311" s="17"/>
      <c r="CD311" s="17"/>
      <c r="CE311" s="17"/>
      <c r="CF311" s="17">
        <f t="shared" si="292"/>
        <v>40000000</v>
      </c>
      <c r="CG311" s="17">
        <v>25000000</v>
      </c>
      <c r="CH311" s="17"/>
      <c r="CI311" s="17"/>
      <c r="CJ311" s="17"/>
      <c r="CK311" s="17"/>
      <c r="CL311" s="17"/>
      <c r="CM311" s="17">
        <v>15000000</v>
      </c>
      <c r="CN311" s="17"/>
      <c r="CO311" s="17"/>
      <c r="CP311" s="17"/>
      <c r="CQ311" s="17">
        <f t="shared" si="293"/>
        <v>47248932</v>
      </c>
      <c r="CR311" s="17">
        <v>22248932</v>
      </c>
      <c r="CS311" s="17"/>
      <c r="CT311" s="17"/>
      <c r="CU311" s="17"/>
      <c r="CV311" s="17"/>
      <c r="CW311" s="17"/>
      <c r="CX311" s="17">
        <v>25000000</v>
      </c>
      <c r="CY311" s="17"/>
      <c r="CZ311" s="17"/>
      <c r="DA311" s="361"/>
      <c r="DB311" s="371">
        <f t="shared" si="294"/>
        <v>113798883</v>
      </c>
      <c r="DC311" s="18"/>
      <c r="DD311" s="18"/>
      <c r="DE311" s="18"/>
      <c r="DF311" s="18"/>
      <c r="DG311" s="18"/>
      <c r="DH311" s="18"/>
      <c r="DI311" s="18"/>
      <c r="DJ311" s="18"/>
      <c r="DK311" s="18"/>
      <c r="DL311" s="18"/>
      <c r="DM311" s="18"/>
      <c r="DN311" s="18"/>
      <c r="DO311" s="18"/>
      <c r="DP311" s="18"/>
      <c r="DQ311" s="18"/>
      <c r="DR311" s="18"/>
      <c r="DS311" s="18"/>
      <c r="DT311" s="18"/>
      <c r="DU311" s="18"/>
      <c r="DV311" s="19"/>
    </row>
    <row r="312" spans="1:126" s="20" customFormat="1" ht="126" customHeight="1" x14ac:dyDescent="0.25">
      <c r="A312" s="86" t="s">
        <v>1720</v>
      </c>
      <c r="B312" s="93"/>
      <c r="C312" s="94"/>
      <c r="D312" s="100" t="s">
        <v>920</v>
      </c>
      <c r="E312" s="13" t="s">
        <v>311</v>
      </c>
      <c r="F312" s="149">
        <v>0.41870000000000002</v>
      </c>
      <c r="G312" s="12">
        <v>2018</v>
      </c>
      <c r="H312" s="355" t="s">
        <v>947</v>
      </c>
      <c r="I312" s="134" t="s">
        <v>952</v>
      </c>
      <c r="J312" s="8">
        <v>23</v>
      </c>
      <c r="K312" s="10" t="s">
        <v>884</v>
      </c>
      <c r="L312" s="42">
        <v>13</v>
      </c>
      <c r="M312" s="255" t="s">
        <v>391</v>
      </c>
      <c r="N312" s="243"/>
      <c r="O312" s="172"/>
      <c r="P312" s="173"/>
      <c r="Q312" s="275" t="s">
        <v>957</v>
      </c>
      <c r="R312" s="12">
        <v>2302007</v>
      </c>
      <c r="S312" s="13" t="s">
        <v>958</v>
      </c>
      <c r="T312" s="50" t="s">
        <v>959</v>
      </c>
      <c r="U312" s="12">
        <v>230200701</v>
      </c>
      <c r="V312" s="13" t="s">
        <v>960</v>
      </c>
      <c r="W312" s="12" t="s">
        <v>10</v>
      </c>
      <c r="X312" s="12">
        <v>1</v>
      </c>
      <c r="Y312" s="12">
        <v>0</v>
      </c>
      <c r="Z312" s="12">
        <v>1</v>
      </c>
      <c r="AA312" s="12">
        <v>1</v>
      </c>
      <c r="AB312" s="12">
        <v>1</v>
      </c>
      <c r="AC312" s="387">
        <f t="shared" si="295"/>
        <v>0</v>
      </c>
      <c r="AD312" s="387">
        <f t="shared" si="296"/>
        <v>0</v>
      </c>
      <c r="AE312" s="387">
        <f t="shared" si="297"/>
        <v>0</v>
      </c>
      <c r="AF312" s="387">
        <f t="shared" si="297"/>
        <v>0</v>
      </c>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f t="shared" si="291"/>
        <v>26552204</v>
      </c>
      <c r="BV312" s="17">
        <v>11552204</v>
      </c>
      <c r="BW312" s="17"/>
      <c r="BX312" s="17"/>
      <c r="BY312" s="17"/>
      <c r="BZ312" s="17"/>
      <c r="CA312" s="17"/>
      <c r="CB312" s="17">
        <v>15000000</v>
      </c>
      <c r="CC312" s="17"/>
      <c r="CD312" s="17"/>
      <c r="CE312" s="17"/>
      <c r="CF312" s="17">
        <f t="shared" si="292"/>
        <v>40474480.879999995</v>
      </c>
      <c r="CG312" s="17">
        <v>25474480.879999999</v>
      </c>
      <c r="CH312" s="17"/>
      <c r="CI312" s="17"/>
      <c r="CJ312" s="17"/>
      <c r="CK312" s="17"/>
      <c r="CL312" s="17"/>
      <c r="CM312" s="17">
        <v>15000000</v>
      </c>
      <c r="CN312" s="17"/>
      <c r="CO312" s="17"/>
      <c r="CP312" s="17"/>
      <c r="CQ312" s="17">
        <f t="shared" si="293"/>
        <v>47254794</v>
      </c>
      <c r="CR312" s="17">
        <v>22254794</v>
      </c>
      <c r="CS312" s="17"/>
      <c r="CT312" s="17"/>
      <c r="CU312" s="17"/>
      <c r="CV312" s="17"/>
      <c r="CW312" s="17"/>
      <c r="CX312" s="17">
        <v>25000000</v>
      </c>
      <c r="CY312" s="17"/>
      <c r="CZ312" s="17"/>
      <c r="DA312" s="361"/>
      <c r="DB312" s="371">
        <f t="shared" si="294"/>
        <v>114281478.88</v>
      </c>
      <c r="DC312" s="18"/>
      <c r="DD312" s="18"/>
      <c r="DE312" s="18"/>
      <c r="DF312" s="18"/>
      <c r="DG312" s="18"/>
      <c r="DH312" s="18"/>
      <c r="DI312" s="18"/>
      <c r="DJ312" s="18"/>
      <c r="DK312" s="18"/>
      <c r="DL312" s="18"/>
      <c r="DM312" s="18"/>
      <c r="DN312" s="18"/>
      <c r="DO312" s="18"/>
      <c r="DP312" s="18"/>
      <c r="DQ312" s="18"/>
      <c r="DR312" s="18"/>
      <c r="DS312" s="18"/>
      <c r="DT312" s="18"/>
      <c r="DU312" s="18"/>
      <c r="DV312" s="19"/>
    </row>
    <row r="313" spans="1:126" s="20" customFormat="1" ht="126" customHeight="1" x14ac:dyDescent="0.25">
      <c r="A313" s="86" t="s">
        <v>1720</v>
      </c>
      <c r="B313" s="93"/>
      <c r="C313" s="94"/>
      <c r="D313" s="100" t="s">
        <v>920</v>
      </c>
      <c r="E313" s="13" t="s">
        <v>311</v>
      </c>
      <c r="F313" s="149">
        <v>0.41870000000000002</v>
      </c>
      <c r="G313" s="12">
        <v>2018</v>
      </c>
      <c r="H313" s="355" t="s">
        <v>947</v>
      </c>
      <c r="I313" s="134" t="s">
        <v>952</v>
      </c>
      <c r="J313" s="8">
        <v>23</v>
      </c>
      <c r="K313" s="10" t="s">
        <v>884</v>
      </c>
      <c r="L313" s="42">
        <v>17</v>
      </c>
      <c r="M313" s="202" t="s">
        <v>948</v>
      </c>
      <c r="N313" s="243"/>
      <c r="O313" s="172"/>
      <c r="P313" s="173"/>
      <c r="Q313" s="281" t="s">
        <v>961</v>
      </c>
      <c r="R313" s="12">
        <v>2302033</v>
      </c>
      <c r="S313" s="13" t="s">
        <v>962</v>
      </c>
      <c r="T313" s="40" t="s">
        <v>963</v>
      </c>
      <c r="U313" s="12">
        <v>230203300</v>
      </c>
      <c r="V313" s="13" t="s">
        <v>964</v>
      </c>
      <c r="W313" s="12" t="s">
        <v>10</v>
      </c>
      <c r="X313" s="12">
        <v>100</v>
      </c>
      <c r="Y313" s="12">
        <v>100</v>
      </c>
      <c r="Z313" s="12">
        <v>100</v>
      </c>
      <c r="AA313" s="12">
        <v>100</v>
      </c>
      <c r="AB313" s="12">
        <v>100</v>
      </c>
      <c r="AC313" s="15">
        <f>AG313+AK313+AO313+AS313+AW313+BA313+BE313+BI313+BM313+BQ313</f>
        <v>189401000</v>
      </c>
      <c r="AD313" s="15">
        <f t="shared" si="296"/>
        <v>146689132</v>
      </c>
      <c r="AE313" s="15">
        <f t="shared" si="297"/>
        <v>134611132</v>
      </c>
      <c r="AF313" s="15">
        <f t="shared" si="297"/>
        <v>0</v>
      </c>
      <c r="AG313" s="17">
        <f>161909132+27491868</f>
        <v>189401000</v>
      </c>
      <c r="AH313" s="17">
        <v>146689132</v>
      </c>
      <c r="AI313" s="17">
        <v>134611132</v>
      </c>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f t="shared" si="291"/>
        <v>50626703</v>
      </c>
      <c r="BV313" s="17">
        <v>20626703</v>
      </c>
      <c r="BW313" s="17"/>
      <c r="BX313" s="17"/>
      <c r="BY313" s="17"/>
      <c r="BZ313" s="17"/>
      <c r="CA313" s="17"/>
      <c r="CB313" s="17">
        <v>30000000</v>
      </c>
      <c r="CC313" s="17"/>
      <c r="CD313" s="17"/>
      <c r="CE313" s="17"/>
      <c r="CF313" s="17">
        <f t="shared" si="292"/>
        <v>60000000</v>
      </c>
      <c r="CG313" s="17">
        <v>30000000</v>
      </c>
      <c r="CH313" s="17"/>
      <c r="CI313" s="17"/>
      <c r="CJ313" s="17"/>
      <c r="CK313" s="17"/>
      <c r="CL313" s="17"/>
      <c r="CM313" s="17">
        <v>30000000</v>
      </c>
      <c r="CN313" s="17"/>
      <c r="CO313" s="17"/>
      <c r="CP313" s="17"/>
      <c r="CQ313" s="17">
        <f t="shared" si="293"/>
        <v>93868720</v>
      </c>
      <c r="CR313" s="17">
        <v>43868720</v>
      </c>
      <c r="CS313" s="17"/>
      <c r="CT313" s="17"/>
      <c r="CU313" s="17"/>
      <c r="CV313" s="17"/>
      <c r="CW313" s="17"/>
      <c r="CX313" s="17">
        <v>50000000</v>
      </c>
      <c r="CY313" s="17"/>
      <c r="CZ313" s="17"/>
      <c r="DA313" s="361"/>
      <c r="DB313" s="371">
        <f t="shared" si="294"/>
        <v>393896423</v>
      </c>
      <c r="DC313" s="18"/>
      <c r="DD313" s="18"/>
      <c r="DE313" s="18"/>
      <c r="DF313" s="18"/>
      <c r="DG313" s="18"/>
      <c r="DH313" s="18"/>
      <c r="DI313" s="18"/>
      <c r="DJ313" s="18"/>
      <c r="DK313" s="18"/>
      <c r="DL313" s="18"/>
      <c r="DM313" s="18"/>
      <c r="DN313" s="18"/>
      <c r="DO313" s="18"/>
      <c r="DP313" s="18"/>
      <c r="DQ313" s="18"/>
      <c r="DR313" s="18"/>
      <c r="DS313" s="18"/>
      <c r="DT313" s="18"/>
      <c r="DU313" s="18"/>
      <c r="DV313" s="19"/>
    </row>
    <row r="314" spans="1:126" s="20" customFormat="1" ht="126" customHeight="1" x14ac:dyDescent="0.25">
      <c r="A314" s="86" t="s">
        <v>1720</v>
      </c>
      <c r="B314" s="93"/>
      <c r="C314" s="94"/>
      <c r="D314" s="100" t="s">
        <v>920</v>
      </c>
      <c r="E314" s="13" t="s">
        <v>937</v>
      </c>
      <c r="F314" s="150">
        <v>0.56999999999999995</v>
      </c>
      <c r="G314" s="12">
        <v>2018</v>
      </c>
      <c r="H314" s="13" t="s">
        <v>938</v>
      </c>
      <c r="I314" s="149">
        <v>0.80300000000000005</v>
      </c>
      <c r="J314" s="8">
        <v>23</v>
      </c>
      <c r="K314" s="10" t="s">
        <v>884</v>
      </c>
      <c r="L314" s="42">
        <v>13</v>
      </c>
      <c r="M314" s="255" t="s">
        <v>391</v>
      </c>
      <c r="N314" s="199"/>
      <c r="O314" s="172"/>
      <c r="P314" s="173"/>
      <c r="Q314" s="176" t="s">
        <v>939</v>
      </c>
      <c r="R314" s="12">
        <v>2302058</v>
      </c>
      <c r="S314" s="13" t="s">
        <v>940</v>
      </c>
      <c r="T314" s="29" t="s">
        <v>941</v>
      </c>
      <c r="U314" s="12">
        <v>230205800</v>
      </c>
      <c r="V314" s="13" t="s">
        <v>942</v>
      </c>
      <c r="W314" s="382" t="s">
        <v>11</v>
      </c>
      <c r="X314" s="12">
        <v>1000</v>
      </c>
      <c r="Y314" s="12">
        <v>0</v>
      </c>
      <c r="Z314" s="12">
        <v>300</v>
      </c>
      <c r="AA314" s="12">
        <v>300</v>
      </c>
      <c r="AB314" s="12">
        <v>400</v>
      </c>
      <c r="AC314" s="387">
        <f>AG314+AK314+AO314+AS314+AW314+BA314+BE314+BI314+BM314+BQ314</f>
        <v>0</v>
      </c>
      <c r="AD314" s="387">
        <f t="shared" si="296"/>
        <v>0</v>
      </c>
      <c r="AE314" s="387">
        <f t="shared" si="297"/>
        <v>0</v>
      </c>
      <c r="AF314" s="387">
        <f t="shared" si="297"/>
        <v>0</v>
      </c>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f t="shared" si="291"/>
        <v>170657059</v>
      </c>
      <c r="BV314" s="17">
        <f>14657059+6000000</f>
        <v>20657059</v>
      </c>
      <c r="BW314" s="17"/>
      <c r="BX314" s="17"/>
      <c r="BY314" s="17"/>
      <c r="BZ314" s="17"/>
      <c r="CA314" s="17"/>
      <c r="CB314" s="17">
        <v>150000000</v>
      </c>
      <c r="CC314" s="17"/>
      <c r="CD314" s="17"/>
      <c r="CE314" s="17"/>
      <c r="CF314" s="17">
        <f t="shared" si="292"/>
        <v>186000000</v>
      </c>
      <c r="CG314" s="17">
        <f>30000000+6000000</f>
        <v>36000000</v>
      </c>
      <c r="CH314" s="17"/>
      <c r="CI314" s="17"/>
      <c r="CJ314" s="17"/>
      <c r="CK314" s="17"/>
      <c r="CL314" s="17"/>
      <c r="CM314" s="17">
        <v>150000000</v>
      </c>
      <c r="CN314" s="17"/>
      <c r="CO314" s="17"/>
      <c r="CP314" s="17"/>
      <c r="CQ314" s="17">
        <f t="shared" si="293"/>
        <v>286141026</v>
      </c>
      <c r="CR314" s="17">
        <f>30141026+6000000</f>
        <v>36141026</v>
      </c>
      <c r="CS314" s="17"/>
      <c r="CT314" s="17"/>
      <c r="CU314" s="17"/>
      <c r="CV314" s="17"/>
      <c r="CW314" s="17"/>
      <c r="CX314" s="17">
        <v>250000000</v>
      </c>
      <c r="CY314" s="17"/>
      <c r="CZ314" s="17"/>
      <c r="DA314" s="361"/>
      <c r="DB314" s="371">
        <f t="shared" si="294"/>
        <v>642798085</v>
      </c>
      <c r="DC314" s="18"/>
      <c r="DD314" s="18"/>
      <c r="DE314" s="18"/>
      <c r="DF314" s="18"/>
      <c r="DG314" s="18"/>
      <c r="DH314" s="18"/>
      <c r="DI314" s="18"/>
      <c r="DJ314" s="18"/>
      <c r="DK314" s="18"/>
      <c r="DL314" s="18"/>
      <c r="DM314" s="18"/>
      <c r="DN314" s="18"/>
      <c r="DO314" s="18"/>
      <c r="DP314" s="18"/>
      <c r="DQ314" s="18"/>
      <c r="DR314" s="18"/>
      <c r="DS314" s="18"/>
      <c r="DT314" s="18"/>
      <c r="DU314" s="18"/>
      <c r="DV314" s="19"/>
    </row>
    <row r="315" spans="1:126" s="20" customFormat="1" ht="126" customHeight="1" x14ac:dyDescent="0.25">
      <c r="A315" s="86" t="s">
        <v>1720</v>
      </c>
      <c r="B315" s="93"/>
      <c r="C315" s="94"/>
      <c r="D315" s="100" t="s">
        <v>920</v>
      </c>
      <c r="E315" s="13" t="s">
        <v>311</v>
      </c>
      <c r="F315" s="149">
        <v>0.41870000000000002</v>
      </c>
      <c r="G315" s="12">
        <v>2018</v>
      </c>
      <c r="H315" s="355" t="s">
        <v>947</v>
      </c>
      <c r="I315" s="149">
        <v>0.72909999999999997</v>
      </c>
      <c r="J315" s="8">
        <v>23</v>
      </c>
      <c r="K315" s="10" t="s">
        <v>884</v>
      </c>
      <c r="L315" s="42">
        <v>17</v>
      </c>
      <c r="M315" s="202" t="s">
        <v>948</v>
      </c>
      <c r="N315" s="243"/>
      <c r="O315" s="172"/>
      <c r="P315" s="173"/>
      <c r="Q315" s="281" t="s">
        <v>965</v>
      </c>
      <c r="R315" s="12">
        <v>2302066</v>
      </c>
      <c r="S315" s="13" t="s">
        <v>313</v>
      </c>
      <c r="T315" s="40" t="s">
        <v>966</v>
      </c>
      <c r="U315" s="12">
        <v>230206600</v>
      </c>
      <c r="V315" s="13" t="s">
        <v>967</v>
      </c>
      <c r="W315" s="12" t="s">
        <v>11</v>
      </c>
      <c r="X315" s="12">
        <v>200</v>
      </c>
      <c r="Y315" s="12">
        <v>30</v>
      </c>
      <c r="Z315" s="12">
        <v>50</v>
      </c>
      <c r="AA315" s="12">
        <v>60</v>
      </c>
      <c r="AB315" s="12">
        <v>60</v>
      </c>
      <c r="AC315" s="15">
        <f t="shared" si="295"/>
        <v>14320000</v>
      </c>
      <c r="AD315" s="15">
        <f t="shared" si="296"/>
        <v>0</v>
      </c>
      <c r="AE315" s="15">
        <f t="shared" si="297"/>
        <v>0</v>
      </c>
      <c r="AF315" s="15">
        <f t="shared" si="297"/>
        <v>0</v>
      </c>
      <c r="AG315" s="17">
        <v>14320000</v>
      </c>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f t="shared" si="291"/>
        <v>60217434</v>
      </c>
      <c r="BV315" s="17">
        <v>15217434</v>
      </c>
      <c r="BW315" s="17"/>
      <c r="BX315" s="17"/>
      <c r="BY315" s="17"/>
      <c r="BZ315" s="17"/>
      <c r="CA315" s="17"/>
      <c r="CB315" s="17">
        <v>45000000</v>
      </c>
      <c r="CC315" s="17"/>
      <c r="CD315" s="17"/>
      <c r="CE315" s="17"/>
      <c r="CF315" s="17">
        <f t="shared" si="292"/>
        <v>66701787</v>
      </c>
      <c r="CG315" s="17">
        <v>21701787</v>
      </c>
      <c r="CH315" s="17"/>
      <c r="CI315" s="17"/>
      <c r="CJ315" s="17"/>
      <c r="CK315" s="17"/>
      <c r="CL315" s="17"/>
      <c r="CM315" s="17">
        <v>45000000</v>
      </c>
      <c r="CN315" s="17"/>
      <c r="CO315" s="17"/>
      <c r="CP315" s="17"/>
      <c r="CQ315" s="17">
        <f t="shared" si="293"/>
        <v>105792563</v>
      </c>
      <c r="CR315" s="17">
        <v>30792563</v>
      </c>
      <c r="CS315" s="17"/>
      <c r="CT315" s="17"/>
      <c r="CU315" s="17"/>
      <c r="CV315" s="17"/>
      <c r="CW315" s="17"/>
      <c r="CX315" s="17">
        <v>75000000</v>
      </c>
      <c r="CY315" s="17"/>
      <c r="CZ315" s="17"/>
      <c r="DA315" s="361"/>
      <c r="DB315" s="371">
        <f t="shared" si="294"/>
        <v>247031784</v>
      </c>
      <c r="DC315" s="18"/>
      <c r="DD315" s="18"/>
      <c r="DE315" s="18"/>
      <c r="DF315" s="18"/>
      <c r="DG315" s="18"/>
      <c r="DH315" s="18"/>
      <c r="DI315" s="18"/>
      <c r="DJ315" s="18"/>
      <c r="DK315" s="18"/>
      <c r="DL315" s="18"/>
      <c r="DM315" s="18"/>
      <c r="DN315" s="18"/>
      <c r="DO315" s="18"/>
      <c r="DP315" s="18"/>
      <c r="DQ315" s="18"/>
      <c r="DR315" s="18"/>
      <c r="DS315" s="18"/>
      <c r="DT315" s="18"/>
      <c r="DU315" s="18"/>
      <c r="DV315" s="19"/>
    </row>
    <row r="316" spans="1:126" s="20" customFormat="1" ht="126" customHeight="1" x14ac:dyDescent="0.25">
      <c r="A316" s="86" t="s">
        <v>1720</v>
      </c>
      <c r="B316" s="93"/>
      <c r="C316" s="94"/>
      <c r="D316" s="100" t="s">
        <v>920</v>
      </c>
      <c r="E316" s="13" t="s">
        <v>937</v>
      </c>
      <c r="F316" s="150">
        <v>0.56999999999999995</v>
      </c>
      <c r="G316" s="12">
        <v>2018</v>
      </c>
      <c r="H316" s="13" t="s">
        <v>938</v>
      </c>
      <c r="I316" s="149">
        <v>0.80300000000000005</v>
      </c>
      <c r="J316" s="8">
        <v>23</v>
      </c>
      <c r="K316" s="10" t="s">
        <v>884</v>
      </c>
      <c r="L316" s="42">
        <v>13</v>
      </c>
      <c r="M316" s="255" t="s">
        <v>391</v>
      </c>
      <c r="N316" s="243"/>
      <c r="O316" s="172"/>
      <c r="P316" s="173"/>
      <c r="Q316" s="275" t="s">
        <v>943</v>
      </c>
      <c r="R316" s="12">
        <v>2302068</v>
      </c>
      <c r="S316" s="13" t="s">
        <v>944</v>
      </c>
      <c r="T316" s="50" t="s">
        <v>945</v>
      </c>
      <c r="U316" s="12">
        <v>230206800</v>
      </c>
      <c r="V316" s="13" t="s">
        <v>946</v>
      </c>
      <c r="W316" s="12" t="s">
        <v>11</v>
      </c>
      <c r="X316" s="12">
        <v>200</v>
      </c>
      <c r="Y316" s="12">
        <v>0</v>
      </c>
      <c r="Z316" s="12">
        <v>60</v>
      </c>
      <c r="AA316" s="12">
        <v>60</v>
      </c>
      <c r="AB316" s="12">
        <v>80</v>
      </c>
      <c r="AC316" s="387">
        <f t="shared" si="295"/>
        <v>0</v>
      </c>
      <c r="AD316" s="387">
        <f t="shared" si="296"/>
        <v>0</v>
      </c>
      <c r="AE316" s="387">
        <f t="shared" si="297"/>
        <v>0</v>
      </c>
      <c r="AF316" s="387">
        <f t="shared" si="297"/>
        <v>0</v>
      </c>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f t="shared" si="291"/>
        <v>110214216</v>
      </c>
      <c r="BV316" s="17">
        <f>15214216+5000000</f>
        <v>20214216</v>
      </c>
      <c r="BW316" s="17"/>
      <c r="BX316" s="17"/>
      <c r="BY316" s="17"/>
      <c r="BZ316" s="17"/>
      <c r="CA316" s="17"/>
      <c r="CB316" s="17">
        <v>90000000</v>
      </c>
      <c r="CC316" s="17"/>
      <c r="CD316" s="17"/>
      <c r="CE316" s="17"/>
      <c r="CF316" s="17">
        <f t="shared" si="292"/>
        <v>120000000</v>
      </c>
      <c r="CG316" s="17">
        <f>25000000+5000000</f>
        <v>30000000</v>
      </c>
      <c r="CH316" s="17"/>
      <c r="CI316" s="17"/>
      <c r="CJ316" s="17"/>
      <c r="CK316" s="17"/>
      <c r="CL316" s="17"/>
      <c r="CM316" s="17">
        <v>90000000</v>
      </c>
      <c r="CN316" s="17"/>
      <c r="CO316" s="17"/>
      <c r="CP316" s="17"/>
      <c r="CQ316" s="17">
        <f t="shared" si="293"/>
        <v>186784188</v>
      </c>
      <c r="CR316" s="17">
        <f>30784188+6000000</f>
        <v>36784188</v>
      </c>
      <c r="CS316" s="17"/>
      <c r="CT316" s="17"/>
      <c r="CU316" s="17"/>
      <c r="CV316" s="17"/>
      <c r="CW316" s="17"/>
      <c r="CX316" s="17">
        <v>150000000</v>
      </c>
      <c r="CY316" s="17"/>
      <c r="CZ316" s="17"/>
      <c r="DA316" s="361"/>
      <c r="DB316" s="371">
        <f t="shared" si="294"/>
        <v>416998404</v>
      </c>
      <c r="DC316" s="18"/>
      <c r="DD316" s="18"/>
      <c r="DE316" s="18"/>
      <c r="DF316" s="18"/>
      <c r="DG316" s="18"/>
      <c r="DH316" s="18"/>
      <c r="DI316" s="18"/>
      <c r="DJ316" s="18"/>
      <c r="DK316" s="18"/>
      <c r="DL316" s="18"/>
      <c r="DM316" s="18"/>
      <c r="DN316" s="18"/>
      <c r="DO316" s="18"/>
      <c r="DP316" s="18"/>
      <c r="DQ316" s="18"/>
      <c r="DR316" s="18"/>
      <c r="DS316" s="18"/>
      <c r="DT316" s="18"/>
      <c r="DU316" s="18"/>
      <c r="DV316" s="19"/>
    </row>
    <row r="317" spans="1:126" s="20" customFormat="1" ht="126" customHeight="1" x14ac:dyDescent="0.25">
      <c r="A317" s="86" t="s">
        <v>1720</v>
      </c>
      <c r="B317" s="93"/>
      <c r="C317" s="94"/>
      <c r="D317" s="100" t="s">
        <v>920</v>
      </c>
      <c r="E317" s="13" t="s">
        <v>311</v>
      </c>
      <c r="F317" s="149">
        <v>0.41870000000000002</v>
      </c>
      <c r="G317" s="12">
        <v>2018</v>
      </c>
      <c r="H317" s="355" t="s">
        <v>947</v>
      </c>
      <c r="I317" s="149">
        <v>0.72909999999999997</v>
      </c>
      <c r="J317" s="8">
        <v>23</v>
      </c>
      <c r="K317" s="10" t="s">
        <v>884</v>
      </c>
      <c r="L317" s="42">
        <v>13</v>
      </c>
      <c r="M317" s="255" t="s">
        <v>391</v>
      </c>
      <c r="N317" s="73"/>
      <c r="O317" s="192"/>
      <c r="P317" s="265"/>
      <c r="Q317" s="281" t="s">
        <v>968</v>
      </c>
      <c r="R317" s="12">
        <v>2302083</v>
      </c>
      <c r="S317" s="13" t="s">
        <v>136</v>
      </c>
      <c r="T317" s="40" t="s">
        <v>969</v>
      </c>
      <c r="U317" s="12">
        <v>230208300</v>
      </c>
      <c r="V317" s="13" t="s">
        <v>477</v>
      </c>
      <c r="W317" s="12" t="s">
        <v>10</v>
      </c>
      <c r="X317" s="8">
        <v>1</v>
      </c>
      <c r="Y317" s="8">
        <v>0</v>
      </c>
      <c r="Z317" s="8">
        <v>1</v>
      </c>
      <c r="AA317" s="8">
        <v>1</v>
      </c>
      <c r="AB317" s="8">
        <v>1</v>
      </c>
      <c r="AC317" s="387">
        <f t="shared" si="295"/>
        <v>0</v>
      </c>
      <c r="AD317" s="387">
        <f t="shared" si="296"/>
        <v>0</v>
      </c>
      <c r="AE317" s="387">
        <f t="shared" si="297"/>
        <v>0</v>
      </c>
      <c r="AF317" s="387">
        <f t="shared" si="297"/>
        <v>0</v>
      </c>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f t="shared" si="291"/>
        <v>19557167</v>
      </c>
      <c r="BV317" s="17">
        <v>4557167</v>
      </c>
      <c r="BW317" s="17"/>
      <c r="BX317" s="17"/>
      <c r="BY317" s="17"/>
      <c r="BZ317" s="17"/>
      <c r="CA317" s="17"/>
      <c r="CB317" s="17">
        <v>15000000</v>
      </c>
      <c r="CC317" s="17"/>
      <c r="CD317" s="17"/>
      <c r="CE317" s="17"/>
      <c r="CF317" s="17">
        <f t="shared" si="292"/>
        <v>23298213.468736202</v>
      </c>
      <c r="CG317" s="17">
        <v>8298213.4687361997</v>
      </c>
      <c r="CH317" s="17"/>
      <c r="CI317" s="17"/>
      <c r="CJ317" s="17"/>
      <c r="CK317" s="17"/>
      <c r="CL317" s="17"/>
      <c r="CM317" s="17">
        <v>15000000</v>
      </c>
      <c r="CN317" s="17"/>
      <c r="CO317" s="17"/>
      <c r="CP317" s="17"/>
      <c r="CQ317" s="17">
        <f t="shared" si="293"/>
        <v>40896282</v>
      </c>
      <c r="CR317" s="17">
        <v>15896282</v>
      </c>
      <c r="CS317" s="17"/>
      <c r="CT317" s="17"/>
      <c r="CU317" s="17"/>
      <c r="CV317" s="17"/>
      <c r="CW317" s="17"/>
      <c r="CX317" s="17">
        <v>25000000</v>
      </c>
      <c r="CY317" s="17"/>
      <c r="CZ317" s="17"/>
      <c r="DA317" s="361"/>
      <c r="DB317" s="371">
        <f t="shared" si="294"/>
        <v>83751662.468736202</v>
      </c>
      <c r="DC317" s="18"/>
      <c r="DD317" s="18"/>
      <c r="DE317" s="18"/>
      <c r="DF317" s="18"/>
      <c r="DG317" s="18"/>
      <c r="DH317" s="18"/>
      <c r="DI317" s="18"/>
      <c r="DJ317" s="18"/>
      <c r="DK317" s="18"/>
      <c r="DL317" s="18"/>
      <c r="DM317" s="18"/>
      <c r="DN317" s="18"/>
      <c r="DO317" s="18"/>
      <c r="DP317" s="18"/>
      <c r="DQ317" s="18"/>
      <c r="DR317" s="18"/>
      <c r="DS317" s="18"/>
      <c r="DT317" s="18"/>
      <c r="DU317" s="18"/>
      <c r="DV317" s="19"/>
    </row>
    <row r="318" spans="1:126" s="7" customFormat="1" ht="36.75" customHeight="1" x14ac:dyDescent="0.25">
      <c r="A318" s="115"/>
      <c r="B318" s="125"/>
      <c r="C318" s="126"/>
      <c r="D318" s="118"/>
      <c r="E318" s="80"/>
      <c r="F318" s="141"/>
      <c r="G318" s="80"/>
      <c r="H318" s="80"/>
      <c r="I318" s="141"/>
      <c r="J318" s="80"/>
      <c r="K318" s="80"/>
      <c r="L318" s="80"/>
      <c r="M318" s="253"/>
      <c r="N318" s="179">
        <v>42</v>
      </c>
      <c r="O318" s="179">
        <v>4502</v>
      </c>
      <c r="P318" s="180" t="s">
        <v>5</v>
      </c>
      <c r="Q318" s="175"/>
      <c r="R318" s="419"/>
      <c r="S318" s="420"/>
      <c r="T318" s="420"/>
      <c r="U318" s="420"/>
      <c r="V318" s="420"/>
      <c r="W318" s="420"/>
      <c r="X318" s="414"/>
      <c r="Y318" s="414"/>
      <c r="Z318" s="414"/>
      <c r="AA318" s="414"/>
      <c r="AB318" s="109"/>
      <c r="AC318" s="85">
        <f t="shared" ref="AC318:DB318" si="298">SUM(AC319:AC328)</f>
        <v>921947292.75999999</v>
      </c>
      <c r="AD318" s="85">
        <f t="shared" si="298"/>
        <v>45595667</v>
      </c>
      <c r="AE318" s="85">
        <f t="shared" si="298"/>
        <v>34795667</v>
      </c>
      <c r="AF318" s="85">
        <f t="shared" si="298"/>
        <v>0</v>
      </c>
      <c r="AG318" s="85">
        <f t="shared" si="298"/>
        <v>921947292.75999999</v>
      </c>
      <c r="AH318" s="85">
        <f t="shared" si="298"/>
        <v>45595667</v>
      </c>
      <c r="AI318" s="85">
        <f t="shared" si="298"/>
        <v>34795667</v>
      </c>
      <c r="AJ318" s="85">
        <f t="shared" si="298"/>
        <v>0</v>
      </c>
      <c r="AK318" s="85">
        <f t="shared" si="298"/>
        <v>0</v>
      </c>
      <c r="AL318" s="85">
        <f t="shared" si="298"/>
        <v>0</v>
      </c>
      <c r="AM318" s="85">
        <f t="shared" si="298"/>
        <v>0</v>
      </c>
      <c r="AN318" s="85">
        <f t="shared" si="298"/>
        <v>0</v>
      </c>
      <c r="AO318" s="85">
        <f t="shared" si="298"/>
        <v>0</v>
      </c>
      <c r="AP318" s="85">
        <f t="shared" si="298"/>
        <v>0</v>
      </c>
      <c r="AQ318" s="85">
        <f t="shared" si="298"/>
        <v>0</v>
      </c>
      <c r="AR318" s="85">
        <f t="shared" si="298"/>
        <v>0</v>
      </c>
      <c r="AS318" s="85">
        <f t="shared" si="298"/>
        <v>0</v>
      </c>
      <c r="AT318" s="85">
        <f t="shared" si="298"/>
        <v>0</v>
      </c>
      <c r="AU318" s="85">
        <f t="shared" si="298"/>
        <v>0</v>
      </c>
      <c r="AV318" s="85">
        <f t="shared" si="298"/>
        <v>0</v>
      </c>
      <c r="AW318" s="85">
        <f t="shared" si="298"/>
        <v>0</v>
      </c>
      <c r="AX318" s="85">
        <f t="shared" si="298"/>
        <v>0</v>
      </c>
      <c r="AY318" s="85">
        <f t="shared" si="298"/>
        <v>0</v>
      </c>
      <c r="AZ318" s="85">
        <f t="shared" si="298"/>
        <v>0</v>
      </c>
      <c r="BA318" s="85">
        <f t="shared" si="298"/>
        <v>0</v>
      </c>
      <c r="BB318" s="85">
        <f t="shared" si="298"/>
        <v>0</v>
      </c>
      <c r="BC318" s="85">
        <f t="shared" si="298"/>
        <v>0</v>
      </c>
      <c r="BD318" s="85">
        <f t="shared" si="298"/>
        <v>0</v>
      </c>
      <c r="BE318" s="85">
        <f t="shared" si="298"/>
        <v>0</v>
      </c>
      <c r="BF318" s="85">
        <f t="shared" si="298"/>
        <v>0</v>
      </c>
      <c r="BG318" s="85">
        <f t="shared" si="298"/>
        <v>0</v>
      </c>
      <c r="BH318" s="85">
        <f t="shared" si="298"/>
        <v>0</v>
      </c>
      <c r="BI318" s="85">
        <f t="shared" si="298"/>
        <v>0</v>
      </c>
      <c r="BJ318" s="85">
        <f t="shared" si="298"/>
        <v>0</v>
      </c>
      <c r="BK318" s="85">
        <f t="shared" si="298"/>
        <v>0</v>
      </c>
      <c r="BL318" s="85">
        <f t="shared" si="298"/>
        <v>0</v>
      </c>
      <c r="BM318" s="85">
        <f t="shared" si="298"/>
        <v>0</v>
      </c>
      <c r="BN318" s="85">
        <f t="shared" si="298"/>
        <v>0</v>
      </c>
      <c r="BO318" s="85">
        <f t="shared" si="298"/>
        <v>0</v>
      </c>
      <c r="BP318" s="85">
        <f t="shared" si="298"/>
        <v>0</v>
      </c>
      <c r="BQ318" s="85">
        <f t="shared" si="298"/>
        <v>0</v>
      </c>
      <c r="BR318" s="85">
        <f t="shared" si="298"/>
        <v>0</v>
      </c>
      <c r="BS318" s="85">
        <f t="shared" si="298"/>
        <v>0</v>
      </c>
      <c r="BT318" s="85">
        <f t="shared" si="298"/>
        <v>0</v>
      </c>
      <c r="BU318" s="85">
        <f t="shared" si="298"/>
        <v>654323088.20226002</v>
      </c>
      <c r="BV318" s="85">
        <f t="shared" si="298"/>
        <v>654323088.20226002</v>
      </c>
      <c r="BW318" s="85">
        <f t="shared" si="298"/>
        <v>0</v>
      </c>
      <c r="BX318" s="85">
        <f t="shared" si="298"/>
        <v>0</v>
      </c>
      <c r="BY318" s="85">
        <f t="shared" si="298"/>
        <v>0</v>
      </c>
      <c r="BZ318" s="85">
        <f t="shared" si="298"/>
        <v>0</v>
      </c>
      <c r="CA318" s="85">
        <f t="shared" si="298"/>
        <v>0</v>
      </c>
      <c r="CB318" s="85">
        <f t="shared" si="298"/>
        <v>0</v>
      </c>
      <c r="CC318" s="85">
        <f t="shared" si="298"/>
        <v>0</v>
      </c>
      <c r="CD318" s="85">
        <f t="shared" si="298"/>
        <v>0</v>
      </c>
      <c r="CE318" s="85">
        <f t="shared" si="298"/>
        <v>0</v>
      </c>
      <c r="CF318" s="85">
        <f t="shared" si="298"/>
        <v>1264099400.4210999</v>
      </c>
      <c r="CG318" s="85">
        <f t="shared" si="298"/>
        <v>1264099400.4210999</v>
      </c>
      <c r="CH318" s="85">
        <f t="shared" si="298"/>
        <v>0</v>
      </c>
      <c r="CI318" s="85">
        <f t="shared" si="298"/>
        <v>0</v>
      </c>
      <c r="CJ318" s="85">
        <f t="shared" si="298"/>
        <v>0</v>
      </c>
      <c r="CK318" s="85">
        <f t="shared" si="298"/>
        <v>0</v>
      </c>
      <c r="CL318" s="85">
        <f t="shared" si="298"/>
        <v>0</v>
      </c>
      <c r="CM318" s="85">
        <f t="shared" si="298"/>
        <v>0</v>
      </c>
      <c r="CN318" s="85">
        <f t="shared" si="298"/>
        <v>0</v>
      </c>
      <c r="CO318" s="85">
        <f t="shared" si="298"/>
        <v>0</v>
      </c>
      <c r="CP318" s="85">
        <f t="shared" si="298"/>
        <v>0</v>
      </c>
      <c r="CQ318" s="85">
        <f t="shared" si="298"/>
        <v>1712982497.1354001</v>
      </c>
      <c r="CR318" s="85">
        <f t="shared" si="298"/>
        <v>1712982497.1354001</v>
      </c>
      <c r="CS318" s="85">
        <f t="shared" si="298"/>
        <v>0</v>
      </c>
      <c r="CT318" s="85">
        <f t="shared" si="298"/>
        <v>0</v>
      </c>
      <c r="CU318" s="85">
        <f t="shared" si="298"/>
        <v>0</v>
      </c>
      <c r="CV318" s="85">
        <f t="shared" si="298"/>
        <v>0</v>
      </c>
      <c r="CW318" s="85">
        <f t="shared" si="298"/>
        <v>0</v>
      </c>
      <c r="CX318" s="85">
        <f t="shared" si="298"/>
        <v>0</v>
      </c>
      <c r="CY318" s="85">
        <f t="shared" si="298"/>
        <v>0</v>
      </c>
      <c r="CZ318" s="85">
        <f t="shared" si="298"/>
        <v>0</v>
      </c>
      <c r="DA318" s="360">
        <f t="shared" si="298"/>
        <v>0</v>
      </c>
      <c r="DB318" s="85">
        <f t="shared" si="298"/>
        <v>4553352278.5187597</v>
      </c>
      <c r="DC318" s="5"/>
      <c r="DD318" s="5"/>
      <c r="DE318" s="5"/>
      <c r="DF318" s="5"/>
      <c r="DG318" s="5"/>
      <c r="DH318" s="5"/>
      <c r="DI318" s="5"/>
      <c r="DJ318" s="5"/>
      <c r="DK318" s="5"/>
      <c r="DL318" s="5"/>
      <c r="DM318" s="5"/>
      <c r="DN318" s="5"/>
      <c r="DO318" s="5"/>
      <c r="DP318" s="5"/>
      <c r="DQ318" s="5"/>
      <c r="DR318" s="5"/>
      <c r="DS318" s="5"/>
      <c r="DT318" s="5"/>
      <c r="DU318" s="81"/>
      <c r="DV318" s="81"/>
    </row>
    <row r="319" spans="1:126" s="20" customFormat="1" ht="126" customHeight="1" x14ac:dyDescent="0.25">
      <c r="A319" s="86" t="s">
        <v>1401</v>
      </c>
      <c r="B319" s="93"/>
      <c r="C319" s="94"/>
      <c r="D319" s="127" t="s">
        <v>920</v>
      </c>
      <c r="E319" s="13" t="s">
        <v>6</v>
      </c>
      <c r="F319" s="149">
        <v>0.53720000000000001</v>
      </c>
      <c r="G319" s="12">
        <v>2019</v>
      </c>
      <c r="H319" s="13" t="s">
        <v>1402</v>
      </c>
      <c r="I319" s="150">
        <v>0.55000000000000004</v>
      </c>
      <c r="J319" s="12">
        <v>45</v>
      </c>
      <c r="K319" s="12" t="s">
        <v>1383</v>
      </c>
      <c r="L319" s="14"/>
      <c r="M319" s="252"/>
      <c r="N319" s="245"/>
      <c r="O319" s="184"/>
      <c r="P319" s="185"/>
      <c r="Q319" s="176" t="s">
        <v>1403</v>
      </c>
      <c r="R319" s="12" t="s">
        <v>84</v>
      </c>
      <c r="S319" s="57" t="s">
        <v>1404</v>
      </c>
      <c r="T319" s="37" t="s">
        <v>1405</v>
      </c>
      <c r="U319" s="12" t="s">
        <v>84</v>
      </c>
      <c r="V319" s="57" t="s">
        <v>1406</v>
      </c>
      <c r="W319" s="31" t="s">
        <v>10</v>
      </c>
      <c r="X319" s="12">
        <v>12</v>
      </c>
      <c r="Y319" s="12" t="s">
        <v>1674</v>
      </c>
      <c r="Z319" s="12">
        <v>12</v>
      </c>
      <c r="AA319" s="12">
        <v>12</v>
      </c>
      <c r="AB319" s="12">
        <v>12</v>
      </c>
      <c r="AC319" s="15">
        <f t="shared" ref="AC319:AC328" si="299">AG319+AK319+AO319+AS319+AW319+BA319+BE319+BI319+BM319+BQ319</f>
        <v>0</v>
      </c>
      <c r="AD319" s="15">
        <f t="shared" ref="AD319:AD328" si="300">AH319+AL319+AP319+AT319+AX319+BB319+BF319+BJ319+BN319+BR319</f>
        <v>0</v>
      </c>
      <c r="AE319" s="15">
        <f t="shared" ref="AE319:AE328" si="301">AI319+AM319+AQ319+AU319+AY319+BC319+BG319+BK319+BO319+BS319</f>
        <v>0</v>
      </c>
      <c r="AF319" s="15">
        <f t="shared" ref="AF319:AF328" si="302">AJ319+AN319+AR319+AV319+AZ319+BD319+BH319+BL319+BP319+BT319</f>
        <v>0</v>
      </c>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f t="shared" ref="BU319:BU328" si="303">BV319+BW319+BX319+BY319+BZ319+CA319+CB319+CC319+CD319+CE319</f>
        <v>12000000</v>
      </c>
      <c r="BV319" s="17">
        <v>12000000</v>
      </c>
      <c r="BW319" s="17"/>
      <c r="BX319" s="17"/>
      <c r="BY319" s="17"/>
      <c r="BZ319" s="17"/>
      <c r="CA319" s="17"/>
      <c r="CB319" s="17"/>
      <c r="CC319" s="17"/>
      <c r="CD319" s="17"/>
      <c r="CE319" s="17"/>
      <c r="CF319" s="17">
        <f t="shared" ref="CF319:CF328" si="304">CG319+CH319+CI319+CJ319+CK319+CL319+CM319+CN319+CO319+CP319</f>
        <v>20000000</v>
      </c>
      <c r="CG319" s="17">
        <v>20000000</v>
      </c>
      <c r="CH319" s="17"/>
      <c r="CI319" s="17"/>
      <c r="CJ319" s="17"/>
      <c r="CK319" s="17"/>
      <c r="CL319" s="17"/>
      <c r="CM319" s="17"/>
      <c r="CN319" s="17"/>
      <c r="CO319" s="17"/>
      <c r="CP319" s="17"/>
      <c r="CQ319" s="17">
        <f t="shared" ref="CQ319:CQ328" si="305">CR319+CS319+CT319+CU319+CV319+CW319+CX319+CY319+CZ319+DA319</f>
        <v>0</v>
      </c>
      <c r="CR319" s="17"/>
      <c r="CS319" s="17"/>
      <c r="CT319" s="17"/>
      <c r="CU319" s="17"/>
      <c r="CV319" s="17"/>
      <c r="CW319" s="17"/>
      <c r="CX319" s="17"/>
      <c r="CY319" s="17"/>
      <c r="CZ319" s="17"/>
      <c r="DA319" s="361"/>
      <c r="DB319" s="371">
        <f t="shared" ref="DB319:DB328" si="306">AC319+BU319+CF319+CQ319</f>
        <v>32000000</v>
      </c>
      <c r="DC319" s="18"/>
      <c r="DD319" s="18"/>
      <c r="DE319" s="18"/>
      <c r="DF319" s="18"/>
      <c r="DG319" s="18"/>
      <c r="DH319" s="18"/>
      <c r="DI319" s="18"/>
      <c r="DJ319" s="18"/>
      <c r="DK319" s="18"/>
      <c r="DL319" s="18"/>
      <c r="DM319" s="18"/>
      <c r="DN319" s="18"/>
      <c r="DO319" s="18"/>
      <c r="DP319" s="18"/>
      <c r="DQ319" s="18"/>
      <c r="DR319" s="18"/>
      <c r="DS319" s="18"/>
      <c r="DT319" s="18"/>
      <c r="DU319" s="18"/>
      <c r="DV319" s="19"/>
    </row>
    <row r="320" spans="1:126" s="20" customFormat="1" ht="126" customHeight="1" x14ac:dyDescent="0.25">
      <c r="A320" s="86" t="s">
        <v>1401</v>
      </c>
      <c r="B320" s="93"/>
      <c r="C320" s="94"/>
      <c r="D320" s="127" t="s">
        <v>920</v>
      </c>
      <c r="E320" s="13" t="s">
        <v>6</v>
      </c>
      <c r="F320" s="149">
        <v>0.53720000000000001</v>
      </c>
      <c r="G320" s="12">
        <v>2019</v>
      </c>
      <c r="H320" s="13" t="s">
        <v>1402</v>
      </c>
      <c r="I320" s="150">
        <v>0.55000000000000004</v>
      </c>
      <c r="J320" s="12">
        <v>45</v>
      </c>
      <c r="K320" s="12" t="s">
        <v>1383</v>
      </c>
      <c r="L320" s="14">
        <v>16</v>
      </c>
      <c r="M320" s="252" t="s">
        <v>444</v>
      </c>
      <c r="N320" s="243"/>
      <c r="O320" s="172"/>
      <c r="P320" s="173"/>
      <c r="Q320" s="169" t="s">
        <v>1407</v>
      </c>
      <c r="R320" s="12" t="s">
        <v>84</v>
      </c>
      <c r="S320" s="57" t="s">
        <v>9</v>
      </c>
      <c r="T320" s="12" t="s">
        <v>1408</v>
      </c>
      <c r="U320" s="12" t="s">
        <v>84</v>
      </c>
      <c r="V320" s="57" t="s">
        <v>1409</v>
      </c>
      <c r="W320" s="31" t="s">
        <v>10</v>
      </c>
      <c r="X320" s="12">
        <v>1</v>
      </c>
      <c r="Y320" s="12">
        <v>1</v>
      </c>
      <c r="Z320" s="12">
        <v>1</v>
      </c>
      <c r="AA320" s="12">
        <v>1</v>
      </c>
      <c r="AB320" s="12">
        <v>1</v>
      </c>
      <c r="AC320" s="15">
        <f t="shared" si="299"/>
        <v>200000000</v>
      </c>
      <c r="AD320" s="15">
        <f t="shared" si="300"/>
        <v>6425000</v>
      </c>
      <c r="AE320" s="15">
        <f t="shared" si="301"/>
        <v>6425000</v>
      </c>
      <c r="AF320" s="15">
        <f t="shared" si="302"/>
        <v>0</v>
      </c>
      <c r="AG320" s="17">
        <v>200000000</v>
      </c>
      <c r="AH320" s="17">
        <v>6425000</v>
      </c>
      <c r="AI320" s="17">
        <v>6425000</v>
      </c>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f t="shared" si="303"/>
        <v>141527405.78999999</v>
      </c>
      <c r="BV320" s="17">
        <v>141527405.78999999</v>
      </c>
      <c r="BW320" s="17"/>
      <c r="BX320" s="17"/>
      <c r="BY320" s="17"/>
      <c r="BZ320" s="17"/>
      <c r="CA320" s="17"/>
      <c r="CB320" s="17"/>
      <c r="CC320" s="17"/>
      <c r="CD320" s="17"/>
      <c r="CE320" s="17"/>
      <c r="CF320" s="17">
        <f t="shared" si="304"/>
        <v>171299168.20999998</v>
      </c>
      <c r="CG320" s="17">
        <f>471299168.21-300000000</f>
        <v>171299168.20999998</v>
      </c>
      <c r="CH320" s="17"/>
      <c r="CI320" s="17"/>
      <c r="CJ320" s="17"/>
      <c r="CK320" s="17"/>
      <c r="CL320" s="17"/>
      <c r="CM320" s="17"/>
      <c r="CN320" s="17"/>
      <c r="CO320" s="17"/>
      <c r="CP320" s="17"/>
      <c r="CQ320" s="17">
        <f t="shared" si="305"/>
        <v>183676715.73000002</v>
      </c>
      <c r="CR320" s="17">
        <f>733676715.73-550000000</f>
        <v>183676715.73000002</v>
      </c>
      <c r="CS320" s="17"/>
      <c r="CT320" s="17"/>
      <c r="CU320" s="17"/>
      <c r="CV320" s="17"/>
      <c r="CW320" s="17"/>
      <c r="CX320" s="17"/>
      <c r="CY320" s="17"/>
      <c r="CZ320" s="17"/>
      <c r="DA320" s="361"/>
      <c r="DB320" s="371">
        <f t="shared" si="306"/>
        <v>696503289.73000002</v>
      </c>
      <c r="DC320" s="18"/>
      <c r="DD320" s="18"/>
      <c r="DE320" s="18"/>
      <c r="DF320" s="18"/>
      <c r="DG320" s="18"/>
      <c r="DH320" s="18"/>
      <c r="DI320" s="18"/>
      <c r="DJ320" s="18"/>
      <c r="DK320" s="18"/>
      <c r="DL320" s="18"/>
      <c r="DM320" s="18"/>
      <c r="DN320" s="18"/>
      <c r="DO320" s="18"/>
      <c r="DP320" s="18"/>
      <c r="DQ320" s="18"/>
      <c r="DR320" s="18"/>
      <c r="DS320" s="18"/>
      <c r="DT320" s="18"/>
      <c r="DU320" s="18"/>
      <c r="DV320" s="19"/>
    </row>
    <row r="321" spans="1:126" s="20" customFormat="1" ht="126" customHeight="1" x14ac:dyDescent="0.25">
      <c r="A321" s="86" t="s">
        <v>1410</v>
      </c>
      <c r="B321" s="93"/>
      <c r="C321" s="94"/>
      <c r="D321" s="127" t="s">
        <v>920</v>
      </c>
      <c r="E321" s="13" t="s">
        <v>6</v>
      </c>
      <c r="F321" s="149">
        <v>0.53720000000000001</v>
      </c>
      <c r="G321" s="12">
        <v>2019</v>
      </c>
      <c r="H321" s="13" t="s">
        <v>1402</v>
      </c>
      <c r="I321" s="150">
        <v>0.55000000000000004</v>
      </c>
      <c r="J321" s="12">
        <v>45</v>
      </c>
      <c r="K321" s="12" t="s">
        <v>1383</v>
      </c>
      <c r="L321" s="14">
        <v>16</v>
      </c>
      <c r="M321" s="252" t="s">
        <v>444</v>
      </c>
      <c r="N321" s="243"/>
      <c r="O321" s="172"/>
      <c r="P321" s="173"/>
      <c r="Q321" s="169" t="s">
        <v>1411</v>
      </c>
      <c r="R321" s="12" t="s">
        <v>84</v>
      </c>
      <c r="S321" s="57" t="s">
        <v>7</v>
      </c>
      <c r="T321" s="12" t="s">
        <v>1412</v>
      </c>
      <c r="U321" s="12" t="s">
        <v>84</v>
      </c>
      <c r="V321" s="57" t="s">
        <v>1413</v>
      </c>
      <c r="W321" s="383" t="s">
        <v>10</v>
      </c>
      <c r="X321" s="382">
        <v>1</v>
      </c>
      <c r="Y321" s="382">
        <v>1</v>
      </c>
      <c r="Z321" s="382">
        <v>1</v>
      </c>
      <c r="AA321" s="382">
        <v>1</v>
      </c>
      <c r="AB321" s="382">
        <v>1</v>
      </c>
      <c r="AC321" s="15">
        <f t="shared" si="299"/>
        <v>55122927.600000001</v>
      </c>
      <c r="AD321" s="15">
        <f t="shared" si="300"/>
        <v>0</v>
      </c>
      <c r="AE321" s="15">
        <f t="shared" si="301"/>
        <v>0</v>
      </c>
      <c r="AF321" s="15">
        <f t="shared" si="302"/>
        <v>0</v>
      </c>
      <c r="AG321" s="17">
        <v>55122927.600000001</v>
      </c>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f t="shared" si="303"/>
        <v>35136514.094499998</v>
      </c>
      <c r="BV321" s="17">
        <v>35136514.094499998</v>
      </c>
      <c r="BW321" s="17"/>
      <c r="BX321" s="17"/>
      <c r="BY321" s="17"/>
      <c r="BZ321" s="17"/>
      <c r="CA321" s="17"/>
      <c r="CB321" s="17"/>
      <c r="CC321" s="17"/>
      <c r="CD321" s="17"/>
      <c r="CE321" s="17"/>
      <c r="CF321" s="17">
        <f t="shared" si="304"/>
        <v>60175438.151100002</v>
      </c>
      <c r="CG321" s="17">
        <v>60175438.151100002</v>
      </c>
      <c r="CH321" s="17"/>
      <c r="CI321" s="17"/>
      <c r="CJ321" s="17"/>
      <c r="CK321" s="17"/>
      <c r="CL321" s="17"/>
      <c r="CM321" s="17"/>
      <c r="CN321" s="17"/>
      <c r="CO321" s="17"/>
      <c r="CP321" s="17"/>
      <c r="CQ321" s="17">
        <f t="shared" si="305"/>
        <v>93675781.405399993</v>
      </c>
      <c r="CR321" s="17">
        <v>93675781.405399993</v>
      </c>
      <c r="CS321" s="17"/>
      <c r="CT321" s="17"/>
      <c r="CU321" s="17"/>
      <c r="CV321" s="17"/>
      <c r="CW321" s="17"/>
      <c r="CX321" s="17"/>
      <c r="CY321" s="17"/>
      <c r="CZ321" s="17"/>
      <c r="DA321" s="361"/>
      <c r="DB321" s="371">
        <f t="shared" si="306"/>
        <v>244110661.25099999</v>
      </c>
      <c r="DC321" s="18"/>
      <c r="DD321" s="18"/>
      <c r="DE321" s="18"/>
      <c r="DF321" s="18"/>
      <c r="DG321" s="18"/>
      <c r="DH321" s="18"/>
      <c r="DI321" s="18"/>
      <c r="DJ321" s="18"/>
      <c r="DK321" s="18"/>
      <c r="DL321" s="18"/>
      <c r="DM321" s="18"/>
      <c r="DN321" s="18"/>
      <c r="DO321" s="18"/>
      <c r="DP321" s="18"/>
      <c r="DQ321" s="18"/>
      <c r="DR321" s="18"/>
      <c r="DS321" s="18"/>
      <c r="DT321" s="18"/>
      <c r="DU321" s="18"/>
      <c r="DV321" s="19"/>
    </row>
    <row r="322" spans="1:126" s="20" customFormat="1" ht="126" customHeight="1" x14ac:dyDescent="0.25">
      <c r="A322" s="86" t="s">
        <v>1414</v>
      </c>
      <c r="B322" s="93"/>
      <c r="C322" s="94"/>
      <c r="D322" s="127" t="s">
        <v>920</v>
      </c>
      <c r="E322" s="13" t="s">
        <v>6</v>
      </c>
      <c r="F322" s="149">
        <v>0.53720000000000001</v>
      </c>
      <c r="G322" s="12">
        <v>2019</v>
      </c>
      <c r="H322" s="13" t="s">
        <v>1402</v>
      </c>
      <c r="I322" s="150">
        <v>0.55000000000000004</v>
      </c>
      <c r="J322" s="12">
        <v>45</v>
      </c>
      <c r="K322" s="12" t="s">
        <v>1383</v>
      </c>
      <c r="L322" s="14">
        <v>16</v>
      </c>
      <c r="M322" s="252" t="s">
        <v>444</v>
      </c>
      <c r="N322" s="243"/>
      <c r="O322" s="172"/>
      <c r="P322" s="173"/>
      <c r="Q322" s="169" t="s">
        <v>1415</v>
      </c>
      <c r="R322" s="12" t="s">
        <v>84</v>
      </c>
      <c r="S322" s="57" t="s">
        <v>159</v>
      </c>
      <c r="T322" s="12" t="s">
        <v>1416</v>
      </c>
      <c r="U322" s="12" t="s">
        <v>84</v>
      </c>
      <c r="V322" s="57" t="s">
        <v>1417</v>
      </c>
      <c r="W322" s="31" t="s">
        <v>10</v>
      </c>
      <c r="X322" s="12">
        <v>30</v>
      </c>
      <c r="Y322" s="12">
        <v>30</v>
      </c>
      <c r="Z322" s="12">
        <v>30</v>
      </c>
      <c r="AA322" s="12">
        <v>30</v>
      </c>
      <c r="AB322" s="12">
        <v>30</v>
      </c>
      <c r="AC322" s="15">
        <f t="shared" si="299"/>
        <v>250000000</v>
      </c>
      <c r="AD322" s="15">
        <f t="shared" si="300"/>
        <v>0</v>
      </c>
      <c r="AE322" s="15">
        <f t="shared" si="301"/>
        <v>0</v>
      </c>
      <c r="AF322" s="15">
        <f t="shared" si="302"/>
        <v>0</v>
      </c>
      <c r="AG322" s="17">
        <f>200000000+50000000</f>
        <v>250000000</v>
      </c>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f t="shared" si="303"/>
        <v>146762454.65000001</v>
      </c>
      <c r="BV322" s="17">
        <f>100000000+46762454.65</f>
        <v>146762454.65000001</v>
      </c>
      <c r="BW322" s="17"/>
      <c r="BX322" s="17"/>
      <c r="BY322" s="17"/>
      <c r="BZ322" s="17"/>
      <c r="CA322" s="17"/>
      <c r="CB322" s="17"/>
      <c r="CC322" s="17"/>
      <c r="CD322" s="17"/>
      <c r="CE322" s="17"/>
      <c r="CF322" s="17">
        <f t="shared" si="304"/>
        <v>350386793.86000001</v>
      </c>
      <c r="CG322" s="17">
        <f>300000000+50386793.86</f>
        <v>350386793.86000001</v>
      </c>
      <c r="CH322" s="17"/>
      <c r="CI322" s="17"/>
      <c r="CJ322" s="17"/>
      <c r="CK322" s="17"/>
      <c r="CL322" s="17"/>
      <c r="CM322" s="17"/>
      <c r="CN322" s="17"/>
      <c r="CO322" s="17"/>
      <c r="CP322" s="17"/>
      <c r="CQ322" s="17">
        <f t="shared" si="305"/>
        <v>650000000</v>
      </c>
      <c r="CR322" s="17">
        <f>550000000+100000000</f>
        <v>650000000</v>
      </c>
      <c r="CS322" s="17"/>
      <c r="CT322" s="17"/>
      <c r="CU322" s="17"/>
      <c r="CV322" s="17"/>
      <c r="CW322" s="17"/>
      <c r="CX322" s="17"/>
      <c r="CY322" s="17"/>
      <c r="CZ322" s="17"/>
      <c r="DA322" s="361"/>
      <c r="DB322" s="371">
        <f t="shared" si="306"/>
        <v>1397149248.51</v>
      </c>
      <c r="DC322" s="18"/>
      <c r="DD322" s="18"/>
      <c r="DE322" s="18"/>
      <c r="DF322" s="18"/>
      <c r="DG322" s="18"/>
      <c r="DH322" s="18"/>
      <c r="DI322" s="18"/>
      <c r="DJ322" s="18"/>
      <c r="DK322" s="18"/>
      <c r="DL322" s="18"/>
      <c r="DM322" s="18"/>
      <c r="DN322" s="18"/>
      <c r="DO322" s="18"/>
      <c r="DP322" s="18"/>
      <c r="DQ322" s="18"/>
      <c r="DR322" s="18"/>
      <c r="DS322" s="18"/>
      <c r="DT322" s="18"/>
      <c r="DU322" s="18"/>
      <c r="DV322" s="19"/>
    </row>
    <row r="323" spans="1:126" s="20" customFormat="1" ht="157.5" customHeight="1" x14ac:dyDescent="0.25">
      <c r="A323" s="86" t="s">
        <v>364</v>
      </c>
      <c r="B323" s="93"/>
      <c r="C323" s="94"/>
      <c r="D323" s="89" t="s">
        <v>1418</v>
      </c>
      <c r="E323" s="13" t="s">
        <v>6</v>
      </c>
      <c r="F323" s="149">
        <v>0.53720000000000001</v>
      </c>
      <c r="G323" s="12">
        <v>2019</v>
      </c>
      <c r="H323" s="13" t="s">
        <v>1402</v>
      </c>
      <c r="I323" s="150">
        <v>0.55000000000000004</v>
      </c>
      <c r="J323" s="12">
        <v>45</v>
      </c>
      <c r="K323" s="12" t="s">
        <v>1383</v>
      </c>
      <c r="L323" s="14">
        <v>16</v>
      </c>
      <c r="M323" s="252" t="s">
        <v>444</v>
      </c>
      <c r="N323" s="73"/>
      <c r="O323" s="192"/>
      <c r="P323" s="265"/>
      <c r="Q323" s="169" t="s">
        <v>1419</v>
      </c>
      <c r="R323" s="12" t="s">
        <v>84</v>
      </c>
      <c r="S323" s="10" t="s">
        <v>100</v>
      </c>
      <c r="T323" s="12" t="s">
        <v>1420</v>
      </c>
      <c r="U323" s="12" t="s">
        <v>84</v>
      </c>
      <c r="V323" s="62" t="s">
        <v>1421</v>
      </c>
      <c r="W323" s="415" t="s">
        <v>10</v>
      </c>
      <c r="X323" s="12">
        <v>12</v>
      </c>
      <c r="Y323" s="12">
        <v>12</v>
      </c>
      <c r="Z323" s="12">
        <v>12</v>
      </c>
      <c r="AA323" s="12">
        <v>12</v>
      </c>
      <c r="AB323" s="12">
        <v>12</v>
      </c>
      <c r="AC323" s="15">
        <f t="shared" si="299"/>
        <v>40000000</v>
      </c>
      <c r="AD323" s="15">
        <f t="shared" si="300"/>
        <v>11900000</v>
      </c>
      <c r="AE323" s="15">
        <f t="shared" si="301"/>
        <v>8800000</v>
      </c>
      <c r="AF323" s="15">
        <f t="shared" si="302"/>
        <v>0</v>
      </c>
      <c r="AG323" s="17">
        <f>40000000+10000000-10000000</f>
        <v>40000000</v>
      </c>
      <c r="AH323" s="17">
        <v>11900000</v>
      </c>
      <c r="AI323" s="17">
        <v>8800000</v>
      </c>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f t="shared" si="303"/>
        <v>35000000</v>
      </c>
      <c r="BV323" s="17">
        <f>25000000+10000000</f>
        <v>35000000</v>
      </c>
      <c r="BW323" s="17"/>
      <c r="BX323" s="17"/>
      <c r="BY323" s="17"/>
      <c r="BZ323" s="17"/>
      <c r="CA323" s="17"/>
      <c r="CB323" s="17"/>
      <c r="CC323" s="17"/>
      <c r="CD323" s="17"/>
      <c r="CE323" s="17"/>
      <c r="CF323" s="17">
        <f t="shared" si="304"/>
        <v>50000000</v>
      </c>
      <c r="CG323" s="17">
        <f>30000000+20000000</f>
        <v>50000000</v>
      </c>
      <c r="CH323" s="17"/>
      <c r="CI323" s="17"/>
      <c r="CJ323" s="17"/>
      <c r="CK323" s="17"/>
      <c r="CL323" s="17"/>
      <c r="CM323" s="17"/>
      <c r="CN323" s="17"/>
      <c r="CO323" s="17"/>
      <c r="CP323" s="17"/>
      <c r="CQ323" s="17">
        <f t="shared" si="305"/>
        <v>70000000</v>
      </c>
      <c r="CR323" s="17">
        <f>40000000+30000000</f>
        <v>70000000</v>
      </c>
      <c r="CS323" s="17"/>
      <c r="CT323" s="17"/>
      <c r="CU323" s="17"/>
      <c r="CV323" s="17"/>
      <c r="CW323" s="17"/>
      <c r="CX323" s="17"/>
      <c r="CY323" s="17"/>
      <c r="CZ323" s="17"/>
      <c r="DA323" s="361"/>
      <c r="DB323" s="371">
        <f t="shared" si="306"/>
        <v>195000000</v>
      </c>
      <c r="DC323" s="18"/>
      <c r="DD323" s="18"/>
      <c r="DE323" s="18"/>
      <c r="DF323" s="18"/>
      <c r="DG323" s="18"/>
      <c r="DH323" s="18"/>
      <c r="DI323" s="18"/>
      <c r="DJ323" s="18"/>
      <c r="DK323" s="18"/>
      <c r="DL323" s="18"/>
      <c r="DM323" s="18"/>
      <c r="DN323" s="18"/>
      <c r="DO323" s="18"/>
      <c r="DP323" s="18"/>
      <c r="DQ323" s="18"/>
      <c r="DR323" s="18"/>
      <c r="DS323" s="18"/>
      <c r="DT323" s="18"/>
      <c r="DU323" s="18"/>
      <c r="DV323" s="19"/>
    </row>
    <row r="324" spans="1:126" s="20" customFormat="1" ht="157.5" customHeight="1" x14ac:dyDescent="0.25">
      <c r="A324" s="86" t="s">
        <v>364</v>
      </c>
      <c r="B324" s="93"/>
      <c r="C324" s="94"/>
      <c r="D324" s="89" t="s">
        <v>1418</v>
      </c>
      <c r="E324" s="13" t="s">
        <v>6</v>
      </c>
      <c r="F324" s="149">
        <v>0.53720000000000001</v>
      </c>
      <c r="G324" s="12">
        <v>2019</v>
      </c>
      <c r="H324" s="13" t="s">
        <v>1402</v>
      </c>
      <c r="I324" s="150">
        <v>0.55000000000000004</v>
      </c>
      <c r="J324" s="12">
        <v>45</v>
      </c>
      <c r="K324" s="12" t="s">
        <v>1383</v>
      </c>
      <c r="L324" s="14">
        <v>16</v>
      </c>
      <c r="M324" s="252" t="s">
        <v>444</v>
      </c>
      <c r="N324" s="243"/>
      <c r="O324" s="172"/>
      <c r="P324" s="173"/>
      <c r="Q324" s="169" t="s">
        <v>1422</v>
      </c>
      <c r="R324" s="12" t="s">
        <v>84</v>
      </c>
      <c r="S324" s="47" t="s">
        <v>101</v>
      </c>
      <c r="T324" s="12" t="s">
        <v>1423</v>
      </c>
      <c r="U324" s="12" t="s">
        <v>84</v>
      </c>
      <c r="V324" s="47" t="s">
        <v>1424</v>
      </c>
      <c r="W324" s="135" t="s">
        <v>11</v>
      </c>
      <c r="X324" s="12">
        <v>1</v>
      </c>
      <c r="Y324" s="12">
        <v>0.2</v>
      </c>
      <c r="Z324" s="12">
        <v>0.4</v>
      </c>
      <c r="AA324" s="12">
        <v>0.2</v>
      </c>
      <c r="AB324" s="12">
        <v>0.2</v>
      </c>
      <c r="AC324" s="15">
        <f t="shared" si="299"/>
        <v>10000000</v>
      </c>
      <c r="AD324" s="15">
        <f t="shared" si="300"/>
        <v>0</v>
      </c>
      <c r="AE324" s="15">
        <f t="shared" si="301"/>
        <v>0</v>
      </c>
      <c r="AF324" s="15">
        <f t="shared" si="302"/>
        <v>0</v>
      </c>
      <c r="AG324" s="17">
        <v>10000000</v>
      </c>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f t="shared" si="303"/>
        <v>25000000</v>
      </c>
      <c r="BV324" s="17">
        <v>25000000</v>
      </c>
      <c r="BW324" s="17"/>
      <c r="BX324" s="17"/>
      <c r="BY324" s="17"/>
      <c r="BZ324" s="17"/>
      <c r="CA324" s="17"/>
      <c r="CB324" s="17"/>
      <c r="CC324" s="17"/>
      <c r="CD324" s="17"/>
      <c r="CE324" s="17"/>
      <c r="CF324" s="17">
        <f t="shared" si="304"/>
        <v>20000000</v>
      </c>
      <c r="CG324" s="17">
        <v>20000000</v>
      </c>
      <c r="CH324" s="17"/>
      <c r="CI324" s="17"/>
      <c r="CJ324" s="17"/>
      <c r="CK324" s="17"/>
      <c r="CL324" s="17"/>
      <c r="CM324" s="17"/>
      <c r="CN324" s="17"/>
      <c r="CO324" s="17"/>
      <c r="CP324" s="17"/>
      <c r="CQ324" s="17">
        <f t="shared" si="305"/>
        <v>30000000</v>
      </c>
      <c r="CR324" s="17">
        <v>30000000</v>
      </c>
      <c r="CS324" s="17"/>
      <c r="CT324" s="17"/>
      <c r="CU324" s="17"/>
      <c r="CV324" s="17"/>
      <c r="CW324" s="17"/>
      <c r="CX324" s="17"/>
      <c r="CY324" s="17"/>
      <c r="CZ324" s="17"/>
      <c r="DA324" s="361"/>
      <c r="DB324" s="371">
        <f t="shared" si="306"/>
        <v>85000000</v>
      </c>
      <c r="DC324" s="18"/>
      <c r="DD324" s="18"/>
      <c r="DE324" s="18"/>
      <c r="DF324" s="18"/>
      <c r="DG324" s="18"/>
      <c r="DH324" s="18"/>
      <c r="DI324" s="18"/>
      <c r="DJ324" s="18"/>
      <c r="DK324" s="18"/>
      <c r="DL324" s="18"/>
      <c r="DM324" s="18"/>
      <c r="DN324" s="18"/>
      <c r="DO324" s="18"/>
      <c r="DP324" s="18"/>
      <c r="DQ324" s="18"/>
      <c r="DR324" s="18"/>
      <c r="DS324" s="18"/>
      <c r="DT324" s="18"/>
      <c r="DU324" s="18"/>
      <c r="DV324" s="19"/>
    </row>
    <row r="325" spans="1:126" s="20" customFormat="1" ht="99.75" customHeight="1" x14ac:dyDescent="0.25">
      <c r="A325" s="86" t="s">
        <v>376</v>
      </c>
      <c r="B325" s="93"/>
      <c r="C325" s="94"/>
      <c r="D325" s="95" t="s">
        <v>1638</v>
      </c>
      <c r="E325" s="13" t="s">
        <v>6</v>
      </c>
      <c r="F325" s="149">
        <v>0.53720000000000001</v>
      </c>
      <c r="G325" s="12">
        <v>2019</v>
      </c>
      <c r="H325" s="13" t="s">
        <v>1402</v>
      </c>
      <c r="I325" s="150">
        <v>0.55000000000000004</v>
      </c>
      <c r="J325" s="12">
        <v>45</v>
      </c>
      <c r="K325" s="8" t="s">
        <v>1383</v>
      </c>
      <c r="L325" s="42">
        <v>16</v>
      </c>
      <c r="M325" s="202" t="s">
        <v>444</v>
      </c>
      <c r="N325" s="243"/>
      <c r="O325" s="226"/>
      <c r="P325" s="173"/>
      <c r="Q325" s="276" t="s">
        <v>1639</v>
      </c>
      <c r="R325" s="21">
        <v>4502003</v>
      </c>
      <c r="S325" s="9" t="s">
        <v>67</v>
      </c>
      <c r="T325" s="46" t="s">
        <v>1640</v>
      </c>
      <c r="U325" s="21">
        <v>450200300</v>
      </c>
      <c r="V325" s="9" t="s">
        <v>67</v>
      </c>
      <c r="W325" s="21" t="s">
        <v>11</v>
      </c>
      <c r="X325" s="31">
        <v>8</v>
      </c>
      <c r="Y325" s="12">
        <v>2</v>
      </c>
      <c r="Z325" s="12">
        <v>2</v>
      </c>
      <c r="AA325" s="12">
        <v>2</v>
      </c>
      <c r="AB325" s="12">
        <v>2</v>
      </c>
      <c r="AC325" s="15">
        <f t="shared" si="299"/>
        <v>24027729.16</v>
      </c>
      <c r="AD325" s="15">
        <f t="shared" si="300"/>
        <v>0</v>
      </c>
      <c r="AE325" s="15">
        <f t="shared" si="301"/>
        <v>0</v>
      </c>
      <c r="AF325" s="15">
        <f t="shared" si="302"/>
        <v>0</v>
      </c>
      <c r="AG325" s="17">
        <f>12013864.58+12013864.58</f>
        <v>24027729.16</v>
      </c>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f t="shared" si="303"/>
        <v>38000000</v>
      </c>
      <c r="BV325" s="17">
        <f>14250000+23750000</f>
        <v>38000000</v>
      </c>
      <c r="BW325" s="17"/>
      <c r="BX325" s="17"/>
      <c r="BY325" s="17"/>
      <c r="BZ325" s="17"/>
      <c r="CA325" s="17"/>
      <c r="CB325" s="17"/>
      <c r="CC325" s="17"/>
      <c r="CD325" s="17"/>
      <c r="CE325" s="17"/>
      <c r="CF325" s="17">
        <f t="shared" si="304"/>
        <v>38604000</v>
      </c>
      <c r="CG325" s="17">
        <f>24127500+14476500</f>
        <v>38604000</v>
      </c>
      <c r="CH325" s="17"/>
      <c r="CI325" s="17"/>
      <c r="CJ325" s="17"/>
      <c r="CK325" s="17"/>
      <c r="CL325" s="17"/>
      <c r="CM325" s="17"/>
      <c r="CN325" s="17"/>
      <c r="CO325" s="17"/>
      <c r="CP325" s="17"/>
      <c r="CQ325" s="17">
        <f t="shared" si="305"/>
        <v>19466000</v>
      </c>
      <c r="CR325" s="17">
        <v>19466000</v>
      </c>
      <c r="CS325" s="17"/>
      <c r="CT325" s="17"/>
      <c r="CU325" s="17"/>
      <c r="CV325" s="17"/>
      <c r="CW325" s="17"/>
      <c r="CX325" s="17"/>
      <c r="CY325" s="17"/>
      <c r="CZ325" s="17"/>
      <c r="DA325" s="361"/>
      <c r="DB325" s="371">
        <f t="shared" si="306"/>
        <v>120097729.16</v>
      </c>
      <c r="DC325" s="18"/>
      <c r="DD325" s="18"/>
      <c r="DE325" s="18"/>
      <c r="DF325" s="18"/>
      <c r="DG325" s="18"/>
      <c r="DH325" s="18"/>
      <c r="DI325" s="18"/>
      <c r="DJ325" s="18"/>
      <c r="DK325" s="18"/>
      <c r="DL325" s="18"/>
      <c r="DM325" s="18"/>
      <c r="DN325" s="18"/>
      <c r="DO325" s="18"/>
      <c r="DP325" s="18"/>
      <c r="DQ325" s="18"/>
      <c r="DR325" s="18"/>
      <c r="DS325" s="18"/>
      <c r="DT325" s="18"/>
      <c r="DU325" s="18"/>
      <c r="DV325" s="19"/>
    </row>
    <row r="326" spans="1:126" s="69" customFormat="1" ht="96" customHeight="1" x14ac:dyDescent="0.25">
      <c r="A326" s="86" t="s">
        <v>364</v>
      </c>
      <c r="B326" s="93"/>
      <c r="C326" s="94"/>
      <c r="D326" s="127" t="s">
        <v>920</v>
      </c>
      <c r="E326" s="13" t="s">
        <v>6</v>
      </c>
      <c r="F326" s="167">
        <v>0.53720000000000001</v>
      </c>
      <c r="G326" s="10">
        <v>2019</v>
      </c>
      <c r="H326" s="13" t="s">
        <v>1402</v>
      </c>
      <c r="I326" s="142"/>
      <c r="J326" s="12">
        <v>45</v>
      </c>
      <c r="K326" s="12" t="s">
        <v>1383</v>
      </c>
      <c r="L326" s="31">
        <v>16</v>
      </c>
      <c r="M326" s="252" t="s">
        <v>444</v>
      </c>
      <c r="N326" s="249"/>
      <c r="O326" s="172"/>
      <c r="P326" s="173"/>
      <c r="Q326" s="276" t="s">
        <v>1641</v>
      </c>
      <c r="R326" s="31">
        <v>4502001</v>
      </c>
      <c r="S326" s="10" t="s">
        <v>98</v>
      </c>
      <c r="T326" s="31" t="s">
        <v>1663</v>
      </c>
      <c r="U326" s="31">
        <v>450200100</v>
      </c>
      <c r="V326" s="10" t="s">
        <v>1664</v>
      </c>
      <c r="W326" s="8" t="s">
        <v>10</v>
      </c>
      <c r="X326" s="31">
        <v>3</v>
      </c>
      <c r="Y326" s="12">
        <v>3</v>
      </c>
      <c r="Z326" s="12">
        <v>3</v>
      </c>
      <c r="AA326" s="12">
        <v>3</v>
      </c>
      <c r="AB326" s="12">
        <v>3</v>
      </c>
      <c r="AC326" s="15">
        <f t="shared" si="299"/>
        <v>257796636</v>
      </c>
      <c r="AD326" s="15">
        <f t="shared" si="300"/>
        <v>27270667</v>
      </c>
      <c r="AE326" s="15">
        <f t="shared" si="301"/>
        <v>19570667</v>
      </c>
      <c r="AF326" s="15">
        <f t="shared" si="302"/>
        <v>0</v>
      </c>
      <c r="AG326" s="59">
        <v>257796636</v>
      </c>
      <c r="AH326" s="59">
        <v>27270667</v>
      </c>
      <c r="AI326" s="59">
        <v>19570667</v>
      </c>
      <c r="AJ326" s="59"/>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59"/>
      <c r="BR326" s="59"/>
      <c r="BS326" s="59"/>
      <c r="BT326" s="59"/>
      <c r="BU326" s="17">
        <f t="shared" si="303"/>
        <v>129999999.99776001</v>
      </c>
      <c r="BV326" s="59">
        <f>6245295.25+22851956+902.41776-12000000+100000000+30000000-17098153.67</f>
        <v>129999999.99776001</v>
      </c>
      <c r="BW326" s="17"/>
      <c r="BX326" s="17"/>
      <c r="BY326" s="17"/>
      <c r="BZ326" s="17"/>
      <c r="CA326" s="17"/>
      <c r="CB326" s="17"/>
      <c r="CC326" s="17"/>
      <c r="CD326" s="17"/>
      <c r="CE326" s="59"/>
      <c r="CF326" s="17">
        <f t="shared" si="304"/>
        <v>436933533.39999992</v>
      </c>
      <c r="CG326" s="59">
        <f>15831378.8+20000000+869088+516933533.4-80000000-36700466.8</f>
        <v>436933533.39999992</v>
      </c>
      <c r="CH326" s="17"/>
      <c r="CI326" s="17"/>
      <c r="CJ326" s="17"/>
      <c r="CK326" s="17"/>
      <c r="CL326" s="17"/>
      <c r="CM326" s="17"/>
      <c r="CN326" s="17"/>
      <c r="CO326" s="17"/>
      <c r="CP326" s="59"/>
      <c r="CQ326" s="17">
        <f t="shared" si="305"/>
        <v>434247000</v>
      </c>
      <c r="CR326" s="59">
        <f>433118500-115000000-156201500+504247000-70000000-161917000</f>
        <v>434247000</v>
      </c>
      <c r="CS326" s="17"/>
      <c r="CT326" s="17"/>
      <c r="CU326" s="17"/>
      <c r="CV326" s="17"/>
      <c r="CW326" s="17"/>
      <c r="CX326" s="17"/>
      <c r="CY326" s="72"/>
      <c r="CZ326" s="72"/>
      <c r="DA326" s="367"/>
      <c r="DB326" s="371">
        <f t="shared" si="306"/>
        <v>1258977169.3977599</v>
      </c>
      <c r="DC326" s="67"/>
      <c r="DD326" s="67"/>
      <c r="DE326" s="67"/>
      <c r="DF326" s="67"/>
      <c r="DG326" s="67"/>
      <c r="DH326" s="67"/>
      <c r="DI326" s="67"/>
      <c r="DJ326" s="67"/>
      <c r="DK326" s="67"/>
      <c r="DL326" s="67"/>
      <c r="DM326" s="67"/>
      <c r="DN326" s="67"/>
      <c r="DO326" s="67"/>
      <c r="DP326" s="67"/>
      <c r="DQ326" s="67"/>
      <c r="DR326" s="67"/>
      <c r="DS326" s="67"/>
      <c r="DT326" s="67"/>
      <c r="DU326" s="67"/>
      <c r="DV326" s="68"/>
    </row>
    <row r="327" spans="1:126" s="69" customFormat="1" ht="117.75" customHeight="1" x14ac:dyDescent="0.25">
      <c r="A327" s="86" t="s">
        <v>441</v>
      </c>
      <c r="B327" s="93"/>
      <c r="C327" s="132"/>
      <c r="D327" s="133" t="s">
        <v>920</v>
      </c>
      <c r="E327" s="65" t="s">
        <v>237</v>
      </c>
      <c r="F327" s="149">
        <v>0.19600000000000001</v>
      </c>
      <c r="G327" s="12">
        <v>2019</v>
      </c>
      <c r="H327" s="134" t="s">
        <v>1382</v>
      </c>
      <c r="I327" s="145">
        <v>21</v>
      </c>
      <c r="J327" s="12">
        <v>45</v>
      </c>
      <c r="K327" s="12" t="s">
        <v>1383</v>
      </c>
      <c r="L327" s="14">
        <v>16</v>
      </c>
      <c r="M327" s="252" t="s">
        <v>444</v>
      </c>
      <c r="N327" s="243"/>
      <c r="O327" s="226"/>
      <c r="P327" s="271"/>
      <c r="Q327" s="276" t="s">
        <v>1641</v>
      </c>
      <c r="R327" s="21" t="s">
        <v>1642</v>
      </c>
      <c r="S327" s="13" t="s">
        <v>98</v>
      </c>
      <c r="T327" s="46" t="s">
        <v>1643</v>
      </c>
      <c r="U327" s="65" t="s">
        <v>84</v>
      </c>
      <c r="V327" s="13" t="s">
        <v>1644</v>
      </c>
      <c r="W327" s="12" t="s">
        <v>11</v>
      </c>
      <c r="X327" s="416">
        <v>4</v>
      </c>
      <c r="Y327" s="12">
        <v>1</v>
      </c>
      <c r="Z327" s="12">
        <v>1</v>
      </c>
      <c r="AA327" s="12">
        <v>1</v>
      </c>
      <c r="AB327" s="12">
        <v>1</v>
      </c>
      <c r="AC327" s="15">
        <f t="shared" si="299"/>
        <v>15000000</v>
      </c>
      <c r="AD327" s="15">
        <f t="shared" si="300"/>
        <v>0</v>
      </c>
      <c r="AE327" s="15">
        <f t="shared" si="301"/>
        <v>0</v>
      </c>
      <c r="AF327" s="15">
        <f t="shared" si="302"/>
        <v>0</v>
      </c>
      <c r="AG327" s="66">
        <v>15000000</v>
      </c>
      <c r="AH327" s="66"/>
      <c r="AI327" s="66"/>
      <c r="AJ327" s="66"/>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c r="BH327" s="59"/>
      <c r="BI327" s="59"/>
      <c r="BJ327" s="59"/>
      <c r="BK327" s="59"/>
      <c r="BL327" s="59"/>
      <c r="BM327" s="59"/>
      <c r="BN327" s="59"/>
      <c r="BO327" s="59"/>
      <c r="BP327" s="59"/>
      <c r="BQ327" s="59"/>
      <c r="BR327" s="59"/>
      <c r="BS327" s="59"/>
      <c r="BT327" s="59"/>
      <c r="BU327" s="17">
        <f t="shared" si="303"/>
        <v>17098153.670000002</v>
      </c>
      <c r="BV327" s="66">
        <v>17098153.670000002</v>
      </c>
      <c r="BW327" s="59"/>
      <c r="BX327" s="59"/>
      <c r="BY327" s="59"/>
      <c r="BZ327" s="59"/>
      <c r="CA327" s="59"/>
      <c r="CB327" s="59"/>
      <c r="CC327" s="59"/>
      <c r="CD327" s="59"/>
      <c r="CE327" s="59"/>
      <c r="CF327" s="17">
        <f t="shared" si="304"/>
        <v>36700466.799999997</v>
      </c>
      <c r="CG327" s="66">
        <v>36700466.799999997</v>
      </c>
      <c r="CH327" s="59"/>
      <c r="CI327" s="59"/>
      <c r="CJ327" s="59"/>
      <c r="CK327" s="59"/>
      <c r="CL327" s="59"/>
      <c r="CM327" s="59"/>
      <c r="CN327" s="59"/>
      <c r="CO327" s="59"/>
      <c r="CP327" s="59"/>
      <c r="CQ327" s="17">
        <f t="shared" si="305"/>
        <v>161917000</v>
      </c>
      <c r="CR327" s="66">
        <v>161917000</v>
      </c>
      <c r="CS327" s="59"/>
      <c r="CT327" s="59"/>
      <c r="CU327" s="59"/>
      <c r="CV327" s="59"/>
      <c r="CW327" s="59"/>
      <c r="CX327" s="59"/>
      <c r="CY327" s="59"/>
      <c r="CZ327" s="59"/>
      <c r="DA327" s="368"/>
      <c r="DB327" s="371">
        <f t="shared" si="306"/>
        <v>230715620.47</v>
      </c>
      <c r="DC327" s="67"/>
      <c r="DD327" s="67"/>
      <c r="DE327" s="67"/>
      <c r="DF327" s="67"/>
      <c r="DG327" s="67"/>
      <c r="DH327" s="67"/>
      <c r="DI327" s="67"/>
      <c r="DJ327" s="67"/>
      <c r="DK327" s="67"/>
      <c r="DL327" s="67"/>
      <c r="DM327" s="67"/>
      <c r="DN327" s="67"/>
      <c r="DO327" s="67"/>
      <c r="DP327" s="67"/>
      <c r="DQ327" s="67"/>
      <c r="DR327" s="67"/>
      <c r="DS327" s="67"/>
      <c r="DT327" s="67"/>
      <c r="DU327" s="67"/>
      <c r="DV327" s="68"/>
    </row>
    <row r="328" spans="1:126" s="20" customFormat="1" ht="126" customHeight="1" x14ac:dyDescent="0.25">
      <c r="A328" s="86" t="s">
        <v>364</v>
      </c>
      <c r="B328" s="93"/>
      <c r="C328" s="94"/>
      <c r="D328" s="127" t="s">
        <v>920</v>
      </c>
      <c r="E328" s="13" t="s">
        <v>6</v>
      </c>
      <c r="F328" s="149">
        <v>0.53720000000000001</v>
      </c>
      <c r="G328" s="135">
        <v>2019</v>
      </c>
      <c r="H328" s="134" t="s">
        <v>1402</v>
      </c>
      <c r="I328" s="158"/>
      <c r="J328" s="12">
        <v>45</v>
      </c>
      <c r="K328" s="12" t="s">
        <v>1383</v>
      </c>
      <c r="L328" s="42">
        <v>16</v>
      </c>
      <c r="M328" s="202" t="s">
        <v>444</v>
      </c>
      <c r="N328" s="200"/>
      <c r="O328" s="192"/>
      <c r="P328" s="265"/>
      <c r="Q328" s="169" t="s">
        <v>1660</v>
      </c>
      <c r="R328" s="12" t="s">
        <v>84</v>
      </c>
      <c r="S328" s="47" t="s">
        <v>99</v>
      </c>
      <c r="T328" s="12" t="s">
        <v>1661</v>
      </c>
      <c r="U328" s="12" t="s">
        <v>84</v>
      </c>
      <c r="V328" s="47" t="s">
        <v>1662</v>
      </c>
      <c r="W328" s="135" t="s">
        <v>10</v>
      </c>
      <c r="X328" s="417">
        <v>1</v>
      </c>
      <c r="Y328" s="417">
        <v>1</v>
      </c>
      <c r="Z328" s="417">
        <v>1</v>
      </c>
      <c r="AA328" s="417">
        <v>1</v>
      </c>
      <c r="AB328" s="417">
        <v>1</v>
      </c>
      <c r="AC328" s="15">
        <f t="shared" si="299"/>
        <v>70000000</v>
      </c>
      <c r="AD328" s="15">
        <f t="shared" si="300"/>
        <v>0</v>
      </c>
      <c r="AE328" s="15">
        <f t="shared" si="301"/>
        <v>0</v>
      </c>
      <c r="AF328" s="15">
        <f t="shared" si="302"/>
        <v>0</v>
      </c>
      <c r="AG328" s="17">
        <v>70000000</v>
      </c>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f t="shared" si="303"/>
        <v>73798560</v>
      </c>
      <c r="BV328" s="17">
        <f>10000000-10000000+3798560+70000000</f>
        <v>73798560</v>
      </c>
      <c r="BW328" s="17"/>
      <c r="BX328" s="17"/>
      <c r="BY328" s="17"/>
      <c r="BZ328" s="17"/>
      <c r="CA328" s="17"/>
      <c r="CB328" s="17"/>
      <c r="CC328" s="17"/>
      <c r="CD328" s="17"/>
      <c r="CE328" s="17"/>
      <c r="CF328" s="17">
        <f t="shared" si="304"/>
        <v>80000000</v>
      </c>
      <c r="CG328" s="17">
        <v>80000000</v>
      </c>
      <c r="CH328" s="17"/>
      <c r="CI328" s="17"/>
      <c r="CJ328" s="17"/>
      <c r="CK328" s="17"/>
      <c r="CL328" s="17"/>
      <c r="CM328" s="17"/>
      <c r="CN328" s="17"/>
      <c r="CO328" s="17"/>
      <c r="CP328" s="17"/>
      <c r="CQ328" s="17">
        <f t="shared" si="305"/>
        <v>70000000</v>
      </c>
      <c r="CR328" s="17">
        <v>70000000</v>
      </c>
      <c r="CS328" s="17"/>
      <c r="CT328" s="17"/>
      <c r="CU328" s="17"/>
      <c r="CV328" s="71"/>
      <c r="CW328" s="64"/>
      <c r="CX328" s="64"/>
      <c r="CY328" s="64"/>
      <c r="CZ328" s="64"/>
      <c r="DA328" s="369"/>
      <c r="DB328" s="371">
        <f t="shared" si="306"/>
        <v>293798560</v>
      </c>
      <c r="DC328" s="18"/>
      <c r="DD328" s="18"/>
      <c r="DE328" s="18"/>
      <c r="DF328" s="18"/>
      <c r="DG328" s="18"/>
      <c r="DH328" s="18"/>
      <c r="DI328" s="18"/>
      <c r="DJ328" s="18"/>
      <c r="DK328" s="18"/>
      <c r="DL328" s="18"/>
      <c r="DM328" s="18"/>
      <c r="DN328" s="18"/>
      <c r="DO328" s="18"/>
      <c r="DP328" s="18"/>
      <c r="DQ328" s="18"/>
      <c r="DR328" s="18"/>
      <c r="DS328" s="18"/>
      <c r="DT328" s="18"/>
      <c r="DU328" s="18"/>
      <c r="DV328" s="19"/>
    </row>
    <row r="329" spans="1:126" s="7" customFormat="1" ht="30.75" customHeight="1" x14ac:dyDescent="0.25">
      <c r="A329" s="115"/>
      <c r="B329" s="125"/>
      <c r="C329" s="126"/>
      <c r="D329" s="118"/>
      <c r="E329" s="80"/>
      <c r="F329" s="141"/>
      <c r="G329" s="80"/>
      <c r="H329" s="80"/>
      <c r="I329" s="141"/>
      <c r="J329" s="80"/>
      <c r="K329" s="80"/>
      <c r="L329" s="80"/>
      <c r="M329" s="253"/>
      <c r="N329" s="179">
        <v>45</v>
      </c>
      <c r="O329" s="179" t="s">
        <v>84</v>
      </c>
      <c r="P329" s="180" t="s">
        <v>1</v>
      </c>
      <c r="Q329" s="175"/>
      <c r="R329" s="84"/>
      <c r="S329" s="419"/>
      <c r="T329" s="420"/>
      <c r="U329" s="420"/>
      <c r="V329" s="420"/>
      <c r="W329" s="420"/>
      <c r="X329" s="414"/>
      <c r="Y329" s="414"/>
      <c r="Z329" s="414"/>
      <c r="AA329" s="414"/>
      <c r="AB329" s="109"/>
      <c r="AC329" s="85">
        <f t="shared" ref="AC329:DB329" si="307">SUM(AC330:AC346)</f>
        <v>4248781463.8800001</v>
      </c>
      <c r="AD329" s="85">
        <f t="shared" si="307"/>
        <v>1363854906</v>
      </c>
      <c r="AE329" s="85">
        <f t="shared" si="307"/>
        <v>815685723.33000004</v>
      </c>
      <c r="AF329" s="85">
        <f t="shared" si="307"/>
        <v>89564580</v>
      </c>
      <c r="AG329" s="85">
        <f t="shared" si="307"/>
        <v>3748944815.8800001</v>
      </c>
      <c r="AH329" s="85">
        <f t="shared" si="307"/>
        <v>1325616531</v>
      </c>
      <c r="AI329" s="85">
        <f t="shared" si="307"/>
        <v>788363898.33000004</v>
      </c>
      <c r="AJ329" s="85">
        <f t="shared" si="307"/>
        <v>89564580</v>
      </c>
      <c r="AK329" s="85">
        <f t="shared" si="307"/>
        <v>250000000</v>
      </c>
      <c r="AL329" s="85">
        <f t="shared" si="307"/>
        <v>0</v>
      </c>
      <c r="AM329" s="85">
        <f t="shared" si="307"/>
        <v>0</v>
      </c>
      <c r="AN329" s="85">
        <f t="shared" si="307"/>
        <v>0</v>
      </c>
      <c r="AO329" s="85">
        <f t="shared" si="307"/>
        <v>0</v>
      </c>
      <c r="AP329" s="85">
        <f t="shared" si="307"/>
        <v>0</v>
      </c>
      <c r="AQ329" s="85">
        <f t="shared" si="307"/>
        <v>0</v>
      </c>
      <c r="AR329" s="85">
        <f t="shared" si="307"/>
        <v>0</v>
      </c>
      <c r="AS329" s="85">
        <f t="shared" si="307"/>
        <v>0</v>
      </c>
      <c r="AT329" s="85">
        <f t="shared" si="307"/>
        <v>0</v>
      </c>
      <c r="AU329" s="85">
        <f t="shared" si="307"/>
        <v>0</v>
      </c>
      <c r="AV329" s="85">
        <f t="shared" si="307"/>
        <v>0</v>
      </c>
      <c r="AW329" s="85">
        <f t="shared" si="307"/>
        <v>0</v>
      </c>
      <c r="AX329" s="85">
        <f t="shared" si="307"/>
        <v>0</v>
      </c>
      <c r="AY329" s="85">
        <f t="shared" si="307"/>
        <v>0</v>
      </c>
      <c r="AZ329" s="85">
        <f t="shared" si="307"/>
        <v>0</v>
      </c>
      <c r="BA329" s="85">
        <f t="shared" si="307"/>
        <v>0</v>
      </c>
      <c r="BB329" s="85">
        <f t="shared" si="307"/>
        <v>0</v>
      </c>
      <c r="BC329" s="85">
        <f t="shared" si="307"/>
        <v>0</v>
      </c>
      <c r="BD329" s="85">
        <f t="shared" si="307"/>
        <v>0</v>
      </c>
      <c r="BE329" s="85">
        <f t="shared" si="307"/>
        <v>0</v>
      </c>
      <c r="BF329" s="85">
        <f t="shared" si="307"/>
        <v>0</v>
      </c>
      <c r="BG329" s="85">
        <f t="shared" si="307"/>
        <v>0</v>
      </c>
      <c r="BH329" s="85">
        <f t="shared" si="307"/>
        <v>0</v>
      </c>
      <c r="BI329" s="85">
        <f t="shared" si="307"/>
        <v>0</v>
      </c>
      <c r="BJ329" s="85">
        <f t="shared" si="307"/>
        <v>0</v>
      </c>
      <c r="BK329" s="85">
        <f t="shared" si="307"/>
        <v>0</v>
      </c>
      <c r="BL329" s="85">
        <f t="shared" si="307"/>
        <v>0</v>
      </c>
      <c r="BM329" s="85">
        <f t="shared" si="307"/>
        <v>0</v>
      </c>
      <c r="BN329" s="85">
        <f t="shared" si="307"/>
        <v>0</v>
      </c>
      <c r="BO329" s="85">
        <f t="shared" si="307"/>
        <v>0</v>
      </c>
      <c r="BP329" s="85">
        <f t="shared" si="307"/>
        <v>0</v>
      </c>
      <c r="BQ329" s="85">
        <f t="shared" si="307"/>
        <v>249836648</v>
      </c>
      <c r="BR329" s="85">
        <f t="shared" si="307"/>
        <v>38238375</v>
      </c>
      <c r="BS329" s="85">
        <f t="shared" si="307"/>
        <v>27321825</v>
      </c>
      <c r="BT329" s="85">
        <f t="shared" si="307"/>
        <v>0</v>
      </c>
      <c r="BU329" s="85">
        <f t="shared" si="307"/>
        <v>2795298992.1929998</v>
      </c>
      <c r="BV329" s="85">
        <f t="shared" si="307"/>
        <v>2608875248.4330001</v>
      </c>
      <c r="BW329" s="85">
        <f t="shared" si="307"/>
        <v>186423743.75999999</v>
      </c>
      <c r="BX329" s="85">
        <f t="shared" si="307"/>
        <v>0</v>
      </c>
      <c r="BY329" s="85">
        <f t="shared" si="307"/>
        <v>0</v>
      </c>
      <c r="BZ329" s="85">
        <f t="shared" si="307"/>
        <v>0</v>
      </c>
      <c r="CA329" s="85">
        <f t="shared" si="307"/>
        <v>0</v>
      </c>
      <c r="CB329" s="85">
        <f t="shared" si="307"/>
        <v>0</v>
      </c>
      <c r="CC329" s="85">
        <f t="shared" si="307"/>
        <v>0</v>
      </c>
      <c r="CD329" s="85">
        <f t="shared" si="307"/>
        <v>0</v>
      </c>
      <c r="CE329" s="85">
        <f t="shared" si="307"/>
        <v>0</v>
      </c>
      <c r="CF329" s="85">
        <f t="shared" si="307"/>
        <v>4225292726.2119999</v>
      </c>
      <c r="CG329" s="85">
        <f t="shared" si="307"/>
        <v>4009274213.302</v>
      </c>
      <c r="CH329" s="85">
        <f t="shared" si="307"/>
        <v>216018512.91</v>
      </c>
      <c r="CI329" s="85">
        <f t="shared" si="307"/>
        <v>0</v>
      </c>
      <c r="CJ329" s="85">
        <f t="shared" si="307"/>
        <v>0</v>
      </c>
      <c r="CK329" s="85">
        <f t="shared" si="307"/>
        <v>0</v>
      </c>
      <c r="CL329" s="85">
        <f t="shared" si="307"/>
        <v>0</v>
      </c>
      <c r="CM329" s="85">
        <f t="shared" si="307"/>
        <v>0</v>
      </c>
      <c r="CN329" s="85">
        <f t="shared" si="307"/>
        <v>0</v>
      </c>
      <c r="CO329" s="85">
        <f t="shared" si="307"/>
        <v>0</v>
      </c>
      <c r="CP329" s="85">
        <f t="shared" si="307"/>
        <v>0</v>
      </c>
      <c r="CQ329" s="85">
        <f t="shared" si="307"/>
        <v>22413972773.196548</v>
      </c>
      <c r="CR329" s="85">
        <f t="shared" si="307"/>
        <v>5791749966.1409893</v>
      </c>
      <c r="CS329" s="85">
        <f t="shared" si="307"/>
        <v>247221187.055556</v>
      </c>
      <c r="CT329" s="85">
        <f t="shared" si="307"/>
        <v>0</v>
      </c>
      <c r="CU329" s="85">
        <f t="shared" si="307"/>
        <v>0</v>
      </c>
      <c r="CV329" s="85">
        <f t="shared" si="307"/>
        <v>0</v>
      </c>
      <c r="CW329" s="85">
        <f t="shared" si="307"/>
        <v>0</v>
      </c>
      <c r="CX329" s="85">
        <f t="shared" si="307"/>
        <v>16375001620</v>
      </c>
      <c r="CY329" s="85">
        <f t="shared" si="307"/>
        <v>0</v>
      </c>
      <c r="CZ329" s="85">
        <f t="shared" si="307"/>
        <v>0</v>
      </c>
      <c r="DA329" s="360">
        <f t="shared" si="307"/>
        <v>0</v>
      </c>
      <c r="DB329" s="85">
        <f t="shared" si="307"/>
        <v>33683345955.481552</v>
      </c>
      <c r="DC329" s="5"/>
      <c r="DD329" s="5"/>
      <c r="DE329" s="5"/>
      <c r="DF329" s="5"/>
      <c r="DG329" s="5"/>
      <c r="DH329" s="5"/>
      <c r="DI329" s="5"/>
      <c r="DJ329" s="5"/>
      <c r="DK329" s="5"/>
      <c r="DL329" s="5"/>
      <c r="DM329" s="5"/>
      <c r="DN329" s="5"/>
      <c r="DO329" s="5"/>
      <c r="DP329" s="5"/>
      <c r="DQ329" s="5"/>
      <c r="DR329" s="5"/>
      <c r="DS329" s="5"/>
      <c r="DT329" s="5"/>
      <c r="DU329" s="81"/>
      <c r="DV329" s="81"/>
    </row>
    <row r="330" spans="1:126" s="20" customFormat="1" ht="126" customHeight="1" x14ac:dyDescent="0.25">
      <c r="A330" s="86" t="s">
        <v>1686</v>
      </c>
      <c r="B330" s="93"/>
      <c r="C330" s="94"/>
      <c r="D330" s="127" t="s">
        <v>920</v>
      </c>
      <c r="E330" s="57" t="s">
        <v>2</v>
      </c>
      <c r="F330" s="154">
        <v>71</v>
      </c>
      <c r="G330" s="12">
        <v>2018</v>
      </c>
      <c r="H330" s="10" t="s">
        <v>1583</v>
      </c>
      <c r="I330" s="154">
        <v>80</v>
      </c>
      <c r="J330" s="12"/>
      <c r="K330" s="12" t="s">
        <v>948</v>
      </c>
      <c r="L330" s="14">
        <v>17</v>
      </c>
      <c r="M330" s="252" t="s">
        <v>948</v>
      </c>
      <c r="N330" s="245"/>
      <c r="O330" s="184"/>
      <c r="P330" s="283"/>
      <c r="Q330" s="169" t="s">
        <v>1584</v>
      </c>
      <c r="R330" s="12" t="s">
        <v>84</v>
      </c>
      <c r="S330" s="57" t="s">
        <v>3</v>
      </c>
      <c r="T330" s="12" t="s">
        <v>1585</v>
      </c>
      <c r="U330" s="12" t="s">
        <v>84</v>
      </c>
      <c r="V330" s="57" t="s">
        <v>1586</v>
      </c>
      <c r="W330" s="31" t="s">
        <v>10</v>
      </c>
      <c r="X330" s="12">
        <v>18</v>
      </c>
      <c r="Y330" s="12">
        <v>18</v>
      </c>
      <c r="Z330" s="12">
        <v>18</v>
      </c>
      <c r="AA330" s="12">
        <v>18</v>
      </c>
      <c r="AB330" s="12">
        <v>18</v>
      </c>
      <c r="AC330" s="15">
        <f t="shared" ref="AC330:AC345" si="308">AG330+AK330+AO330+AS330+AW330+BA330+BE330+BI330+BM330+BQ330</f>
        <v>133658667</v>
      </c>
      <c r="AD330" s="15">
        <f t="shared" ref="AD330:AD346" si="309">AH330+AL330+AP330+AT330+AX330+BB330+BF330+BJ330+BN330+BR330</f>
        <v>0</v>
      </c>
      <c r="AE330" s="15">
        <f t="shared" ref="AE330:AE346" si="310">AI330+AM330+AQ330+AU330+AY330+BC330+BG330+BK330+BO330+BS330</f>
        <v>0</v>
      </c>
      <c r="AF330" s="15">
        <f t="shared" ref="AF330:AF346" si="311">AJ330+AN330+AR330+AV330+AZ330+BD330+BH330+BL330+BP330+BT330</f>
        <v>0</v>
      </c>
      <c r="AG330" s="17">
        <f>73658667+60000000</f>
        <v>133658667</v>
      </c>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f t="shared" ref="BU330:BU346" si="312">BV330+BW330+BX330+BY330+BZ330+CA330+CB330+CC330+CD330+CE330</f>
        <v>75521754.340000004</v>
      </c>
      <c r="BV330" s="17">
        <f>25789438.34+49732316</f>
        <v>75521754.340000004</v>
      </c>
      <c r="BW330" s="17"/>
      <c r="BX330" s="17"/>
      <c r="BY330" s="17"/>
      <c r="BZ330" s="17"/>
      <c r="CA330" s="17"/>
      <c r="CB330" s="17"/>
      <c r="CC330" s="17"/>
      <c r="CD330" s="17"/>
      <c r="CE330" s="17"/>
      <c r="CF330" s="17">
        <f t="shared" ref="CF330:CF346" si="313">CG330+CH330+CI330+CJ330+CK330+CL330+CM330+CN330+CO330+CP330</f>
        <v>132505398</v>
      </c>
      <c r="CG330" s="17">
        <f>17505398+115000000</f>
        <v>132505398</v>
      </c>
      <c r="CH330" s="17"/>
      <c r="CI330" s="17"/>
      <c r="CJ330" s="17"/>
      <c r="CK330" s="17"/>
      <c r="CL330" s="17"/>
      <c r="CM330" s="17"/>
      <c r="CN330" s="17"/>
      <c r="CO330" s="17"/>
      <c r="CP330" s="17"/>
      <c r="CQ330" s="17">
        <f t="shared" ref="CQ330:CQ346" si="314">CR330+CS330+CT330+CU330+CV330+CW330+CX330+CY330+CZ330+DA330</f>
        <v>219359891.38999999</v>
      </c>
      <c r="CR330" s="17">
        <f>27236666.39+192123225</f>
        <v>219359891.38999999</v>
      </c>
      <c r="CS330" s="17"/>
      <c r="CT330" s="17"/>
      <c r="CU330" s="17"/>
      <c r="CV330" s="17"/>
      <c r="CW330" s="17"/>
      <c r="CX330" s="17"/>
      <c r="CY330" s="17"/>
      <c r="CZ330" s="17"/>
      <c r="DA330" s="361"/>
      <c r="DB330" s="371">
        <f t="shared" ref="DB330:DB346" si="315">AC330+BU330+CF330+CQ330</f>
        <v>561045710.73000002</v>
      </c>
      <c r="DC330" s="18"/>
      <c r="DD330" s="18"/>
      <c r="DE330" s="18"/>
      <c r="DF330" s="18"/>
      <c r="DG330" s="18"/>
      <c r="DH330" s="18"/>
      <c r="DI330" s="18"/>
      <c r="DJ330" s="18"/>
      <c r="DK330" s="18"/>
      <c r="DL330" s="18"/>
      <c r="DM330" s="18"/>
      <c r="DN330" s="18"/>
      <c r="DO330" s="18"/>
      <c r="DP330" s="18"/>
      <c r="DQ330" s="18"/>
      <c r="DR330" s="18"/>
      <c r="DS330" s="18"/>
      <c r="DT330" s="18"/>
      <c r="DU330" s="18"/>
      <c r="DV330" s="19"/>
    </row>
    <row r="331" spans="1:126" s="20" customFormat="1" ht="126" customHeight="1" x14ac:dyDescent="0.25">
      <c r="A331" s="86" t="s">
        <v>1630</v>
      </c>
      <c r="B331" s="93"/>
      <c r="C331" s="94"/>
      <c r="D331" s="127" t="s">
        <v>920</v>
      </c>
      <c r="E331" s="13" t="s">
        <v>1631</v>
      </c>
      <c r="F331" s="144">
        <v>74.680000000000007</v>
      </c>
      <c r="G331" s="12">
        <v>2017</v>
      </c>
      <c r="H331" s="13" t="s">
        <v>1583</v>
      </c>
      <c r="I331" s="134">
        <v>75</v>
      </c>
      <c r="J331" s="24"/>
      <c r="K331" s="8" t="s">
        <v>948</v>
      </c>
      <c r="L331" s="42">
        <v>17</v>
      </c>
      <c r="M331" s="202" t="s">
        <v>948</v>
      </c>
      <c r="N331" s="243"/>
      <c r="O331" s="172"/>
      <c r="P331" s="272"/>
      <c r="Q331" s="276" t="s">
        <v>1632</v>
      </c>
      <c r="R331" s="12" t="s">
        <v>84</v>
      </c>
      <c r="S331" s="57" t="s">
        <v>19</v>
      </c>
      <c r="T331" s="46" t="s">
        <v>1633</v>
      </c>
      <c r="U331" s="12" t="s">
        <v>84</v>
      </c>
      <c r="V331" s="57" t="s">
        <v>1634</v>
      </c>
      <c r="W331" s="31" t="s">
        <v>10</v>
      </c>
      <c r="X331" s="12">
        <v>1</v>
      </c>
      <c r="Y331" s="12">
        <v>1</v>
      </c>
      <c r="Z331" s="12">
        <v>1</v>
      </c>
      <c r="AA331" s="12">
        <v>1</v>
      </c>
      <c r="AB331" s="12">
        <v>1</v>
      </c>
      <c r="AC331" s="15">
        <f t="shared" si="308"/>
        <v>1720270000</v>
      </c>
      <c r="AD331" s="15">
        <f t="shared" si="309"/>
        <v>642052535</v>
      </c>
      <c r="AE331" s="15">
        <f t="shared" si="310"/>
        <v>281105901</v>
      </c>
      <c r="AF331" s="15">
        <f t="shared" si="311"/>
        <v>89564580</v>
      </c>
      <c r="AG331" s="17">
        <f>1270270000+200000000</f>
        <v>1470270000</v>
      </c>
      <c r="AH331" s="17">
        <v>642052535</v>
      </c>
      <c r="AI331" s="17">
        <v>281105901</v>
      </c>
      <c r="AJ331" s="17">
        <v>89564580</v>
      </c>
      <c r="AK331" s="17">
        <v>250000000</v>
      </c>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f t="shared" si="312"/>
        <v>669677826.73300004</v>
      </c>
      <c r="BV331" s="17">
        <v>669677826.73300004</v>
      </c>
      <c r="BW331" s="17"/>
      <c r="BX331" s="17"/>
      <c r="BY331" s="17"/>
      <c r="BZ331" s="17"/>
      <c r="CA331" s="17"/>
      <c r="CB331" s="17"/>
      <c r="CC331" s="17"/>
      <c r="CD331" s="17"/>
      <c r="CE331" s="17"/>
      <c r="CF331" s="17">
        <f t="shared" si="313"/>
        <v>161078916.627</v>
      </c>
      <c r="CG331" s="17">
        <v>161078916.627</v>
      </c>
      <c r="CH331" s="17"/>
      <c r="CI331" s="17"/>
      <c r="CJ331" s="17"/>
      <c r="CK331" s="17"/>
      <c r="CL331" s="17"/>
      <c r="CM331" s="17"/>
      <c r="CN331" s="17"/>
      <c r="CO331" s="17"/>
      <c r="CP331" s="17"/>
      <c r="CQ331" s="17">
        <f t="shared" si="314"/>
        <v>2306930934.8009901</v>
      </c>
      <c r="CR331" s="17">
        <v>2306930934.8009901</v>
      </c>
      <c r="CS331" s="17"/>
      <c r="CT331" s="17"/>
      <c r="CU331" s="17"/>
      <c r="CV331" s="17"/>
      <c r="CW331" s="17"/>
      <c r="CX331" s="17"/>
      <c r="CY331" s="17"/>
      <c r="CZ331" s="17"/>
      <c r="DA331" s="361"/>
      <c r="DB331" s="371">
        <f t="shared" si="315"/>
        <v>4857957678.1609898</v>
      </c>
      <c r="DC331" s="18"/>
      <c r="DD331" s="18"/>
      <c r="DE331" s="18"/>
      <c r="DF331" s="18"/>
      <c r="DG331" s="18"/>
      <c r="DH331" s="18"/>
      <c r="DI331" s="18"/>
      <c r="DJ331" s="18"/>
      <c r="DK331" s="18"/>
      <c r="DL331" s="18"/>
      <c r="DM331" s="18"/>
      <c r="DN331" s="18"/>
      <c r="DO331" s="18"/>
      <c r="DP331" s="18"/>
      <c r="DQ331" s="18"/>
      <c r="DR331" s="18"/>
      <c r="DS331" s="18"/>
      <c r="DT331" s="18"/>
      <c r="DU331" s="18"/>
      <c r="DV331" s="19"/>
    </row>
    <row r="332" spans="1:126" s="20" customFormat="1" ht="126" customHeight="1" x14ac:dyDescent="0.25">
      <c r="A332" s="86" t="s">
        <v>1401</v>
      </c>
      <c r="B332" s="93"/>
      <c r="C332" s="94"/>
      <c r="D332" s="127" t="s">
        <v>920</v>
      </c>
      <c r="E332" s="57" t="s">
        <v>2</v>
      </c>
      <c r="F332" s="154">
        <v>71</v>
      </c>
      <c r="G332" s="12">
        <v>2018</v>
      </c>
      <c r="H332" s="10" t="s">
        <v>1583</v>
      </c>
      <c r="I332" s="154">
        <v>80</v>
      </c>
      <c r="J332" s="12"/>
      <c r="K332" s="12" t="s">
        <v>948</v>
      </c>
      <c r="L332" s="14">
        <v>17</v>
      </c>
      <c r="M332" s="252" t="s">
        <v>948</v>
      </c>
      <c r="N332" s="243"/>
      <c r="O332" s="172"/>
      <c r="P332" s="272"/>
      <c r="Q332" s="169" t="s">
        <v>1587</v>
      </c>
      <c r="R332" s="12" t="s">
        <v>84</v>
      </c>
      <c r="S332" s="57" t="s">
        <v>1588</v>
      </c>
      <c r="T332" s="12" t="s">
        <v>1589</v>
      </c>
      <c r="U332" s="12" t="s">
        <v>84</v>
      </c>
      <c r="V332" s="57" t="s">
        <v>1590</v>
      </c>
      <c r="W332" s="31" t="s">
        <v>10</v>
      </c>
      <c r="X332" s="12">
        <v>1</v>
      </c>
      <c r="Y332" s="12">
        <v>1</v>
      </c>
      <c r="Z332" s="12">
        <v>1</v>
      </c>
      <c r="AA332" s="12">
        <v>1</v>
      </c>
      <c r="AB332" s="12">
        <v>1</v>
      </c>
      <c r="AC332" s="15">
        <f t="shared" si="308"/>
        <v>250000000</v>
      </c>
      <c r="AD332" s="15">
        <f t="shared" si="309"/>
        <v>61786666</v>
      </c>
      <c r="AE332" s="15">
        <f t="shared" si="310"/>
        <v>48200000</v>
      </c>
      <c r="AF332" s="15">
        <f t="shared" si="311"/>
        <v>0</v>
      </c>
      <c r="AG332" s="17">
        <v>250000000</v>
      </c>
      <c r="AH332" s="17">
        <v>61786666</v>
      </c>
      <c r="AI332" s="17">
        <v>48200000</v>
      </c>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f t="shared" si="312"/>
        <v>330526068.39999998</v>
      </c>
      <c r="BV332" s="17">
        <f>180526068.4+150000000</f>
        <v>330526068.39999998</v>
      </c>
      <c r="BW332" s="17"/>
      <c r="BX332" s="17"/>
      <c r="BY332" s="17"/>
      <c r="BZ332" s="17"/>
      <c r="CA332" s="17"/>
      <c r="CB332" s="17"/>
      <c r="CC332" s="17"/>
      <c r="CD332" s="17"/>
      <c r="CE332" s="17"/>
      <c r="CF332" s="17">
        <f t="shared" si="313"/>
        <v>445075567</v>
      </c>
      <c r="CG332" s="17">
        <f>245075567+200000000</f>
        <v>445075567</v>
      </c>
      <c r="CH332" s="17"/>
      <c r="CI332" s="17"/>
      <c r="CJ332" s="17"/>
      <c r="CK332" s="17"/>
      <c r="CL332" s="17"/>
      <c r="CM332" s="17"/>
      <c r="CN332" s="17"/>
      <c r="CO332" s="17"/>
      <c r="CP332" s="17"/>
      <c r="CQ332" s="17">
        <f t="shared" si="314"/>
        <v>450313329.42000002</v>
      </c>
      <c r="CR332" s="17">
        <f>381313329.42+69000000</f>
        <v>450313329.42000002</v>
      </c>
      <c r="CS332" s="17"/>
      <c r="CT332" s="17"/>
      <c r="CU332" s="17"/>
      <c r="CV332" s="17"/>
      <c r="CW332" s="17"/>
      <c r="CX332" s="17"/>
      <c r="CY332" s="17"/>
      <c r="CZ332" s="17"/>
      <c r="DA332" s="361"/>
      <c r="DB332" s="371">
        <f t="shared" si="315"/>
        <v>1475914964.8199999</v>
      </c>
      <c r="DC332" s="18"/>
      <c r="DD332" s="18"/>
      <c r="DE332" s="18"/>
      <c r="DF332" s="18"/>
      <c r="DG332" s="18"/>
      <c r="DH332" s="18"/>
      <c r="DI332" s="18"/>
      <c r="DJ332" s="18"/>
      <c r="DK332" s="18"/>
      <c r="DL332" s="18"/>
      <c r="DM332" s="18"/>
      <c r="DN332" s="18"/>
      <c r="DO332" s="18"/>
      <c r="DP332" s="18"/>
      <c r="DQ332" s="18"/>
      <c r="DR332" s="18"/>
      <c r="DS332" s="18"/>
      <c r="DT332" s="18"/>
      <c r="DU332" s="18"/>
      <c r="DV332" s="19"/>
    </row>
    <row r="333" spans="1:126" s="20" customFormat="1" ht="126" customHeight="1" x14ac:dyDescent="0.25">
      <c r="A333" s="86" t="s">
        <v>1401</v>
      </c>
      <c r="B333" s="93"/>
      <c r="C333" s="94"/>
      <c r="D333" s="127" t="s">
        <v>920</v>
      </c>
      <c r="E333" s="57" t="s">
        <v>2</v>
      </c>
      <c r="F333" s="154">
        <v>71</v>
      </c>
      <c r="G333" s="12">
        <v>2018</v>
      </c>
      <c r="H333" s="10" t="s">
        <v>1583</v>
      </c>
      <c r="I333" s="154">
        <v>80</v>
      </c>
      <c r="J333" s="12"/>
      <c r="K333" s="12" t="s">
        <v>948</v>
      </c>
      <c r="L333" s="14">
        <v>17</v>
      </c>
      <c r="M333" s="252" t="s">
        <v>948</v>
      </c>
      <c r="N333" s="243"/>
      <c r="O333" s="172"/>
      <c r="P333" s="272"/>
      <c r="Q333" s="169" t="s">
        <v>1591</v>
      </c>
      <c r="R333" s="12" t="s">
        <v>84</v>
      </c>
      <c r="S333" s="57" t="s">
        <v>1592</v>
      </c>
      <c r="T333" s="12" t="s">
        <v>1593</v>
      </c>
      <c r="U333" s="12" t="s">
        <v>84</v>
      </c>
      <c r="V333" s="57" t="s">
        <v>1594</v>
      </c>
      <c r="W333" s="31" t="s">
        <v>10</v>
      </c>
      <c r="X333" s="12">
        <v>1</v>
      </c>
      <c r="Y333" s="12">
        <v>1</v>
      </c>
      <c r="Z333" s="12">
        <v>1</v>
      </c>
      <c r="AA333" s="12">
        <v>1</v>
      </c>
      <c r="AB333" s="12">
        <v>1</v>
      </c>
      <c r="AC333" s="15">
        <f t="shared" si="308"/>
        <v>40000000</v>
      </c>
      <c r="AD333" s="15">
        <f t="shared" si="309"/>
        <v>6906666</v>
      </c>
      <c r="AE333" s="15">
        <f t="shared" si="310"/>
        <v>5600000</v>
      </c>
      <c r="AF333" s="15">
        <f t="shared" si="311"/>
        <v>0</v>
      </c>
      <c r="AG333" s="17">
        <v>40000000</v>
      </c>
      <c r="AH333" s="17">
        <v>6906666</v>
      </c>
      <c r="AI333" s="17">
        <v>5600000</v>
      </c>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f t="shared" si="312"/>
        <v>29342078.760000002</v>
      </c>
      <c r="BV333" s="17">
        <f>19342078.76+10000000</f>
        <v>29342078.760000002</v>
      </c>
      <c r="BW333" s="17"/>
      <c r="BX333" s="17"/>
      <c r="BY333" s="17"/>
      <c r="BZ333" s="17"/>
      <c r="CA333" s="17"/>
      <c r="CB333" s="17"/>
      <c r="CC333" s="17"/>
      <c r="CD333" s="17"/>
      <c r="CE333" s="17"/>
      <c r="CF333" s="17">
        <f t="shared" si="313"/>
        <v>37505398</v>
      </c>
      <c r="CG333" s="17">
        <f>17505398+20000000</f>
        <v>37505398</v>
      </c>
      <c r="CH333" s="17"/>
      <c r="CI333" s="17"/>
      <c r="CJ333" s="17"/>
      <c r="CK333" s="17"/>
      <c r="CL333" s="17"/>
      <c r="CM333" s="17"/>
      <c r="CN333" s="17"/>
      <c r="CO333" s="17"/>
      <c r="CP333" s="17"/>
      <c r="CQ333" s="17">
        <f t="shared" si="314"/>
        <v>50236666.390000001</v>
      </c>
      <c r="CR333" s="17">
        <f>27236666.39+23000000</f>
        <v>50236666.390000001</v>
      </c>
      <c r="CS333" s="17"/>
      <c r="CT333" s="17"/>
      <c r="CU333" s="17"/>
      <c r="CV333" s="17"/>
      <c r="CW333" s="17"/>
      <c r="CX333" s="17"/>
      <c r="CY333" s="17"/>
      <c r="CZ333" s="17"/>
      <c r="DA333" s="361"/>
      <c r="DB333" s="371">
        <f t="shared" si="315"/>
        <v>157084143.15000001</v>
      </c>
      <c r="DC333" s="18"/>
      <c r="DD333" s="18"/>
      <c r="DE333" s="18"/>
      <c r="DF333" s="18"/>
      <c r="DG333" s="18"/>
      <c r="DH333" s="18"/>
      <c r="DI333" s="18"/>
      <c r="DJ333" s="18"/>
      <c r="DK333" s="18"/>
      <c r="DL333" s="18"/>
      <c r="DM333" s="18"/>
      <c r="DN333" s="18"/>
      <c r="DO333" s="18"/>
      <c r="DP333" s="18"/>
      <c r="DQ333" s="18"/>
      <c r="DR333" s="18"/>
      <c r="DS333" s="18"/>
      <c r="DT333" s="18"/>
      <c r="DU333" s="18"/>
      <c r="DV333" s="19"/>
    </row>
    <row r="334" spans="1:126" s="20" customFormat="1" ht="141" customHeight="1" x14ac:dyDescent="0.25">
      <c r="A334" s="86" t="s">
        <v>1401</v>
      </c>
      <c r="B334" s="93"/>
      <c r="C334" s="94"/>
      <c r="D334" s="127" t="s">
        <v>920</v>
      </c>
      <c r="E334" s="57" t="s">
        <v>2</v>
      </c>
      <c r="F334" s="154">
        <v>71</v>
      </c>
      <c r="G334" s="12">
        <v>2018</v>
      </c>
      <c r="H334" s="10" t="s">
        <v>1583</v>
      </c>
      <c r="I334" s="154">
        <v>80</v>
      </c>
      <c r="J334" s="12"/>
      <c r="K334" s="12" t="s">
        <v>948</v>
      </c>
      <c r="L334" s="14">
        <v>17</v>
      </c>
      <c r="M334" s="252" t="s">
        <v>948</v>
      </c>
      <c r="N334" s="73"/>
      <c r="O334" s="192"/>
      <c r="P334" s="273"/>
      <c r="Q334" s="169" t="s">
        <v>1595</v>
      </c>
      <c r="R334" s="12" t="s">
        <v>84</v>
      </c>
      <c r="S334" s="57" t="s">
        <v>12</v>
      </c>
      <c r="T334" s="12" t="s">
        <v>1596</v>
      </c>
      <c r="U334" s="12" t="s">
        <v>84</v>
      </c>
      <c r="V334" s="57" t="s">
        <v>1597</v>
      </c>
      <c r="W334" s="31" t="s">
        <v>10</v>
      </c>
      <c r="X334" s="12">
        <v>5</v>
      </c>
      <c r="Y334" s="12">
        <v>5</v>
      </c>
      <c r="Z334" s="12">
        <v>5</v>
      </c>
      <c r="AA334" s="12">
        <v>5</v>
      </c>
      <c r="AB334" s="12">
        <v>5</v>
      </c>
      <c r="AC334" s="15">
        <f t="shared" si="308"/>
        <v>308233333</v>
      </c>
      <c r="AD334" s="15">
        <f t="shared" si="309"/>
        <v>167150000</v>
      </c>
      <c r="AE334" s="15">
        <f t="shared" si="310"/>
        <v>101650000</v>
      </c>
      <c r="AF334" s="15">
        <f t="shared" si="311"/>
        <v>0</v>
      </c>
      <c r="AG334" s="38">
        <f>153233333+155000000</f>
        <v>308233333</v>
      </c>
      <c r="AH334" s="38">
        <v>167150000</v>
      </c>
      <c r="AI334" s="38">
        <v>101650000</v>
      </c>
      <c r="AJ334" s="38"/>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f t="shared" si="312"/>
        <v>322367979</v>
      </c>
      <c r="BV334" s="17">
        <v>322367979</v>
      </c>
      <c r="BW334" s="17"/>
      <c r="BX334" s="17"/>
      <c r="BY334" s="17"/>
      <c r="BZ334" s="17"/>
      <c r="CA334" s="17"/>
      <c r="CB334" s="17"/>
      <c r="CC334" s="17"/>
      <c r="CD334" s="17"/>
      <c r="CE334" s="17"/>
      <c r="CF334" s="17">
        <f t="shared" si="313"/>
        <v>481398436</v>
      </c>
      <c r="CG334" s="17">
        <v>481398436</v>
      </c>
      <c r="CH334" s="17"/>
      <c r="CI334" s="17"/>
      <c r="CJ334" s="17"/>
      <c r="CK334" s="17"/>
      <c r="CL334" s="17"/>
      <c r="CM334" s="17"/>
      <c r="CN334" s="17"/>
      <c r="CO334" s="17"/>
      <c r="CP334" s="17"/>
      <c r="CQ334" s="17">
        <f t="shared" si="314"/>
        <v>749008325.64999998</v>
      </c>
      <c r="CR334" s="17">
        <v>749008325.64999998</v>
      </c>
      <c r="CS334" s="17"/>
      <c r="CT334" s="17"/>
      <c r="CU334" s="17"/>
      <c r="CV334" s="17"/>
      <c r="CW334" s="17"/>
      <c r="CX334" s="17"/>
      <c r="CY334" s="17"/>
      <c r="CZ334" s="17"/>
      <c r="DA334" s="361"/>
      <c r="DB334" s="371">
        <f t="shared" si="315"/>
        <v>1861008073.6500001</v>
      </c>
      <c r="DC334" s="18"/>
      <c r="DD334" s="18"/>
      <c r="DE334" s="18"/>
      <c r="DF334" s="18"/>
      <c r="DG334" s="18"/>
      <c r="DH334" s="18"/>
      <c r="DI334" s="18"/>
      <c r="DJ334" s="18"/>
      <c r="DK334" s="18"/>
      <c r="DL334" s="18"/>
      <c r="DM334" s="18"/>
      <c r="DN334" s="18"/>
      <c r="DO334" s="18"/>
      <c r="DP334" s="18"/>
      <c r="DQ334" s="18"/>
      <c r="DR334" s="18"/>
      <c r="DS334" s="18"/>
      <c r="DT334" s="18"/>
      <c r="DU334" s="18"/>
      <c r="DV334" s="19"/>
    </row>
    <row r="335" spans="1:126" s="20" customFormat="1" ht="126" customHeight="1" x14ac:dyDescent="0.25">
      <c r="A335" s="86" t="s">
        <v>1410</v>
      </c>
      <c r="B335" s="93"/>
      <c r="C335" s="94"/>
      <c r="D335" s="127" t="s">
        <v>920</v>
      </c>
      <c r="E335" s="57" t="s">
        <v>2</v>
      </c>
      <c r="F335" s="154">
        <v>71</v>
      </c>
      <c r="G335" s="12">
        <v>2018</v>
      </c>
      <c r="H335" s="10" t="s">
        <v>1583</v>
      </c>
      <c r="I335" s="154">
        <v>80</v>
      </c>
      <c r="J335" s="42"/>
      <c r="K335" s="12" t="s">
        <v>948</v>
      </c>
      <c r="L335" s="14">
        <v>17</v>
      </c>
      <c r="M335" s="252" t="s">
        <v>948</v>
      </c>
      <c r="N335" s="73"/>
      <c r="O335" s="192"/>
      <c r="P335" s="273"/>
      <c r="Q335" s="169" t="s">
        <v>1598</v>
      </c>
      <c r="R335" s="12" t="s">
        <v>84</v>
      </c>
      <c r="S335" s="57" t="s">
        <v>1687</v>
      </c>
      <c r="T335" s="12" t="s">
        <v>1599</v>
      </c>
      <c r="U335" s="12" t="s">
        <v>84</v>
      </c>
      <c r="V335" s="57" t="s">
        <v>1600</v>
      </c>
      <c r="W335" s="31" t="s">
        <v>11</v>
      </c>
      <c r="X335" s="12">
        <v>1</v>
      </c>
      <c r="Y335" s="418"/>
      <c r="Z335" s="46">
        <v>1</v>
      </c>
      <c r="AA335" s="418"/>
      <c r="AB335" s="418"/>
      <c r="AC335" s="15">
        <f t="shared" si="308"/>
        <v>0</v>
      </c>
      <c r="AD335" s="15">
        <f t="shared" si="309"/>
        <v>0</v>
      </c>
      <c r="AE335" s="15">
        <f t="shared" si="310"/>
        <v>0</v>
      </c>
      <c r="AF335" s="15">
        <f t="shared" si="311"/>
        <v>0</v>
      </c>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f t="shared" si="312"/>
        <v>70000000</v>
      </c>
      <c r="BV335" s="17">
        <f>15000000+55000000</f>
        <v>70000000</v>
      </c>
      <c r="BW335" s="17"/>
      <c r="BX335" s="17"/>
      <c r="BY335" s="17"/>
      <c r="BZ335" s="17"/>
      <c r="CA335" s="17"/>
      <c r="CB335" s="17"/>
      <c r="CC335" s="17"/>
      <c r="CD335" s="17"/>
      <c r="CE335" s="17"/>
      <c r="CF335" s="17">
        <f t="shared" si="313"/>
        <v>0</v>
      </c>
      <c r="CG335" s="17">
        <v>0</v>
      </c>
      <c r="CH335" s="17"/>
      <c r="CI335" s="17"/>
      <c r="CJ335" s="17"/>
      <c r="CK335" s="17"/>
      <c r="CL335" s="17"/>
      <c r="CM335" s="17"/>
      <c r="CN335" s="17"/>
      <c r="CO335" s="17"/>
      <c r="CP335" s="17"/>
      <c r="CQ335" s="17">
        <f t="shared" si="314"/>
        <v>0</v>
      </c>
      <c r="CR335" s="17"/>
      <c r="CS335" s="17"/>
      <c r="CT335" s="17"/>
      <c r="CU335" s="17"/>
      <c r="CV335" s="17"/>
      <c r="CW335" s="17"/>
      <c r="CX335" s="17"/>
      <c r="CY335" s="17"/>
      <c r="CZ335" s="17"/>
      <c r="DA335" s="361"/>
      <c r="DB335" s="371">
        <f t="shared" si="315"/>
        <v>70000000</v>
      </c>
      <c r="DC335" s="18"/>
      <c r="DD335" s="18"/>
      <c r="DE335" s="18"/>
      <c r="DF335" s="18"/>
      <c r="DG335" s="18"/>
      <c r="DH335" s="18"/>
      <c r="DI335" s="18"/>
      <c r="DJ335" s="18"/>
      <c r="DK335" s="18"/>
      <c r="DL335" s="18"/>
      <c r="DM335" s="18"/>
      <c r="DN335" s="18"/>
      <c r="DO335" s="18"/>
      <c r="DP335" s="18"/>
      <c r="DQ335" s="18"/>
      <c r="DR335" s="18"/>
      <c r="DS335" s="18"/>
      <c r="DT335" s="18"/>
      <c r="DU335" s="18"/>
      <c r="DV335" s="19"/>
    </row>
    <row r="336" spans="1:126" s="20" customFormat="1" ht="126" customHeight="1" x14ac:dyDescent="0.25">
      <c r="A336" s="86" t="s">
        <v>1414</v>
      </c>
      <c r="B336" s="93"/>
      <c r="C336" s="94"/>
      <c r="D336" s="127" t="s">
        <v>920</v>
      </c>
      <c r="E336" s="57" t="s">
        <v>2</v>
      </c>
      <c r="F336" s="154">
        <v>71</v>
      </c>
      <c r="G336" s="12">
        <v>2018</v>
      </c>
      <c r="H336" s="10" t="s">
        <v>1583</v>
      </c>
      <c r="I336" s="154">
        <v>80</v>
      </c>
      <c r="J336" s="24"/>
      <c r="K336" s="8" t="s">
        <v>948</v>
      </c>
      <c r="L336" s="42">
        <v>17</v>
      </c>
      <c r="M336" s="202" t="s">
        <v>948</v>
      </c>
      <c r="N336" s="243"/>
      <c r="O336" s="172"/>
      <c r="P336" s="272"/>
      <c r="Q336" s="276" t="s">
        <v>1601</v>
      </c>
      <c r="R336" s="12" t="s">
        <v>84</v>
      </c>
      <c r="S336" s="57" t="s">
        <v>1602</v>
      </c>
      <c r="T336" s="46" t="s">
        <v>1603</v>
      </c>
      <c r="U336" s="12" t="s">
        <v>84</v>
      </c>
      <c r="V336" s="57" t="s">
        <v>1604</v>
      </c>
      <c r="W336" s="31" t="s">
        <v>10</v>
      </c>
      <c r="X336" s="12">
        <v>1</v>
      </c>
      <c r="Y336" s="46">
        <v>1</v>
      </c>
      <c r="Z336" s="46">
        <v>1</v>
      </c>
      <c r="AA336" s="46">
        <v>1</v>
      </c>
      <c r="AB336" s="46">
        <v>1</v>
      </c>
      <c r="AC336" s="15">
        <f t="shared" si="308"/>
        <v>486246103</v>
      </c>
      <c r="AD336" s="15">
        <f t="shared" si="309"/>
        <v>142973000</v>
      </c>
      <c r="AE336" s="15">
        <f t="shared" si="310"/>
        <v>112496000</v>
      </c>
      <c r="AF336" s="15">
        <f t="shared" si="311"/>
        <v>0</v>
      </c>
      <c r="AG336" s="17">
        <f>386246103+100000000</f>
        <v>486246103</v>
      </c>
      <c r="AH336" s="17">
        <v>142973000</v>
      </c>
      <c r="AI336" s="17">
        <v>112496000</v>
      </c>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f t="shared" si="312"/>
        <v>328096233</v>
      </c>
      <c r="BV336" s="17">
        <f>358096233+70000000-100000000</f>
        <v>328096233</v>
      </c>
      <c r="BW336" s="17"/>
      <c r="BX336" s="17"/>
      <c r="BY336" s="17"/>
      <c r="BZ336" s="17"/>
      <c r="CA336" s="17"/>
      <c r="CB336" s="17"/>
      <c r="CC336" s="17"/>
      <c r="CD336" s="17"/>
      <c r="CE336" s="17"/>
      <c r="CF336" s="17">
        <f t="shared" si="313"/>
        <v>613282173.30999994</v>
      </c>
      <c r="CG336" s="17">
        <v>613282173.30999994</v>
      </c>
      <c r="CH336" s="17"/>
      <c r="CI336" s="17"/>
      <c r="CJ336" s="17"/>
      <c r="CK336" s="17"/>
      <c r="CL336" s="17"/>
      <c r="CM336" s="17"/>
      <c r="CN336" s="17"/>
      <c r="CO336" s="17"/>
      <c r="CP336" s="17"/>
      <c r="CQ336" s="17">
        <f t="shared" si="314"/>
        <v>954703257</v>
      </c>
      <c r="CR336" s="17">
        <v>954703257</v>
      </c>
      <c r="CS336" s="17"/>
      <c r="CT336" s="17"/>
      <c r="CU336" s="17"/>
      <c r="CV336" s="17"/>
      <c r="CW336" s="17"/>
      <c r="CX336" s="17"/>
      <c r="CY336" s="17"/>
      <c r="CZ336" s="17"/>
      <c r="DA336" s="361"/>
      <c r="DB336" s="371">
        <f t="shared" si="315"/>
        <v>2382327766.3099999</v>
      </c>
      <c r="DC336" s="18"/>
      <c r="DD336" s="18"/>
      <c r="DE336" s="18"/>
      <c r="DF336" s="18"/>
      <c r="DG336" s="18"/>
      <c r="DH336" s="18"/>
      <c r="DI336" s="18"/>
      <c r="DJ336" s="18"/>
      <c r="DK336" s="18"/>
      <c r="DL336" s="18"/>
      <c r="DM336" s="18"/>
      <c r="DN336" s="18"/>
      <c r="DO336" s="18"/>
      <c r="DP336" s="18"/>
      <c r="DQ336" s="18"/>
      <c r="DR336" s="18"/>
      <c r="DS336" s="18"/>
      <c r="DT336" s="18"/>
      <c r="DU336" s="18"/>
      <c r="DV336" s="19"/>
    </row>
    <row r="337" spans="1:126" s="20" customFormat="1" ht="165" customHeight="1" x14ac:dyDescent="0.25">
      <c r="A337" s="86" t="s">
        <v>1414</v>
      </c>
      <c r="B337" s="93"/>
      <c r="C337" s="94"/>
      <c r="D337" s="127" t="s">
        <v>920</v>
      </c>
      <c r="E337" s="57" t="s">
        <v>2</v>
      </c>
      <c r="F337" s="154">
        <v>71</v>
      </c>
      <c r="G337" s="12">
        <v>2018</v>
      </c>
      <c r="H337" s="10" t="s">
        <v>1583</v>
      </c>
      <c r="I337" s="154">
        <v>80</v>
      </c>
      <c r="J337" s="24"/>
      <c r="K337" s="8" t="s">
        <v>948</v>
      </c>
      <c r="L337" s="42">
        <v>17</v>
      </c>
      <c r="M337" s="202" t="s">
        <v>948</v>
      </c>
      <c r="N337" s="243"/>
      <c r="O337" s="172"/>
      <c r="P337" s="272"/>
      <c r="Q337" s="276" t="s">
        <v>1605</v>
      </c>
      <c r="R337" s="12" t="s">
        <v>84</v>
      </c>
      <c r="S337" s="57" t="s">
        <v>158</v>
      </c>
      <c r="T337" s="46" t="s">
        <v>1606</v>
      </c>
      <c r="U337" s="12" t="s">
        <v>84</v>
      </c>
      <c r="V337" s="57" t="s">
        <v>1607</v>
      </c>
      <c r="W337" s="31" t="s">
        <v>10</v>
      </c>
      <c r="X337" s="12">
        <v>1</v>
      </c>
      <c r="Y337" s="46">
        <v>1</v>
      </c>
      <c r="Z337" s="46">
        <v>1</v>
      </c>
      <c r="AA337" s="46">
        <v>1</v>
      </c>
      <c r="AB337" s="46">
        <v>1</v>
      </c>
      <c r="AC337" s="15">
        <f t="shared" si="308"/>
        <v>255021326</v>
      </c>
      <c r="AD337" s="15">
        <f t="shared" si="309"/>
        <v>132781000</v>
      </c>
      <c r="AE337" s="15">
        <f t="shared" si="310"/>
        <v>79345333.329999998</v>
      </c>
      <c r="AF337" s="15">
        <f t="shared" si="311"/>
        <v>0</v>
      </c>
      <c r="AG337" s="17">
        <v>255021326</v>
      </c>
      <c r="AH337" s="17">
        <v>132781000</v>
      </c>
      <c r="AI337" s="17">
        <v>79345333.329999998</v>
      </c>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f t="shared" si="312"/>
        <v>253469814.19999999</v>
      </c>
      <c r="BV337" s="17">
        <f>153469814.2+100000000</f>
        <v>253469814.19999999</v>
      </c>
      <c r="BW337" s="17"/>
      <c r="BX337" s="17"/>
      <c r="BY337" s="17"/>
      <c r="BZ337" s="17"/>
      <c r="CA337" s="17"/>
      <c r="CB337" s="17"/>
      <c r="CC337" s="17"/>
      <c r="CD337" s="17"/>
      <c r="CE337" s="17"/>
      <c r="CF337" s="17">
        <f t="shared" si="313"/>
        <v>362835217</v>
      </c>
      <c r="CG337" s="17">
        <f>262835217+100000000</f>
        <v>362835217</v>
      </c>
      <c r="CH337" s="17"/>
      <c r="CI337" s="17"/>
      <c r="CJ337" s="17"/>
      <c r="CK337" s="17"/>
      <c r="CL337" s="17"/>
      <c r="CM337" s="17"/>
      <c r="CN337" s="17"/>
      <c r="CO337" s="17"/>
      <c r="CP337" s="17"/>
      <c r="CQ337" s="17">
        <f t="shared" si="314"/>
        <v>409158539</v>
      </c>
      <c r="CR337" s="17">
        <v>409158539</v>
      </c>
      <c r="CS337" s="17"/>
      <c r="CT337" s="17"/>
      <c r="CU337" s="17"/>
      <c r="CV337" s="17"/>
      <c r="CW337" s="17"/>
      <c r="CX337" s="17"/>
      <c r="CY337" s="17"/>
      <c r="CZ337" s="17"/>
      <c r="DA337" s="361"/>
      <c r="DB337" s="371">
        <f t="shared" si="315"/>
        <v>1280484896.2</v>
      </c>
      <c r="DC337" s="18"/>
      <c r="DD337" s="18"/>
      <c r="DE337" s="18"/>
      <c r="DF337" s="18"/>
      <c r="DG337" s="18"/>
      <c r="DH337" s="18"/>
      <c r="DI337" s="18"/>
      <c r="DJ337" s="18"/>
      <c r="DK337" s="18"/>
      <c r="DL337" s="18"/>
      <c r="DM337" s="18"/>
      <c r="DN337" s="18"/>
      <c r="DO337" s="18"/>
      <c r="DP337" s="18"/>
      <c r="DQ337" s="18"/>
      <c r="DR337" s="18"/>
      <c r="DS337" s="18"/>
      <c r="DT337" s="18"/>
      <c r="DU337" s="18"/>
      <c r="DV337" s="19"/>
    </row>
    <row r="338" spans="1:126" s="20" customFormat="1" ht="143.25" customHeight="1" x14ac:dyDescent="0.25">
      <c r="A338" s="86" t="s">
        <v>1410</v>
      </c>
      <c r="B338" s="93"/>
      <c r="C338" s="94"/>
      <c r="D338" s="127" t="s">
        <v>920</v>
      </c>
      <c r="E338" s="57" t="s">
        <v>2</v>
      </c>
      <c r="F338" s="154">
        <v>71</v>
      </c>
      <c r="G338" s="12">
        <v>2018</v>
      </c>
      <c r="H338" s="10" t="s">
        <v>1583</v>
      </c>
      <c r="I338" s="154">
        <v>80</v>
      </c>
      <c r="J338" s="24"/>
      <c r="K338" s="8" t="s">
        <v>948</v>
      </c>
      <c r="L338" s="42">
        <v>17</v>
      </c>
      <c r="M338" s="202" t="s">
        <v>948</v>
      </c>
      <c r="N338" s="243"/>
      <c r="O338" s="172"/>
      <c r="P338" s="272"/>
      <c r="Q338" s="276" t="s">
        <v>1608</v>
      </c>
      <c r="R338" s="12" t="s">
        <v>84</v>
      </c>
      <c r="S338" s="57" t="s">
        <v>4</v>
      </c>
      <c r="T338" s="46" t="s">
        <v>1609</v>
      </c>
      <c r="U338" s="12" t="s">
        <v>84</v>
      </c>
      <c r="V338" s="57" t="s">
        <v>1610</v>
      </c>
      <c r="W338" s="31" t="s">
        <v>10</v>
      </c>
      <c r="X338" s="12">
        <v>4</v>
      </c>
      <c r="Y338" s="12">
        <v>4</v>
      </c>
      <c r="Z338" s="12">
        <v>4</v>
      </c>
      <c r="AA338" s="12">
        <v>4</v>
      </c>
      <c r="AB338" s="12">
        <v>4</v>
      </c>
      <c r="AC338" s="15">
        <f t="shared" si="308"/>
        <v>31000000</v>
      </c>
      <c r="AD338" s="15">
        <f t="shared" si="309"/>
        <v>0</v>
      </c>
      <c r="AE338" s="15">
        <f t="shared" si="310"/>
        <v>0</v>
      </c>
      <c r="AF338" s="15">
        <f t="shared" si="311"/>
        <v>0</v>
      </c>
      <c r="AG338" s="17">
        <v>31000000</v>
      </c>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f t="shared" si="312"/>
        <v>50800000</v>
      </c>
      <c r="BV338" s="17">
        <f>25800000+25000000</f>
        <v>50800000</v>
      </c>
      <c r="BW338" s="17"/>
      <c r="BX338" s="17"/>
      <c r="BY338" s="17"/>
      <c r="BZ338" s="17"/>
      <c r="CA338" s="17"/>
      <c r="CB338" s="17"/>
      <c r="CC338" s="17"/>
      <c r="CD338" s="17"/>
      <c r="CE338" s="17"/>
      <c r="CF338" s="17">
        <f t="shared" si="313"/>
        <v>71842767</v>
      </c>
      <c r="CG338" s="17">
        <v>71842767</v>
      </c>
      <c r="CH338" s="17"/>
      <c r="CI338" s="17"/>
      <c r="CJ338" s="17"/>
      <c r="CK338" s="17"/>
      <c r="CL338" s="17"/>
      <c r="CM338" s="17"/>
      <c r="CN338" s="17"/>
      <c r="CO338" s="17"/>
      <c r="CP338" s="17"/>
      <c r="CQ338" s="17">
        <f t="shared" si="314"/>
        <v>140000000</v>
      </c>
      <c r="CR338" s="17">
        <v>140000000</v>
      </c>
      <c r="CS338" s="17"/>
      <c r="CT338" s="17"/>
      <c r="CU338" s="17"/>
      <c r="CV338" s="17"/>
      <c r="CW338" s="17"/>
      <c r="CX338" s="17"/>
      <c r="CY338" s="17"/>
      <c r="CZ338" s="17"/>
      <c r="DA338" s="361"/>
      <c r="DB338" s="371">
        <f t="shared" si="315"/>
        <v>293642767</v>
      </c>
      <c r="DC338" s="18"/>
      <c r="DD338" s="18"/>
      <c r="DE338" s="18"/>
      <c r="DF338" s="18"/>
      <c r="DG338" s="18"/>
      <c r="DH338" s="18"/>
      <c r="DI338" s="18"/>
      <c r="DJ338" s="18"/>
      <c r="DK338" s="18"/>
      <c r="DL338" s="18"/>
      <c r="DM338" s="18"/>
      <c r="DN338" s="18"/>
      <c r="DO338" s="18"/>
      <c r="DP338" s="18"/>
      <c r="DQ338" s="18"/>
      <c r="DR338" s="18"/>
      <c r="DS338" s="18"/>
      <c r="DT338" s="18"/>
      <c r="DU338" s="18"/>
      <c r="DV338" s="19"/>
    </row>
    <row r="339" spans="1:126" s="20" customFormat="1" ht="126" customHeight="1" x14ac:dyDescent="0.25">
      <c r="A339" s="86" t="s">
        <v>1679</v>
      </c>
      <c r="B339" s="93"/>
      <c r="C339" s="94"/>
      <c r="D339" s="127" t="s">
        <v>920</v>
      </c>
      <c r="E339" s="57" t="s">
        <v>2</v>
      </c>
      <c r="F339" s="154">
        <v>71</v>
      </c>
      <c r="G339" s="12">
        <v>2018</v>
      </c>
      <c r="H339" s="10" t="s">
        <v>1583</v>
      </c>
      <c r="I339" s="154">
        <v>80</v>
      </c>
      <c r="J339" s="24"/>
      <c r="K339" s="8" t="s">
        <v>948</v>
      </c>
      <c r="L339" s="42">
        <v>17</v>
      </c>
      <c r="M339" s="202" t="s">
        <v>948</v>
      </c>
      <c r="N339" s="243"/>
      <c r="O339" s="172"/>
      <c r="P339" s="272"/>
      <c r="Q339" s="282" t="s">
        <v>1611</v>
      </c>
      <c r="R339" s="8" t="s">
        <v>84</v>
      </c>
      <c r="S339" s="57" t="s">
        <v>1612</v>
      </c>
      <c r="T339" s="46" t="s">
        <v>1613</v>
      </c>
      <c r="U339" s="12" t="s">
        <v>84</v>
      </c>
      <c r="V339" s="57" t="s">
        <v>1614</v>
      </c>
      <c r="W339" s="31" t="s">
        <v>10</v>
      </c>
      <c r="X339" s="12">
        <v>4</v>
      </c>
      <c r="Y339" s="12">
        <v>4</v>
      </c>
      <c r="Z339" s="12">
        <v>4</v>
      </c>
      <c r="AA339" s="12">
        <v>4</v>
      </c>
      <c r="AB339" s="12">
        <v>4</v>
      </c>
      <c r="AC339" s="15">
        <f t="shared" si="308"/>
        <v>261850512.58000001</v>
      </c>
      <c r="AD339" s="15">
        <f t="shared" si="309"/>
        <v>38238375</v>
      </c>
      <c r="AE339" s="15">
        <f t="shared" si="310"/>
        <v>27321825</v>
      </c>
      <c r="AF339" s="15">
        <f t="shared" si="311"/>
        <v>0</v>
      </c>
      <c r="AG339" s="17">
        <v>12013864.58</v>
      </c>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f>60660648+189176000</f>
        <v>249836648</v>
      </c>
      <c r="BR339" s="17">
        <v>38238375</v>
      </c>
      <c r="BS339" s="17">
        <v>27321825</v>
      </c>
      <c r="BT339" s="17"/>
      <c r="BU339" s="17">
        <f t="shared" si="312"/>
        <v>214923743.75999999</v>
      </c>
      <c r="BV339" s="17">
        <v>28500000</v>
      </c>
      <c r="BW339" s="17">
        <v>186423743.75999999</v>
      </c>
      <c r="BX339" s="17"/>
      <c r="BY339" s="17"/>
      <c r="BZ339" s="17"/>
      <c r="CA339" s="17"/>
      <c r="CB339" s="17"/>
      <c r="CC339" s="17"/>
      <c r="CD339" s="17"/>
      <c r="CE339" s="17"/>
      <c r="CF339" s="17">
        <f t="shared" si="313"/>
        <v>264273512.91</v>
      </c>
      <c r="CG339" s="17">
        <v>48255000</v>
      </c>
      <c r="CH339" s="17">
        <v>216018512.91</v>
      </c>
      <c r="CI339" s="17"/>
      <c r="CJ339" s="17"/>
      <c r="CK339" s="17"/>
      <c r="CL339" s="17"/>
      <c r="CM339" s="17"/>
      <c r="CN339" s="17"/>
      <c r="CO339" s="17"/>
      <c r="CP339" s="64"/>
      <c r="CQ339" s="17">
        <f t="shared" si="314"/>
        <v>16680620807.055555</v>
      </c>
      <c r="CR339" s="17">
        <v>58398000</v>
      </c>
      <c r="CS339" s="17">
        <v>247221187.055556</v>
      </c>
      <c r="CT339" s="17"/>
      <c r="CU339" s="17"/>
      <c r="CV339" s="17"/>
      <c r="CW339" s="17"/>
      <c r="CX339" s="17">
        <v>16375001620</v>
      </c>
      <c r="CY339" s="17"/>
      <c r="CZ339" s="17"/>
      <c r="DA339" s="361"/>
      <c r="DB339" s="371">
        <f t="shared" si="315"/>
        <v>17421668576.305557</v>
      </c>
      <c r="DC339" s="18"/>
      <c r="DD339" s="18"/>
      <c r="DE339" s="18"/>
      <c r="DF339" s="18"/>
      <c r="DG339" s="18"/>
      <c r="DH339" s="18"/>
      <c r="DI339" s="18"/>
      <c r="DJ339" s="18"/>
      <c r="DK339" s="18"/>
      <c r="DL339" s="18"/>
      <c r="DM339" s="18"/>
      <c r="DN339" s="18"/>
      <c r="DO339" s="18"/>
      <c r="DP339" s="18"/>
      <c r="DQ339" s="18"/>
      <c r="DR339" s="18"/>
      <c r="DS339" s="18"/>
      <c r="DT339" s="18"/>
      <c r="DU339" s="18"/>
      <c r="DV339" s="19"/>
    </row>
    <row r="340" spans="1:126" s="20" customFormat="1" ht="126" customHeight="1" x14ac:dyDescent="0.25">
      <c r="A340" s="86" t="s">
        <v>1630</v>
      </c>
      <c r="B340" s="93"/>
      <c r="C340" s="94"/>
      <c r="D340" s="127" t="s">
        <v>920</v>
      </c>
      <c r="E340" s="13" t="s">
        <v>1631</v>
      </c>
      <c r="F340" s="144">
        <v>74.680000000000007</v>
      </c>
      <c r="G340" s="12">
        <v>2017</v>
      </c>
      <c r="H340" s="13" t="s">
        <v>1583</v>
      </c>
      <c r="I340" s="134">
        <v>75</v>
      </c>
      <c r="J340" s="24"/>
      <c r="K340" s="8" t="s">
        <v>948</v>
      </c>
      <c r="L340" s="42">
        <v>17</v>
      </c>
      <c r="M340" s="202" t="s">
        <v>948</v>
      </c>
      <c r="N340" s="243"/>
      <c r="O340" s="172"/>
      <c r="P340" s="272"/>
      <c r="Q340" s="276" t="s">
        <v>1635</v>
      </c>
      <c r="R340" s="12" t="s">
        <v>84</v>
      </c>
      <c r="S340" s="57" t="s">
        <v>20</v>
      </c>
      <c r="T340" s="46" t="s">
        <v>1636</v>
      </c>
      <c r="U340" s="12" t="s">
        <v>84</v>
      </c>
      <c r="V340" s="57" t="s">
        <v>1637</v>
      </c>
      <c r="W340" s="31" t="s">
        <v>10</v>
      </c>
      <c r="X340" s="12">
        <v>1</v>
      </c>
      <c r="Y340" s="12">
        <v>1</v>
      </c>
      <c r="Z340" s="12">
        <v>1</v>
      </c>
      <c r="AA340" s="12">
        <v>1</v>
      </c>
      <c r="AB340" s="12">
        <v>1</v>
      </c>
      <c r="AC340" s="15">
        <f t="shared" si="308"/>
        <v>570864000</v>
      </c>
      <c r="AD340" s="15">
        <f t="shared" si="309"/>
        <v>143466664</v>
      </c>
      <c r="AE340" s="15">
        <f t="shared" si="310"/>
        <v>131466664</v>
      </c>
      <c r="AF340" s="15">
        <f t="shared" si="311"/>
        <v>0</v>
      </c>
      <c r="AG340" s="17">
        <f>270864000+300000000</f>
        <v>570864000</v>
      </c>
      <c r="AH340" s="17">
        <v>143466664</v>
      </c>
      <c r="AI340" s="17">
        <v>131466664</v>
      </c>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f t="shared" si="312"/>
        <v>270864000</v>
      </c>
      <c r="BV340" s="17">
        <v>270864000</v>
      </c>
      <c r="BW340" s="17"/>
      <c r="BX340" s="17"/>
      <c r="BY340" s="17"/>
      <c r="BZ340" s="17"/>
      <c r="CA340" s="17"/>
      <c r="CB340" s="17"/>
      <c r="CC340" s="17"/>
      <c r="CD340" s="17"/>
      <c r="CE340" s="17"/>
      <c r="CF340" s="17">
        <f t="shared" si="313"/>
        <v>1449710257.365</v>
      </c>
      <c r="CG340" s="17">
        <v>1449710257.365</v>
      </c>
      <c r="CH340" s="17"/>
      <c r="CI340" s="17"/>
      <c r="CJ340" s="17"/>
      <c r="CK340" s="17"/>
      <c r="CL340" s="17"/>
      <c r="CM340" s="17"/>
      <c r="CN340" s="17"/>
      <c r="CO340" s="17"/>
      <c r="CP340" s="17"/>
      <c r="CQ340" s="17">
        <f t="shared" si="314"/>
        <v>200602690.97999999</v>
      </c>
      <c r="CR340" s="17">
        <v>200602690.97999999</v>
      </c>
      <c r="CS340" s="17"/>
      <c r="CT340" s="17"/>
      <c r="CU340" s="17"/>
      <c r="CV340" s="17"/>
      <c r="CW340" s="17"/>
      <c r="CX340" s="17"/>
      <c r="CY340" s="17"/>
      <c r="CZ340" s="17"/>
      <c r="DA340" s="361"/>
      <c r="DB340" s="371">
        <f t="shared" si="315"/>
        <v>2492040948.3449998</v>
      </c>
      <c r="DC340" s="18"/>
      <c r="DD340" s="18"/>
      <c r="DE340" s="18"/>
      <c r="DF340" s="18"/>
      <c r="DG340" s="18"/>
      <c r="DH340" s="18"/>
      <c r="DI340" s="18"/>
      <c r="DJ340" s="18"/>
      <c r="DK340" s="18"/>
      <c r="DL340" s="18"/>
      <c r="DM340" s="18"/>
      <c r="DN340" s="18"/>
      <c r="DO340" s="18"/>
      <c r="DP340" s="18"/>
      <c r="DQ340" s="18"/>
      <c r="DR340" s="18"/>
      <c r="DS340" s="18"/>
      <c r="DT340" s="18"/>
      <c r="DU340" s="18"/>
      <c r="DV340" s="19"/>
    </row>
    <row r="341" spans="1:126" s="20" customFormat="1" ht="126" customHeight="1" x14ac:dyDescent="0.25">
      <c r="A341" s="86" t="s">
        <v>1401</v>
      </c>
      <c r="B341" s="93"/>
      <c r="C341" s="94"/>
      <c r="D341" s="127" t="s">
        <v>920</v>
      </c>
      <c r="E341" s="57" t="s">
        <v>13</v>
      </c>
      <c r="F341" s="144">
        <v>59.5</v>
      </c>
      <c r="G341" s="12">
        <v>2018</v>
      </c>
      <c r="H341" s="10" t="s">
        <v>1583</v>
      </c>
      <c r="I341" s="154">
        <v>65</v>
      </c>
      <c r="J341" s="24"/>
      <c r="K341" s="8" t="s">
        <v>948</v>
      </c>
      <c r="L341" s="14">
        <v>17</v>
      </c>
      <c r="M341" s="252" t="s">
        <v>948</v>
      </c>
      <c r="N341" s="243"/>
      <c r="O341" s="172"/>
      <c r="P341" s="272"/>
      <c r="Q341" s="276" t="s">
        <v>1615</v>
      </c>
      <c r="R341" s="12" t="s">
        <v>84</v>
      </c>
      <c r="S341" s="57" t="s">
        <v>1616</v>
      </c>
      <c r="T341" s="46" t="s">
        <v>1617</v>
      </c>
      <c r="U341" s="12" t="s">
        <v>84</v>
      </c>
      <c r="V341" s="57" t="s">
        <v>1618</v>
      </c>
      <c r="W341" s="31" t="s">
        <v>10</v>
      </c>
      <c r="X341" s="12">
        <v>12</v>
      </c>
      <c r="Y341" s="12">
        <v>12</v>
      </c>
      <c r="Z341" s="12">
        <v>12</v>
      </c>
      <c r="AA341" s="12">
        <v>12</v>
      </c>
      <c r="AB341" s="12">
        <v>12</v>
      </c>
      <c r="AC341" s="15">
        <f t="shared" si="308"/>
        <v>15000000</v>
      </c>
      <c r="AD341" s="15">
        <f t="shared" si="309"/>
        <v>0</v>
      </c>
      <c r="AE341" s="15">
        <f t="shared" si="310"/>
        <v>0</v>
      </c>
      <c r="AF341" s="15">
        <f t="shared" si="311"/>
        <v>0</v>
      </c>
      <c r="AG341" s="17">
        <v>15000000</v>
      </c>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f t="shared" si="312"/>
        <v>30000000</v>
      </c>
      <c r="BV341" s="17">
        <v>30000000</v>
      </c>
      <c r="BW341" s="17"/>
      <c r="BX341" s="17"/>
      <c r="BY341" s="17"/>
      <c r="BZ341" s="17"/>
      <c r="CA341" s="17"/>
      <c r="CB341" s="17"/>
      <c r="CC341" s="17"/>
      <c r="CD341" s="17"/>
      <c r="CE341" s="17"/>
      <c r="CF341" s="17">
        <f t="shared" si="313"/>
        <v>36000000</v>
      </c>
      <c r="CG341" s="17">
        <v>36000000</v>
      </c>
      <c r="CH341" s="17"/>
      <c r="CI341" s="17"/>
      <c r="CJ341" s="17"/>
      <c r="CK341" s="17"/>
      <c r="CL341" s="17"/>
      <c r="CM341" s="17"/>
      <c r="CN341" s="17"/>
      <c r="CO341" s="17"/>
      <c r="CP341" s="17"/>
      <c r="CQ341" s="17">
        <f t="shared" si="314"/>
        <v>0</v>
      </c>
      <c r="CR341" s="17"/>
      <c r="CS341" s="17"/>
      <c r="CT341" s="17"/>
      <c r="CU341" s="17"/>
      <c r="CV341" s="17"/>
      <c r="CW341" s="17"/>
      <c r="CX341" s="17"/>
      <c r="CY341" s="17"/>
      <c r="CZ341" s="17"/>
      <c r="DA341" s="361"/>
      <c r="DB341" s="371">
        <f t="shared" si="315"/>
        <v>81000000</v>
      </c>
      <c r="DC341" s="18"/>
      <c r="DD341" s="18"/>
      <c r="DE341" s="18"/>
      <c r="DF341" s="18"/>
      <c r="DG341" s="18"/>
      <c r="DH341" s="18"/>
      <c r="DI341" s="18"/>
      <c r="DJ341" s="18"/>
      <c r="DK341" s="18"/>
      <c r="DL341" s="18"/>
      <c r="DM341" s="18"/>
      <c r="DN341" s="18"/>
      <c r="DO341" s="18"/>
      <c r="DP341" s="18"/>
      <c r="DQ341" s="18"/>
      <c r="DR341" s="18"/>
      <c r="DS341" s="18"/>
      <c r="DT341" s="18"/>
      <c r="DU341" s="18"/>
      <c r="DV341" s="19"/>
    </row>
    <row r="342" spans="1:126" s="20" customFormat="1" ht="126" customHeight="1" x14ac:dyDescent="0.25">
      <c r="A342" s="86" t="s">
        <v>1401</v>
      </c>
      <c r="B342" s="93"/>
      <c r="C342" s="94"/>
      <c r="D342" s="127" t="s">
        <v>920</v>
      </c>
      <c r="E342" s="57" t="s">
        <v>13</v>
      </c>
      <c r="F342" s="144">
        <v>59.5</v>
      </c>
      <c r="G342" s="12">
        <v>2018</v>
      </c>
      <c r="H342" s="10" t="s">
        <v>1583</v>
      </c>
      <c r="I342" s="154">
        <v>65</v>
      </c>
      <c r="J342" s="24"/>
      <c r="K342" s="8" t="s">
        <v>948</v>
      </c>
      <c r="L342" s="42">
        <v>17</v>
      </c>
      <c r="M342" s="202" t="s">
        <v>948</v>
      </c>
      <c r="N342" s="243"/>
      <c r="O342" s="172"/>
      <c r="P342" s="272"/>
      <c r="Q342" s="276" t="s">
        <v>1619</v>
      </c>
      <c r="R342" s="12" t="s">
        <v>84</v>
      </c>
      <c r="S342" s="57" t="s">
        <v>15</v>
      </c>
      <c r="T342" s="46" t="s">
        <v>1620</v>
      </c>
      <c r="U342" s="12" t="s">
        <v>84</v>
      </c>
      <c r="V342" s="57" t="s">
        <v>1618</v>
      </c>
      <c r="W342" s="31" t="s">
        <v>10</v>
      </c>
      <c r="X342" s="12">
        <v>12</v>
      </c>
      <c r="Y342" s="12">
        <v>12</v>
      </c>
      <c r="Z342" s="12">
        <v>12</v>
      </c>
      <c r="AA342" s="12">
        <v>12</v>
      </c>
      <c r="AB342" s="12">
        <v>12</v>
      </c>
      <c r="AC342" s="15">
        <f t="shared" si="308"/>
        <v>23000000</v>
      </c>
      <c r="AD342" s="15">
        <f t="shared" si="309"/>
        <v>0</v>
      </c>
      <c r="AE342" s="15">
        <f t="shared" si="310"/>
        <v>0</v>
      </c>
      <c r="AF342" s="15">
        <f t="shared" si="311"/>
        <v>0</v>
      </c>
      <c r="AG342" s="17">
        <v>23000000</v>
      </c>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f t="shared" si="312"/>
        <v>32342078.760000002</v>
      </c>
      <c r="BV342" s="17">
        <f>19342078.76+13000000</f>
        <v>32342078.760000002</v>
      </c>
      <c r="BW342" s="17"/>
      <c r="BX342" s="17"/>
      <c r="BY342" s="17"/>
      <c r="BZ342" s="17"/>
      <c r="CA342" s="17"/>
      <c r="CB342" s="17"/>
      <c r="CC342" s="17"/>
      <c r="CD342" s="17"/>
      <c r="CE342" s="17"/>
      <c r="CF342" s="17">
        <f t="shared" si="313"/>
        <v>35505398</v>
      </c>
      <c r="CG342" s="17">
        <f>17505398+18000000</f>
        <v>35505398</v>
      </c>
      <c r="CH342" s="17"/>
      <c r="CI342" s="17"/>
      <c r="CJ342" s="17"/>
      <c r="CK342" s="17"/>
      <c r="CL342" s="17"/>
      <c r="CM342" s="17"/>
      <c r="CN342" s="17"/>
      <c r="CO342" s="17"/>
      <c r="CP342" s="17"/>
      <c r="CQ342" s="17">
        <f t="shared" si="314"/>
        <v>50236666.390000001</v>
      </c>
      <c r="CR342" s="17">
        <f>27236666.39+23000000</f>
        <v>50236666.390000001</v>
      </c>
      <c r="CS342" s="17"/>
      <c r="CT342" s="17"/>
      <c r="CU342" s="17"/>
      <c r="CV342" s="17"/>
      <c r="CW342" s="17"/>
      <c r="CX342" s="17"/>
      <c r="CY342" s="17"/>
      <c r="CZ342" s="17"/>
      <c r="DA342" s="361"/>
      <c r="DB342" s="371">
        <f t="shared" si="315"/>
        <v>141084143.15000001</v>
      </c>
      <c r="DC342" s="18"/>
      <c r="DD342" s="18"/>
      <c r="DE342" s="18"/>
      <c r="DF342" s="18"/>
      <c r="DG342" s="18"/>
      <c r="DH342" s="18"/>
      <c r="DI342" s="18"/>
      <c r="DJ342" s="18"/>
      <c r="DK342" s="18"/>
      <c r="DL342" s="18"/>
      <c r="DM342" s="18"/>
      <c r="DN342" s="18"/>
      <c r="DO342" s="18"/>
      <c r="DP342" s="18"/>
      <c r="DQ342" s="18"/>
      <c r="DR342" s="18"/>
      <c r="DS342" s="18"/>
      <c r="DT342" s="18"/>
      <c r="DU342" s="18"/>
      <c r="DV342" s="19"/>
    </row>
    <row r="343" spans="1:126" s="20" customFormat="1" ht="126" customHeight="1" x14ac:dyDescent="0.25">
      <c r="A343" s="86" t="s">
        <v>1401</v>
      </c>
      <c r="B343" s="93"/>
      <c r="C343" s="94"/>
      <c r="D343" s="127" t="s">
        <v>920</v>
      </c>
      <c r="E343" s="57" t="s">
        <v>13</v>
      </c>
      <c r="F343" s="144">
        <v>59.5</v>
      </c>
      <c r="G343" s="12">
        <v>2018</v>
      </c>
      <c r="H343" s="10" t="s">
        <v>1583</v>
      </c>
      <c r="I343" s="154">
        <v>65</v>
      </c>
      <c r="J343" s="24"/>
      <c r="K343" s="8" t="s">
        <v>948</v>
      </c>
      <c r="L343" s="42">
        <v>17</v>
      </c>
      <c r="M343" s="202" t="s">
        <v>948</v>
      </c>
      <c r="N343" s="243"/>
      <c r="O343" s="172"/>
      <c r="P343" s="272"/>
      <c r="Q343" s="276" t="s">
        <v>1621</v>
      </c>
      <c r="R343" s="12" t="s">
        <v>84</v>
      </c>
      <c r="S343" s="57" t="s">
        <v>18</v>
      </c>
      <c r="T343" s="46" t="s">
        <v>1622</v>
      </c>
      <c r="U343" s="12" t="s">
        <v>84</v>
      </c>
      <c r="V343" s="57" t="s">
        <v>1618</v>
      </c>
      <c r="W343" s="31" t="s">
        <v>10</v>
      </c>
      <c r="X343" s="12">
        <v>12</v>
      </c>
      <c r="Y343" s="12">
        <v>12</v>
      </c>
      <c r="Z343" s="12">
        <v>12</v>
      </c>
      <c r="AA343" s="12">
        <v>12</v>
      </c>
      <c r="AB343" s="12">
        <v>12</v>
      </c>
      <c r="AC343" s="15">
        <f t="shared" si="308"/>
        <v>17312522.300000001</v>
      </c>
      <c r="AD343" s="15">
        <f t="shared" si="309"/>
        <v>0</v>
      </c>
      <c r="AE343" s="15">
        <f t="shared" si="310"/>
        <v>0</v>
      </c>
      <c r="AF343" s="15">
        <f t="shared" si="311"/>
        <v>0</v>
      </c>
      <c r="AG343" s="15">
        <v>17312522.300000001</v>
      </c>
      <c r="AH343" s="15"/>
      <c r="AI343" s="15"/>
      <c r="AJ343" s="15"/>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f t="shared" si="312"/>
        <v>32894719</v>
      </c>
      <c r="BV343" s="17">
        <f>12894719+20000000</f>
        <v>32894719</v>
      </c>
      <c r="BW343" s="17"/>
      <c r="BX343" s="17"/>
      <c r="BY343" s="17"/>
      <c r="BZ343" s="17"/>
      <c r="CA343" s="17"/>
      <c r="CB343" s="17"/>
      <c r="CC343" s="17"/>
      <c r="CD343" s="17"/>
      <c r="CE343" s="17"/>
      <c r="CF343" s="17">
        <f t="shared" si="313"/>
        <v>35505397</v>
      </c>
      <c r="CG343" s="17">
        <f>17505397+18000000</f>
        <v>35505397</v>
      </c>
      <c r="CH343" s="17"/>
      <c r="CI343" s="17"/>
      <c r="CJ343" s="17"/>
      <c r="CK343" s="17"/>
      <c r="CL343" s="17"/>
      <c r="CM343" s="17"/>
      <c r="CN343" s="17"/>
      <c r="CO343" s="17"/>
      <c r="CP343" s="17"/>
      <c r="CQ343" s="17">
        <f t="shared" si="314"/>
        <v>50854999.579999998</v>
      </c>
      <c r="CR343" s="17">
        <f>40854999.58+10000000</f>
        <v>50854999.579999998</v>
      </c>
      <c r="CS343" s="17"/>
      <c r="CT343" s="17"/>
      <c r="CU343" s="17"/>
      <c r="CV343" s="17"/>
      <c r="CW343" s="17"/>
      <c r="CX343" s="17"/>
      <c r="CY343" s="17"/>
      <c r="CZ343" s="17"/>
      <c r="DA343" s="361"/>
      <c r="DB343" s="371">
        <f t="shared" si="315"/>
        <v>136567637.88</v>
      </c>
      <c r="DC343" s="18"/>
      <c r="DD343" s="18"/>
      <c r="DE343" s="18"/>
      <c r="DF343" s="18"/>
      <c r="DG343" s="18"/>
      <c r="DH343" s="18"/>
      <c r="DI343" s="18"/>
      <c r="DJ343" s="18"/>
      <c r="DK343" s="18"/>
      <c r="DL343" s="18"/>
      <c r="DM343" s="18"/>
      <c r="DN343" s="18"/>
      <c r="DO343" s="18"/>
      <c r="DP343" s="18"/>
      <c r="DQ343" s="18"/>
      <c r="DR343" s="18"/>
      <c r="DS343" s="18"/>
      <c r="DT343" s="18"/>
      <c r="DU343" s="18"/>
      <c r="DV343" s="19"/>
    </row>
    <row r="344" spans="1:126" s="20" customFormat="1" ht="126" customHeight="1" x14ac:dyDescent="0.25">
      <c r="A344" s="86" t="s">
        <v>1401</v>
      </c>
      <c r="B344" s="93"/>
      <c r="C344" s="94"/>
      <c r="D344" s="127" t="s">
        <v>920</v>
      </c>
      <c r="E344" s="57" t="s">
        <v>13</v>
      </c>
      <c r="F344" s="144">
        <v>59.5</v>
      </c>
      <c r="G344" s="12">
        <v>2018</v>
      </c>
      <c r="H344" s="10" t="s">
        <v>1583</v>
      </c>
      <c r="I344" s="154">
        <v>65</v>
      </c>
      <c r="J344" s="24"/>
      <c r="K344" s="8" t="s">
        <v>948</v>
      </c>
      <c r="L344" s="42">
        <v>17</v>
      </c>
      <c r="M344" s="202" t="s">
        <v>948</v>
      </c>
      <c r="N344" s="243"/>
      <c r="O344" s="172"/>
      <c r="P344" s="272"/>
      <c r="Q344" s="276" t="s">
        <v>1623</v>
      </c>
      <c r="R344" s="12" t="s">
        <v>84</v>
      </c>
      <c r="S344" s="57" t="s">
        <v>16</v>
      </c>
      <c r="T344" s="46" t="s">
        <v>1624</v>
      </c>
      <c r="U344" s="12" t="s">
        <v>84</v>
      </c>
      <c r="V344" s="57" t="s">
        <v>1618</v>
      </c>
      <c r="W344" s="31" t="s">
        <v>10</v>
      </c>
      <c r="X344" s="12">
        <v>12</v>
      </c>
      <c r="Y344" s="12">
        <v>12</v>
      </c>
      <c r="Z344" s="12">
        <v>12</v>
      </c>
      <c r="AA344" s="12">
        <v>12</v>
      </c>
      <c r="AB344" s="12">
        <v>12</v>
      </c>
      <c r="AC344" s="15">
        <f t="shared" si="308"/>
        <v>45000000</v>
      </c>
      <c r="AD344" s="15">
        <f t="shared" si="309"/>
        <v>9000000</v>
      </c>
      <c r="AE344" s="15">
        <f t="shared" si="310"/>
        <v>9000000</v>
      </c>
      <c r="AF344" s="15">
        <f t="shared" si="311"/>
        <v>0</v>
      </c>
      <c r="AG344" s="17">
        <v>45000000</v>
      </c>
      <c r="AH344" s="17">
        <v>9000000</v>
      </c>
      <c r="AI344" s="17">
        <v>9000000</v>
      </c>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f t="shared" si="312"/>
        <v>26342078</v>
      </c>
      <c r="BV344" s="17">
        <f>19342078+7000000</f>
        <v>26342078</v>
      </c>
      <c r="BW344" s="17"/>
      <c r="BX344" s="17"/>
      <c r="BY344" s="17"/>
      <c r="BZ344" s="17"/>
      <c r="CA344" s="17"/>
      <c r="CB344" s="17"/>
      <c r="CC344" s="17"/>
      <c r="CD344" s="17"/>
      <c r="CE344" s="17"/>
      <c r="CF344" s="17">
        <f t="shared" si="313"/>
        <v>36258096</v>
      </c>
      <c r="CG344" s="17">
        <f>26258096+10000000</f>
        <v>36258096</v>
      </c>
      <c r="CH344" s="17"/>
      <c r="CI344" s="17"/>
      <c r="CJ344" s="17"/>
      <c r="CK344" s="17"/>
      <c r="CL344" s="17"/>
      <c r="CM344" s="17"/>
      <c r="CN344" s="17"/>
      <c r="CO344" s="17"/>
      <c r="CP344" s="17"/>
      <c r="CQ344" s="17">
        <f t="shared" si="314"/>
        <v>50854999.579999998</v>
      </c>
      <c r="CR344" s="17">
        <f>40854999.58+10000000</f>
        <v>50854999.579999998</v>
      </c>
      <c r="CS344" s="17"/>
      <c r="CT344" s="17"/>
      <c r="CU344" s="17"/>
      <c r="CV344" s="17"/>
      <c r="CW344" s="17"/>
      <c r="CX344" s="17"/>
      <c r="CY344" s="17"/>
      <c r="CZ344" s="17"/>
      <c r="DA344" s="361"/>
      <c r="DB344" s="371">
        <f t="shared" si="315"/>
        <v>158455173.57999998</v>
      </c>
      <c r="DC344" s="18"/>
      <c r="DD344" s="18"/>
      <c r="DE344" s="18"/>
      <c r="DF344" s="18"/>
      <c r="DG344" s="18"/>
      <c r="DH344" s="18"/>
      <c r="DI344" s="18"/>
      <c r="DJ344" s="18"/>
      <c r="DK344" s="18"/>
      <c r="DL344" s="18"/>
      <c r="DM344" s="18"/>
      <c r="DN344" s="18"/>
      <c r="DO344" s="18"/>
      <c r="DP344" s="18"/>
      <c r="DQ344" s="18"/>
      <c r="DR344" s="18"/>
      <c r="DS344" s="18"/>
      <c r="DT344" s="18"/>
      <c r="DU344" s="18"/>
      <c r="DV344" s="19"/>
    </row>
    <row r="345" spans="1:126" s="20" customFormat="1" ht="126" customHeight="1" x14ac:dyDescent="0.25">
      <c r="A345" s="86" t="s">
        <v>1401</v>
      </c>
      <c r="B345" s="93"/>
      <c r="C345" s="94"/>
      <c r="D345" s="127" t="s">
        <v>920</v>
      </c>
      <c r="E345" s="57" t="s">
        <v>13</v>
      </c>
      <c r="F345" s="144">
        <v>59.5</v>
      </c>
      <c r="G345" s="12">
        <v>2018</v>
      </c>
      <c r="H345" s="10" t="s">
        <v>1583</v>
      </c>
      <c r="I345" s="154">
        <v>65</v>
      </c>
      <c r="J345" s="24"/>
      <c r="K345" s="8" t="s">
        <v>948</v>
      </c>
      <c r="L345" s="42">
        <v>17</v>
      </c>
      <c r="M345" s="202" t="s">
        <v>948</v>
      </c>
      <c r="N345" s="243"/>
      <c r="O345" s="172"/>
      <c r="P345" s="272"/>
      <c r="Q345" s="282" t="s">
        <v>1625</v>
      </c>
      <c r="R345" s="12" t="s">
        <v>84</v>
      </c>
      <c r="S345" s="57" t="s">
        <v>17</v>
      </c>
      <c r="T345" s="46" t="s">
        <v>1626</v>
      </c>
      <c r="U345" s="12" t="s">
        <v>84</v>
      </c>
      <c r="V345" s="57" t="s">
        <v>1618</v>
      </c>
      <c r="W345" s="31" t="s">
        <v>10</v>
      </c>
      <c r="X345" s="12">
        <v>12</v>
      </c>
      <c r="Y345" s="12">
        <v>12</v>
      </c>
      <c r="Z345" s="12">
        <v>12</v>
      </c>
      <c r="AA345" s="12">
        <v>12</v>
      </c>
      <c r="AB345" s="12">
        <v>12</v>
      </c>
      <c r="AC345" s="15">
        <f t="shared" si="308"/>
        <v>23000000</v>
      </c>
      <c r="AD345" s="15">
        <f t="shared" si="309"/>
        <v>0</v>
      </c>
      <c r="AE345" s="15">
        <f t="shared" si="310"/>
        <v>0</v>
      </c>
      <c r="AF345" s="15">
        <f t="shared" si="311"/>
        <v>0</v>
      </c>
      <c r="AG345" s="17">
        <v>23000000</v>
      </c>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f t="shared" si="312"/>
        <v>32342078</v>
      </c>
      <c r="BV345" s="17">
        <f>19342078+13000000</f>
        <v>32342078</v>
      </c>
      <c r="BW345" s="17"/>
      <c r="BX345" s="17"/>
      <c r="BY345" s="17"/>
      <c r="BZ345" s="17"/>
      <c r="CA345" s="17"/>
      <c r="CB345" s="17"/>
      <c r="CC345" s="17"/>
      <c r="CD345" s="17"/>
      <c r="CE345" s="17"/>
      <c r="CF345" s="17">
        <f t="shared" si="313"/>
        <v>36258096</v>
      </c>
      <c r="CG345" s="17">
        <f>26258096+10000000</f>
        <v>36258096</v>
      </c>
      <c r="CH345" s="17"/>
      <c r="CI345" s="17"/>
      <c r="CJ345" s="17"/>
      <c r="CK345" s="17"/>
      <c r="CL345" s="17"/>
      <c r="CM345" s="17"/>
      <c r="CN345" s="17"/>
      <c r="CO345" s="17"/>
      <c r="CP345" s="17"/>
      <c r="CQ345" s="17">
        <f t="shared" si="314"/>
        <v>50854999.579999998</v>
      </c>
      <c r="CR345" s="17">
        <f>40854999.58+10000000</f>
        <v>50854999.579999998</v>
      </c>
      <c r="CS345" s="17"/>
      <c r="CT345" s="17"/>
      <c r="CU345" s="17"/>
      <c r="CV345" s="17"/>
      <c r="CW345" s="17"/>
      <c r="CX345" s="17"/>
      <c r="CY345" s="17"/>
      <c r="CZ345" s="17"/>
      <c r="DA345" s="361"/>
      <c r="DB345" s="371">
        <f t="shared" si="315"/>
        <v>142455173.57999998</v>
      </c>
      <c r="DC345" s="18"/>
      <c r="DD345" s="18"/>
      <c r="DE345" s="18"/>
      <c r="DF345" s="18"/>
      <c r="DG345" s="18"/>
      <c r="DH345" s="18"/>
      <c r="DI345" s="18"/>
      <c r="DJ345" s="18"/>
      <c r="DK345" s="18"/>
      <c r="DL345" s="18"/>
      <c r="DM345" s="18"/>
      <c r="DN345" s="18"/>
      <c r="DO345" s="18"/>
      <c r="DP345" s="18"/>
      <c r="DQ345" s="18"/>
      <c r="DR345" s="18"/>
      <c r="DS345" s="18"/>
      <c r="DT345" s="18"/>
      <c r="DU345" s="18"/>
      <c r="DV345" s="19"/>
    </row>
    <row r="346" spans="1:126" s="74" customFormat="1" ht="126" customHeight="1" x14ac:dyDescent="0.25">
      <c r="A346" s="86" t="s">
        <v>1401</v>
      </c>
      <c r="B346" s="102"/>
      <c r="C346" s="131"/>
      <c r="D346" s="127" t="s">
        <v>920</v>
      </c>
      <c r="E346" s="57" t="s">
        <v>13</v>
      </c>
      <c r="F346" s="144">
        <v>59.5</v>
      </c>
      <c r="G346" s="12">
        <v>2018</v>
      </c>
      <c r="H346" s="10" t="s">
        <v>1583</v>
      </c>
      <c r="I346" s="154">
        <v>65</v>
      </c>
      <c r="J346" s="24"/>
      <c r="K346" s="8" t="s">
        <v>948</v>
      </c>
      <c r="L346" s="42">
        <v>17</v>
      </c>
      <c r="M346" s="202" t="s">
        <v>948</v>
      </c>
      <c r="N346" s="378"/>
      <c r="O346" s="379"/>
      <c r="P346" s="380"/>
      <c r="Q346" s="276" t="s">
        <v>1627</v>
      </c>
      <c r="R346" s="12" t="s">
        <v>84</v>
      </c>
      <c r="S346" s="57" t="s">
        <v>14</v>
      </c>
      <c r="T346" s="46" t="s">
        <v>1628</v>
      </c>
      <c r="U346" s="12" t="s">
        <v>84</v>
      </c>
      <c r="V346" s="57" t="s">
        <v>1629</v>
      </c>
      <c r="W346" s="31" t="s">
        <v>10</v>
      </c>
      <c r="X346" s="12">
        <v>12</v>
      </c>
      <c r="Y346" s="12">
        <v>12</v>
      </c>
      <c r="Z346" s="12">
        <v>12</v>
      </c>
      <c r="AA346" s="12">
        <v>12</v>
      </c>
      <c r="AB346" s="12">
        <v>12</v>
      </c>
      <c r="AC346" s="15">
        <f t="shared" ref="AC346" si="316">AG346+AK346+AO346+AS346+AW346+BA346+BE346+BI346+BM346+BQ346</f>
        <v>68325000</v>
      </c>
      <c r="AD346" s="15">
        <f t="shared" si="309"/>
        <v>19500000</v>
      </c>
      <c r="AE346" s="15">
        <f t="shared" si="310"/>
        <v>19500000</v>
      </c>
      <c r="AF346" s="15">
        <f t="shared" si="311"/>
        <v>0</v>
      </c>
      <c r="AG346" s="17">
        <f>83325000-15000000</f>
        <v>68325000</v>
      </c>
      <c r="AH346" s="17">
        <v>19500000</v>
      </c>
      <c r="AI346" s="17">
        <v>19500000</v>
      </c>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f t="shared" si="312"/>
        <v>25788540.239999998</v>
      </c>
      <c r="BV346" s="17">
        <v>25788540.239999998</v>
      </c>
      <c r="BW346" s="17"/>
      <c r="BX346" s="17"/>
      <c r="BY346" s="17"/>
      <c r="BZ346" s="17"/>
      <c r="CA346" s="17"/>
      <c r="CB346" s="17"/>
      <c r="CC346" s="17"/>
      <c r="CD346" s="17"/>
      <c r="CE346" s="17"/>
      <c r="CF346" s="17">
        <f t="shared" si="313"/>
        <v>26258096</v>
      </c>
      <c r="CG346" s="17">
        <v>26258096</v>
      </c>
      <c r="CH346" s="17"/>
      <c r="CI346" s="17"/>
      <c r="CJ346" s="17"/>
      <c r="CK346" s="17"/>
      <c r="CL346" s="17"/>
      <c r="CM346" s="17"/>
      <c r="CN346" s="17"/>
      <c r="CO346" s="17"/>
      <c r="CP346" s="17"/>
      <c r="CQ346" s="17">
        <f t="shared" si="314"/>
        <v>50236666.379999995</v>
      </c>
      <c r="CR346" s="17">
        <f>27236666.38+23000000</f>
        <v>50236666.379999995</v>
      </c>
      <c r="CS346" s="17"/>
      <c r="CT346" s="17"/>
      <c r="CU346" s="17"/>
      <c r="CV346" s="17"/>
      <c r="CW346" s="17"/>
      <c r="CX346" s="17"/>
      <c r="CY346" s="17"/>
      <c r="CZ346" s="17"/>
      <c r="DA346" s="361"/>
      <c r="DB346" s="371">
        <f t="shared" si="315"/>
        <v>170608302.62</v>
      </c>
      <c r="DC346" s="18"/>
      <c r="DD346" s="18"/>
      <c r="DE346" s="18"/>
      <c r="DF346" s="18"/>
      <c r="DG346" s="18"/>
      <c r="DH346" s="18"/>
      <c r="DI346" s="18"/>
      <c r="DJ346" s="18"/>
      <c r="DK346" s="18"/>
      <c r="DL346" s="18"/>
      <c r="DM346" s="18"/>
      <c r="DN346" s="18"/>
      <c r="DO346" s="18"/>
      <c r="DP346" s="18"/>
      <c r="DQ346" s="18"/>
      <c r="DR346" s="18"/>
      <c r="DS346" s="18"/>
      <c r="DT346" s="18"/>
      <c r="DU346" s="18"/>
      <c r="DV346" s="19"/>
    </row>
    <row r="347" spans="1:126" s="303" customFormat="1" ht="24.75" customHeight="1" x14ac:dyDescent="0.25">
      <c r="A347" s="458"/>
      <c r="B347" s="458"/>
      <c r="C347" s="458"/>
      <c r="D347" s="458"/>
      <c r="E347" s="458"/>
      <c r="F347" s="459"/>
      <c r="G347" s="458"/>
      <c r="H347" s="458"/>
      <c r="I347" s="459"/>
      <c r="J347" s="458"/>
      <c r="K347" s="458"/>
      <c r="L347" s="458"/>
      <c r="M347" s="458"/>
      <c r="N347" s="458"/>
      <c r="O347" s="458"/>
      <c r="P347" s="458"/>
      <c r="Q347" s="458"/>
      <c r="R347" s="458"/>
      <c r="S347" s="458"/>
      <c r="T347" s="458"/>
      <c r="U347" s="458"/>
      <c r="V347" s="458"/>
      <c r="W347" s="460"/>
      <c r="X347" s="460"/>
      <c r="Y347" s="458"/>
      <c r="Z347" s="458"/>
      <c r="AA347" s="458"/>
      <c r="AB347" s="458"/>
      <c r="AC347" s="351">
        <f t="shared" ref="AC347:DB347" si="317">+AC8+AC191+AC253+AC308</f>
        <v>439008917914.27832</v>
      </c>
      <c r="AD347" s="351">
        <f t="shared" ref="AD347:AE347" si="318">+AD8+AD191+AD253+AD308</f>
        <v>111790021761.99001</v>
      </c>
      <c r="AE347" s="351">
        <f t="shared" si="318"/>
        <v>78570077788.329987</v>
      </c>
      <c r="AF347" s="351">
        <f t="shared" ref="AF347" si="319">+AF8+AF191+AF253+AF308</f>
        <v>2158513903.8000002</v>
      </c>
      <c r="AG347" s="351">
        <f t="shared" si="317"/>
        <v>19436668268.158314</v>
      </c>
      <c r="AH347" s="351">
        <f t="shared" si="317"/>
        <v>6060800911.9999962</v>
      </c>
      <c r="AI347" s="351">
        <f t="shared" si="317"/>
        <v>4415122589.9966631</v>
      </c>
      <c r="AJ347" s="351">
        <f t="shared" ref="AJ347" si="320">+AJ8+AJ191+AJ253+AJ308</f>
        <v>101316180</v>
      </c>
      <c r="AK347" s="351">
        <f t="shared" si="317"/>
        <v>54527405979.910004</v>
      </c>
      <c r="AL347" s="351"/>
      <c r="AM347" s="351"/>
      <c r="AN347" s="351"/>
      <c r="AO347" s="351">
        <f t="shared" si="317"/>
        <v>158489913515.45999</v>
      </c>
      <c r="AP347" s="351"/>
      <c r="AQ347" s="351"/>
      <c r="AR347" s="351"/>
      <c r="AS347" s="351">
        <f t="shared" si="317"/>
        <v>6854735768.5</v>
      </c>
      <c r="AT347" s="351"/>
      <c r="AU347" s="351"/>
      <c r="AV347" s="351"/>
      <c r="AW347" s="351">
        <f t="shared" si="317"/>
        <v>2686652877.1199999</v>
      </c>
      <c r="AX347" s="351"/>
      <c r="AY347" s="351"/>
      <c r="AZ347" s="351"/>
      <c r="BA347" s="351">
        <f t="shared" si="317"/>
        <v>12173030541.870001</v>
      </c>
      <c r="BB347" s="351"/>
      <c r="BC347" s="351"/>
      <c r="BD347" s="351"/>
      <c r="BE347" s="351">
        <f t="shared" si="317"/>
        <v>181231360492</v>
      </c>
      <c r="BF347" s="351"/>
      <c r="BG347" s="351"/>
      <c r="BH347" s="351"/>
      <c r="BI347" s="351">
        <f t="shared" si="317"/>
        <v>0</v>
      </c>
      <c r="BJ347" s="351"/>
      <c r="BK347" s="351"/>
      <c r="BL347" s="351"/>
      <c r="BM347" s="351">
        <f t="shared" si="317"/>
        <v>0</v>
      </c>
      <c r="BN347" s="351"/>
      <c r="BO347" s="351"/>
      <c r="BP347" s="351"/>
      <c r="BQ347" s="351">
        <f t="shared" si="317"/>
        <v>3609150471.2600002</v>
      </c>
      <c r="BR347" s="351"/>
      <c r="BS347" s="351"/>
      <c r="BT347" s="351"/>
      <c r="BU347" s="351">
        <f t="shared" si="317"/>
        <v>285939594112.73407</v>
      </c>
      <c r="BV347" s="351">
        <f t="shared" si="317"/>
        <v>13604449587.239037</v>
      </c>
      <c r="BW347" s="351">
        <f t="shared" si="317"/>
        <v>44911311073.090004</v>
      </c>
      <c r="BX347" s="351">
        <f t="shared" si="317"/>
        <v>168763077602.9024</v>
      </c>
      <c r="BY347" s="351">
        <f t="shared" si="317"/>
        <v>6025369898</v>
      </c>
      <c r="BZ347" s="351">
        <f t="shared" si="317"/>
        <v>2751236459.1726003</v>
      </c>
      <c r="CA347" s="351">
        <f t="shared" si="317"/>
        <v>12209698141.98</v>
      </c>
      <c r="CB347" s="351">
        <f t="shared" si="317"/>
        <v>35536123180</v>
      </c>
      <c r="CC347" s="351">
        <f t="shared" si="317"/>
        <v>0</v>
      </c>
      <c r="CD347" s="351">
        <f t="shared" si="317"/>
        <v>0</v>
      </c>
      <c r="CE347" s="351">
        <f t="shared" si="317"/>
        <v>2138328170.3499999</v>
      </c>
      <c r="CF347" s="351">
        <f t="shared" si="317"/>
        <v>311530757024.52936</v>
      </c>
      <c r="CG347" s="351">
        <f t="shared" si="317"/>
        <v>22573762366.988434</v>
      </c>
      <c r="CH347" s="351">
        <f t="shared" si="317"/>
        <v>48517030261.876556</v>
      </c>
      <c r="CI347" s="351">
        <f t="shared" si="317"/>
        <v>182189022471</v>
      </c>
      <c r="CJ347" s="351">
        <f t="shared" si="317"/>
        <v>6206130995</v>
      </c>
      <c r="CK347" s="351">
        <f t="shared" si="317"/>
        <v>2833773552.9477782</v>
      </c>
      <c r="CL347" s="351">
        <f t="shared" si="317"/>
        <v>12575989086</v>
      </c>
      <c r="CM347" s="351">
        <f t="shared" si="317"/>
        <v>34432570276</v>
      </c>
      <c r="CN347" s="351">
        <f t="shared" si="317"/>
        <v>0</v>
      </c>
      <c r="CO347" s="351">
        <f t="shared" si="317"/>
        <v>0</v>
      </c>
      <c r="CP347" s="351">
        <f t="shared" si="317"/>
        <v>2202478014.7165999</v>
      </c>
      <c r="CQ347" s="351">
        <f t="shared" si="317"/>
        <v>344448990058.65967</v>
      </c>
      <c r="CR347" s="351">
        <f t="shared" si="317"/>
        <v>34528796655.547287</v>
      </c>
      <c r="CS347" s="351">
        <f t="shared" si="317"/>
        <v>52719133028.888</v>
      </c>
      <c r="CT347" s="351">
        <f t="shared" si="317"/>
        <v>196686789889</v>
      </c>
      <c r="CU347" s="351">
        <f t="shared" si="317"/>
        <v>6392314925</v>
      </c>
      <c r="CV347" s="351">
        <f t="shared" si="317"/>
        <v>2918786759.536212</v>
      </c>
      <c r="CW347" s="351">
        <f t="shared" si="317"/>
        <v>12953268759</v>
      </c>
      <c r="CX347" s="351">
        <f t="shared" si="317"/>
        <v>35981347686</v>
      </c>
      <c r="CY347" s="351">
        <f t="shared" si="317"/>
        <v>0</v>
      </c>
      <c r="CZ347" s="351">
        <f t="shared" si="317"/>
        <v>0</v>
      </c>
      <c r="DA347" s="351">
        <f t="shared" si="317"/>
        <v>2268552355.6881151</v>
      </c>
      <c r="DB347" s="370">
        <f t="shared" si="317"/>
        <v>1380976235110.2017</v>
      </c>
    </row>
    <row r="348" spans="1:126" s="404" customFormat="1" ht="23.25" customHeight="1" x14ac:dyDescent="0.35">
      <c r="F348" s="406"/>
      <c r="I348" s="406"/>
      <c r="W348" s="405"/>
      <c r="X348" s="405"/>
      <c r="Y348" s="405"/>
      <c r="Z348" s="405"/>
      <c r="AA348" s="405"/>
      <c r="AB348" s="405"/>
      <c r="AC348" s="453"/>
      <c r="AD348" s="408"/>
      <c r="AE348" s="408"/>
      <c r="AF348" s="408"/>
      <c r="AG348" s="407"/>
      <c r="AH348" s="407"/>
      <c r="AI348" s="407"/>
      <c r="AJ348" s="407"/>
      <c r="BU348" s="408"/>
      <c r="CF348" s="408"/>
      <c r="CQ348" s="408"/>
      <c r="DB348" s="409"/>
    </row>
    <row r="349" spans="1:126" s="304" customFormat="1" ht="15.75" customHeight="1" x14ac:dyDescent="0.25">
      <c r="F349" s="305"/>
      <c r="I349" s="305"/>
      <c r="W349" s="306"/>
      <c r="X349" s="306"/>
      <c r="Y349" s="306"/>
      <c r="Z349" s="306"/>
      <c r="AA349" s="306"/>
      <c r="AB349" s="306"/>
      <c r="AC349" s="402"/>
      <c r="AD349" s="402"/>
      <c r="AE349" s="402"/>
      <c r="AF349" s="402"/>
      <c r="AG349" s="345"/>
      <c r="AH349" s="345"/>
      <c r="AI349" s="345"/>
      <c r="AJ349" s="345"/>
      <c r="BU349" s="341"/>
      <c r="CQ349" s="396"/>
      <c r="DB349" s="356">
        <f>CQ347+CF347+BU347+AC347</f>
        <v>1380928259110.2014</v>
      </c>
    </row>
    <row r="350" spans="1:126" s="304" customFormat="1" ht="15.75" customHeight="1" x14ac:dyDescent="0.25">
      <c r="A350" s="74"/>
      <c r="F350" s="305"/>
      <c r="I350" s="305"/>
      <c r="W350" s="306"/>
      <c r="X350" s="306"/>
      <c r="Y350" s="306"/>
      <c r="Z350" s="306"/>
      <c r="AA350" s="306"/>
      <c r="AB350" s="306"/>
      <c r="AC350" s="343"/>
      <c r="AD350" s="343"/>
      <c r="AE350" s="343"/>
      <c r="AF350" s="343"/>
      <c r="AG350" s="344"/>
      <c r="AH350" s="344"/>
      <c r="AI350" s="344"/>
      <c r="AJ350" s="344"/>
      <c r="BU350" s="342"/>
      <c r="DB350" s="357"/>
    </row>
    <row r="351" spans="1:126" s="304" customFormat="1" ht="15.75" customHeight="1" x14ac:dyDescent="0.25">
      <c r="A351" s="74"/>
      <c r="F351" s="305"/>
      <c r="I351" s="305"/>
      <c r="W351" s="306"/>
      <c r="X351" s="306"/>
      <c r="Y351" s="306"/>
      <c r="Z351" s="306"/>
      <c r="AA351" s="306"/>
      <c r="AB351" s="306"/>
      <c r="AC351" s="403"/>
      <c r="AD351" s="403"/>
      <c r="AE351" s="403"/>
      <c r="AF351" s="312"/>
      <c r="AG351" s="312"/>
      <c r="AH351" s="312"/>
      <c r="AI351" s="312"/>
      <c r="DA351" s="438"/>
      <c r="DB351" s="354"/>
    </row>
    <row r="352" spans="1:126" s="307" customFormat="1" ht="15.75" customHeight="1" x14ac:dyDescent="0.25">
      <c r="A352" s="454"/>
      <c r="F352" s="308"/>
      <c r="I352" s="308"/>
      <c r="W352" s="309"/>
      <c r="X352" s="309"/>
      <c r="Y352" s="309"/>
      <c r="Z352" s="309"/>
      <c r="AA352" s="309"/>
      <c r="AB352" s="372"/>
      <c r="AC352" s="456"/>
      <c r="AD352" s="456"/>
      <c r="AE352" s="456"/>
      <c r="AF352" s="440"/>
      <c r="DA352" s="437"/>
      <c r="DB352" s="436"/>
    </row>
    <row r="353" spans="1:106" s="307" customFormat="1" ht="15.75" customHeight="1" x14ac:dyDescent="0.25">
      <c r="A353" s="454"/>
      <c r="F353" s="308"/>
      <c r="I353" s="308"/>
      <c r="W353" s="309"/>
      <c r="X353" s="309"/>
      <c r="Y353" s="309"/>
      <c r="Z353" s="309"/>
      <c r="AA353" s="309"/>
      <c r="AB353" s="349"/>
      <c r="AC353" s="450"/>
      <c r="AD353" s="450"/>
      <c r="AE353" s="450"/>
      <c r="AF353" s="450"/>
      <c r="DA353" s="437"/>
      <c r="DB353" s="436"/>
    </row>
    <row r="354" spans="1:106" s="307" customFormat="1" ht="15.75" customHeight="1" x14ac:dyDescent="0.25">
      <c r="A354" s="454"/>
      <c r="F354" s="308"/>
      <c r="I354" s="308"/>
      <c r="W354" s="309"/>
      <c r="X354" s="309"/>
      <c r="Y354" s="309"/>
      <c r="Z354" s="309"/>
      <c r="AA354" s="309"/>
      <c r="AB354" s="349"/>
      <c r="AC354" s="451"/>
      <c r="AD354" s="451"/>
      <c r="AE354" s="451"/>
      <c r="AF354" s="451"/>
      <c r="DA354" s="437"/>
      <c r="DB354" s="436"/>
    </row>
    <row r="355" spans="1:106" s="307" customFormat="1" ht="15.75" customHeight="1" x14ac:dyDescent="0.25">
      <c r="A355" s="454"/>
      <c r="F355" s="308"/>
      <c r="I355" s="308"/>
      <c r="W355" s="309"/>
      <c r="X355" s="309"/>
      <c r="Y355" s="309"/>
      <c r="Z355" s="309"/>
      <c r="AA355" s="309"/>
      <c r="AB355" s="349"/>
      <c r="AC355" s="452"/>
      <c r="AD355" s="452"/>
      <c r="AE355" s="452"/>
      <c r="AF355" s="452"/>
      <c r="DA355" s="437"/>
      <c r="DB355" s="436"/>
    </row>
    <row r="356" spans="1:106" s="307" customFormat="1" ht="15.75" customHeight="1" x14ac:dyDescent="0.25">
      <c r="A356" s="454"/>
      <c r="F356" s="308"/>
      <c r="I356" s="308"/>
      <c r="W356" s="309"/>
      <c r="X356" s="309"/>
      <c r="Y356" s="309"/>
      <c r="Z356" s="309"/>
      <c r="AA356" s="309"/>
      <c r="AB356" s="349"/>
      <c r="AC356" s="452"/>
      <c r="AD356" s="452"/>
      <c r="AE356" s="452"/>
      <c r="AF356" s="452"/>
      <c r="DA356" s="437"/>
      <c r="DB356" s="434"/>
    </row>
    <row r="357" spans="1:106" s="307" customFormat="1" ht="15.75" customHeight="1" x14ac:dyDescent="0.25">
      <c r="A357" s="454"/>
      <c r="F357" s="308"/>
      <c r="I357" s="308"/>
      <c r="W357" s="309"/>
      <c r="X357" s="309"/>
      <c r="Y357" s="309"/>
      <c r="Z357" s="309"/>
      <c r="AA357" s="309"/>
      <c r="AB357" s="349"/>
      <c r="AC357" s="452"/>
      <c r="AD357" s="452"/>
      <c r="AE357" s="452"/>
      <c r="AF357" s="452"/>
      <c r="DA357" s="437"/>
      <c r="DB357" s="436"/>
    </row>
    <row r="358" spans="1:106" s="307" customFormat="1" ht="15.75" customHeight="1" x14ac:dyDescent="0.25">
      <c r="A358" s="454"/>
      <c r="F358" s="308"/>
      <c r="I358" s="308"/>
      <c r="W358" s="309"/>
      <c r="X358" s="309"/>
      <c r="Y358" s="309"/>
      <c r="Z358" s="309"/>
      <c r="AA358" s="309"/>
      <c r="AB358" s="349"/>
      <c r="AC358" s="452"/>
      <c r="AD358" s="452"/>
      <c r="AE358" s="452"/>
      <c r="AF358" s="452"/>
      <c r="DA358" s="437"/>
      <c r="DB358" s="436"/>
    </row>
    <row r="359" spans="1:106" s="307" customFormat="1" ht="15.75" customHeight="1" x14ac:dyDescent="0.25">
      <c r="A359" s="454"/>
      <c r="F359" s="308"/>
      <c r="I359" s="308"/>
      <c r="W359" s="309"/>
      <c r="X359" s="309"/>
      <c r="Y359" s="309"/>
      <c r="Z359" s="309"/>
      <c r="AA359" s="309"/>
      <c r="AB359" s="349"/>
      <c r="AC359" s="452"/>
      <c r="AD359" s="452"/>
      <c r="AE359" s="452"/>
      <c r="AF359" s="452"/>
      <c r="DA359" s="437"/>
      <c r="DB359" s="436"/>
    </row>
    <row r="360" spans="1:106" s="307" customFormat="1" ht="15.75" customHeight="1" x14ac:dyDescent="0.25">
      <c r="A360" s="454"/>
      <c r="F360" s="308"/>
      <c r="I360" s="308"/>
      <c r="W360" s="309"/>
      <c r="X360" s="309"/>
      <c r="Y360" s="309"/>
      <c r="Z360" s="309"/>
      <c r="AA360" s="309"/>
      <c r="AB360" s="349"/>
      <c r="AC360" s="452"/>
      <c r="AD360" s="452"/>
      <c r="AE360" s="452"/>
      <c r="AF360" s="452"/>
      <c r="DA360" s="437"/>
      <c r="DB360" s="436"/>
    </row>
    <row r="361" spans="1:106" s="307" customFormat="1" ht="15.75" customHeight="1" x14ac:dyDescent="0.25">
      <c r="A361" s="454"/>
      <c r="F361" s="308"/>
      <c r="I361" s="308"/>
      <c r="W361" s="309"/>
      <c r="X361" s="309"/>
      <c r="Y361" s="309"/>
      <c r="Z361" s="309"/>
      <c r="AA361" s="309"/>
      <c r="AB361" s="349"/>
      <c r="AC361" s="452"/>
      <c r="AD361" s="452"/>
      <c r="AE361" s="452"/>
      <c r="AF361" s="452"/>
      <c r="DA361" s="437"/>
      <c r="DB361" s="436"/>
    </row>
    <row r="362" spans="1:106" s="307" customFormat="1" ht="15.75" customHeight="1" x14ac:dyDescent="0.25">
      <c r="A362" s="454"/>
      <c r="F362" s="308"/>
      <c r="I362" s="308"/>
      <c r="W362" s="309"/>
      <c r="X362" s="309"/>
      <c r="Y362" s="309"/>
      <c r="Z362" s="309"/>
      <c r="AA362" s="309"/>
      <c r="AB362" s="349"/>
      <c r="AC362" s="452"/>
      <c r="AD362" s="452"/>
      <c r="AE362" s="452"/>
      <c r="AF362" s="452"/>
      <c r="DA362" s="437"/>
      <c r="DB362" s="436"/>
    </row>
    <row r="363" spans="1:106" s="307" customFormat="1" ht="15.75" customHeight="1" x14ac:dyDescent="0.25">
      <c r="A363" s="454"/>
      <c r="F363" s="308"/>
      <c r="I363" s="308"/>
      <c r="W363" s="309"/>
      <c r="X363" s="309"/>
      <c r="Y363" s="309"/>
      <c r="Z363" s="309"/>
      <c r="AA363" s="309"/>
      <c r="AB363" s="349"/>
      <c r="AC363" s="452"/>
      <c r="AD363" s="452"/>
      <c r="AE363" s="452"/>
      <c r="AF363" s="452"/>
      <c r="DA363" s="437"/>
      <c r="DB363" s="436"/>
    </row>
    <row r="364" spans="1:106" s="307" customFormat="1" ht="15.75" customHeight="1" x14ac:dyDescent="0.25">
      <c r="A364" s="454"/>
      <c r="F364" s="308"/>
      <c r="I364" s="308"/>
      <c r="W364" s="309"/>
      <c r="X364" s="309"/>
      <c r="Y364" s="309"/>
      <c r="Z364" s="309"/>
      <c r="AA364" s="309"/>
      <c r="AB364" s="349"/>
      <c r="AC364" s="452"/>
      <c r="AD364" s="452"/>
      <c r="AE364" s="452"/>
      <c r="AF364" s="452"/>
      <c r="DA364" s="437"/>
      <c r="DB364" s="436"/>
    </row>
    <row r="365" spans="1:106" s="307" customFormat="1" ht="15.75" customHeight="1" x14ac:dyDescent="0.25">
      <c r="A365" s="454"/>
      <c r="F365" s="308"/>
      <c r="I365" s="308"/>
      <c r="W365" s="309"/>
      <c r="X365" s="309"/>
      <c r="Y365" s="309"/>
      <c r="Z365" s="309"/>
      <c r="AA365" s="309"/>
      <c r="AB365" s="349"/>
      <c r="AC365" s="452"/>
      <c r="AD365" s="452"/>
      <c r="AE365" s="452"/>
      <c r="AF365" s="452"/>
      <c r="DA365" s="437"/>
      <c r="DB365" s="436"/>
    </row>
    <row r="366" spans="1:106" s="307" customFormat="1" ht="15.75" customHeight="1" x14ac:dyDescent="0.25">
      <c r="A366" s="454"/>
      <c r="F366" s="308"/>
      <c r="I366" s="308"/>
      <c r="W366" s="309"/>
      <c r="X366" s="309"/>
      <c r="Y366" s="309"/>
      <c r="Z366" s="309"/>
      <c r="AA366" s="309"/>
      <c r="AB366" s="349"/>
      <c r="AC366" s="452"/>
      <c r="AD366" s="452"/>
      <c r="AE366" s="452"/>
      <c r="AF366" s="452"/>
      <c r="DA366" s="437"/>
      <c r="DB366" s="436"/>
    </row>
    <row r="367" spans="1:106" s="307" customFormat="1" ht="15.75" customHeight="1" x14ac:dyDescent="0.25">
      <c r="A367" s="454"/>
      <c r="F367" s="308"/>
      <c r="I367" s="308"/>
      <c r="W367" s="309"/>
      <c r="X367" s="309"/>
      <c r="Y367" s="309"/>
      <c r="Z367" s="309"/>
      <c r="AA367" s="309"/>
      <c r="AB367" s="349"/>
      <c r="AC367" s="452"/>
      <c r="AD367" s="452"/>
      <c r="AE367" s="452"/>
      <c r="AF367" s="452"/>
      <c r="DA367" s="437"/>
      <c r="DB367" s="436"/>
    </row>
    <row r="368" spans="1:106" s="307" customFormat="1" ht="15.75" x14ac:dyDescent="0.25">
      <c r="A368" s="454"/>
      <c r="F368" s="308"/>
      <c r="I368" s="308"/>
      <c r="W368" s="309"/>
      <c r="X368" s="309"/>
      <c r="Y368" s="309"/>
      <c r="Z368" s="309"/>
      <c r="AA368" s="309"/>
      <c r="AB368" s="349"/>
      <c r="AC368" s="457"/>
      <c r="DA368" s="435"/>
      <c r="DB368" s="435"/>
    </row>
    <row r="369" spans="1:106" s="307" customFormat="1" x14ac:dyDescent="0.25">
      <c r="A369" s="454"/>
      <c r="F369" s="308"/>
      <c r="I369" s="308"/>
      <c r="W369" s="309"/>
      <c r="X369" s="309"/>
      <c r="Y369" s="309"/>
      <c r="Z369" s="309"/>
      <c r="AA369" s="309"/>
      <c r="AB369" s="309"/>
      <c r="AC369" s="392"/>
      <c r="DB369" s="437"/>
    </row>
    <row r="370" spans="1:106" s="307" customFormat="1" x14ac:dyDescent="0.25">
      <c r="A370" s="454"/>
      <c r="F370" s="308"/>
      <c r="I370" s="308"/>
      <c r="W370" s="309"/>
      <c r="X370" s="309"/>
      <c r="Y370" s="309"/>
      <c r="Z370" s="309"/>
      <c r="AA370" s="309"/>
      <c r="AB370" s="309"/>
      <c r="AD370" s="413"/>
      <c r="AE370" s="413"/>
      <c r="AF370" s="413"/>
      <c r="DB370" s="349"/>
    </row>
    <row r="371" spans="1:106" s="307" customFormat="1" x14ac:dyDescent="0.25">
      <c r="A371" s="454"/>
      <c r="F371" s="308"/>
      <c r="I371" s="308"/>
      <c r="W371" s="309"/>
      <c r="X371" s="309"/>
      <c r="Y371" s="309"/>
      <c r="Z371" s="309"/>
      <c r="AA371" s="309"/>
      <c r="AB371" s="309"/>
      <c r="DB371" s="349"/>
    </row>
    <row r="372" spans="1:106" s="307" customFormat="1" x14ac:dyDescent="0.25">
      <c r="A372" s="454"/>
      <c r="F372" s="308"/>
      <c r="I372" s="308"/>
      <c r="W372" s="309"/>
      <c r="X372" s="309"/>
      <c r="Y372" s="309"/>
      <c r="Z372" s="309"/>
      <c r="AA372" s="309"/>
      <c r="AB372" s="309"/>
      <c r="DB372" s="349"/>
    </row>
    <row r="373" spans="1:106" s="307" customFormat="1" x14ac:dyDescent="0.25">
      <c r="A373" s="454"/>
      <c r="F373" s="308"/>
      <c r="I373" s="308"/>
      <c r="W373" s="309"/>
      <c r="X373" s="309"/>
      <c r="Y373" s="309"/>
      <c r="Z373" s="309"/>
      <c r="AA373" s="309"/>
      <c r="AB373" s="309"/>
      <c r="DB373" s="349"/>
    </row>
    <row r="374" spans="1:106" s="307" customFormat="1" x14ac:dyDescent="0.25">
      <c r="A374" s="454"/>
      <c r="F374" s="308"/>
      <c r="I374" s="308"/>
      <c r="W374" s="309"/>
      <c r="X374" s="309"/>
      <c r="Y374" s="309"/>
      <c r="Z374" s="309"/>
      <c r="AA374" s="309"/>
      <c r="AB374" s="309"/>
      <c r="DB374" s="349"/>
    </row>
    <row r="375" spans="1:106" s="307" customFormat="1" x14ac:dyDescent="0.25">
      <c r="A375" s="454"/>
      <c r="F375" s="308"/>
      <c r="I375" s="308"/>
      <c r="W375" s="309"/>
      <c r="X375" s="309"/>
      <c r="Y375" s="309"/>
      <c r="Z375" s="309"/>
      <c r="AA375" s="309"/>
      <c r="AB375" s="309"/>
      <c r="DB375" s="349"/>
    </row>
    <row r="376" spans="1:106" s="307" customFormat="1" x14ac:dyDescent="0.25">
      <c r="A376" s="454"/>
      <c r="F376" s="308"/>
      <c r="I376" s="308"/>
      <c r="W376" s="309"/>
      <c r="X376" s="309"/>
      <c r="Y376" s="309"/>
      <c r="Z376" s="309"/>
      <c r="AA376" s="309"/>
      <c r="AB376" s="309"/>
      <c r="DB376" s="349"/>
    </row>
    <row r="377" spans="1:106" s="307" customFormat="1" x14ac:dyDescent="0.25">
      <c r="A377" s="454"/>
      <c r="F377" s="308"/>
      <c r="I377" s="308"/>
      <c r="W377" s="309"/>
      <c r="X377" s="309"/>
      <c r="Y377" s="309"/>
      <c r="Z377" s="309"/>
      <c r="AA377" s="309"/>
      <c r="AB377" s="309"/>
      <c r="DB377" s="349"/>
    </row>
    <row r="378" spans="1:106" s="307" customFormat="1" x14ac:dyDescent="0.25">
      <c r="A378" s="454"/>
      <c r="F378" s="308"/>
      <c r="I378" s="308"/>
      <c r="W378" s="309"/>
      <c r="X378" s="309"/>
      <c r="Y378" s="309"/>
      <c r="Z378" s="309"/>
      <c r="AA378" s="309"/>
      <c r="AB378" s="309"/>
      <c r="DB378" s="349"/>
    </row>
    <row r="379" spans="1:106" s="307" customFormat="1" x14ac:dyDescent="0.25">
      <c r="A379" s="454"/>
      <c r="F379" s="308"/>
      <c r="I379" s="308"/>
      <c r="W379" s="309"/>
      <c r="X379" s="309"/>
      <c r="Y379" s="309"/>
      <c r="Z379" s="309"/>
      <c r="AA379" s="309"/>
      <c r="AB379" s="309"/>
      <c r="AF379" s="392"/>
      <c r="DB379" s="349"/>
    </row>
    <row r="380" spans="1:106" s="307" customFormat="1" x14ac:dyDescent="0.25">
      <c r="A380" s="454"/>
      <c r="F380" s="308"/>
      <c r="I380" s="308"/>
      <c r="W380" s="309"/>
      <c r="X380" s="309"/>
      <c r="Y380" s="309"/>
      <c r="Z380" s="309"/>
      <c r="AA380" s="309"/>
      <c r="AB380" s="309"/>
      <c r="DB380" s="349"/>
    </row>
    <row r="381" spans="1:106" s="307" customFormat="1" x14ac:dyDescent="0.25">
      <c r="A381" s="454"/>
      <c r="F381" s="308"/>
      <c r="I381" s="308"/>
      <c r="W381" s="309"/>
      <c r="X381" s="309"/>
      <c r="Y381" s="309"/>
      <c r="Z381" s="309"/>
      <c r="AA381" s="309"/>
      <c r="AB381" s="309"/>
      <c r="DB381" s="349"/>
    </row>
    <row r="382" spans="1:106" s="307" customFormat="1" x14ac:dyDescent="0.25">
      <c r="A382" s="454"/>
      <c r="F382" s="308"/>
      <c r="I382" s="308"/>
      <c r="W382" s="309"/>
      <c r="X382" s="309"/>
      <c r="Y382" s="309"/>
      <c r="Z382" s="309"/>
      <c r="AA382" s="309"/>
      <c r="AB382" s="309"/>
      <c r="DB382" s="349"/>
    </row>
    <row r="383" spans="1:106" s="307" customFormat="1" x14ac:dyDescent="0.25">
      <c r="A383" s="454"/>
      <c r="F383" s="308"/>
      <c r="I383" s="308"/>
      <c r="W383" s="309"/>
      <c r="X383" s="309"/>
      <c r="Y383" s="309"/>
      <c r="Z383" s="309"/>
      <c r="AA383" s="309"/>
      <c r="AB383" s="309"/>
      <c r="DB383" s="349"/>
    </row>
    <row r="384" spans="1:106" s="307" customFormat="1" x14ac:dyDescent="0.25">
      <c r="A384" s="454"/>
      <c r="F384" s="308"/>
      <c r="I384" s="308"/>
      <c r="W384" s="309"/>
      <c r="X384" s="309"/>
      <c r="Y384" s="309"/>
      <c r="Z384" s="309"/>
      <c r="AA384" s="309"/>
      <c r="AB384" s="309"/>
      <c r="DB384" s="349"/>
    </row>
    <row r="385" spans="1:106" s="307" customFormat="1" x14ac:dyDescent="0.25">
      <c r="A385" s="454"/>
      <c r="F385" s="308"/>
      <c r="I385" s="308"/>
      <c r="W385" s="309"/>
      <c r="X385" s="309"/>
      <c r="Y385" s="309"/>
      <c r="Z385" s="309"/>
      <c r="AA385" s="309"/>
      <c r="AB385" s="309"/>
      <c r="DB385" s="349"/>
    </row>
    <row r="386" spans="1:106" s="307" customFormat="1" x14ac:dyDescent="0.25">
      <c r="A386" s="454"/>
      <c r="F386" s="308"/>
      <c r="I386" s="308"/>
      <c r="W386" s="309"/>
      <c r="X386" s="309"/>
      <c r="Y386" s="309"/>
      <c r="Z386" s="309"/>
      <c r="AA386" s="309"/>
      <c r="AB386" s="309"/>
      <c r="DB386" s="349"/>
    </row>
    <row r="387" spans="1:106" s="307" customFormat="1" x14ac:dyDescent="0.25">
      <c r="A387" s="454"/>
      <c r="F387" s="308"/>
      <c r="I387" s="308"/>
      <c r="W387" s="309"/>
      <c r="X387" s="309"/>
      <c r="Y387" s="309"/>
      <c r="Z387" s="309"/>
      <c r="AA387" s="309"/>
      <c r="AB387" s="309"/>
      <c r="DB387" s="349"/>
    </row>
    <row r="388" spans="1:106" s="307" customFormat="1" x14ac:dyDescent="0.25">
      <c r="A388" s="454"/>
      <c r="F388" s="308"/>
      <c r="I388" s="308"/>
      <c r="W388" s="309"/>
      <c r="X388" s="309"/>
      <c r="Y388" s="309"/>
      <c r="Z388" s="309"/>
      <c r="AA388" s="309"/>
      <c r="AB388" s="309"/>
      <c r="DB388" s="349"/>
    </row>
    <row r="389" spans="1:106" s="307" customFormat="1" x14ac:dyDescent="0.25">
      <c r="A389" s="454"/>
      <c r="F389" s="308"/>
      <c r="I389" s="308"/>
      <c r="W389" s="309"/>
      <c r="X389" s="309"/>
      <c r="Y389" s="309"/>
      <c r="Z389" s="309"/>
      <c r="AA389" s="309"/>
      <c r="AB389" s="309"/>
      <c r="DB389" s="349"/>
    </row>
    <row r="390" spans="1:106" s="307" customFormat="1" x14ac:dyDescent="0.25">
      <c r="A390" s="454"/>
      <c r="F390" s="308"/>
      <c r="I390" s="308"/>
      <c r="W390" s="309"/>
      <c r="X390" s="309"/>
      <c r="Y390" s="309"/>
      <c r="Z390" s="309"/>
      <c r="AA390" s="309"/>
      <c r="AB390" s="309"/>
      <c r="DB390" s="349"/>
    </row>
    <row r="391" spans="1:106" s="307" customFormat="1" x14ac:dyDescent="0.25">
      <c r="A391" s="454"/>
      <c r="F391" s="308"/>
      <c r="I391" s="308"/>
      <c r="W391" s="309"/>
      <c r="X391" s="309"/>
      <c r="Y391" s="309"/>
      <c r="Z391" s="309"/>
      <c r="AA391" s="309"/>
      <c r="AB391" s="309"/>
      <c r="DB391" s="349"/>
    </row>
    <row r="392" spans="1:106" s="307" customFormat="1" x14ac:dyDescent="0.25">
      <c r="A392" s="454"/>
      <c r="F392" s="308"/>
      <c r="I392" s="308"/>
      <c r="W392" s="309"/>
      <c r="X392" s="309"/>
      <c r="Y392" s="309"/>
      <c r="Z392" s="309"/>
      <c r="AA392" s="309"/>
      <c r="AB392" s="309"/>
      <c r="DB392" s="349"/>
    </row>
    <row r="393" spans="1:106" s="307" customFormat="1" x14ac:dyDescent="0.25">
      <c r="A393" s="454"/>
      <c r="F393" s="308"/>
      <c r="I393" s="308"/>
      <c r="W393" s="309"/>
      <c r="X393" s="309"/>
      <c r="Y393" s="309"/>
      <c r="Z393" s="309"/>
      <c r="AA393" s="309"/>
      <c r="AB393" s="309"/>
      <c r="DB393" s="349"/>
    </row>
    <row r="394" spans="1:106" s="307" customFormat="1" x14ac:dyDescent="0.25">
      <c r="A394" s="454"/>
      <c r="F394" s="308"/>
      <c r="I394" s="308"/>
      <c r="W394" s="309"/>
      <c r="X394" s="309"/>
      <c r="Y394" s="309"/>
      <c r="Z394" s="309"/>
      <c r="AA394" s="309"/>
      <c r="AB394" s="309"/>
      <c r="DB394" s="349"/>
    </row>
    <row r="395" spans="1:106" s="307" customFormat="1" x14ac:dyDescent="0.25">
      <c r="A395" s="454"/>
      <c r="F395" s="308"/>
      <c r="I395" s="308"/>
      <c r="W395" s="309"/>
      <c r="X395" s="309"/>
      <c r="Y395" s="309"/>
      <c r="Z395" s="309"/>
      <c r="AA395" s="309"/>
      <c r="AB395" s="309"/>
      <c r="DB395" s="349"/>
    </row>
    <row r="396" spans="1:106" s="307" customFormat="1" x14ac:dyDescent="0.25">
      <c r="A396" s="454"/>
      <c r="F396" s="308"/>
      <c r="I396" s="308"/>
      <c r="W396" s="309"/>
      <c r="X396" s="309"/>
      <c r="Y396" s="309"/>
      <c r="Z396" s="309"/>
      <c r="AA396" s="309"/>
      <c r="AB396" s="309"/>
      <c r="DB396" s="349"/>
    </row>
    <row r="397" spans="1:106" s="307" customFormat="1" x14ac:dyDescent="0.25">
      <c r="A397" s="454"/>
      <c r="F397" s="308"/>
      <c r="I397" s="308"/>
      <c r="W397" s="309"/>
      <c r="X397" s="309"/>
      <c r="Y397" s="309"/>
      <c r="Z397" s="309"/>
      <c r="AA397" s="309"/>
      <c r="AB397" s="309"/>
      <c r="DB397" s="349"/>
    </row>
    <row r="398" spans="1:106" s="307" customFormat="1" x14ac:dyDescent="0.25">
      <c r="A398" s="454"/>
      <c r="F398" s="308"/>
      <c r="I398" s="308"/>
      <c r="W398" s="309"/>
      <c r="X398" s="309"/>
      <c r="Y398" s="309"/>
      <c r="Z398" s="309"/>
      <c r="AA398" s="309"/>
      <c r="AB398" s="309"/>
      <c r="DB398" s="349"/>
    </row>
    <row r="399" spans="1:106" s="307" customFormat="1" x14ac:dyDescent="0.25">
      <c r="A399" s="454"/>
      <c r="F399" s="308"/>
      <c r="I399" s="308"/>
      <c r="W399" s="309"/>
      <c r="X399" s="309"/>
      <c r="Y399" s="309"/>
      <c r="Z399" s="309"/>
      <c r="AA399" s="309"/>
      <c r="AB399" s="309"/>
      <c r="DB399" s="349"/>
    </row>
    <row r="400" spans="1:106" s="307" customFormat="1" x14ac:dyDescent="0.25">
      <c r="A400" s="454"/>
      <c r="F400" s="308"/>
      <c r="I400" s="308"/>
      <c r="W400" s="309"/>
      <c r="X400" s="309"/>
      <c r="Y400" s="309"/>
      <c r="Z400" s="309"/>
      <c r="AA400" s="309"/>
      <c r="AB400" s="309"/>
      <c r="DB400" s="349"/>
    </row>
    <row r="401" spans="1:106" s="307" customFormat="1" x14ac:dyDescent="0.25">
      <c r="A401" s="454"/>
      <c r="F401" s="308"/>
      <c r="I401" s="308"/>
      <c r="W401" s="309"/>
      <c r="X401" s="309"/>
      <c r="Y401" s="309"/>
      <c r="Z401" s="309"/>
      <c r="AA401" s="309"/>
      <c r="AB401" s="309"/>
      <c r="DB401" s="349"/>
    </row>
    <row r="402" spans="1:106" s="307" customFormat="1" x14ac:dyDescent="0.25">
      <c r="A402" s="454"/>
      <c r="F402" s="308"/>
      <c r="I402" s="308"/>
      <c r="W402" s="309"/>
      <c r="X402" s="309"/>
      <c r="Y402" s="309"/>
      <c r="Z402" s="309"/>
      <c r="AA402" s="309"/>
      <c r="AB402" s="309"/>
      <c r="DB402" s="349"/>
    </row>
    <row r="403" spans="1:106" s="307" customFormat="1" x14ac:dyDescent="0.25">
      <c r="A403" s="454"/>
      <c r="F403" s="308"/>
      <c r="I403" s="308"/>
      <c r="W403" s="309"/>
      <c r="X403" s="309"/>
      <c r="Y403" s="309"/>
      <c r="Z403" s="309"/>
      <c r="AA403" s="309"/>
      <c r="AB403" s="309"/>
      <c r="DB403" s="349"/>
    </row>
    <row r="404" spans="1:106" s="307" customFormat="1" x14ac:dyDescent="0.25">
      <c r="A404" s="454"/>
      <c r="F404" s="308"/>
      <c r="I404" s="308"/>
      <c r="W404" s="309"/>
      <c r="X404" s="309"/>
      <c r="Y404" s="309"/>
      <c r="Z404" s="309"/>
      <c r="AA404" s="309"/>
      <c r="AB404" s="309"/>
      <c r="DB404" s="349"/>
    </row>
    <row r="405" spans="1:106" s="307" customFormat="1" x14ac:dyDescent="0.25">
      <c r="A405" s="454"/>
      <c r="F405" s="308"/>
      <c r="I405" s="308"/>
      <c r="W405" s="309"/>
      <c r="X405" s="309"/>
      <c r="Y405" s="309"/>
      <c r="Z405" s="309"/>
      <c r="AA405" s="309"/>
      <c r="AB405" s="309"/>
      <c r="DB405" s="349"/>
    </row>
    <row r="406" spans="1:106" s="307" customFormat="1" x14ac:dyDescent="0.25">
      <c r="A406" s="454"/>
      <c r="F406" s="308"/>
      <c r="I406" s="308"/>
      <c r="W406" s="309"/>
      <c r="X406" s="309"/>
      <c r="Y406" s="309"/>
      <c r="Z406" s="309"/>
      <c r="AA406" s="309"/>
      <c r="AB406" s="309"/>
      <c r="DB406" s="349"/>
    </row>
    <row r="407" spans="1:106" s="307" customFormat="1" x14ac:dyDescent="0.25">
      <c r="A407" s="454"/>
      <c r="F407" s="308"/>
      <c r="I407" s="308"/>
      <c r="W407" s="309"/>
      <c r="X407" s="309"/>
      <c r="Y407" s="309"/>
      <c r="Z407" s="309"/>
      <c r="AA407" s="309"/>
      <c r="AB407" s="309"/>
      <c r="DB407" s="349"/>
    </row>
    <row r="408" spans="1:106" s="307" customFormat="1" x14ac:dyDescent="0.25">
      <c r="A408" s="454"/>
      <c r="F408" s="308"/>
      <c r="I408" s="308"/>
      <c r="W408" s="309"/>
      <c r="X408" s="309"/>
      <c r="Y408" s="309"/>
      <c r="Z408" s="309"/>
      <c r="AA408" s="309"/>
      <c r="AB408" s="309"/>
      <c r="DB408" s="349"/>
    </row>
    <row r="409" spans="1:106" s="307" customFormat="1" x14ac:dyDescent="0.25">
      <c r="A409" s="454"/>
      <c r="F409" s="308"/>
      <c r="I409" s="308"/>
      <c r="W409" s="309"/>
      <c r="X409" s="309"/>
      <c r="Y409" s="309"/>
      <c r="Z409" s="309"/>
      <c r="AA409" s="309"/>
      <c r="AB409" s="309"/>
      <c r="DB409" s="349"/>
    </row>
    <row r="410" spans="1:106" s="307" customFormat="1" x14ac:dyDescent="0.25">
      <c r="A410" s="454"/>
      <c r="F410" s="308"/>
      <c r="I410" s="308"/>
      <c r="W410" s="309"/>
      <c r="X410" s="309"/>
      <c r="Y410" s="309"/>
      <c r="Z410" s="309"/>
      <c r="AA410" s="309"/>
      <c r="AB410" s="309"/>
      <c r="DB410" s="349"/>
    </row>
    <row r="411" spans="1:106" s="307" customFormat="1" x14ac:dyDescent="0.25">
      <c r="A411" s="454"/>
      <c r="F411" s="308"/>
      <c r="I411" s="308"/>
      <c r="W411" s="309"/>
      <c r="X411" s="309"/>
      <c r="Y411" s="309"/>
      <c r="Z411" s="309"/>
      <c r="AA411" s="309"/>
      <c r="AB411" s="309"/>
      <c r="DB411" s="349"/>
    </row>
    <row r="412" spans="1:106" s="307" customFormat="1" x14ac:dyDescent="0.25">
      <c r="A412" s="454"/>
      <c r="F412" s="308"/>
      <c r="I412" s="308"/>
      <c r="W412" s="309"/>
      <c r="X412" s="309"/>
      <c r="Y412" s="309"/>
      <c r="Z412" s="309"/>
      <c r="AA412" s="309"/>
      <c r="AB412" s="309"/>
      <c r="DB412" s="349"/>
    </row>
    <row r="413" spans="1:106" s="307" customFormat="1" x14ac:dyDescent="0.25">
      <c r="A413" s="454"/>
      <c r="F413" s="308"/>
      <c r="I413" s="308"/>
      <c r="W413" s="309"/>
      <c r="X413" s="309"/>
      <c r="Y413" s="309"/>
      <c r="Z413" s="309"/>
      <c r="AA413" s="309"/>
      <c r="AB413" s="309"/>
      <c r="DB413" s="349"/>
    </row>
    <row r="414" spans="1:106" s="307" customFormat="1" x14ac:dyDescent="0.25">
      <c r="A414" s="454"/>
      <c r="F414" s="308"/>
      <c r="I414" s="308"/>
      <c r="W414" s="309"/>
      <c r="X414" s="309"/>
      <c r="Y414" s="309"/>
      <c r="Z414" s="309"/>
      <c r="AA414" s="309"/>
      <c r="AB414" s="309"/>
      <c r="DB414" s="349"/>
    </row>
    <row r="415" spans="1:106" s="307" customFormat="1" x14ac:dyDescent="0.25">
      <c r="A415" s="454"/>
      <c r="F415" s="308"/>
      <c r="I415" s="308"/>
      <c r="W415" s="309"/>
      <c r="X415" s="309"/>
      <c r="Y415" s="309"/>
      <c r="Z415" s="309"/>
      <c r="AA415" s="309"/>
      <c r="AB415" s="309"/>
      <c r="DB415" s="349"/>
    </row>
    <row r="416" spans="1:106" s="307" customFormat="1" x14ac:dyDescent="0.25">
      <c r="A416" s="454"/>
      <c r="F416" s="308"/>
      <c r="I416" s="308"/>
      <c r="W416" s="309"/>
      <c r="X416" s="309"/>
      <c r="Y416" s="309"/>
      <c r="Z416" s="309"/>
      <c r="AA416" s="309"/>
      <c r="AB416" s="309"/>
      <c r="DB416" s="349"/>
    </row>
    <row r="417" spans="1:106" s="307" customFormat="1" x14ac:dyDescent="0.25">
      <c r="A417" s="454"/>
      <c r="F417" s="308"/>
      <c r="I417" s="308"/>
      <c r="W417" s="309"/>
      <c r="X417" s="309"/>
      <c r="Y417" s="309"/>
      <c r="Z417" s="309"/>
      <c r="AA417" s="309"/>
      <c r="AB417" s="309"/>
      <c r="DB417" s="349"/>
    </row>
    <row r="418" spans="1:106" s="307" customFormat="1" x14ac:dyDescent="0.25">
      <c r="A418" s="454"/>
      <c r="F418" s="308"/>
      <c r="I418" s="308"/>
      <c r="W418" s="309"/>
      <c r="X418" s="309"/>
      <c r="Y418" s="309"/>
      <c r="Z418" s="309"/>
      <c r="AA418" s="309"/>
      <c r="AB418" s="309"/>
      <c r="DB418" s="349"/>
    </row>
    <row r="419" spans="1:106" s="307" customFormat="1" x14ac:dyDescent="0.25">
      <c r="A419" s="454"/>
      <c r="F419" s="308"/>
      <c r="I419" s="308"/>
      <c r="W419" s="309"/>
      <c r="X419" s="309"/>
      <c r="Y419" s="309"/>
      <c r="Z419" s="309"/>
      <c r="AA419" s="309"/>
      <c r="AB419" s="309"/>
      <c r="DB419" s="349"/>
    </row>
    <row r="420" spans="1:106" s="307" customFormat="1" x14ac:dyDescent="0.25">
      <c r="A420" s="454"/>
      <c r="F420" s="308"/>
      <c r="I420" s="308"/>
      <c r="W420" s="309"/>
      <c r="X420" s="309"/>
      <c r="Y420" s="309"/>
      <c r="Z420" s="309"/>
      <c r="AA420" s="309"/>
      <c r="AB420" s="309"/>
      <c r="DB420" s="349"/>
    </row>
    <row r="421" spans="1:106" s="307" customFormat="1" x14ac:dyDescent="0.25">
      <c r="A421" s="454"/>
      <c r="F421" s="308"/>
      <c r="I421" s="308"/>
      <c r="W421" s="309"/>
      <c r="X421" s="309"/>
      <c r="Y421" s="309"/>
      <c r="Z421" s="309"/>
      <c r="AA421" s="309"/>
      <c r="AB421" s="309"/>
      <c r="DB421" s="349"/>
    </row>
    <row r="422" spans="1:106" s="307" customFormat="1" x14ac:dyDescent="0.25">
      <c r="A422" s="454"/>
      <c r="F422" s="308"/>
      <c r="I422" s="308"/>
      <c r="W422" s="309"/>
      <c r="X422" s="309"/>
      <c r="Y422" s="309"/>
      <c r="Z422" s="309"/>
      <c r="AA422" s="309"/>
      <c r="AB422" s="309"/>
      <c r="DB422" s="349"/>
    </row>
    <row r="423" spans="1:106" s="307" customFormat="1" x14ac:dyDescent="0.25">
      <c r="A423" s="454"/>
      <c r="F423" s="308"/>
      <c r="I423" s="308"/>
      <c r="W423" s="309"/>
      <c r="X423" s="309"/>
      <c r="Y423" s="309"/>
      <c r="Z423" s="309"/>
      <c r="AA423" s="309"/>
      <c r="AB423" s="309"/>
      <c r="DB423" s="349"/>
    </row>
    <row r="424" spans="1:106" s="307" customFormat="1" x14ac:dyDescent="0.25">
      <c r="A424" s="454"/>
      <c r="F424" s="308"/>
      <c r="I424" s="308"/>
      <c r="W424" s="309"/>
      <c r="X424" s="309"/>
      <c r="Y424" s="309"/>
      <c r="Z424" s="309"/>
      <c r="AA424" s="309"/>
      <c r="AB424" s="309"/>
      <c r="DB424" s="349"/>
    </row>
    <row r="425" spans="1:106" s="307" customFormat="1" x14ac:dyDescent="0.25">
      <c r="A425" s="454"/>
      <c r="F425" s="308"/>
      <c r="I425" s="308"/>
      <c r="W425" s="309"/>
      <c r="X425" s="309"/>
      <c r="Y425" s="309"/>
      <c r="Z425" s="309"/>
      <c r="AA425" s="309"/>
      <c r="AB425" s="309"/>
      <c r="DB425" s="349"/>
    </row>
    <row r="426" spans="1:106" s="307" customFormat="1" x14ac:dyDescent="0.25">
      <c r="A426" s="454"/>
      <c r="F426" s="308"/>
      <c r="I426" s="308"/>
      <c r="W426" s="309"/>
      <c r="X426" s="309"/>
      <c r="Y426" s="309"/>
      <c r="Z426" s="309"/>
      <c r="AA426" s="309"/>
      <c r="AB426" s="309"/>
      <c r="DB426" s="349"/>
    </row>
    <row r="427" spans="1:106" s="307" customFormat="1" x14ac:dyDescent="0.25">
      <c r="A427" s="454"/>
      <c r="F427" s="308"/>
      <c r="I427" s="308"/>
      <c r="W427" s="309"/>
      <c r="X427" s="309"/>
      <c r="Y427" s="309"/>
      <c r="Z427" s="309"/>
      <c r="AA427" s="309"/>
      <c r="AB427" s="309"/>
      <c r="DB427" s="349"/>
    </row>
    <row r="428" spans="1:106" s="307" customFormat="1" x14ac:dyDescent="0.25">
      <c r="A428" s="454"/>
      <c r="F428" s="308"/>
      <c r="I428" s="308"/>
      <c r="W428" s="309"/>
      <c r="X428" s="309"/>
      <c r="Y428" s="309"/>
      <c r="Z428" s="309"/>
      <c r="AA428" s="309"/>
      <c r="AB428" s="309"/>
      <c r="DB428" s="349"/>
    </row>
    <row r="429" spans="1:106" s="307" customFormat="1" x14ac:dyDescent="0.25">
      <c r="A429" s="454"/>
      <c r="F429" s="308"/>
      <c r="I429" s="308"/>
      <c r="W429" s="309"/>
      <c r="X429" s="309"/>
      <c r="Y429" s="309"/>
      <c r="Z429" s="309"/>
      <c r="AA429" s="309"/>
      <c r="AB429" s="309"/>
      <c r="DB429" s="349"/>
    </row>
    <row r="430" spans="1:106" s="307" customFormat="1" x14ac:dyDescent="0.25">
      <c r="A430" s="454"/>
      <c r="F430" s="308"/>
      <c r="I430" s="308"/>
      <c r="W430" s="309"/>
      <c r="X430" s="309"/>
      <c r="Y430" s="309"/>
      <c r="Z430" s="309"/>
      <c r="AA430" s="309"/>
      <c r="AB430" s="309"/>
      <c r="DB430" s="349"/>
    </row>
    <row r="431" spans="1:106" s="307" customFormat="1" x14ac:dyDescent="0.25">
      <c r="A431" s="454"/>
      <c r="F431" s="308"/>
      <c r="I431" s="308"/>
      <c r="W431" s="309"/>
      <c r="X431" s="309"/>
      <c r="Y431" s="309"/>
      <c r="Z431" s="309"/>
      <c r="AA431" s="309"/>
      <c r="AB431" s="309"/>
      <c r="DB431" s="349"/>
    </row>
    <row r="432" spans="1:106" s="307" customFormat="1" x14ac:dyDescent="0.25">
      <c r="A432" s="454"/>
      <c r="F432" s="308"/>
      <c r="I432" s="308"/>
      <c r="W432" s="309"/>
      <c r="X432" s="309"/>
      <c r="Y432" s="309"/>
      <c r="Z432" s="309"/>
      <c r="AA432" s="309"/>
      <c r="AB432" s="309"/>
      <c r="DB432" s="349"/>
    </row>
    <row r="433" spans="1:106" s="307" customFormat="1" x14ac:dyDescent="0.25">
      <c r="A433" s="454"/>
      <c r="F433" s="308"/>
      <c r="I433" s="308"/>
      <c r="W433" s="309"/>
      <c r="X433" s="309"/>
      <c r="Y433" s="309"/>
      <c r="Z433" s="309"/>
      <c r="AA433" s="309"/>
      <c r="AB433" s="309"/>
      <c r="DB433" s="349"/>
    </row>
    <row r="434" spans="1:106" s="307" customFormat="1" x14ac:dyDescent="0.25">
      <c r="A434" s="454"/>
      <c r="F434" s="308"/>
      <c r="I434" s="308"/>
      <c r="W434" s="309"/>
      <c r="X434" s="309"/>
      <c r="Y434" s="309"/>
      <c r="Z434" s="309"/>
      <c r="AA434" s="309"/>
      <c r="AB434" s="309"/>
      <c r="DB434" s="349"/>
    </row>
    <row r="435" spans="1:106" s="307" customFormat="1" x14ac:dyDescent="0.25">
      <c r="A435" s="454"/>
      <c r="F435" s="308"/>
      <c r="I435" s="308"/>
      <c r="W435" s="309"/>
      <c r="X435" s="309"/>
      <c r="Y435" s="309"/>
      <c r="Z435" s="309"/>
      <c r="AA435" s="309"/>
      <c r="AB435" s="309"/>
      <c r="DB435" s="349"/>
    </row>
    <row r="436" spans="1:106" s="307" customFormat="1" x14ac:dyDescent="0.25">
      <c r="A436" s="454"/>
      <c r="F436" s="308"/>
      <c r="I436" s="308"/>
      <c r="W436" s="309"/>
      <c r="X436" s="309"/>
      <c r="Y436" s="309"/>
      <c r="Z436" s="309"/>
      <c r="AA436" s="309"/>
      <c r="AB436" s="309"/>
      <c r="DB436" s="349"/>
    </row>
    <row r="437" spans="1:106" s="307" customFormat="1" x14ac:dyDescent="0.25">
      <c r="A437" s="454"/>
      <c r="F437" s="308"/>
      <c r="I437" s="308"/>
      <c r="W437" s="309"/>
      <c r="X437" s="309"/>
      <c r="Y437" s="309"/>
      <c r="Z437" s="309"/>
      <c r="AA437" s="309"/>
      <c r="AB437" s="309"/>
      <c r="DB437" s="349"/>
    </row>
    <row r="438" spans="1:106" s="307" customFormat="1" x14ac:dyDescent="0.25">
      <c r="A438" s="454"/>
      <c r="F438" s="308"/>
      <c r="I438" s="308"/>
      <c r="W438" s="309"/>
      <c r="X438" s="309"/>
      <c r="Y438" s="309"/>
      <c r="Z438" s="309"/>
      <c r="AA438" s="309"/>
      <c r="AB438" s="309"/>
      <c r="DB438" s="349"/>
    </row>
    <row r="439" spans="1:106" s="307" customFormat="1" x14ac:dyDescent="0.25">
      <c r="A439" s="454"/>
      <c r="F439" s="308"/>
      <c r="I439" s="308"/>
      <c r="W439" s="309"/>
      <c r="X439" s="309"/>
      <c r="Y439" s="309"/>
      <c r="Z439" s="309"/>
      <c r="AA439" s="309"/>
      <c r="AB439" s="309"/>
      <c r="DB439" s="349"/>
    </row>
    <row r="440" spans="1:106" s="307" customFormat="1" x14ac:dyDescent="0.25">
      <c r="A440" s="454"/>
      <c r="F440" s="308"/>
      <c r="I440" s="308"/>
      <c r="W440" s="309"/>
      <c r="X440" s="309"/>
      <c r="Y440" s="309"/>
      <c r="Z440" s="309"/>
      <c r="AA440" s="309"/>
      <c r="AB440" s="309"/>
      <c r="DB440" s="349"/>
    </row>
    <row r="441" spans="1:106" s="307" customFormat="1" x14ac:dyDescent="0.25">
      <c r="A441" s="454"/>
      <c r="F441" s="308"/>
      <c r="I441" s="308"/>
      <c r="W441" s="309"/>
      <c r="X441" s="309"/>
      <c r="Y441" s="309"/>
      <c r="Z441" s="309"/>
      <c r="AA441" s="309"/>
      <c r="AB441" s="309"/>
      <c r="DB441" s="349"/>
    </row>
    <row r="442" spans="1:106" s="307" customFormat="1" x14ac:dyDescent="0.25">
      <c r="A442" s="454"/>
      <c r="F442" s="308"/>
      <c r="I442" s="308"/>
      <c r="W442" s="309"/>
      <c r="X442" s="309"/>
      <c r="Y442" s="309"/>
      <c r="Z442" s="309"/>
      <c r="AA442" s="309"/>
      <c r="AB442" s="309"/>
      <c r="DB442" s="349"/>
    </row>
    <row r="443" spans="1:106" s="307" customFormat="1" x14ac:dyDescent="0.25">
      <c r="A443" s="454"/>
      <c r="F443" s="308"/>
      <c r="I443" s="308"/>
      <c r="W443" s="309"/>
      <c r="X443" s="309"/>
      <c r="Y443" s="309"/>
      <c r="Z443" s="309"/>
      <c r="AA443" s="309"/>
      <c r="AB443" s="309"/>
      <c r="DB443" s="349"/>
    </row>
    <row r="444" spans="1:106" s="307" customFormat="1" x14ac:dyDescent="0.25">
      <c r="A444" s="454"/>
      <c r="F444" s="308"/>
      <c r="I444" s="308"/>
      <c r="W444" s="309"/>
      <c r="X444" s="309"/>
      <c r="Y444" s="309"/>
      <c r="Z444" s="309"/>
      <c r="AA444" s="309"/>
      <c r="AB444" s="309"/>
      <c r="DB444" s="349"/>
    </row>
    <row r="445" spans="1:106" s="307" customFormat="1" x14ac:dyDescent="0.25">
      <c r="A445" s="454"/>
      <c r="F445" s="308"/>
      <c r="I445" s="308"/>
      <c r="W445" s="309"/>
      <c r="X445" s="309"/>
      <c r="Y445" s="309"/>
      <c r="Z445" s="309"/>
      <c r="AA445" s="309"/>
      <c r="AB445" s="309"/>
      <c r="DB445" s="349"/>
    </row>
    <row r="446" spans="1:106" s="307" customFormat="1" x14ac:dyDescent="0.25">
      <c r="A446" s="454"/>
      <c r="F446" s="308"/>
      <c r="I446" s="308"/>
      <c r="W446" s="309"/>
      <c r="X446" s="309"/>
      <c r="Y446" s="309"/>
      <c r="Z446" s="309"/>
      <c r="AA446" s="309"/>
      <c r="AB446" s="309"/>
      <c r="DB446" s="349"/>
    </row>
    <row r="447" spans="1:106" s="307" customFormat="1" x14ac:dyDescent="0.25">
      <c r="A447" s="454"/>
      <c r="F447" s="308"/>
      <c r="I447" s="308"/>
      <c r="W447" s="309"/>
      <c r="X447" s="309"/>
      <c r="Y447" s="309"/>
      <c r="Z447" s="309"/>
      <c r="AA447" s="309"/>
      <c r="AB447" s="309"/>
      <c r="DB447" s="349"/>
    </row>
    <row r="448" spans="1:106" s="307" customFormat="1" x14ac:dyDescent="0.25">
      <c r="A448" s="454"/>
      <c r="F448" s="308"/>
      <c r="I448" s="308"/>
      <c r="W448" s="309"/>
      <c r="X448" s="309"/>
      <c r="Y448" s="309"/>
      <c r="Z448" s="309"/>
      <c r="AA448" s="309"/>
      <c r="AB448" s="309"/>
      <c r="DB448" s="349"/>
    </row>
    <row r="449" spans="1:16" x14ac:dyDescent="0.25">
      <c r="A449" s="455"/>
      <c r="P449" s="235"/>
    </row>
    <row r="450" spans="1:16" x14ac:dyDescent="0.25">
      <c r="A450" s="455"/>
      <c r="P450" s="235"/>
    </row>
    <row r="451" spans="1:16" x14ac:dyDescent="0.25">
      <c r="A451" s="455"/>
      <c r="P451" s="235"/>
    </row>
    <row r="452" spans="1:16" x14ac:dyDescent="0.25">
      <c r="A452" s="455"/>
      <c r="P452" s="235"/>
    </row>
    <row r="453" spans="1:16" x14ac:dyDescent="0.25">
      <c r="A453" s="455"/>
      <c r="P453" s="235"/>
    </row>
    <row r="454" spans="1:16" x14ac:dyDescent="0.25">
      <c r="A454" s="455"/>
      <c r="P454" s="235"/>
    </row>
    <row r="455" spans="1:16" x14ac:dyDescent="0.25">
      <c r="A455" s="455"/>
      <c r="P455" s="235"/>
    </row>
    <row r="456" spans="1:16" x14ac:dyDescent="0.25">
      <c r="A456" s="455"/>
      <c r="P456" s="235"/>
    </row>
    <row r="457" spans="1:16" x14ac:dyDescent="0.25">
      <c r="A457" s="455"/>
      <c r="P457" s="235"/>
    </row>
    <row r="458" spans="1:16" x14ac:dyDescent="0.25">
      <c r="A458" s="455"/>
      <c r="P458" s="235"/>
    </row>
    <row r="459" spans="1:16" x14ac:dyDescent="0.25">
      <c r="A459" s="455"/>
      <c r="P459" s="235"/>
    </row>
    <row r="460" spans="1:16" x14ac:dyDescent="0.25">
      <c r="A460" s="455"/>
      <c r="P460" s="235"/>
    </row>
    <row r="461" spans="1:16" x14ac:dyDescent="0.25">
      <c r="A461" s="455"/>
      <c r="P461" s="235"/>
    </row>
    <row r="462" spans="1:16" x14ac:dyDescent="0.25">
      <c r="A462" s="455"/>
      <c r="P462" s="235"/>
    </row>
    <row r="463" spans="1:16" x14ac:dyDescent="0.25">
      <c r="A463" s="455"/>
      <c r="P463" s="235"/>
    </row>
    <row r="464" spans="1:16" x14ac:dyDescent="0.25">
      <c r="A464" s="455"/>
      <c r="P464" s="235"/>
    </row>
    <row r="465" spans="1:16" x14ac:dyDescent="0.25">
      <c r="A465" s="455"/>
      <c r="P465" s="235"/>
    </row>
    <row r="466" spans="1:16" x14ac:dyDescent="0.25">
      <c r="A466" s="455"/>
      <c r="P466" s="235"/>
    </row>
    <row r="467" spans="1:16" x14ac:dyDescent="0.25">
      <c r="A467" s="455"/>
      <c r="P467" s="235"/>
    </row>
    <row r="468" spans="1:16" x14ac:dyDescent="0.25">
      <c r="A468" s="455"/>
      <c r="P468" s="235"/>
    </row>
    <row r="469" spans="1:16" x14ac:dyDescent="0.25">
      <c r="A469" s="455"/>
      <c r="P469" s="235"/>
    </row>
    <row r="470" spans="1:16" x14ac:dyDescent="0.25">
      <c r="A470" s="455"/>
      <c r="P470" s="235"/>
    </row>
    <row r="471" spans="1:16" x14ac:dyDescent="0.25">
      <c r="A471" s="455"/>
      <c r="P471" s="235"/>
    </row>
    <row r="472" spans="1:16" x14ac:dyDescent="0.25">
      <c r="A472" s="455"/>
      <c r="P472" s="235"/>
    </row>
    <row r="473" spans="1:16" x14ac:dyDescent="0.25">
      <c r="P473" s="235"/>
    </row>
    <row r="474" spans="1:16" x14ac:dyDescent="0.25">
      <c r="P474" s="235"/>
    </row>
    <row r="475" spans="1:16" x14ac:dyDescent="0.25">
      <c r="P475" s="235"/>
    </row>
    <row r="476" spans="1:16" x14ac:dyDescent="0.25">
      <c r="P476" s="235"/>
    </row>
    <row r="477" spans="1:16" x14ac:dyDescent="0.25">
      <c r="P477" s="235"/>
    </row>
    <row r="478" spans="1:16" x14ac:dyDescent="0.25">
      <c r="P478" s="235"/>
    </row>
    <row r="479" spans="1:16" x14ac:dyDescent="0.25">
      <c r="P479" s="235"/>
    </row>
    <row r="480" spans="1:16" x14ac:dyDescent="0.25">
      <c r="P480" s="235"/>
    </row>
    <row r="481" spans="16:16" x14ac:dyDescent="0.25">
      <c r="P481" s="235"/>
    </row>
    <row r="482" spans="16:16" x14ac:dyDescent="0.25">
      <c r="P482" s="235"/>
    </row>
    <row r="483" spans="16:16" x14ac:dyDescent="0.25">
      <c r="P483" s="235"/>
    </row>
    <row r="484" spans="16:16" x14ac:dyDescent="0.25">
      <c r="P484" s="235"/>
    </row>
    <row r="485" spans="16:16" x14ac:dyDescent="0.25">
      <c r="P485" s="235"/>
    </row>
    <row r="486" spans="16:16" x14ac:dyDescent="0.25">
      <c r="P486" s="235"/>
    </row>
    <row r="487" spans="16:16" x14ac:dyDescent="0.25">
      <c r="P487" s="236"/>
    </row>
  </sheetData>
  <sheetProtection password="A60F" sheet="1" objects="1" scenarios="1"/>
  <mergeCells count="17">
    <mergeCell ref="AO6:AR6"/>
    <mergeCell ref="AS6:AV6"/>
    <mergeCell ref="AW6:AZ6"/>
    <mergeCell ref="BA6:BD6"/>
    <mergeCell ref="A1:CZ4"/>
    <mergeCell ref="DB5:DB7"/>
    <mergeCell ref="BE6:BH6"/>
    <mergeCell ref="BI6:BL6"/>
    <mergeCell ref="BM6:BP6"/>
    <mergeCell ref="BQ6:BT6"/>
    <mergeCell ref="BU5:CE5"/>
    <mergeCell ref="CF5:CP5"/>
    <mergeCell ref="AC5:BQ5"/>
    <mergeCell ref="AC6:AF6"/>
    <mergeCell ref="CQ5:DA5"/>
    <mergeCell ref="AG6:AJ6"/>
    <mergeCell ref="AK6:AN6"/>
  </mergeCells>
  <conditionalFormatting sqref="U10:U11">
    <cfRule type="duplicateValues" dxfId="51" priority="54"/>
  </conditionalFormatting>
  <conditionalFormatting sqref="U13">
    <cfRule type="duplicateValues" dxfId="50" priority="53"/>
  </conditionalFormatting>
  <conditionalFormatting sqref="U15">
    <cfRule type="duplicateValues" dxfId="49" priority="52"/>
  </conditionalFormatting>
  <conditionalFormatting sqref="U17:U19">
    <cfRule type="duplicateValues" dxfId="48" priority="50"/>
  </conditionalFormatting>
  <conditionalFormatting sqref="U17:U19">
    <cfRule type="duplicateValues" dxfId="47" priority="51"/>
  </conditionalFormatting>
  <conditionalFormatting sqref="U23">
    <cfRule type="duplicateValues" dxfId="46" priority="48"/>
  </conditionalFormatting>
  <conditionalFormatting sqref="U23">
    <cfRule type="duplicateValues" dxfId="45" priority="49"/>
  </conditionalFormatting>
  <conditionalFormatting sqref="U124">
    <cfRule type="duplicateValues" dxfId="44" priority="47"/>
  </conditionalFormatting>
  <conditionalFormatting sqref="U125">
    <cfRule type="duplicateValues" dxfId="43" priority="46"/>
  </conditionalFormatting>
  <conditionalFormatting sqref="U126">
    <cfRule type="duplicateValues" dxfId="42" priority="45"/>
  </conditionalFormatting>
  <conditionalFormatting sqref="U128">
    <cfRule type="duplicateValues" dxfId="41" priority="44"/>
  </conditionalFormatting>
  <conditionalFormatting sqref="U129">
    <cfRule type="duplicateValues" dxfId="40" priority="43"/>
  </conditionalFormatting>
  <conditionalFormatting sqref="U130:U131">
    <cfRule type="duplicateValues" dxfId="39" priority="42"/>
  </conditionalFormatting>
  <conditionalFormatting sqref="U132">
    <cfRule type="duplicateValues" dxfId="38" priority="41"/>
  </conditionalFormatting>
  <conditionalFormatting sqref="U135">
    <cfRule type="duplicateValues" dxfId="37" priority="40"/>
  </conditionalFormatting>
  <conditionalFormatting sqref="K164">
    <cfRule type="dataBar" priority="39">
      <dataBar>
        <cfvo type="min"/>
        <cfvo type="max"/>
        <color rgb="FF638EC6"/>
      </dataBar>
      <extLst>
        <ext xmlns:x14="http://schemas.microsoft.com/office/spreadsheetml/2009/9/main" uri="{B025F937-C7B1-47D3-B67F-A62EFF666E3E}">
          <x14:id>{7D4FB6E7-0C0F-40AA-86DD-53935784A36F}</x14:id>
        </ext>
      </extLst>
    </cfRule>
  </conditionalFormatting>
  <conditionalFormatting sqref="K186">
    <cfRule type="dataBar" priority="38">
      <dataBar>
        <cfvo type="min"/>
        <cfvo type="max"/>
        <color rgb="FF638EC6"/>
      </dataBar>
      <extLst>
        <ext xmlns:x14="http://schemas.microsoft.com/office/spreadsheetml/2009/9/main" uri="{B025F937-C7B1-47D3-B67F-A62EFF666E3E}">
          <x14:id>{F3B85BFA-8678-4D97-A965-1FD4C0824596}</x14:id>
        </ext>
      </extLst>
    </cfRule>
  </conditionalFormatting>
  <conditionalFormatting sqref="U193 U195">
    <cfRule type="duplicateValues" dxfId="36" priority="37"/>
  </conditionalFormatting>
  <conditionalFormatting sqref="U194">
    <cfRule type="duplicateValues" dxfId="35" priority="36"/>
  </conditionalFormatting>
  <conditionalFormatting sqref="U196">
    <cfRule type="duplicateValues" dxfId="34" priority="34"/>
  </conditionalFormatting>
  <conditionalFormatting sqref="U196">
    <cfRule type="duplicateValues" dxfId="33" priority="35"/>
  </conditionalFormatting>
  <conditionalFormatting sqref="R199">
    <cfRule type="duplicateValues" dxfId="32" priority="29"/>
  </conditionalFormatting>
  <conditionalFormatting sqref="R199">
    <cfRule type="duplicateValues" dxfId="31" priority="30"/>
  </conditionalFormatting>
  <conditionalFormatting sqref="R199">
    <cfRule type="duplicateValues" dxfId="30" priority="31"/>
  </conditionalFormatting>
  <conditionalFormatting sqref="U199">
    <cfRule type="duplicateValues" dxfId="29" priority="26"/>
  </conditionalFormatting>
  <conditionalFormatting sqref="U199">
    <cfRule type="duplicateValues" dxfId="28" priority="27"/>
  </conditionalFormatting>
  <conditionalFormatting sqref="U199">
    <cfRule type="duplicateValues" dxfId="27" priority="28"/>
  </conditionalFormatting>
  <conditionalFormatting sqref="U200:U204 U197:U198">
    <cfRule type="duplicateValues" dxfId="26" priority="32"/>
  </conditionalFormatting>
  <conditionalFormatting sqref="U200:U204">
    <cfRule type="duplicateValues" dxfId="25" priority="33"/>
  </conditionalFormatting>
  <conditionalFormatting sqref="U206">
    <cfRule type="duplicateValues" dxfId="24" priority="24"/>
  </conditionalFormatting>
  <conditionalFormatting sqref="U206">
    <cfRule type="duplicateValues" dxfId="23" priority="25"/>
  </conditionalFormatting>
  <conditionalFormatting sqref="U208:U209">
    <cfRule type="duplicateValues" dxfId="22" priority="22"/>
  </conditionalFormatting>
  <conditionalFormatting sqref="U208:U209">
    <cfRule type="duplicateValues" dxfId="21" priority="23"/>
  </conditionalFormatting>
  <conditionalFormatting sqref="U211">
    <cfRule type="duplicateValues" dxfId="20" priority="20"/>
  </conditionalFormatting>
  <conditionalFormatting sqref="U211">
    <cfRule type="duplicateValues" dxfId="19" priority="21"/>
  </conditionalFormatting>
  <conditionalFormatting sqref="U213">
    <cfRule type="duplicateValues" dxfId="18" priority="18"/>
  </conditionalFormatting>
  <conditionalFormatting sqref="U213">
    <cfRule type="duplicateValues" dxfId="17" priority="19"/>
  </conditionalFormatting>
  <conditionalFormatting sqref="U215:U216">
    <cfRule type="duplicateValues" dxfId="16" priority="16"/>
  </conditionalFormatting>
  <conditionalFormatting sqref="U215:U216">
    <cfRule type="duplicateValues" dxfId="15" priority="17"/>
  </conditionalFormatting>
  <conditionalFormatting sqref="U218:U219">
    <cfRule type="duplicateValues" dxfId="14" priority="14"/>
  </conditionalFormatting>
  <conditionalFormatting sqref="U218:U219">
    <cfRule type="duplicateValues" dxfId="13" priority="15"/>
  </conditionalFormatting>
  <conditionalFormatting sqref="U220">
    <cfRule type="duplicateValues" dxfId="12" priority="12"/>
  </conditionalFormatting>
  <conditionalFormatting sqref="U220">
    <cfRule type="duplicateValues" dxfId="11" priority="13"/>
  </conditionalFormatting>
  <conditionalFormatting sqref="U221">
    <cfRule type="duplicateValues" dxfId="10" priority="10"/>
  </conditionalFormatting>
  <conditionalFormatting sqref="U221">
    <cfRule type="duplicateValues" dxfId="9" priority="11"/>
  </conditionalFormatting>
  <conditionalFormatting sqref="U222">
    <cfRule type="duplicateValues" dxfId="8" priority="8"/>
  </conditionalFormatting>
  <conditionalFormatting sqref="U222">
    <cfRule type="duplicateValues" dxfId="7" priority="9"/>
  </conditionalFormatting>
  <conditionalFormatting sqref="U278">
    <cfRule type="duplicateValues" dxfId="6" priority="6"/>
  </conditionalFormatting>
  <conditionalFormatting sqref="U278">
    <cfRule type="duplicateValues" dxfId="5" priority="7"/>
  </conditionalFormatting>
  <conditionalFormatting sqref="U283">
    <cfRule type="duplicateValues" dxfId="4" priority="4"/>
  </conditionalFormatting>
  <conditionalFormatting sqref="U283">
    <cfRule type="duplicateValues" dxfId="3" priority="5"/>
  </conditionalFormatting>
  <conditionalFormatting sqref="U284">
    <cfRule type="duplicateValues" dxfId="2" priority="2"/>
  </conditionalFormatting>
  <conditionalFormatting sqref="U284">
    <cfRule type="duplicateValues" dxfId="1" priority="3"/>
  </conditionalFormatting>
  <conditionalFormatting sqref="R132">
    <cfRule type="duplicateValues" dxfId="0" priority="1"/>
  </conditionalFormatting>
  <hyperlinks>
    <hyperlink ref="H111" r:id="rId1" display="https://app.powerbi.com/view?r=eyJrIjoiNmUyZjc2ZDgtODg3OC00OTg2LWE5NDEtYTQyZjM2NzM2ZmQ2IiwidCI6IjFhMDY3M2M2LTI0ZTEtNDc2ZC1iYjRkLWJhNmE5MWEzYzU4OCIsImMiOjR9"/>
    <hyperlink ref="H114" r:id="rId2" display="https://app.powerbi.com/view?r=eyJrIjoiNmUyZjc2ZDgtODg3OC00OTg2LWE5NDEtYTQyZjM2NzM2ZmQ2IiwidCI6IjFhMDY3M2M2LTI0ZTEtNDc2ZC1iYjRkLWJhNmE5MWEzYzU4OCIsImMiOjR9"/>
    <hyperlink ref="H116" r:id="rId3" display="https://app.powerbi.com/view?r=eyJrIjoiNmUyZjc2ZDgtODg3OC00OTg2LWE5NDEtYTQyZjM2NzM2ZmQ2IiwidCI6IjFhMDY3M2M2LTI0ZTEtNDc2ZC1iYjRkLWJhNmE5MWEzYzU4OCIsImMiOjR9"/>
    <hyperlink ref="H115" r:id="rId4" display="https://app.powerbi.com/view?r=eyJrIjoiNmUyZjc2ZDgtODg3OC00OTg2LWE5NDEtYTQyZjM2NzM2ZmQ2IiwidCI6IjFhMDY3M2M2LTI0ZTEtNDc2ZC1iYjRkLWJhNmE5MWEzYzU4OCIsImMiOjR9"/>
    <hyperlink ref="H109" r:id="rId5" display="https://app.powerbi.com/view?r=eyJrIjoiNmUyZjc2ZDgtODg3OC00OTg2LWE5NDEtYTQyZjM2NzM2ZmQ2IiwidCI6IjFhMDY3M2M2LTI0ZTEtNDc2ZC1iYjRkLWJhNmE5MWEzYzU4OCIsImMiOjR9"/>
    <hyperlink ref="H119" r:id="rId6" display="https://app.powerbi.com/view?r=eyJrIjoiNmUyZjc2ZDgtODg3OC00OTg2LWE5NDEtYTQyZjM2NzM2ZmQ2IiwidCI6IjFhMDY3M2M2LTI0ZTEtNDc2ZC1iYjRkLWJhNmE5MWEzYzU4OCIsImMiOjR9"/>
    <hyperlink ref="H121" r:id="rId7" display="https://app.powerbi.com/view?r=eyJrIjoiNmUyZjc2ZDgtODg3OC00OTg2LWE5NDEtYTQyZjM2NzM2ZmQ2IiwidCI6IjFhMDY3M2M2LTI0ZTEtNDc2ZC1iYjRkLWJhNmE5MWEzYzU4OCIsImMiOjR9"/>
  </hyperlinks>
  <pageMargins left="0.7" right="0.7" top="0.75" bottom="0.75" header="0.3" footer="0.3"/>
  <pageSetup orientation="portrait" r:id="rId8"/>
  <drawing r:id="rId9"/>
  <legacyDrawing r:id="rId10"/>
  <extLst>
    <ext xmlns:x14="http://schemas.microsoft.com/office/spreadsheetml/2009/9/main" uri="{78C0D931-6437-407d-A8EE-F0AAD7539E65}">
      <x14:conditionalFormattings>
        <x14:conditionalFormatting xmlns:xm="http://schemas.microsoft.com/office/excel/2006/main">
          <x14:cfRule type="dataBar" id="{7D4FB6E7-0C0F-40AA-86DD-53935784A36F}">
            <x14:dataBar minLength="0" maxLength="100" gradient="0">
              <x14:cfvo type="autoMin"/>
              <x14:cfvo type="autoMax"/>
              <x14:negativeFillColor rgb="FFFF0000"/>
              <x14:axisColor rgb="FF000000"/>
            </x14:dataBar>
          </x14:cfRule>
          <xm:sqref>K164</xm:sqref>
        </x14:conditionalFormatting>
        <x14:conditionalFormatting xmlns:xm="http://schemas.microsoft.com/office/excel/2006/main">
          <x14:cfRule type="dataBar" id="{F3B85BFA-8678-4D97-A965-1FD4C0824596}">
            <x14:dataBar minLength="0" maxLength="100" gradient="0">
              <x14:cfvo type="autoMin"/>
              <x14:cfvo type="autoMax"/>
              <x14:negativeFillColor rgb="FFFF0000"/>
              <x14:axisColor rgb="FF000000"/>
            </x14:dataBar>
          </x14:cfRule>
          <xm:sqref>K186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Q54"/>
  <sheetViews>
    <sheetView showGridLines="0" zoomScale="80" zoomScaleNormal="80" workbookViewId="0">
      <selection activeCell="C10" sqref="C10"/>
    </sheetView>
  </sheetViews>
  <sheetFormatPr baseColWidth="10" defaultRowHeight="15" x14ac:dyDescent="0.25"/>
  <cols>
    <col min="1" max="2" width="11.42578125" style="313"/>
    <col min="3" max="3" width="34.85546875" style="313" customWidth="1"/>
    <col min="4" max="4" width="23.85546875" style="326" customWidth="1"/>
    <col min="5" max="5" width="22.42578125" style="326" customWidth="1"/>
    <col min="6" max="6" width="26" style="326" customWidth="1"/>
    <col min="7" max="7" width="20.5703125" bestFit="1" customWidth="1"/>
    <col min="10" max="10" width="9.42578125" customWidth="1"/>
    <col min="11" max="11" width="37.7109375" customWidth="1"/>
    <col min="12" max="12" width="21.42578125" customWidth="1"/>
    <col min="13" max="13" width="11.85546875" customWidth="1"/>
    <col min="14" max="14" width="22.140625" customWidth="1"/>
    <col min="15" max="15" width="21.5703125" customWidth="1"/>
    <col min="16" max="16" width="22.42578125" customWidth="1"/>
    <col min="17" max="17" width="15.85546875" customWidth="1"/>
  </cols>
  <sheetData>
    <row r="1" spans="1:17" x14ac:dyDescent="0.25">
      <c r="D1" s="499" t="s">
        <v>1745</v>
      </c>
      <c r="E1" s="499"/>
    </row>
    <row r="2" spans="1:17" x14ac:dyDescent="0.25">
      <c r="A2" s="339" t="s">
        <v>1694</v>
      </c>
      <c r="B2" s="339" t="s">
        <v>1695</v>
      </c>
      <c r="C2" s="339" t="s">
        <v>1696</v>
      </c>
      <c r="D2" s="397" t="s">
        <v>1758</v>
      </c>
      <c r="E2" s="340" t="s">
        <v>1746</v>
      </c>
      <c r="F2" s="340" t="s">
        <v>1747</v>
      </c>
    </row>
    <row r="3" spans="1:17" ht="15.75" x14ac:dyDescent="0.25">
      <c r="A3" s="314">
        <v>1</v>
      </c>
      <c r="B3" s="324" t="s">
        <v>21</v>
      </c>
      <c r="C3" s="325"/>
      <c r="D3" s="327">
        <f>SUM(D4:D22)</f>
        <v>296039497271.0083</v>
      </c>
      <c r="E3" s="327">
        <f t="shared" ref="E3:F3" si="0">SUM(E4:E22)</f>
        <v>108887443506.66</v>
      </c>
      <c r="F3" s="327">
        <f t="shared" si="0"/>
        <v>76512246022.666656</v>
      </c>
    </row>
    <row r="4" spans="1:17" ht="31.5" x14ac:dyDescent="0.25">
      <c r="A4" s="12">
        <v>1</v>
      </c>
      <c r="B4" s="12">
        <v>1202</v>
      </c>
      <c r="C4" s="479" t="s">
        <v>22</v>
      </c>
      <c r="D4" s="338">
        <f>'PLAN INDICATIVO ARMONIZADO'!AC9</f>
        <v>115128400</v>
      </c>
      <c r="E4" s="338">
        <f>'PLAN INDICATIVO ARMONIZADO'!AD9</f>
        <v>14200000</v>
      </c>
      <c r="F4" s="338">
        <f>'PLAN INDICATIVO ARMONIZADO'!AE9</f>
        <v>11200000</v>
      </c>
    </row>
    <row r="5" spans="1:17" ht="47.25" x14ac:dyDescent="0.25">
      <c r="A5" s="12">
        <v>2</v>
      </c>
      <c r="B5" s="12">
        <v>1203</v>
      </c>
      <c r="C5" s="479" t="s">
        <v>68</v>
      </c>
      <c r="D5" s="338">
        <f>'PLAN INDICATIVO ARMONIZADO'!AC12</f>
        <v>15000000</v>
      </c>
      <c r="E5" s="338">
        <f>'PLAN INDICATIVO ARMONIZADO'!AD12</f>
        <v>620000</v>
      </c>
      <c r="F5" s="338">
        <f>'PLAN INDICATIVO ARMONIZADO'!AE12</f>
        <v>620000</v>
      </c>
      <c r="J5" s="398" t="s">
        <v>1694</v>
      </c>
      <c r="K5" s="398" t="s">
        <v>1757</v>
      </c>
      <c r="L5" s="398" t="s">
        <v>1748</v>
      </c>
      <c r="M5" s="398" t="s">
        <v>1749</v>
      </c>
      <c r="N5" s="398" t="s">
        <v>1743</v>
      </c>
      <c r="O5" s="398" t="s">
        <v>1750</v>
      </c>
      <c r="P5" s="398" t="s">
        <v>1744</v>
      </c>
      <c r="Q5" s="398" t="s">
        <v>1751</v>
      </c>
    </row>
    <row r="6" spans="1:17" ht="63" x14ac:dyDescent="0.25">
      <c r="A6" s="12">
        <v>3</v>
      </c>
      <c r="B6" s="12">
        <v>1206</v>
      </c>
      <c r="C6" s="479" t="s">
        <v>70</v>
      </c>
      <c r="D6" s="338">
        <f>'PLAN INDICATIVO ARMONIZADO'!AC14</f>
        <v>15000000</v>
      </c>
      <c r="E6" s="338">
        <f>'PLAN INDICATIVO ARMONIZADO'!AD14</f>
        <v>620000</v>
      </c>
      <c r="F6" s="338">
        <f>'PLAN INDICATIVO ARMONIZADO'!AE14</f>
        <v>620000</v>
      </c>
      <c r="J6" s="399">
        <f>A3</f>
        <v>1</v>
      </c>
      <c r="K6" s="399" t="str">
        <f>B3</f>
        <v>INCLUSIÓN SOCIAL Y EQUIDAD</v>
      </c>
      <c r="L6" s="401">
        <f>D3</f>
        <v>296039497271.0083</v>
      </c>
      <c r="M6" s="429">
        <f>L6/L6</f>
        <v>1</v>
      </c>
      <c r="N6" s="400">
        <f>E3</f>
        <v>108887443506.66</v>
      </c>
      <c r="O6" s="428">
        <f>N6/L6</f>
        <v>0.36781390493640576</v>
      </c>
      <c r="P6" s="400">
        <f>'PLAN INDICATIVO ARMONIZADO'!AE8</f>
        <v>76512246022.666656</v>
      </c>
      <c r="Q6" s="428">
        <f>P6/L6</f>
        <v>0.25845283054451273</v>
      </c>
    </row>
    <row r="7" spans="1:17" ht="31.5" x14ac:dyDescent="0.25">
      <c r="A7" s="12">
        <v>11</v>
      </c>
      <c r="B7" s="12">
        <v>1903</v>
      </c>
      <c r="C7" s="479" t="s">
        <v>238</v>
      </c>
      <c r="D7" s="338">
        <f>'PLAN INDICATIVO ARMONIZADO'!AC16</f>
        <v>3750089693.8599997</v>
      </c>
      <c r="E7" s="338">
        <f>'PLAN INDICATIVO ARMONIZADO'!AD16</f>
        <v>381982904</v>
      </c>
      <c r="F7" s="338">
        <f>'PLAN INDICATIVO ARMONIZADO'!AE16</f>
        <v>338803971</v>
      </c>
      <c r="G7" s="326"/>
      <c r="J7" s="399">
        <v>2</v>
      </c>
      <c r="K7" s="399" t="str">
        <f>B23</f>
        <v>PRODUCTIVIDAD Y COMPETITIVIDAD</v>
      </c>
      <c r="L7" s="401">
        <f>D23</f>
        <v>25041532563.849998</v>
      </c>
      <c r="M7" s="429">
        <f t="shared" ref="M7:M9" si="1">L7/L7</f>
        <v>1</v>
      </c>
      <c r="N7" s="400">
        <f>E23</f>
        <v>650196663</v>
      </c>
      <c r="O7" s="428">
        <f t="shared" ref="O7:O10" si="2">N7/L7</f>
        <v>2.5964731245667651E-2</v>
      </c>
      <c r="P7" s="400">
        <f>F23</f>
        <v>606539997</v>
      </c>
      <c r="Q7" s="428">
        <f t="shared" ref="Q7:Q9" si="3">P7/L7</f>
        <v>2.4221360871323115E-2</v>
      </c>
    </row>
    <row r="8" spans="1:17" ht="31.5" x14ac:dyDescent="0.25">
      <c r="A8" s="12">
        <v>12</v>
      </c>
      <c r="B8" s="12">
        <v>1905</v>
      </c>
      <c r="C8" s="479" t="s">
        <v>186</v>
      </c>
      <c r="D8" s="338">
        <f>'PLAN INDICATIVO ARMONIZADO'!AC37</f>
        <v>6751207681.2399998</v>
      </c>
      <c r="E8" s="338">
        <f>'PLAN INDICATIVO ARMONIZADO'!AD37</f>
        <v>1843069860</v>
      </c>
      <c r="F8" s="338">
        <f>'PLAN INDICATIVO ARMONIZADO'!AE37</f>
        <v>885231950</v>
      </c>
      <c r="J8" s="399">
        <v>3</v>
      </c>
      <c r="K8" s="399" t="str">
        <f>B38</f>
        <v>TERRITORIO, AMBIENTE Y DESARROLLO SOSTENIBLE</v>
      </c>
      <c r="L8" s="401">
        <f>D38</f>
        <v>112553438322.78</v>
      </c>
      <c r="M8" s="429">
        <f t="shared" si="1"/>
        <v>1</v>
      </c>
      <c r="N8" s="400">
        <f>E38</f>
        <v>696241887.33000004</v>
      </c>
      <c r="O8" s="428">
        <f t="shared" si="2"/>
        <v>6.1858784387672124E-3</v>
      </c>
      <c r="P8" s="400">
        <f>F38</f>
        <v>466199246.33333331</v>
      </c>
      <c r="Q8" s="428">
        <f t="shared" si="3"/>
        <v>4.1420258081887309E-3</v>
      </c>
    </row>
    <row r="9" spans="1:17" ht="31.5" x14ac:dyDescent="0.25">
      <c r="A9" s="12">
        <v>13</v>
      </c>
      <c r="B9" s="12">
        <v>1906</v>
      </c>
      <c r="C9" s="479" t="s">
        <v>25</v>
      </c>
      <c r="D9" s="338">
        <f>'PLAN INDICATIVO ARMONIZADO'!AC60</f>
        <v>57087047376.080002</v>
      </c>
      <c r="E9" s="338">
        <f>'PLAN INDICATIVO ARMONIZADO'!AD60</f>
        <v>19917114812</v>
      </c>
      <c r="F9" s="338">
        <f>'PLAN INDICATIVO ARMONIZADO'!AE60</f>
        <v>16800000</v>
      </c>
      <c r="J9" s="399">
        <v>4</v>
      </c>
      <c r="K9" s="399" t="str">
        <f>B49</f>
        <v>LIDERAZGO, GOBERNABILIDAD Y TRANSPARENCIA</v>
      </c>
      <c r="L9" s="401">
        <f>D49</f>
        <v>5374449756.6400003</v>
      </c>
      <c r="M9" s="429">
        <f t="shared" si="1"/>
        <v>1</v>
      </c>
      <c r="N9" s="400">
        <f>E49</f>
        <v>1556139705</v>
      </c>
      <c r="O9" s="428">
        <f t="shared" si="2"/>
        <v>0.28954400458901447</v>
      </c>
      <c r="P9" s="400">
        <f>F49</f>
        <v>985092522.33000004</v>
      </c>
      <c r="Q9" s="428">
        <f t="shared" si="3"/>
        <v>0.18329179114809707</v>
      </c>
    </row>
    <row r="10" spans="1:17" ht="63" x14ac:dyDescent="0.25">
      <c r="A10" s="12">
        <v>15</v>
      </c>
      <c r="B10" s="12">
        <v>2201</v>
      </c>
      <c r="C10" s="479" t="s">
        <v>27</v>
      </c>
      <c r="D10" s="338">
        <f>'PLAN INDICATIVO ARMONIZADO'!AC73</f>
        <v>191741676013.29831</v>
      </c>
      <c r="E10" s="338">
        <f>'PLAN INDICATIVO ARMONIZADO'!AD73</f>
        <v>84389060205.330002</v>
      </c>
      <c r="F10" s="338">
        <f>'PLAN INDICATIVO ARMONIZADO'!AE73</f>
        <v>73205186967.333328</v>
      </c>
      <c r="G10" s="326"/>
      <c r="J10" s="430"/>
      <c r="K10" s="433" t="s">
        <v>1752</v>
      </c>
      <c r="L10" s="431">
        <f>SUM(L6:L9)</f>
        <v>439008917914.27832</v>
      </c>
      <c r="M10" s="429">
        <f>L10/L10</f>
        <v>1</v>
      </c>
      <c r="N10" s="432">
        <f t="shared" ref="N10:P10" si="4">SUM(N6:N9)</f>
        <v>111790021761.99001</v>
      </c>
      <c r="O10" s="429">
        <f t="shared" si="2"/>
        <v>0.25464180156772653</v>
      </c>
      <c r="P10" s="432">
        <f t="shared" si="4"/>
        <v>78570077788.329987</v>
      </c>
      <c r="Q10" s="428">
        <f>P10/L10</f>
        <v>0.17897148459219164</v>
      </c>
    </row>
    <row r="11" spans="1:17" ht="78.75" x14ac:dyDescent="0.25">
      <c r="A11" s="12">
        <v>16</v>
      </c>
      <c r="B11" s="12">
        <v>2301</v>
      </c>
      <c r="C11" s="479" t="s">
        <v>299</v>
      </c>
      <c r="D11" s="338">
        <f>'PLAN INDICATIVO ARMONIZADO'!AC108</f>
        <v>200000000</v>
      </c>
      <c r="E11" s="338">
        <f>'PLAN INDICATIVO ARMONIZADO'!AD108</f>
        <v>0</v>
      </c>
      <c r="F11" s="338">
        <f>'PLAN INDICATIVO ARMONIZADO'!AE108</f>
        <v>0</v>
      </c>
    </row>
    <row r="12" spans="1:17" ht="126" x14ac:dyDescent="0.25">
      <c r="A12" s="12">
        <v>17</v>
      </c>
      <c r="B12" s="12">
        <v>2302</v>
      </c>
      <c r="C12" s="479" t="s">
        <v>303</v>
      </c>
      <c r="D12" s="338">
        <f>'PLAN INDICATIVO ARMONIZADO'!AC118</f>
        <v>7747432067</v>
      </c>
      <c r="E12" s="338">
        <f>'PLAN INDICATIVO ARMONIZADO'!AD118</f>
        <v>0</v>
      </c>
      <c r="F12" s="338">
        <f>'PLAN INDICATIVO ARMONIZADO'!AE118</f>
        <v>0</v>
      </c>
    </row>
    <row r="13" spans="1:17" ht="47.25" x14ac:dyDescent="0.25">
      <c r="A13" s="12">
        <v>25</v>
      </c>
      <c r="B13" s="12">
        <v>3301</v>
      </c>
      <c r="C13" s="479" t="s">
        <v>30</v>
      </c>
      <c r="D13" s="338">
        <f>'PLAN INDICATIVO ARMONIZADO'!AC123</f>
        <v>6761512093.8299999</v>
      </c>
      <c r="E13" s="338">
        <f>'PLAN INDICATIVO ARMONIZADO'!AD123</f>
        <v>104000000</v>
      </c>
      <c r="F13" s="338">
        <f>'PLAN INDICATIVO ARMONIZADO'!AE123</f>
        <v>101200000</v>
      </c>
    </row>
    <row r="14" spans="1:17" ht="63" x14ac:dyDescent="0.25">
      <c r="A14" s="12">
        <v>26</v>
      </c>
      <c r="B14" s="34">
        <v>3302</v>
      </c>
      <c r="C14" s="479" t="s">
        <v>110</v>
      </c>
      <c r="D14" s="338">
        <f>'PLAN INDICATIVO ARMONIZADO'!AC134</f>
        <v>367355981.30000001</v>
      </c>
      <c r="E14" s="338">
        <f>'PLAN INDICATIVO ARMONIZADO'!AD134</f>
        <v>13800000</v>
      </c>
      <c r="F14" s="338">
        <f>'PLAN INDICATIVO ARMONIZADO'!AE134</f>
        <v>13800000</v>
      </c>
    </row>
    <row r="15" spans="1:17" ht="47.25" x14ac:dyDescent="0.25">
      <c r="A15" s="12">
        <v>35</v>
      </c>
      <c r="B15" s="12">
        <v>4101</v>
      </c>
      <c r="C15" s="479" t="s">
        <v>73</v>
      </c>
      <c r="D15" s="338">
        <f>'PLAN INDICATIVO ARMONIZADO'!AC137</f>
        <v>522730761</v>
      </c>
      <c r="E15" s="338">
        <f>'PLAN INDICATIVO ARMONIZADO'!AD137</f>
        <v>36458390</v>
      </c>
      <c r="F15" s="338">
        <f>'PLAN INDICATIVO ARMONIZADO'!AE137</f>
        <v>35383390</v>
      </c>
    </row>
    <row r="16" spans="1:17" ht="78.75" x14ac:dyDescent="0.25">
      <c r="A16" s="12">
        <v>36</v>
      </c>
      <c r="B16" s="12">
        <v>4102</v>
      </c>
      <c r="C16" s="479" t="s">
        <v>193</v>
      </c>
      <c r="D16" s="338">
        <f>'PLAN INDICATIVO ARMONIZADO'!AC143</f>
        <v>737000000</v>
      </c>
      <c r="E16" s="338">
        <f>'PLAN INDICATIVO ARMONIZADO'!AD143</f>
        <v>137433664</v>
      </c>
      <c r="F16" s="338">
        <f>'PLAN INDICATIVO ARMONIZADO'!AE143</f>
        <v>133833664</v>
      </c>
    </row>
    <row r="17" spans="1:6" ht="63" x14ac:dyDescent="0.25">
      <c r="A17" s="12">
        <v>37</v>
      </c>
      <c r="B17" s="12">
        <v>4103</v>
      </c>
      <c r="C17" s="479" t="s">
        <v>82</v>
      </c>
      <c r="D17" s="338">
        <f>'PLAN INDICATIVO ARMONIZADO'!AC153</f>
        <v>288758667</v>
      </c>
      <c r="E17" s="338">
        <f>'PLAN INDICATIVO ARMONIZADO'!AD153</f>
        <v>44520000</v>
      </c>
      <c r="F17" s="338">
        <f>'PLAN INDICATIVO ARMONIZADO'!AE153</f>
        <v>9520000</v>
      </c>
    </row>
    <row r="18" spans="1:6" ht="72.75" customHeight="1" x14ac:dyDescent="0.25">
      <c r="A18" s="12">
        <v>38</v>
      </c>
      <c r="B18" s="12">
        <v>4104</v>
      </c>
      <c r="C18" s="479" t="s">
        <v>37</v>
      </c>
      <c r="D18" s="338">
        <f>'PLAN INDICATIVO ARMONIZADO'!AC162</f>
        <v>5438274434.3899994</v>
      </c>
      <c r="E18" s="338">
        <f>'PLAN INDICATIVO ARMONIZADO'!AD162</f>
        <v>1231533906</v>
      </c>
      <c r="F18" s="338">
        <f>'PLAN INDICATIVO ARMONIZADO'!AE162</f>
        <v>1231533906</v>
      </c>
    </row>
    <row r="19" spans="1:6" ht="47.25" x14ac:dyDescent="0.25">
      <c r="A19" s="12">
        <v>39</v>
      </c>
      <c r="B19" s="12">
        <v>4301</v>
      </c>
      <c r="C19" s="479" t="s">
        <v>33</v>
      </c>
      <c r="D19" s="338">
        <f>'PLAN INDICATIVO ARMONIZADO'!AC173</f>
        <v>6066023251.5</v>
      </c>
      <c r="E19" s="338">
        <f>'PLAN INDICATIVO ARMONIZADO'!AD173</f>
        <v>381738666.33000004</v>
      </c>
      <c r="F19" s="338">
        <f>'PLAN INDICATIVO ARMONIZADO'!AE173</f>
        <v>296491666.33333302</v>
      </c>
    </row>
    <row r="20" spans="1:6" ht="39.75" customHeight="1" x14ac:dyDescent="0.25">
      <c r="A20" s="12">
        <v>40</v>
      </c>
      <c r="B20" s="12">
        <v>4302</v>
      </c>
      <c r="C20" s="479" t="s">
        <v>35</v>
      </c>
      <c r="D20" s="338">
        <f>'PLAN INDICATIVO ARMONIZADO'!AC179</f>
        <v>2491885403.6500001</v>
      </c>
      <c r="E20" s="338">
        <f>'PLAN INDICATIVO ARMONIZADO'!AD179</f>
        <v>153298765</v>
      </c>
      <c r="F20" s="338">
        <f>'PLAN INDICATIVO ARMONIZADO'!AE179</f>
        <v>110603174</v>
      </c>
    </row>
    <row r="21" spans="1:6" ht="47.25" x14ac:dyDescent="0.25">
      <c r="A21" s="12">
        <v>41</v>
      </c>
      <c r="B21" s="12">
        <v>4501</v>
      </c>
      <c r="C21" s="479" t="s">
        <v>86</v>
      </c>
      <c r="D21" s="338">
        <f>'PLAN INDICATIVO ARMONIZADO'!AC183</f>
        <v>5699536946.8599997</v>
      </c>
      <c r="E21" s="338">
        <f>'PLAN INDICATIVO ARMONIZADO'!AD183</f>
        <v>137992334</v>
      </c>
      <c r="F21" s="338">
        <f>'PLAN INDICATIVO ARMONIZADO'!AE183</f>
        <v>21417334</v>
      </c>
    </row>
    <row r="22" spans="1:6" ht="78.75" x14ac:dyDescent="0.25">
      <c r="A22" s="12">
        <v>44</v>
      </c>
      <c r="B22" s="12" t="s">
        <v>84</v>
      </c>
      <c r="C22" s="479" t="s">
        <v>183</v>
      </c>
      <c r="D22" s="338">
        <f>'PLAN INDICATIVO ARMONIZADO'!AC189</f>
        <v>243838500</v>
      </c>
      <c r="E22" s="338">
        <f>'PLAN INDICATIVO ARMONIZADO'!AD189</f>
        <v>100000000</v>
      </c>
      <c r="F22" s="338">
        <f>'PLAN INDICATIVO ARMONIZADO'!AE189</f>
        <v>100000000</v>
      </c>
    </row>
    <row r="23" spans="1:6" ht="15.75" x14ac:dyDescent="0.25">
      <c r="A23" s="314">
        <v>2</v>
      </c>
      <c r="B23" s="324" t="s">
        <v>40</v>
      </c>
      <c r="C23" s="337"/>
      <c r="D23" s="327">
        <f>SUM(D24:D37)</f>
        <v>25041532563.849998</v>
      </c>
      <c r="E23" s="327">
        <f t="shared" ref="E23:F23" si="5">SUM(E24:E37)</f>
        <v>650196663</v>
      </c>
      <c r="F23" s="327">
        <f t="shared" si="5"/>
        <v>606539997</v>
      </c>
    </row>
    <row r="24" spans="1:6" ht="63" x14ac:dyDescent="0.25">
      <c r="A24" s="12">
        <v>4</v>
      </c>
      <c r="B24" s="12">
        <v>1702</v>
      </c>
      <c r="C24" s="336" t="s">
        <v>124</v>
      </c>
      <c r="D24" s="338">
        <f>'PLAN INDICATIVO ARMONIZADO'!AC192</f>
        <v>8674533501</v>
      </c>
      <c r="E24" s="338">
        <f>'PLAN INDICATIVO ARMONIZADO'!AD192</f>
        <v>237916665</v>
      </c>
      <c r="F24" s="338">
        <f>'PLAN INDICATIVO ARMONIZADO'!AE192</f>
        <v>207166665</v>
      </c>
    </row>
    <row r="25" spans="1:6" ht="63" x14ac:dyDescent="0.25">
      <c r="A25" s="12">
        <v>5</v>
      </c>
      <c r="B25" s="12">
        <v>1703</v>
      </c>
      <c r="C25" s="479" t="s">
        <v>133</v>
      </c>
      <c r="D25" s="338">
        <f>'PLAN INDICATIVO ARMONIZADO'!AC205</f>
        <v>2805760701</v>
      </c>
      <c r="E25" s="338">
        <f>'PLAN INDICATIVO ARMONIZADO'!AD205</f>
        <v>0</v>
      </c>
      <c r="F25" s="338">
        <f>'PLAN INDICATIVO ARMONIZADO'!AE205</f>
        <v>0</v>
      </c>
    </row>
    <row r="26" spans="1:6" ht="47.25" x14ac:dyDescent="0.25">
      <c r="A26" s="34">
        <v>6</v>
      </c>
      <c r="B26" s="12">
        <v>1704</v>
      </c>
      <c r="C26" s="479" t="s">
        <v>135</v>
      </c>
      <c r="D26" s="338">
        <f>'PLAN INDICATIVO ARMONIZADO'!AC207</f>
        <v>2451022529</v>
      </c>
      <c r="E26" s="338">
        <f>'PLAN INDICATIVO ARMONIZADO'!AD207</f>
        <v>0</v>
      </c>
      <c r="F26" s="338">
        <f>'PLAN INDICATIVO ARMONIZADO'!AE207</f>
        <v>0</v>
      </c>
    </row>
    <row r="27" spans="1:6" ht="47.25" x14ac:dyDescent="0.25">
      <c r="A27" s="34">
        <v>7</v>
      </c>
      <c r="B27" s="12">
        <v>1706</v>
      </c>
      <c r="C27" s="479" t="s">
        <v>138</v>
      </c>
      <c r="D27" s="338">
        <f>'PLAN INDICATIVO ARMONIZADO'!AC210</f>
        <v>12800000</v>
      </c>
      <c r="E27" s="338">
        <f>'PLAN INDICATIVO ARMONIZADO'!AD210</f>
        <v>5000000</v>
      </c>
      <c r="F27" s="338">
        <f>'PLAN INDICATIVO ARMONIZADO'!AE210</f>
        <v>5000000</v>
      </c>
    </row>
    <row r="28" spans="1:6" ht="70.5" customHeight="1" x14ac:dyDescent="0.25">
      <c r="A28" s="34">
        <v>8</v>
      </c>
      <c r="B28" s="12">
        <v>1707</v>
      </c>
      <c r="C28" s="479" t="s">
        <v>139</v>
      </c>
      <c r="D28" s="338">
        <f>'PLAN INDICATIVO ARMONIZADO'!AC212</f>
        <v>50000000</v>
      </c>
      <c r="E28" s="338">
        <f>'PLAN INDICATIVO ARMONIZADO'!AD212</f>
        <v>0</v>
      </c>
      <c r="F28" s="338">
        <f>'PLAN INDICATIVO ARMONIZADO'!AE212</f>
        <v>0</v>
      </c>
    </row>
    <row r="29" spans="1:6" ht="47.25" x14ac:dyDescent="0.25">
      <c r="A29" s="34">
        <v>9</v>
      </c>
      <c r="B29" s="12">
        <v>1708</v>
      </c>
      <c r="C29" s="479" t="s">
        <v>141</v>
      </c>
      <c r="D29" s="338">
        <f>'PLAN INDICATIVO ARMONIZADO'!AC214</f>
        <v>80000000</v>
      </c>
      <c r="E29" s="338">
        <f>'PLAN INDICATIVO ARMONIZADO'!AD214</f>
        <v>0</v>
      </c>
      <c r="F29" s="338">
        <f>'PLAN INDICATIVO ARMONIZADO'!AE214</f>
        <v>0</v>
      </c>
    </row>
    <row r="30" spans="1:6" ht="50.25" customHeight="1" x14ac:dyDescent="0.25">
      <c r="A30" s="34">
        <v>10</v>
      </c>
      <c r="B30" s="12">
        <v>1709</v>
      </c>
      <c r="C30" s="479" t="s">
        <v>41</v>
      </c>
      <c r="D30" s="338">
        <f>'PLAN INDICATIVO ARMONIZADO'!AC217</f>
        <v>127000000</v>
      </c>
      <c r="E30" s="338">
        <f>'PLAN INDICATIVO ARMONIZADO'!AD217</f>
        <v>0</v>
      </c>
      <c r="F30" s="338">
        <f>'PLAN INDICATIVO ARMONIZADO'!AE217</f>
        <v>0</v>
      </c>
    </row>
    <row r="31" spans="1:6" ht="31.5" x14ac:dyDescent="0.25">
      <c r="A31" s="12">
        <v>14</v>
      </c>
      <c r="B31" s="12">
        <v>2102</v>
      </c>
      <c r="C31" s="479" t="s">
        <v>710</v>
      </c>
      <c r="D31" s="338">
        <f>'PLAN INDICATIVO ARMONIZADO'!AC223</f>
        <v>2500000000</v>
      </c>
      <c r="E31" s="338">
        <f>'PLAN INDICATIVO ARMONIZADO'!AD223</f>
        <v>0</v>
      </c>
      <c r="F31" s="338">
        <f>'PLAN INDICATIVO ARMONIZADO'!AE223</f>
        <v>0</v>
      </c>
    </row>
    <row r="32" spans="1:6" ht="47.25" x14ac:dyDescent="0.25">
      <c r="A32" s="12">
        <v>27</v>
      </c>
      <c r="B32" s="12">
        <v>3502</v>
      </c>
      <c r="C32" s="479" t="s">
        <v>45</v>
      </c>
      <c r="D32" s="338">
        <f>'PLAN INDICATIVO ARMONIZADO'!AC225</f>
        <v>4727986841.8500004</v>
      </c>
      <c r="E32" s="338">
        <f>'PLAN INDICATIVO ARMONIZADO'!AD225</f>
        <v>382879998</v>
      </c>
      <c r="F32" s="338">
        <f>'PLAN INDICATIVO ARMONIZADO'!AE225</f>
        <v>369973332</v>
      </c>
    </row>
    <row r="33" spans="1:6" ht="47.25" x14ac:dyDescent="0.25">
      <c r="A33" s="12">
        <v>28</v>
      </c>
      <c r="B33" s="12">
        <v>3602</v>
      </c>
      <c r="C33" s="479" t="s">
        <v>121</v>
      </c>
      <c r="D33" s="338">
        <f>'PLAN INDICATIVO ARMONIZADO'!AC236</f>
        <v>385685000</v>
      </c>
      <c r="E33" s="338">
        <f>'PLAN INDICATIVO ARMONIZADO'!AD236</f>
        <v>24400000</v>
      </c>
      <c r="F33" s="338">
        <f>'PLAN INDICATIVO ARMONIZADO'!AE236</f>
        <v>24400000</v>
      </c>
    </row>
    <row r="34" spans="1:6" ht="63" x14ac:dyDescent="0.25">
      <c r="A34" s="12">
        <v>29</v>
      </c>
      <c r="B34" s="12">
        <v>3604</v>
      </c>
      <c r="C34" s="479" t="s">
        <v>234</v>
      </c>
      <c r="D34" s="338">
        <f>'PLAN INDICATIVO ARMONIZADO'!AC241</f>
        <v>25000000</v>
      </c>
      <c r="E34" s="338">
        <f>'PLAN INDICATIVO ARMONIZADO'!AD241</f>
        <v>0</v>
      </c>
      <c r="F34" s="338">
        <f>'PLAN INDICATIVO ARMONIZADO'!AE241</f>
        <v>0</v>
      </c>
    </row>
    <row r="35" spans="1:6" ht="44.25" customHeight="1" x14ac:dyDescent="0.25">
      <c r="A35" s="12">
        <v>30</v>
      </c>
      <c r="B35" s="12">
        <v>3902</v>
      </c>
      <c r="C35" s="479" t="s">
        <v>1645</v>
      </c>
      <c r="D35" s="338">
        <f>'PLAN INDICATIVO ARMONIZADO'!AC243</f>
        <v>1999837777</v>
      </c>
      <c r="E35" s="338">
        <f>'PLAN INDICATIVO ARMONIZADO'!AD243</f>
        <v>0</v>
      </c>
      <c r="F35" s="338">
        <f>'PLAN INDICATIVO ARMONIZADO'!AE243</f>
        <v>0</v>
      </c>
    </row>
    <row r="36" spans="1:6" ht="47.25" x14ac:dyDescent="0.25">
      <c r="A36" s="12">
        <v>31</v>
      </c>
      <c r="B36" s="12" t="s">
        <v>304</v>
      </c>
      <c r="C36" s="479" t="s">
        <v>305</v>
      </c>
      <c r="D36" s="338">
        <f>'PLAN INDICATIVO ARMONIZADO'!AC246</f>
        <v>63000000</v>
      </c>
      <c r="E36" s="338">
        <f>'PLAN INDICATIVO ARMONIZADO'!AD246</f>
        <v>0</v>
      </c>
      <c r="F36" s="338">
        <f>'PLAN INDICATIVO ARMONIZADO'!AE246</f>
        <v>0</v>
      </c>
    </row>
    <row r="37" spans="1:6" ht="47.25" x14ac:dyDescent="0.25">
      <c r="A37" s="12">
        <v>32</v>
      </c>
      <c r="B37" s="12" t="s">
        <v>1543</v>
      </c>
      <c r="C37" s="479" t="s">
        <v>308</v>
      </c>
      <c r="D37" s="338">
        <f>'PLAN INDICATIVO ARMONIZADO'!AC250</f>
        <v>1138906214</v>
      </c>
      <c r="E37" s="338">
        <f>'PLAN INDICATIVO ARMONIZADO'!AD250</f>
        <v>0</v>
      </c>
      <c r="F37" s="338">
        <f>'PLAN INDICATIVO ARMONIZADO'!AE250</f>
        <v>0</v>
      </c>
    </row>
    <row r="38" spans="1:6" ht="15.75" x14ac:dyDescent="0.25">
      <c r="A38" s="314">
        <v>3</v>
      </c>
      <c r="B38" s="324" t="s">
        <v>48</v>
      </c>
      <c r="C38" s="337"/>
      <c r="D38" s="327">
        <f>SUM(D39:D48)</f>
        <v>112553438322.78</v>
      </c>
      <c r="E38" s="327">
        <f t="shared" ref="E38:F38" si="6">SUM(E39:E48)</f>
        <v>696241887.33000004</v>
      </c>
      <c r="F38" s="327">
        <f t="shared" si="6"/>
        <v>466199246.33333331</v>
      </c>
    </row>
    <row r="39" spans="1:6" ht="31.5" x14ac:dyDescent="0.25">
      <c r="A39" s="12">
        <v>18</v>
      </c>
      <c r="B39" s="12">
        <v>2402</v>
      </c>
      <c r="C39" s="480" t="s">
        <v>49</v>
      </c>
      <c r="D39" s="338">
        <f>'PLAN INDICATIVO ARMONIZADO'!AC254</f>
        <v>69070460300.050003</v>
      </c>
      <c r="E39" s="338">
        <f>'PLAN INDICATIVO ARMONIZADO'!AD254</f>
        <v>284707707</v>
      </c>
      <c r="F39" s="338">
        <f>'PLAN INDICATIVO ARMONIZADO'!AE254</f>
        <v>153222508</v>
      </c>
    </row>
    <row r="40" spans="1:6" ht="31.5" x14ac:dyDescent="0.25">
      <c r="A40" s="12">
        <v>19</v>
      </c>
      <c r="B40" s="12">
        <v>2409</v>
      </c>
      <c r="C40" s="480" t="s">
        <v>320</v>
      </c>
      <c r="D40" s="338">
        <f>'PLAN INDICATIVO ARMONIZADO'!AC258</f>
        <v>107000000</v>
      </c>
      <c r="E40" s="338">
        <f>'PLAN INDICATIVO ARMONIZADO'!AD258</f>
        <v>23052000</v>
      </c>
      <c r="F40" s="338">
        <f>'PLAN INDICATIVO ARMONIZADO'!AE258</f>
        <v>16218000</v>
      </c>
    </row>
    <row r="41" spans="1:6" ht="63" x14ac:dyDescent="0.25">
      <c r="A41" s="12">
        <v>20</v>
      </c>
      <c r="B41" s="12" t="s">
        <v>148</v>
      </c>
      <c r="C41" s="480" t="s">
        <v>149</v>
      </c>
      <c r="D41" s="338">
        <f>'PLAN INDICATIVO ARMONIZADO'!AC263</f>
        <v>40000000</v>
      </c>
      <c r="E41" s="338">
        <f>'PLAN INDICATIVO ARMONIZADO'!AD263</f>
        <v>0</v>
      </c>
      <c r="F41" s="338">
        <f>'PLAN INDICATIVO ARMONIZADO'!AE263</f>
        <v>0</v>
      </c>
    </row>
    <row r="42" spans="1:6" ht="47.25" x14ac:dyDescent="0.25">
      <c r="A42" s="12">
        <v>21</v>
      </c>
      <c r="B42" s="12" t="s">
        <v>50</v>
      </c>
      <c r="C42" s="480" t="s">
        <v>51</v>
      </c>
      <c r="D42" s="338">
        <f>'PLAN INDICATIVO ARMONIZADO'!AC266</f>
        <v>12791267069.25</v>
      </c>
      <c r="E42" s="338">
        <f>'PLAN INDICATIVO ARMONIZADO'!AD266</f>
        <v>98699999</v>
      </c>
      <c r="F42" s="338">
        <f>'PLAN INDICATIVO ARMONIZADO'!AE266</f>
        <v>78299999</v>
      </c>
    </row>
    <row r="43" spans="1:6" ht="47.25" x14ac:dyDescent="0.25">
      <c r="A43" s="34">
        <v>22</v>
      </c>
      <c r="B43" s="12" t="s">
        <v>152</v>
      </c>
      <c r="C43" s="480" t="s">
        <v>153</v>
      </c>
      <c r="D43" s="338">
        <f>'PLAN INDICATIVO ARMONIZADO'!AC274</f>
        <v>1540232727</v>
      </c>
      <c r="E43" s="338">
        <f>'PLAN INDICATIVO ARMONIZADO'!AD274</f>
        <v>0</v>
      </c>
      <c r="F43" s="338">
        <f>'PLAN INDICATIVO ARMONIZADO'!AE274</f>
        <v>0</v>
      </c>
    </row>
    <row r="44" spans="1:6" ht="47.25" x14ac:dyDescent="0.25">
      <c r="A44" s="34">
        <v>23</v>
      </c>
      <c r="B44" s="12">
        <v>3205</v>
      </c>
      <c r="C44" s="480" t="s">
        <v>54</v>
      </c>
      <c r="D44" s="338">
        <f>'PLAN INDICATIVO ARMONIZADO'!AC277</f>
        <v>17957133409.360001</v>
      </c>
      <c r="E44" s="338">
        <f>'PLAN INDICATIVO ARMONIZADO'!AD277</f>
        <v>0</v>
      </c>
      <c r="F44" s="338">
        <f>'PLAN INDICATIVO ARMONIZADO'!AE277</f>
        <v>0</v>
      </c>
    </row>
    <row r="45" spans="1:6" ht="78.75" x14ac:dyDescent="0.25">
      <c r="A45" s="34">
        <v>24</v>
      </c>
      <c r="B45" s="12" t="s">
        <v>155</v>
      </c>
      <c r="C45" s="480" t="s">
        <v>156</v>
      </c>
      <c r="D45" s="338">
        <f>'PLAN INDICATIVO ARMONIZADO'!AC285</f>
        <v>2462120721</v>
      </c>
      <c r="E45" s="338">
        <f>'PLAN INDICATIVO ARMONIZADO'!AD285</f>
        <v>0</v>
      </c>
      <c r="F45" s="338">
        <f>'PLAN INDICATIVO ARMONIZADO'!AE285</f>
        <v>0</v>
      </c>
    </row>
    <row r="46" spans="1:6" ht="31.5" x14ac:dyDescent="0.25">
      <c r="A46" s="34">
        <v>33</v>
      </c>
      <c r="B46" s="34" t="s">
        <v>1548</v>
      </c>
      <c r="C46" s="480" t="s">
        <v>57</v>
      </c>
      <c r="D46" s="338">
        <f>'PLAN INDICATIVO ARMONIZADO'!AC289</f>
        <v>1264291609</v>
      </c>
      <c r="E46" s="338">
        <f>'PLAN INDICATIVO ARMONIZADO'!AD289</f>
        <v>196295112.33000001</v>
      </c>
      <c r="F46" s="338">
        <f>'PLAN INDICATIVO ARMONIZADO'!AE289</f>
        <v>135998562.33333331</v>
      </c>
    </row>
    <row r="47" spans="1:6" ht="63" x14ac:dyDescent="0.25">
      <c r="A47" s="12">
        <v>34</v>
      </c>
      <c r="B47" s="12">
        <v>4003</v>
      </c>
      <c r="C47" s="480" t="s">
        <v>59</v>
      </c>
      <c r="D47" s="338">
        <f>'PLAN INDICATIVO ARMONIZADO'!AC297</f>
        <v>7192702877.1199999</v>
      </c>
      <c r="E47" s="338">
        <f>'PLAN INDICATIVO ARMONIZADO'!AD297</f>
        <v>0</v>
      </c>
      <c r="F47" s="338">
        <f>'PLAN INDICATIVO ARMONIZADO'!AE297</f>
        <v>0</v>
      </c>
    </row>
    <row r="48" spans="1:6" ht="47.25" x14ac:dyDescent="0.25">
      <c r="A48" s="328">
        <v>43</v>
      </c>
      <c r="B48" s="328">
        <v>4503</v>
      </c>
      <c r="C48" s="481" t="s">
        <v>93</v>
      </c>
      <c r="D48" s="338">
        <f>'PLAN INDICATIVO ARMONIZADO'!AC304</f>
        <v>128229610</v>
      </c>
      <c r="E48" s="338">
        <f>'PLAN INDICATIVO ARMONIZADO'!AD304</f>
        <v>93487069</v>
      </c>
      <c r="F48" s="338">
        <f>'PLAN INDICATIVO ARMONIZADO'!AE304</f>
        <v>82460177</v>
      </c>
    </row>
    <row r="49" spans="1:16371" s="334" customFormat="1" ht="15.75" x14ac:dyDescent="0.25">
      <c r="A49" s="322">
        <v>4</v>
      </c>
      <c r="B49" s="323" t="s">
        <v>8</v>
      </c>
      <c r="C49" s="335"/>
      <c r="D49" s="327">
        <f>SUM(D50:D52)</f>
        <v>5374449756.6400003</v>
      </c>
      <c r="E49" s="327">
        <f t="shared" ref="E49:F49" si="7">SUM(E50:E52)</f>
        <v>1556139705</v>
      </c>
      <c r="F49" s="327">
        <f t="shared" si="7"/>
        <v>985092522.33000004</v>
      </c>
      <c r="G49" s="330"/>
      <c r="H49" s="331"/>
      <c r="I49" s="332"/>
      <c r="J49" s="333"/>
      <c r="K49" s="331"/>
      <c r="L49" s="332"/>
      <c r="M49" s="332"/>
      <c r="N49" s="333"/>
      <c r="O49" s="333"/>
      <c r="P49" s="330"/>
      <c r="Q49" s="331"/>
      <c r="R49" s="332"/>
      <c r="S49" s="333"/>
      <c r="T49" s="330"/>
      <c r="U49" s="331"/>
      <c r="V49" s="332"/>
      <c r="W49" s="333"/>
      <c r="X49" s="330"/>
      <c r="Y49" s="331"/>
      <c r="Z49" s="332"/>
      <c r="AA49" s="333"/>
      <c r="AB49" s="330"/>
      <c r="AC49" s="331"/>
      <c r="AD49" s="332"/>
      <c r="AE49" s="333"/>
      <c r="AF49" s="330"/>
      <c r="AG49" s="331"/>
      <c r="AH49" s="332"/>
      <c r="AI49" s="333"/>
      <c r="AJ49" s="330"/>
      <c r="AK49" s="331"/>
      <c r="AL49" s="332"/>
      <c r="AM49" s="333"/>
      <c r="AN49" s="330"/>
      <c r="AO49" s="331"/>
      <c r="AP49" s="332"/>
      <c r="AQ49" s="333"/>
      <c r="AR49" s="330"/>
      <c r="AS49" s="331"/>
      <c r="AT49" s="332"/>
      <c r="AU49" s="333"/>
      <c r="AV49" s="330"/>
      <c r="AW49" s="331"/>
      <c r="AX49" s="332"/>
      <c r="AY49" s="333"/>
      <c r="AZ49" s="330"/>
      <c r="BA49" s="331"/>
      <c r="BB49" s="332"/>
      <c r="BC49" s="333"/>
      <c r="BD49" s="330"/>
      <c r="BE49" s="331"/>
      <c r="BF49" s="332"/>
      <c r="BG49" s="333"/>
      <c r="BH49" s="330"/>
      <c r="BI49" s="331"/>
      <c r="BJ49" s="332"/>
      <c r="BK49" s="333"/>
      <c r="BL49" s="330"/>
      <c r="BM49" s="331"/>
      <c r="BN49" s="332"/>
      <c r="BO49" s="333"/>
      <c r="BP49" s="330"/>
      <c r="BQ49" s="331"/>
      <c r="BR49" s="332"/>
      <c r="BS49" s="333"/>
      <c r="BT49" s="330"/>
      <c r="BU49" s="331"/>
      <c r="BV49" s="332"/>
      <c r="BW49" s="333"/>
      <c r="BX49" s="330"/>
      <c r="BY49" s="331"/>
      <c r="BZ49" s="332"/>
      <c r="CA49" s="333"/>
      <c r="CB49" s="330"/>
      <c r="CC49" s="331"/>
      <c r="CD49" s="332"/>
      <c r="CE49" s="333"/>
      <c r="CF49" s="330"/>
      <c r="CG49" s="331"/>
      <c r="CH49" s="332"/>
      <c r="CI49" s="333"/>
      <c r="CJ49" s="330"/>
      <c r="CK49" s="331"/>
      <c r="CL49" s="332"/>
      <c r="CM49" s="333"/>
      <c r="CN49" s="330"/>
      <c r="CO49" s="331"/>
      <c r="CP49" s="332"/>
      <c r="CQ49" s="333"/>
      <c r="CR49" s="330"/>
      <c r="CS49" s="331"/>
      <c r="CT49" s="332"/>
      <c r="CU49" s="333"/>
      <c r="CV49" s="330"/>
      <c r="CW49" s="331"/>
      <c r="CX49" s="332"/>
      <c r="CY49" s="333"/>
      <c r="CZ49" s="330"/>
      <c r="DA49" s="331"/>
      <c r="DB49" s="332"/>
      <c r="DC49" s="333"/>
      <c r="DD49" s="330"/>
      <c r="DE49" s="331"/>
      <c r="DF49" s="332"/>
      <c r="DG49" s="333"/>
      <c r="DH49" s="330"/>
      <c r="DI49" s="331"/>
      <c r="DJ49" s="332"/>
      <c r="DK49" s="333"/>
      <c r="DL49" s="330"/>
      <c r="DM49" s="331"/>
      <c r="DN49" s="332"/>
      <c r="DO49" s="333"/>
      <c r="DP49" s="330"/>
      <c r="DQ49" s="331"/>
      <c r="DR49" s="332"/>
      <c r="DS49" s="333"/>
      <c r="DT49" s="330"/>
      <c r="DU49" s="331"/>
      <c r="DV49" s="332"/>
      <c r="DW49" s="333"/>
      <c r="DX49" s="330"/>
      <c r="DY49" s="331"/>
      <c r="DZ49" s="332"/>
      <c r="EA49" s="333"/>
      <c r="EB49" s="330"/>
      <c r="EC49" s="331"/>
      <c r="ED49" s="332"/>
      <c r="EE49" s="333"/>
      <c r="EF49" s="330"/>
      <c r="EG49" s="331"/>
      <c r="EH49" s="332"/>
      <c r="EI49" s="333"/>
      <c r="EJ49" s="330"/>
      <c r="EK49" s="331"/>
      <c r="EL49" s="332"/>
      <c r="EM49" s="333"/>
      <c r="EN49" s="330"/>
      <c r="EO49" s="331"/>
      <c r="EP49" s="332"/>
      <c r="EQ49" s="333"/>
      <c r="ER49" s="330"/>
      <c r="ES49" s="331"/>
      <c r="ET49" s="332"/>
      <c r="EU49" s="333"/>
      <c r="EV49" s="330"/>
      <c r="EW49" s="331"/>
      <c r="EX49" s="332"/>
      <c r="EY49" s="333"/>
      <c r="EZ49" s="330"/>
      <c r="FA49" s="331"/>
      <c r="FB49" s="332"/>
      <c r="FC49" s="333"/>
      <c r="FD49" s="330"/>
      <c r="FE49" s="331"/>
      <c r="FF49" s="332"/>
      <c r="FG49" s="333"/>
      <c r="FH49" s="330"/>
      <c r="FI49" s="331"/>
      <c r="FJ49" s="332"/>
      <c r="FK49" s="333"/>
      <c r="FL49" s="330"/>
      <c r="FM49" s="331"/>
      <c r="FN49" s="332"/>
      <c r="FO49" s="333"/>
      <c r="FP49" s="330"/>
      <c r="FQ49" s="331"/>
      <c r="FR49" s="332"/>
      <c r="FS49" s="333"/>
      <c r="FT49" s="330"/>
      <c r="FU49" s="331"/>
      <c r="FV49" s="332"/>
      <c r="FW49" s="333"/>
      <c r="FX49" s="330"/>
      <c r="FY49" s="331"/>
      <c r="FZ49" s="332"/>
      <c r="GA49" s="333"/>
      <c r="GB49" s="330"/>
      <c r="GC49" s="331"/>
      <c r="GD49" s="332"/>
      <c r="GE49" s="333"/>
      <c r="GF49" s="330"/>
      <c r="GG49" s="331"/>
      <c r="GH49" s="332"/>
      <c r="GI49" s="333"/>
      <c r="GJ49" s="330"/>
      <c r="GK49" s="331"/>
      <c r="GL49" s="332"/>
      <c r="GM49" s="333"/>
      <c r="GN49" s="330"/>
      <c r="GO49" s="331"/>
      <c r="GP49" s="332"/>
      <c r="GQ49" s="333"/>
      <c r="GR49" s="330"/>
      <c r="GS49" s="331"/>
      <c r="GT49" s="332"/>
      <c r="GU49" s="333"/>
      <c r="GV49" s="330"/>
      <c r="GW49" s="331"/>
      <c r="GX49" s="332"/>
      <c r="GY49" s="333"/>
      <c r="GZ49" s="330"/>
      <c r="HA49" s="331"/>
      <c r="HB49" s="332"/>
      <c r="HC49" s="333"/>
      <c r="HD49" s="330"/>
      <c r="HE49" s="331"/>
      <c r="HF49" s="332"/>
      <c r="HG49" s="333"/>
      <c r="HH49" s="330"/>
      <c r="HI49" s="331"/>
      <c r="HJ49" s="332"/>
      <c r="HK49" s="333"/>
      <c r="HL49" s="330"/>
      <c r="HM49" s="331"/>
      <c r="HN49" s="332"/>
      <c r="HO49" s="333"/>
      <c r="HP49" s="330"/>
      <c r="HQ49" s="331"/>
      <c r="HR49" s="332"/>
      <c r="HS49" s="333"/>
      <c r="HT49" s="330"/>
      <c r="HU49" s="331"/>
      <c r="HV49" s="332"/>
      <c r="HW49" s="333"/>
      <c r="HX49" s="330"/>
      <c r="HY49" s="331"/>
      <c r="HZ49" s="332"/>
      <c r="IA49" s="333"/>
      <c r="IB49" s="330"/>
      <c r="IC49" s="331"/>
      <c r="ID49" s="332"/>
      <c r="IE49" s="333"/>
      <c r="IF49" s="330"/>
      <c r="IG49" s="331"/>
      <c r="IH49" s="332"/>
      <c r="II49" s="333"/>
      <c r="IJ49" s="330"/>
      <c r="IK49" s="331"/>
      <c r="IL49" s="332"/>
      <c r="IM49" s="333"/>
      <c r="IN49" s="330"/>
      <c r="IO49" s="331"/>
      <c r="IP49" s="332"/>
      <c r="IQ49" s="333"/>
      <c r="IR49" s="330"/>
      <c r="IS49" s="331"/>
      <c r="IT49" s="332"/>
      <c r="IU49" s="333"/>
      <c r="IV49" s="330"/>
      <c r="IW49" s="331"/>
      <c r="IX49" s="332"/>
      <c r="IY49" s="333"/>
      <c r="IZ49" s="330"/>
      <c r="JA49" s="331"/>
      <c r="JB49" s="332"/>
      <c r="JC49" s="333"/>
      <c r="JD49" s="330"/>
      <c r="JE49" s="331"/>
      <c r="JF49" s="332"/>
      <c r="JG49" s="333"/>
      <c r="JH49" s="330"/>
      <c r="JI49" s="331"/>
      <c r="JJ49" s="332"/>
      <c r="JK49" s="333"/>
      <c r="JL49" s="330"/>
      <c r="JM49" s="331"/>
      <c r="JN49" s="332"/>
      <c r="JO49" s="333"/>
      <c r="JP49" s="330"/>
      <c r="JQ49" s="331"/>
      <c r="JR49" s="332"/>
      <c r="JS49" s="333"/>
      <c r="JT49" s="330"/>
      <c r="JU49" s="331"/>
      <c r="JV49" s="332"/>
      <c r="JW49" s="333"/>
      <c r="JX49" s="330"/>
      <c r="JY49" s="331"/>
      <c r="JZ49" s="332"/>
      <c r="KA49" s="333"/>
      <c r="KB49" s="330"/>
      <c r="KC49" s="331"/>
      <c r="KD49" s="332"/>
      <c r="KE49" s="333"/>
      <c r="KF49" s="330"/>
      <c r="KG49" s="331"/>
      <c r="KH49" s="332"/>
      <c r="KI49" s="333"/>
      <c r="KJ49" s="330"/>
      <c r="KK49" s="331"/>
      <c r="KL49" s="332"/>
      <c r="KM49" s="333"/>
      <c r="KN49" s="330"/>
      <c r="KO49" s="331"/>
      <c r="KP49" s="332"/>
      <c r="KQ49" s="333"/>
      <c r="KR49" s="330"/>
      <c r="KS49" s="331"/>
      <c r="KT49" s="332"/>
      <c r="KU49" s="333"/>
      <c r="KV49" s="330"/>
      <c r="KW49" s="331"/>
      <c r="KX49" s="332"/>
      <c r="KY49" s="333"/>
      <c r="KZ49" s="330"/>
      <c r="LA49" s="331"/>
      <c r="LB49" s="332"/>
      <c r="LC49" s="333"/>
      <c r="LD49" s="330"/>
      <c r="LE49" s="331"/>
      <c r="LF49" s="332"/>
      <c r="LG49" s="333"/>
      <c r="LH49" s="330"/>
      <c r="LI49" s="331"/>
      <c r="LJ49" s="332"/>
      <c r="LK49" s="333"/>
      <c r="LL49" s="330"/>
      <c r="LM49" s="331"/>
      <c r="LN49" s="332"/>
      <c r="LO49" s="333"/>
      <c r="LP49" s="330"/>
      <c r="LQ49" s="331"/>
      <c r="LR49" s="332"/>
      <c r="LS49" s="333"/>
      <c r="LT49" s="330"/>
      <c r="LU49" s="331"/>
      <c r="LV49" s="332"/>
      <c r="LW49" s="333"/>
      <c r="LX49" s="330"/>
      <c r="LY49" s="331"/>
      <c r="LZ49" s="332"/>
      <c r="MA49" s="333"/>
      <c r="MB49" s="330"/>
      <c r="MC49" s="331"/>
      <c r="MD49" s="332"/>
      <c r="ME49" s="333"/>
      <c r="MF49" s="330"/>
      <c r="MG49" s="331"/>
      <c r="MH49" s="332"/>
      <c r="MI49" s="333"/>
      <c r="MJ49" s="330"/>
      <c r="MK49" s="331"/>
      <c r="ML49" s="332"/>
      <c r="MM49" s="333"/>
      <c r="MN49" s="330"/>
      <c r="MO49" s="331"/>
      <c r="MP49" s="332"/>
      <c r="MQ49" s="333"/>
      <c r="MR49" s="330"/>
      <c r="MS49" s="331"/>
      <c r="MT49" s="332"/>
      <c r="MU49" s="333"/>
      <c r="MV49" s="330"/>
      <c r="MW49" s="331"/>
      <c r="MX49" s="332"/>
      <c r="MY49" s="333"/>
      <c r="MZ49" s="330"/>
      <c r="NA49" s="331"/>
      <c r="NB49" s="332"/>
      <c r="NC49" s="333"/>
      <c r="ND49" s="330"/>
      <c r="NE49" s="331"/>
      <c r="NF49" s="332"/>
      <c r="NG49" s="333"/>
      <c r="NH49" s="330"/>
      <c r="NI49" s="331"/>
      <c r="NJ49" s="332"/>
      <c r="NK49" s="333"/>
      <c r="NL49" s="330"/>
      <c r="NM49" s="331"/>
      <c r="NN49" s="332"/>
      <c r="NO49" s="333"/>
      <c r="NP49" s="330"/>
      <c r="NQ49" s="331"/>
      <c r="NR49" s="332"/>
      <c r="NS49" s="333"/>
      <c r="NT49" s="330"/>
      <c r="NU49" s="331"/>
      <c r="NV49" s="332"/>
      <c r="NW49" s="333"/>
      <c r="NX49" s="330"/>
      <c r="NY49" s="331"/>
      <c r="NZ49" s="332"/>
      <c r="OA49" s="333"/>
      <c r="OB49" s="330"/>
      <c r="OC49" s="331"/>
      <c r="OD49" s="332"/>
      <c r="OE49" s="333"/>
      <c r="OF49" s="330"/>
      <c r="OG49" s="331"/>
      <c r="OH49" s="332"/>
      <c r="OI49" s="333"/>
      <c r="OJ49" s="330"/>
      <c r="OK49" s="331"/>
      <c r="OL49" s="332"/>
      <c r="OM49" s="333"/>
      <c r="ON49" s="330"/>
      <c r="OO49" s="331"/>
      <c r="OP49" s="332"/>
      <c r="OQ49" s="333"/>
      <c r="OR49" s="330"/>
      <c r="OS49" s="331"/>
      <c r="OT49" s="332"/>
      <c r="OU49" s="333"/>
      <c r="OV49" s="330"/>
      <c r="OW49" s="331"/>
      <c r="OX49" s="332"/>
      <c r="OY49" s="333"/>
      <c r="OZ49" s="330"/>
      <c r="PA49" s="331"/>
      <c r="PB49" s="332"/>
      <c r="PC49" s="333"/>
      <c r="PD49" s="330"/>
      <c r="PE49" s="331"/>
      <c r="PF49" s="332"/>
      <c r="PG49" s="333"/>
      <c r="PH49" s="330"/>
      <c r="PI49" s="331"/>
      <c r="PJ49" s="332"/>
      <c r="PK49" s="333"/>
      <c r="PL49" s="330"/>
      <c r="PM49" s="331"/>
      <c r="PN49" s="332"/>
      <c r="PO49" s="333"/>
      <c r="PP49" s="330"/>
      <c r="PQ49" s="331"/>
      <c r="PR49" s="332"/>
      <c r="PS49" s="333"/>
      <c r="PT49" s="330"/>
      <c r="PU49" s="331"/>
      <c r="PV49" s="332"/>
      <c r="PW49" s="333"/>
      <c r="PX49" s="330"/>
      <c r="PY49" s="331"/>
      <c r="PZ49" s="332"/>
      <c r="QA49" s="333"/>
      <c r="QB49" s="330"/>
      <c r="QC49" s="331"/>
      <c r="QD49" s="332"/>
      <c r="QE49" s="333"/>
      <c r="QF49" s="330"/>
      <c r="QG49" s="331"/>
      <c r="QH49" s="332"/>
      <c r="QI49" s="333"/>
      <c r="QJ49" s="330"/>
      <c r="QK49" s="331"/>
      <c r="QL49" s="332"/>
      <c r="QM49" s="333"/>
      <c r="QN49" s="330"/>
      <c r="QO49" s="331"/>
      <c r="QP49" s="332"/>
      <c r="QQ49" s="333"/>
      <c r="QR49" s="330"/>
      <c r="QS49" s="331"/>
      <c r="QT49" s="332"/>
      <c r="QU49" s="333"/>
      <c r="QV49" s="330"/>
      <c r="QW49" s="331"/>
      <c r="QX49" s="332"/>
      <c r="QY49" s="333"/>
      <c r="QZ49" s="330"/>
      <c r="RA49" s="331"/>
      <c r="RB49" s="332"/>
      <c r="RC49" s="333"/>
      <c r="RD49" s="330"/>
      <c r="RE49" s="331"/>
      <c r="RF49" s="332"/>
      <c r="RG49" s="333"/>
      <c r="RH49" s="330"/>
      <c r="RI49" s="331"/>
      <c r="RJ49" s="332"/>
      <c r="RK49" s="333"/>
      <c r="RL49" s="330"/>
      <c r="RM49" s="331"/>
      <c r="RN49" s="332"/>
      <c r="RO49" s="333"/>
      <c r="RP49" s="330"/>
      <c r="RQ49" s="331"/>
      <c r="RR49" s="332"/>
      <c r="RS49" s="333"/>
      <c r="RT49" s="330"/>
      <c r="RU49" s="331"/>
      <c r="RV49" s="332"/>
      <c r="RW49" s="333"/>
      <c r="RX49" s="330"/>
      <c r="RY49" s="331"/>
      <c r="RZ49" s="332"/>
      <c r="SA49" s="333"/>
      <c r="SB49" s="330"/>
      <c r="SC49" s="331"/>
      <c r="SD49" s="332"/>
      <c r="SE49" s="333"/>
      <c r="SF49" s="330"/>
      <c r="SG49" s="331"/>
      <c r="SH49" s="332"/>
      <c r="SI49" s="333"/>
      <c r="SJ49" s="330"/>
      <c r="SK49" s="331"/>
      <c r="SL49" s="332"/>
      <c r="SM49" s="333"/>
      <c r="SN49" s="330"/>
      <c r="SO49" s="331"/>
      <c r="SP49" s="332"/>
      <c r="SQ49" s="333"/>
      <c r="SR49" s="330"/>
      <c r="SS49" s="331"/>
      <c r="ST49" s="332"/>
      <c r="SU49" s="333"/>
      <c r="SV49" s="330"/>
      <c r="SW49" s="331"/>
      <c r="SX49" s="332"/>
      <c r="SY49" s="333"/>
      <c r="SZ49" s="330"/>
      <c r="TA49" s="331"/>
      <c r="TB49" s="332"/>
      <c r="TC49" s="333"/>
      <c r="TD49" s="330"/>
      <c r="TE49" s="331"/>
      <c r="TF49" s="332"/>
      <c r="TG49" s="333"/>
      <c r="TH49" s="330"/>
      <c r="TI49" s="331"/>
      <c r="TJ49" s="332"/>
      <c r="TK49" s="333"/>
      <c r="TL49" s="330"/>
      <c r="TM49" s="331"/>
      <c r="TN49" s="332"/>
      <c r="TO49" s="333"/>
      <c r="TP49" s="330"/>
      <c r="TQ49" s="331"/>
      <c r="TR49" s="332"/>
      <c r="TS49" s="333"/>
      <c r="TT49" s="330"/>
      <c r="TU49" s="331"/>
      <c r="TV49" s="332"/>
      <c r="TW49" s="333"/>
      <c r="TX49" s="330"/>
      <c r="TY49" s="331"/>
      <c r="TZ49" s="332"/>
      <c r="UA49" s="333"/>
      <c r="UB49" s="330"/>
      <c r="UC49" s="331"/>
      <c r="UD49" s="332"/>
      <c r="UE49" s="333"/>
      <c r="UF49" s="330"/>
      <c r="UG49" s="331"/>
      <c r="UH49" s="332"/>
      <c r="UI49" s="333"/>
      <c r="UJ49" s="330"/>
      <c r="UK49" s="331"/>
      <c r="UL49" s="332"/>
      <c r="UM49" s="333"/>
      <c r="UN49" s="330"/>
      <c r="UO49" s="331"/>
      <c r="UP49" s="332"/>
      <c r="UQ49" s="333"/>
      <c r="UR49" s="330"/>
      <c r="US49" s="331"/>
      <c r="UT49" s="332"/>
      <c r="UU49" s="333"/>
      <c r="UV49" s="330"/>
      <c r="UW49" s="331"/>
      <c r="UX49" s="332"/>
      <c r="UY49" s="333"/>
      <c r="UZ49" s="330"/>
      <c r="VA49" s="331"/>
      <c r="VB49" s="332"/>
      <c r="VC49" s="333"/>
      <c r="VD49" s="330"/>
      <c r="VE49" s="331"/>
      <c r="VF49" s="332"/>
      <c r="VG49" s="333"/>
      <c r="VH49" s="330"/>
      <c r="VI49" s="331"/>
      <c r="VJ49" s="332"/>
      <c r="VK49" s="333"/>
      <c r="VL49" s="330"/>
      <c r="VM49" s="331"/>
      <c r="VN49" s="332"/>
      <c r="VO49" s="333"/>
      <c r="VP49" s="330"/>
      <c r="VQ49" s="331"/>
      <c r="VR49" s="332"/>
      <c r="VS49" s="333"/>
      <c r="VT49" s="330"/>
      <c r="VU49" s="331"/>
      <c r="VV49" s="332"/>
      <c r="VW49" s="333"/>
      <c r="VX49" s="330"/>
      <c r="VY49" s="331"/>
      <c r="VZ49" s="332"/>
      <c r="WA49" s="333"/>
      <c r="WB49" s="330"/>
      <c r="WC49" s="331"/>
      <c r="WD49" s="332"/>
      <c r="WE49" s="333"/>
      <c r="WF49" s="330"/>
      <c r="WG49" s="331"/>
      <c r="WH49" s="332"/>
      <c r="WI49" s="333"/>
      <c r="WJ49" s="330"/>
      <c r="WK49" s="331"/>
      <c r="WL49" s="332"/>
      <c r="WM49" s="333"/>
      <c r="WN49" s="330"/>
      <c r="WO49" s="331"/>
      <c r="WP49" s="332"/>
      <c r="WQ49" s="333"/>
      <c r="WR49" s="330"/>
      <c r="WS49" s="331"/>
      <c r="WT49" s="332"/>
      <c r="WU49" s="333"/>
      <c r="WV49" s="330"/>
      <c r="WW49" s="331"/>
      <c r="WX49" s="332"/>
      <c r="WY49" s="333"/>
      <c r="WZ49" s="330"/>
      <c r="XA49" s="331"/>
      <c r="XB49" s="332"/>
      <c r="XC49" s="333"/>
      <c r="XD49" s="330"/>
      <c r="XE49" s="331"/>
      <c r="XF49" s="332"/>
      <c r="XG49" s="333"/>
      <c r="XH49" s="330"/>
      <c r="XI49" s="331"/>
      <c r="XJ49" s="332"/>
      <c r="XK49" s="333"/>
      <c r="XL49" s="330"/>
      <c r="XM49" s="331"/>
      <c r="XN49" s="332"/>
      <c r="XO49" s="333"/>
      <c r="XP49" s="330"/>
      <c r="XQ49" s="331"/>
      <c r="XR49" s="332"/>
      <c r="XS49" s="333"/>
      <c r="XT49" s="330"/>
      <c r="XU49" s="331"/>
      <c r="XV49" s="332"/>
      <c r="XW49" s="333"/>
      <c r="XX49" s="330"/>
      <c r="XY49" s="331"/>
      <c r="XZ49" s="332"/>
      <c r="YA49" s="333"/>
      <c r="YB49" s="330"/>
      <c r="YC49" s="331"/>
      <c r="YD49" s="332"/>
      <c r="YE49" s="333"/>
      <c r="YF49" s="330"/>
      <c r="YG49" s="331"/>
      <c r="YH49" s="332"/>
      <c r="YI49" s="333"/>
      <c r="YJ49" s="330"/>
      <c r="YK49" s="331"/>
      <c r="YL49" s="332"/>
      <c r="YM49" s="333"/>
      <c r="YN49" s="330"/>
      <c r="YO49" s="331"/>
      <c r="YP49" s="332"/>
      <c r="YQ49" s="333"/>
      <c r="YR49" s="330"/>
      <c r="YS49" s="331"/>
      <c r="YT49" s="332"/>
      <c r="YU49" s="333"/>
      <c r="YV49" s="330"/>
      <c r="YW49" s="331"/>
      <c r="YX49" s="332"/>
      <c r="YY49" s="333"/>
      <c r="YZ49" s="330"/>
      <c r="ZA49" s="331"/>
      <c r="ZB49" s="332"/>
      <c r="ZC49" s="333"/>
      <c r="ZD49" s="330"/>
      <c r="ZE49" s="331"/>
      <c r="ZF49" s="332"/>
      <c r="ZG49" s="333"/>
      <c r="ZH49" s="330"/>
      <c r="ZI49" s="331"/>
      <c r="ZJ49" s="332"/>
      <c r="ZK49" s="333"/>
      <c r="ZL49" s="330"/>
      <c r="ZM49" s="331"/>
      <c r="ZN49" s="332"/>
      <c r="ZO49" s="333"/>
      <c r="ZP49" s="330"/>
      <c r="ZQ49" s="331"/>
      <c r="ZR49" s="332"/>
      <c r="ZS49" s="333"/>
      <c r="ZT49" s="330"/>
      <c r="ZU49" s="331"/>
      <c r="ZV49" s="332"/>
      <c r="ZW49" s="333"/>
      <c r="ZX49" s="330"/>
      <c r="ZY49" s="331"/>
      <c r="ZZ49" s="332"/>
      <c r="AAA49" s="333"/>
      <c r="AAB49" s="330"/>
      <c r="AAC49" s="331"/>
      <c r="AAD49" s="332"/>
      <c r="AAE49" s="333"/>
      <c r="AAF49" s="330"/>
      <c r="AAG49" s="331"/>
      <c r="AAH49" s="332"/>
      <c r="AAI49" s="333"/>
      <c r="AAJ49" s="330"/>
      <c r="AAK49" s="331"/>
      <c r="AAL49" s="332"/>
      <c r="AAM49" s="333"/>
      <c r="AAN49" s="330"/>
      <c r="AAO49" s="331"/>
      <c r="AAP49" s="332"/>
      <c r="AAQ49" s="333"/>
      <c r="AAR49" s="330"/>
      <c r="AAS49" s="331"/>
      <c r="AAT49" s="332"/>
      <c r="AAU49" s="333"/>
      <c r="AAV49" s="330"/>
      <c r="AAW49" s="331"/>
      <c r="AAX49" s="332"/>
      <c r="AAY49" s="333"/>
      <c r="AAZ49" s="330"/>
      <c r="ABA49" s="331"/>
      <c r="ABB49" s="332"/>
      <c r="ABC49" s="333"/>
      <c r="ABD49" s="330"/>
      <c r="ABE49" s="331"/>
      <c r="ABF49" s="332"/>
      <c r="ABG49" s="333"/>
      <c r="ABH49" s="330"/>
      <c r="ABI49" s="331"/>
      <c r="ABJ49" s="332"/>
      <c r="ABK49" s="333"/>
      <c r="ABL49" s="330"/>
      <c r="ABM49" s="331"/>
      <c r="ABN49" s="332"/>
      <c r="ABO49" s="333"/>
      <c r="ABP49" s="330"/>
      <c r="ABQ49" s="331"/>
      <c r="ABR49" s="332"/>
      <c r="ABS49" s="333"/>
      <c r="ABT49" s="330"/>
      <c r="ABU49" s="331"/>
      <c r="ABV49" s="332"/>
      <c r="ABW49" s="333"/>
      <c r="ABX49" s="330"/>
      <c r="ABY49" s="331"/>
      <c r="ABZ49" s="332"/>
      <c r="ACA49" s="333"/>
      <c r="ACB49" s="330"/>
      <c r="ACC49" s="331"/>
      <c r="ACD49" s="332"/>
      <c r="ACE49" s="333"/>
      <c r="ACF49" s="330"/>
      <c r="ACG49" s="331"/>
      <c r="ACH49" s="332"/>
      <c r="ACI49" s="333"/>
      <c r="ACJ49" s="330"/>
      <c r="ACK49" s="331"/>
      <c r="ACL49" s="332"/>
      <c r="ACM49" s="333"/>
      <c r="ACN49" s="330"/>
      <c r="ACO49" s="331"/>
      <c r="ACP49" s="332"/>
      <c r="ACQ49" s="333"/>
      <c r="ACR49" s="330"/>
      <c r="ACS49" s="331"/>
      <c r="ACT49" s="332"/>
      <c r="ACU49" s="333"/>
      <c r="ACV49" s="330"/>
      <c r="ACW49" s="331"/>
      <c r="ACX49" s="332"/>
      <c r="ACY49" s="333"/>
      <c r="ACZ49" s="330"/>
      <c r="ADA49" s="331"/>
      <c r="ADB49" s="332"/>
      <c r="ADC49" s="333"/>
      <c r="ADD49" s="330"/>
      <c r="ADE49" s="331"/>
      <c r="ADF49" s="332"/>
      <c r="ADG49" s="333"/>
      <c r="ADH49" s="330"/>
      <c r="ADI49" s="331"/>
      <c r="ADJ49" s="332"/>
      <c r="ADK49" s="333"/>
      <c r="ADL49" s="330"/>
      <c r="ADM49" s="331"/>
      <c r="ADN49" s="332"/>
      <c r="ADO49" s="333"/>
      <c r="ADP49" s="330"/>
      <c r="ADQ49" s="331"/>
      <c r="ADR49" s="332"/>
      <c r="ADS49" s="333"/>
      <c r="ADT49" s="330"/>
      <c r="ADU49" s="331"/>
      <c r="ADV49" s="332"/>
      <c r="ADW49" s="333"/>
      <c r="ADX49" s="330"/>
      <c r="ADY49" s="331"/>
      <c r="ADZ49" s="332"/>
      <c r="AEA49" s="333"/>
      <c r="AEB49" s="330"/>
      <c r="AEC49" s="331"/>
      <c r="AED49" s="332"/>
      <c r="AEE49" s="333"/>
      <c r="AEF49" s="330"/>
      <c r="AEG49" s="331"/>
      <c r="AEH49" s="332"/>
      <c r="AEI49" s="333"/>
      <c r="AEJ49" s="330"/>
      <c r="AEK49" s="331"/>
      <c r="AEL49" s="332"/>
      <c r="AEM49" s="333"/>
      <c r="AEN49" s="330"/>
      <c r="AEO49" s="331"/>
      <c r="AEP49" s="332"/>
      <c r="AEQ49" s="333"/>
      <c r="AER49" s="330"/>
      <c r="AES49" s="331"/>
      <c r="AET49" s="332"/>
      <c r="AEU49" s="333"/>
      <c r="AEV49" s="330"/>
      <c r="AEW49" s="331"/>
      <c r="AEX49" s="332"/>
      <c r="AEY49" s="333"/>
      <c r="AEZ49" s="330"/>
      <c r="AFA49" s="331"/>
      <c r="AFB49" s="332"/>
      <c r="AFC49" s="333"/>
      <c r="AFD49" s="330"/>
      <c r="AFE49" s="331"/>
      <c r="AFF49" s="332"/>
      <c r="AFG49" s="333"/>
      <c r="AFH49" s="330"/>
      <c r="AFI49" s="331"/>
      <c r="AFJ49" s="332"/>
      <c r="AFK49" s="333"/>
      <c r="AFL49" s="330"/>
      <c r="AFM49" s="331"/>
      <c r="AFN49" s="332"/>
      <c r="AFO49" s="333"/>
      <c r="AFP49" s="330"/>
      <c r="AFQ49" s="331"/>
      <c r="AFR49" s="332"/>
      <c r="AFS49" s="333"/>
      <c r="AFT49" s="330"/>
      <c r="AFU49" s="331"/>
      <c r="AFV49" s="332"/>
      <c r="AFW49" s="333"/>
      <c r="AFX49" s="330"/>
      <c r="AFY49" s="331"/>
      <c r="AFZ49" s="332"/>
      <c r="AGA49" s="333"/>
      <c r="AGB49" s="330"/>
      <c r="AGC49" s="331"/>
      <c r="AGD49" s="332"/>
      <c r="AGE49" s="333"/>
      <c r="AGF49" s="330"/>
      <c r="AGG49" s="331"/>
      <c r="AGH49" s="332"/>
      <c r="AGI49" s="333"/>
      <c r="AGJ49" s="330"/>
      <c r="AGK49" s="331"/>
      <c r="AGL49" s="332"/>
      <c r="AGM49" s="333"/>
      <c r="AGN49" s="330"/>
      <c r="AGO49" s="331"/>
      <c r="AGP49" s="332"/>
      <c r="AGQ49" s="333"/>
      <c r="AGR49" s="330"/>
      <c r="AGS49" s="331"/>
      <c r="AGT49" s="332"/>
      <c r="AGU49" s="333"/>
      <c r="AGV49" s="330"/>
      <c r="AGW49" s="331"/>
      <c r="AGX49" s="332"/>
      <c r="AGY49" s="333"/>
      <c r="AGZ49" s="330"/>
      <c r="AHA49" s="331"/>
      <c r="AHB49" s="332"/>
      <c r="AHC49" s="333"/>
      <c r="AHD49" s="330"/>
      <c r="AHE49" s="331"/>
      <c r="AHF49" s="332"/>
      <c r="AHG49" s="333"/>
      <c r="AHH49" s="330"/>
      <c r="AHI49" s="331"/>
      <c r="AHJ49" s="332"/>
      <c r="AHK49" s="333"/>
      <c r="AHL49" s="330"/>
      <c r="AHM49" s="331"/>
      <c r="AHN49" s="332"/>
      <c r="AHO49" s="333"/>
      <c r="AHP49" s="330"/>
      <c r="AHQ49" s="331"/>
      <c r="AHR49" s="332"/>
      <c r="AHS49" s="333"/>
      <c r="AHT49" s="330"/>
      <c r="AHU49" s="331"/>
      <c r="AHV49" s="332"/>
      <c r="AHW49" s="333"/>
      <c r="AHX49" s="330"/>
      <c r="AHY49" s="331"/>
      <c r="AHZ49" s="332"/>
      <c r="AIA49" s="333"/>
      <c r="AIB49" s="330"/>
      <c r="AIC49" s="331"/>
      <c r="AID49" s="332"/>
      <c r="AIE49" s="333"/>
      <c r="AIF49" s="330"/>
      <c r="AIG49" s="331"/>
      <c r="AIH49" s="332"/>
      <c r="AII49" s="333"/>
      <c r="AIJ49" s="330"/>
      <c r="AIK49" s="331"/>
      <c r="AIL49" s="332"/>
      <c r="AIM49" s="333"/>
      <c r="AIN49" s="330"/>
      <c r="AIO49" s="331"/>
      <c r="AIP49" s="332"/>
      <c r="AIQ49" s="333"/>
      <c r="AIR49" s="330"/>
      <c r="AIS49" s="331"/>
      <c r="AIT49" s="332"/>
      <c r="AIU49" s="333"/>
      <c r="AIV49" s="330"/>
      <c r="AIW49" s="331"/>
      <c r="AIX49" s="332"/>
      <c r="AIY49" s="333"/>
      <c r="AIZ49" s="330"/>
      <c r="AJA49" s="331"/>
      <c r="AJB49" s="332"/>
      <c r="AJC49" s="333"/>
      <c r="AJD49" s="330"/>
      <c r="AJE49" s="331"/>
      <c r="AJF49" s="332"/>
      <c r="AJG49" s="333"/>
      <c r="AJH49" s="330"/>
      <c r="AJI49" s="331"/>
      <c r="AJJ49" s="332"/>
      <c r="AJK49" s="333"/>
      <c r="AJL49" s="330"/>
      <c r="AJM49" s="331"/>
      <c r="AJN49" s="332"/>
      <c r="AJO49" s="333"/>
      <c r="AJP49" s="330"/>
      <c r="AJQ49" s="331"/>
      <c r="AJR49" s="332"/>
      <c r="AJS49" s="333"/>
      <c r="AJT49" s="330"/>
      <c r="AJU49" s="331"/>
      <c r="AJV49" s="332"/>
      <c r="AJW49" s="333"/>
      <c r="AJX49" s="330"/>
      <c r="AJY49" s="331"/>
      <c r="AJZ49" s="332"/>
      <c r="AKA49" s="333"/>
      <c r="AKB49" s="330"/>
      <c r="AKC49" s="331"/>
      <c r="AKD49" s="332"/>
      <c r="AKE49" s="333"/>
      <c r="AKF49" s="330"/>
      <c r="AKG49" s="331"/>
      <c r="AKH49" s="332"/>
      <c r="AKI49" s="333"/>
      <c r="AKJ49" s="330"/>
      <c r="AKK49" s="331"/>
      <c r="AKL49" s="332"/>
      <c r="AKM49" s="333"/>
      <c r="AKN49" s="330"/>
      <c r="AKO49" s="331"/>
      <c r="AKP49" s="332"/>
      <c r="AKQ49" s="333"/>
      <c r="AKR49" s="330"/>
      <c r="AKS49" s="331"/>
      <c r="AKT49" s="332"/>
      <c r="AKU49" s="333"/>
      <c r="AKV49" s="330"/>
      <c r="AKW49" s="331"/>
      <c r="AKX49" s="332"/>
      <c r="AKY49" s="333"/>
      <c r="AKZ49" s="330"/>
      <c r="ALA49" s="331"/>
      <c r="ALB49" s="332"/>
      <c r="ALC49" s="333"/>
      <c r="ALD49" s="330"/>
      <c r="ALE49" s="331"/>
      <c r="ALF49" s="332"/>
      <c r="ALG49" s="333"/>
      <c r="ALH49" s="330"/>
      <c r="ALI49" s="331"/>
      <c r="ALJ49" s="332"/>
      <c r="ALK49" s="333"/>
      <c r="ALL49" s="330"/>
      <c r="ALM49" s="331"/>
      <c r="ALN49" s="332"/>
      <c r="ALO49" s="333"/>
      <c r="ALP49" s="330"/>
      <c r="ALQ49" s="331"/>
      <c r="ALR49" s="332"/>
      <c r="ALS49" s="333"/>
      <c r="ALT49" s="330"/>
      <c r="ALU49" s="331"/>
      <c r="ALV49" s="332"/>
      <c r="ALW49" s="333"/>
      <c r="ALX49" s="330"/>
      <c r="ALY49" s="331"/>
      <c r="ALZ49" s="332"/>
      <c r="AMA49" s="333"/>
      <c r="AMB49" s="330"/>
      <c r="AMC49" s="331"/>
      <c r="AMD49" s="332"/>
      <c r="AME49" s="333"/>
      <c r="AMF49" s="330"/>
      <c r="AMG49" s="331"/>
      <c r="AMH49" s="332"/>
      <c r="AMI49" s="333"/>
      <c r="AMJ49" s="330"/>
      <c r="AMK49" s="331"/>
      <c r="AML49" s="332"/>
      <c r="AMM49" s="333"/>
      <c r="AMN49" s="330"/>
      <c r="AMO49" s="331"/>
      <c r="AMP49" s="332"/>
      <c r="AMQ49" s="333"/>
      <c r="AMR49" s="330"/>
      <c r="AMS49" s="331"/>
      <c r="AMT49" s="332"/>
      <c r="AMU49" s="333"/>
      <c r="AMV49" s="330"/>
      <c r="AMW49" s="331"/>
      <c r="AMX49" s="332"/>
      <c r="AMY49" s="333"/>
      <c r="AMZ49" s="330"/>
      <c r="ANA49" s="331"/>
      <c r="ANB49" s="332"/>
      <c r="ANC49" s="333"/>
      <c r="AND49" s="330"/>
      <c r="ANE49" s="331"/>
      <c r="ANF49" s="332"/>
      <c r="ANG49" s="333"/>
      <c r="ANH49" s="330"/>
      <c r="ANI49" s="331"/>
      <c r="ANJ49" s="332"/>
      <c r="ANK49" s="333"/>
      <c r="ANL49" s="330"/>
      <c r="ANM49" s="331"/>
      <c r="ANN49" s="332"/>
      <c r="ANO49" s="333"/>
      <c r="ANP49" s="330"/>
      <c r="ANQ49" s="331"/>
      <c r="ANR49" s="332"/>
      <c r="ANS49" s="333"/>
      <c r="ANT49" s="330"/>
      <c r="ANU49" s="331"/>
      <c r="ANV49" s="332"/>
      <c r="ANW49" s="333"/>
      <c r="ANX49" s="330"/>
      <c r="ANY49" s="331"/>
      <c r="ANZ49" s="332"/>
      <c r="AOA49" s="333"/>
      <c r="AOB49" s="330"/>
      <c r="AOC49" s="331"/>
      <c r="AOD49" s="332"/>
      <c r="AOE49" s="333"/>
      <c r="AOF49" s="330"/>
      <c r="AOG49" s="331"/>
      <c r="AOH49" s="332"/>
      <c r="AOI49" s="333"/>
      <c r="AOJ49" s="330"/>
      <c r="AOK49" s="331"/>
      <c r="AOL49" s="332"/>
      <c r="AOM49" s="333"/>
      <c r="AON49" s="330"/>
      <c r="AOO49" s="331"/>
      <c r="AOP49" s="332"/>
      <c r="AOQ49" s="333"/>
      <c r="AOR49" s="330"/>
      <c r="AOS49" s="331"/>
      <c r="AOT49" s="332"/>
      <c r="AOU49" s="333"/>
      <c r="AOV49" s="330"/>
      <c r="AOW49" s="331"/>
      <c r="AOX49" s="332"/>
      <c r="AOY49" s="333"/>
      <c r="AOZ49" s="330"/>
      <c r="APA49" s="331"/>
      <c r="APB49" s="332"/>
      <c r="APC49" s="333"/>
      <c r="APD49" s="330"/>
      <c r="APE49" s="331"/>
      <c r="APF49" s="332"/>
      <c r="APG49" s="333"/>
      <c r="APH49" s="330"/>
      <c r="API49" s="331"/>
      <c r="APJ49" s="332"/>
      <c r="APK49" s="333"/>
      <c r="APL49" s="330"/>
      <c r="APM49" s="331"/>
      <c r="APN49" s="332"/>
      <c r="APO49" s="333"/>
      <c r="APP49" s="330"/>
      <c r="APQ49" s="331"/>
      <c r="APR49" s="332"/>
      <c r="APS49" s="333"/>
      <c r="APT49" s="330"/>
      <c r="APU49" s="331"/>
      <c r="APV49" s="332"/>
      <c r="APW49" s="333"/>
      <c r="APX49" s="330"/>
      <c r="APY49" s="331"/>
      <c r="APZ49" s="332"/>
      <c r="AQA49" s="333"/>
      <c r="AQB49" s="330"/>
      <c r="AQC49" s="331"/>
      <c r="AQD49" s="332"/>
      <c r="AQE49" s="333"/>
      <c r="AQF49" s="330"/>
      <c r="AQG49" s="331"/>
      <c r="AQH49" s="332"/>
      <c r="AQI49" s="333"/>
      <c r="AQJ49" s="330"/>
      <c r="AQK49" s="331"/>
      <c r="AQL49" s="332"/>
      <c r="AQM49" s="333"/>
      <c r="AQN49" s="330"/>
      <c r="AQO49" s="331"/>
      <c r="AQP49" s="332"/>
      <c r="AQQ49" s="333"/>
      <c r="AQR49" s="330"/>
      <c r="AQS49" s="331"/>
      <c r="AQT49" s="332"/>
      <c r="AQU49" s="333"/>
      <c r="AQV49" s="330"/>
      <c r="AQW49" s="331"/>
      <c r="AQX49" s="332"/>
      <c r="AQY49" s="333"/>
      <c r="AQZ49" s="330"/>
      <c r="ARA49" s="331"/>
      <c r="ARB49" s="332"/>
      <c r="ARC49" s="333"/>
      <c r="ARD49" s="330"/>
      <c r="ARE49" s="331"/>
      <c r="ARF49" s="332"/>
      <c r="ARG49" s="333"/>
      <c r="ARH49" s="330"/>
      <c r="ARI49" s="331"/>
      <c r="ARJ49" s="332"/>
      <c r="ARK49" s="333"/>
      <c r="ARL49" s="330"/>
      <c r="ARM49" s="331"/>
      <c r="ARN49" s="332"/>
      <c r="ARO49" s="333"/>
      <c r="ARP49" s="330"/>
      <c r="ARQ49" s="331"/>
      <c r="ARR49" s="332"/>
      <c r="ARS49" s="333"/>
      <c r="ART49" s="330"/>
      <c r="ARU49" s="331"/>
      <c r="ARV49" s="332"/>
      <c r="ARW49" s="333"/>
      <c r="ARX49" s="330"/>
      <c r="ARY49" s="331"/>
      <c r="ARZ49" s="332"/>
      <c r="ASA49" s="333"/>
      <c r="ASB49" s="330"/>
      <c r="ASC49" s="331"/>
      <c r="ASD49" s="332"/>
      <c r="ASE49" s="333"/>
      <c r="ASF49" s="330"/>
      <c r="ASG49" s="331"/>
      <c r="ASH49" s="332"/>
      <c r="ASI49" s="333"/>
      <c r="ASJ49" s="330"/>
      <c r="ASK49" s="331"/>
      <c r="ASL49" s="332"/>
      <c r="ASM49" s="333"/>
      <c r="ASN49" s="330"/>
      <c r="ASO49" s="331"/>
      <c r="ASP49" s="332"/>
      <c r="ASQ49" s="333"/>
      <c r="ASR49" s="330"/>
      <c r="ASS49" s="331"/>
      <c r="AST49" s="332"/>
      <c r="ASU49" s="333"/>
      <c r="ASV49" s="330"/>
      <c r="ASW49" s="331"/>
      <c r="ASX49" s="332"/>
      <c r="ASY49" s="333"/>
      <c r="ASZ49" s="330"/>
      <c r="ATA49" s="331"/>
      <c r="ATB49" s="332"/>
      <c r="ATC49" s="333"/>
      <c r="ATD49" s="330"/>
      <c r="ATE49" s="331"/>
      <c r="ATF49" s="332"/>
      <c r="ATG49" s="333"/>
      <c r="ATH49" s="330"/>
      <c r="ATI49" s="331"/>
      <c r="ATJ49" s="332"/>
      <c r="ATK49" s="333"/>
      <c r="ATL49" s="330"/>
      <c r="ATM49" s="331"/>
      <c r="ATN49" s="332"/>
      <c r="ATO49" s="333"/>
      <c r="ATP49" s="330"/>
      <c r="ATQ49" s="331"/>
      <c r="ATR49" s="332"/>
      <c r="ATS49" s="333"/>
      <c r="ATT49" s="330"/>
      <c r="ATU49" s="331"/>
      <c r="ATV49" s="332"/>
      <c r="ATW49" s="333"/>
      <c r="ATX49" s="330"/>
      <c r="ATY49" s="331"/>
      <c r="ATZ49" s="332"/>
      <c r="AUA49" s="333"/>
      <c r="AUB49" s="330"/>
      <c r="AUC49" s="331"/>
      <c r="AUD49" s="332"/>
      <c r="AUE49" s="333"/>
      <c r="AUF49" s="330"/>
      <c r="AUG49" s="331"/>
      <c r="AUH49" s="332"/>
      <c r="AUI49" s="333"/>
      <c r="AUJ49" s="330"/>
      <c r="AUK49" s="331"/>
      <c r="AUL49" s="332"/>
      <c r="AUM49" s="333"/>
      <c r="AUN49" s="330"/>
      <c r="AUO49" s="331"/>
      <c r="AUP49" s="332"/>
      <c r="AUQ49" s="333"/>
      <c r="AUR49" s="330"/>
      <c r="AUS49" s="331"/>
      <c r="AUT49" s="332"/>
      <c r="AUU49" s="333"/>
      <c r="AUV49" s="330"/>
      <c r="AUW49" s="331"/>
      <c r="AUX49" s="332"/>
      <c r="AUY49" s="333"/>
      <c r="AUZ49" s="330"/>
      <c r="AVA49" s="331"/>
      <c r="AVB49" s="332"/>
      <c r="AVC49" s="333"/>
      <c r="AVD49" s="330"/>
      <c r="AVE49" s="331"/>
      <c r="AVF49" s="332"/>
      <c r="AVG49" s="333"/>
      <c r="AVH49" s="330"/>
      <c r="AVI49" s="331"/>
      <c r="AVJ49" s="332"/>
      <c r="AVK49" s="333"/>
      <c r="AVL49" s="330"/>
      <c r="AVM49" s="331"/>
      <c r="AVN49" s="332"/>
      <c r="AVO49" s="333"/>
      <c r="AVP49" s="330"/>
      <c r="AVQ49" s="331"/>
      <c r="AVR49" s="332"/>
      <c r="AVS49" s="333"/>
      <c r="AVT49" s="330"/>
      <c r="AVU49" s="331"/>
      <c r="AVV49" s="332"/>
      <c r="AVW49" s="333"/>
      <c r="AVX49" s="330"/>
      <c r="AVY49" s="331"/>
      <c r="AVZ49" s="332"/>
      <c r="AWA49" s="333"/>
      <c r="AWB49" s="330"/>
      <c r="AWC49" s="331"/>
      <c r="AWD49" s="332"/>
      <c r="AWE49" s="333"/>
      <c r="AWF49" s="330"/>
      <c r="AWG49" s="331"/>
      <c r="AWH49" s="332"/>
      <c r="AWI49" s="333"/>
      <c r="AWJ49" s="330"/>
      <c r="AWK49" s="331"/>
      <c r="AWL49" s="332"/>
      <c r="AWM49" s="333"/>
      <c r="AWN49" s="330"/>
      <c r="AWO49" s="331"/>
      <c r="AWP49" s="332"/>
      <c r="AWQ49" s="333"/>
      <c r="AWR49" s="330"/>
      <c r="AWS49" s="331"/>
      <c r="AWT49" s="332"/>
      <c r="AWU49" s="333"/>
      <c r="AWV49" s="330"/>
      <c r="AWW49" s="331"/>
      <c r="AWX49" s="332"/>
      <c r="AWY49" s="333"/>
      <c r="AWZ49" s="330"/>
      <c r="AXA49" s="331"/>
      <c r="AXB49" s="332"/>
      <c r="AXC49" s="333"/>
      <c r="AXD49" s="330"/>
      <c r="AXE49" s="331"/>
      <c r="AXF49" s="332"/>
      <c r="AXG49" s="333"/>
      <c r="AXH49" s="330"/>
      <c r="AXI49" s="331"/>
      <c r="AXJ49" s="332"/>
      <c r="AXK49" s="333"/>
      <c r="AXL49" s="330"/>
      <c r="AXM49" s="331"/>
      <c r="AXN49" s="332"/>
      <c r="AXO49" s="333"/>
      <c r="AXP49" s="330"/>
      <c r="AXQ49" s="331"/>
      <c r="AXR49" s="332"/>
      <c r="AXS49" s="333"/>
      <c r="AXT49" s="330"/>
      <c r="AXU49" s="331"/>
      <c r="AXV49" s="332"/>
      <c r="AXW49" s="333"/>
      <c r="AXX49" s="330"/>
      <c r="AXY49" s="331"/>
      <c r="AXZ49" s="332"/>
      <c r="AYA49" s="333"/>
      <c r="AYB49" s="330"/>
      <c r="AYC49" s="331"/>
      <c r="AYD49" s="332"/>
      <c r="AYE49" s="333"/>
      <c r="AYF49" s="330"/>
      <c r="AYG49" s="331"/>
      <c r="AYH49" s="332"/>
      <c r="AYI49" s="333"/>
      <c r="AYJ49" s="330"/>
      <c r="AYK49" s="331"/>
      <c r="AYL49" s="332"/>
      <c r="AYM49" s="333"/>
      <c r="AYN49" s="330"/>
      <c r="AYO49" s="331"/>
      <c r="AYP49" s="332"/>
      <c r="AYQ49" s="333"/>
      <c r="AYR49" s="330"/>
      <c r="AYS49" s="331"/>
      <c r="AYT49" s="332"/>
      <c r="AYU49" s="333"/>
      <c r="AYV49" s="330"/>
      <c r="AYW49" s="331"/>
      <c r="AYX49" s="332"/>
      <c r="AYY49" s="333"/>
      <c r="AYZ49" s="330"/>
      <c r="AZA49" s="331"/>
      <c r="AZB49" s="332"/>
      <c r="AZC49" s="333"/>
      <c r="AZD49" s="330"/>
      <c r="AZE49" s="331"/>
      <c r="AZF49" s="332"/>
      <c r="AZG49" s="333"/>
      <c r="AZH49" s="330"/>
      <c r="AZI49" s="331"/>
      <c r="AZJ49" s="332"/>
      <c r="AZK49" s="333"/>
      <c r="AZL49" s="330"/>
      <c r="AZM49" s="331"/>
      <c r="AZN49" s="332"/>
      <c r="AZO49" s="333"/>
      <c r="AZP49" s="330"/>
      <c r="AZQ49" s="331"/>
      <c r="AZR49" s="332"/>
      <c r="AZS49" s="333"/>
      <c r="AZT49" s="330"/>
      <c r="AZU49" s="331"/>
      <c r="AZV49" s="332"/>
      <c r="AZW49" s="333"/>
      <c r="AZX49" s="330"/>
      <c r="AZY49" s="331"/>
      <c r="AZZ49" s="332"/>
      <c r="BAA49" s="333"/>
      <c r="BAB49" s="330"/>
      <c r="BAC49" s="331"/>
      <c r="BAD49" s="332"/>
      <c r="BAE49" s="333"/>
      <c r="BAF49" s="330"/>
      <c r="BAG49" s="331"/>
      <c r="BAH49" s="332"/>
      <c r="BAI49" s="333"/>
      <c r="BAJ49" s="330"/>
      <c r="BAK49" s="331"/>
      <c r="BAL49" s="332"/>
      <c r="BAM49" s="333"/>
      <c r="BAN49" s="330"/>
      <c r="BAO49" s="331"/>
      <c r="BAP49" s="332"/>
      <c r="BAQ49" s="333"/>
      <c r="BAR49" s="330"/>
      <c r="BAS49" s="331"/>
      <c r="BAT49" s="332"/>
      <c r="BAU49" s="333"/>
      <c r="BAV49" s="330"/>
      <c r="BAW49" s="331"/>
      <c r="BAX49" s="332"/>
      <c r="BAY49" s="333"/>
      <c r="BAZ49" s="330"/>
      <c r="BBA49" s="331"/>
      <c r="BBB49" s="332"/>
      <c r="BBC49" s="333"/>
      <c r="BBD49" s="330"/>
      <c r="BBE49" s="331"/>
      <c r="BBF49" s="332"/>
      <c r="BBG49" s="333"/>
      <c r="BBH49" s="330"/>
      <c r="BBI49" s="331"/>
      <c r="BBJ49" s="332"/>
      <c r="BBK49" s="333"/>
      <c r="BBL49" s="330"/>
      <c r="BBM49" s="331"/>
      <c r="BBN49" s="332"/>
      <c r="BBO49" s="333"/>
      <c r="BBP49" s="330"/>
      <c r="BBQ49" s="331"/>
      <c r="BBR49" s="332"/>
      <c r="BBS49" s="333"/>
      <c r="BBT49" s="330"/>
      <c r="BBU49" s="331"/>
      <c r="BBV49" s="332"/>
      <c r="BBW49" s="333"/>
      <c r="BBX49" s="330"/>
      <c r="BBY49" s="331"/>
      <c r="BBZ49" s="332"/>
      <c r="BCA49" s="333"/>
      <c r="BCB49" s="330"/>
      <c r="BCC49" s="331"/>
      <c r="BCD49" s="332"/>
      <c r="BCE49" s="333"/>
      <c r="BCF49" s="330"/>
      <c r="BCG49" s="331"/>
      <c r="BCH49" s="332"/>
      <c r="BCI49" s="333"/>
      <c r="BCJ49" s="330"/>
      <c r="BCK49" s="331"/>
      <c r="BCL49" s="332"/>
      <c r="BCM49" s="333"/>
      <c r="BCN49" s="330"/>
      <c r="BCO49" s="331"/>
      <c r="BCP49" s="332"/>
      <c r="BCQ49" s="333"/>
      <c r="BCR49" s="330"/>
      <c r="BCS49" s="331"/>
      <c r="BCT49" s="332"/>
      <c r="BCU49" s="333"/>
      <c r="BCV49" s="330"/>
      <c r="BCW49" s="331"/>
      <c r="BCX49" s="332"/>
      <c r="BCY49" s="333"/>
      <c r="BCZ49" s="330"/>
      <c r="BDA49" s="331"/>
      <c r="BDB49" s="332"/>
      <c r="BDC49" s="333"/>
      <c r="BDD49" s="330"/>
      <c r="BDE49" s="331"/>
      <c r="BDF49" s="332"/>
      <c r="BDG49" s="333"/>
      <c r="BDH49" s="330"/>
      <c r="BDI49" s="331"/>
      <c r="BDJ49" s="332"/>
      <c r="BDK49" s="333"/>
      <c r="BDL49" s="330"/>
      <c r="BDM49" s="331"/>
      <c r="BDN49" s="332"/>
      <c r="BDO49" s="333"/>
      <c r="BDP49" s="330"/>
      <c r="BDQ49" s="331"/>
      <c r="BDR49" s="332"/>
      <c r="BDS49" s="333"/>
      <c r="BDT49" s="330"/>
      <c r="BDU49" s="331"/>
      <c r="BDV49" s="332"/>
      <c r="BDW49" s="333"/>
      <c r="BDX49" s="330"/>
      <c r="BDY49" s="331"/>
      <c r="BDZ49" s="332"/>
      <c r="BEA49" s="333"/>
      <c r="BEB49" s="330"/>
      <c r="BEC49" s="331"/>
      <c r="BED49" s="332"/>
      <c r="BEE49" s="333"/>
      <c r="BEF49" s="330"/>
      <c r="BEG49" s="331"/>
      <c r="BEH49" s="332"/>
      <c r="BEI49" s="333"/>
      <c r="BEJ49" s="330"/>
      <c r="BEK49" s="331"/>
      <c r="BEL49" s="332"/>
      <c r="BEM49" s="333"/>
      <c r="BEN49" s="330"/>
      <c r="BEO49" s="331"/>
      <c r="BEP49" s="332"/>
      <c r="BEQ49" s="333"/>
      <c r="BER49" s="330"/>
      <c r="BES49" s="331"/>
      <c r="BET49" s="332"/>
      <c r="BEU49" s="333"/>
      <c r="BEV49" s="330"/>
      <c r="BEW49" s="331"/>
      <c r="BEX49" s="332"/>
      <c r="BEY49" s="333"/>
      <c r="BEZ49" s="330"/>
      <c r="BFA49" s="331"/>
      <c r="BFB49" s="332"/>
      <c r="BFC49" s="333"/>
      <c r="BFD49" s="330"/>
      <c r="BFE49" s="331"/>
      <c r="BFF49" s="332"/>
      <c r="BFG49" s="333"/>
      <c r="BFH49" s="330"/>
      <c r="BFI49" s="331"/>
      <c r="BFJ49" s="332"/>
      <c r="BFK49" s="333"/>
      <c r="BFL49" s="330"/>
      <c r="BFM49" s="331"/>
      <c r="BFN49" s="332"/>
      <c r="BFO49" s="333"/>
      <c r="BFP49" s="330"/>
      <c r="BFQ49" s="331"/>
      <c r="BFR49" s="332"/>
      <c r="BFS49" s="333"/>
      <c r="BFT49" s="330"/>
      <c r="BFU49" s="331"/>
      <c r="BFV49" s="332"/>
      <c r="BFW49" s="333"/>
      <c r="BFX49" s="330"/>
      <c r="BFY49" s="331"/>
      <c r="BFZ49" s="332"/>
      <c r="BGA49" s="333"/>
      <c r="BGB49" s="330"/>
      <c r="BGC49" s="331"/>
      <c r="BGD49" s="332"/>
      <c r="BGE49" s="333"/>
      <c r="BGF49" s="330"/>
      <c r="BGG49" s="331"/>
      <c r="BGH49" s="332"/>
      <c r="BGI49" s="333"/>
      <c r="BGJ49" s="330"/>
      <c r="BGK49" s="331"/>
      <c r="BGL49" s="332"/>
      <c r="BGM49" s="333"/>
      <c r="BGN49" s="330"/>
      <c r="BGO49" s="331"/>
      <c r="BGP49" s="332"/>
      <c r="BGQ49" s="333"/>
      <c r="BGR49" s="330"/>
      <c r="BGS49" s="331"/>
      <c r="BGT49" s="332"/>
      <c r="BGU49" s="333"/>
      <c r="BGV49" s="330"/>
      <c r="BGW49" s="331"/>
      <c r="BGX49" s="332"/>
      <c r="BGY49" s="333"/>
      <c r="BGZ49" s="330"/>
      <c r="BHA49" s="331"/>
      <c r="BHB49" s="332"/>
      <c r="BHC49" s="333"/>
      <c r="BHD49" s="330"/>
      <c r="BHE49" s="331"/>
      <c r="BHF49" s="332"/>
      <c r="BHG49" s="333"/>
      <c r="BHH49" s="330"/>
      <c r="BHI49" s="331"/>
      <c r="BHJ49" s="332"/>
      <c r="BHK49" s="333"/>
      <c r="BHL49" s="330"/>
      <c r="BHM49" s="331"/>
      <c r="BHN49" s="332"/>
      <c r="BHO49" s="333"/>
      <c r="BHP49" s="330"/>
      <c r="BHQ49" s="331"/>
      <c r="BHR49" s="332"/>
      <c r="BHS49" s="333"/>
      <c r="BHT49" s="330"/>
      <c r="BHU49" s="331"/>
      <c r="BHV49" s="332"/>
      <c r="BHW49" s="333"/>
      <c r="BHX49" s="330"/>
      <c r="BHY49" s="331"/>
      <c r="BHZ49" s="332"/>
      <c r="BIA49" s="333"/>
      <c r="BIB49" s="330"/>
      <c r="BIC49" s="331"/>
      <c r="BID49" s="332"/>
      <c r="BIE49" s="333"/>
      <c r="BIF49" s="330"/>
      <c r="BIG49" s="331"/>
      <c r="BIH49" s="332"/>
      <c r="BII49" s="333"/>
      <c r="BIJ49" s="330"/>
      <c r="BIK49" s="331"/>
      <c r="BIL49" s="332"/>
      <c r="BIM49" s="333"/>
      <c r="BIN49" s="330"/>
      <c r="BIO49" s="331"/>
      <c r="BIP49" s="332"/>
      <c r="BIQ49" s="333"/>
      <c r="BIR49" s="330"/>
      <c r="BIS49" s="331"/>
      <c r="BIT49" s="332"/>
      <c r="BIU49" s="333"/>
      <c r="BIV49" s="330"/>
      <c r="BIW49" s="331"/>
      <c r="BIX49" s="332"/>
      <c r="BIY49" s="333"/>
      <c r="BIZ49" s="330"/>
      <c r="BJA49" s="331"/>
      <c r="BJB49" s="332"/>
      <c r="BJC49" s="333"/>
      <c r="BJD49" s="330"/>
      <c r="BJE49" s="331"/>
      <c r="BJF49" s="332"/>
      <c r="BJG49" s="333"/>
      <c r="BJH49" s="330"/>
      <c r="BJI49" s="331"/>
      <c r="BJJ49" s="332"/>
      <c r="BJK49" s="333"/>
      <c r="BJL49" s="330"/>
      <c r="BJM49" s="331"/>
      <c r="BJN49" s="332"/>
      <c r="BJO49" s="333"/>
      <c r="BJP49" s="330"/>
      <c r="BJQ49" s="331"/>
      <c r="BJR49" s="332"/>
      <c r="BJS49" s="333"/>
      <c r="BJT49" s="330"/>
      <c r="BJU49" s="331"/>
      <c r="BJV49" s="332"/>
      <c r="BJW49" s="333"/>
      <c r="BJX49" s="330"/>
      <c r="BJY49" s="331"/>
      <c r="BJZ49" s="332"/>
      <c r="BKA49" s="333"/>
      <c r="BKB49" s="330"/>
      <c r="BKC49" s="331"/>
      <c r="BKD49" s="332"/>
      <c r="BKE49" s="333"/>
      <c r="BKF49" s="330"/>
      <c r="BKG49" s="331"/>
      <c r="BKH49" s="332"/>
      <c r="BKI49" s="333"/>
      <c r="BKJ49" s="330"/>
      <c r="BKK49" s="331"/>
      <c r="BKL49" s="332"/>
      <c r="BKM49" s="333"/>
      <c r="BKN49" s="330"/>
      <c r="BKO49" s="331"/>
      <c r="BKP49" s="332"/>
      <c r="BKQ49" s="333"/>
      <c r="BKR49" s="330"/>
      <c r="BKS49" s="331"/>
      <c r="BKT49" s="332"/>
      <c r="BKU49" s="333"/>
      <c r="BKV49" s="330"/>
      <c r="BKW49" s="331"/>
      <c r="BKX49" s="332"/>
      <c r="BKY49" s="333"/>
      <c r="BKZ49" s="330"/>
      <c r="BLA49" s="331"/>
      <c r="BLB49" s="332"/>
      <c r="BLC49" s="333"/>
      <c r="BLD49" s="330"/>
      <c r="BLE49" s="331"/>
      <c r="BLF49" s="332"/>
      <c r="BLG49" s="333"/>
      <c r="BLH49" s="330"/>
      <c r="BLI49" s="331"/>
      <c r="BLJ49" s="332"/>
      <c r="BLK49" s="333"/>
      <c r="BLL49" s="330"/>
      <c r="BLM49" s="331"/>
      <c r="BLN49" s="332"/>
      <c r="BLO49" s="333"/>
      <c r="BLP49" s="330"/>
      <c r="BLQ49" s="331"/>
      <c r="BLR49" s="332"/>
      <c r="BLS49" s="333"/>
      <c r="BLT49" s="330"/>
      <c r="BLU49" s="331"/>
      <c r="BLV49" s="332"/>
      <c r="BLW49" s="333"/>
      <c r="BLX49" s="330"/>
      <c r="BLY49" s="331"/>
      <c r="BLZ49" s="332"/>
      <c r="BMA49" s="333"/>
      <c r="BMB49" s="330"/>
      <c r="BMC49" s="331"/>
      <c r="BMD49" s="332"/>
      <c r="BME49" s="333"/>
      <c r="BMF49" s="330"/>
      <c r="BMG49" s="331"/>
      <c r="BMH49" s="332"/>
      <c r="BMI49" s="333"/>
      <c r="BMJ49" s="330"/>
      <c r="BMK49" s="331"/>
      <c r="BML49" s="332"/>
      <c r="BMM49" s="333"/>
      <c r="BMN49" s="330"/>
      <c r="BMO49" s="331"/>
      <c r="BMP49" s="332"/>
      <c r="BMQ49" s="333"/>
      <c r="BMR49" s="330"/>
      <c r="BMS49" s="331"/>
      <c r="BMT49" s="332"/>
      <c r="BMU49" s="333"/>
      <c r="BMV49" s="330"/>
      <c r="BMW49" s="331"/>
      <c r="BMX49" s="332"/>
      <c r="BMY49" s="333"/>
      <c r="BMZ49" s="330"/>
      <c r="BNA49" s="331"/>
      <c r="BNB49" s="332"/>
      <c r="BNC49" s="333"/>
      <c r="BND49" s="330"/>
      <c r="BNE49" s="331"/>
      <c r="BNF49" s="332"/>
      <c r="BNG49" s="333"/>
      <c r="BNH49" s="330"/>
      <c r="BNI49" s="331"/>
      <c r="BNJ49" s="332"/>
      <c r="BNK49" s="333"/>
      <c r="BNL49" s="330"/>
      <c r="BNM49" s="331"/>
      <c r="BNN49" s="332"/>
      <c r="BNO49" s="333"/>
      <c r="BNP49" s="330"/>
      <c r="BNQ49" s="331"/>
      <c r="BNR49" s="332"/>
      <c r="BNS49" s="333"/>
      <c r="BNT49" s="330"/>
      <c r="BNU49" s="331"/>
      <c r="BNV49" s="332"/>
      <c r="BNW49" s="333"/>
      <c r="BNX49" s="330"/>
      <c r="BNY49" s="331"/>
      <c r="BNZ49" s="332"/>
      <c r="BOA49" s="333"/>
      <c r="BOB49" s="330"/>
      <c r="BOC49" s="331"/>
      <c r="BOD49" s="332"/>
      <c r="BOE49" s="333"/>
      <c r="BOF49" s="330"/>
      <c r="BOG49" s="331"/>
      <c r="BOH49" s="332"/>
      <c r="BOI49" s="333"/>
      <c r="BOJ49" s="330"/>
      <c r="BOK49" s="331"/>
      <c r="BOL49" s="332"/>
      <c r="BOM49" s="333"/>
      <c r="BON49" s="330"/>
      <c r="BOO49" s="331"/>
      <c r="BOP49" s="332"/>
      <c r="BOQ49" s="333"/>
      <c r="BOR49" s="330"/>
      <c r="BOS49" s="331"/>
      <c r="BOT49" s="332"/>
      <c r="BOU49" s="333"/>
      <c r="BOV49" s="330"/>
      <c r="BOW49" s="331"/>
      <c r="BOX49" s="332"/>
      <c r="BOY49" s="333"/>
      <c r="BOZ49" s="330"/>
      <c r="BPA49" s="331"/>
      <c r="BPB49" s="332"/>
      <c r="BPC49" s="333"/>
      <c r="BPD49" s="330"/>
      <c r="BPE49" s="331"/>
      <c r="BPF49" s="332"/>
      <c r="BPG49" s="333"/>
      <c r="BPH49" s="330"/>
      <c r="BPI49" s="331"/>
      <c r="BPJ49" s="332"/>
      <c r="BPK49" s="333"/>
      <c r="BPL49" s="330"/>
      <c r="BPM49" s="331"/>
      <c r="BPN49" s="332"/>
      <c r="BPO49" s="333"/>
      <c r="BPP49" s="330"/>
      <c r="BPQ49" s="331"/>
      <c r="BPR49" s="332"/>
      <c r="BPS49" s="333"/>
      <c r="BPT49" s="330"/>
      <c r="BPU49" s="331"/>
      <c r="BPV49" s="332"/>
      <c r="BPW49" s="333"/>
      <c r="BPX49" s="330"/>
      <c r="BPY49" s="331"/>
      <c r="BPZ49" s="332"/>
      <c r="BQA49" s="333"/>
      <c r="BQB49" s="330"/>
      <c r="BQC49" s="331"/>
      <c r="BQD49" s="332"/>
      <c r="BQE49" s="333"/>
      <c r="BQF49" s="330"/>
      <c r="BQG49" s="331"/>
      <c r="BQH49" s="332"/>
      <c r="BQI49" s="333"/>
      <c r="BQJ49" s="330"/>
      <c r="BQK49" s="331"/>
      <c r="BQL49" s="332"/>
      <c r="BQM49" s="333"/>
      <c r="BQN49" s="330"/>
      <c r="BQO49" s="331"/>
      <c r="BQP49" s="332"/>
      <c r="BQQ49" s="333"/>
      <c r="BQR49" s="330"/>
      <c r="BQS49" s="331"/>
      <c r="BQT49" s="332"/>
      <c r="BQU49" s="333"/>
      <c r="BQV49" s="330"/>
      <c r="BQW49" s="331"/>
      <c r="BQX49" s="332"/>
      <c r="BQY49" s="333"/>
      <c r="BQZ49" s="330"/>
      <c r="BRA49" s="331"/>
      <c r="BRB49" s="332"/>
      <c r="BRC49" s="333"/>
      <c r="BRD49" s="330"/>
      <c r="BRE49" s="331"/>
      <c r="BRF49" s="332"/>
      <c r="BRG49" s="333"/>
      <c r="BRH49" s="330"/>
      <c r="BRI49" s="331"/>
      <c r="BRJ49" s="332"/>
      <c r="BRK49" s="333"/>
      <c r="BRL49" s="330"/>
      <c r="BRM49" s="331"/>
      <c r="BRN49" s="332"/>
      <c r="BRO49" s="333"/>
      <c r="BRP49" s="330"/>
      <c r="BRQ49" s="331"/>
      <c r="BRR49" s="332"/>
      <c r="BRS49" s="333"/>
      <c r="BRT49" s="330"/>
      <c r="BRU49" s="331"/>
      <c r="BRV49" s="332"/>
      <c r="BRW49" s="333"/>
      <c r="BRX49" s="330"/>
      <c r="BRY49" s="331"/>
      <c r="BRZ49" s="332"/>
      <c r="BSA49" s="333"/>
      <c r="BSB49" s="330"/>
      <c r="BSC49" s="331"/>
      <c r="BSD49" s="332"/>
      <c r="BSE49" s="333"/>
      <c r="BSF49" s="330"/>
      <c r="BSG49" s="331"/>
      <c r="BSH49" s="332"/>
      <c r="BSI49" s="333"/>
      <c r="BSJ49" s="330"/>
      <c r="BSK49" s="331"/>
      <c r="BSL49" s="332"/>
      <c r="BSM49" s="333"/>
      <c r="BSN49" s="330"/>
      <c r="BSO49" s="331"/>
      <c r="BSP49" s="332"/>
      <c r="BSQ49" s="333"/>
      <c r="BSR49" s="330"/>
      <c r="BSS49" s="331"/>
      <c r="BST49" s="332"/>
      <c r="BSU49" s="333"/>
      <c r="BSV49" s="330"/>
      <c r="BSW49" s="331"/>
      <c r="BSX49" s="332"/>
      <c r="BSY49" s="333"/>
      <c r="BSZ49" s="330"/>
      <c r="BTA49" s="331"/>
      <c r="BTB49" s="332"/>
      <c r="BTC49" s="333"/>
      <c r="BTD49" s="330"/>
      <c r="BTE49" s="331"/>
      <c r="BTF49" s="332"/>
      <c r="BTG49" s="333"/>
      <c r="BTH49" s="330"/>
      <c r="BTI49" s="331"/>
      <c r="BTJ49" s="332"/>
      <c r="BTK49" s="333"/>
      <c r="BTL49" s="330"/>
      <c r="BTM49" s="331"/>
      <c r="BTN49" s="332"/>
      <c r="BTO49" s="333"/>
      <c r="BTP49" s="330"/>
      <c r="BTQ49" s="331"/>
      <c r="BTR49" s="332"/>
      <c r="BTS49" s="333"/>
      <c r="BTT49" s="330"/>
      <c r="BTU49" s="331"/>
      <c r="BTV49" s="332"/>
      <c r="BTW49" s="333"/>
      <c r="BTX49" s="330"/>
      <c r="BTY49" s="331"/>
      <c r="BTZ49" s="332"/>
      <c r="BUA49" s="333"/>
      <c r="BUB49" s="330"/>
      <c r="BUC49" s="331"/>
      <c r="BUD49" s="332"/>
      <c r="BUE49" s="333"/>
      <c r="BUF49" s="330"/>
      <c r="BUG49" s="331"/>
      <c r="BUH49" s="332"/>
      <c r="BUI49" s="333"/>
      <c r="BUJ49" s="330"/>
      <c r="BUK49" s="331"/>
      <c r="BUL49" s="332"/>
      <c r="BUM49" s="333"/>
      <c r="BUN49" s="330"/>
      <c r="BUO49" s="331"/>
      <c r="BUP49" s="332"/>
      <c r="BUQ49" s="333"/>
      <c r="BUR49" s="330"/>
      <c r="BUS49" s="331"/>
      <c r="BUT49" s="332"/>
      <c r="BUU49" s="333"/>
      <c r="BUV49" s="330"/>
      <c r="BUW49" s="331"/>
      <c r="BUX49" s="332"/>
      <c r="BUY49" s="333"/>
      <c r="BUZ49" s="330"/>
      <c r="BVA49" s="331"/>
      <c r="BVB49" s="332"/>
      <c r="BVC49" s="333"/>
      <c r="BVD49" s="330"/>
      <c r="BVE49" s="331"/>
      <c r="BVF49" s="332"/>
      <c r="BVG49" s="333"/>
      <c r="BVH49" s="330"/>
      <c r="BVI49" s="331"/>
      <c r="BVJ49" s="332"/>
      <c r="BVK49" s="333"/>
      <c r="BVL49" s="330"/>
      <c r="BVM49" s="331"/>
      <c r="BVN49" s="332"/>
      <c r="BVO49" s="333"/>
      <c r="BVP49" s="330"/>
      <c r="BVQ49" s="331"/>
      <c r="BVR49" s="332"/>
      <c r="BVS49" s="333"/>
      <c r="BVT49" s="330"/>
      <c r="BVU49" s="331"/>
      <c r="BVV49" s="332"/>
      <c r="BVW49" s="333"/>
      <c r="BVX49" s="330"/>
      <c r="BVY49" s="331"/>
      <c r="BVZ49" s="332"/>
      <c r="BWA49" s="333"/>
      <c r="BWB49" s="330"/>
      <c r="BWC49" s="331"/>
      <c r="BWD49" s="332"/>
      <c r="BWE49" s="333"/>
      <c r="BWF49" s="330"/>
      <c r="BWG49" s="331"/>
      <c r="BWH49" s="332"/>
      <c r="BWI49" s="333"/>
      <c r="BWJ49" s="330"/>
      <c r="BWK49" s="331"/>
      <c r="BWL49" s="332"/>
      <c r="BWM49" s="333"/>
      <c r="BWN49" s="330"/>
      <c r="BWO49" s="331"/>
      <c r="BWP49" s="332"/>
      <c r="BWQ49" s="333"/>
      <c r="BWR49" s="330"/>
      <c r="BWS49" s="331"/>
      <c r="BWT49" s="332"/>
      <c r="BWU49" s="333"/>
      <c r="BWV49" s="330"/>
      <c r="BWW49" s="331"/>
      <c r="BWX49" s="332"/>
      <c r="BWY49" s="333"/>
      <c r="BWZ49" s="330"/>
      <c r="BXA49" s="331"/>
      <c r="BXB49" s="332"/>
      <c r="BXC49" s="333"/>
      <c r="BXD49" s="330"/>
      <c r="BXE49" s="331"/>
      <c r="BXF49" s="332"/>
      <c r="BXG49" s="333"/>
      <c r="BXH49" s="330"/>
      <c r="BXI49" s="331"/>
      <c r="BXJ49" s="332"/>
      <c r="BXK49" s="333"/>
      <c r="BXL49" s="330"/>
      <c r="BXM49" s="331"/>
      <c r="BXN49" s="332"/>
      <c r="BXO49" s="333"/>
      <c r="BXP49" s="330"/>
      <c r="BXQ49" s="331"/>
      <c r="BXR49" s="332"/>
      <c r="BXS49" s="333"/>
      <c r="BXT49" s="330"/>
      <c r="BXU49" s="331"/>
      <c r="BXV49" s="332"/>
      <c r="BXW49" s="333"/>
      <c r="BXX49" s="330"/>
      <c r="BXY49" s="331"/>
      <c r="BXZ49" s="332"/>
      <c r="BYA49" s="333"/>
      <c r="BYB49" s="330"/>
      <c r="BYC49" s="331"/>
      <c r="BYD49" s="332"/>
      <c r="BYE49" s="333"/>
      <c r="BYF49" s="330"/>
      <c r="BYG49" s="331"/>
      <c r="BYH49" s="332"/>
      <c r="BYI49" s="333"/>
      <c r="BYJ49" s="330"/>
      <c r="BYK49" s="331"/>
      <c r="BYL49" s="332"/>
      <c r="BYM49" s="333"/>
      <c r="BYN49" s="330"/>
      <c r="BYO49" s="331"/>
      <c r="BYP49" s="332"/>
      <c r="BYQ49" s="333"/>
      <c r="BYR49" s="330"/>
      <c r="BYS49" s="331"/>
      <c r="BYT49" s="332"/>
      <c r="BYU49" s="333"/>
      <c r="BYV49" s="330"/>
      <c r="BYW49" s="331"/>
      <c r="BYX49" s="332"/>
      <c r="BYY49" s="333"/>
      <c r="BYZ49" s="330"/>
      <c r="BZA49" s="331"/>
      <c r="BZB49" s="332"/>
      <c r="BZC49" s="333"/>
      <c r="BZD49" s="330"/>
      <c r="BZE49" s="331"/>
      <c r="BZF49" s="332"/>
      <c r="BZG49" s="333"/>
      <c r="BZH49" s="330"/>
      <c r="BZI49" s="331"/>
      <c r="BZJ49" s="332"/>
      <c r="BZK49" s="333"/>
      <c r="BZL49" s="330"/>
      <c r="BZM49" s="331"/>
      <c r="BZN49" s="332"/>
      <c r="BZO49" s="333"/>
      <c r="BZP49" s="330"/>
      <c r="BZQ49" s="331"/>
      <c r="BZR49" s="332"/>
      <c r="BZS49" s="333"/>
      <c r="BZT49" s="330"/>
      <c r="BZU49" s="331"/>
      <c r="BZV49" s="332"/>
      <c r="BZW49" s="333"/>
      <c r="BZX49" s="330"/>
      <c r="BZY49" s="331"/>
      <c r="BZZ49" s="332"/>
      <c r="CAA49" s="333"/>
      <c r="CAB49" s="330"/>
      <c r="CAC49" s="331"/>
      <c r="CAD49" s="332"/>
      <c r="CAE49" s="333"/>
      <c r="CAF49" s="330"/>
      <c r="CAG49" s="331"/>
      <c r="CAH49" s="332"/>
      <c r="CAI49" s="333"/>
      <c r="CAJ49" s="330"/>
      <c r="CAK49" s="331"/>
      <c r="CAL49" s="332"/>
      <c r="CAM49" s="333"/>
      <c r="CAN49" s="330"/>
      <c r="CAO49" s="331"/>
      <c r="CAP49" s="332"/>
      <c r="CAQ49" s="333"/>
      <c r="CAR49" s="330"/>
      <c r="CAS49" s="331"/>
      <c r="CAT49" s="332"/>
      <c r="CAU49" s="333"/>
      <c r="CAV49" s="330"/>
      <c r="CAW49" s="331"/>
      <c r="CAX49" s="332"/>
      <c r="CAY49" s="333"/>
      <c r="CAZ49" s="330"/>
      <c r="CBA49" s="331"/>
      <c r="CBB49" s="332"/>
      <c r="CBC49" s="333"/>
      <c r="CBD49" s="330"/>
      <c r="CBE49" s="331"/>
      <c r="CBF49" s="332"/>
      <c r="CBG49" s="333"/>
      <c r="CBH49" s="330"/>
      <c r="CBI49" s="331"/>
      <c r="CBJ49" s="332"/>
      <c r="CBK49" s="333"/>
      <c r="CBL49" s="330"/>
      <c r="CBM49" s="331"/>
      <c r="CBN49" s="332"/>
      <c r="CBO49" s="333"/>
      <c r="CBP49" s="330"/>
      <c r="CBQ49" s="331"/>
      <c r="CBR49" s="332"/>
      <c r="CBS49" s="333"/>
      <c r="CBT49" s="330"/>
      <c r="CBU49" s="331"/>
      <c r="CBV49" s="332"/>
      <c r="CBW49" s="333"/>
      <c r="CBX49" s="330"/>
      <c r="CBY49" s="331"/>
      <c r="CBZ49" s="332"/>
      <c r="CCA49" s="333"/>
      <c r="CCB49" s="330"/>
      <c r="CCC49" s="331"/>
      <c r="CCD49" s="332"/>
      <c r="CCE49" s="333"/>
      <c r="CCF49" s="330"/>
      <c r="CCG49" s="331"/>
      <c r="CCH49" s="332"/>
      <c r="CCI49" s="333"/>
      <c r="CCJ49" s="330"/>
      <c r="CCK49" s="331"/>
      <c r="CCL49" s="332"/>
      <c r="CCM49" s="333"/>
      <c r="CCN49" s="330"/>
      <c r="CCO49" s="331"/>
      <c r="CCP49" s="332"/>
      <c r="CCQ49" s="333"/>
      <c r="CCR49" s="330"/>
      <c r="CCS49" s="331"/>
      <c r="CCT49" s="332"/>
      <c r="CCU49" s="333"/>
      <c r="CCV49" s="330"/>
      <c r="CCW49" s="331"/>
      <c r="CCX49" s="332"/>
      <c r="CCY49" s="333"/>
      <c r="CCZ49" s="330"/>
      <c r="CDA49" s="331"/>
      <c r="CDB49" s="332"/>
      <c r="CDC49" s="333"/>
      <c r="CDD49" s="330"/>
      <c r="CDE49" s="331"/>
      <c r="CDF49" s="332"/>
      <c r="CDG49" s="333"/>
      <c r="CDH49" s="330"/>
      <c r="CDI49" s="331"/>
      <c r="CDJ49" s="332"/>
      <c r="CDK49" s="333"/>
      <c r="CDL49" s="330"/>
      <c r="CDM49" s="331"/>
      <c r="CDN49" s="332"/>
      <c r="CDO49" s="333"/>
      <c r="CDP49" s="330"/>
      <c r="CDQ49" s="331"/>
      <c r="CDR49" s="332"/>
      <c r="CDS49" s="333"/>
      <c r="CDT49" s="330"/>
      <c r="CDU49" s="331"/>
      <c r="CDV49" s="332"/>
      <c r="CDW49" s="333"/>
      <c r="CDX49" s="330"/>
      <c r="CDY49" s="331"/>
      <c r="CDZ49" s="332"/>
      <c r="CEA49" s="333"/>
      <c r="CEB49" s="330"/>
      <c r="CEC49" s="331"/>
      <c r="CED49" s="332"/>
      <c r="CEE49" s="333"/>
      <c r="CEF49" s="330"/>
      <c r="CEG49" s="331"/>
      <c r="CEH49" s="332"/>
      <c r="CEI49" s="333"/>
      <c r="CEJ49" s="330"/>
      <c r="CEK49" s="331"/>
      <c r="CEL49" s="332"/>
      <c r="CEM49" s="333"/>
      <c r="CEN49" s="330"/>
      <c r="CEO49" s="331"/>
      <c r="CEP49" s="332"/>
      <c r="CEQ49" s="333"/>
      <c r="CER49" s="330"/>
      <c r="CES49" s="331"/>
      <c r="CET49" s="332"/>
      <c r="CEU49" s="333"/>
      <c r="CEV49" s="330"/>
      <c r="CEW49" s="331"/>
      <c r="CEX49" s="332"/>
      <c r="CEY49" s="333"/>
      <c r="CEZ49" s="330"/>
      <c r="CFA49" s="331"/>
      <c r="CFB49" s="332"/>
      <c r="CFC49" s="333"/>
      <c r="CFD49" s="330"/>
      <c r="CFE49" s="331"/>
      <c r="CFF49" s="332"/>
      <c r="CFG49" s="333"/>
      <c r="CFH49" s="330"/>
      <c r="CFI49" s="331"/>
      <c r="CFJ49" s="332"/>
      <c r="CFK49" s="333"/>
      <c r="CFL49" s="330"/>
      <c r="CFM49" s="331"/>
      <c r="CFN49" s="332"/>
      <c r="CFO49" s="333"/>
      <c r="CFP49" s="330"/>
      <c r="CFQ49" s="331"/>
      <c r="CFR49" s="332"/>
      <c r="CFS49" s="333"/>
      <c r="CFT49" s="330"/>
      <c r="CFU49" s="331"/>
      <c r="CFV49" s="332"/>
      <c r="CFW49" s="333"/>
      <c r="CFX49" s="330"/>
      <c r="CFY49" s="331"/>
      <c r="CFZ49" s="332"/>
      <c r="CGA49" s="333"/>
      <c r="CGB49" s="330"/>
      <c r="CGC49" s="331"/>
      <c r="CGD49" s="332"/>
      <c r="CGE49" s="333"/>
      <c r="CGF49" s="330"/>
      <c r="CGG49" s="331"/>
      <c r="CGH49" s="332"/>
      <c r="CGI49" s="333"/>
      <c r="CGJ49" s="330"/>
      <c r="CGK49" s="331"/>
      <c r="CGL49" s="332"/>
      <c r="CGM49" s="333"/>
      <c r="CGN49" s="330"/>
      <c r="CGO49" s="331"/>
      <c r="CGP49" s="332"/>
      <c r="CGQ49" s="333"/>
      <c r="CGR49" s="330"/>
      <c r="CGS49" s="331"/>
      <c r="CGT49" s="332"/>
      <c r="CGU49" s="333"/>
      <c r="CGV49" s="330"/>
      <c r="CGW49" s="331"/>
      <c r="CGX49" s="332"/>
      <c r="CGY49" s="333"/>
      <c r="CGZ49" s="330"/>
      <c r="CHA49" s="331"/>
      <c r="CHB49" s="332"/>
      <c r="CHC49" s="333"/>
      <c r="CHD49" s="330"/>
      <c r="CHE49" s="331"/>
      <c r="CHF49" s="332"/>
      <c r="CHG49" s="333"/>
      <c r="CHH49" s="330"/>
      <c r="CHI49" s="331"/>
      <c r="CHJ49" s="332"/>
      <c r="CHK49" s="333"/>
      <c r="CHL49" s="330"/>
      <c r="CHM49" s="331"/>
      <c r="CHN49" s="332"/>
      <c r="CHO49" s="333"/>
      <c r="CHP49" s="330"/>
      <c r="CHQ49" s="331"/>
      <c r="CHR49" s="332"/>
      <c r="CHS49" s="333"/>
      <c r="CHT49" s="330"/>
      <c r="CHU49" s="331"/>
      <c r="CHV49" s="332"/>
      <c r="CHW49" s="333"/>
      <c r="CHX49" s="330"/>
      <c r="CHY49" s="331"/>
      <c r="CHZ49" s="332"/>
      <c r="CIA49" s="333"/>
      <c r="CIB49" s="330"/>
      <c r="CIC49" s="331"/>
      <c r="CID49" s="332"/>
      <c r="CIE49" s="333"/>
      <c r="CIF49" s="330"/>
      <c r="CIG49" s="331"/>
      <c r="CIH49" s="332"/>
      <c r="CII49" s="333"/>
      <c r="CIJ49" s="330"/>
      <c r="CIK49" s="331"/>
      <c r="CIL49" s="332"/>
      <c r="CIM49" s="333"/>
      <c r="CIN49" s="330"/>
      <c r="CIO49" s="331"/>
      <c r="CIP49" s="332"/>
      <c r="CIQ49" s="333"/>
      <c r="CIR49" s="330"/>
      <c r="CIS49" s="331"/>
      <c r="CIT49" s="332"/>
      <c r="CIU49" s="333"/>
      <c r="CIV49" s="330"/>
      <c r="CIW49" s="331"/>
      <c r="CIX49" s="332"/>
      <c r="CIY49" s="333"/>
      <c r="CIZ49" s="330"/>
      <c r="CJA49" s="331"/>
      <c r="CJB49" s="332"/>
      <c r="CJC49" s="333"/>
      <c r="CJD49" s="330"/>
      <c r="CJE49" s="331"/>
      <c r="CJF49" s="332"/>
      <c r="CJG49" s="333"/>
      <c r="CJH49" s="330"/>
      <c r="CJI49" s="331"/>
      <c r="CJJ49" s="332"/>
      <c r="CJK49" s="333"/>
      <c r="CJL49" s="330"/>
      <c r="CJM49" s="331"/>
      <c r="CJN49" s="332"/>
      <c r="CJO49" s="333"/>
      <c r="CJP49" s="330"/>
      <c r="CJQ49" s="331"/>
      <c r="CJR49" s="332"/>
      <c r="CJS49" s="333"/>
      <c r="CJT49" s="330"/>
      <c r="CJU49" s="331"/>
      <c r="CJV49" s="332"/>
      <c r="CJW49" s="333"/>
      <c r="CJX49" s="330"/>
      <c r="CJY49" s="331"/>
      <c r="CJZ49" s="332"/>
      <c r="CKA49" s="333"/>
      <c r="CKB49" s="330"/>
      <c r="CKC49" s="331"/>
      <c r="CKD49" s="332"/>
      <c r="CKE49" s="333"/>
      <c r="CKF49" s="330"/>
      <c r="CKG49" s="331"/>
      <c r="CKH49" s="332"/>
      <c r="CKI49" s="333"/>
      <c r="CKJ49" s="330"/>
      <c r="CKK49" s="331"/>
      <c r="CKL49" s="332"/>
      <c r="CKM49" s="333"/>
      <c r="CKN49" s="330"/>
      <c r="CKO49" s="331"/>
      <c r="CKP49" s="332"/>
      <c r="CKQ49" s="333"/>
      <c r="CKR49" s="330"/>
      <c r="CKS49" s="331"/>
      <c r="CKT49" s="332"/>
      <c r="CKU49" s="333"/>
      <c r="CKV49" s="330"/>
      <c r="CKW49" s="331"/>
      <c r="CKX49" s="332"/>
      <c r="CKY49" s="333"/>
      <c r="CKZ49" s="330"/>
      <c r="CLA49" s="331"/>
      <c r="CLB49" s="332"/>
      <c r="CLC49" s="333"/>
      <c r="CLD49" s="330"/>
      <c r="CLE49" s="331"/>
      <c r="CLF49" s="332"/>
      <c r="CLG49" s="333"/>
      <c r="CLH49" s="330"/>
      <c r="CLI49" s="331"/>
      <c r="CLJ49" s="332"/>
      <c r="CLK49" s="333"/>
      <c r="CLL49" s="330"/>
      <c r="CLM49" s="331"/>
      <c r="CLN49" s="332"/>
      <c r="CLO49" s="333"/>
      <c r="CLP49" s="330"/>
      <c r="CLQ49" s="331"/>
      <c r="CLR49" s="332"/>
      <c r="CLS49" s="333"/>
      <c r="CLT49" s="330"/>
      <c r="CLU49" s="331"/>
      <c r="CLV49" s="332"/>
      <c r="CLW49" s="333"/>
      <c r="CLX49" s="330"/>
      <c r="CLY49" s="331"/>
      <c r="CLZ49" s="332"/>
      <c r="CMA49" s="333"/>
      <c r="CMB49" s="330"/>
      <c r="CMC49" s="331"/>
      <c r="CMD49" s="332"/>
      <c r="CME49" s="333"/>
      <c r="CMF49" s="330"/>
      <c r="CMG49" s="331"/>
      <c r="CMH49" s="332"/>
      <c r="CMI49" s="333"/>
      <c r="CMJ49" s="330"/>
      <c r="CMK49" s="331"/>
      <c r="CML49" s="332"/>
      <c r="CMM49" s="333"/>
      <c r="CMN49" s="330"/>
      <c r="CMO49" s="331"/>
      <c r="CMP49" s="332"/>
      <c r="CMQ49" s="333"/>
      <c r="CMR49" s="330"/>
      <c r="CMS49" s="331"/>
      <c r="CMT49" s="332"/>
      <c r="CMU49" s="333"/>
      <c r="CMV49" s="330"/>
      <c r="CMW49" s="331"/>
      <c r="CMX49" s="332"/>
      <c r="CMY49" s="333"/>
      <c r="CMZ49" s="330"/>
      <c r="CNA49" s="331"/>
      <c r="CNB49" s="332"/>
      <c r="CNC49" s="333"/>
      <c r="CND49" s="330"/>
      <c r="CNE49" s="331"/>
      <c r="CNF49" s="332"/>
      <c r="CNG49" s="333"/>
      <c r="CNH49" s="330"/>
      <c r="CNI49" s="331"/>
      <c r="CNJ49" s="332"/>
      <c r="CNK49" s="333"/>
      <c r="CNL49" s="330"/>
      <c r="CNM49" s="331"/>
      <c r="CNN49" s="332"/>
      <c r="CNO49" s="333"/>
      <c r="CNP49" s="330"/>
      <c r="CNQ49" s="331"/>
      <c r="CNR49" s="332"/>
      <c r="CNS49" s="333"/>
      <c r="CNT49" s="330"/>
      <c r="CNU49" s="331"/>
      <c r="CNV49" s="332"/>
      <c r="CNW49" s="333"/>
      <c r="CNX49" s="330"/>
      <c r="CNY49" s="331"/>
      <c r="CNZ49" s="332"/>
      <c r="COA49" s="333"/>
      <c r="COB49" s="330"/>
      <c r="COC49" s="331"/>
      <c r="COD49" s="332"/>
      <c r="COE49" s="333"/>
      <c r="COF49" s="330"/>
      <c r="COG49" s="331"/>
      <c r="COH49" s="332"/>
      <c r="COI49" s="333"/>
      <c r="COJ49" s="330"/>
      <c r="COK49" s="331"/>
      <c r="COL49" s="332"/>
      <c r="COM49" s="333"/>
      <c r="CON49" s="330"/>
      <c r="COO49" s="331"/>
      <c r="COP49" s="332"/>
      <c r="COQ49" s="333"/>
      <c r="COR49" s="330"/>
      <c r="COS49" s="331"/>
      <c r="COT49" s="332"/>
      <c r="COU49" s="333"/>
      <c r="COV49" s="330"/>
      <c r="COW49" s="331"/>
      <c r="COX49" s="332"/>
      <c r="COY49" s="333"/>
      <c r="COZ49" s="330"/>
      <c r="CPA49" s="331"/>
      <c r="CPB49" s="332"/>
      <c r="CPC49" s="333"/>
      <c r="CPD49" s="330"/>
      <c r="CPE49" s="331"/>
      <c r="CPF49" s="332"/>
      <c r="CPG49" s="333"/>
      <c r="CPH49" s="330"/>
      <c r="CPI49" s="331"/>
      <c r="CPJ49" s="332"/>
      <c r="CPK49" s="333"/>
      <c r="CPL49" s="330"/>
      <c r="CPM49" s="331"/>
      <c r="CPN49" s="332"/>
      <c r="CPO49" s="333"/>
      <c r="CPP49" s="330"/>
      <c r="CPQ49" s="331"/>
      <c r="CPR49" s="332"/>
      <c r="CPS49" s="333"/>
      <c r="CPT49" s="330"/>
      <c r="CPU49" s="331"/>
      <c r="CPV49" s="332"/>
      <c r="CPW49" s="333"/>
      <c r="CPX49" s="330"/>
      <c r="CPY49" s="331"/>
      <c r="CPZ49" s="332"/>
      <c r="CQA49" s="333"/>
      <c r="CQB49" s="330"/>
      <c r="CQC49" s="331"/>
      <c r="CQD49" s="332"/>
      <c r="CQE49" s="333"/>
      <c r="CQF49" s="330"/>
      <c r="CQG49" s="331"/>
      <c r="CQH49" s="332"/>
      <c r="CQI49" s="333"/>
      <c r="CQJ49" s="330"/>
      <c r="CQK49" s="331"/>
      <c r="CQL49" s="332"/>
      <c r="CQM49" s="333"/>
      <c r="CQN49" s="330"/>
      <c r="CQO49" s="331"/>
      <c r="CQP49" s="332"/>
      <c r="CQQ49" s="333"/>
      <c r="CQR49" s="330"/>
      <c r="CQS49" s="331"/>
      <c r="CQT49" s="332"/>
      <c r="CQU49" s="333"/>
      <c r="CQV49" s="330"/>
      <c r="CQW49" s="331"/>
      <c r="CQX49" s="332"/>
      <c r="CQY49" s="333"/>
      <c r="CQZ49" s="330"/>
      <c r="CRA49" s="331"/>
      <c r="CRB49" s="332"/>
      <c r="CRC49" s="333"/>
      <c r="CRD49" s="330"/>
      <c r="CRE49" s="331"/>
      <c r="CRF49" s="332"/>
      <c r="CRG49" s="333"/>
      <c r="CRH49" s="330"/>
      <c r="CRI49" s="331"/>
      <c r="CRJ49" s="332"/>
      <c r="CRK49" s="333"/>
      <c r="CRL49" s="330"/>
      <c r="CRM49" s="331"/>
      <c r="CRN49" s="332"/>
      <c r="CRO49" s="333"/>
      <c r="CRP49" s="330"/>
      <c r="CRQ49" s="331"/>
      <c r="CRR49" s="332"/>
      <c r="CRS49" s="333"/>
      <c r="CRT49" s="330"/>
      <c r="CRU49" s="331"/>
      <c r="CRV49" s="332"/>
      <c r="CRW49" s="333"/>
      <c r="CRX49" s="330"/>
      <c r="CRY49" s="331"/>
      <c r="CRZ49" s="332"/>
      <c r="CSA49" s="333"/>
      <c r="CSB49" s="330"/>
      <c r="CSC49" s="331"/>
      <c r="CSD49" s="332"/>
      <c r="CSE49" s="333"/>
      <c r="CSF49" s="330"/>
      <c r="CSG49" s="331"/>
      <c r="CSH49" s="332"/>
      <c r="CSI49" s="333"/>
      <c r="CSJ49" s="330"/>
      <c r="CSK49" s="331"/>
      <c r="CSL49" s="332"/>
      <c r="CSM49" s="333"/>
      <c r="CSN49" s="330"/>
      <c r="CSO49" s="331"/>
      <c r="CSP49" s="332"/>
      <c r="CSQ49" s="333"/>
      <c r="CSR49" s="330"/>
      <c r="CSS49" s="331"/>
      <c r="CST49" s="332"/>
      <c r="CSU49" s="333"/>
      <c r="CSV49" s="330"/>
      <c r="CSW49" s="331"/>
      <c r="CSX49" s="332"/>
      <c r="CSY49" s="333"/>
      <c r="CSZ49" s="330"/>
      <c r="CTA49" s="331"/>
      <c r="CTB49" s="332"/>
      <c r="CTC49" s="333"/>
      <c r="CTD49" s="330"/>
      <c r="CTE49" s="331"/>
      <c r="CTF49" s="332"/>
      <c r="CTG49" s="333"/>
      <c r="CTH49" s="330"/>
      <c r="CTI49" s="331"/>
      <c r="CTJ49" s="332"/>
      <c r="CTK49" s="333"/>
      <c r="CTL49" s="330"/>
      <c r="CTM49" s="331"/>
      <c r="CTN49" s="332"/>
      <c r="CTO49" s="333"/>
      <c r="CTP49" s="330"/>
      <c r="CTQ49" s="331"/>
      <c r="CTR49" s="332"/>
      <c r="CTS49" s="333"/>
      <c r="CTT49" s="330"/>
      <c r="CTU49" s="331"/>
      <c r="CTV49" s="332"/>
      <c r="CTW49" s="333"/>
      <c r="CTX49" s="330"/>
      <c r="CTY49" s="331"/>
      <c r="CTZ49" s="332"/>
      <c r="CUA49" s="333"/>
      <c r="CUB49" s="330"/>
      <c r="CUC49" s="331"/>
      <c r="CUD49" s="332"/>
      <c r="CUE49" s="333"/>
      <c r="CUF49" s="330"/>
      <c r="CUG49" s="331"/>
      <c r="CUH49" s="332"/>
      <c r="CUI49" s="333"/>
      <c r="CUJ49" s="330"/>
      <c r="CUK49" s="331"/>
      <c r="CUL49" s="332"/>
      <c r="CUM49" s="333"/>
      <c r="CUN49" s="330"/>
      <c r="CUO49" s="331"/>
      <c r="CUP49" s="332"/>
      <c r="CUQ49" s="333"/>
      <c r="CUR49" s="330"/>
      <c r="CUS49" s="331"/>
      <c r="CUT49" s="332"/>
      <c r="CUU49" s="333"/>
      <c r="CUV49" s="330"/>
      <c r="CUW49" s="331"/>
      <c r="CUX49" s="332"/>
      <c r="CUY49" s="333"/>
      <c r="CUZ49" s="330"/>
      <c r="CVA49" s="331"/>
      <c r="CVB49" s="332"/>
      <c r="CVC49" s="333"/>
      <c r="CVD49" s="330"/>
      <c r="CVE49" s="331"/>
      <c r="CVF49" s="332"/>
      <c r="CVG49" s="333"/>
      <c r="CVH49" s="330"/>
      <c r="CVI49" s="331"/>
      <c r="CVJ49" s="332"/>
      <c r="CVK49" s="333"/>
      <c r="CVL49" s="330"/>
      <c r="CVM49" s="331"/>
      <c r="CVN49" s="332"/>
      <c r="CVO49" s="333"/>
      <c r="CVP49" s="330"/>
      <c r="CVQ49" s="331"/>
      <c r="CVR49" s="332"/>
      <c r="CVS49" s="333"/>
      <c r="CVT49" s="330"/>
      <c r="CVU49" s="331"/>
      <c r="CVV49" s="332"/>
      <c r="CVW49" s="333"/>
      <c r="CVX49" s="330"/>
      <c r="CVY49" s="331"/>
      <c r="CVZ49" s="332"/>
      <c r="CWA49" s="333"/>
      <c r="CWB49" s="330"/>
      <c r="CWC49" s="331"/>
      <c r="CWD49" s="332"/>
      <c r="CWE49" s="333"/>
      <c r="CWF49" s="330"/>
      <c r="CWG49" s="331"/>
      <c r="CWH49" s="332"/>
      <c r="CWI49" s="333"/>
      <c r="CWJ49" s="330"/>
      <c r="CWK49" s="331"/>
      <c r="CWL49" s="332"/>
      <c r="CWM49" s="333"/>
      <c r="CWN49" s="330"/>
      <c r="CWO49" s="331"/>
      <c r="CWP49" s="332"/>
      <c r="CWQ49" s="333"/>
      <c r="CWR49" s="330"/>
      <c r="CWS49" s="331"/>
      <c r="CWT49" s="332"/>
      <c r="CWU49" s="333"/>
      <c r="CWV49" s="330"/>
      <c r="CWW49" s="331"/>
      <c r="CWX49" s="332"/>
      <c r="CWY49" s="333"/>
      <c r="CWZ49" s="330"/>
      <c r="CXA49" s="331"/>
      <c r="CXB49" s="332"/>
      <c r="CXC49" s="333"/>
      <c r="CXD49" s="330"/>
      <c r="CXE49" s="331"/>
      <c r="CXF49" s="332"/>
      <c r="CXG49" s="333"/>
      <c r="CXH49" s="330"/>
      <c r="CXI49" s="331"/>
      <c r="CXJ49" s="332"/>
      <c r="CXK49" s="333"/>
      <c r="CXL49" s="330"/>
      <c r="CXM49" s="331"/>
      <c r="CXN49" s="332"/>
      <c r="CXO49" s="333"/>
      <c r="CXP49" s="330"/>
      <c r="CXQ49" s="331"/>
      <c r="CXR49" s="332"/>
      <c r="CXS49" s="333"/>
      <c r="CXT49" s="330"/>
      <c r="CXU49" s="331"/>
      <c r="CXV49" s="332"/>
      <c r="CXW49" s="333"/>
      <c r="CXX49" s="330"/>
      <c r="CXY49" s="331"/>
      <c r="CXZ49" s="332"/>
      <c r="CYA49" s="333"/>
      <c r="CYB49" s="330"/>
      <c r="CYC49" s="331"/>
      <c r="CYD49" s="332"/>
      <c r="CYE49" s="333"/>
      <c r="CYF49" s="330"/>
      <c r="CYG49" s="331"/>
      <c r="CYH49" s="332"/>
      <c r="CYI49" s="333"/>
      <c r="CYJ49" s="330"/>
      <c r="CYK49" s="331"/>
      <c r="CYL49" s="332"/>
      <c r="CYM49" s="333"/>
      <c r="CYN49" s="330"/>
      <c r="CYO49" s="331"/>
      <c r="CYP49" s="332"/>
      <c r="CYQ49" s="333"/>
      <c r="CYR49" s="330"/>
      <c r="CYS49" s="331"/>
      <c r="CYT49" s="332"/>
      <c r="CYU49" s="333"/>
      <c r="CYV49" s="330"/>
      <c r="CYW49" s="331"/>
      <c r="CYX49" s="332"/>
      <c r="CYY49" s="333"/>
      <c r="CYZ49" s="330"/>
      <c r="CZA49" s="331"/>
      <c r="CZB49" s="332"/>
      <c r="CZC49" s="333"/>
      <c r="CZD49" s="330"/>
      <c r="CZE49" s="331"/>
      <c r="CZF49" s="332"/>
      <c r="CZG49" s="333"/>
      <c r="CZH49" s="330"/>
      <c r="CZI49" s="331"/>
      <c r="CZJ49" s="332"/>
      <c r="CZK49" s="333"/>
      <c r="CZL49" s="330"/>
      <c r="CZM49" s="331"/>
      <c r="CZN49" s="332"/>
      <c r="CZO49" s="333"/>
      <c r="CZP49" s="330"/>
      <c r="CZQ49" s="331"/>
      <c r="CZR49" s="332"/>
      <c r="CZS49" s="333"/>
      <c r="CZT49" s="330"/>
      <c r="CZU49" s="331"/>
      <c r="CZV49" s="332"/>
      <c r="CZW49" s="333"/>
      <c r="CZX49" s="330"/>
      <c r="CZY49" s="331"/>
      <c r="CZZ49" s="332"/>
      <c r="DAA49" s="333"/>
      <c r="DAB49" s="330"/>
      <c r="DAC49" s="331"/>
      <c r="DAD49" s="332"/>
      <c r="DAE49" s="333"/>
      <c r="DAF49" s="330"/>
      <c r="DAG49" s="331"/>
      <c r="DAH49" s="332"/>
      <c r="DAI49" s="333"/>
      <c r="DAJ49" s="330"/>
      <c r="DAK49" s="331"/>
      <c r="DAL49" s="332"/>
      <c r="DAM49" s="333"/>
      <c r="DAN49" s="330"/>
      <c r="DAO49" s="331"/>
      <c r="DAP49" s="332"/>
      <c r="DAQ49" s="333"/>
      <c r="DAR49" s="330"/>
      <c r="DAS49" s="331"/>
      <c r="DAT49" s="332"/>
      <c r="DAU49" s="333"/>
      <c r="DAV49" s="330"/>
      <c r="DAW49" s="331"/>
      <c r="DAX49" s="332"/>
      <c r="DAY49" s="333"/>
      <c r="DAZ49" s="330"/>
      <c r="DBA49" s="331"/>
      <c r="DBB49" s="332"/>
      <c r="DBC49" s="333"/>
      <c r="DBD49" s="330"/>
      <c r="DBE49" s="331"/>
      <c r="DBF49" s="332"/>
      <c r="DBG49" s="333"/>
      <c r="DBH49" s="330"/>
      <c r="DBI49" s="331"/>
      <c r="DBJ49" s="332"/>
      <c r="DBK49" s="333"/>
      <c r="DBL49" s="330"/>
      <c r="DBM49" s="331"/>
      <c r="DBN49" s="332"/>
      <c r="DBO49" s="333"/>
      <c r="DBP49" s="330"/>
      <c r="DBQ49" s="331"/>
      <c r="DBR49" s="332"/>
      <c r="DBS49" s="333"/>
      <c r="DBT49" s="330"/>
      <c r="DBU49" s="331"/>
      <c r="DBV49" s="332"/>
      <c r="DBW49" s="333"/>
      <c r="DBX49" s="330"/>
      <c r="DBY49" s="331"/>
      <c r="DBZ49" s="332"/>
      <c r="DCA49" s="333"/>
      <c r="DCB49" s="330"/>
      <c r="DCC49" s="331"/>
      <c r="DCD49" s="332"/>
      <c r="DCE49" s="333"/>
      <c r="DCF49" s="330"/>
      <c r="DCG49" s="331"/>
      <c r="DCH49" s="332"/>
      <c r="DCI49" s="333"/>
      <c r="DCJ49" s="330"/>
      <c r="DCK49" s="331"/>
      <c r="DCL49" s="332"/>
      <c r="DCM49" s="333"/>
      <c r="DCN49" s="330"/>
      <c r="DCO49" s="331"/>
      <c r="DCP49" s="332"/>
      <c r="DCQ49" s="333"/>
      <c r="DCR49" s="330"/>
      <c r="DCS49" s="331"/>
      <c r="DCT49" s="332"/>
      <c r="DCU49" s="333"/>
      <c r="DCV49" s="330"/>
      <c r="DCW49" s="331"/>
      <c r="DCX49" s="332"/>
      <c r="DCY49" s="333"/>
      <c r="DCZ49" s="330"/>
      <c r="DDA49" s="331"/>
      <c r="DDB49" s="332"/>
      <c r="DDC49" s="333"/>
      <c r="DDD49" s="330"/>
      <c r="DDE49" s="331"/>
      <c r="DDF49" s="332"/>
      <c r="DDG49" s="333"/>
      <c r="DDH49" s="330"/>
      <c r="DDI49" s="331"/>
      <c r="DDJ49" s="332"/>
      <c r="DDK49" s="333"/>
      <c r="DDL49" s="330"/>
      <c r="DDM49" s="331"/>
      <c r="DDN49" s="332"/>
      <c r="DDO49" s="333"/>
      <c r="DDP49" s="330"/>
      <c r="DDQ49" s="331"/>
      <c r="DDR49" s="332"/>
      <c r="DDS49" s="333"/>
      <c r="DDT49" s="330"/>
      <c r="DDU49" s="331"/>
      <c r="DDV49" s="332"/>
      <c r="DDW49" s="333"/>
      <c r="DDX49" s="330"/>
      <c r="DDY49" s="331"/>
      <c r="DDZ49" s="332"/>
      <c r="DEA49" s="333"/>
      <c r="DEB49" s="330"/>
      <c r="DEC49" s="331"/>
      <c r="DED49" s="332"/>
      <c r="DEE49" s="333"/>
      <c r="DEF49" s="330"/>
      <c r="DEG49" s="331"/>
      <c r="DEH49" s="332"/>
      <c r="DEI49" s="333"/>
      <c r="DEJ49" s="330"/>
      <c r="DEK49" s="331"/>
      <c r="DEL49" s="332"/>
      <c r="DEM49" s="333"/>
      <c r="DEN49" s="330"/>
      <c r="DEO49" s="331"/>
      <c r="DEP49" s="332"/>
      <c r="DEQ49" s="333"/>
      <c r="DER49" s="330"/>
      <c r="DES49" s="331"/>
      <c r="DET49" s="332"/>
      <c r="DEU49" s="333"/>
      <c r="DEV49" s="330"/>
      <c r="DEW49" s="331"/>
      <c r="DEX49" s="332"/>
      <c r="DEY49" s="333"/>
      <c r="DEZ49" s="330"/>
      <c r="DFA49" s="331"/>
      <c r="DFB49" s="332"/>
      <c r="DFC49" s="333"/>
      <c r="DFD49" s="330"/>
      <c r="DFE49" s="331"/>
      <c r="DFF49" s="332"/>
      <c r="DFG49" s="333"/>
      <c r="DFH49" s="330"/>
      <c r="DFI49" s="331"/>
      <c r="DFJ49" s="332"/>
      <c r="DFK49" s="333"/>
      <c r="DFL49" s="330"/>
      <c r="DFM49" s="331"/>
      <c r="DFN49" s="332"/>
      <c r="DFO49" s="333"/>
      <c r="DFP49" s="330"/>
      <c r="DFQ49" s="331"/>
      <c r="DFR49" s="332"/>
      <c r="DFS49" s="333"/>
      <c r="DFT49" s="330"/>
      <c r="DFU49" s="331"/>
      <c r="DFV49" s="332"/>
      <c r="DFW49" s="333"/>
      <c r="DFX49" s="330"/>
      <c r="DFY49" s="331"/>
      <c r="DFZ49" s="332"/>
      <c r="DGA49" s="333"/>
      <c r="DGB49" s="330"/>
      <c r="DGC49" s="331"/>
      <c r="DGD49" s="332"/>
      <c r="DGE49" s="333"/>
      <c r="DGF49" s="330"/>
      <c r="DGG49" s="331"/>
      <c r="DGH49" s="332"/>
      <c r="DGI49" s="333"/>
      <c r="DGJ49" s="330"/>
      <c r="DGK49" s="331"/>
      <c r="DGL49" s="332"/>
      <c r="DGM49" s="333"/>
      <c r="DGN49" s="330"/>
      <c r="DGO49" s="331"/>
      <c r="DGP49" s="332"/>
      <c r="DGQ49" s="333"/>
      <c r="DGR49" s="330"/>
      <c r="DGS49" s="331"/>
      <c r="DGT49" s="332"/>
      <c r="DGU49" s="333"/>
      <c r="DGV49" s="330"/>
      <c r="DGW49" s="331"/>
      <c r="DGX49" s="332"/>
      <c r="DGY49" s="333"/>
      <c r="DGZ49" s="330"/>
      <c r="DHA49" s="331"/>
      <c r="DHB49" s="332"/>
      <c r="DHC49" s="333"/>
      <c r="DHD49" s="330"/>
      <c r="DHE49" s="331"/>
      <c r="DHF49" s="332"/>
      <c r="DHG49" s="333"/>
      <c r="DHH49" s="330"/>
      <c r="DHI49" s="331"/>
      <c r="DHJ49" s="332"/>
      <c r="DHK49" s="333"/>
      <c r="DHL49" s="330"/>
      <c r="DHM49" s="331"/>
      <c r="DHN49" s="332"/>
      <c r="DHO49" s="333"/>
      <c r="DHP49" s="330"/>
      <c r="DHQ49" s="331"/>
      <c r="DHR49" s="332"/>
      <c r="DHS49" s="333"/>
      <c r="DHT49" s="330"/>
      <c r="DHU49" s="331"/>
      <c r="DHV49" s="332"/>
      <c r="DHW49" s="333"/>
      <c r="DHX49" s="330"/>
      <c r="DHY49" s="331"/>
      <c r="DHZ49" s="332"/>
      <c r="DIA49" s="333"/>
      <c r="DIB49" s="330"/>
      <c r="DIC49" s="331"/>
      <c r="DID49" s="332"/>
      <c r="DIE49" s="333"/>
      <c r="DIF49" s="330"/>
      <c r="DIG49" s="331"/>
      <c r="DIH49" s="332"/>
      <c r="DII49" s="333"/>
      <c r="DIJ49" s="330"/>
      <c r="DIK49" s="331"/>
      <c r="DIL49" s="332"/>
      <c r="DIM49" s="333"/>
      <c r="DIN49" s="330"/>
      <c r="DIO49" s="331"/>
      <c r="DIP49" s="332"/>
      <c r="DIQ49" s="333"/>
      <c r="DIR49" s="330"/>
      <c r="DIS49" s="331"/>
      <c r="DIT49" s="332"/>
      <c r="DIU49" s="333"/>
      <c r="DIV49" s="330"/>
      <c r="DIW49" s="331"/>
      <c r="DIX49" s="332"/>
      <c r="DIY49" s="333"/>
      <c r="DIZ49" s="330"/>
      <c r="DJA49" s="331"/>
      <c r="DJB49" s="332"/>
      <c r="DJC49" s="333"/>
      <c r="DJD49" s="330"/>
      <c r="DJE49" s="331"/>
      <c r="DJF49" s="332"/>
      <c r="DJG49" s="333"/>
      <c r="DJH49" s="330"/>
      <c r="DJI49" s="331"/>
      <c r="DJJ49" s="332"/>
      <c r="DJK49" s="333"/>
      <c r="DJL49" s="330"/>
      <c r="DJM49" s="331"/>
      <c r="DJN49" s="332"/>
      <c r="DJO49" s="333"/>
      <c r="DJP49" s="330"/>
      <c r="DJQ49" s="331"/>
      <c r="DJR49" s="332"/>
      <c r="DJS49" s="333"/>
      <c r="DJT49" s="330"/>
      <c r="DJU49" s="331"/>
      <c r="DJV49" s="332"/>
      <c r="DJW49" s="333"/>
      <c r="DJX49" s="330"/>
      <c r="DJY49" s="331"/>
      <c r="DJZ49" s="332"/>
      <c r="DKA49" s="333"/>
      <c r="DKB49" s="330"/>
      <c r="DKC49" s="331"/>
      <c r="DKD49" s="332"/>
      <c r="DKE49" s="333"/>
      <c r="DKF49" s="330"/>
      <c r="DKG49" s="331"/>
      <c r="DKH49" s="332"/>
      <c r="DKI49" s="333"/>
      <c r="DKJ49" s="330"/>
      <c r="DKK49" s="331"/>
      <c r="DKL49" s="332"/>
      <c r="DKM49" s="333"/>
      <c r="DKN49" s="330"/>
      <c r="DKO49" s="331"/>
      <c r="DKP49" s="332"/>
      <c r="DKQ49" s="333"/>
      <c r="DKR49" s="330"/>
      <c r="DKS49" s="331"/>
      <c r="DKT49" s="332"/>
      <c r="DKU49" s="333"/>
      <c r="DKV49" s="330"/>
      <c r="DKW49" s="331"/>
      <c r="DKX49" s="332"/>
      <c r="DKY49" s="333"/>
      <c r="DKZ49" s="330"/>
      <c r="DLA49" s="331"/>
      <c r="DLB49" s="332"/>
      <c r="DLC49" s="333"/>
      <c r="DLD49" s="330"/>
      <c r="DLE49" s="331"/>
      <c r="DLF49" s="332"/>
      <c r="DLG49" s="333"/>
      <c r="DLH49" s="330"/>
      <c r="DLI49" s="331"/>
      <c r="DLJ49" s="332"/>
      <c r="DLK49" s="333"/>
      <c r="DLL49" s="330"/>
      <c r="DLM49" s="331"/>
      <c r="DLN49" s="332"/>
      <c r="DLO49" s="333"/>
      <c r="DLP49" s="330"/>
      <c r="DLQ49" s="331"/>
      <c r="DLR49" s="332"/>
      <c r="DLS49" s="333"/>
      <c r="DLT49" s="330"/>
      <c r="DLU49" s="331"/>
      <c r="DLV49" s="332"/>
      <c r="DLW49" s="333"/>
      <c r="DLX49" s="330"/>
      <c r="DLY49" s="331"/>
      <c r="DLZ49" s="332"/>
      <c r="DMA49" s="333"/>
      <c r="DMB49" s="330"/>
      <c r="DMC49" s="331"/>
      <c r="DMD49" s="332"/>
      <c r="DME49" s="333"/>
      <c r="DMF49" s="330"/>
      <c r="DMG49" s="331"/>
      <c r="DMH49" s="332"/>
      <c r="DMI49" s="333"/>
      <c r="DMJ49" s="330"/>
      <c r="DMK49" s="331"/>
      <c r="DML49" s="332"/>
      <c r="DMM49" s="333"/>
      <c r="DMN49" s="330"/>
      <c r="DMO49" s="331"/>
      <c r="DMP49" s="332"/>
      <c r="DMQ49" s="333"/>
      <c r="DMR49" s="330"/>
      <c r="DMS49" s="331"/>
      <c r="DMT49" s="332"/>
      <c r="DMU49" s="333"/>
      <c r="DMV49" s="330"/>
      <c r="DMW49" s="331"/>
      <c r="DMX49" s="332"/>
      <c r="DMY49" s="333"/>
      <c r="DMZ49" s="330"/>
      <c r="DNA49" s="331"/>
      <c r="DNB49" s="332"/>
      <c r="DNC49" s="333"/>
      <c r="DND49" s="330"/>
      <c r="DNE49" s="331"/>
      <c r="DNF49" s="332"/>
      <c r="DNG49" s="333"/>
      <c r="DNH49" s="330"/>
      <c r="DNI49" s="331"/>
      <c r="DNJ49" s="332"/>
      <c r="DNK49" s="333"/>
      <c r="DNL49" s="330"/>
      <c r="DNM49" s="331"/>
      <c r="DNN49" s="332"/>
      <c r="DNO49" s="333"/>
      <c r="DNP49" s="330"/>
      <c r="DNQ49" s="331"/>
      <c r="DNR49" s="332"/>
      <c r="DNS49" s="333"/>
      <c r="DNT49" s="330"/>
      <c r="DNU49" s="331"/>
      <c r="DNV49" s="332"/>
      <c r="DNW49" s="333"/>
      <c r="DNX49" s="330"/>
      <c r="DNY49" s="331"/>
      <c r="DNZ49" s="332"/>
      <c r="DOA49" s="333"/>
      <c r="DOB49" s="330"/>
      <c r="DOC49" s="331"/>
      <c r="DOD49" s="332"/>
      <c r="DOE49" s="333"/>
      <c r="DOF49" s="330"/>
      <c r="DOG49" s="331"/>
      <c r="DOH49" s="332"/>
      <c r="DOI49" s="333"/>
      <c r="DOJ49" s="330"/>
      <c r="DOK49" s="331"/>
      <c r="DOL49" s="332"/>
      <c r="DOM49" s="333"/>
      <c r="DON49" s="330"/>
      <c r="DOO49" s="331"/>
      <c r="DOP49" s="332"/>
      <c r="DOQ49" s="333"/>
      <c r="DOR49" s="330"/>
      <c r="DOS49" s="331"/>
      <c r="DOT49" s="332"/>
      <c r="DOU49" s="333"/>
      <c r="DOV49" s="330"/>
      <c r="DOW49" s="331"/>
      <c r="DOX49" s="332"/>
      <c r="DOY49" s="333"/>
      <c r="DOZ49" s="330"/>
      <c r="DPA49" s="331"/>
      <c r="DPB49" s="332"/>
      <c r="DPC49" s="333"/>
      <c r="DPD49" s="330"/>
      <c r="DPE49" s="331"/>
      <c r="DPF49" s="332"/>
      <c r="DPG49" s="333"/>
      <c r="DPH49" s="330"/>
      <c r="DPI49" s="331"/>
      <c r="DPJ49" s="332"/>
      <c r="DPK49" s="333"/>
      <c r="DPL49" s="330"/>
      <c r="DPM49" s="331"/>
      <c r="DPN49" s="332"/>
      <c r="DPO49" s="333"/>
      <c r="DPP49" s="330"/>
      <c r="DPQ49" s="331"/>
      <c r="DPR49" s="332"/>
      <c r="DPS49" s="333"/>
      <c r="DPT49" s="330"/>
      <c r="DPU49" s="331"/>
      <c r="DPV49" s="332"/>
      <c r="DPW49" s="333"/>
      <c r="DPX49" s="330"/>
      <c r="DPY49" s="331"/>
      <c r="DPZ49" s="332"/>
      <c r="DQA49" s="333"/>
      <c r="DQB49" s="330"/>
      <c r="DQC49" s="331"/>
      <c r="DQD49" s="332"/>
      <c r="DQE49" s="333"/>
      <c r="DQF49" s="330"/>
      <c r="DQG49" s="331"/>
      <c r="DQH49" s="332"/>
      <c r="DQI49" s="333"/>
      <c r="DQJ49" s="330"/>
      <c r="DQK49" s="331"/>
      <c r="DQL49" s="332"/>
      <c r="DQM49" s="333"/>
      <c r="DQN49" s="330"/>
      <c r="DQO49" s="331"/>
      <c r="DQP49" s="332"/>
      <c r="DQQ49" s="333"/>
      <c r="DQR49" s="330"/>
      <c r="DQS49" s="331"/>
      <c r="DQT49" s="332"/>
      <c r="DQU49" s="333"/>
      <c r="DQV49" s="330"/>
      <c r="DQW49" s="331"/>
      <c r="DQX49" s="332"/>
      <c r="DQY49" s="333"/>
      <c r="DQZ49" s="330"/>
      <c r="DRA49" s="331"/>
      <c r="DRB49" s="332"/>
      <c r="DRC49" s="333"/>
      <c r="DRD49" s="330"/>
      <c r="DRE49" s="331"/>
      <c r="DRF49" s="332"/>
      <c r="DRG49" s="333"/>
      <c r="DRH49" s="330"/>
      <c r="DRI49" s="331"/>
      <c r="DRJ49" s="332"/>
      <c r="DRK49" s="333"/>
      <c r="DRL49" s="330"/>
      <c r="DRM49" s="331"/>
      <c r="DRN49" s="332"/>
      <c r="DRO49" s="333"/>
      <c r="DRP49" s="330"/>
      <c r="DRQ49" s="331"/>
      <c r="DRR49" s="332"/>
      <c r="DRS49" s="333"/>
      <c r="DRT49" s="330"/>
      <c r="DRU49" s="331"/>
      <c r="DRV49" s="332"/>
      <c r="DRW49" s="333"/>
      <c r="DRX49" s="330"/>
      <c r="DRY49" s="331"/>
      <c r="DRZ49" s="332"/>
      <c r="DSA49" s="333"/>
      <c r="DSB49" s="330"/>
      <c r="DSC49" s="331"/>
      <c r="DSD49" s="332"/>
      <c r="DSE49" s="333"/>
      <c r="DSF49" s="330"/>
      <c r="DSG49" s="331"/>
      <c r="DSH49" s="332"/>
      <c r="DSI49" s="333"/>
      <c r="DSJ49" s="330"/>
      <c r="DSK49" s="331"/>
      <c r="DSL49" s="332"/>
      <c r="DSM49" s="333"/>
      <c r="DSN49" s="330"/>
      <c r="DSO49" s="331"/>
      <c r="DSP49" s="332"/>
      <c r="DSQ49" s="333"/>
      <c r="DSR49" s="330"/>
      <c r="DSS49" s="331"/>
      <c r="DST49" s="332"/>
      <c r="DSU49" s="333"/>
      <c r="DSV49" s="330"/>
      <c r="DSW49" s="331"/>
      <c r="DSX49" s="332"/>
      <c r="DSY49" s="333"/>
      <c r="DSZ49" s="330"/>
      <c r="DTA49" s="331"/>
      <c r="DTB49" s="332"/>
      <c r="DTC49" s="333"/>
      <c r="DTD49" s="330"/>
      <c r="DTE49" s="331"/>
      <c r="DTF49" s="332"/>
      <c r="DTG49" s="333"/>
      <c r="DTH49" s="330"/>
      <c r="DTI49" s="331"/>
      <c r="DTJ49" s="332"/>
      <c r="DTK49" s="333"/>
      <c r="DTL49" s="330"/>
      <c r="DTM49" s="331"/>
      <c r="DTN49" s="332"/>
      <c r="DTO49" s="333"/>
      <c r="DTP49" s="330"/>
      <c r="DTQ49" s="331"/>
      <c r="DTR49" s="332"/>
      <c r="DTS49" s="333"/>
      <c r="DTT49" s="330"/>
      <c r="DTU49" s="331"/>
      <c r="DTV49" s="332"/>
      <c r="DTW49" s="333"/>
      <c r="DTX49" s="330"/>
      <c r="DTY49" s="331"/>
      <c r="DTZ49" s="332"/>
      <c r="DUA49" s="333"/>
      <c r="DUB49" s="330"/>
      <c r="DUC49" s="331"/>
      <c r="DUD49" s="332"/>
      <c r="DUE49" s="333"/>
      <c r="DUF49" s="330"/>
      <c r="DUG49" s="331"/>
      <c r="DUH49" s="332"/>
      <c r="DUI49" s="333"/>
      <c r="DUJ49" s="330"/>
      <c r="DUK49" s="331"/>
      <c r="DUL49" s="332"/>
      <c r="DUM49" s="333"/>
      <c r="DUN49" s="330"/>
      <c r="DUO49" s="331"/>
      <c r="DUP49" s="332"/>
      <c r="DUQ49" s="333"/>
      <c r="DUR49" s="330"/>
      <c r="DUS49" s="331"/>
      <c r="DUT49" s="332"/>
      <c r="DUU49" s="333"/>
      <c r="DUV49" s="330"/>
      <c r="DUW49" s="331"/>
      <c r="DUX49" s="332"/>
      <c r="DUY49" s="333"/>
      <c r="DUZ49" s="330"/>
      <c r="DVA49" s="331"/>
      <c r="DVB49" s="332"/>
      <c r="DVC49" s="333"/>
      <c r="DVD49" s="330"/>
      <c r="DVE49" s="331"/>
      <c r="DVF49" s="332"/>
      <c r="DVG49" s="333"/>
      <c r="DVH49" s="330"/>
      <c r="DVI49" s="331"/>
      <c r="DVJ49" s="332"/>
      <c r="DVK49" s="333"/>
      <c r="DVL49" s="330"/>
      <c r="DVM49" s="331"/>
      <c r="DVN49" s="332"/>
      <c r="DVO49" s="333"/>
      <c r="DVP49" s="330"/>
      <c r="DVQ49" s="331"/>
      <c r="DVR49" s="332"/>
      <c r="DVS49" s="333"/>
      <c r="DVT49" s="330"/>
      <c r="DVU49" s="331"/>
      <c r="DVV49" s="332"/>
      <c r="DVW49" s="333"/>
      <c r="DVX49" s="330"/>
      <c r="DVY49" s="331"/>
      <c r="DVZ49" s="332"/>
      <c r="DWA49" s="333"/>
      <c r="DWB49" s="330"/>
      <c r="DWC49" s="331"/>
      <c r="DWD49" s="332"/>
      <c r="DWE49" s="333"/>
      <c r="DWF49" s="330"/>
      <c r="DWG49" s="331"/>
      <c r="DWH49" s="332"/>
      <c r="DWI49" s="333"/>
      <c r="DWJ49" s="330"/>
      <c r="DWK49" s="331"/>
      <c r="DWL49" s="332"/>
      <c r="DWM49" s="333"/>
      <c r="DWN49" s="330"/>
      <c r="DWO49" s="331"/>
      <c r="DWP49" s="332"/>
      <c r="DWQ49" s="333"/>
      <c r="DWR49" s="330"/>
      <c r="DWS49" s="331"/>
      <c r="DWT49" s="332"/>
      <c r="DWU49" s="333"/>
      <c r="DWV49" s="330"/>
      <c r="DWW49" s="331"/>
      <c r="DWX49" s="332"/>
      <c r="DWY49" s="333"/>
      <c r="DWZ49" s="330"/>
      <c r="DXA49" s="331"/>
      <c r="DXB49" s="332"/>
      <c r="DXC49" s="333"/>
      <c r="DXD49" s="330"/>
      <c r="DXE49" s="331"/>
      <c r="DXF49" s="332"/>
      <c r="DXG49" s="333"/>
      <c r="DXH49" s="330"/>
      <c r="DXI49" s="331"/>
      <c r="DXJ49" s="332"/>
      <c r="DXK49" s="333"/>
      <c r="DXL49" s="330"/>
      <c r="DXM49" s="331"/>
      <c r="DXN49" s="332"/>
      <c r="DXO49" s="333"/>
      <c r="DXP49" s="330"/>
      <c r="DXQ49" s="331"/>
      <c r="DXR49" s="332"/>
      <c r="DXS49" s="333"/>
      <c r="DXT49" s="330"/>
      <c r="DXU49" s="331"/>
      <c r="DXV49" s="332"/>
      <c r="DXW49" s="333"/>
      <c r="DXX49" s="330"/>
      <c r="DXY49" s="331"/>
      <c r="DXZ49" s="332"/>
      <c r="DYA49" s="333"/>
      <c r="DYB49" s="330"/>
      <c r="DYC49" s="331"/>
      <c r="DYD49" s="332"/>
      <c r="DYE49" s="333"/>
      <c r="DYF49" s="330"/>
      <c r="DYG49" s="331"/>
      <c r="DYH49" s="332"/>
      <c r="DYI49" s="333"/>
      <c r="DYJ49" s="330"/>
      <c r="DYK49" s="331"/>
      <c r="DYL49" s="332"/>
      <c r="DYM49" s="333"/>
      <c r="DYN49" s="330"/>
      <c r="DYO49" s="331"/>
      <c r="DYP49" s="332"/>
      <c r="DYQ49" s="333"/>
      <c r="DYR49" s="330"/>
      <c r="DYS49" s="331"/>
      <c r="DYT49" s="332"/>
      <c r="DYU49" s="333"/>
      <c r="DYV49" s="330"/>
      <c r="DYW49" s="331"/>
      <c r="DYX49" s="332"/>
      <c r="DYY49" s="333"/>
      <c r="DYZ49" s="330"/>
      <c r="DZA49" s="331"/>
      <c r="DZB49" s="332"/>
      <c r="DZC49" s="333"/>
      <c r="DZD49" s="330"/>
      <c r="DZE49" s="331"/>
      <c r="DZF49" s="332"/>
      <c r="DZG49" s="333"/>
      <c r="DZH49" s="330"/>
      <c r="DZI49" s="331"/>
      <c r="DZJ49" s="332"/>
      <c r="DZK49" s="333"/>
      <c r="DZL49" s="330"/>
      <c r="DZM49" s="331"/>
      <c r="DZN49" s="332"/>
      <c r="DZO49" s="333"/>
      <c r="DZP49" s="330"/>
      <c r="DZQ49" s="331"/>
      <c r="DZR49" s="332"/>
      <c r="DZS49" s="333"/>
      <c r="DZT49" s="330"/>
      <c r="DZU49" s="331"/>
      <c r="DZV49" s="332"/>
      <c r="DZW49" s="333"/>
      <c r="DZX49" s="330"/>
      <c r="DZY49" s="331"/>
      <c r="DZZ49" s="332"/>
      <c r="EAA49" s="333"/>
      <c r="EAB49" s="330"/>
      <c r="EAC49" s="331"/>
      <c r="EAD49" s="332"/>
      <c r="EAE49" s="333"/>
      <c r="EAF49" s="330"/>
      <c r="EAG49" s="331"/>
      <c r="EAH49" s="332"/>
      <c r="EAI49" s="333"/>
      <c r="EAJ49" s="330"/>
      <c r="EAK49" s="331"/>
      <c r="EAL49" s="332"/>
      <c r="EAM49" s="333"/>
      <c r="EAN49" s="330"/>
      <c r="EAO49" s="331"/>
      <c r="EAP49" s="332"/>
      <c r="EAQ49" s="333"/>
      <c r="EAR49" s="330"/>
      <c r="EAS49" s="331"/>
      <c r="EAT49" s="332"/>
      <c r="EAU49" s="333"/>
      <c r="EAV49" s="330"/>
      <c r="EAW49" s="331"/>
      <c r="EAX49" s="332"/>
      <c r="EAY49" s="333"/>
      <c r="EAZ49" s="330"/>
      <c r="EBA49" s="331"/>
      <c r="EBB49" s="332"/>
      <c r="EBC49" s="333"/>
      <c r="EBD49" s="330"/>
      <c r="EBE49" s="331"/>
      <c r="EBF49" s="332"/>
      <c r="EBG49" s="333"/>
      <c r="EBH49" s="330"/>
      <c r="EBI49" s="331"/>
      <c r="EBJ49" s="332"/>
      <c r="EBK49" s="333"/>
      <c r="EBL49" s="330"/>
      <c r="EBM49" s="331"/>
      <c r="EBN49" s="332"/>
      <c r="EBO49" s="333"/>
      <c r="EBP49" s="330"/>
      <c r="EBQ49" s="331"/>
      <c r="EBR49" s="332"/>
      <c r="EBS49" s="333"/>
      <c r="EBT49" s="330"/>
      <c r="EBU49" s="331"/>
      <c r="EBV49" s="332"/>
      <c r="EBW49" s="333"/>
      <c r="EBX49" s="330"/>
      <c r="EBY49" s="331"/>
      <c r="EBZ49" s="332"/>
      <c r="ECA49" s="333"/>
      <c r="ECB49" s="330"/>
      <c r="ECC49" s="331"/>
      <c r="ECD49" s="332"/>
      <c r="ECE49" s="333"/>
      <c r="ECF49" s="330"/>
      <c r="ECG49" s="331"/>
      <c r="ECH49" s="332"/>
      <c r="ECI49" s="333"/>
      <c r="ECJ49" s="330"/>
      <c r="ECK49" s="331"/>
      <c r="ECL49" s="332"/>
      <c r="ECM49" s="333"/>
      <c r="ECN49" s="330"/>
      <c r="ECO49" s="331"/>
      <c r="ECP49" s="332"/>
      <c r="ECQ49" s="333"/>
      <c r="ECR49" s="330"/>
      <c r="ECS49" s="331"/>
      <c r="ECT49" s="332"/>
      <c r="ECU49" s="333"/>
      <c r="ECV49" s="330"/>
      <c r="ECW49" s="331"/>
      <c r="ECX49" s="332"/>
      <c r="ECY49" s="333"/>
      <c r="ECZ49" s="330"/>
      <c r="EDA49" s="331"/>
      <c r="EDB49" s="332"/>
      <c r="EDC49" s="333"/>
      <c r="EDD49" s="330"/>
      <c r="EDE49" s="331"/>
      <c r="EDF49" s="332"/>
      <c r="EDG49" s="333"/>
      <c r="EDH49" s="330"/>
      <c r="EDI49" s="331"/>
      <c r="EDJ49" s="332"/>
      <c r="EDK49" s="333"/>
      <c r="EDL49" s="330"/>
      <c r="EDM49" s="331"/>
      <c r="EDN49" s="332"/>
      <c r="EDO49" s="333"/>
      <c r="EDP49" s="330"/>
      <c r="EDQ49" s="331"/>
      <c r="EDR49" s="332"/>
      <c r="EDS49" s="333"/>
      <c r="EDT49" s="330"/>
      <c r="EDU49" s="331"/>
      <c r="EDV49" s="332"/>
      <c r="EDW49" s="333"/>
      <c r="EDX49" s="330"/>
      <c r="EDY49" s="331"/>
      <c r="EDZ49" s="332"/>
      <c r="EEA49" s="333"/>
      <c r="EEB49" s="330"/>
      <c r="EEC49" s="331"/>
      <c r="EED49" s="332"/>
      <c r="EEE49" s="333"/>
      <c r="EEF49" s="330"/>
      <c r="EEG49" s="331"/>
      <c r="EEH49" s="332"/>
      <c r="EEI49" s="333"/>
      <c r="EEJ49" s="330"/>
      <c r="EEK49" s="331"/>
      <c r="EEL49" s="332"/>
      <c r="EEM49" s="333"/>
      <c r="EEN49" s="330"/>
      <c r="EEO49" s="331"/>
      <c r="EEP49" s="332"/>
      <c r="EEQ49" s="333"/>
      <c r="EER49" s="330"/>
      <c r="EES49" s="331"/>
      <c r="EET49" s="332"/>
      <c r="EEU49" s="333"/>
      <c r="EEV49" s="330"/>
      <c r="EEW49" s="331"/>
      <c r="EEX49" s="332"/>
      <c r="EEY49" s="333"/>
      <c r="EEZ49" s="330"/>
      <c r="EFA49" s="331"/>
      <c r="EFB49" s="332"/>
      <c r="EFC49" s="333"/>
      <c r="EFD49" s="330"/>
      <c r="EFE49" s="331"/>
      <c r="EFF49" s="332"/>
      <c r="EFG49" s="333"/>
      <c r="EFH49" s="330"/>
      <c r="EFI49" s="331"/>
      <c r="EFJ49" s="332"/>
      <c r="EFK49" s="333"/>
      <c r="EFL49" s="330"/>
      <c r="EFM49" s="331"/>
      <c r="EFN49" s="332"/>
      <c r="EFO49" s="333"/>
      <c r="EFP49" s="330"/>
      <c r="EFQ49" s="331"/>
      <c r="EFR49" s="332"/>
      <c r="EFS49" s="333"/>
      <c r="EFT49" s="330"/>
      <c r="EFU49" s="331"/>
      <c r="EFV49" s="332"/>
      <c r="EFW49" s="333"/>
      <c r="EFX49" s="330"/>
      <c r="EFY49" s="331"/>
      <c r="EFZ49" s="332"/>
      <c r="EGA49" s="333"/>
      <c r="EGB49" s="330"/>
      <c r="EGC49" s="331"/>
      <c r="EGD49" s="332"/>
      <c r="EGE49" s="333"/>
      <c r="EGF49" s="330"/>
      <c r="EGG49" s="331"/>
      <c r="EGH49" s="332"/>
      <c r="EGI49" s="333"/>
      <c r="EGJ49" s="330"/>
      <c r="EGK49" s="331"/>
      <c r="EGL49" s="332"/>
      <c r="EGM49" s="333"/>
      <c r="EGN49" s="330"/>
      <c r="EGO49" s="331"/>
      <c r="EGP49" s="332"/>
      <c r="EGQ49" s="333"/>
      <c r="EGR49" s="330"/>
      <c r="EGS49" s="331"/>
      <c r="EGT49" s="332"/>
      <c r="EGU49" s="333"/>
      <c r="EGV49" s="330"/>
      <c r="EGW49" s="331"/>
      <c r="EGX49" s="332"/>
      <c r="EGY49" s="333"/>
      <c r="EGZ49" s="330"/>
      <c r="EHA49" s="331"/>
      <c r="EHB49" s="332"/>
      <c r="EHC49" s="333"/>
      <c r="EHD49" s="330"/>
      <c r="EHE49" s="331"/>
      <c r="EHF49" s="332"/>
      <c r="EHG49" s="333"/>
      <c r="EHH49" s="330"/>
      <c r="EHI49" s="331"/>
      <c r="EHJ49" s="332"/>
      <c r="EHK49" s="333"/>
      <c r="EHL49" s="330"/>
      <c r="EHM49" s="331"/>
      <c r="EHN49" s="332"/>
      <c r="EHO49" s="333"/>
      <c r="EHP49" s="330"/>
      <c r="EHQ49" s="331"/>
      <c r="EHR49" s="332"/>
      <c r="EHS49" s="333"/>
      <c r="EHT49" s="330"/>
      <c r="EHU49" s="331"/>
      <c r="EHV49" s="332"/>
      <c r="EHW49" s="333"/>
      <c r="EHX49" s="330"/>
      <c r="EHY49" s="331"/>
      <c r="EHZ49" s="332"/>
      <c r="EIA49" s="333"/>
      <c r="EIB49" s="330"/>
      <c r="EIC49" s="331"/>
      <c r="EID49" s="332"/>
      <c r="EIE49" s="333"/>
      <c r="EIF49" s="330"/>
      <c r="EIG49" s="331"/>
      <c r="EIH49" s="332"/>
      <c r="EII49" s="333"/>
      <c r="EIJ49" s="330"/>
      <c r="EIK49" s="331"/>
      <c r="EIL49" s="332"/>
      <c r="EIM49" s="333"/>
      <c r="EIN49" s="330"/>
      <c r="EIO49" s="331"/>
      <c r="EIP49" s="332"/>
      <c r="EIQ49" s="333"/>
      <c r="EIR49" s="330"/>
      <c r="EIS49" s="331"/>
      <c r="EIT49" s="332"/>
      <c r="EIU49" s="333"/>
      <c r="EIV49" s="330"/>
      <c r="EIW49" s="331"/>
      <c r="EIX49" s="332"/>
      <c r="EIY49" s="333"/>
      <c r="EIZ49" s="330"/>
      <c r="EJA49" s="331"/>
      <c r="EJB49" s="332"/>
      <c r="EJC49" s="333"/>
      <c r="EJD49" s="330"/>
      <c r="EJE49" s="331"/>
      <c r="EJF49" s="332"/>
      <c r="EJG49" s="333"/>
      <c r="EJH49" s="330"/>
      <c r="EJI49" s="331"/>
      <c r="EJJ49" s="332"/>
      <c r="EJK49" s="333"/>
      <c r="EJL49" s="330"/>
      <c r="EJM49" s="331"/>
      <c r="EJN49" s="332"/>
      <c r="EJO49" s="333"/>
      <c r="EJP49" s="330"/>
      <c r="EJQ49" s="331"/>
      <c r="EJR49" s="332"/>
      <c r="EJS49" s="333"/>
      <c r="EJT49" s="330"/>
      <c r="EJU49" s="331"/>
      <c r="EJV49" s="332"/>
      <c r="EJW49" s="333"/>
      <c r="EJX49" s="330"/>
      <c r="EJY49" s="331"/>
      <c r="EJZ49" s="332"/>
      <c r="EKA49" s="333"/>
      <c r="EKB49" s="330"/>
      <c r="EKC49" s="331"/>
      <c r="EKD49" s="332"/>
      <c r="EKE49" s="333"/>
      <c r="EKF49" s="330"/>
      <c r="EKG49" s="331"/>
      <c r="EKH49" s="332"/>
      <c r="EKI49" s="333"/>
      <c r="EKJ49" s="330"/>
      <c r="EKK49" s="331"/>
      <c r="EKL49" s="332"/>
      <c r="EKM49" s="333"/>
      <c r="EKN49" s="330"/>
      <c r="EKO49" s="331"/>
      <c r="EKP49" s="332"/>
      <c r="EKQ49" s="333"/>
      <c r="EKR49" s="330"/>
      <c r="EKS49" s="331"/>
      <c r="EKT49" s="332"/>
      <c r="EKU49" s="333"/>
      <c r="EKV49" s="330"/>
      <c r="EKW49" s="331"/>
      <c r="EKX49" s="332"/>
      <c r="EKY49" s="333"/>
      <c r="EKZ49" s="330"/>
      <c r="ELA49" s="331"/>
      <c r="ELB49" s="332"/>
      <c r="ELC49" s="333"/>
      <c r="ELD49" s="330"/>
      <c r="ELE49" s="331"/>
      <c r="ELF49" s="332"/>
      <c r="ELG49" s="333"/>
      <c r="ELH49" s="330"/>
      <c r="ELI49" s="331"/>
      <c r="ELJ49" s="332"/>
      <c r="ELK49" s="333"/>
      <c r="ELL49" s="330"/>
      <c r="ELM49" s="331"/>
      <c r="ELN49" s="332"/>
      <c r="ELO49" s="333"/>
      <c r="ELP49" s="330"/>
      <c r="ELQ49" s="331"/>
      <c r="ELR49" s="332"/>
      <c r="ELS49" s="333"/>
      <c r="ELT49" s="330"/>
      <c r="ELU49" s="331"/>
      <c r="ELV49" s="332"/>
      <c r="ELW49" s="333"/>
      <c r="ELX49" s="330"/>
      <c r="ELY49" s="331"/>
      <c r="ELZ49" s="332"/>
      <c r="EMA49" s="333"/>
      <c r="EMB49" s="330"/>
      <c r="EMC49" s="331"/>
      <c r="EMD49" s="332"/>
      <c r="EME49" s="333"/>
      <c r="EMF49" s="330"/>
      <c r="EMG49" s="331"/>
      <c r="EMH49" s="332"/>
      <c r="EMI49" s="333"/>
      <c r="EMJ49" s="330"/>
      <c r="EMK49" s="331"/>
      <c r="EML49" s="332"/>
      <c r="EMM49" s="333"/>
      <c r="EMN49" s="330"/>
      <c r="EMO49" s="331"/>
      <c r="EMP49" s="332"/>
      <c r="EMQ49" s="333"/>
      <c r="EMR49" s="330"/>
      <c r="EMS49" s="331"/>
      <c r="EMT49" s="332"/>
      <c r="EMU49" s="333"/>
      <c r="EMV49" s="330"/>
      <c r="EMW49" s="331"/>
      <c r="EMX49" s="332"/>
      <c r="EMY49" s="333"/>
      <c r="EMZ49" s="330"/>
      <c r="ENA49" s="331"/>
      <c r="ENB49" s="332"/>
      <c r="ENC49" s="333"/>
      <c r="END49" s="330"/>
      <c r="ENE49" s="331"/>
      <c r="ENF49" s="332"/>
      <c r="ENG49" s="333"/>
      <c r="ENH49" s="330"/>
      <c r="ENI49" s="331"/>
      <c r="ENJ49" s="332"/>
      <c r="ENK49" s="333"/>
      <c r="ENL49" s="330"/>
      <c r="ENM49" s="331"/>
      <c r="ENN49" s="332"/>
      <c r="ENO49" s="333"/>
      <c r="ENP49" s="330"/>
      <c r="ENQ49" s="331"/>
      <c r="ENR49" s="332"/>
      <c r="ENS49" s="333"/>
      <c r="ENT49" s="330"/>
      <c r="ENU49" s="331"/>
      <c r="ENV49" s="332"/>
      <c r="ENW49" s="333"/>
      <c r="ENX49" s="330"/>
      <c r="ENY49" s="331"/>
      <c r="ENZ49" s="332"/>
      <c r="EOA49" s="333"/>
      <c r="EOB49" s="330"/>
      <c r="EOC49" s="331"/>
      <c r="EOD49" s="332"/>
      <c r="EOE49" s="333"/>
      <c r="EOF49" s="330"/>
      <c r="EOG49" s="331"/>
      <c r="EOH49" s="332"/>
      <c r="EOI49" s="333"/>
      <c r="EOJ49" s="330"/>
      <c r="EOK49" s="331"/>
      <c r="EOL49" s="332"/>
      <c r="EOM49" s="333"/>
      <c r="EON49" s="330"/>
      <c r="EOO49" s="331"/>
      <c r="EOP49" s="332"/>
      <c r="EOQ49" s="333"/>
      <c r="EOR49" s="330"/>
      <c r="EOS49" s="331"/>
      <c r="EOT49" s="332"/>
      <c r="EOU49" s="333"/>
      <c r="EOV49" s="330"/>
      <c r="EOW49" s="331"/>
      <c r="EOX49" s="332"/>
      <c r="EOY49" s="333"/>
      <c r="EOZ49" s="330"/>
      <c r="EPA49" s="331"/>
      <c r="EPB49" s="332"/>
      <c r="EPC49" s="333"/>
      <c r="EPD49" s="330"/>
      <c r="EPE49" s="331"/>
      <c r="EPF49" s="332"/>
      <c r="EPG49" s="333"/>
      <c r="EPH49" s="330"/>
      <c r="EPI49" s="331"/>
      <c r="EPJ49" s="332"/>
      <c r="EPK49" s="333"/>
      <c r="EPL49" s="330"/>
      <c r="EPM49" s="331"/>
      <c r="EPN49" s="332"/>
      <c r="EPO49" s="333"/>
      <c r="EPP49" s="330"/>
      <c r="EPQ49" s="331"/>
      <c r="EPR49" s="332"/>
      <c r="EPS49" s="333"/>
      <c r="EPT49" s="330"/>
      <c r="EPU49" s="331"/>
      <c r="EPV49" s="332"/>
      <c r="EPW49" s="333"/>
      <c r="EPX49" s="330"/>
      <c r="EPY49" s="331"/>
      <c r="EPZ49" s="332"/>
      <c r="EQA49" s="333"/>
      <c r="EQB49" s="330"/>
      <c r="EQC49" s="331"/>
      <c r="EQD49" s="332"/>
      <c r="EQE49" s="333"/>
      <c r="EQF49" s="330"/>
      <c r="EQG49" s="331"/>
      <c r="EQH49" s="332"/>
      <c r="EQI49" s="333"/>
      <c r="EQJ49" s="330"/>
      <c r="EQK49" s="331"/>
      <c r="EQL49" s="332"/>
      <c r="EQM49" s="333"/>
      <c r="EQN49" s="330"/>
      <c r="EQO49" s="331"/>
      <c r="EQP49" s="332"/>
      <c r="EQQ49" s="333"/>
      <c r="EQR49" s="330"/>
      <c r="EQS49" s="331"/>
      <c r="EQT49" s="332"/>
      <c r="EQU49" s="333"/>
      <c r="EQV49" s="330"/>
      <c r="EQW49" s="331"/>
      <c r="EQX49" s="332"/>
      <c r="EQY49" s="333"/>
      <c r="EQZ49" s="330"/>
      <c r="ERA49" s="331"/>
      <c r="ERB49" s="332"/>
      <c r="ERC49" s="333"/>
      <c r="ERD49" s="330"/>
      <c r="ERE49" s="331"/>
      <c r="ERF49" s="332"/>
      <c r="ERG49" s="333"/>
      <c r="ERH49" s="330"/>
      <c r="ERI49" s="331"/>
      <c r="ERJ49" s="332"/>
      <c r="ERK49" s="333"/>
      <c r="ERL49" s="330"/>
      <c r="ERM49" s="331"/>
      <c r="ERN49" s="332"/>
      <c r="ERO49" s="333"/>
      <c r="ERP49" s="330"/>
      <c r="ERQ49" s="331"/>
      <c r="ERR49" s="332"/>
      <c r="ERS49" s="333"/>
      <c r="ERT49" s="330"/>
      <c r="ERU49" s="331"/>
      <c r="ERV49" s="332"/>
      <c r="ERW49" s="333"/>
      <c r="ERX49" s="330"/>
      <c r="ERY49" s="331"/>
      <c r="ERZ49" s="332"/>
      <c r="ESA49" s="333"/>
      <c r="ESB49" s="330"/>
      <c r="ESC49" s="331"/>
      <c r="ESD49" s="332"/>
      <c r="ESE49" s="333"/>
      <c r="ESF49" s="330"/>
      <c r="ESG49" s="331"/>
      <c r="ESH49" s="332"/>
      <c r="ESI49" s="333"/>
      <c r="ESJ49" s="330"/>
      <c r="ESK49" s="331"/>
      <c r="ESL49" s="332"/>
      <c r="ESM49" s="333"/>
      <c r="ESN49" s="330"/>
      <c r="ESO49" s="331"/>
      <c r="ESP49" s="332"/>
      <c r="ESQ49" s="333"/>
      <c r="ESR49" s="330"/>
      <c r="ESS49" s="331"/>
      <c r="EST49" s="332"/>
      <c r="ESU49" s="333"/>
      <c r="ESV49" s="330"/>
      <c r="ESW49" s="331"/>
      <c r="ESX49" s="332"/>
      <c r="ESY49" s="333"/>
      <c r="ESZ49" s="330"/>
      <c r="ETA49" s="331"/>
      <c r="ETB49" s="332"/>
      <c r="ETC49" s="333"/>
      <c r="ETD49" s="330"/>
      <c r="ETE49" s="331"/>
      <c r="ETF49" s="332"/>
      <c r="ETG49" s="333"/>
      <c r="ETH49" s="330"/>
      <c r="ETI49" s="331"/>
      <c r="ETJ49" s="332"/>
      <c r="ETK49" s="333"/>
      <c r="ETL49" s="330"/>
      <c r="ETM49" s="331"/>
      <c r="ETN49" s="332"/>
      <c r="ETO49" s="333"/>
      <c r="ETP49" s="330"/>
      <c r="ETQ49" s="331"/>
      <c r="ETR49" s="332"/>
      <c r="ETS49" s="333"/>
      <c r="ETT49" s="330"/>
      <c r="ETU49" s="331"/>
      <c r="ETV49" s="332"/>
      <c r="ETW49" s="333"/>
      <c r="ETX49" s="330"/>
      <c r="ETY49" s="331"/>
      <c r="ETZ49" s="332"/>
      <c r="EUA49" s="333"/>
      <c r="EUB49" s="330"/>
      <c r="EUC49" s="331"/>
      <c r="EUD49" s="332"/>
      <c r="EUE49" s="333"/>
      <c r="EUF49" s="330"/>
      <c r="EUG49" s="331"/>
      <c r="EUH49" s="332"/>
      <c r="EUI49" s="333"/>
      <c r="EUJ49" s="330"/>
      <c r="EUK49" s="331"/>
      <c r="EUL49" s="332"/>
      <c r="EUM49" s="333"/>
      <c r="EUN49" s="330"/>
      <c r="EUO49" s="331"/>
      <c r="EUP49" s="332"/>
      <c r="EUQ49" s="333"/>
      <c r="EUR49" s="330"/>
      <c r="EUS49" s="331"/>
      <c r="EUT49" s="332"/>
      <c r="EUU49" s="333"/>
      <c r="EUV49" s="330"/>
      <c r="EUW49" s="331"/>
      <c r="EUX49" s="332"/>
      <c r="EUY49" s="333"/>
      <c r="EUZ49" s="330"/>
      <c r="EVA49" s="331"/>
      <c r="EVB49" s="332"/>
      <c r="EVC49" s="333"/>
      <c r="EVD49" s="330"/>
      <c r="EVE49" s="331"/>
      <c r="EVF49" s="332"/>
      <c r="EVG49" s="333"/>
      <c r="EVH49" s="330"/>
      <c r="EVI49" s="331"/>
      <c r="EVJ49" s="332"/>
      <c r="EVK49" s="333"/>
      <c r="EVL49" s="330"/>
      <c r="EVM49" s="331"/>
      <c r="EVN49" s="332"/>
      <c r="EVO49" s="333"/>
      <c r="EVP49" s="330"/>
      <c r="EVQ49" s="331"/>
      <c r="EVR49" s="332"/>
      <c r="EVS49" s="333"/>
      <c r="EVT49" s="330"/>
      <c r="EVU49" s="331"/>
      <c r="EVV49" s="332"/>
      <c r="EVW49" s="333"/>
      <c r="EVX49" s="330"/>
      <c r="EVY49" s="331"/>
      <c r="EVZ49" s="332"/>
      <c r="EWA49" s="333"/>
      <c r="EWB49" s="330"/>
      <c r="EWC49" s="331"/>
      <c r="EWD49" s="332"/>
      <c r="EWE49" s="333"/>
      <c r="EWF49" s="330"/>
      <c r="EWG49" s="331"/>
      <c r="EWH49" s="332"/>
      <c r="EWI49" s="333"/>
      <c r="EWJ49" s="330"/>
      <c r="EWK49" s="331"/>
      <c r="EWL49" s="332"/>
      <c r="EWM49" s="333"/>
      <c r="EWN49" s="330"/>
      <c r="EWO49" s="331"/>
      <c r="EWP49" s="332"/>
      <c r="EWQ49" s="333"/>
      <c r="EWR49" s="330"/>
      <c r="EWS49" s="331"/>
      <c r="EWT49" s="332"/>
      <c r="EWU49" s="333"/>
      <c r="EWV49" s="330"/>
      <c r="EWW49" s="331"/>
      <c r="EWX49" s="332"/>
      <c r="EWY49" s="333"/>
      <c r="EWZ49" s="330"/>
      <c r="EXA49" s="331"/>
      <c r="EXB49" s="332"/>
      <c r="EXC49" s="333"/>
      <c r="EXD49" s="330"/>
      <c r="EXE49" s="331"/>
      <c r="EXF49" s="332"/>
      <c r="EXG49" s="333"/>
      <c r="EXH49" s="330"/>
      <c r="EXI49" s="331"/>
      <c r="EXJ49" s="332"/>
      <c r="EXK49" s="333"/>
      <c r="EXL49" s="330"/>
      <c r="EXM49" s="331"/>
      <c r="EXN49" s="332"/>
      <c r="EXO49" s="333"/>
      <c r="EXP49" s="330"/>
      <c r="EXQ49" s="331"/>
      <c r="EXR49" s="332"/>
      <c r="EXS49" s="333"/>
      <c r="EXT49" s="330"/>
      <c r="EXU49" s="331"/>
      <c r="EXV49" s="332"/>
      <c r="EXW49" s="333"/>
      <c r="EXX49" s="330"/>
      <c r="EXY49" s="331"/>
      <c r="EXZ49" s="332"/>
      <c r="EYA49" s="333"/>
      <c r="EYB49" s="330"/>
      <c r="EYC49" s="331"/>
      <c r="EYD49" s="332"/>
      <c r="EYE49" s="333"/>
      <c r="EYF49" s="330"/>
      <c r="EYG49" s="331"/>
      <c r="EYH49" s="332"/>
      <c r="EYI49" s="333"/>
      <c r="EYJ49" s="330"/>
      <c r="EYK49" s="331"/>
      <c r="EYL49" s="332"/>
      <c r="EYM49" s="333"/>
      <c r="EYN49" s="330"/>
      <c r="EYO49" s="331"/>
      <c r="EYP49" s="332"/>
      <c r="EYQ49" s="333"/>
      <c r="EYR49" s="330"/>
      <c r="EYS49" s="331"/>
      <c r="EYT49" s="332"/>
      <c r="EYU49" s="333"/>
      <c r="EYV49" s="330"/>
      <c r="EYW49" s="331"/>
      <c r="EYX49" s="332"/>
      <c r="EYY49" s="333"/>
      <c r="EYZ49" s="330"/>
      <c r="EZA49" s="331"/>
      <c r="EZB49" s="332"/>
      <c r="EZC49" s="333"/>
      <c r="EZD49" s="330"/>
      <c r="EZE49" s="331"/>
      <c r="EZF49" s="332"/>
      <c r="EZG49" s="333"/>
      <c r="EZH49" s="330"/>
      <c r="EZI49" s="331"/>
      <c r="EZJ49" s="332"/>
      <c r="EZK49" s="333"/>
      <c r="EZL49" s="330"/>
      <c r="EZM49" s="331"/>
      <c r="EZN49" s="332"/>
      <c r="EZO49" s="333"/>
      <c r="EZP49" s="330"/>
      <c r="EZQ49" s="331"/>
      <c r="EZR49" s="332"/>
      <c r="EZS49" s="333"/>
      <c r="EZT49" s="330"/>
      <c r="EZU49" s="331"/>
      <c r="EZV49" s="332"/>
      <c r="EZW49" s="333"/>
      <c r="EZX49" s="330"/>
      <c r="EZY49" s="331"/>
      <c r="EZZ49" s="332"/>
      <c r="FAA49" s="333"/>
      <c r="FAB49" s="330"/>
      <c r="FAC49" s="331"/>
      <c r="FAD49" s="332"/>
      <c r="FAE49" s="333"/>
      <c r="FAF49" s="330"/>
      <c r="FAG49" s="331"/>
      <c r="FAH49" s="332"/>
      <c r="FAI49" s="333"/>
      <c r="FAJ49" s="330"/>
      <c r="FAK49" s="331"/>
      <c r="FAL49" s="332"/>
      <c r="FAM49" s="333"/>
      <c r="FAN49" s="330"/>
      <c r="FAO49" s="331"/>
      <c r="FAP49" s="332"/>
      <c r="FAQ49" s="333"/>
      <c r="FAR49" s="330"/>
      <c r="FAS49" s="331"/>
      <c r="FAT49" s="332"/>
      <c r="FAU49" s="333"/>
      <c r="FAV49" s="330"/>
      <c r="FAW49" s="331"/>
      <c r="FAX49" s="332"/>
      <c r="FAY49" s="333"/>
      <c r="FAZ49" s="330"/>
      <c r="FBA49" s="331"/>
      <c r="FBB49" s="332"/>
      <c r="FBC49" s="333"/>
      <c r="FBD49" s="330"/>
      <c r="FBE49" s="331"/>
      <c r="FBF49" s="332"/>
      <c r="FBG49" s="333"/>
      <c r="FBH49" s="330"/>
      <c r="FBI49" s="331"/>
      <c r="FBJ49" s="332"/>
      <c r="FBK49" s="333"/>
      <c r="FBL49" s="330"/>
      <c r="FBM49" s="331"/>
      <c r="FBN49" s="332"/>
      <c r="FBO49" s="333"/>
      <c r="FBP49" s="330"/>
      <c r="FBQ49" s="331"/>
      <c r="FBR49" s="332"/>
      <c r="FBS49" s="333"/>
      <c r="FBT49" s="330"/>
      <c r="FBU49" s="331"/>
      <c r="FBV49" s="332"/>
      <c r="FBW49" s="333"/>
      <c r="FBX49" s="330"/>
      <c r="FBY49" s="331"/>
      <c r="FBZ49" s="332"/>
      <c r="FCA49" s="333"/>
      <c r="FCB49" s="330"/>
      <c r="FCC49" s="331"/>
      <c r="FCD49" s="332"/>
      <c r="FCE49" s="333"/>
      <c r="FCF49" s="330"/>
      <c r="FCG49" s="331"/>
      <c r="FCH49" s="332"/>
      <c r="FCI49" s="333"/>
      <c r="FCJ49" s="330"/>
      <c r="FCK49" s="331"/>
      <c r="FCL49" s="332"/>
      <c r="FCM49" s="333"/>
      <c r="FCN49" s="330"/>
      <c r="FCO49" s="331"/>
      <c r="FCP49" s="332"/>
      <c r="FCQ49" s="333"/>
      <c r="FCR49" s="330"/>
      <c r="FCS49" s="331"/>
      <c r="FCT49" s="332"/>
      <c r="FCU49" s="333"/>
      <c r="FCV49" s="330"/>
      <c r="FCW49" s="331"/>
      <c r="FCX49" s="332"/>
      <c r="FCY49" s="333"/>
      <c r="FCZ49" s="330"/>
      <c r="FDA49" s="331"/>
      <c r="FDB49" s="332"/>
      <c r="FDC49" s="333"/>
      <c r="FDD49" s="330"/>
      <c r="FDE49" s="331"/>
      <c r="FDF49" s="332"/>
      <c r="FDG49" s="333"/>
      <c r="FDH49" s="330"/>
      <c r="FDI49" s="331"/>
      <c r="FDJ49" s="332"/>
      <c r="FDK49" s="333"/>
      <c r="FDL49" s="330"/>
      <c r="FDM49" s="331"/>
      <c r="FDN49" s="332"/>
      <c r="FDO49" s="333"/>
      <c r="FDP49" s="330"/>
      <c r="FDQ49" s="331"/>
      <c r="FDR49" s="332"/>
      <c r="FDS49" s="333"/>
      <c r="FDT49" s="330"/>
      <c r="FDU49" s="331"/>
      <c r="FDV49" s="332"/>
      <c r="FDW49" s="333"/>
      <c r="FDX49" s="330"/>
      <c r="FDY49" s="331"/>
      <c r="FDZ49" s="332"/>
      <c r="FEA49" s="333"/>
      <c r="FEB49" s="330"/>
      <c r="FEC49" s="331"/>
      <c r="FED49" s="332"/>
      <c r="FEE49" s="333"/>
      <c r="FEF49" s="330"/>
      <c r="FEG49" s="331"/>
      <c r="FEH49" s="332"/>
      <c r="FEI49" s="333"/>
      <c r="FEJ49" s="330"/>
      <c r="FEK49" s="331"/>
      <c r="FEL49" s="332"/>
      <c r="FEM49" s="333"/>
      <c r="FEN49" s="330"/>
      <c r="FEO49" s="331"/>
      <c r="FEP49" s="332"/>
      <c r="FEQ49" s="333"/>
      <c r="FER49" s="330"/>
      <c r="FES49" s="331"/>
      <c r="FET49" s="332"/>
      <c r="FEU49" s="333"/>
      <c r="FEV49" s="330"/>
      <c r="FEW49" s="331"/>
      <c r="FEX49" s="332"/>
      <c r="FEY49" s="333"/>
      <c r="FEZ49" s="330"/>
      <c r="FFA49" s="331"/>
      <c r="FFB49" s="332"/>
      <c r="FFC49" s="333"/>
      <c r="FFD49" s="330"/>
      <c r="FFE49" s="331"/>
      <c r="FFF49" s="332"/>
      <c r="FFG49" s="333"/>
      <c r="FFH49" s="330"/>
      <c r="FFI49" s="331"/>
      <c r="FFJ49" s="332"/>
      <c r="FFK49" s="333"/>
      <c r="FFL49" s="330"/>
      <c r="FFM49" s="331"/>
      <c r="FFN49" s="332"/>
      <c r="FFO49" s="333"/>
      <c r="FFP49" s="330"/>
      <c r="FFQ49" s="331"/>
      <c r="FFR49" s="332"/>
      <c r="FFS49" s="333"/>
      <c r="FFT49" s="330"/>
      <c r="FFU49" s="331"/>
      <c r="FFV49" s="332"/>
      <c r="FFW49" s="333"/>
      <c r="FFX49" s="330"/>
      <c r="FFY49" s="331"/>
      <c r="FFZ49" s="332"/>
      <c r="FGA49" s="333"/>
      <c r="FGB49" s="330"/>
      <c r="FGC49" s="331"/>
      <c r="FGD49" s="332"/>
      <c r="FGE49" s="333"/>
      <c r="FGF49" s="330"/>
      <c r="FGG49" s="331"/>
      <c r="FGH49" s="332"/>
      <c r="FGI49" s="333"/>
      <c r="FGJ49" s="330"/>
      <c r="FGK49" s="331"/>
      <c r="FGL49" s="332"/>
      <c r="FGM49" s="333"/>
      <c r="FGN49" s="330"/>
      <c r="FGO49" s="331"/>
      <c r="FGP49" s="332"/>
      <c r="FGQ49" s="333"/>
      <c r="FGR49" s="330"/>
      <c r="FGS49" s="331"/>
      <c r="FGT49" s="332"/>
      <c r="FGU49" s="333"/>
      <c r="FGV49" s="330"/>
      <c r="FGW49" s="331"/>
      <c r="FGX49" s="332"/>
      <c r="FGY49" s="333"/>
      <c r="FGZ49" s="330"/>
      <c r="FHA49" s="331"/>
      <c r="FHB49" s="332"/>
      <c r="FHC49" s="333"/>
      <c r="FHD49" s="330"/>
      <c r="FHE49" s="331"/>
      <c r="FHF49" s="332"/>
      <c r="FHG49" s="333"/>
      <c r="FHH49" s="330"/>
      <c r="FHI49" s="331"/>
      <c r="FHJ49" s="332"/>
      <c r="FHK49" s="333"/>
      <c r="FHL49" s="330"/>
      <c r="FHM49" s="331"/>
      <c r="FHN49" s="332"/>
      <c r="FHO49" s="333"/>
      <c r="FHP49" s="330"/>
      <c r="FHQ49" s="331"/>
      <c r="FHR49" s="332"/>
      <c r="FHS49" s="333"/>
      <c r="FHT49" s="330"/>
      <c r="FHU49" s="331"/>
      <c r="FHV49" s="332"/>
      <c r="FHW49" s="333"/>
      <c r="FHX49" s="330"/>
      <c r="FHY49" s="331"/>
      <c r="FHZ49" s="332"/>
      <c r="FIA49" s="333"/>
      <c r="FIB49" s="330"/>
      <c r="FIC49" s="331"/>
      <c r="FID49" s="332"/>
      <c r="FIE49" s="333"/>
      <c r="FIF49" s="330"/>
      <c r="FIG49" s="331"/>
      <c r="FIH49" s="332"/>
      <c r="FII49" s="333"/>
      <c r="FIJ49" s="330"/>
      <c r="FIK49" s="331"/>
      <c r="FIL49" s="332"/>
      <c r="FIM49" s="333"/>
      <c r="FIN49" s="330"/>
      <c r="FIO49" s="331"/>
      <c r="FIP49" s="332"/>
      <c r="FIQ49" s="333"/>
      <c r="FIR49" s="330"/>
      <c r="FIS49" s="331"/>
      <c r="FIT49" s="332"/>
      <c r="FIU49" s="333"/>
      <c r="FIV49" s="330"/>
      <c r="FIW49" s="331"/>
      <c r="FIX49" s="332"/>
      <c r="FIY49" s="333"/>
      <c r="FIZ49" s="330"/>
      <c r="FJA49" s="331"/>
      <c r="FJB49" s="332"/>
      <c r="FJC49" s="333"/>
      <c r="FJD49" s="330"/>
      <c r="FJE49" s="331"/>
      <c r="FJF49" s="332"/>
      <c r="FJG49" s="333"/>
      <c r="FJH49" s="330"/>
      <c r="FJI49" s="331"/>
      <c r="FJJ49" s="332"/>
      <c r="FJK49" s="333"/>
      <c r="FJL49" s="330"/>
      <c r="FJM49" s="331"/>
      <c r="FJN49" s="332"/>
      <c r="FJO49" s="333"/>
      <c r="FJP49" s="330"/>
      <c r="FJQ49" s="331"/>
      <c r="FJR49" s="332"/>
      <c r="FJS49" s="333"/>
      <c r="FJT49" s="330"/>
      <c r="FJU49" s="331"/>
      <c r="FJV49" s="332"/>
      <c r="FJW49" s="333"/>
      <c r="FJX49" s="330"/>
      <c r="FJY49" s="331"/>
      <c r="FJZ49" s="332"/>
      <c r="FKA49" s="333"/>
      <c r="FKB49" s="330"/>
      <c r="FKC49" s="331"/>
      <c r="FKD49" s="332"/>
      <c r="FKE49" s="333"/>
      <c r="FKF49" s="330"/>
      <c r="FKG49" s="331"/>
      <c r="FKH49" s="332"/>
      <c r="FKI49" s="333"/>
      <c r="FKJ49" s="330"/>
      <c r="FKK49" s="331"/>
      <c r="FKL49" s="332"/>
      <c r="FKM49" s="333"/>
      <c r="FKN49" s="330"/>
      <c r="FKO49" s="331"/>
      <c r="FKP49" s="332"/>
      <c r="FKQ49" s="333"/>
      <c r="FKR49" s="330"/>
      <c r="FKS49" s="331"/>
      <c r="FKT49" s="332"/>
      <c r="FKU49" s="333"/>
      <c r="FKV49" s="330"/>
      <c r="FKW49" s="331"/>
      <c r="FKX49" s="332"/>
      <c r="FKY49" s="333"/>
      <c r="FKZ49" s="330"/>
      <c r="FLA49" s="331"/>
      <c r="FLB49" s="332"/>
      <c r="FLC49" s="333"/>
      <c r="FLD49" s="330"/>
      <c r="FLE49" s="331"/>
      <c r="FLF49" s="332"/>
      <c r="FLG49" s="333"/>
      <c r="FLH49" s="330"/>
      <c r="FLI49" s="331"/>
      <c r="FLJ49" s="332"/>
      <c r="FLK49" s="333"/>
      <c r="FLL49" s="330"/>
      <c r="FLM49" s="331"/>
      <c r="FLN49" s="332"/>
      <c r="FLO49" s="333"/>
      <c r="FLP49" s="330"/>
      <c r="FLQ49" s="331"/>
      <c r="FLR49" s="332"/>
      <c r="FLS49" s="333"/>
      <c r="FLT49" s="330"/>
      <c r="FLU49" s="331"/>
      <c r="FLV49" s="332"/>
      <c r="FLW49" s="333"/>
      <c r="FLX49" s="330"/>
      <c r="FLY49" s="331"/>
      <c r="FLZ49" s="332"/>
      <c r="FMA49" s="333"/>
      <c r="FMB49" s="330"/>
      <c r="FMC49" s="331"/>
      <c r="FMD49" s="332"/>
      <c r="FME49" s="333"/>
      <c r="FMF49" s="330"/>
      <c r="FMG49" s="331"/>
      <c r="FMH49" s="332"/>
      <c r="FMI49" s="333"/>
      <c r="FMJ49" s="330"/>
      <c r="FMK49" s="331"/>
      <c r="FML49" s="332"/>
      <c r="FMM49" s="333"/>
      <c r="FMN49" s="330"/>
      <c r="FMO49" s="331"/>
      <c r="FMP49" s="332"/>
      <c r="FMQ49" s="333"/>
      <c r="FMR49" s="330"/>
      <c r="FMS49" s="331"/>
      <c r="FMT49" s="332"/>
      <c r="FMU49" s="333"/>
      <c r="FMV49" s="330"/>
      <c r="FMW49" s="331"/>
      <c r="FMX49" s="332"/>
      <c r="FMY49" s="333"/>
      <c r="FMZ49" s="330"/>
      <c r="FNA49" s="331"/>
      <c r="FNB49" s="332"/>
      <c r="FNC49" s="333"/>
      <c r="FND49" s="330"/>
      <c r="FNE49" s="331"/>
      <c r="FNF49" s="332"/>
      <c r="FNG49" s="333"/>
      <c r="FNH49" s="330"/>
      <c r="FNI49" s="331"/>
      <c r="FNJ49" s="332"/>
      <c r="FNK49" s="333"/>
      <c r="FNL49" s="330"/>
      <c r="FNM49" s="331"/>
      <c r="FNN49" s="332"/>
      <c r="FNO49" s="333"/>
      <c r="FNP49" s="330"/>
      <c r="FNQ49" s="331"/>
      <c r="FNR49" s="332"/>
      <c r="FNS49" s="333"/>
      <c r="FNT49" s="330"/>
      <c r="FNU49" s="331"/>
      <c r="FNV49" s="332"/>
      <c r="FNW49" s="333"/>
      <c r="FNX49" s="330"/>
      <c r="FNY49" s="331"/>
      <c r="FNZ49" s="332"/>
      <c r="FOA49" s="333"/>
      <c r="FOB49" s="330"/>
      <c r="FOC49" s="331"/>
      <c r="FOD49" s="332"/>
      <c r="FOE49" s="333"/>
      <c r="FOF49" s="330"/>
      <c r="FOG49" s="331"/>
      <c r="FOH49" s="332"/>
      <c r="FOI49" s="333"/>
      <c r="FOJ49" s="330"/>
      <c r="FOK49" s="331"/>
      <c r="FOL49" s="332"/>
      <c r="FOM49" s="333"/>
      <c r="FON49" s="330"/>
      <c r="FOO49" s="331"/>
      <c r="FOP49" s="332"/>
      <c r="FOQ49" s="333"/>
      <c r="FOR49" s="330"/>
      <c r="FOS49" s="331"/>
      <c r="FOT49" s="332"/>
      <c r="FOU49" s="333"/>
      <c r="FOV49" s="330"/>
      <c r="FOW49" s="331"/>
      <c r="FOX49" s="332"/>
      <c r="FOY49" s="333"/>
      <c r="FOZ49" s="330"/>
      <c r="FPA49" s="331"/>
      <c r="FPB49" s="332"/>
      <c r="FPC49" s="333"/>
      <c r="FPD49" s="330"/>
      <c r="FPE49" s="331"/>
      <c r="FPF49" s="332"/>
      <c r="FPG49" s="333"/>
      <c r="FPH49" s="330"/>
      <c r="FPI49" s="331"/>
      <c r="FPJ49" s="332"/>
      <c r="FPK49" s="333"/>
      <c r="FPL49" s="330"/>
      <c r="FPM49" s="331"/>
      <c r="FPN49" s="332"/>
      <c r="FPO49" s="333"/>
      <c r="FPP49" s="330"/>
      <c r="FPQ49" s="331"/>
      <c r="FPR49" s="332"/>
      <c r="FPS49" s="333"/>
      <c r="FPT49" s="330"/>
      <c r="FPU49" s="331"/>
      <c r="FPV49" s="332"/>
      <c r="FPW49" s="333"/>
      <c r="FPX49" s="330"/>
      <c r="FPY49" s="331"/>
      <c r="FPZ49" s="332"/>
      <c r="FQA49" s="333"/>
      <c r="FQB49" s="330"/>
      <c r="FQC49" s="331"/>
      <c r="FQD49" s="332"/>
      <c r="FQE49" s="333"/>
      <c r="FQF49" s="330"/>
      <c r="FQG49" s="331"/>
      <c r="FQH49" s="332"/>
      <c r="FQI49" s="333"/>
      <c r="FQJ49" s="330"/>
      <c r="FQK49" s="331"/>
      <c r="FQL49" s="332"/>
      <c r="FQM49" s="333"/>
      <c r="FQN49" s="330"/>
      <c r="FQO49" s="331"/>
      <c r="FQP49" s="332"/>
      <c r="FQQ49" s="333"/>
      <c r="FQR49" s="330"/>
      <c r="FQS49" s="331"/>
      <c r="FQT49" s="332"/>
      <c r="FQU49" s="333"/>
      <c r="FQV49" s="330"/>
      <c r="FQW49" s="331"/>
      <c r="FQX49" s="332"/>
      <c r="FQY49" s="333"/>
      <c r="FQZ49" s="330"/>
      <c r="FRA49" s="331"/>
      <c r="FRB49" s="332"/>
      <c r="FRC49" s="333"/>
      <c r="FRD49" s="330"/>
      <c r="FRE49" s="331"/>
      <c r="FRF49" s="332"/>
      <c r="FRG49" s="333"/>
      <c r="FRH49" s="330"/>
      <c r="FRI49" s="331"/>
      <c r="FRJ49" s="332"/>
      <c r="FRK49" s="333"/>
      <c r="FRL49" s="330"/>
      <c r="FRM49" s="331"/>
      <c r="FRN49" s="332"/>
      <c r="FRO49" s="333"/>
      <c r="FRP49" s="330"/>
      <c r="FRQ49" s="331"/>
      <c r="FRR49" s="332"/>
      <c r="FRS49" s="333"/>
      <c r="FRT49" s="330"/>
      <c r="FRU49" s="331"/>
      <c r="FRV49" s="332"/>
      <c r="FRW49" s="333"/>
      <c r="FRX49" s="330"/>
      <c r="FRY49" s="331"/>
      <c r="FRZ49" s="332"/>
      <c r="FSA49" s="333"/>
      <c r="FSB49" s="330"/>
      <c r="FSC49" s="331"/>
      <c r="FSD49" s="332"/>
      <c r="FSE49" s="333"/>
      <c r="FSF49" s="330"/>
      <c r="FSG49" s="331"/>
      <c r="FSH49" s="332"/>
      <c r="FSI49" s="333"/>
      <c r="FSJ49" s="330"/>
      <c r="FSK49" s="331"/>
      <c r="FSL49" s="332"/>
      <c r="FSM49" s="333"/>
      <c r="FSN49" s="330"/>
      <c r="FSO49" s="331"/>
      <c r="FSP49" s="332"/>
      <c r="FSQ49" s="333"/>
      <c r="FSR49" s="330"/>
      <c r="FSS49" s="331"/>
      <c r="FST49" s="332"/>
      <c r="FSU49" s="333"/>
      <c r="FSV49" s="330"/>
      <c r="FSW49" s="331"/>
      <c r="FSX49" s="332"/>
      <c r="FSY49" s="333"/>
      <c r="FSZ49" s="330"/>
      <c r="FTA49" s="331"/>
      <c r="FTB49" s="332"/>
      <c r="FTC49" s="333"/>
      <c r="FTD49" s="330"/>
      <c r="FTE49" s="331"/>
      <c r="FTF49" s="332"/>
      <c r="FTG49" s="333"/>
      <c r="FTH49" s="330"/>
      <c r="FTI49" s="331"/>
      <c r="FTJ49" s="332"/>
      <c r="FTK49" s="333"/>
      <c r="FTL49" s="330"/>
      <c r="FTM49" s="331"/>
      <c r="FTN49" s="332"/>
      <c r="FTO49" s="333"/>
      <c r="FTP49" s="330"/>
      <c r="FTQ49" s="331"/>
      <c r="FTR49" s="332"/>
      <c r="FTS49" s="333"/>
      <c r="FTT49" s="330"/>
      <c r="FTU49" s="331"/>
      <c r="FTV49" s="332"/>
      <c r="FTW49" s="333"/>
      <c r="FTX49" s="330"/>
      <c r="FTY49" s="331"/>
      <c r="FTZ49" s="332"/>
      <c r="FUA49" s="333"/>
      <c r="FUB49" s="330"/>
      <c r="FUC49" s="331"/>
      <c r="FUD49" s="332"/>
      <c r="FUE49" s="333"/>
      <c r="FUF49" s="330"/>
      <c r="FUG49" s="331"/>
      <c r="FUH49" s="332"/>
      <c r="FUI49" s="333"/>
      <c r="FUJ49" s="330"/>
      <c r="FUK49" s="331"/>
      <c r="FUL49" s="332"/>
      <c r="FUM49" s="333"/>
      <c r="FUN49" s="330"/>
      <c r="FUO49" s="331"/>
      <c r="FUP49" s="332"/>
      <c r="FUQ49" s="333"/>
      <c r="FUR49" s="330"/>
      <c r="FUS49" s="331"/>
      <c r="FUT49" s="332"/>
      <c r="FUU49" s="333"/>
      <c r="FUV49" s="330"/>
      <c r="FUW49" s="331"/>
      <c r="FUX49" s="332"/>
      <c r="FUY49" s="333"/>
      <c r="FUZ49" s="330"/>
      <c r="FVA49" s="331"/>
      <c r="FVB49" s="332"/>
      <c r="FVC49" s="333"/>
      <c r="FVD49" s="330"/>
      <c r="FVE49" s="331"/>
      <c r="FVF49" s="332"/>
      <c r="FVG49" s="333"/>
      <c r="FVH49" s="330"/>
      <c r="FVI49" s="331"/>
      <c r="FVJ49" s="332"/>
      <c r="FVK49" s="333"/>
      <c r="FVL49" s="330"/>
      <c r="FVM49" s="331"/>
      <c r="FVN49" s="332"/>
      <c r="FVO49" s="333"/>
      <c r="FVP49" s="330"/>
      <c r="FVQ49" s="331"/>
      <c r="FVR49" s="332"/>
      <c r="FVS49" s="333"/>
      <c r="FVT49" s="330"/>
      <c r="FVU49" s="331"/>
      <c r="FVV49" s="332"/>
      <c r="FVW49" s="333"/>
      <c r="FVX49" s="330"/>
      <c r="FVY49" s="331"/>
      <c r="FVZ49" s="332"/>
      <c r="FWA49" s="333"/>
      <c r="FWB49" s="330"/>
      <c r="FWC49" s="331"/>
      <c r="FWD49" s="332"/>
      <c r="FWE49" s="333"/>
      <c r="FWF49" s="330"/>
      <c r="FWG49" s="331"/>
      <c r="FWH49" s="332"/>
      <c r="FWI49" s="333"/>
      <c r="FWJ49" s="330"/>
      <c r="FWK49" s="331"/>
      <c r="FWL49" s="332"/>
      <c r="FWM49" s="333"/>
      <c r="FWN49" s="330"/>
      <c r="FWO49" s="331"/>
      <c r="FWP49" s="332"/>
      <c r="FWQ49" s="333"/>
      <c r="FWR49" s="330"/>
      <c r="FWS49" s="331"/>
      <c r="FWT49" s="332"/>
      <c r="FWU49" s="333"/>
      <c r="FWV49" s="330"/>
      <c r="FWW49" s="331"/>
      <c r="FWX49" s="332"/>
      <c r="FWY49" s="333"/>
      <c r="FWZ49" s="330"/>
      <c r="FXA49" s="331"/>
      <c r="FXB49" s="332"/>
      <c r="FXC49" s="333"/>
      <c r="FXD49" s="330"/>
      <c r="FXE49" s="331"/>
      <c r="FXF49" s="332"/>
      <c r="FXG49" s="333"/>
      <c r="FXH49" s="330"/>
      <c r="FXI49" s="331"/>
      <c r="FXJ49" s="332"/>
      <c r="FXK49" s="333"/>
      <c r="FXL49" s="330"/>
      <c r="FXM49" s="331"/>
      <c r="FXN49" s="332"/>
      <c r="FXO49" s="333"/>
      <c r="FXP49" s="330"/>
      <c r="FXQ49" s="331"/>
      <c r="FXR49" s="332"/>
      <c r="FXS49" s="333"/>
      <c r="FXT49" s="330"/>
      <c r="FXU49" s="331"/>
      <c r="FXV49" s="332"/>
      <c r="FXW49" s="333"/>
      <c r="FXX49" s="330"/>
      <c r="FXY49" s="331"/>
      <c r="FXZ49" s="332"/>
      <c r="FYA49" s="333"/>
      <c r="FYB49" s="330"/>
      <c r="FYC49" s="331"/>
      <c r="FYD49" s="332"/>
      <c r="FYE49" s="333"/>
      <c r="FYF49" s="330"/>
      <c r="FYG49" s="331"/>
      <c r="FYH49" s="332"/>
      <c r="FYI49" s="333"/>
      <c r="FYJ49" s="330"/>
      <c r="FYK49" s="331"/>
      <c r="FYL49" s="332"/>
      <c r="FYM49" s="333"/>
      <c r="FYN49" s="330"/>
      <c r="FYO49" s="331"/>
      <c r="FYP49" s="332"/>
      <c r="FYQ49" s="333"/>
      <c r="FYR49" s="330"/>
      <c r="FYS49" s="331"/>
      <c r="FYT49" s="332"/>
      <c r="FYU49" s="333"/>
      <c r="FYV49" s="330"/>
      <c r="FYW49" s="331"/>
      <c r="FYX49" s="332"/>
      <c r="FYY49" s="333"/>
      <c r="FYZ49" s="330"/>
      <c r="FZA49" s="331"/>
      <c r="FZB49" s="332"/>
      <c r="FZC49" s="333"/>
      <c r="FZD49" s="330"/>
      <c r="FZE49" s="331"/>
      <c r="FZF49" s="332"/>
      <c r="FZG49" s="333"/>
      <c r="FZH49" s="330"/>
      <c r="FZI49" s="331"/>
      <c r="FZJ49" s="332"/>
      <c r="FZK49" s="333"/>
      <c r="FZL49" s="330"/>
      <c r="FZM49" s="331"/>
      <c r="FZN49" s="332"/>
      <c r="FZO49" s="333"/>
      <c r="FZP49" s="330"/>
      <c r="FZQ49" s="331"/>
      <c r="FZR49" s="332"/>
      <c r="FZS49" s="333"/>
      <c r="FZT49" s="330"/>
      <c r="FZU49" s="331"/>
      <c r="FZV49" s="332"/>
      <c r="FZW49" s="333"/>
      <c r="FZX49" s="330"/>
      <c r="FZY49" s="331"/>
      <c r="FZZ49" s="332"/>
      <c r="GAA49" s="333"/>
      <c r="GAB49" s="330"/>
      <c r="GAC49" s="331"/>
      <c r="GAD49" s="332"/>
      <c r="GAE49" s="333"/>
      <c r="GAF49" s="330"/>
      <c r="GAG49" s="331"/>
      <c r="GAH49" s="332"/>
      <c r="GAI49" s="333"/>
      <c r="GAJ49" s="330"/>
      <c r="GAK49" s="331"/>
      <c r="GAL49" s="332"/>
      <c r="GAM49" s="333"/>
      <c r="GAN49" s="330"/>
      <c r="GAO49" s="331"/>
      <c r="GAP49" s="332"/>
      <c r="GAQ49" s="333"/>
      <c r="GAR49" s="330"/>
      <c r="GAS49" s="331"/>
      <c r="GAT49" s="332"/>
      <c r="GAU49" s="333"/>
      <c r="GAV49" s="330"/>
      <c r="GAW49" s="331"/>
      <c r="GAX49" s="332"/>
      <c r="GAY49" s="333"/>
      <c r="GAZ49" s="330"/>
      <c r="GBA49" s="331"/>
      <c r="GBB49" s="332"/>
      <c r="GBC49" s="333"/>
      <c r="GBD49" s="330"/>
      <c r="GBE49" s="331"/>
      <c r="GBF49" s="332"/>
      <c r="GBG49" s="333"/>
      <c r="GBH49" s="330"/>
      <c r="GBI49" s="331"/>
      <c r="GBJ49" s="332"/>
      <c r="GBK49" s="333"/>
      <c r="GBL49" s="330"/>
      <c r="GBM49" s="331"/>
      <c r="GBN49" s="332"/>
      <c r="GBO49" s="333"/>
      <c r="GBP49" s="330"/>
      <c r="GBQ49" s="331"/>
      <c r="GBR49" s="332"/>
      <c r="GBS49" s="333"/>
      <c r="GBT49" s="330"/>
      <c r="GBU49" s="331"/>
      <c r="GBV49" s="332"/>
      <c r="GBW49" s="333"/>
      <c r="GBX49" s="330"/>
      <c r="GBY49" s="331"/>
      <c r="GBZ49" s="332"/>
      <c r="GCA49" s="333"/>
      <c r="GCB49" s="330"/>
      <c r="GCC49" s="331"/>
      <c r="GCD49" s="332"/>
      <c r="GCE49" s="333"/>
      <c r="GCF49" s="330"/>
      <c r="GCG49" s="331"/>
      <c r="GCH49" s="332"/>
      <c r="GCI49" s="333"/>
      <c r="GCJ49" s="330"/>
      <c r="GCK49" s="331"/>
      <c r="GCL49" s="332"/>
      <c r="GCM49" s="333"/>
      <c r="GCN49" s="330"/>
      <c r="GCO49" s="331"/>
      <c r="GCP49" s="332"/>
      <c r="GCQ49" s="333"/>
      <c r="GCR49" s="330"/>
      <c r="GCS49" s="331"/>
      <c r="GCT49" s="332"/>
      <c r="GCU49" s="333"/>
      <c r="GCV49" s="330"/>
      <c r="GCW49" s="331"/>
      <c r="GCX49" s="332"/>
      <c r="GCY49" s="333"/>
      <c r="GCZ49" s="330"/>
      <c r="GDA49" s="331"/>
      <c r="GDB49" s="332"/>
      <c r="GDC49" s="333"/>
      <c r="GDD49" s="330"/>
      <c r="GDE49" s="331"/>
      <c r="GDF49" s="332"/>
      <c r="GDG49" s="333"/>
      <c r="GDH49" s="330"/>
      <c r="GDI49" s="331"/>
      <c r="GDJ49" s="332"/>
      <c r="GDK49" s="333"/>
      <c r="GDL49" s="330"/>
      <c r="GDM49" s="331"/>
      <c r="GDN49" s="332"/>
      <c r="GDO49" s="333"/>
      <c r="GDP49" s="330"/>
      <c r="GDQ49" s="331"/>
      <c r="GDR49" s="332"/>
      <c r="GDS49" s="333"/>
      <c r="GDT49" s="330"/>
      <c r="GDU49" s="331"/>
      <c r="GDV49" s="332"/>
      <c r="GDW49" s="333"/>
      <c r="GDX49" s="330"/>
      <c r="GDY49" s="331"/>
      <c r="GDZ49" s="332"/>
      <c r="GEA49" s="333"/>
      <c r="GEB49" s="330"/>
      <c r="GEC49" s="331"/>
      <c r="GED49" s="332"/>
      <c r="GEE49" s="333"/>
      <c r="GEF49" s="330"/>
      <c r="GEG49" s="331"/>
      <c r="GEH49" s="332"/>
      <c r="GEI49" s="333"/>
      <c r="GEJ49" s="330"/>
      <c r="GEK49" s="331"/>
      <c r="GEL49" s="332"/>
      <c r="GEM49" s="333"/>
      <c r="GEN49" s="330"/>
      <c r="GEO49" s="331"/>
      <c r="GEP49" s="332"/>
      <c r="GEQ49" s="333"/>
      <c r="GER49" s="330"/>
      <c r="GES49" s="331"/>
      <c r="GET49" s="332"/>
      <c r="GEU49" s="333"/>
      <c r="GEV49" s="330"/>
      <c r="GEW49" s="331"/>
      <c r="GEX49" s="332"/>
      <c r="GEY49" s="333"/>
      <c r="GEZ49" s="330"/>
      <c r="GFA49" s="331"/>
      <c r="GFB49" s="332"/>
      <c r="GFC49" s="333"/>
      <c r="GFD49" s="330"/>
      <c r="GFE49" s="331"/>
      <c r="GFF49" s="332"/>
      <c r="GFG49" s="333"/>
      <c r="GFH49" s="330"/>
      <c r="GFI49" s="331"/>
      <c r="GFJ49" s="332"/>
      <c r="GFK49" s="333"/>
      <c r="GFL49" s="330"/>
      <c r="GFM49" s="331"/>
      <c r="GFN49" s="332"/>
      <c r="GFO49" s="333"/>
      <c r="GFP49" s="330"/>
      <c r="GFQ49" s="331"/>
      <c r="GFR49" s="332"/>
      <c r="GFS49" s="333"/>
      <c r="GFT49" s="330"/>
      <c r="GFU49" s="331"/>
      <c r="GFV49" s="332"/>
      <c r="GFW49" s="333"/>
      <c r="GFX49" s="330"/>
      <c r="GFY49" s="331"/>
      <c r="GFZ49" s="332"/>
      <c r="GGA49" s="333"/>
      <c r="GGB49" s="330"/>
      <c r="GGC49" s="331"/>
      <c r="GGD49" s="332"/>
      <c r="GGE49" s="333"/>
      <c r="GGF49" s="330"/>
      <c r="GGG49" s="331"/>
      <c r="GGH49" s="332"/>
      <c r="GGI49" s="333"/>
      <c r="GGJ49" s="330"/>
      <c r="GGK49" s="331"/>
      <c r="GGL49" s="332"/>
      <c r="GGM49" s="333"/>
      <c r="GGN49" s="330"/>
      <c r="GGO49" s="331"/>
      <c r="GGP49" s="332"/>
      <c r="GGQ49" s="333"/>
      <c r="GGR49" s="330"/>
      <c r="GGS49" s="331"/>
      <c r="GGT49" s="332"/>
      <c r="GGU49" s="333"/>
      <c r="GGV49" s="330"/>
      <c r="GGW49" s="331"/>
      <c r="GGX49" s="332"/>
      <c r="GGY49" s="333"/>
      <c r="GGZ49" s="330"/>
      <c r="GHA49" s="331"/>
      <c r="GHB49" s="332"/>
      <c r="GHC49" s="333"/>
      <c r="GHD49" s="330"/>
      <c r="GHE49" s="331"/>
      <c r="GHF49" s="332"/>
      <c r="GHG49" s="333"/>
      <c r="GHH49" s="330"/>
      <c r="GHI49" s="331"/>
      <c r="GHJ49" s="332"/>
      <c r="GHK49" s="333"/>
      <c r="GHL49" s="330"/>
      <c r="GHM49" s="331"/>
      <c r="GHN49" s="332"/>
      <c r="GHO49" s="333"/>
      <c r="GHP49" s="330"/>
      <c r="GHQ49" s="331"/>
      <c r="GHR49" s="332"/>
      <c r="GHS49" s="333"/>
      <c r="GHT49" s="330"/>
      <c r="GHU49" s="331"/>
      <c r="GHV49" s="332"/>
      <c r="GHW49" s="333"/>
      <c r="GHX49" s="330"/>
      <c r="GHY49" s="331"/>
      <c r="GHZ49" s="332"/>
      <c r="GIA49" s="333"/>
      <c r="GIB49" s="330"/>
      <c r="GIC49" s="331"/>
      <c r="GID49" s="332"/>
      <c r="GIE49" s="333"/>
      <c r="GIF49" s="330"/>
      <c r="GIG49" s="331"/>
      <c r="GIH49" s="332"/>
      <c r="GII49" s="333"/>
      <c r="GIJ49" s="330"/>
      <c r="GIK49" s="331"/>
      <c r="GIL49" s="332"/>
      <c r="GIM49" s="333"/>
      <c r="GIN49" s="330"/>
      <c r="GIO49" s="331"/>
      <c r="GIP49" s="332"/>
      <c r="GIQ49" s="333"/>
      <c r="GIR49" s="330"/>
      <c r="GIS49" s="331"/>
      <c r="GIT49" s="332"/>
      <c r="GIU49" s="333"/>
      <c r="GIV49" s="330"/>
      <c r="GIW49" s="331"/>
      <c r="GIX49" s="332"/>
      <c r="GIY49" s="333"/>
      <c r="GIZ49" s="330"/>
      <c r="GJA49" s="331"/>
      <c r="GJB49" s="332"/>
      <c r="GJC49" s="333"/>
      <c r="GJD49" s="330"/>
      <c r="GJE49" s="331"/>
      <c r="GJF49" s="332"/>
      <c r="GJG49" s="333"/>
      <c r="GJH49" s="330"/>
      <c r="GJI49" s="331"/>
      <c r="GJJ49" s="332"/>
      <c r="GJK49" s="333"/>
      <c r="GJL49" s="330"/>
      <c r="GJM49" s="331"/>
      <c r="GJN49" s="332"/>
      <c r="GJO49" s="333"/>
      <c r="GJP49" s="330"/>
      <c r="GJQ49" s="331"/>
      <c r="GJR49" s="332"/>
      <c r="GJS49" s="333"/>
      <c r="GJT49" s="330"/>
      <c r="GJU49" s="331"/>
      <c r="GJV49" s="332"/>
      <c r="GJW49" s="333"/>
      <c r="GJX49" s="330"/>
      <c r="GJY49" s="331"/>
      <c r="GJZ49" s="332"/>
      <c r="GKA49" s="333"/>
      <c r="GKB49" s="330"/>
      <c r="GKC49" s="331"/>
      <c r="GKD49" s="332"/>
      <c r="GKE49" s="333"/>
      <c r="GKF49" s="330"/>
      <c r="GKG49" s="331"/>
      <c r="GKH49" s="332"/>
      <c r="GKI49" s="333"/>
      <c r="GKJ49" s="330"/>
      <c r="GKK49" s="331"/>
      <c r="GKL49" s="332"/>
      <c r="GKM49" s="333"/>
      <c r="GKN49" s="330"/>
      <c r="GKO49" s="331"/>
      <c r="GKP49" s="332"/>
      <c r="GKQ49" s="333"/>
      <c r="GKR49" s="330"/>
      <c r="GKS49" s="331"/>
      <c r="GKT49" s="332"/>
      <c r="GKU49" s="333"/>
      <c r="GKV49" s="330"/>
      <c r="GKW49" s="331"/>
      <c r="GKX49" s="332"/>
      <c r="GKY49" s="333"/>
      <c r="GKZ49" s="330"/>
      <c r="GLA49" s="331"/>
      <c r="GLB49" s="332"/>
      <c r="GLC49" s="333"/>
      <c r="GLD49" s="330"/>
      <c r="GLE49" s="331"/>
      <c r="GLF49" s="332"/>
      <c r="GLG49" s="333"/>
      <c r="GLH49" s="330"/>
      <c r="GLI49" s="331"/>
      <c r="GLJ49" s="332"/>
      <c r="GLK49" s="333"/>
      <c r="GLL49" s="330"/>
      <c r="GLM49" s="331"/>
      <c r="GLN49" s="332"/>
      <c r="GLO49" s="333"/>
      <c r="GLP49" s="330"/>
      <c r="GLQ49" s="331"/>
      <c r="GLR49" s="332"/>
      <c r="GLS49" s="333"/>
      <c r="GLT49" s="330"/>
      <c r="GLU49" s="331"/>
      <c r="GLV49" s="332"/>
      <c r="GLW49" s="333"/>
      <c r="GLX49" s="330"/>
      <c r="GLY49" s="331"/>
      <c r="GLZ49" s="332"/>
      <c r="GMA49" s="333"/>
      <c r="GMB49" s="330"/>
      <c r="GMC49" s="331"/>
      <c r="GMD49" s="332"/>
      <c r="GME49" s="333"/>
      <c r="GMF49" s="330"/>
      <c r="GMG49" s="331"/>
      <c r="GMH49" s="332"/>
      <c r="GMI49" s="333"/>
      <c r="GMJ49" s="330"/>
      <c r="GMK49" s="331"/>
      <c r="GML49" s="332"/>
      <c r="GMM49" s="333"/>
      <c r="GMN49" s="330"/>
      <c r="GMO49" s="331"/>
      <c r="GMP49" s="332"/>
      <c r="GMQ49" s="333"/>
      <c r="GMR49" s="330"/>
      <c r="GMS49" s="331"/>
      <c r="GMT49" s="332"/>
      <c r="GMU49" s="333"/>
      <c r="GMV49" s="330"/>
      <c r="GMW49" s="331"/>
      <c r="GMX49" s="332"/>
      <c r="GMY49" s="333"/>
      <c r="GMZ49" s="330"/>
      <c r="GNA49" s="331"/>
      <c r="GNB49" s="332"/>
      <c r="GNC49" s="333"/>
      <c r="GND49" s="330"/>
      <c r="GNE49" s="331"/>
      <c r="GNF49" s="332"/>
      <c r="GNG49" s="333"/>
      <c r="GNH49" s="330"/>
      <c r="GNI49" s="331"/>
      <c r="GNJ49" s="332"/>
      <c r="GNK49" s="333"/>
      <c r="GNL49" s="330"/>
      <c r="GNM49" s="331"/>
      <c r="GNN49" s="332"/>
      <c r="GNO49" s="333"/>
      <c r="GNP49" s="330"/>
      <c r="GNQ49" s="331"/>
      <c r="GNR49" s="332"/>
      <c r="GNS49" s="333"/>
      <c r="GNT49" s="330"/>
      <c r="GNU49" s="331"/>
      <c r="GNV49" s="332"/>
      <c r="GNW49" s="333"/>
      <c r="GNX49" s="330"/>
      <c r="GNY49" s="331"/>
      <c r="GNZ49" s="332"/>
      <c r="GOA49" s="333"/>
      <c r="GOB49" s="330"/>
      <c r="GOC49" s="331"/>
      <c r="GOD49" s="332"/>
      <c r="GOE49" s="333"/>
      <c r="GOF49" s="330"/>
      <c r="GOG49" s="331"/>
      <c r="GOH49" s="332"/>
      <c r="GOI49" s="333"/>
      <c r="GOJ49" s="330"/>
      <c r="GOK49" s="331"/>
      <c r="GOL49" s="332"/>
      <c r="GOM49" s="333"/>
      <c r="GON49" s="330"/>
      <c r="GOO49" s="331"/>
      <c r="GOP49" s="332"/>
      <c r="GOQ49" s="333"/>
      <c r="GOR49" s="330"/>
      <c r="GOS49" s="331"/>
      <c r="GOT49" s="332"/>
      <c r="GOU49" s="333"/>
      <c r="GOV49" s="330"/>
      <c r="GOW49" s="331"/>
      <c r="GOX49" s="332"/>
      <c r="GOY49" s="333"/>
      <c r="GOZ49" s="330"/>
      <c r="GPA49" s="331"/>
      <c r="GPB49" s="332"/>
      <c r="GPC49" s="333"/>
      <c r="GPD49" s="330"/>
      <c r="GPE49" s="331"/>
      <c r="GPF49" s="332"/>
      <c r="GPG49" s="333"/>
      <c r="GPH49" s="330"/>
      <c r="GPI49" s="331"/>
      <c r="GPJ49" s="332"/>
      <c r="GPK49" s="333"/>
      <c r="GPL49" s="330"/>
      <c r="GPM49" s="331"/>
      <c r="GPN49" s="332"/>
      <c r="GPO49" s="333"/>
      <c r="GPP49" s="330"/>
      <c r="GPQ49" s="331"/>
      <c r="GPR49" s="332"/>
      <c r="GPS49" s="333"/>
      <c r="GPT49" s="330"/>
      <c r="GPU49" s="331"/>
      <c r="GPV49" s="332"/>
      <c r="GPW49" s="333"/>
      <c r="GPX49" s="330"/>
      <c r="GPY49" s="331"/>
      <c r="GPZ49" s="332"/>
      <c r="GQA49" s="333"/>
      <c r="GQB49" s="330"/>
      <c r="GQC49" s="331"/>
      <c r="GQD49" s="332"/>
      <c r="GQE49" s="333"/>
      <c r="GQF49" s="330"/>
      <c r="GQG49" s="331"/>
      <c r="GQH49" s="332"/>
      <c r="GQI49" s="333"/>
      <c r="GQJ49" s="330"/>
      <c r="GQK49" s="331"/>
      <c r="GQL49" s="332"/>
      <c r="GQM49" s="333"/>
      <c r="GQN49" s="330"/>
      <c r="GQO49" s="331"/>
      <c r="GQP49" s="332"/>
      <c r="GQQ49" s="333"/>
      <c r="GQR49" s="330"/>
      <c r="GQS49" s="331"/>
      <c r="GQT49" s="332"/>
      <c r="GQU49" s="333"/>
      <c r="GQV49" s="330"/>
      <c r="GQW49" s="331"/>
      <c r="GQX49" s="332"/>
      <c r="GQY49" s="333"/>
      <c r="GQZ49" s="330"/>
      <c r="GRA49" s="331"/>
      <c r="GRB49" s="332"/>
      <c r="GRC49" s="333"/>
      <c r="GRD49" s="330"/>
      <c r="GRE49" s="331"/>
      <c r="GRF49" s="332"/>
      <c r="GRG49" s="333"/>
      <c r="GRH49" s="330"/>
      <c r="GRI49" s="331"/>
      <c r="GRJ49" s="332"/>
      <c r="GRK49" s="333"/>
      <c r="GRL49" s="330"/>
      <c r="GRM49" s="331"/>
      <c r="GRN49" s="332"/>
      <c r="GRO49" s="333"/>
      <c r="GRP49" s="330"/>
      <c r="GRQ49" s="331"/>
      <c r="GRR49" s="332"/>
      <c r="GRS49" s="333"/>
      <c r="GRT49" s="330"/>
      <c r="GRU49" s="331"/>
      <c r="GRV49" s="332"/>
      <c r="GRW49" s="333"/>
      <c r="GRX49" s="330"/>
      <c r="GRY49" s="331"/>
      <c r="GRZ49" s="332"/>
      <c r="GSA49" s="333"/>
      <c r="GSB49" s="330"/>
      <c r="GSC49" s="331"/>
      <c r="GSD49" s="332"/>
      <c r="GSE49" s="333"/>
      <c r="GSF49" s="330"/>
      <c r="GSG49" s="331"/>
      <c r="GSH49" s="332"/>
      <c r="GSI49" s="333"/>
      <c r="GSJ49" s="330"/>
      <c r="GSK49" s="331"/>
      <c r="GSL49" s="332"/>
      <c r="GSM49" s="333"/>
      <c r="GSN49" s="330"/>
      <c r="GSO49" s="331"/>
      <c r="GSP49" s="332"/>
      <c r="GSQ49" s="333"/>
      <c r="GSR49" s="330"/>
      <c r="GSS49" s="331"/>
      <c r="GST49" s="332"/>
      <c r="GSU49" s="333"/>
      <c r="GSV49" s="330"/>
      <c r="GSW49" s="331"/>
      <c r="GSX49" s="332"/>
      <c r="GSY49" s="333"/>
      <c r="GSZ49" s="330"/>
      <c r="GTA49" s="331"/>
      <c r="GTB49" s="332"/>
      <c r="GTC49" s="333"/>
      <c r="GTD49" s="330"/>
      <c r="GTE49" s="331"/>
      <c r="GTF49" s="332"/>
      <c r="GTG49" s="333"/>
      <c r="GTH49" s="330"/>
      <c r="GTI49" s="331"/>
      <c r="GTJ49" s="332"/>
      <c r="GTK49" s="333"/>
      <c r="GTL49" s="330"/>
      <c r="GTM49" s="331"/>
      <c r="GTN49" s="332"/>
      <c r="GTO49" s="333"/>
      <c r="GTP49" s="330"/>
      <c r="GTQ49" s="331"/>
      <c r="GTR49" s="332"/>
      <c r="GTS49" s="333"/>
      <c r="GTT49" s="330"/>
      <c r="GTU49" s="331"/>
      <c r="GTV49" s="332"/>
      <c r="GTW49" s="333"/>
      <c r="GTX49" s="330"/>
      <c r="GTY49" s="331"/>
      <c r="GTZ49" s="332"/>
      <c r="GUA49" s="333"/>
      <c r="GUB49" s="330"/>
      <c r="GUC49" s="331"/>
      <c r="GUD49" s="332"/>
      <c r="GUE49" s="333"/>
      <c r="GUF49" s="330"/>
      <c r="GUG49" s="331"/>
      <c r="GUH49" s="332"/>
      <c r="GUI49" s="333"/>
      <c r="GUJ49" s="330"/>
      <c r="GUK49" s="331"/>
      <c r="GUL49" s="332"/>
      <c r="GUM49" s="333"/>
      <c r="GUN49" s="330"/>
      <c r="GUO49" s="331"/>
      <c r="GUP49" s="332"/>
      <c r="GUQ49" s="333"/>
      <c r="GUR49" s="330"/>
      <c r="GUS49" s="331"/>
      <c r="GUT49" s="332"/>
      <c r="GUU49" s="333"/>
      <c r="GUV49" s="330"/>
      <c r="GUW49" s="331"/>
      <c r="GUX49" s="332"/>
      <c r="GUY49" s="333"/>
      <c r="GUZ49" s="330"/>
      <c r="GVA49" s="331"/>
      <c r="GVB49" s="332"/>
      <c r="GVC49" s="333"/>
      <c r="GVD49" s="330"/>
      <c r="GVE49" s="331"/>
      <c r="GVF49" s="332"/>
      <c r="GVG49" s="333"/>
      <c r="GVH49" s="330"/>
      <c r="GVI49" s="331"/>
      <c r="GVJ49" s="332"/>
      <c r="GVK49" s="333"/>
      <c r="GVL49" s="330"/>
      <c r="GVM49" s="331"/>
      <c r="GVN49" s="332"/>
      <c r="GVO49" s="333"/>
      <c r="GVP49" s="330"/>
      <c r="GVQ49" s="331"/>
      <c r="GVR49" s="332"/>
      <c r="GVS49" s="333"/>
      <c r="GVT49" s="330"/>
      <c r="GVU49" s="331"/>
      <c r="GVV49" s="332"/>
      <c r="GVW49" s="333"/>
      <c r="GVX49" s="330"/>
      <c r="GVY49" s="331"/>
      <c r="GVZ49" s="332"/>
      <c r="GWA49" s="333"/>
      <c r="GWB49" s="330"/>
      <c r="GWC49" s="331"/>
      <c r="GWD49" s="332"/>
      <c r="GWE49" s="333"/>
      <c r="GWF49" s="330"/>
      <c r="GWG49" s="331"/>
      <c r="GWH49" s="332"/>
      <c r="GWI49" s="333"/>
      <c r="GWJ49" s="330"/>
      <c r="GWK49" s="331"/>
      <c r="GWL49" s="332"/>
      <c r="GWM49" s="333"/>
      <c r="GWN49" s="330"/>
      <c r="GWO49" s="331"/>
      <c r="GWP49" s="332"/>
      <c r="GWQ49" s="333"/>
      <c r="GWR49" s="330"/>
      <c r="GWS49" s="331"/>
      <c r="GWT49" s="332"/>
      <c r="GWU49" s="333"/>
      <c r="GWV49" s="330"/>
      <c r="GWW49" s="331"/>
      <c r="GWX49" s="332"/>
      <c r="GWY49" s="333"/>
      <c r="GWZ49" s="330"/>
      <c r="GXA49" s="331"/>
      <c r="GXB49" s="332"/>
      <c r="GXC49" s="333"/>
      <c r="GXD49" s="330"/>
      <c r="GXE49" s="331"/>
      <c r="GXF49" s="332"/>
      <c r="GXG49" s="333"/>
      <c r="GXH49" s="330"/>
      <c r="GXI49" s="331"/>
      <c r="GXJ49" s="332"/>
      <c r="GXK49" s="333"/>
      <c r="GXL49" s="330"/>
      <c r="GXM49" s="331"/>
      <c r="GXN49" s="332"/>
      <c r="GXO49" s="333"/>
      <c r="GXP49" s="330"/>
      <c r="GXQ49" s="331"/>
      <c r="GXR49" s="332"/>
      <c r="GXS49" s="333"/>
      <c r="GXT49" s="330"/>
      <c r="GXU49" s="331"/>
      <c r="GXV49" s="332"/>
      <c r="GXW49" s="333"/>
      <c r="GXX49" s="330"/>
      <c r="GXY49" s="331"/>
      <c r="GXZ49" s="332"/>
      <c r="GYA49" s="333"/>
      <c r="GYB49" s="330"/>
      <c r="GYC49" s="331"/>
      <c r="GYD49" s="332"/>
      <c r="GYE49" s="333"/>
      <c r="GYF49" s="330"/>
      <c r="GYG49" s="331"/>
      <c r="GYH49" s="332"/>
      <c r="GYI49" s="333"/>
      <c r="GYJ49" s="330"/>
      <c r="GYK49" s="331"/>
      <c r="GYL49" s="332"/>
      <c r="GYM49" s="333"/>
      <c r="GYN49" s="330"/>
      <c r="GYO49" s="331"/>
      <c r="GYP49" s="332"/>
      <c r="GYQ49" s="333"/>
      <c r="GYR49" s="330"/>
      <c r="GYS49" s="331"/>
      <c r="GYT49" s="332"/>
      <c r="GYU49" s="333"/>
      <c r="GYV49" s="330"/>
      <c r="GYW49" s="331"/>
      <c r="GYX49" s="332"/>
      <c r="GYY49" s="333"/>
      <c r="GYZ49" s="330"/>
      <c r="GZA49" s="331"/>
      <c r="GZB49" s="332"/>
      <c r="GZC49" s="333"/>
      <c r="GZD49" s="330"/>
      <c r="GZE49" s="331"/>
      <c r="GZF49" s="332"/>
      <c r="GZG49" s="333"/>
      <c r="GZH49" s="330"/>
      <c r="GZI49" s="331"/>
      <c r="GZJ49" s="332"/>
      <c r="GZK49" s="333"/>
      <c r="GZL49" s="330"/>
      <c r="GZM49" s="331"/>
      <c r="GZN49" s="332"/>
      <c r="GZO49" s="333"/>
      <c r="GZP49" s="330"/>
      <c r="GZQ49" s="331"/>
      <c r="GZR49" s="332"/>
      <c r="GZS49" s="333"/>
      <c r="GZT49" s="330"/>
      <c r="GZU49" s="331"/>
      <c r="GZV49" s="332"/>
      <c r="GZW49" s="333"/>
      <c r="GZX49" s="330"/>
      <c r="GZY49" s="331"/>
      <c r="GZZ49" s="332"/>
      <c r="HAA49" s="333"/>
      <c r="HAB49" s="330"/>
      <c r="HAC49" s="331"/>
      <c r="HAD49" s="332"/>
      <c r="HAE49" s="333"/>
      <c r="HAF49" s="330"/>
      <c r="HAG49" s="331"/>
      <c r="HAH49" s="332"/>
      <c r="HAI49" s="333"/>
      <c r="HAJ49" s="330"/>
      <c r="HAK49" s="331"/>
      <c r="HAL49" s="332"/>
      <c r="HAM49" s="333"/>
      <c r="HAN49" s="330"/>
      <c r="HAO49" s="331"/>
      <c r="HAP49" s="332"/>
      <c r="HAQ49" s="333"/>
      <c r="HAR49" s="330"/>
      <c r="HAS49" s="331"/>
      <c r="HAT49" s="332"/>
      <c r="HAU49" s="333"/>
      <c r="HAV49" s="330"/>
      <c r="HAW49" s="331"/>
      <c r="HAX49" s="332"/>
      <c r="HAY49" s="333"/>
      <c r="HAZ49" s="330"/>
      <c r="HBA49" s="331"/>
      <c r="HBB49" s="332"/>
      <c r="HBC49" s="333"/>
      <c r="HBD49" s="330"/>
      <c r="HBE49" s="331"/>
      <c r="HBF49" s="332"/>
      <c r="HBG49" s="333"/>
      <c r="HBH49" s="330"/>
      <c r="HBI49" s="331"/>
      <c r="HBJ49" s="332"/>
      <c r="HBK49" s="333"/>
      <c r="HBL49" s="330"/>
      <c r="HBM49" s="331"/>
      <c r="HBN49" s="332"/>
      <c r="HBO49" s="333"/>
      <c r="HBP49" s="330"/>
      <c r="HBQ49" s="331"/>
      <c r="HBR49" s="332"/>
      <c r="HBS49" s="333"/>
      <c r="HBT49" s="330"/>
      <c r="HBU49" s="331"/>
      <c r="HBV49" s="332"/>
      <c r="HBW49" s="333"/>
      <c r="HBX49" s="330"/>
      <c r="HBY49" s="331"/>
      <c r="HBZ49" s="332"/>
      <c r="HCA49" s="333"/>
      <c r="HCB49" s="330"/>
      <c r="HCC49" s="331"/>
      <c r="HCD49" s="332"/>
      <c r="HCE49" s="333"/>
      <c r="HCF49" s="330"/>
      <c r="HCG49" s="331"/>
      <c r="HCH49" s="332"/>
      <c r="HCI49" s="333"/>
      <c r="HCJ49" s="330"/>
      <c r="HCK49" s="331"/>
      <c r="HCL49" s="332"/>
      <c r="HCM49" s="333"/>
      <c r="HCN49" s="330"/>
      <c r="HCO49" s="331"/>
      <c r="HCP49" s="332"/>
      <c r="HCQ49" s="333"/>
      <c r="HCR49" s="330"/>
      <c r="HCS49" s="331"/>
      <c r="HCT49" s="332"/>
      <c r="HCU49" s="333"/>
      <c r="HCV49" s="330"/>
      <c r="HCW49" s="331"/>
      <c r="HCX49" s="332"/>
      <c r="HCY49" s="333"/>
      <c r="HCZ49" s="330"/>
      <c r="HDA49" s="331"/>
      <c r="HDB49" s="332"/>
      <c r="HDC49" s="333"/>
      <c r="HDD49" s="330"/>
      <c r="HDE49" s="331"/>
      <c r="HDF49" s="332"/>
      <c r="HDG49" s="333"/>
      <c r="HDH49" s="330"/>
      <c r="HDI49" s="331"/>
      <c r="HDJ49" s="332"/>
      <c r="HDK49" s="333"/>
      <c r="HDL49" s="330"/>
      <c r="HDM49" s="331"/>
      <c r="HDN49" s="332"/>
      <c r="HDO49" s="333"/>
      <c r="HDP49" s="330"/>
      <c r="HDQ49" s="331"/>
      <c r="HDR49" s="332"/>
      <c r="HDS49" s="333"/>
      <c r="HDT49" s="330"/>
      <c r="HDU49" s="331"/>
      <c r="HDV49" s="332"/>
      <c r="HDW49" s="333"/>
      <c r="HDX49" s="330"/>
      <c r="HDY49" s="331"/>
      <c r="HDZ49" s="332"/>
      <c r="HEA49" s="333"/>
      <c r="HEB49" s="330"/>
      <c r="HEC49" s="331"/>
      <c r="HED49" s="332"/>
      <c r="HEE49" s="333"/>
      <c r="HEF49" s="330"/>
      <c r="HEG49" s="331"/>
      <c r="HEH49" s="332"/>
      <c r="HEI49" s="333"/>
      <c r="HEJ49" s="330"/>
      <c r="HEK49" s="331"/>
      <c r="HEL49" s="332"/>
      <c r="HEM49" s="333"/>
      <c r="HEN49" s="330"/>
      <c r="HEO49" s="331"/>
      <c r="HEP49" s="332"/>
      <c r="HEQ49" s="333"/>
      <c r="HER49" s="330"/>
      <c r="HES49" s="331"/>
      <c r="HET49" s="332"/>
      <c r="HEU49" s="333"/>
      <c r="HEV49" s="330"/>
      <c r="HEW49" s="331"/>
      <c r="HEX49" s="332"/>
      <c r="HEY49" s="333"/>
      <c r="HEZ49" s="330"/>
      <c r="HFA49" s="331"/>
      <c r="HFB49" s="332"/>
      <c r="HFC49" s="333"/>
      <c r="HFD49" s="330"/>
      <c r="HFE49" s="331"/>
      <c r="HFF49" s="332"/>
      <c r="HFG49" s="333"/>
      <c r="HFH49" s="330"/>
      <c r="HFI49" s="331"/>
      <c r="HFJ49" s="332"/>
      <c r="HFK49" s="333"/>
      <c r="HFL49" s="330"/>
      <c r="HFM49" s="331"/>
      <c r="HFN49" s="332"/>
      <c r="HFO49" s="333"/>
      <c r="HFP49" s="330"/>
      <c r="HFQ49" s="331"/>
      <c r="HFR49" s="332"/>
      <c r="HFS49" s="333"/>
      <c r="HFT49" s="330"/>
      <c r="HFU49" s="331"/>
      <c r="HFV49" s="332"/>
      <c r="HFW49" s="333"/>
      <c r="HFX49" s="330"/>
      <c r="HFY49" s="331"/>
      <c r="HFZ49" s="332"/>
      <c r="HGA49" s="333"/>
      <c r="HGB49" s="330"/>
      <c r="HGC49" s="331"/>
      <c r="HGD49" s="332"/>
      <c r="HGE49" s="333"/>
      <c r="HGF49" s="330"/>
      <c r="HGG49" s="331"/>
      <c r="HGH49" s="332"/>
      <c r="HGI49" s="333"/>
      <c r="HGJ49" s="330"/>
      <c r="HGK49" s="331"/>
      <c r="HGL49" s="332"/>
      <c r="HGM49" s="333"/>
      <c r="HGN49" s="330"/>
      <c r="HGO49" s="331"/>
      <c r="HGP49" s="332"/>
      <c r="HGQ49" s="333"/>
      <c r="HGR49" s="330"/>
      <c r="HGS49" s="331"/>
      <c r="HGT49" s="332"/>
      <c r="HGU49" s="333"/>
      <c r="HGV49" s="330"/>
      <c r="HGW49" s="331"/>
      <c r="HGX49" s="332"/>
      <c r="HGY49" s="333"/>
      <c r="HGZ49" s="330"/>
      <c r="HHA49" s="331"/>
      <c r="HHB49" s="332"/>
      <c r="HHC49" s="333"/>
      <c r="HHD49" s="330"/>
      <c r="HHE49" s="331"/>
      <c r="HHF49" s="332"/>
      <c r="HHG49" s="333"/>
      <c r="HHH49" s="330"/>
      <c r="HHI49" s="331"/>
      <c r="HHJ49" s="332"/>
      <c r="HHK49" s="333"/>
      <c r="HHL49" s="330"/>
      <c r="HHM49" s="331"/>
      <c r="HHN49" s="332"/>
      <c r="HHO49" s="333"/>
      <c r="HHP49" s="330"/>
      <c r="HHQ49" s="331"/>
      <c r="HHR49" s="332"/>
      <c r="HHS49" s="333"/>
      <c r="HHT49" s="330"/>
      <c r="HHU49" s="331"/>
      <c r="HHV49" s="332"/>
      <c r="HHW49" s="333"/>
      <c r="HHX49" s="330"/>
      <c r="HHY49" s="331"/>
      <c r="HHZ49" s="332"/>
      <c r="HIA49" s="333"/>
      <c r="HIB49" s="330"/>
      <c r="HIC49" s="331"/>
      <c r="HID49" s="332"/>
      <c r="HIE49" s="333"/>
      <c r="HIF49" s="330"/>
      <c r="HIG49" s="331"/>
      <c r="HIH49" s="332"/>
      <c r="HII49" s="333"/>
      <c r="HIJ49" s="330"/>
      <c r="HIK49" s="331"/>
      <c r="HIL49" s="332"/>
      <c r="HIM49" s="333"/>
      <c r="HIN49" s="330"/>
      <c r="HIO49" s="331"/>
      <c r="HIP49" s="332"/>
      <c r="HIQ49" s="333"/>
      <c r="HIR49" s="330"/>
      <c r="HIS49" s="331"/>
      <c r="HIT49" s="332"/>
      <c r="HIU49" s="333"/>
      <c r="HIV49" s="330"/>
      <c r="HIW49" s="331"/>
      <c r="HIX49" s="332"/>
      <c r="HIY49" s="333"/>
      <c r="HIZ49" s="330"/>
      <c r="HJA49" s="331"/>
      <c r="HJB49" s="332"/>
      <c r="HJC49" s="333"/>
      <c r="HJD49" s="330"/>
      <c r="HJE49" s="331"/>
      <c r="HJF49" s="332"/>
      <c r="HJG49" s="333"/>
      <c r="HJH49" s="330"/>
      <c r="HJI49" s="331"/>
      <c r="HJJ49" s="332"/>
      <c r="HJK49" s="333"/>
      <c r="HJL49" s="330"/>
      <c r="HJM49" s="331"/>
      <c r="HJN49" s="332"/>
      <c r="HJO49" s="333"/>
      <c r="HJP49" s="330"/>
      <c r="HJQ49" s="331"/>
      <c r="HJR49" s="332"/>
      <c r="HJS49" s="333"/>
      <c r="HJT49" s="330"/>
      <c r="HJU49" s="331"/>
      <c r="HJV49" s="332"/>
      <c r="HJW49" s="333"/>
      <c r="HJX49" s="330"/>
      <c r="HJY49" s="331"/>
      <c r="HJZ49" s="332"/>
      <c r="HKA49" s="333"/>
      <c r="HKB49" s="330"/>
      <c r="HKC49" s="331"/>
      <c r="HKD49" s="332"/>
      <c r="HKE49" s="333"/>
      <c r="HKF49" s="330"/>
      <c r="HKG49" s="331"/>
      <c r="HKH49" s="332"/>
      <c r="HKI49" s="333"/>
      <c r="HKJ49" s="330"/>
      <c r="HKK49" s="331"/>
      <c r="HKL49" s="332"/>
      <c r="HKM49" s="333"/>
      <c r="HKN49" s="330"/>
      <c r="HKO49" s="331"/>
      <c r="HKP49" s="332"/>
      <c r="HKQ49" s="333"/>
      <c r="HKR49" s="330"/>
      <c r="HKS49" s="331"/>
      <c r="HKT49" s="332"/>
      <c r="HKU49" s="333"/>
      <c r="HKV49" s="330"/>
      <c r="HKW49" s="331"/>
      <c r="HKX49" s="332"/>
      <c r="HKY49" s="333"/>
      <c r="HKZ49" s="330"/>
      <c r="HLA49" s="331"/>
      <c r="HLB49" s="332"/>
      <c r="HLC49" s="333"/>
      <c r="HLD49" s="330"/>
      <c r="HLE49" s="331"/>
      <c r="HLF49" s="332"/>
      <c r="HLG49" s="333"/>
      <c r="HLH49" s="330"/>
      <c r="HLI49" s="331"/>
      <c r="HLJ49" s="332"/>
      <c r="HLK49" s="333"/>
      <c r="HLL49" s="330"/>
      <c r="HLM49" s="331"/>
      <c r="HLN49" s="332"/>
      <c r="HLO49" s="333"/>
      <c r="HLP49" s="330"/>
      <c r="HLQ49" s="331"/>
      <c r="HLR49" s="332"/>
      <c r="HLS49" s="333"/>
      <c r="HLT49" s="330"/>
      <c r="HLU49" s="331"/>
      <c r="HLV49" s="332"/>
      <c r="HLW49" s="333"/>
      <c r="HLX49" s="330"/>
      <c r="HLY49" s="331"/>
      <c r="HLZ49" s="332"/>
      <c r="HMA49" s="333"/>
      <c r="HMB49" s="330"/>
      <c r="HMC49" s="331"/>
      <c r="HMD49" s="332"/>
      <c r="HME49" s="333"/>
      <c r="HMF49" s="330"/>
      <c r="HMG49" s="331"/>
      <c r="HMH49" s="332"/>
      <c r="HMI49" s="333"/>
      <c r="HMJ49" s="330"/>
      <c r="HMK49" s="331"/>
      <c r="HML49" s="332"/>
      <c r="HMM49" s="333"/>
      <c r="HMN49" s="330"/>
      <c r="HMO49" s="331"/>
      <c r="HMP49" s="332"/>
      <c r="HMQ49" s="333"/>
      <c r="HMR49" s="330"/>
      <c r="HMS49" s="331"/>
      <c r="HMT49" s="332"/>
      <c r="HMU49" s="333"/>
      <c r="HMV49" s="330"/>
      <c r="HMW49" s="331"/>
      <c r="HMX49" s="332"/>
      <c r="HMY49" s="333"/>
      <c r="HMZ49" s="330"/>
      <c r="HNA49" s="331"/>
      <c r="HNB49" s="332"/>
      <c r="HNC49" s="333"/>
      <c r="HND49" s="330"/>
      <c r="HNE49" s="331"/>
      <c r="HNF49" s="332"/>
      <c r="HNG49" s="333"/>
      <c r="HNH49" s="330"/>
      <c r="HNI49" s="331"/>
      <c r="HNJ49" s="332"/>
      <c r="HNK49" s="333"/>
      <c r="HNL49" s="330"/>
      <c r="HNM49" s="331"/>
      <c r="HNN49" s="332"/>
      <c r="HNO49" s="333"/>
      <c r="HNP49" s="330"/>
      <c r="HNQ49" s="331"/>
      <c r="HNR49" s="332"/>
      <c r="HNS49" s="333"/>
      <c r="HNT49" s="330"/>
      <c r="HNU49" s="331"/>
      <c r="HNV49" s="332"/>
      <c r="HNW49" s="333"/>
      <c r="HNX49" s="330"/>
      <c r="HNY49" s="331"/>
      <c r="HNZ49" s="332"/>
      <c r="HOA49" s="333"/>
      <c r="HOB49" s="330"/>
      <c r="HOC49" s="331"/>
      <c r="HOD49" s="332"/>
      <c r="HOE49" s="333"/>
      <c r="HOF49" s="330"/>
      <c r="HOG49" s="331"/>
      <c r="HOH49" s="332"/>
      <c r="HOI49" s="333"/>
      <c r="HOJ49" s="330"/>
      <c r="HOK49" s="331"/>
      <c r="HOL49" s="332"/>
      <c r="HOM49" s="333"/>
      <c r="HON49" s="330"/>
      <c r="HOO49" s="331"/>
      <c r="HOP49" s="332"/>
      <c r="HOQ49" s="333"/>
      <c r="HOR49" s="330"/>
      <c r="HOS49" s="331"/>
      <c r="HOT49" s="332"/>
      <c r="HOU49" s="333"/>
      <c r="HOV49" s="330"/>
      <c r="HOW49" s="331"/>
      <c r="HOX49" s="332"/>
      <c r="HOY49" s="333"/>
      <c r="HOZ49" s="330"/>
      <c r="HPA49" s="331"/>
      <c r="HPB49" s="332"/>
      <c r="HPC49" s="333"/>
      <c r="HPD49" s="330"/>
      <c r="HPE49" s="331"/>
      <c r="HPF49" s="332"/>
      <c r="HPG49" s="333"/>
      <c r="HPH49" s="330"/>
      <c r="HPI49" s="331"/>
      <c r="HPJ49" s="332"/>
      <c r="HPK49" s="333"/>
      <c r="HPL49" s="330"/>
      <c r="HPM49" s="331"/>
      <c r="HPN49" s="332"/>
      <c r="HPO49" s="333"/>
      <c r="HPP49" s="330"/>
      <c r="HPQ49" s="331"/>
      <c r="HPR49" s="332"/>
      <c r="HPS49" s="333"/>
      <c r="HPT49" s="330"/>
      <c r="HPU49" s="331"/>
      <c r="HPV49" s="332"/>
      <c r="HPW49" s="333"/>
      <c r="HPX49" s="330"/>
      <c r="HPY49" s="331"/>
      <c r="HPZ49" s="332"/>
      <c r="HQA49" s="333"/>
      <c r="HQB49" s="330"/>
      <c r="HQC49" s="331"/>
      <c r="HQD49" s="332"/>
      <c r="HQE49" s="333"/>
      <c r="HQF49" s="330"/>
      <c r="HQG49" s="331"/>
      <c r="HQH49" s="332"/>
      <c r="HQI49" s="333"/>
      <c r="HQJ49" s="330"/>
      <c r="HQK49" s="331"/>
      <c r="HQL49" s="332"/>
      <c r="HQM49" s="333"/>
      <c r="HQN49" s="330"/>
      <c r="HQO49" s="331"/>
      <c r="HQP49" s="332"/>
      <c r="HQQ49" s="333"/>
      <c r="HQR49" s="330"/>
      <c r="HQS49" s="331"/>
      <c r="HQT49" s="332"/>
      <c r="HQU49" s="333"/>
      <c r="HQV49" s="330"/>
      <c r="HQW49" s="331"/>
      <c r="HQX49" s="332"/>
      <c r="HQY49" s="333"/>
      <c r="HQZ49" s="330"/>
      <c r="HRA49" s="331"/>
      <c r="HRB49" s="332"/>
      <c r="HRC49" s="333"/>
      <c r="HRD49" s="330"/>
      <c r="HRE49" s="331"/>
      <c r="HRF49" s="332"/>
      <c r="HRG49" s="333"/>
      <c r="HRH49" s="330"/>
      <c r="HRI49" s="331"/>
      <c r="HRJ49" s="332"/>
      <c r="HRK49" s="333"/>
      <c r="HRL49" s="330"/>
      <c r="HRM49" s="331"/>
      <c r="HRN49" s="332"/>
      <c r="HRO49" s="333"/>
      <c r="HRP49" s="330"/>
      <c r="HRQ49" s="331"/>
      <c r="HRR49" s="332"/>
      <c r="HRS49" s="333"/>
      <c r="HRT49" s="330"/>
      <c r="HRU49" s="331"/>
      <c r="HRV49" s="332"/>
      <c r="HRW49" s="333"/>
      <c r="HRX49" s="330"/>
      <c r="HRY49" s="331"/>
      <c r="HRZ49" s="332"/>
      <c r="HSA49" s="333"/>
      <c r="HSB49" s="330"/>
      <c r="HSC49" s="331"/>
      <c r="HSD49" s="332"/>
      <c r="HSE49" s="333"/>
      <c r="HSF49" s="330"/>
      <c r="HSG49" s="331"/>
      <c r="HSH49" s="332"/>
      <c r="HSI49" s="333"/>
      <c r="HSJ49" s="330"/>
      <c r="HSK49" s="331"/>
      <c r="HSL49" s="332"/>
      <c r="HSM49" s="333"/>
      <c r="HSN49" s="330"/>
      <c r="HSO49" s="331"/>
      <c r="HSP49" s="332"/>
      <c r="HSQ49" s="333"/>
      <c r="HSR49" s="330"/>
      <c r="HSS49" s="331"/>
      <c r="HST49" s="332"/>
      <c r="HSU49" s="333"/>
      <c r="HSV49" s="330"/>
      <c r="HSW49" s="331"/>
      <c r="HSX49" s="332"/>
      <c r="HSY49" s="333"/>
      <c r="HSZ49" s="330"/>
      <c r="HTA49" s="331"/>
      <c r="HTB49" s="332"/>
      <c r="HTC49" s="333"/>
      <c r="HTD49" s="330"/>
      <c r="HTE49" s="331"/>
      <c r="HTF49" s="332"/>
      <c r="HTG49" s="333"/>
      <c r="HTH49" s="330"/>
      <c r="HTI49" s="331"/>
      <c r="HTJ49" s="332"/>
      <c r="HTK49" s="333"/>
      <c r="HTL49" s="330"/>
      <c r="HTM49" s="331"/>
      <c r="HTN49" s="332"/>
      <c r="HTO49" s="333"/>
      <c r="HTP49" s="330"/>
      <c r="HTQ49" s="331"/>
      <c r="HTR49" s="332"/>
      <c r="HTS49" s="333"/>
      <c r="HTT49" s="330"/>
      <c r="HTU49" s="331"/>
      <c r="HTV49" s="332"/>
      <c r="HTW49" s="333"/>
      <c r="HTX49" s="330"/>
      <c r="HTY49" s="331"/>
      <c r="HTZ49" s="332"/>
      <c r="HUA49" s="333"/>
      <c r="HUB49" s="330"/>
      <c r="HUC49" s="331"/>
      <c r="HUD49" s="332"/>
      <c r="HUE49" s="333"/>
      <c r="HUF49" s="330"/>
      <c r="HUG49" s="331"/>
      <c r="HUH49" s="332"/>
      <c r="HUI49" s="333"/>
      <c r="HUJ49" s="330"/>
      <c r="HUK49" s="331"/>
      <c r="HUL49" s="332"/>
      <c r="HUM49" s="333"/>
      <c r="HUN49" s="330"/>
      <c r="HUO49" s="331"/>
      <c r="HUP49" s="332"/>
      <c r="HUQ49" s="333"/>
      <c r="HUR49" s="330"/>
      <c r="HUS49" s="331"/>
      <c r="HUT49" s="332"/>
      <c r="HUU49" s="333"/>
      <c r="HUV49" s="330"/>
      <c r="HUW49" s="331"/>
      <c r="HUX49" s="332"/>
      <c r="HUY49" s="333"/>
      <c r="HUZ49" s="330"/>
      <c r="HVA49" s="331"/>
      <c r="HVB49" s="332"/>
      <c r="HVC49" s="333"/>
      <c r="HVD49" s="330"/>
      <c r="HVE49" s="331"/>
      <c r="HVF49" s="332"/>
      <c r="HVG49" s="333"/>
      <c r="HVH49" s="330"/>
      <c r="HVI49" s="331"/>
      <c r="HVJ49" s="332"/>
      <c r="HVK49" s="333"/>
      <c r="HVL49" s="330"/>
      <c r="HVM49" s="331"/>
      <c r="HVN49" s="332"/>
      <c r="HVO49" s="333"/>
      <c r="HVP49" s="330"/>
      <c r="HVQ49" s="331"/>
      <c r="HVR49" s="332"/>
      <c r="HVS49" s="333"/>
      <c r="HVT49" s="330"/>
      <c r="HVU49" s="331"/>
      <c r="HVV49" s="332"/>
      <c r="HVW49" s="333"/>
      <c r="HVX49" s="330"/>
      <c r="HVY49" s="331"/>
      <c r="HVZ49" s="332"/>
      <c r="HWA49" s="333"/>
      <c r="HWB49" s="330"/>
      <c r="HWC49" s="331"/>
      <c r="HWD49" s="332"/>
      <c r="HWE49" s="333"/>
      <c r="HWF49" s="330"/>
      <c r="HWG49" s="331"/>
      <c r="HWH49" s="332"/>
      <c r="HWI49" s="333"/>
      <c r="HWJ49" s="330"/>
      <c r="HWK49" s="331"/>
      <c r="HWL49" s="332"/>
      <c r="HWM49" s="333"/>
      <c r="HWN49" s="330"/>
      <c r="HWO49" s="331"/>
      <c r="HWP49" s="332"/>
      <c r="HWQ49" s="333"/>
      <c r="HWR49" s="330"/>
      <c r="HWS49" s="331"/>
      <c r="HWT49" s="332"/>
      <c r="HWU49" s="333"/>
      <c r="HWV49" s="330"/>
      <c r="HWW49" s="331"/>
      <c r="HWX49" s="332"/>
      <c r="HWY49" s="333"/>
      <c r="HWZ49" s="330"/>
      <c r="HXA49" s="331"/>
      <c r="HXB49" s="332"/>
      <c r="HXC49" s="333"/>
      <c r="HXD49" s="330"/>
      <c r="HXE49" s="331"/>
      <c r="HXF49" s="332"/>
      <c r="HXG49" s="333"/>
      <c r="HXH49" s="330"/>
      <c r="HXI49" s="331"/>
      <c r="HXJ49" s="332"/>
      <c r="HXK49" s="333"/>
      <c r="HXL49" s="330"/>
      <c r="HXM49" s="331"/>
      <c r="HXN49" s="332"/>
      <c r="HXO49" s="333"/>
      <c r="HXP49" s="330"/>
      <c r="HXQ49" s="331"/>
      <c r="HXR49" s="332"/>
      <c r="HXS49" s="333"/>
      <c r="HXT49" s="330"/>
      <c r="HXU49" s="331"/>
      <c r="HXV49" s="332"/>
      <c r="HXW49" s="333"/>
      <c r="HXX49" s="330"/>
      <c r="HXY49" s="331"/>
      <c r="HXZ49" s="332"/>
      <c r="HYA49" s="333"/>
      <c r="HYB49" s="330"/>
      <c r="HYC49" s="331"/>
      <c r="HYD49" s="332"/>
      <c r="HYE49" s="333"/>
      <c r="HYF49" s="330"/>
      <c r="HYG49" s="331"/>
      <c r="HYH49" s="332"/>
      <c r="HYI49" s="333"/>
      <c r="HYJ49" s="330"/>
      <c r="HYK49" s="331"/>
      <c r="HYL49" s="332"/>
      <c r="HYM49" s="333"/>
      <c r="HYN49" s="330"/>
      <c r="HYO49" s="331"/>
      <c r="HYP49" s="332"/>
      <c r="HYQ49" s="333"/>
      <c r="HYR49" s="330"/>
      <c r="HYS49" s="331"/>
      <c r="HYT49" s="332"/>
      <c r="HYU49" s="333"/>
      <c r="HYV49" s="330"/>
      <c r="HYW49" s="331"/>
      <c r="HYX49" s="332"/>
      <c r="HYY49" s="333"/>
      <c r="HYZ49" s="330"/>
      <c r="HZA49" s="331"/>
      <c r="HZB49" s="332"/>
      <c r="HZC49" s="333"/>
      <c r="HZD49" s="330"/>
      <c r="HZE49" s="331"/>
      <c r="HZF49" s="332"/>
      <c r="HZG49" s="333"/>
      <c r="HZH49" s="330"/>
      <c r="HZI49" s="331"/>
      <c r="HZJ49" s="332"/>
      <c r="HZK49" s="333"/>
      <c r="HZL49" s="330"/>
      <c r="HZM49" s="331"/>
      <c r="HZN49" s="332"/>
      <c r="HZO49" s="333"/>
      <c r="HZP49" s="330"/>
      <c r="HZQ49" s="331"/>
      <c r="HZR49" s="332"/>
      <c r="HZS49" s="333"/>
      <c r="HZT49" s="330"/>
      <c r="HZU49" s="331"/>
      <c r="HZV49" s="332"/>
      <c r="HZW49" s="333"/>
      <c r="HZX49" s="330"/>
      <c r="HZY49" s="331"/>
      <c r="HZZ49" s="332"/>
      <c r="IAA49" s="333"/>
      <c r="IAB49" s="330"/>
      <c r="IAC49" s="331"/>
      <c r="IAD49" s="332"/>
      <c r="IAE49" s="333"/>
      <c r="IAF49" s="330"/>
      <c r="IAG49" s="331"/>
      <c r="IAH49" s="332"/>
      <c r="IAI49" s="333"/>
      <c r="IAJ49" s="330"/>
      <c r="IAK49" s="331"/>
      <c r="IAL49" s="332"/>
      <c r="IAM49" s="333"/>
      <c r="IAN49" s="330"/>
      <c r="IAO49" s="331"/>
      <c r="IAP49" s="332"/>
      <c r="IAQ49" s="333"/>
      <c r="IAR49" s="330"/>
      <c r="IAS49" s="331"/>
      <c r="IAT49" s="332"/>
      <c r="IAU49" s="333"/>
      <c r="IAV49" s="330"/>
      <c r="IAW49" s="331"/>
      <c r="IAX49" s="332"/>
      <c r="IAY49" s="333"/>
      <c r="IAZ49" s="330"/>
      <c r="IBA49" s="331"/>
      <c r="IBB49" s="332"/>
      <c r="IBC49" s="333"/>
      <c r="IBD49" s="330"/>
      <c r="IBE49" s="331"/>
      <c r="IBF49" s="332"/>
      <c r="IBG49" s="333"/>
      <c r="IBH49" s="330"/>
      <c r="IBI49" s="331"/>
      <c r="IBJ49" s="332"/>
      <c r="IBK49" s="333"/>
      <c r="IBL49" s="330"/>
      <c r="IBM49" s="331"/>
      <c r="IBN49" s="332"/>
      <c r="IBO49" s="333"/>
      <c r="IBP49" s="330"/>
      <c r="IBQ49" s="331"/>
      <c r="IBR49" s="332"/>
      <c r="IBS49" s="333"/>
      <c r="IBT49" s="330"/>
      <c r="IBU49" s="331"/>
      <c r="IBV49" s="332"/>
      <c r="IBW49" s="333"/>
      <c r="IBX49" s="330"/>
      <c r="IBY49" s="331"/>
      <c r="IBZ49" s="332"/>
      <c r="ICA49" s="333"/>
      <c r="ICB49" s="330"/>
      <c r="ICC49" s="331"/>
      <c r="ICD49" s="332"/>
      <c r="ICE49" s="333"/>
      <c r="ICF49" s="330"/>
      <c r="ICG49" s="331"/>
      <c r="ICH49" s="332"/>
      <c r="ICI49" s="333"/>
      <c r="ICJ49" s="330"/>
      <c r="ICK49" s="331"/>
      <c r="ICL49" s="332"/>
      <c r="ICM49" s="333"/>
      <c r="ICN49" s="330"/>
      <c r="ICO49" s="331"/>
      <c r="ICP49" s="332"/>
      <c r="ICQ49" s="333"/>
      <c r="ICR49" s="330"/>
      <c r="ICS49" s="331"/>
      <c r="ICT49" s="332"/>
      <c r="ICU49" s="333"/>
      <c r="ICV49" s="330"/>
      <c r="ICW49" s="331"/>
      <c r="ICX49" s="332"/>
      <c r="ICY49" s="333"/>
      <c r="ICZ49" s="330"/>
      <c r="IDA49" s="331"/>
      <c r="IDB49" s="332"/>
      <c r="IDC49" s="333"/>
      <c r="IDD49" s="330"/>
      <c r="IDE49" s="331"/>
      <c r="IDF49" s="332"/>
      <c r="IDG49" s="333"/>
      <c r="IDH49" s="330"/>
      <c r="IDI49" s="331"/>
      <c r="IDJ49" s="332"/>
      <c r="IDK49" s="333"/>
      <c r="IDL49" s="330"/>
      <c r="IDM49" s="331"/>
      <c r="IDN49" s="332"/>
      <c r="IDO49" s="333"/>
      <c r="IDP49" s="330"/>
      <c r="IDQ49" s="331"/>
      <c r="IDR49" s="332"/>
      <c r="IDS49" s="333"/>
      <c r="IDT49" s="330"/>
      <c r="IDU49" s="331"/>
      <c r="IDV49" s="332"/>
      <c r="IDW49" s="333"/>
      <c r="IDX49" s="330"/>
      <c r="IDY49" s="331"/>
      <c r="IDZ49" s="332"/>
      <c r="IEA49" s="333"/>
      <c r="IEB49" s="330"/>
      <c r="IEC49" s="331"/>
      <c r="IED49" s="332"/>
      <c r="IEE49" s="333"/>
      <c r="IEF49" s="330"/>
      <c r="IEG49" s="331"/>
      <c r="IEH49" s="332"/>
      <c r="IEI49" s="333"/>
      <c r="IEJ49" s="330"/>
      <c r="IEK49" s="331"/>
      <c r="IEL49" s="332"/>
      <c r="IEM49" s="333"/>
      <c r="IEN49" s="330"/>
      <c r="IEO49" s="331"/>
      <c r="IEP49" s="332"/>
      <c r="IEQ49" s="333"/>
      <c r="IER49" s="330"/>
      <c r="IES49" s="331"/>
      <c r="IET49" s="332"/>
      <c r="IEU49" s="333"/>
      <c r="IEV49" s="330"/>
      <c r="IEW49" s="331"/>
      <c r="IEX49" s="332"/>
      <c r="IEY49" s="333"/>
      <c r="IEZ49" s="330"/>
      <c r="IFA49" s="331"/>
      <c r="IFB49" s="332"/>
      <c r="IFC49" s="333"/>
      <c r="IFD49" s="330"/>
      <c r="IFE49" s="331"/>
      <c r="IFF49" s="332"/>
      <c r="IFG49" s="333"/>
      <c r="IFH49" s="330"/>
      <c r="IFI49" s="331"/>
      <c r="IFJ49" s="332"/>
      <c r="IFK49" s="333"/>
      <c r="IFL49" s="330"/>
      <c r="IFM49" s="331"/>
      <c r="IFN49" s="332"/>
      <c r="IFO49" s="333"/>
      <c r="IFP49" s="330"/>
      <c r="IFQ49" s="331"/>
      <c r="IFR49" s="332"/>
      <c r="IFS49" s="333"/>
      <c r="IFT49" s="330"/>
      <c r="IFU49" s="331"/>
      <c r="IFV49" s="332"/>
      <c r="IFW49" s="333"/>
      <c r="IFX49" s="330"/>
      <c r="IFY49" s="331"/>
      <c r="IFZ49" s="332"/>
      <c r="IGA49" s="333"/>
      <c r="IGB49" s="330"/>
      <c r="IGC49" s="331"/>
      <c r="IGD49" s="332"/>
      <c r="IGE49" s="333"/>
      <c r="IGF49" s="330"/>
      <c r="IGG49" s="331"/>
      <c r="IGH49" s="332"/>
      <c r="IGI49" s="333"/>
      <c r="IGJ49" s="330"/>
      <c r="IGK49" s="331"/>
      <c r="IGL49" s="332"/>
      <c r="IGM49" s="333"/>
      <c r="IGN49" s="330"/>
      <c r="IGO49" s="331"/>
      <c r="IGP49" s="332"/>
      <c r="IGQ49" s="333"/>
      <c r="IGR49" s="330"/>
      <c r="IGS49" s="331"/>
      <c r="IGT49" s="332"/>
      <c r="IGU49" s="333"/>
      <c r="IGV49" s="330"/>
      <c r="IGW49" s="331"/>
      <c r="IGX49" s="332"/>
      <c r="IGY49" s="333"/>
      <c r="IGZ49" s="330"/>
      <c r="IHA49" s="331"/>
      <c r="IHB49" s="332"/>
      <c r="IHC49" s="333"/>
      <c r="IHD49" s="330"/>
      <c r="IHE49" s="331"/>
      <c r="IHF49" s="332"/>
      <c r="IHG49" s="333"/>
      <c r="IHH49" s="330"/>
      <c r="IHI49" s="331"/>
      <c r="IHJ49" s="332"/>
      <c r="IHK49" s="333"/>
      <c r="IHL49" s="330"/>
      <c r="IHM49" s="331"/>
      <c r="IHN49" s="332"/>
      <c r="IHO49" s="333"/>
      <c r="IHP49" s="330"/>
      <c r="IHQ49" s="331"/>
      <c r="IHR49" s="332"/>
      <c r="IHS49" s="333"/>
      <c r="IHT49" s="330"/>
      <c r="IHU49" s="331"/>
      <c r="IHV49" s="332"/>
      <c r="IHW49" s="333"/>
      <c r="IHX49" s="330"/>
      <c r="IHY49" s="331"/>
      <c r="IHZ49" s="332"/>
      <c r="IIA49" s="333"/>
      <c r="IIB49" s="330"/>
      <c r="IIC49" s="331"/>
      <c r="IID49" s="332"/>
      <c r="IIE49" s="333"/>
      <c r="IIF49" s="330"/>
      <c r="IIG49" s="331"/>
      <c r="IIH49" s="332"/>
      <c r="III49" s="333"/>
      <c r="IIJ49" s="330"/>
      <c r="IIK49" s="331"/>
      <c r="IIL49" s="332"/>
      <c r="IIM49" s="333"/>
      <c r="IIN49" s="330"/>
      <c r="IIO49" s="331"/>
      <c r="IIP49" s="332"/>
      <c r="IIQ49" s="333"/>
      <c r="IIR49" s="330"/>
      <c r="IIS49" s="331"/>
      <c r="IIT49" s="332"/>
      <c r="IIU49" s="333"/>
      <c r="IIV49" s="330"/>
      <c r="IIW49" s="331"/>
      <c r="IIX49" s="332"/>
      <c r="IIY49" s="333"/>
      <c r="IIZ49" s="330"/>
      <c r="IJA49" s="331"/>
      <c r="IJB49" s="332"/>
      <c r="IJC49" s="333"/>
      <c r="IJD49" s="330"/>
      <c r="IJE49" s="331"/>
      <c r="IJF49" s="332"/>
      <c r="IJG49" s="333"/>
      <c r="IJH49" s="330"/>
      <c r="IJI49" s="331"/>
      <c r="IJJ49" s="332"/>
      <c r="IJK49" s="333"/>
      <c r="IJL49" s="330"/>
      <c r="IJM49" s="331"/>
      <c r="IJN49" s="332"/>
      <c r="IJO49" s="333"/>
      <c r="IJP49" s="330"/>
      <c r="IJQ49" s="331"/>
      <c r="IJR49" s="332"/>
      <c r="IJS49" s="333"/>
      <c r="IJT49" s="330"/>
      <c r="IJU49" s="331"/>
      <c r="IJV49" s="332"/>
      <c r="IJW49" s="333"/>
      <c r="IJX49" s="330"/>
      <c r="IJY49" s="331"/>
      <c r="IJZ49" s="332"/>
      <c r="IKA49" s="333"/>
      <c r="IKB49" s="330"/>
      <c r="IKC49" s="331"/>
      <c r="IKD49" s="332"/>
      <c r="IKE49" s="333"/>
      <c r="IKF49" s="330"/>
      <c r="IKG49" s="331"/>
      <c r="IKH49" s="332"/>
      <c r="IKI49" s="333"/>
      <c r="IKJ49" s="330"/>
      <c r="IKK49" s="331"/>
      <c r="IKL49" s="332"/>
      <c r="IKM49" s="333"/>
      <c r="IKN49" s="330"/>
      <c r="IKO49" s="331"/>
      <c r="IKP49" s="332"/>
      <c r="IKQ49" s="333"/>
      <c r="IKR49" s="330"/>
      <c r="IKS49" s="331"/>
      <c r="IKT49" s="332"/>
      <c r="IKU49" s="333"/>
      <c r="IKV49" s="330"/>
      <c r="IKW49" s="331"/>
      <c r="IKX49" s="332"/>
      <c r="IKY49" s="333"/>
      <c r="IKZ49" s="330"/>
      <c r="ILA49" s="331"/>
      <c r="ILB49" s="332"/>
      <c r="ILC49" s="333"/>
      <c r="ILD49" s="330"/>
      <c r="ILE49" s="331"/>
      <c r="ILF49" s="332"/>
      <c r="ILG49" s="333"/>
      <c r="ILH49" s="330"/>
      <c r="ILI49" s="331"/>
      <c r="ILJ49" s="332"/>
      <c r="ILK49" s="333"/>
      <c r="ILL49" s="330"/>
      <c r="ILM49" s="331"/>
      <c r="ILN49" s="332"/>
      <c r="ILO49" s="333"/>
      <c r="ILP49" s="330"/>
      <c r="ILQ49" s="331"/>
      <c r="ILR49" s="332"/>
      <c r="ILS49" s="333"/>
      <c r="ILT49" s="330"/>
      <c r="ILU49" s="331"/>
      <c r="ILV49" s="332"/>
      <c r="ILW49" s="333"/>
      <c r="ILX49" s="330"/>
      <c r="ILY49" s="331"/>
      <c r="ILZ49" s="332"/>
      <c r="IMA49" s="333"/>
      <c r="IMB49" s="330"/>
      <c r="IMC49" s="331"/>
      <c r="IMD49" s="332"/>
      <c r="IME49" s="333"/>
      <c r="IMF49" s="330"/>
      <c r="IMG49" s="331"/>
      <c r="IMH49" s="332"/>
      <c r="IMI49" s="333"/>
      <c r="IMJ49" s="330"/>
      <c r="IMK49" s="331"/>
      <c r="IML49" s="332"/>
      <c r="IMM49" s="333"/>
      <c r="IMN49" s="330"/>
      <c r="IMO49" s="331"/>
      <c r="IMP49" s="332"/>
      <c r="IMQ49" s="333"/>
      <c r="IMR49" s="330"/>
      <c r="IMS49" s="331"/>
      <c r="IMT49" s="332"/>
      <c r="IMU49" s="333"/>
      <c r="IMV49" s="330"/>
      <c r="IMW49" s="331"/>
      <c r="IMX49" s="332"/>
      <c r="IMY49" s="333"/>
      <c r="IMZ49" s="330"/>
      <c r="INA49" s="331"/>
      <c r="INB49" s="332"/>
      <c r="INC49" s="333"/>
      <c r="IND49" s="330"/>
      <c r="INE49" s="331"/>
      <c r="INF49" s="332"/>
      <c r="ING49" s="333"/>
      <c r="INH49" s="330"/>
      <c r="INI49" s="331"/>
      <c r="INJ49" s="332"/>
      <c r="INK49" s="333"/>
      <c r="INL49" s="330"/>
      <c r="INM49" s="331"/>
      <c r="INN49" s="332"/>
      <c r="INO49" s="333"/>
      <c r="INP49" s="330"/>
      <c r="INQ49" s="331"/>
      <c r="INR49" s="332"/>
      <c r="INS49" s="333"/>
      <c r="INT49" s="330"/>
      <c r="INU49" s="331"/>
      <c r="INV49" s="332"/>
      <c r="INW49" s="333"/>
      <c r="INX49" s="330"/>
      <c r="INY49" s="331"/>
      <c r="INZ49" s="332"/>
      <c r="IOA49" s="333"/>
      <c r="IOB49" s="330"/>
      <c r="IOC49" s="331"/>
      <c r="IOD49" s="332"/>
      <c r="IOE49" s="333"/>
      <c r="IOF49" s="330"/>
      <c r="IOG49" s="331"/>
      <c r="IOH49" s="332"/>
      <c r="IOI49" s="333"/>
      <c r="IOJ49" s="330"/>
      <c r="IOK49" s="331"/>
      <c r="IOL49" s="332"/>
      <c r="IOM49" s="333"/>
      <c r="ION49" s="330"/>
      <c r="IOO49" s="331"/>
      <c r="IOP49" s="332"/>
      <c r="IOQ49" s="333"/>
      <c r="IOR49" s="330"/>
      <c r="IOS49" s="331"/>
      <c r="IOT49" s="332"/>
      <c r="IOU49" s="333"/>
      <c r="IOV49" s="330"/>
      <c r="IOW49" s="331"/>
      <c r="IOX49" s="332"/>
      <c r="IOY49" s="333"/>
      <c r="IOZ49" s="330"/>
      <c r="IPA49" s="331"/>
      <c r="IPB49" s="332"/>
      <c r="IPC49" s="333"/>
      <c r="IPD49" s="330"/>
      <c r="IPE49" s="331"/>
      <c r="IPF49" s="332"/>
      <c r="IPG49" s="333"/>
      <c r="IPH49" s="330"/>
      <c r="IPI49" s="331"/>
      <c r="IPJ49" s="332"/>
      <c r="IPK49" s="333"/>
      <c r="IPL49" s="330"/>
      <c r="IPM49" s="331"/>
      <c r="IPN49" s="332"/>
      <c r="IPO49" s="333"/>
      <c r="IPP49" s="330"/>
      <c r="IPQ49" s="331"/>
      <c r="IPR49" s="332"/>
      <c r="IPS49" s="333"/>
      <c r="IPT49" s="330"/>
      <c r="IPU49" s="331"/>
      <c r="IPV49" s="332"/>
      <c r="IPW49" s="333"/>
      <c r="IPX49" s="330"/>
      <c r="IPY49" s="331"/>
      <c r="IPZ49" s="332"/>
      <c r="IQA49" s="333"/>
      <c r="IQB49" s="330"/>
      <c r="IQC49" s="331"/>
      <c r="IQD49" s="332"/>
      <c r="IQE49" s="333"/>
      <c r="IQF49" s="330"/>
      <c r="IQG49" s="331"/>
      <c r="IQH49" s="332"/>
      <c r="IQI49" s="333"/>
      <c r="IQJ49" s="330"/>
      <c r="IQK49" s="331"/>
      <c r="IQL49" s="332"/>
      <c r="IQM49" s="333"/>
      <c r="IQN49" s="330"/>
      <c r="IQO49" s="331"/>
      <c r="IQP49" s="332"/>
      <c r="IQQ49" s="333"/>
      <c r="IQR49" s="330"/>
      <c r="IQS49" s="331"/>
      <c r="IQT49" s="332"/>
      <c r="IQU49" s="333"/>
      <c r="IQV49" s="330"/>
      <c r="IQW49" s="331"/>
      <c r="IQX49" s="332"/>
      <c r="IQY49" s="333"/>
      <c r="IQZ49" s="330"/>
      <c r="IRA49" s="331"/>
      <c r="IRB49" s="332"/>
      <c r="IRC49" s="333"/>
      <c r="IRD49" s="330"/>
      <c r="IRE49" s="331"/>
      <c r="IRF49" s="332"/>
      <c r="IRG49" s="333"/>
      <c r="IRH49" s="330"/>
      <c r="IRI49" s="331"/>
      <c r="IRJ49" s="332"/>
      <c r="IRK49" s="333"/>
      <c r="IRL49" s="330"/>
      <c r="IRM49" s="331"/>
      <c r="IRN49" s="332"/>
      <c r="IRO49" s="333"/>
      <c r="IRP49" s="330"/>
      <c r="IRQ49" s="331"/>
      <c r="IRR49" s="332"/>
      <c r="IRS49" s="333"/>
      <c r="IRT49" s="330"/>
      <c r="IRU49" s="331"/>
      <c r="IRV49" s="332"/>
      <c r="IRW49" s="333"/>
      <c r="IRX49" s="330"/>
      <c r="IRY49" s="331"/>
      <c r="IRZ49" s="332"/>
      <c r="ISA49" s="333"/>
      <c r="ISB49" s="330"/>
      <c r="ISC49" s="331"/>
      <c r="ISD49" s="332"/>
      <c r="ISE49" s="333"/>
      <c r="ISF49" s="330"/>
      <c r="ISG49" s="331"/>
      <c r="ISH49" s="332"/>
      <c r="ISI49" s="333"/>
      <c r="ISJ49" s="330"/>
      <c r="ISK49" s="331"/>
      <c r="ISL49" s="332"/>
      <c r="ISM49" s="333"/>
      <c r="ISN49" s="330"/>
      <c r="ISO49" s="331"/>
      <c r="ISP49" s="332"/>
      <c r="ISQ49" s="333"/>
      <c r="ISR49" s="330"/>
      <c r="ISS49" s="331"/>
      <c r="IST49" s="332"/>
      <c r="ISU49" s="333"/>
      <c r="ISV49" s="330"/>
      <c r="ISW49" s="331"/>
      <c r="ISX49" s="332"/>
      <c r="ISY49" s="333"/>
      <c r="ISZ49" s="330"/>
      <c r="ITA49" s="331"/>
      <c r="ITB49" s="332"/>
      <c r="ITC49" s="333"/>
      <c r="ITD49" s="330"/>
      <c r="ITE49" s="331"/>
      <c r="ITF49" s="332"/>
      <c r="ITG49" s="333"/>
      <c r="ITH49" s="330"/>
      <c r="ITI49" s="331"/>
      <c r="ITJ49" s="332"/>
      <c r="ITK49" s="333"/>
      <c r="ITL49" s="330"/>
      <c r="ITM49" s="331"/>
      <c r="ITN49" s="332"/>
      <c r="ITO49" s="333"/>
      <c r="ITP49" s="330"/>
      <c r="ITQ49" s="331"/>
      <c r="ITR49" s="332"/>
      <c r="ITS49" s="333"/>
      <c r="ITT49" s="330"/>
      <c r="ITU49" s="331"/>
      <c r="ITV49" s="332"/>
      <c r="ITW49" s="333"/>
      <c r="ITX49" s="330"/>
      <c r="ITY49" s="331"/>
      <c r="ITZ49" s="332"/>
      <c r="IUA49" s="333"/>
      <c r="IUB49" s="330"/>
      <c r="IUC49" s="331"/>
      <c r="IUD49" s="332"/>
      <c r="IUE49" s="333"/>
      <c r="IUF49" s="330"/>
      <c r="IUG49" s="331"/>
      <c r="IUH49" s="332"/>
      <c r="IUI49" s="333"/>
      <c r="IUJ49" s="330"/>
      <c r="IUK49" s="331"/>
      <c r="IUL49" s="332"/>
      <c r="IUM49" s="333"/>
      <c r="IUN49" s="330"/>
      <c r="IUO49" s="331"/>
      <c r="IUP49" s="332"/>
      <c r="IUQ49" s="333"/>
      <c r="IUR49" s="330"/>
      <c r="IUS49" s="331"/>
      <c r="IUT49" s="332"/>
      <c r="IUU49" s="333"/>
      <c r="IUV49" s="330"/>
      <c r="IUW49" s="331"/>
      <c r="IUX49" s="332"/>
      <c r="IUY49" s="333"/>
      <c r="IUZ49" s="330"/>
      <c r="IVA49" s="331"/>
      <c r="IVB49" s="332"/>
      <c r="IVC49" s="333"/>
      <c r="IVD49" s="330"/>
      <c r="IVE49" s="331"/>
      <c r="IVF49" s="332"/>
      <c r="IVG49" s="333"/>
      <c r="IVH49" s="330"/>
      <c r="IVI49" s="331"/>
      <c r="IVJ49" s="332"/>
      <c r="IVK49" s="333"/>
      <c r="IVL49" s="330"/>
      <c r="IVM49" s="331"/>
      <c r="IVN49" s="332"/>
      <c r="IVO49" s="333"/>
      <c r="IVP49" s="330"/>
      <c r="IVQ49" s="331"/>
      <c r="IVR49" s="332"/>
      <c r="IVS49" s="333"/>
      <c r="IVT49" s="330"/>
      <c r="IVU49" s="331"/>
      <c r="IVV49" s="332"/>
      <c r="IVW49" s="333"/>
      <c r="IVX49" s="330"/>
      <c r="IVY49" s="331"/>
      <c r="IVZ49" s="332"/>
      <c r="IWA49" s="333"/>
      <c r="IWB49" s="330"/>
      <c r="IWC49" s="331"/>
      <c r="IWD49" s="332"/>
      <c r="IWE49" s="333"/>
      <c r="IWF49" s="330"/>
      <c r="IWG49" s="331"/>
      <c r="IWH49" s="332"/>
      <c r="IWI49" s="333"/>
      <c r="IWJ49" s="330"/>
      <c r="IWK49" s="331"/>
      <c r="IWL49" s="332"/>
      <c r="IWM49" s="333"/>
      <c r="IWN49" s="330"/>
      <c r="IWO49" s="331"/>
      <c r="IWP49" s="332"/>
      <c r="IWQ49" s="333"/>
      <c r="IWR49" s="330"/>
      <c r="IWS49" s="331"/>
      <c r="IWT49" s="332"/>
      <c r="IWU49" s="333"/>
      <c r="IWV49" s="330"/>
      <c r="IWW49" s="331"/>
      <c r="IWX49" s="332"/>
      <c r="IWY49" s="333"/>
      <c r="IWZ49" s="330"/>
      <c r="IXA49" s="331"/>
      <c r="IXB49" s="332"/>
      <c r="IXC49" s="333"/>
      <c r="IXD49" s="330"/>
      <c r="IXE49" s="331"/>
      <c r="IXF49" s="332"/>
      <c r="IXG49" s="333"/>
      <c r="IXH49" s="330"/>
      <c r="IXI49" s="331"/>
      <c r="IXJ49" s="332"/>
      <c r="IXK49" s="333"/>
      <c r="IXL49" s="330"/>
      <c r="IXM49" s="331"/>
      <c r="IXN49" s="332"/>
      <c r="IXO49" s="333"/>
      <c r="IXP49" s="330"/>
      <c r="IXQ49" s="331"/>
      <c r="IXR49" s="332"/>
      <c r="IXS49" s="333"/>
      <c r="IXT49" s="330"/>
      <c r="IXU49" s="331"/>
      <c r="IXV49" s="332"/>
      <c r="IXW49" s="333"/>
      <c r="IXX49" s="330"/>
      <c r="IXY49" s="331"/>
      <c r="IXZ49" s="332"/>
      <c r="IYA49" s="333"/>
      <c r="IYB49" s="330"/>
      <c r="IYC49" s="331"/>
      <c r="IYD49" s="332"/>
      <c r="IYE49" s="333"/>
      <c r="IYF49" s="330"/>
      <c r="IYG49" s="331"/>
      <c r="IYH49" s="332"/>
      <c r="IYI49" s="333"/>
      <c r="IYJ49" s="330"/>
      <c r="IYK49" s="331"/>
      <c r="IYL49" s="332"/>
      <c r="IYM49" s="333"/>
      <c r="IYN49" s="330"/>
      <c r="IYO49" s="331"/>
      <c r="IYP49" s="332"/>
      <c r="IYQ49" s="333"/>
      <c r="IYR49" s="330"/>
      <c r="IYS49" s="331"/>
      <c r="IYT49" s="332"/>
      <c r="IYU49" s="333"/>
      <c r="IYV49" s="330"/>
      <c r="IYW49" s="331"/>
      <c r="IYX49" s="332"/>
      <c r="IYY49" s="333"/>
      <c r="IYZ49" s="330"/>
      <c r="IZA49" s="331"/>
      <c r="IZB49" s="332"/>
      <c r="IZC49" s="333"/>
      <c r="IZD49" s="330"/>
      <c r="IZE49" s="331"/>
      <c r="IZF49" s="332"/>
      <c r="IZG49" s="333"/>
      <c r="IZH49" s="330"/>
      <c r="IZI49" s="331"/>
      <c r="IZJ49" s="332"/>
      <c r="IZK49" s="333"/>
      <c r="IZL49" s="330"/>
      <c r="IZM49" s="331"/>
      <c r="IZN49" s="332"/>
      <c r="IZO49" s="333"/>
      <c r="IZP49" s="330"/>
      <c r="IZQ49" s="331"/>
      <c r="IZR49" s="332"/>
      <c r="IZS49" s="333"/>
      <c r="IZT49" s="330"/>
      <c r="IZU49" s="331"/>
      <c r="IZV49" s="332"/>
      <c r="IZW49" s="333"/>
      <c r="IZX49" s="330"/>
      <c r="IZY49" s="331"/>
      <c r="IZZ49" s="332"/>
      <c r="JAA49" s="333"/>
      <c r="JAB49" s="330"/>
      <c r="JAC49" s="331"/>
      <c r="JAD49" s="332"/>
      <c r="JAE49" s="333"/>
      <c r="JAF49" s="330"/>
      <c r="JAG49" s="331"/>
      <c r="JAH49" s="332"/>
      <c r="JAI49" s="333"/>
      <c r="JAJ49" s="330"/>
      <c r="JAK49" s="331"/>
      <c r="JAL49" s="332"/>
      <c r="JAM49" s="333"/>
      <c r="JAN49" s="330"/>
      <c r="JAO49" s="331"/>
      <c r="JAP49" s="332"/>
      <c r="JAQ49" s="333"/>
      <c r="JAR49" s="330"/>
      <c r="JAS49" s="331"/>
      <c r="JAT49" s="332"/>
      <c r="JAU49" s="333"/>
      <c r="JAV49" s="330"/>
      <c r="JAW49" s="331"/>
      <c r="JAX49" s="332"/>
      <c r="JAY49" s="333"/>
      <c r="JAZ49" s="330"/>
      <c r="JBA49" s="331"/>
      <c r="JBB49" s="332"/>
      <c r="JBC49" s="333"/>
      <c r="JBD49" s="330"/>
      <c r="JBE49" s="331"/>
      <c r="JBF49" s="332"/>
      <c r="JBG49" s="333"/>
      <c r="JBH49" s="330"/>
      <c r="JBI49" s="331"/>
      <c r="JBJ49" s="332"/>
      <c r="JBK49" s="333"/>
      <c r="JBL49" s="330"/>
      <c r="JBM49" s="331"/>
      <c r="JBN49" s="332"/>
      <c r="JBO49" s="333"/>
      <c r="JBP49" s="330"/>
      <c r="JBQ49" s="331"/>
      <c r="JBR49" s="332"/>
      <c r="JBS49" s="333"/>
      <c r="JBT49" s="330"/>
      <c r="JBU49" s="331"/>
      <c r="JBV49" s="332"/>
      <c r="JBW49" s="333"/>
      <c r="JBX49" s="330"/>
      <c r="JBY49" s="331"/>
      <c r="JBZ49" s="332"/>
      <c r="JCA49" s="333"/>
      <c r="JCB49" s="330"/>
      <c r="JCC49" s="331"/>
      <c r="JCD49" s="332"/>
      <c r="JCE49" s="333"/>
      <c r="JCF49" s="330"/>
      <c r="JCG49" s="331"/>
      <c r="JCH49" s="332"/>
      <c r="JCI49" s="333"/>
      <c r="JCJ49" s="330"/>
      <c r="JCK49" s="331"/>
      <c r="JCL49" s="332"/>
      <c r="JCM49" s="333"/>
      <c r="JCN49" s="330"/>
      <c r="JCO49" s="331"/>
      <c r="JCP49" s="332"/>
      <c r="JCQ49" s="333"/>
      <c r="JCR49" s="330"/>
      <c r="JCS49" s="331"/>
      <c r="JCT49" s="332"/>
      <c r="JCU49" s="333"/>
      <c r="JCV49" s="330"/>
      <c r="JCW49" s="331"/>
      <c r="JCX49" s="332"/>
      <c r="JCY49" s="333"/>
      <c r="JCZ49" s="330"/>
      <c r="JDA49" s="331"/>
      <c r="JDB49" s="332"/>
      <c r="JDC49" s="333"/>
      <c r="JDD49" s="330"/>
      <c r="JDE49" s="331"/>
      <c r="JDF49" s="332"/>
      <c r="JDG49" s="333"/>
      <c r="JDH49" s="330"/>
      <c r="JDI49" s="331"/>
      <c r="JDJ49" s="332"/>
      <c r="JDK49" s="333"/>
      <c r="JDL49" s="330"/>
      <c r="JDM49" s="331"/>
      <c r="JDN49" s="332"/>
      <c r="JDO49" s="333"/>
      <c r="JDP49" s="330"/>
      <c r="JDQ49" s="331"/>
      <c r="JDR49" s="332"/>
      <c r="JDS49" s="333"/>
      <c r="JDT49" s="330"/>
      <c r="JDU49" s="331"/>
      <c r="JDV49" s="332"/>
      <c r="JDW49" s="333"/>
      <c r="JDX49" s="330"/>
      <c r="JDY49" s="331"/>
      <c r="JDZ49" s="332"/>
      <c r="JEA49" s="333"/>
      <c r="JEB49" s="330"/>
      <c r="JEC49" s="331"/>
      <c r="JED49" s="332"/>
      <c r="JEE49" s="333"/>
      <c r="JEF49" s="330"/>
      <c r="JEG49" s="331"/>
      <c r="JEH49" s="332"/>
      <c r="JEI49" s="333"/>
      <c r="JEJ49" s="330"/>
      <c r="JEK49" s="331"/>
      <c r="JEL49" s="332"/>
      <c r="JEM49" s="333"/>
      <c r="JEN49" s="330"/>
      <c r="JEO49" s="331"/>
      <c r="JEP49" s="332"/>
      <c r="JEQ49" s="333"/>
      <c r="JER49" s="330"/>
      <c r="JES49" s="331"/>
      <c r="JET49" s="332"/>
      <c r="JEU49" s="333"/>
      <c r="JEV49" s="330"/>
      <c r="JEW49" s="331"/>
      <c r="JEX49" s="332"/>
      <c r="JEY49" s="333"/>
      <c r="JEZ49" s="330"/>
      <c r="JFA49" s="331"/>
      <c r="JFB49" s="332"/>
      <c r="JFC49" s="333"/>
      <c r="JFD49" s="330"/>
      <c r="JFE49" s="331"/>
      <c r="JFF49" s="332"/>
      <c r="JFG49" s="333"/>
      <c r="JFH49" s="330"/>
      <c r="JFI49" s="331"/>
      <c r="JFJ49" s="332"/>
      <c r="JFK49" s="333"/>
      <c r="JFL49" s="330"/>
      <c r="JFM49" s="331"/>
      <c r="JFN49" s="332"/>
      <c r="JFO49" s="333"/>
      <c r="JFP49" s="330"/>
      <c r="JFQ49" s="331"/>
      <c r="JFR49" s="332"/>
      <c r="JFS49" s="333"/>
      <c r="JFT49" s="330"/>
      <c r="JFU49" s="331"/>
      <c r="JFV49" s="332"/>
      <c r="JFW49" s="333"/>
      <c r="JFX49" s="330"/>
      <c r="JFY49" s="331"/>
      <c r="JFZ49" s="332"/>
      <c r="JGA49" s="333"/>
      <c r="JGB49" s="330"/>
      <c r="JGC49" s="331"/>
      <c r="JGD49" s="332"/>
      <c r="JGE49" s="333"/>
      <c r="JGF49" s="330"/>
      <c r="JGG49" s="331"/>
      <c r="JGH49" s="332"/>
      <c r="JGI49" s="333"/>
      <c r="JGJ49" s="330"/>
      <c r="JGK49" s="331"/>
      <c r="JGL49" s="332"/>
      <c r="JGM49" s="333"/>
      <c r="JGN49" s="330"/>
      <c r="JGO49" s="331"/>
      <c r="JGP49" s="332"/>
      <c r="JGQ49" s="333"/>
      <c r="JGR49" s="330"/>
      <c r="JGS49" s="331"/>
      <c r="JGT49" s="332"/>
      <c r="JGU49" s="333"/>
      <c r="JGV49" s="330"/>
      <c r="JGW49" s="331"/>
      <c r="JGX49" s="332"/>
      <c r="JGY49" s="333"/>
      <c r="JGZ49" s="330"/>
      <c r="JHA49" s="331"/>
      <c r="JHB49" s="332"/>
      <c r="JHC49" s="333"/>
      <c r="JHD49" s="330"/>
      <c r="JHE49" s="331"/>
      <c r="JHF49" s="332"/>
      <c r="JHG49" s="333"/>
      <c r="JHH49" s="330"/>
      <c r="JHI49" s="331"/>
      <c r="JHJ49" s="332"/>
      <c r="JHK49" s="333"/>
      <c r="JHL49" s="330"/>
      <c r="JHM49" s="331"/>
      <c r="JHN49" s="332"/>
      <c r="JHO49" s="333"/>
      <c r="JHP49" s="330"/>
      <c r="JHQ49" s="331"/>
      <c r="JHR49" s="332"/>
      <c r="JHS49" s="333"/>
      <c r="JHT49" s="330"/>
      <c r="JHU49" s="331"/>
      <c r="JHV49" s="332"/>
      <c r="JHW49" s="333"/>
      <c r="JHX49" s="330"/>
      <c r="JHY49" s="331"/>
      <c r="JHZ49" s="332"/>
      <c r="JIA49" s="333"/>
      <c r="JIB49" s="330"/>
      <c r="JIC49" s="331"/>
      <c r="JID49" s="332"/>
      <c r="JIE49" s="333"/>
      <c r="JIF49" s="330"/>
      <c r="JIG49" s="331"/>
      <c r="JIH49" s="332"/>
      <c r="JII49" s="333"/>
      <c r="JIJ49" s="330"/>
      <c r="JIK49" s="331"/>
      <c r="JIL49" s="332"/>
      <c r="JIM49" s="333"/>
      <c r="JIN49" s="330"/>
      <c r="JIO49" s="331"/>
      <c r="JIP49" s="332"/>
      <c r="JIQ49" s="333"/>
      <c r="JIR49" s="330"/>
      <c r="JIS49" s="331"/>
      <c r="JIT49" s="332"/>
      <c r="JIU49" s="333"/>
      <c r="JIV49" s="330"/>
      <c r="JIW49" s="331"/>
      <c r="JIX49" s="332"/>
      <c r="JIY49" s="333"/>
      <c r="JIZ49" s="330"/>
      <c r="JJA49" s="331"/>
      <c r="JJB49" s="332"/>
      <c r="JJC49" s="333"/>
      <c r="JJD49" s="330"/>
      <c r="JJE49" s="331"/>
      <c r="JJF49" s="332"/>
      <c r="JJG49" s="333"/>
      <c r="JJH49" s="330"/>
      <c r="JJI49" s="331"/>
      <c r="JJJ49" s="332"/>
      <c r="JJK49" s="333"/>
      <c r="JJL49" s="330"/>
      <c r="JJM49" s="331"/>
      <c r="JJN49" s="332"/>
      <c r="JJO49" s="333"/>
      <c r="JJP49" s="330"/>
      <c r="JJQ49" s="331"/>
      <c r="JJR49" s="332"/>
      <c r="JJS49" s="333"/>
      <c r="JJT49" s="330"/>
      <c r="JJU49" s="331"/>
      <c r="JJV49" s="332"/>
      <c r="JJW49" s="333"/>
      <c r="JJX49" s="330"/>
      <c r="JJY49" s="331"/>
      <c r="JJZ49" s="332"/>
      <c r="JKA49" s="333"/>
      <c r="JKB49" s="330"/>
      <c r="JKC49" s="331"/>
      <c r="JKD49" s="332"/>
      <c r="JKE49" s="333"/>
      <c r="JKF49" s="330"/>
      <c r="JKG49" s="331"/>
      <c r="JKH49" s="332"/>
      <c r="JKI49" s="333"/>
      <c r="JKJ49" s="330"/>
      <c r="JKK49" s="331"/>
      <c r="JKL49" s="332"/>
      <c r="JKM49" s="333"/>
      <c r="JKN49" s="330"/>
      <c r="JKO49" s="331"/>
      <c r="JKP49" s="332"/>
      <c r="JKQ49" s="333"/>
      <c r="JKR49" s="330"/>
      <c r="JKS49" s="331"/>
      <c r="JKT49" s="332"/>
      <c r="JKU49" s="333"/>
      <c r="JKV49" s="330"/>
      <c r="JKW49" s="331"/>
      <c r="JKX49" s="332"/>
      <c r="JKY49" s="333"/>
      <c r="JKZ49" s="330"/>
      <c r="JLA49" s="331"/>
      <c r="JLB49" s="332"/>
      <c r="JLC49" s="333"/>
      <c r="JLD49" s="330"/>
      <c r="JLE49" s="331"/>
      <c r="JLF49" s="332"/>
      <c r="JLG49" s="333"/>
      <c r="JLH49" s="330"/>
      <c r="JLI49" s="331"/>
      <c r="JLJ49" s="332"/>
      <c r="JLK49" s="333"/>
      <c r="JLL49" s="330"/>
      <c r="JLM49" s="331"/>
      <c r="JLN49" s="332"/>
      <c r="JLO49" s="333"/>
      <c r="JLP49" s="330"/>
      <c r="JLQ49" s="331"/>
      <c r="JLR49" s="332"/>
      <c r="JLS49" s="333"/>
      <c r="JLT49" s="330"/>
      <c r="JLU49" s="331"/>
      <c r="JLV49" s="332"/>
      <c r="JLW49" s="333"/>
      <c r="JLX49" s="330"/>
      <c r="JLY49" s="331"/>
      <c r="JLZ49" s="332"/>
      <c r="JMA49" s="333"/>
      <c r="JMB49" s="330"/>
      <c r="JMC49" s="331"/>
      <c r="JMD49" s="332"/>
      <c r="JME49" s="333"/>
      <c r="JMF49" s="330"/>
      <c r="JMG49" s="331"/>
      <c r="JMH49" s="332"/>
      <c r="JMI49" s="333"/>
      <c r="JMJ49" s="330"/>
      <c r="JMK49" s="331"/>
      <c r="JML49" s="332"/>
      <c r="JMM49" s="333"/>
      <c r="JMN49" s="330"/>
      <c r="JMO49" s="331"/>
      <c r="JMP49" s="332"/>
      <c r="JMQ49" s="333"/>
      <c r="JMR49" s="330"/>
      <c r="JMS49" s="331"/>
      <c r="JMT49" s="332"/>
      <c r="JMU49" s="333"/>
      <c r="JMV49" s="330"/>
      <c r="JMW49" s="331"/>
      <c r="JMX49" s="332"/>
      <c r="JMY49" s="333"/>
      <c r="JMZ49" s="330"/>
      <c r="JNA49" s="331"/>
      <c r="JNB49" s="332"/>
      <c r="JNC49" s="333"/>
      <c r="JND49" s="330"/>
      <c r="JNE49" s="331"/>
      <c r="JNF49" s="332"/>
      <c r="JNG49" s="333"/>
      <c r="JNH49" s="330"/>
      <c r="JNI49" s="331"/>
      <c r="JNJ49" s="332"/>
      <c r="JNK49" s="333"/>
      <c r="JNL49" s="330"/>
      <c r="JNM49" s="331"/>
      <c r="JNN49" s="332"/>
      <c r="JNO49" s="333"/>
      <c r="JNP49" s="330"/>
      <c r="JNQ49" s="331"/>
      <c r="JNR49" s="332"/>
      <c r="JNS49" s="333"/>
      <c r="JNT49" s="330"/>
      <c r="JNU49" s="331"/>
      <c r="JNV49" s="332"/>
      <c r="JNW49" s="333"/>
      <c r="JNX49" s="330"/>
      <c r="JNY49" s="331"/>
      <c r="JNZ49" s="332"/>
      <c r="JOA49" s="333"/>
      <c r="JOB49" s="330"/>
      <c r="JOC49" s="331"/>
      <c r="JOD49" s="332"/>
      <c r="JOE49" s="333"/>
      <c r="JOF49" s="330"/>
      <c r="JOG49" s="331"/>
      <c r="JOH49" s="332"/>
      <c r="JOI49" s="333"/>
      <c r="JOJ49" s="330"/>
      <c r="JOK49" s="331"/>
      <c r="JOL49" s="332"/>
      <c r="JOM49" s="333"/>
      <c r="JON49" s="330"/>
      <c r="JOO49" s="331"/>
      <c r="JOP49" s="332"/>
      <c r="JOQ49" s="333"/>
      <c r="JOR49" s="330"/>
      <c r="JOS49" s="331"/>
      <c r="JOT49" s="332"/>
      <c r="JOU49" s="333"/>
      <c r="JOV49" s="330"/>
      <c r="JOW49" s="331"/>
      <c r="JOX49" s="332"/>
      <c r="JOY49" s="333"/>
      <c r="JOZ49" s="330"/>
      <c r="JPA49" s="331"/>
      <c r="JPB49" s="332"/>
      <c r="JPC49" s="333"/>
      <c r="JPD49" s="330"/>
      <c r="JPE49" s="331"/>
      <c r="JPF49" s="332"/>
      <c r="JPG49" s="333"/>
      <c r="JPH49" s="330"/>
      <c r="JPI49" s="331"/>
      <c r="JPJ49" s="332"/>
      <c r="JPK49" s="333"/>
      <c r="JPL49" s="330"/>
      <c r="JPM49" s="331"/>
      <c r="JPN49" s="332"/>
      <c r="JPO49" s="333"/>
      <c r="JPP49" s="330"/>
      <c r="JPQ49" s="331"/>
      <c r="JPR49" s="332"/>
      <c r="JPS49" s="333"/>
      <c r="JPT49" s="330"/>
      <c r="JPU49" s="331"/>
      <c r="JPV49" s="332"/>
      <c r="JPW49" s="333"/>
      <c r="JPX49" s="330"/>
      <c r="JPY49" s="331"/>
      <c r="JPZ49" s="332"/>
      <c r="JQA49" s="333"/>
      <c r="JQB49" s="330"/>
      <c r="JQC49" s="331"/>
      <c r="JQD49" s="332"/>
      <c r="JQE49" s="333"/>
      <c r="JQF49" s="330"/>
      <c r="JQG49" s="331"/>
      <c r="JQH49" s="332"/>
      <c r="JQI49" s="333"/>
      <c r="JQJ49" s="330"/>
      <c r="JQK49" s="331"/>
      <c r="JQL49" s="332"/>
      <c r="JQM49" s="333"/>
      <c r="JQN49" s="330"/>
      <c r="JQO49" s="331"/>
      <c r="JQP49" s="332"/>
      <c r="JQQ49" s="333"/>
      <c r="JQR49" s="330"/>
      <c r="JQS49" s="331"/>
      <c r="JQT49" s="332"/>
      <c r="JQU49" s="333"/>
      <c r="JQV49" s="330"/>
      <c r="JQW49" s="331"/>
      <c r="JQX49" s="332"/>
      <c r="JQY49" s="333"/>
      <c r="JQZ49" s="330"/>
      <c r="JRA49" s="331"/>
      <c r="JRB49" s="332"/>
      <c r="JRC49" s="333"/>
      <c r="JRD49" s="330"/>
      <c r="JRE49" s="331"/>
      <c r="JRF49" s="332"/>
      <c r="JRG49" s="333"/>
      <c r="JRH49" s="330"/>
      <c r="JRI49" s="331"/>
      <c r="JRJ49" s="332"/>
      <c r="JRK49" s="333"/>
      <c r="JRL49" s="330"/>
      <c r="JRM49" s="331"/>
      <c r="JRN49" s="332"/>
      <c r="JRO49" s="333"/>
      <c r="JRP49" s="330"/>
      <c r="JRQ49" s="331"/>
      <c r="JRR49" s="332"/>
      <c r="JRS49" s="333"/>
      <c r="JRT49" s="330"/>
      <c r="JRU49" s="331"/>
      <c r="JRV49" s="332"/>
      <c r="JRW49" s="333"/>
      <c r="JRX49" s="330"/>
      <c r="JRY49" s="331"/>
      <c r="JRZ49" s="332"/>
      <c r="JSA49" s="333"/>
      <c r="JSB49" s="330"/>
      <c r="JSC49" s="331"/>
      <c r="JSD49" s="332"/>
      <c r="JSE49" s="333"/>
      <c r="JSF49" s="330"/>
      <c r="JSG49" s="331"/>
      <c r="JSH49" s="332"/>
      <c r="JSI49" s="333"/>
      <c r="JSJ49" s="330"/>
      <c r="JSK49" s="331"/>
      <c r="JSL49" s="332"/>
      <c r="JSM49" s="333"/>
      <c r="JSN49" s="330"/>
      <c r="JSO49" s="331"/>
      <c r="JSP49" s="332"/>
      <c r="JSQ49" s="333"/>
      <c r="JSR49" s="330"/>
      <c r="JSS49" s="331"/>
      <c r="JST49" s="332"/>
      <c r="JSU49" s="333"/>
      <c r="JSV49" s="330"/>
      <c r="JSW49" s="331"/>
      <c r="JSX49" s="332"/>
      <c r="JSY49" s="333"/>
      <c r="JSZ49" s="330"/>
      <c r="JTA49" s="331"/>
      <c r="JTB49" s="332"/>
      <c r="JTC49" s="333"/>
      <c r="JTD49" s="330"/>
      <c r="JTE49" s="331"/>
      <c r="JTF49" s="332"/>
      <c r="JTG49" s="333"/>
      <c r="JTH49" s="330"/>
      <c r="JTI49" s="331"/>
      <c r="JTJ49" s="332"/>
      <c r="JTK49" s="333"/>
      <c r="JTL49" s="330"/>
      <c r="JTM49" s="331"/>
      <c r="JTN49" s="332"/>
      <c r="JTO49" s="333"/>
      <c r="JTP49" s="330"/>
      <c r="JTQ49" s="331"/>
      <c r="JTR49" s="332"/>
      <c r="JTS49" s="333"/>
      <c r="JTT49" s="330"/>
      <c r="JTU49" s="331"/>
      <c r="JTV49" s="332"/>
      <c r="JTW49" s="333"/>
      <c r="JTX49" s="330"/>
      <c r="JTY49" s="331"/>
      <c r="JTZ49" s="332"/>
      <c r="JUA49" s="333"/>
      <c r="JUB49" s="330"/>
      <c r="JUC49" s="331"/>
      <c r="JUD49" s="332"/>
      <c r="JUE49" s="333"/>
      <c r="JUF49" s="330"/>
      <c r="JUG49" s="331"/>
      <c r="JUH49" s="332"/>
      <c r="JUI49" s="333"/>
      <c r="JUJ49" s="330"/>
      <c r="JUK49" s="331"/>
      <c r="JUL49" s="332"/>
      <c r="JUM49" s="333"/>
      <c r="JUN49" s="330"/>
      <c r="JUO49" s="331"/>
      <c r="JUP49" s="332"/>
      <c r="JUQ49" s="333"/>
      <c r="JUR49" s="330"/>
      <c r="JUS49" s="331"/>
      <c r="JUT49" s="332"/>
      <c r="JUU49" s="333"/>
      <c r="JUV49" s="330"/>
      <c r="JUW49" s="331"/>
      <c r="JUX49" s="332"/>
      <c r="JUY49" s="333"/>
      <c r="JUZ49" s="330"/>
      <c r="JVA49" s="331"/>
      <c r="JVB49" s="332"/>
      <c r="JVC49" s="333"/>
      <c r="JVD49" s="330"/>
      <c r="JVE49" s="331"/>
      <c r="JVF49" s="332"/>
      <c r="JVG49" s="333"/>
      <c r="JVH49" s="330"/>
      <c r="JVI49" s="331"/>
      <c r="JVJ49" s="332"/>
      <c r="JVK49" s="333"/>
      <c r="JVL49" s="330"/>
      <c r="JVM49" s="331"/>
      <c r="JVN49" s="332"/>
      <c r="JVO49" s="333"/>
      <c r="JVP49" s="330"/>
      <c r="JVQ49" s="331"/>
      <c r="JVR49" s="332"/>
      <c r="JVS49" s="333"/>
      <c r="JVT49" s="330"/>
      <c r="JVU49" s="331"/>
      <c r="JVV49" s="332"/>
      <c r="JVW49" s="333"/>
      <c r="JVX49" s="330"/>
      <c r="JVY49" s="331"/>
      <c r="JVZ49" s="332"/>
      <c r="JWA49" s="333"/>
      <c r="JWB49" s="330"/>
      <c r="JWC49" s="331"/>
      <c r="JWD49" s="332"/>
      <c r="JWE49" s="333"/>
      <c r="JWF49" s="330"/>
      <c r="JWG49" s="331"/>
      <c r="JWH49" s="332"/>
      <c r="JWI49" s="333"/>
      <c r="JWJ49" s="330"/>
      <c r="JWK49" s="331"/>
      <c r="JWL49" s="332"/>
      <c r="JWM49" s="333"/>
      <c r="JWN49" s="330"/>
      <c r="JWO49" s="331"/>
      <c r="JWP49" s="332"/>
      <c r="JWQ49" s="333"/>
      <c r="JWR49" s="330"/>
      <c r="JWS49" s="331"/>
      <c r="JWT49" s="332"/>
      <c r="JWU49" s="333"/>
      <c r="JWV49" s="330"/>
      <c r="JWW49" s="331"/>
      <c r="JWX49" s="332"/>
      <c r="JWY49" s="333"/>
      <c r="JWZ49" s="330"/>
      <c r="JXA49" s="331"/>
      <c r="JXB49" s="332"/>
      <c r="JXC49" s="333"/>
      <c r="JXD49" s="330"/>
      <c r="JXE49" s="331"/>
      <c r="JXF49" s="332"/>
      <c r="JXG49" s="333"/>
      <c r="JXH49" s="330"/>
      <c r="JXI49" s="331"/>
      <c r="JXJ49" s="332"/>
      <c r="JXK49" s="333"/>
      <c r="JXL49" s="330"/>
      <c r="JXM49" s="331"/>
      <c r="JXN49" s="332"/>
      <c r="JXO49" s="333"/>
      <c r="JXP49" s="330"/>
      <c r="JXQ49" s="331"/>
      <c r="JXR49" s="332"/>
      <c r="JXS49" s="333"/>
      <c r="JXT49" s="330"/>
      <c r="JXU49" s="331"/>
      <c r="JXV49" s="332"/>
      <c r="JXW49" s="333"/>
      <c r="JXX49" s="330"/>
      <c r="JXY49" s="331"/>
      <c r="JXZ49" s="332"/>
      <c r="JYA49" s="333"/>
      <c r="JYB49" s="330"/>
      <c r="JYC49" s="331"/>
      <c r="JYD49" s="332"/>
      <c r="JYE49" s="333"/>
      <c r="JYF49" s="330"/>
      <c r="JYG49" s="331"/>
      <c r="JYH49" s="332"/>
      <c r="JYI49" s="333"/>
      <c r="JYJ49" s="330"/>
      <c r="JYK49" s="331"/>
      <c r="JYL49" s="332"/>
      <c r="JYM49" s="333"/>
      <c r="JYN49" s="330"/>
      <c r="JYO49" s="331"/>
      <c r="JYP49" s="332"/>
      <c r="JYQ49" s="333"/>
      <c r="JYR49" s="330"/>
      <c r="JYS49" s="331"/>
      <c r="JYT49" s="332"/>
      <c r="JYU49" s="333"/>
      <c r="JYV49" s="330"/>
      <c r="JYW49" s="331"/>
      <c r="JYX49" s="332"/>
      <c r="JYY49" s="333"/>
      <c r="JYZ49" s="330"/>
      <c r="JZA49" s="331"/>
      <c r="JZB49" s="332"/>
      <c r="JZC49" s="333"/>
      <c r="JZD49" s="330"/>
      <c r="JZE49" s="331"/>
      <c r="JZF49" s="332"/>
      <c r="JZG49" s="333"/>
      <c r="JZH49" s="330"/>
      <c r="JZI49" s="331"/>
      <c r="JZJ49" s="332"/>
      <c r="JZK49" s="333"/>
      <c r="JZL49" s="330"/>
      <c r="JZM49" s="331"/>
      <c r="JZN49" s="332"/>
      <c r="JZO49" s="333"/>
      <c r="JZP49" s="330"/>
      <c r="JZQ49" s="331"/>
      <c r="JZR49" s="332"/>
      <c r="JZS49" s="333"/>
      <c r="JZT49" s="330"/>
      <c r="JZU49" s="331"/>
      <c r="JZV49" s="332"/>
      <c r="JZW49" s="333"/>
      <c r="JZX49" s="330"/>
      <c r="JZY49" s="331"/>
      <c r="JZZ49" s="332"/>
      <c r="KAA49" s="333"/>
      <c r="KAB49" s="330"/>
      <c r="KAC49" s="331"/>
      <c r="KAD49" s="332"/>
      <c r="KAE49" s="333"/>
      <c r="KAF49" s="330"/>
      <c r="KAG49" s="331"/>
      <c r="KAH49" s="332"/>
      <c r="KAI49" s="333"/>
      <c r="KAJ49" s="330"/>
      <c r="KAK49" s="331"/>
      <c r="KAL49" s="332"/>
      <c r="KAM49" s="333"/>
      <c r="KAN49" s="330"/>
      <c r="KAO49" s="331"/>
      <c r="KAP49" s="332"/>
      <c r="KAQ49" s="333"/>
      <c r="KAR49" s="330"/>
      <c r="KAS49" s="331"/>
      <c r="KAT49" s="332"/>
      <c r="KAU49" s="333"/>
      <c r="KAV49" s="330"/>
      <c r="KAW49" s="331"/>
      <c r="KAX49" s="332"/>
      <c r="KAY49" s="333"/>
      <c r="KAZ49" s="330"/>
      <c r="KBA49" s="331"/>
      <c r="KBB49" s="332"/>
      <c r="KBC49" s="333"/>
      <c r="KBD49" s="330"/>
      <c r="KBE49" s="331"/>
      <c r="KBF49" s="332"/>
      <c r="KBG49" s="333"/>
      <c r="KBH49" s="330"/>
      <c r="KBI49" s="331"/>
      <c r="KBJ49" s="332"/>
      <c r="KBK49" s="333"/>
      <c r="KBL49" s="330"/>
      <c r="KBM49" s="331"/>
      <c r="KBN49" s="332"/>
      <c r="KBO49" s="333"/>
      <c r="KBP49" s="330"/>
      <c r="KBQ49" s="331"/>
      <c r="KBR49" s="332"/>
      <c r="KBS49" s="333"/>
      <c r="KBT49" s="330"/>
      <c r="KBU49" s="331"/>
      <c r="KBV49" s="332"/>
      <c r="KBW49" s="333"/>
      <c r="KBX49" s="330"/>
      <c r="KBY49" s="331"/>
      <c r="KBZ49" s="332"/>
      <c r="KCA49" s="333"/>
      <c r="KCB49" s="330"/>
      <c r="KCC49" s="331"/>
      <c r="KCD49" s="332"/>
      <c r="KCE49" s="333"/>
      <c r="KCF49" s="330"/>
      <c r="KCG49" s="331"/>
      <c r="KCH49" s="332"/>
      <c r="KCI49" s="333"/>
      <c r="KCJ49" s="330"/>
      <c r="KCK49" s="331"/>
      <c r="KCL49" s="332"/>
      <c r="KCM49" s="333"/>
      <c r="KCN49" s="330"/>
      <c r="KCO49" s="331"/>
      <c r="KCP49" s="332"/>
      <c r="KCQ49" s="333"/>
      <c r="KCR49" s="330"/>
      <c r="KCS49" s="331"/>
      <c r="KCT49" s="332"/>
      <c r="KCU49" s="333"/>
      <c r="KCV49" s="330"/>
      <c r="KCW49" s="331"/>
      <c r="KCX49" s="332"/>
      <c r="KCY49" s="333"/>
      <c r="KCZ49" s="330"/>
      <c r="KDA49" s="331"/>
      <c r="KDB49" s="332"/>
      <c r="KDC49" s="333"/>
      <c r="KDD49" s="330"/>
      <c r="KDE49" s="331"/>
      <c r="KDF49" s="332"/>
      <c r="KDG49" s="333"/>
      <c r="KDH49" s="330"/>
      <c r="KDI49" s="331"/>
      <c r="KDJ49" s="332"/>
      <c r="KDK49" s="333"/>
      <c r="KDL49" s="330"/>
      <c r="KDM49" s="331"/>
      <c r="KDN49" s="332"/>
      <c r="KDO49" s="333"/>
      <c r="KDP49" s="330"/>
      <c r="KDQ49" s="331"/>
      <c r="KDR49" s="332"/>
      <c r="KDS49" s="333"/>
      <c r="KDT49" s="330"/>
      <c r="KDU49" s="331"/>
      <c r="KDV49" s="332"/>
      <c r="KDW49" s="333"/>
      <c r="KDX49" s="330"/>
      <c r="KDY49" s="331"/>
      <c r="KDZ49" s="332"/>
      <c r="KEA49" s="333"/>
      <c r="KEB49" s="330"/>
      <c r="KEC49" s="331"/>
      <c r="KED49" s="332"/>
      <c r="KEE49" s="333"/>
      <c r="KEF49" s="330"/>
      <c r="KEG49" s="331"/>
      <c r="KEH49" s="332"/>
      <c r="KEI49" s="333"/>
      <c r="KEJ49" s="330"/>
      <c r="KEK49" s="331"/>
      <c r="KEL49" s="332"/>
      <c r="KEM49" s="333"/>
      <c r="KEN49" s="330"/>
      <c r="KEO49" s="331"/>
      <c r="KEP49" s="332"/>
      <c r="KEQ49" s="333"/>
      <c r="KER49" s="330"/>
      <c r="KES49" s="331"/>
      <c r="KET49" s="332"/>
      <c r="KEU49" s="333"/>
      <c r="KEV49" s="330"/>
      <c r="KEW49" s="331"/>
      <c r="KEX49" s="332"/>
      <c r="KEY49" s="333"/>
      <c r="KEZ49" s="330"/>
      <c r="KFA49" s="331"/>
      <c r="KFB49" s="332"/>
      <c r="KFC49" s="333"/>
      <c r="KFD49" s="330"/>
      <c r="KFE49" s="331"/>
      <c r="KFF49" s="332"/>
      <c r="KFG49" s="333"/>
      <c r="KFH49" s="330"/>
      <c r="KFI49" s="331"/>
      <c r="KFJ49" s="332"/>
      <c r="KFK49" s="333"/>
      <c r="KFL49" s="330"/>
      <c r="KFM49" s="331"/>
      <c r="KFN49" s="332"/>
      <c r="KFO49" s="333"/>
      <c r="KFP49" s="330"/>
      <c r="KFQ49" s="331"/>
      <c r="KFR49" s="332"/>
      <c r="KFS49" s="333"/>
      <c r="KFT49" s="330"/>
      <c r="KFU49" s="331"/>
      <c r="KFV49" s="332"/>
      <c r="KFW49" s="333"/>
      <c r="KFX49" s="330"/>
      <c r="KFY49" s="331"/>
      <c r="KFZ49" s="332"/>
      <c r="KGA49" s="333"/>
      <c r="KGB49" s="330"/>
      <c r="KGC49" s="331"/>
      <c r="KGD49" s="332"/>
      <c r="KGE49" s="333"/>
      <c r="KGF49" s="330"/>
      <c r="KGG49" s="331"/>
      <c r="KGH49" s="332"/>
      <c r="KGI49" s="333"/>
      <c r="KGJ49" s="330"/>
      <c r="KGK49" s="331"/>
      <c r="KGL49" s="332"/>
      <c r="KGM49" s="333"/>
      <c r="KGN49" s="330"/>
      <c r="KGO49" s="331"/>
      <c r="KGP49" s="332"/>
      <c r="KGQ49" s="333"/>
      <c r="KGR49" s="330"/>
      <c r="KGS49" s="331"/>
      <c r="KGT49" s="332"/>
      <c r="KGU49" s="333"/>
      <c r="KGV49" s="330"/>
      <c r="KGW49" s="331"/>
      <c r="KGX49" s="332"/>
      <c r="KGY49" s="333"/>
      <c r="KGZ49" s="330"/>
      <c r="KHA49" s="331"/>
      <c r="KHB49" s="332"/>
      <c r="KHC49" s="333"/>
      <c r="KHD49" s="330"/>
      <c r="KHE49" s="331"/>
      <c r="KHF49" s="332"/>
      <c r="KHG49" s="333"/>
      <c r="KHH49" s="330"/>
      <c r="KHI49" s="331"/>
      <c r="KHJ49" s="332"/>
      <c r="KHK49" s="333"/>
      <c r="KHL49" s="330"/>
      <c r="KHM49" s="331"/>
      <c r="KHN49" s="332"/>
      <c r="KHO49" s="333"/>
      <c r="KHP49" s="330"/>
      <c r="KHQ49" s="331"/>
      <c r="KHR49" s="332"/>
      <c r="KHS49" s="333"/>
      <c r="KHT49" s="330"/>
      <c r="KHU49" s="331"/>
      <c r="KHV49" s="332"/>
      <c r="KHW49" s="333"/>
      <c r="KHX49" s="330"/>
      <c r="KHY49" s="331"/>
      <c r="KHZ49" s="332"/>
      <c r="KIA49" s="333"/>
      <c r="KIB49" s="330"/>
      <c r="KIC49" s="331"/>
      <c r="KID49" s="332"/>
      <c r="KIE49" s="333"/>
      <c r="KIF49" s="330"/>
      <c r="KIG49" s="331"/>
      <c r="KIH49" s="332"/>
      <c r="KII49" s="333"/>
      <c r="KIJ49" s="330"/>
      <c r="KIK49" s="331"/>
      <c r="KIL49" s="332"/>
      <c r="KIM49" s="333"/>
      <c r="KIN49" s="330"/>
      <c r="KIO49" s="331"/>
      <c r="KIP49" s="332"/>
      <c r="KIQ49" s="333"/>
      <c r="KIR49" s="330"/>
      <c r="KIS49" s="331"/>
      <c r="KIT49" s="332"/>
      <c r="KIU49" s="333"/>
      <c r="KIV49" s="330"/>
      <c r="KIW49" s="331"/>
      <c r="KIX49" s="332"/>
      <c r="KIY49" s="333"/>
      <c r="KIZ49" s="330"/>
      <c r="KJA49" s="331"/>
      <c r="KJB49" s="332"/>
      <c r="KJC49" s="333"/>
      <c r="KJD49" s="330"/>
      <c r="KJE49" s="331"/>
      <c r="KJF49" s="332"/>
      <c r="KJG49" s="333"/>
      <c r="KJH49" s="330"/>
      <c r="KJI49" s="331"/>
      <c r="KJJ49" s="332"/>
      <c r="KJK49" s="333"/>
      <c r="KJL49" s="330"/>
      <c r="KJM49" s="331"/>
      <c r="KJN49" s="332"/>
      <c r="KJO49" s="333"/>
      <c r="KJP49" s="330"/>
      <c r="KJQ49" s="331"/>
      <c r="KJR49" s="332"/>
      <c r="KJS49" s="333"/>
      <c r="KJT49" s="330"/>
      <c r="KJU49" s="331"/>
      <c r="KJV49" s="332"/>
      <c r="KJW49" s="333"/>
      <c r="KJX49" s="330"/>
      <c r="KJY49" s="331"/>
      <c r="KJZ49" s="332"/>
      <c r="KKA49" s="333"/>
      <c r="KKB49" s="330"/>
      <c r="KKC49" s="331"/>
      <c r="KKD49" s="332"/>
      <c r="KKE49" s="333"/>
      <c r="KKF49" s="330"/>
      <c r="KKG49" s="331"/>
      <c r="KKH49" s="332"/>
      <c r="KKI49" s="333"/>
      <c r="KKJ49" s="330"/>
      <c r="KKK49" s="331"/>
      <c r="KKL49" s="332"/>
      <c r="KKM49" s="333"/>
      <c r="KKN49" s="330"/>
      <c r="KKO49" s="331"/>
      <c r="KKP49" s="332"/>
      <c r="KKQ49" s="333"/>
      <c r="KKR49" s="330"/>
      <c r="KKS49" s="331"/>
      <c r="KKT49" s="332"/>
      <c r="KKU49" s="333"/>
      <c r="KKV49" s="330"/>
      <c r="KKW49" s="331"/>
      <c r="KKX49" s="332"/>
      <c r="KKY49" s="333"/>
      <c r="KKZ49" s="330"/>
      <c r="KLA49" s="331"/>
      <c r="KLB49" s="332"/>
      <c r="KLC49" s="333"/>
      <c r="KLD49" s="330"/>
      <c r="KLE49" s="331"/>
      <c r="KLF49" s="332"/>
      <c r="KLG49" s="333"/>
      <c r="KLH49" s="330"/>
      <c r="KLI49" s="331"/>
      <c r="KLJ49" s="332"/>
      <c r="KLK49" s="333"/>
      <c r="KLL49" s="330"/>
      <c r="KLM49" s="331"/>
      <c r="KLN49" s="332"/>
      <c r="KLO49" s="333"/>
      <c r="KLP49" s="330"/>
      <c r="KLQ49" s="331"/>
      <c r="KLR49" s="332"/>
      <c r="KLS49" s="333"/>
      <c r="KLT49" s="330"/>
      <c r="KLU49" s="331"/>
      <c r="KLV49" s="332"/>
      <c r="KLW49" s="333"/>
      <c r="KLX49" s="330"/>
      <c r="KLY49" s="331"/>
      <c r="KLZ49" s="332"/>
      <c r="KMA49" s="333"/>
      <c r="KMB49" s="330"/>
      <c r="KMC49" s="331"/>
      <c r="KMD49" s="332"/>
      <c r="KME49" s="333"/>
      <c r="KMF49" s="330"/>
      <c r="KMG49" s="331"/>
      <c r="KMH49" s="332"/>
      <c r="KMI49" s="333"/>
      <c r="KMJ49" s="330"/>
      <c r="KMK49" s="331"/>
      <c r="KML49" s="332"/>
      <c r="KMM49" s="333"/>
      <c r="KMN49" s="330"/>
      <c r="KMO49" s="331"/>
      <c r="KMP49" s="332"/>
      <c r="KMQ49" s="333"/>
      <c r="KMR49" s="330"/>
      <c r="KMS49" s="331"/>
      <c r="KMT49" s="332"/>
      <c r="KMU49" s="333"/>
      <c r="KMV49" s="330"/>
      <c r="KMW49" s="331"/>
      <c r="KMX49" s="332"/>
      <c r="KMY49" s="333"/>
      <c r="KMZ49" s="330"/>
      <c r="KNA49" s="331"/>
      <c r="KNB49" s="332"/>
      <c r="KNC49" s="333"/>
      <c r="KND49" s="330"/>
      <c r="KNE49" s="331"/>
      <c r="KNF49" s="332"/>
      <c r="KNG49" s="333"/>
      <c r="KNH49" s="330"/>
      <c r="KNI49" s="331"/>
      <c r="KNJ49" s="332"/>
      <c r="KNK49" s="333"/>
      <c r="KNL49" s="330"/>
      <c r="KNM49" s="331"/>
      <c r="KNN49" s="332"/>
      <c r="KNO49" s="333"/>
      <c r="KNP49" s="330"/>
      <c r="KNQ49" s="331"/>
      <c r="KNR49" s="332"/>
      <c r="KNS49" s="333"/>
      <c r="KNT49" s="330"/>
      <c r="KNU49" s="331"/>
      <c r="KNV49" s="332"/>
      <c r="KNW49" s="333"/>
      <c r="KNX49" s="330"/>
      <c r="KNY49" s="331"/>
      <c r="KNZ49" s="332"/>
      <c r="KOA49" s="333"/>
      <c r="KOB49" s="330"/>
      <c r="KOC49" s="331"/>
      <c r="KOD49" s="332"/>
      <c r="KOE49" s="333"/>
      <c r="KOF49" s="330"/>
      <c r="KOG49" s="331"/>
      <c r="KOH49" s="332"/>
      <c r="KOI49" s="333"/>
      <c r="KOJ49" s="330"/>
      <c r="KOK49" s="331"/>
      <c r="KOL49" s="332"/>
      <c r="KOM49" s="333"/>
      <c r="KON49" s="330"/>
      <c r="KOO49" s="331"/>
      <c r="KOP49" s="332"/>
      <c r="KOQ49" s="333"/>
      <c r="KOR49" s="330"/>
      <c r="KOS49" s="331"/>
      <c r="KOT49" s="332"/>
      <c r="KOU49" s="333"/>
      <c r="KOV49" s="330"/>
      <c r="KOW49" s="331"/>
      <c r="KOX49" s="332"/>
      <c r="KOY49" s="333"/>
      <c r="KOZ49" s="330"/>
      <c r="KPA49" s="331"/>
      <c r="KPB49" s="332"/>
      <c r="KPC49" s="333"/>
      <c r="KPD49" s="330"/>
      <c r="KPE49" s="331"/>
      <c r="KPF49" s="332"/>
      <c r="KPG49" s="333"/>
      <c r="KPH49" s="330"/>
      <c r="KPI49" s="331"/>
      <c r="KPJ49" s="332"/>
      <c r="KPK49" s="333"/>
      <c r="KPL49" s="330"/>
      <c r="KPM49" s="331"/>
      <c r="KPN49" s="332"/>
      <c r="KPO49" s="333"/>
      <c r="KPP49" s="330"/>
      <c r="KPQ49" s="331"/>
      <c r="KPR49" s="332"/>
      <c r="KPS49" s="333"/>
      <c r="KPT49" s="330"/>
      <c r="KPU49" s="331"/>
      <c r="KPV49" s="332"/>
      <c r="KPW49" s="333"/>
      <c r="KPX49" s="330"/>
      <c r="KPY49" s="331"/>
      <c r="KPZ49" s="332"/>
      <c r="KQA49" s="333"/>
      <c r="KQB49" s="330"/>
      <c r="KQC49" s="331"/>
      <c r="KQD49" s="332"/>
      <c r="KQE49" s="333"/>
      <c r="KQF49" s="330"/>
      <c r="KQG49" s="331"/>
      <c r="KQH49" s="332"/>
      <c r="KQI49" s="333"/>
      <c r="KQJ49" s="330"/>
      <c r="KQK49" s="331"/>
      <c r="KQL49" s="332"/>
      <c r="KQM49" s="333"/>
      <c r="KQN49" s="330"/>
      <c r="KQO49" s="331"/>
      <c r="KQP49" s="332"/>
      <c r="KQQ49" s="333"/>
      <c r="KQR49" s="330"/>
      <c r="KQS49" s="331"/>
      <c r="KQT49" s="332"/>
      <c r="KQU49" s="333"/>
      <c r="KQV49" s="330"/>
      <c r="KQW49" s="331"/>
      <c r="KQX49" s="332"/>
      <c r="KQY49" s="333"/>
      <c r="KQZ49" s="330"/>
      <c r="KRA49" s="331"/>
      <c r="KRB49" s="332"/>
      <c r="KRC49" s="333"/>
      <c r="KRD49" s="330"/>
      <c r="KRE49" s="331"/>
      <c r="KRF49" s="332"/>
      <c r="KRG49" s="333"/>
      <c r="KRH49" s="330"/>
      <c r="KRI49" s="331"/>
      <c r="KRJ49" s="332"/>
      <c r="KRK49" s="333"/>
      <c r="KRL49" s="330"/>
      <c r="KRM49" s="331"/>
      <c r="KRN49" s="332"/>
      <c r="KRO49" s="333"/>
      <c r="KRP49" s="330"/>
      <c r="KRQ49" s="331"/>
      <c r="KRR49" s="332"/>
      <c r="KRS49" s="333"/>
      <c r="KRT49" s="330"/>
      <c r="KRU49" s="331"/>
      <c r="KRV49" s="332"/>
      <c r="KRW49" s="333"/>
      <c r="KRX49" s="330"/>
      <c r="KRY49" s="331"/>
      <c r="KRZ49" s="332"/>
      <c r="KSA49" s="333"/>
      <c r="KSB49" s="330"/>
      <c r="KSC49" s="331"/>
      <c r="KSD49" s="332"/>
      <c r="KSE49" s="333"/>
      <c r="KSF49" s="330"/>
      <c r="KSG49" s="331"/>
      <c r="KSH49" s="332"/>
      <c r="KSI49" s="333"/>
      <c r="KSJ49" s="330"/>
      <c r="KSK49" s="331"/>
      <c r="KSL49" s="332"/>
      <c r="KSM49" s="333"/>
      <c r="KSN49" s="330"/>
      <c r="KSO49" s="331"/>
      <c r="KSP49" s="332"/>
      <c r="KSQ49" s="333"/>
      <c r="KSR49" s="330"/>
      <c r="KSS49" s="331"/>
      <c r="KST49" s="332"/>
      <c r="KSU49" s="333"/>
      <c r="KSV49" s="330"/>
      <c r="KSW49" s="331"/>
      <c r="KSX49" s="332"/>
      <c r="KSY49" s="333"/>
      <c r="KSZ49" s="330"/>
      <c r="KTA49" s="331"/>
      <c r="KTB49" s="332"/>
      <c r="KTC49" s="333"/>
      <c r="KTD49" s="330"/>
      <c r="KTE49" s="331"/>
      <c r="KTF49" s="332"/>
      <c r="KTG49" s="333"/>
      <c r="KTH49" s="330"/>
      <c r="KTI49" s="331"/>
      <c r="KTJ49" s="332"/>
      <c r="KTK49" s="333"/>
      <c r="KTL49" s="330"/>
      <c r="KTM49" s="331"/>
      <c r="KTN49" s="332"/>
      <c r="KTO49" s="333"/>
      <c r="KTP49" s="330"/>
      <c r="KTQ49" s="331"/>
      <c r="KTR49" s="332"/>
      <c r="KTS49" s="333"/>
      <c r="KTT49" s="330"/>
      <c r="KTU49" s="331"/>
      <c r="KTV49" s="332"/>
      <c r="KTW49" s="333"/>
      <c r="KTX49" s="330"/>
      <c r="KTY49" s="331"/>
      <c r="KTZ49" s="332"/>
      <c r="KUA49" s="333"/>
      <c r="KUB49" s="330"/>
      <c r="KUC49" s="331"/>
      <c r="KUD49" s="332"/>
      <c r="KUE49" s="333"/>
      <c r="KUF49" s="330"/>
      <c r="KUG49" s="331"/>
      <c r="KUH49" s="332"/>
      <c r="KUI49" s="333"/>
      <c r="KUJ49" s="330"/>
      <c r="KUK49" s="331"/>
      <c r="KUL49" s="332"/>
      <c r="KUM49" s="333"/>
      <c r="KUN49" s="330"/>
      <c r="KUO49" s="331"/>
      <c r="KUP49" s="332"/>
      <c r="KUQ49" s="333"/>
      <c r="KUR49" s="330"/>
      <c r="KUS49" s="331"/>
      <c r="KUT49" s="332"/>
      <c r="KUU49" s="333"/>
      <c r="KUV49" s="330"/>
      <c r="KUW49" s="331"/>
      <c r="KUX49" s="332"/>
      <c r="KUY49" s="333"/>
      <c r="KUZ49" s="330"/>
      <c r="KVA49" s="331"/>
      <c r="KVB49" s="332"/>
      <c r="KVC49" s="333"/>
      <c r="KVD49" s="330"/>
      <c r="KVE49" s="331"/>
      <c r="KVF49" s="332"/>
      <c r="KVG49" s="333"/>
      <c r="KVH49" s="330"/>
      <c r="KVI49" s="331"/>
      <c r="KVJ49" s="332"/>
      <c r="KVK49" s="333"/>
      <c r="KVL49" s="330"/>
      <c r="KVM49" s="331"/>
      <c r="KVN49" s="332"/>
      <c r="KVO49" s="333"/>
      <c r="KVP49" s="330"/>
      <c r="KVQ49" s="331"/>
      <c r="KVR49" s="332"/>
      <c r="KVS49" s="333"/>
      <c r="KVT49" s="330"/>
      <c r="KVU49" s="331"/>
      <c r="KVV49" s="332"/>
      <c r="KVW49" s="333"/>
      <c r="KVX49" s="330"/>
      <c r="KVY49" s="331"/>
      <c r="KVZ49" s="332"/>
      <c r="KWA49" s="333"/>
      <c r="KWB49" s="330"/>
      <c r="KWC49" s="331"/>
      <c r="KWD49" s="332"/>
      <c r="KWE49" s="333"/>
      <c r="KWF49" s="330"/>
      <c r="KWG49" s="331"/>
      <c r="KWH49" s="332"/>
      <c r="KWI49" s="333"/>
      <c r="KWJ49" s="330"/>
      <c r="KWK49" s="331"/>
      <c r="KWL49" s="332"/>
      <c r="KWM49" s="333"/>
      <c r="KWN49" s="330"/>
      <c r="KWO49" s="331"/>
      <c r="KWP49" s="332"/>
      <c r="KWQ49" s="333"/>
      <c r="KWR49" s="330"/>
      <c r="KWS49" s="331"/>
      <c r="KWT49" s="332"/>
      <c r="KWU49" s="333"/>
      <c r="KWV49" s="330"/>
      <c r="KWW49" s="331"/>
      <c r="KWX49" s="332"/>
      <c r="KWY49" s="333"/>
      <c r="KWZ49" s="330"/>
      <c r="KXA49" s="331"/>
      <c r="KXB49" s="332"/>
      <c r="KXC49" s="333"/>
      <c r="KXD49" s="330"/>
      <c r="KXE49" s="331"/>
      <c r="KXF49" s="332"/>
      <c r="KXG49" s="333"/>
      <c r="KXH49" s="330"/>
      <c r="KXI49" s="331"/>
      <c r="KXJ49" s="332"/>
      <c r="KXK49" s="333"/>
      <c r="KXL49" s="330"/>
      <c r="KXM49" s="331"/>
      <c r="KXN49" s="332"/>
      <c r="KXO49" s="333"/>
      <c r="KXP49" s="330"/>
      <c r="KXQ49" s="331"/>
      <c r="KXR49" s="332"/>
      <c r="KXS49" s="333"/>
      <c r="KXT49" s="330"/>
      <c r="KXU49" s="331"/>
      <c r="KXV49" s="332"/>
      <c r="KXW49" s="333"/>
      <c r="KXX49" s="330"/>
      <c r="KXY49" s="331"/>
      <c r="KXZ49" s="332"/>
      <c r="KYA49" s="333"/>
      <c r="KYB49" s="330"/>
      <c r="KYC49" s="331"/>
      <c r="KYD49" s="332"/>
      <c r="KYE49" s="333"/>
      <c r="KYF49" s="330"/>
      <c r="KYG49" s="331"/>
      <c r="KYH49" s="332"/>
      <c r="KYI49" s="333"/>
      <c r="KYJ49" s="330"/>
      <c r="KYK49" s="331"/>
      <c r="KYL49" s="332"/>
      <c r="KYM49" s="333"/>
      <c r="KYN49" s="330"/>
      <c r="KYO49" s="331"/>
      <c r="KYP49" s="332"/>
      <c r="KYQ49" s="333"/>
      <c r="KYR49" s="330"/>
      <c r="KYS49" s="331"/>
      <c r="KYT49" s="332"/>
      <c r="KYU49" s="333"/>
      <c r="KYV49" s="330"/>
      <c r="KYW49" s="331"/>
      <c r="KYX49" s="332"/>
      <c r="KYY49" s="333"/>
      <c r="KYZ49" s="330"/>
      <c r="KZA49" s="331"/>
      <c r="KZB49" s="332"/>
      <c r="KZC49" s="333"/>
      <c r="KZD49" s="330"/>
      <c r="KZE49" s="331"/>
      <c r="KZF49" s="332"/>
      <c r="KZG49" s="333"/>
      <c r="KZH49" s="330"/>
      <c r="KZI49" s="331"/>
      <c r="KZJ49" s="332"/>
      <c r="KZK49" s="333"/>
      <c r="KZL49" s="330"/>
      <c r="KZM49" s="331"/>
      <c r="KZN49" s="332"/>
      <c r="KZO49" s="333"/>
      <c r="KZP49" s="330"/>
      <c r="KZQ49" s="331"/>
      <c r="KZR49" s="332"/>
      <c r="KZS49" s="333"/>
      <c r="KZT49" s="330"/>
      <c r="KZU49" s="331"/>
      <c r="KZV49" s="332"/>
      <c r="KZW49" s="333"/>
      <c r="KZX49" s="330"/>
      <c r="KZY49" s="331"/>
      <c r="KZZ49" s="332"/>
      <c r="LAA49" s="333"/>
      <c r="LAB49" s="330"/>
      <c r="LAC49" s="331"/>
      <c r="LAD49" s="332"/>
      <c r="LAE49" s="333"/>
      <c r="LAF49" s="330"/>
      <c r="LAG49" s="331"/>
      <c r="LAH49" s="332"/>
      <c r="LAI49" s="333"/>
      <c r="LAJ49" s="330"/>
      <c r="LAK49" s="331"/>
      <c r="LAL49" s="332"/>
      <c r="LAM49" s="333"/>
      <c r="LAN49" s="330"/>
      <c r="LAO49" s="331"/>
      <c r="LAP49" s="332"/>
      <c r="LAQ49" s="333"/>
      <c r="LAR49" s="330"/>
      <c r="LAS49" s="331"/>
      <c r="LAT49" s="332"/>
      <c r="LAU49" s="333"/>
      <c r="LAV49" s="330"/>
      <c r="LAW49" s="331"/>
      <c r="LAX49" s="332"/>
      <c r="LAY49" s="333"/>
      <c r="LAZ49" s="330"/>
      <c r="LBA49" s="331"/>
      <c r="LBB49" s="332"/>
      <c r="LBC49" s="333"/>
      <c r="LBD49" s="330"/>
      <c r="LBE49" s="331"/>
      <c r="LBF49" s="332"/>
      <c r="LBG49" s="333"/>
      <c r="LBH49" s="330"/>
      <c r="LBI49" s="331"/>
      <c r="LBJ49" s="332"/>
      <c r="LBK49" s="333"/>
      <c r="LBL49" s="330"/>
      <c r="LBM49" s="331"/>
      <c r="LBN49" s="332"/>
      <c r="LBO49" s="333"/>
      <c r="LBP49" s="330"/>
      <c r="LBQ49" s="331"/>
      <c r="LBR49" s="332"/>
      <c r="LBS49" s="333"/>
      <c r="LBT49" s="330"/>
      <c r="LBU49" s="331"/>
      <c r="LBV49" s="332"/>
      <c r="LBW49" s="333"/>
      <c r="LBX49" s="330"/>
      <c r="LBY49" s="331"/>
      <c r="LBZ49" s="332"/>
      <c r="LCA49" s="333"/>
      <c r="LCB49" s="330"/>
      <c r="LCC49" s="331"/>
      <c r="LCD49" s="332"/>
      <c r="LCE49" s="333"/>
      <c r="LCF49" s="330"/>
      <c r="LCG49" s="331"/>
      <c r="LCH49" s="332"/>
      <c r="LCI49" s="333"/>
      <c r="LCJ49" s="330"/>
      <c r="LCK49" s="331"/>
      <c r="LCL49" s="332"/>
      <c r="LCM49" s="333"/>
      <c r="LCN49" s="330"/>
      <c r="LCO49" s="331"/>
      <c r="LCP49" s="332"/>
      <c r="LCQ49" s="333"/>
      <c r="LCR49" s="330"/>
      <c r="LCS49" s="331"/>
      <c r="LCT49" s="332"/>
      <c r="LCU49" s="333"/>
      <c r="LCV49" s="330"/>
      <c r="LCW49" s="331"/>
      <c r="LCX49" s="332"/>
      <c r="LCY49" s="333"/>
      <c r="LCZ49" s="330"/>
      <c r="LDA49" s="331"/>
      <c r="LDB49" s="332"/>
      <c r="LDC49" s="333"/>
      <c r="LDD49" s="330"/>
      <c r="LDE49" s="331"/>
      <c r="LDF49" s="332"/>
      <c r="LDG49" s="333"/>
      <c r="LDH49" s="330"/>
      <c r="LDI49" s="331"/>
      <c r="LDJ49" s="332"/>
      <c r="LDK49" s="333"/>
      <c r="LDL49" s="330"/>
      <c r="LDM49" s="331"/>
      <c r="LDN49" s="332"/>
      <c r="LDO49" s="333"/>
      <c r="LDP49" s="330"/>
      <c r="LDQ49" s="331"/>
      <c r="LDR49" s="332"/>
      <c r="LDS49" s="333"/>
      <c r="LDT49" s="330"/>
      <c r="LDU49" s="331"/>
      <c r="LDV49" s="332"/>
      <c r="LDW49" s="333"/>
      <c r="LDX49" s="330"/>
      <c r="LDY49" s="331"/>
      <c r="LDZ49" s="332"/>
      <c r="LEA49" s="333"/>
      <c r="LEB49" s="330"/>
      <c r="LEC49" s="331"/>
      <c r="LED49" s="332"/>
      <c r="LEE49" s="333"/>
      <c r="LEF49" s="330"/>
      <c r="LEG49" s="331"/>
      <c r="LEH49" s="332"/>
      <c r="LEI49" s="333"/>
      <c r="LEJ49" s="330"/>
      <c r="LEK49" s="331"/>
      <c r="LEL49" s="332"/>
      <c r="LEM49" s="333"/>
      <c r="LEN49" s="330"/>
      <c r="LEO49" s="331"/>
      <c r="LEP49" s="332"/>
      <c r="LEQ49" s="333"/>
      <c r="LER49" s="330"/>
      <c r="LES49" s="331"/>
      <c r="LET49" s="332"/>
      <c r="LEU49" s="333"/>
      <c r="LEV49" s="330"/>
      <c r="LEW49" s="331"/>
      <c r="LEX49" s="332"/>
      <c r="LEY49" s="333"/>
      <c r="LEZ49" s="330"/>
      <c r="LFA49" s="331"/>
      <c r="LFB49" s="332"/>
      <c r="LFC49" s="333"/>
      <c r="LFD49" s="330"/>
      <c r="LFE49" s="331"/>
      <c r="LFF49" s="332"/>
      <c r="LFG49" s="333"/>
      <c r="LFH49" s="330"/>
      <c r="LFI49" s="331"/>
      <c r="LFJ49" s="332"/>
      <c r="LFK49" s="333"/>
      <c r="LFL49" s="330"/>
      <c r="LFM49" s="331"/>
      <c r="LFN49" s="332"/>
      <c r="LFO49" s="333"/>
      <c r="LFP49" s="330"/>
      <c r="LFQ49" s="331"/>
      <c r="LFR49" s="332"/>
      <c r="LFS49" s="333"/>
      <c r="LFT49" s="330"/>
      <c r="LFU49" s="331"/>
      <c r="LFV49" s="332"/>
      <c r="LFW49" s="333"/>
      <c r="LFX49" s="330"/>
      <c r="LFY49" s="331"/>
      <c r="LFZ49" s="332"/>
      <c r="LGA49" s="333"/>
      <c r="LGB49" s="330"/>
      <c r="LGC49" s="331"/>
      <c r="LGD49" s="332"/>
      <c r="LGE49" s="333"/>
      <c r="LGF49" s="330"/>
      <c r="LGG49" s="331"/>
      <c r="LGH49" s="332"/>
      <c r="LGI49" s="333"/>
      <c r="LGJ49" s="330"/>
      <c r="LGK49" s="331"/>
      <c r="LGL49" s="332"/>
      <c r="LGM49" s="333"/>
      <c r="LGN49" s="330"/>
      <c r="LGO49" s="331"/>
      <c r="LGP49" s="332"/>
      <c r="LGQ49" s="333"/>
      <c r="LGR49" s="330"/>
      <c r="LGS49" s="331"/>
      <c r="LGT49" s="332"/>
      <c r="LGU49" s="333"/>
      <c r="LGV49" s="330"/>
      <c r="LGW49" s="331"/>
      <c r="LGX49" s="332"/>
      <c r="LGY49" s="333"/>
      <c r="LGZ49" s="330"/>
      <c r="LHA49" s="331"/>
      <c r="LHB49" s="332"/>
      <c r="LHC49" s="333"/>
      <c r="LHD49" s="330"/>
      <c r="LHE49" s="331"/>
      <c r="LHF49" s="332"/>
      <c r="LHG49" s="333"/>
      <c r="LHH49" s="330"/>
      <c r="LHI49" s="331"/>
      <c r="LHJ49" s="332"/>
      <c r="LHK49" s="333"/>
      <c r="LHL49" s="330"/>
      <c r="LHM49" s="331"/>
      <c r="LHN49" s="332"/>
      <c r="LHO49" s="333"/>
      <c r="LHP49" s="330"/>
      <c r="LHQ49" s="331"/>
      <c r="LHR49" s="332"/>
      <c r="LHS49" s="333"/>
      <c r="LHT49" s="330"/>
      <c r="LHU49" s="331"/>
      <c r="LHV49" s="332"/>
      <c r="LHW49" s="333"/>
      <c r="LHX49" s="330"/>
      <c r="LHY49" s="331"/>
      <c r="LHZ49" s="332"/>
      <c r="LIA49" s="333"/>
      <c r="LIB49" s="330"/>
      <c r="LIC49" s="331"/>
      <c r="LID49" s="332"/>
      <c r="LIE49" s="333"/>
      <c r="LIF49" s="330"/>
      <c r="LIG49" s="331"/>
      <c r="LIH49" s="332"/>
      <c r="LII49" s="333"/>
      <c r="LIJ49" s="330"/>
      <c r="LIK49" s="331"/>
      <c r="LIL49" s="332"/>
      <c r="LIM49" s="333"/>
      <c r="LIN49" s="330"/>
      <c r="LIO49" s="331"/>
      <c r="LIP49" s="332"/>
      <c r="LIQ49" s="333"/>
      <c r="LIR49" s="330"/>
      <c r="LIS49" s="331"/>
      <c r="LIT49" s="332"/>
      <c r="LIU49" s="333"/>
      <c r="LIV49" s="330"/>
      <c r="LIW49" s="331"/>
      <c r="LIX49" s="332"/>
      <c r="LIY49" s="333"/>
      <c r="LIZ49" s="330"/>
      <c r="LJA49" s="331"/>
      <c r="LJB49" s="332"/>
      <c r="LJC49" s="333"/>
      <c r="LJD49" s="330"/>
      <c r="LJE49" s="331"/>
      <c r="LJF49" s="332"/>
      <c r="LJG49" s="333"/>
      <c r="LJH49" s="330"/>
      <c r="LJI49" s="331"/>
      <c r="LJJ49" s="332"/>
      <c r="LJK49" s="333"/>
      <c r="LJL49" s="330"/>
      <c r="LJM49" s="331"/>
      <c r="LJN49" s="332"/>
      <c r="LJO49" s="333"/>
      <c r="LJP49" s="330"/>
      <c r="LJQ49" s="331"/>
      <c r="LJR49" s="332"/>
      <c r="LJS49" s="333"/>
      <c r="LJT49" s="330"/>
      <c r="LJU49" s="331"/>
      <c r="LJV49" s="332"/>
      <c r="LJW49" s="333"/>
      <c r="LJX49" s="330"/>
      <c r="LJY49" s="331"/>
      <c r="LJZ49" s="332"/>
      <c r="LKA49" s="333"/>
      <c r="LKB49" s="330"/>
      <c r="LKC49" s="331"/>
      <c r="LKD49" s="332"/>
      <c r="LKE49" s="333"/>
      <c r="LKF49" s="330"/>
      <c r="LKG49" s="331"/>
      <c r="LKH49" s="332"/>
      <c r="LKI49" s="333"/>
      <c r="LKJ49" s="330"/>
      <c r="LKK49" s="331"/>
      <c r="LKL49" s="332"/>
      <c r="LKM49" s="333"/>
      <c r="LKN49" s="330"/>
      <c r="LKO49" s="331"/>
      <c r="LKP49" s="332"/>
      <c r="LKQ49" s="333"/>
      <c r="LKR49" s="330"/>
      <c r="LKS49" s="331"/>
      <c r="LKT49" s="332"/>
      <c r="LKU49" s="333"/>
      <c r="LKV49" s="330"/>
      <c r="LKW49" s="331"/>
      <c r="LKX49" s="332"/>
      <c r="LKY49" s="333"/>
      <c r="LKZ49" s="330"/>
      <c r="LLA49" s="331"/>
      <c r="LLB49" s="332"/>
      <c r="LLC49" s="333"/>
      <c r="LLD49" s="330"/>
      <c r="LLE49" s="331"/>
      <c r="LLF49" s="332"/>
      <c r="LLG49" s="333"/>
      <c r="LLH49" s="330"/>
      <c r="LLI49" s="331"/>
      <c r="LLJ49" s="332"/>
      <c r="LLK49" s="333"/>
      <c r="LLL49" s="330"/>
      <c r="LLM49" s="331"/>
      <c r="LLN49" s="332"/>
      <c r="LLO49" s="333"/>
      <c r="LLP49" s="330"/>
      <c r="LLQ49" s="331"/>
      <c r="LLR49" s="332"/>
      <c r="LLS49" s="333"/>
      <c r="LLT49" s="330"/>
      <c r="LLU49" s="331"/>
      <c r="LLV49" s="332"/>
      <c r="LLW49" s="333"/>
      <c r="LLX49" s="330"/>
      <c r="LLY49" s="331"/>
      <c r="LLZ49" s="332"/>
      <c r="LMA49" s="333"/>
      <c r="LMB49" s="330"/>
      <c r="LMC49" s="331"/>
      <c r="LMD49" s="332"/>
      <c r="LME49" s="333"/>
      <c r="LMF49" s="330"/>
      <c r="LMG49" s="331"/>
      <c r="LMH49" s="332"/>
      <c r="LMI49" s="333"/>
      <c r="LMJ49" s="330"/>
      <c r="LMK49" s="331"/>
      <c r="LML49" s="332"/>
      <c r="LMM49" s="333"/>
      <c r="LMN49" s="330"/>
      <c r="LMO49" s="331"/>
      <c r="LMP49" s="332"/>
      <c r="LMQ49" s="333"/>
      <c r="LMR49" s="330"/>
      <c r="LMS49" s="331"/>
      <c r="LMT49" s="332"/>
      <c r="LMU49" s="333"/>
      <c r="LMV49" s="330"/>
      <c r="LMW49" s="331"/>
      <c r="LMX49" s="332"/>
      <c r="LMY49" s="333"/>
      <c r="LMZ49" s="330"/>
      <c r="LNA49" s="331"/>
      <c r="LNB49" s="332"/>
      <c r="LNC49" s="333"/>
      <c r="LND49" s="330"/>
      <c r="LNE49" s="331"/>
      <c r="LNF49" s="332"/>
      <c r="LNG49" s="333"/>
      <c r="LNH49" s="330"/>
      <c r="LNI49" s="331"/>
      <c r="LNJ49" s="332"/>
      <c r="LNK49" s="333"/>
      <c r="LNL49" s="330"/>
      <c r="LNM49" s="331"/>
      <c r="LNN49" s="332"/>
      <c r="LNO49" s="333"/>
      <c r="LNP49" s="330"/>
      <c r="LNQ49" s="331"/>
      <c r="LNR49" s="332"/>
      <c r="LNS49" s="333"/>
      <c r="LNT49" s="330"/>
      <c r="LNU49" s="331"/>
      <c r="LNV49" s="332"/>
      <c r="LNW49" s="333"/>
      <c r="LNX49" s="330"/>
      <c r="LNY49" s="331"/>
      <c r="LNZ49" s="332"/>
      <c r="LOA49" s="333"/>
      <c r="LOB49" s="330"/>
      <c r="LOC49" s="331"/>
      <c r="LOD49" s="332"/>
      <c r="LOE49" s="333"/>
      <c r="LOF49" s="330"/>
      <c r="LOG49" s="331"/>
      <c r="LOH49" s="332"/>
      <c r="LOI49" s="333"/>
      <c r="LOJ49" s="330"/>
      <c r="LOK49" s="331"/>
      <c r="LOL49" s="332"/>
      <c r="LOM49" s="333"/>
      <c r="LON49" s="330"/>
      <c r="LOO49" s="331"/>
      <c r="LOP49" s="332"/>
      <c r="LOQ49" s="333"/>
      <c r="LOR49" s="330"/>
      <c r="LOS49" s="331"/>
      <c r="LOT49" s="332"/>
      <c r="LOU49" s="333"/>
      <c r="LOV49" s="330"/>
      <c r="LOW49" s="331"/>
      <c r="LOX49" s="332"/>
      <c r="LOY49" s="333"/>
      <c r="LOZ49" s="330"/>
      <c r="LPA49" s="331"/>
      <c r="LPB49" s="332"/>
      <c r="LPC49" s="333"/>
      <c r="LPD49" s="330"/>
      <c r="LPE49" s="331"/>
      <c r="LPF49" s="332"/>
      <c r="LPG49" s="333"/>
      <c r="LPH49" s="330"/>
      <c r="LPI49" s="331"/>
      <c r="LPJ49" s="332"/>
      <c r="LPK49" s="333"/>
      <c r="LPL49" s="330"/>
      <c r="LPM49" s="331"/>
      <c r="LPN49" s="332"/>
      <c r="LPO49" s="333"/>
      <c r="LPP49" s="330"/>
      <c r="LPQ49" s="331"/>
      <c r="LPR49" s="332"/>
      <c r="LPS49" s="333"/>
      <c r="LPT49" s="330"/>
      <c r="LPU49" s="331"/>
      <c r="LPV49" s="332"/>
      <c r="LPW49" s="333"/>
      <c r="LPX49" s="330"/>
      <c r="LPY49" s="331"/>
      <c r="LPZ49" s="332"/>
      <c r="LQA49" s="333"/>
      <c r="LQB49" s="330"/>
      <c r="LQC49" s="331"/>
      <c r="LQD49" s="332"/>
      <c r="LQE49" s="333"/>
      <c r="LQF49" s="330"/>
      <c r="LQG49" s="331"/>
      <c r="LQH49" s="332"/>
      <c r="LQI49" s="333"/>
      <c r="LQJ49" s="330"/>
      <c r="LQK49" s="331"/>
      <c r="LQL49" s="332"/>
      <c r="LQM49" s="333"/>
      <c r="LQN49" s="330"/>
      <c r="LQO49" s="331"/>
      <c r="LQP49" s="332"/>
      <c r="LQQ49" s="333"/>
      <c r="LQR49" s="330"/>
      <c r="LQS49" s="331"/>
      <c r="LQT49" s="332"/>
      <c r="LQU49" s="333"/>
      <c r="LQV49" s="330"/>
      <c r="LQW49" s="331"/>
      <c r="LQX49" s="332"/>
      <c r="LQY49" s="333"/>
      <c r="LQZ49" s="330"/>
      <c r="LRA49" s="331"/>
      <c r="LRB49" s="332"/>
      <c r="LRC49" s="333"/>
      <c r="LRD49" s="330"/>
      <c r="LRE49" s="331"/>
      <c r="LRF49" s="332"/>
      <c r="LRG49" s="333"/>
      <c r="LRH49" s="330"/>
      <c r="LRI49" s="331"/>
      <c r="LRJ49" s="332"/>
      <c r="LRK49" s="333"/>
      <c r="LRL49" s="330"/>
      <c r="LRM49" s="331"/>
      <c r="LRN49" s="332"/>
      <c r="LRO49" s="333"/>
      <c r="LRP49" s="330"/>
      <c r="LRQ49" s="331"/>
      <c r="LRR49" s="332"/>
      <c r="LRS49" s="333"/>
      <c r="LRT49" s="330"/>
      <c r="LRU49" s="331"/>
      <c r="LRV49" s="332"/>
      <c r="LRW49" s="333"/>
      <c r="LRX49" s="330"/>
      <c r="LRY49" s="331"/>
      <c r="LRZ49" s="332"/>
      <c r="LSA49" s="333"/>
      <c r="LSB49" s="330"/>
      <c r="LSC49" s="331"/>
      <c r="LSD49" s="332"/>
      <c r="LSE49" s="333"/>
      <c r="LSF49" s="330"/>
      <c r="LSG49" s="331"/>
      <c r="LSH49" s="332"/>
      <c r="LSI49" s="333"/>
      <c r="LSJ49" s="330"/>
      <c r="LSK49" s="331"/>
      <c r="LSL49" s="332"/>
      <c r="LSM49" s="333"/>
      <c r="LSN49" s="330"/>
      <c r="LSO49" s="331"/>
      <c r="LSP49" s="332"/>
      <c r="LSQ49" s="333"/>
      <c r="LSR49" s="330"/>
      <c r="LSS49" s="331"/>
      <c r="LST49" s="332"/>
      <c r="LSU49" s="333"/>
      <c r="LSV49" s="330"/>
      <c r="LSW49" s="331"/>
      <c r="LSX49" s="332"/>
      <c r="LSY49" s="333"/>
      <c r="LSZ49" s="330"/>
      <c r="LTA49" s="331"/>
      <c r="LTB49" s="332"/>
      <c r="LTC49" s="333"/>
      <c r="LTD49" s="330"/>
      <c r="LTE49" s="331"/>
      <c r="LTF49" s="332"/>
      <c r="LTG49" s="333"/>
      <c r="LTH49" s="330"/>
      <c r="LTI49" s="331"/>
      <c r="LTJ49" s="332"/>
      <c r="LTK49" s="333"/>
      <c r="LTL49" s="330"/>
      <c r="LTM49" s="331"/>
      <c r="LTN49" s="332"/>
      <c r="LTO49" s="333"/>
      <c r="LTP49" s="330"/>
      <c r="LTQ49" s="331"/>
      <c r="LTR49" s="332"/>
      <c r="LTS49" s="333"/>
      <c r="LTT49" s="330"/>
      <c r="LTU49" s="331"/>
      <c r="LTV49" s="332"/>
      <c r="LTW49" s="333"/>
      <c r="LTX49" s="330"/>
      <c r="LTY49" s="331"/>
      <c r="LTZ49" s="332"/>
      <c r="LUA49" s="333"/>
      <c r="LUB49" s="330"/>
      <c r="LUC49" s="331"/>
      <c r="LUD49" s="332"/>
      <c r="LUE49" s="333"/>
      <c r="LUF49" s="330"/>
      <c r="LUG49" s="331"/>
      <c r="LUH49" s="332"/>
      <c r="LUI49" s="333"/>
      <c r="LUJ49" s="330"/>
      <c r="LUK49" s="331"/>
      <c r="LUL49" s="332"/>
      <c r="LUM49" s="333"/>
      <c r="LUN49" s="330"/>
      <c r="LUO49" s="331"/>
      <c r="LUP49" s="332"/>
      <c r="LUQ49" s="333"/>
      <c r="LUR49" s="330"/>
      <c r="LUS49" s="331"/>
      <c r="LUT49" s="332"/>
      <c r="LUU49" s="333"/>
      <c r="LUV49" s="330"/>
      <c r="LUW49" s="331"/>
      <c r="LUX49" s="332"/>
      <c r="LUY49" s="333"/>
      <c r="LUZ49" s="330"/>
      <c r="LVA49" s="331"/>
      <c r="LVB49" s="332"/>
      <c r="LVC49" s="333"/>
      <c r="LVD49" s="330"/>
      <c r="LVE49" s="331"/>
      <c r="LVF49" s="332"/>
      <c r="LVG49" s="333"/>
      <c r="LVH49" s="330"/>
      <c r="LVI49" s="331"/>
      <c r="LVJ49" s="332"/>
      <c r="LVK49" s="333"/>
      <c r="LVL49" s="330"/>
      <c r="LVM49" s="331"/>
      <c r="LVN49" s="332"/>
      <c r="LVO49" s="333"/>
      <c r="LVP49" s="330"/>
      <c r="LVQ49" s="331"/>
      <c r="LVR49" s="332"/>
      <c r="LVS49" s="333"/>
      <c r="LVT49" s="330"/>
      <c r="LVU49" s="331"/>
      <c r="LVV49" s="332"/>
      <c r="LVW49" s="333"/>
      <c r="LVX49" s="330"/>
      <c r="LVY49" s="331"/>
      <c r="LVZ49" s="332"/>
      <c r="LWA49" s="333"/>
      <c r="LWB49" s="330"/>
      <c r="LWC49" s="331"/>
      <c r="LWD49" s="332"/>
      <c r="LWE49" s="333"/>
      <c r="LWF49" s="330"/>
      <c r="LWG49" s="331"/>
      <c r="LWH49" s="332"/>
      <c r="LWI49" s="333"/>
      <c r="LWJ49" s="330"/>
      <c r="LWK49" s="331"/>
      <c r="LWL49" s="332"/>
      <c r="LWM49" s="333"/>
      <c r="LWN49" s="330"/>
      <c r="LWO49" s="331"/>
      <c r="LWP49" s="332"/>
      <c r="LWQ49" s="333"/>
      <c r="LWR49" s="330"/>
      <c r="LWS49" s="331"/>
      <c r="LWT49" s="332"/>
      <c r="LWU49" s="333"/>
      <c r="LWV49" s="330"/>
      <c r="LWW49" s="331"/>
      <c r="LWX49" s="332"/>
      <c r="LWY49" s="333"/>
      <c r="LWZ49" s="330"/>
      <c r="LXA49" s="331"/>
      <c r="LXB49" s="332"/>
      <c r="LXC49" s="333"/>
      <c r="LXD49" s="330"/>
      <c r="LXE49" s="331"/>
      <c r="LXF49" s="332"/>
      <c r="LXG49" s="333"/>
      <c r="LXH49" s="330"/>
      <c r="LXI49" s="331"/>
      <c r="LXJ49" s="332"/>
      <c r="LXK49" s="333"/>
      <c r="LXL49" s="330"/>
      <c r="LXM49" s="331"/>
      <c r="LXN49" s="332"/>
      <c r="LXO49" s="333"/>
      <c r="LXP49" s="330"/>
      <c r="LXQ49" s="331"/>
      <c r="LXR49" s="332"/>
      <c r="LXS49" s="333"/>
      <c r="LXT49" s="330"/>
      <c r="LXU49" s="331"/>
      <c r="LXV49" s="332"/>
      <c r="LXW49" s="333"/>
      <c r="LXX49" s="330"/>
      <c r="LXY49" s="331"/>
      <c r="LXZ49" s="332"/>
      <c r="LYA49" s="333"/>
      <c r="LYB49" s="330"/>
      <c r="LYC49" s="331"/>
      <c r="LYD49" s="332"/>
      <c r="LYE49" s="333"/>
      <c r="LYF49" s="330"/>
      <c r="LYG49" s="331"/>
      <c r="LYH49" s="332"/>
      <c r="LYI49" s="333"/>
      <c r="LYJ49" s="330"/>
      <c r="LYK49" s="331"/>
      <c r="LYL49" s="332"/>
      <c r="LYM49" s="333"/>
      <c r="LYN49" s="330"/>
      <c r="LYO49" s="331"/>
      <c r="LYP49" s="332"/>
      <c r="LYQ49" s="333"/>
      <c r="LYR49" s="330"/>
      <c r="LYS49" s="331"/>
      <c r="LYT49" s="332"/>
      <c r="LYU49" s="333"/>
      <c r="LYV49" s="330"/>
      <c r="LYW49" s="331"/>
      <c r="LYX49" s="332"/>
      <c r="LYY49" s="333"/>
      <c r="LYZ49" s="330"/>
      <c r="LZA49" s="331"/>
      <c r="LZB49" s="332"/>
      <c r="LZC49" s="333"/>
      <c r="LZD49" s="330"/>
      <c r="LZE49" s="331"/>
      <c r="LZF49" s="332"/>
      <c r="LZG49" s="333"/>
      <c r="LZH49" s="330"/>
      <c r="LZI49" s="331"/>
      <c r="LZJ49" s="332"/>
      <c r="LZK49" s="333"/>
      <c r="LZL49" s="330"/>
      <c r="LZM49" s="331"/>
      <c r="LZN49" s="332"/>
      <c r="LZO49" s="333"/>
      <c r="LZP49" s="330"/>
      <c r="LZQ49" s="331"/>
      <c r="LZR49" s="332"/>
      <c r="LZS49" s="333"/>
      <c r="LZT49" s="330"/>
      <c r="LZU49" s="331"/>
      <c r="LZV49" s="332"/>
      <c r="LZW49" s="333"/>
      <c r="LZX49" s="330"/>
      <c r="LZY49" s="331"/>
      <c r="LZZ49" s="332"/>
      <c r="MAA49" s="333"/>
      <c r="MAB49" s="330"/>
      <c r="MAC49" s="331"/>
      <c r="MAD49" s="332"/>
      <c r="MAE49" s="333"/>
      <c r="MAF49" s="330"/>
      <c r="MAG49" s="331"/>
      <c r="MAH49" s="332"/>
      <c r="MAI49" s="333"/>
      <c r="MAJ49" s="330"/>
      <c r="MAK49" s="331"/>
      <c r="MAL49" s="332"/>
      <c r="MAM49" s="333"/>
      <c r="MAN49" s="330"/>
      <c r="MAO49" s="331"/>
      <c r="MAP49" s="332"/>
      <c r="MAQ49" s="333"/>
      <c r="MAR49" s="330"/>
      <c r="MAS49" s="331"/>
      <c r="MAT49" s="332"/>
      <c r="MAU49" s="333"/>
      <c r="MAV49" s="330"/>
      <c r="MAW49" s="331"/>
      <c r="MAX49" s="332"/>
      <c r="MAY49" s="333"/>
      <c r="MAZ49" s="330"/>
      <c r="MBA49" s="331"/>
      <c r="MBB49" s="332"/>
      <c r="MBC49" s="333"/>
      <c r="MBD49" s="330"/>
      <c r="MBE49" s="331"/>
      <c r="MBF49" s="332"/>
      <c r="MBG49" s="333"/>
      <c r="MBH49" s="330"/>
      <c r="MBI49" s="331"/>
      <c r="MBJ49" s="332"/>
      <c r="MBK49" s="333"/>
      <c r="MBL49" s="330"/>
      <c r="MBM49" s="331"/>
      <c r="MBN49" s="332"/>
      <c r="MBO49" s="333"/>
      <c r="MBP49" s="330"/>
      <c r="MBQ49" s="331"/>
      <c r="MBR49" s="332"/>
      <c r="MBS49" s="333"/>
      <c r="MBT49" s="330"/>
      <c r="MBU49" s="331"/>
      <c r="MBV49" s="332"/>
      <c r="MBW49" s="333"/>
      <c r="MBX49" s="330"/>
      <c r="MBY49" s="331"/>
      <c r="MBZ49" s="332"/>
      <c r="MCA49" s="333"/>
      <c r="MCB49" s="330"/>
      <c r="MCC49" s="331"/>
      <c r="MCD49" s="332"/>
      <c r="MCE49" s="333"/>
      <c r="MCF49" s="330"/>
      <c r="MCG49" s="331"/>
      <c r="MCH49" s="332"/>
      <c r="MCI49" s="333"/>
      <c r="MCJ49" s="330"/>
      <c r="MCK49" s="331"/>
      <c r="MCL49" s="332"/>
      <c r="MCM49" s="333"/>
      <c r="MCN49" s="330"/>
      <c r="MCO49" s="331"/>
      <c r="MCP49" s="332"/>
      <c r="MCQ49" s="333"/>
      <c r="MCR49" s="330"/>
      <c r="MCS49" s="331"/>
      <c r="MCT49" s="332"/>
      <c r="MCU49" s="333"/>
      <c r="MCV49" s="330"/>
      <c r="MCW49" s="331"/>
      <c r="MCX49" s="332"/>
      <c r="MCY49" s="333"/>
      <c r="MCZ49" s="330"/>
      <c r="MDA49" s="331"/>
      <c r="MDB49" s="332"/>
      <c r="MDC49" s="333"/>
      <c r="MDD49" s="330"/>
      <c r="MDE49" s="331"/>
      <c r="MDF49" s="332"/>
      <c r="MDG49" s="333"/>
      <c r="MDH49" s="330"/>
      <c r="MDI49" s="331"/>
      <c r="MDJ49" s="332"/>
      <c r="MDK49" s="333"/>
      <c r="MDL49" s="330"/>
      <c r="MDM49" s="331"/>
      <c r="MDN49" s="332"/>
      <c r="MDO49" s="333"/>
      <c r="MDP49" s="330"/>
      <c r="MDQ49" s="331"/>
      <c r="MDR49" s="332"/>
      <c r="MDS49" s="333"/>
      <c r="MDT49" s="330"/>
      <c r="MDU49" s="331"/>
      <c r="MDV49" s="332"/>
      <c r="MDW49" s="333"/>
      <c r="MDX49" s="330"/>
      <c r="MDY49" s="331"/>
      <c r="MDZ49" s="332"/>
      <c r="MEA49" s="333"/>
      <c r="MEB49" s="330"/>
      <c r="MEC49" s="331"/>
      <c r="MED49" s="332"/>
      <c r="MEE49" s="333"/>
      <c r="MEF49" s="330"/>
      <c r="MEG49" s="331"/>
      <c r="MEH49" s="332"/>
      <c r="MEI49" s="333"/>
      <c r="MEJ49" s="330"/>
      <c r="MEK49" s="331"/>
      <c r="MEL49" s="332"/>
      <c r="MEM49" s="333"/>
      <c r="MEN49" s="330"/>
      <c r="MEO49" s="331"/>
      <c r="MEP49" s="332"/>
      <c r="MEQ49" s="333"/>
      <c r="MER49" s="330"/>
      <c r="MES49" s="331"/>
      <c r="MET49" s="332"/>
      <c r="MEU49" s="333"/>
      <c r="MEV49" s="330"/>
      <c r="MEW49" s="331"/>
      <c r="MEX49" s="332"/>
      <c r="MEY49" s="333"/>
      <c r="MEZ49" s="330"/>
      <c r="MFA49" s="331"/>
      <c r="MFB49" s="332"/>
      <c r="MFC49" s="333"/>
      <c r="MFD49" s="330"/>
      <c r="MFE49" s="331"/>
      <c r="MFF49" s="332"/>
      <c r="MFG49" s="333"/>
      <c r="MFH49" s="330"/>
      <c r="MFI49" s="331"/>
      <c r="MFJ49" s="332"/>
      <c r="MFK49" s="333"/>
      <c r="MFL49" s="330"/>
      <c r="MFM49" s="331"/>
      <c r="MFN49" s="332"/>
      <c r="MFO49" s="333"/>
      <c r="MFP49" s="330"/>
      <c r="MFQ49" s="331"/>
      <c r="MFR49" s="332"/>
      <c r="MFS49" s="333"/>
      <c r="MFT49" s="330"/>
      <c r="MFU49" s="331"/>
      <c r="MFV49" s="332"/>
      <c r="MFW49" s="333"/>
      <c r="MFX49" s="330"/>
      <c r="MFY49" s="331"/>
      <c r="MFZ49" s="332"/>
      <c r="MGA49" s="333"/>
      <c r="MGB49" s="330"/>
      <c r="MGC49" s="331"/>
      <c r="MGD49" s="332"/>
      <c r="MGE49" s="333"/>
      <c r="MGF49" s="330"/>
      <c r="MGG49" s="331"/>
      <c r="MGH49" s="332"/>
      <c r="MGI49" s="333"/>
      <c r="MGJ49" s="330"/>
      <c r="MGK49" s="331"/>
      <c r="MGL49" s="332"/>
      <c r="MGM49" s="333"/>
      <c r="MGN49" s="330"/>
      <c r="MGO49" s="331"/>
      <c r="MGP49" s="332"/>
      <c r="MGQ49" s="333"/>
      <c r="MGR49" s="330"/>
      <c r="MGS49" s="331"/>
      <c r="MGT49" s="332"/>
      <c r="MGU49" s="333"/>
      <c r="MGV49" s="330"/>
      <c r="MGW49" s="331"/>
      <c r="MGX49" s="332"/>
      <c r="MGY49" s="333"/>
      <c r="MGZ49" s="330"/>
      <c r="MHA49" s="331"/>
      <c r="MHB49" s="332"/>
      <c r="MHC49" s="333"/>
      <c r="MHD49" s="330"/>
      <c r="MHE49" s="331"/>
      <c r="MHF49" s="332"/>
      <c r="MHG49" s="333"/>
      <c r="MHH49" s="330"/>
      <c r="MHI49" s="331"/>
      <c r="MHJ49" s="332"/>
      <c r="MHK49" s="333"/>
      <c r="MHL49" s="330"/>
      <c r="MHM49" s="331"/>
      <c r="MHN49" s="332"/>
      <c r="MHO49" s="333"/>
      <c r="MHP49" s="330"/>
      <c r="MHQ49" s="331"/>
      <c r="MHR49" s="332"/>
      <c r="MHS49" s="333"/>
      <c r="MHT49" s="330"/>
      <c r="MHU49" s="331"/>
      <c r="MHV49" s="332"/>
      <c r="MHW49" s="333"/>
      <c r="MHX49" s="330"/>
      <c r="MHY49" s="331"/>
      <c r="MHZ49" s="332"/>
      <c r="MIA49" s="333"/>
      <c r="MIB49" s="330"/>
      <c r="MIC49" s="331"/>
      <c r="MID49" s="332"/>
      <c r="MIE49" s="333"/>
      <c r="MIF49" s="330"/>
      <c r="MIG49" s="331"/>
      <c r="MIH49" s="332"/>
      <c r="MII49" s="333"/>
      <c r="MIJ49" s="330"/>
      <c r="MIK49" s="331"/>
      <c r="MIL49" s="332"/>
      <c r="MIM49" s="333"/>
      <c r="MIN49" s="330"/>
      <c r="MIO49" s="331"/>
      <c r="MIP49" s="332"/>
      <c r="MIQ49" s="333"/>
      <c r="MIR49" s="330"/>
      <c r="MIS49" s="331"/>
      <c r="MIT49" s="332"/>
      <c r="MIU49" s="333"/>
      <c r="MIV49" s="330"/>
      <c r="MIW49" s="331"/>
      <c r="MIX49" s="332"/>
      <c r="MIY49" s="333"/>
      <c r="MIZ49" s="330"/>
      <c r="MJA49" s="331"/>
      <c r="MJB49" s="332"/>
      <c r="MJC49" s="333"/>
      <c r="MJD49" s="330"/>
      <c r="MJE49" s="331"/>
      <c r="MJF49" s="332"/>
      <c r="MJG49" s="333"/>
      <c r="MJH49" s="330"/>
      <c r="MJI49" s="331"/>
      <c r="MJJ49" s="332"/>
      <c r="MJK49" s="333"/>
      <c r="MJL49" s="330"/>
      <c r="MJM49" s="331"/>
      <c r="MJN49" s="332"/>
      <c r="MJO49" s="333"/>
      <c r="MJP49" s="330"/>
      <c r="MJQ49" s="331"/>
      <c r="MJR49" s="332"/>
      <c r="MJS49" s="333"/>
      <c r="MJT49" s="330"/>
      <c r="MJU49" s="331"/>
      <c r="MJV49" s="332"/>
      <c r="MJW49" s="333"/>
      <c r="MJX49" s="330"/>
      <c r="MJY49" s="331"/>
      <c r="MJZ49" s="332"/>
      <c r="MKA49" s="333"/>
      <c r="MKB49" s="330"/>
      <c r="MKC49" s="331"/>
      <c r="MKD49" s="332"/>
      <c r="MKE49" s="333"/>
      <c r="MKF49" s="330"/>
      <c r="MKG49" s="331"/>
      <c r="MKH49" s="332"/>
      <c r="MKI49" s="333"/>
      <c r="MKJ49" s="330"/>
      <c r="MKK49" s="331"/>
      <c r="MKL49" s="332"/>
      <c r="MKM49" s="333"/>
      <c r="MKN49" s="330"/>
      <c r="MKO49" s="331"/>
      <c r="MKP49" s="332"/>
      <c r="MKQ49" s="333"/>
      <c r="MKR49" s="330"/>
      <c r="MKS49" s="331"/>
      <c r="MKT49" s="332"/>
      <c r="MKU49" s="333"/>
      <c r="MKV49" s="330"/>
      <c r="MKW49" s="331"/>
      <c r="MKX49" s="332"/>
      <c r="MKY49" s="333"/>
      <c r="MKZ49" s="330"/>
      <c r="MLA49" s="331"/>
      <c r="MLB49" s="332"/>
      <c r="MLC49" s="333"/>
      <c r="MLD49" s="330"/>
      <c r="MLE49" s="331"/>
      <c r="MLF49" s="332"/>
      <c r="MLG49" s="333"/>
      <c r="MLH49" s="330"/>
      <c r="MLI49" s="331"/>
      <c r="MLJ49" s="332"/>
      <c r="MLK49" s="333"/>
      <c r="MLL49" s="330"/>
      <c r="MLM49" s="331"/>
      <c r="MLN49" s="332"/>
      <c r="MLO49" s="333"/>
      <c r="MLP49" s="330"/>
      <c r="MLQ49" s="331"/>
      <c r="MLR49" s="332"/>
      <c r="MLS49" s="333"/>
      <c r="MLT49" s="330"/>
      <c r="MLU49" s="331"/>
      <c r="MLV49" s="332"/>
      <c r="MLW49" s="333"/>
      <c r="MLX49" s="330"/>
      <c r="MLY49" s="331"/>
      <c r="MLZ49" s="332"/>
      <c r="MMA49" s="333"/>
      <c r="MMB49" s="330"/>
      <c r="MMC49" s="331"/>
      <c r="MMD49" s="332"/>
      <c r="MME49" s="333"/>
      <c r="MMF49" s="330"/>
      <c r="MMG49" s="331"/>
      <c r="MMH49" s="332"/>
      <c r="MMI49" s="333"/>
      <c r="MMJ49" s="330"/>
      <c r="MMK49" s="331"/>
      <c r="MML49" s="332"/>
      <c r="MMM49" s="333"/>
      <c r="MMN49" s="330"/>
      <c r="MMO49" s="331"/>
      <c r="MMP49" s="332"/>
      <c r="MMQ49" s="333"/>
      <c r="MMR49" s="330"/>
      <c r="MMS49" s="331"/>
      <c r="MMT49" s="332"/>
      <c r="MMU49" s="333"/>
      <c r="MMV49" s="330"/>
      <c r="MMW49" s="331"/>
      <c r="MMX49" s="332"/>
      <c r="MMY49" s="333"/>
      <c r="MMZ49" s="330"/>
      <c r="MNA49" s="331"/>
      <c r="MNB49" s="332"/>
      <c r="MNC49" s="333"/>
      <c r="MND49" s="330"/>
      <c r="MNE49" s="331"/>
      <c r="MNF49" s="332"/>
      <c r="MNG49" s="333"/>
      <c r="MNH49" s="330"/>
      <c r="MNI49" s="331"/>
      <c r="MNJ49" s="332"/>
      <c r="MNK49" s="333"/>
      <c r="MNL49" s="330"/>
      <c r="MNM49" s="331"/>
      <c r="MNN49" s="332"/>
      <c r="MNO49" s="333"/>
      <c r="MNP49" s="330"/>
      <c r="MNQ49" s="331"/>
      <c r="MNR49" s="332"/>
      <c r="MNS49" s="333"/>
      <c r="MNT49" s="330"/>
      <c r="MNU49" s="331"/>
      <c r="MNV49" s="332"/>
      <c r="MNW49" s="333"/>
      <c r="MNX49" s="330"/>
      <c r="MNY49" s="331"/>
      <c r="MNZ49" s="332"/>
      <c r="MOA49" s="333"/>
      <c r="MOB49" s="330"/>
      <c r="MOC49" s="331"/>
      <c r="MOD49" s="332"/>
      <c r="MOE49" s="333"/>
      <c r="MOF49" s="330"/>
      <c r="MOG49" s="331"/>
      <c r="MOH49" s="332"/>
      <c r="MOI49" s="333"/>
      <c r="MOJ49" s="330"/>
      <c r="MOK49" s="331"/>
      <c r="MOL49" s="332"/>
      <c r="MOM49" s="333"/>
      <c r="MON49" s="330"/>
      <c r="MOO49" s="331"/>
      <c r="MOP49" s="332"/>
      <c r="MOQ49" s="333"/>
      <c r="MOR49" s="330"/>
      <c r="MOS49" s="331"/>
      <c r="MOT49" s="332"/>
      <c r="MOU49" s="333"/>
      <c r="MOV49" s="330"/>
      <c r="MOW49" s="331"/>
      <c r="MOX49" s="332"/>
      <c r="MOY49" s="333"/>
      <c r="MOZ49" s="330"/>
      <c r="MPA49" s="331"/>
      <c r="MPB49" s="332"/>
      <c r="MPC49" s="333"/>
      <c r="MPD49" s="330"/>
      <c r="MPE49" s="331"/>
      <c r="MPF49" s="332"/>
      <c r="MPG49" s="333"/>
      <c r="MPH49" s="330"/>
      <c r="MPI49" s="331"/>
      <c r="MPJ49" s="332"/>
      <c r="MPK49" s="333"/>
      <c r="MPL49" s="330"/>
      <c r="MPM49" s="331"/>
      <c r="MPN49" s="332"/>
      <c r="MPO49" s="333"/>
      <c r="MPP49" s="330"/>
      <c r="MPQ49" s="331"/>
      <c r="MPR49" s="332"/>
      <c r="MPS49" s="333"/>
      <c r="MPT49" s="330"/>
      <c r="MPU49" s="331"/>
      <c r="MPV49" s="332"/>
      <c r="MPW49" s="333"/>
      <c r="MPX49" s="330"/>
      <c r="MPY49" s="331"/>
      <c r="MPZ49" s="332"/>
      <c r="MQA49" s="333"/>
      <c r="MQB49" s="330"/>
      <c r="MQC49" s="331"/>
      <c r="MQD49" s="332"/>
      <c r="MQE49" s="333"/>
      <c r="MQF49" s="330"/>
      <c r="MQG49" s="331"/>
      <c r="MQH49" s="332"/>
      <c r="MQI49" s="333"/>
      <c r="MQJ49" s="330"/>
      <c r="MQK49" s="331"/>
      <c r="MQL49" s="332"/>
      <c r="MQM49" s="333"/>
      <c r="MQN49" s="330"/>
      <c r="MQO49" s="331"/>
      <c r="MQP49" s="332"/>
      <c r="MQQ49" s="333"/>
      <c r="MQR49" s="330"/>
      <c r="MQS49" s="331"/>
      <c r="MQT49" s="332"/>
      <c r="MQU49" s="333"/>
      <c r="MQV49" s="330"/>
      <c r="MQW49" s="331"/>
      <c r="MQX49" s="332"/>
      <c r="MQY49" s="333"/>
      <c r="MQZ49" s="330"/>
      <c r="MRA49" s="331"/>
      <c r="MRB49" s="332"/>
      <c r="MRC49" s="333"/>
      <c r="MRD49" s="330"/>
      <c r="MRE49" s="331"/>
      <c r="MRF49" s="332"/>
      <c r="MRG49" s="333"/>
      <c r="MRH49" s="330"/>
      <c r="MRI49" s="331"/>
      <c r="MRJ49" s="332"/>
      <c r="MRK49" s="333"/>
      <c r="MRL49" s="330"/>
      <c r="MRM49" s="331"/>
      <c r="MRN49" s="332"/>
      <c r="MRO49" s="333"/>
      <c r="MRP49" s="330"/>
      <c r="MRQ49" s="331"/>
      <c r="MRR49" s="332"/>
      <c r="MRS49" s="333"/>
      <c r="MRT49" s="330"/>
      <c r="MRU49" s="331"/>
      <c r="MRV49" s="332"/>
      <c r="MRW49" s="333"/>
      <c r="MRX49" s="330"/>
      <c r="MRY49" s="331"/>
      <c r="MRZ49" s="332"/>
      <c r="MSA49" s="333"/>
      <c r="MSB49" s="330"/>
      <c r="MSC49" s="331"/>
      <c r="MSD49" s="332"/>
      <c r="MSE49" s="333"/>
      <c r="MSF49" s="330"/>
      <c r="MSG49" s="331"/>
      <c r="MSH49" s="332"/>
      <c r="MSI49" s="333"/>
      <c r="MSJ49" s="330"/>
      <c r="MSK49" s="331"/>
      <c r="MSL49" s="332"/>
      <c r="MSM49" s="333"/>
      <c r="MSN49" s="330"/>
      <c r="MSO49" s="331"/>
      <c r="MSP49" s="332"/>
      <c r="MSQ49" s="333"/>
      <c r="MSR49" s="330"/>
      <c r="MSS49" s="331"/>
      <c r="MST49" s="332"/>
      <c r="MSU49" s="333"/>
      <c r="MSV49" s="330"/>
      <c r="MSW49" s="331"/>
      <c r="MSX49" s="332"/>
      <c r="MSY49" s="333"/>
      <c r="MSZ49" s="330"/>
      <c r="MTA49" s="331"/>
      <c r="MTB49" s="332"/>
      <c r="MTC49" s="333"/>
      <c r="MTD49" s="330"/>
      <c r="MTE49" s="331"/>
      <c r="MTF49" s="332"/>
      <c r="MTG49" s="333"/>
      <c r="MTH49" s="330"/>
      <c r="MTI49" s="331"/>
      <c r="MTJ49" s="332"/>
      <c r="MTK49" s="333"/>
      <c r="MTL49" s="330"/>
      <c r="MTM49" s="331"/>
      <c r="MTN49" s="332"/>
      <c r="MTO49" s="333"/>
      <c r="MTP49" s="330"/>
      <c r="MTQ49" s="331"/>
      <c r="MTR49" s="332"/>
      <c r="MTS49" s="333"/>
      <c r="MTT49" s="330"/>
      <c r="MTU49" s="331"/>
      <c r="MTV49" s="332"/>
      <c r="MTW49" s="333"/>
      <c r="MTX49" s="330"/>
      <c r="MTY49" s="331"/>
      <c r="MTZ49" s="332"/>
      <c r="MUA49" s="333"/>
      <c r="MUB49" s="330"/>
      <c r="MUC49" s="331"/>
      <c r="MUD49" s="332"/>
      <c r="MUE49" s="333"/>
      <c r="MUF49" s="330"/>
      <c r="MUG49" s="331"/>
      <c r="MUH49" s="332"/>
      <c r="MUI49" s="333"/>
      <c r="MUJ49" s="330"/>
      <c r="MUK49" s="331"/>
      <c r="MUL49" s="332"/>
      <c r="MUM49" s="333"/>
      <c r="MUN49" s="330"/>
      <c r="MUO49" s="331"/>
      <c r="MUP49" s="332"/>
      <c r="MUQ49" s="333"/>
      <c r="MUR49" s="330"/>
      <c r="MUS49" s="331"/>
      <c r="MUT49" s="332"/>
      <c r="MUU49" s="333"/>
      <c r="MUV49" s="330"/>
      <c r="MUW49" s="331"/>
      <c r="MUX49" s="332"/>
      <c r="MUY49" s="333"/>
      <c r="MUZ49" s="330"/>
      <c r="MVA49" s="331"/>
      <c r="MVB49" s="332"/>
      <c r="MVC49" s="333"/>
      <c r="MVD49" s="330"/>
      <c r="MVE49" s="331"/>
      <c r="MVF49" s="332"/>
      <c r="MVG49" s="333"/>
      <c r="MVH49" s="330"/>
      <c r="MVI49" s="331"/>
      <c r="MVJ49" s="332"/>
      <c r="MVK49" s="333"/>
      <c r="MVL49" s="330"/>
      <c r="MVM49" s="331"/>
      <c r="MVN49" s="332"/>
      <c r="MVO49" s="333"/>
      <c r="MVP49" s="330"/>
      <c r="MVQ49" s="331"/>
      <c r="MVR49" s="332"/>
      <c r="MVS49" s="333"/>
      <c r="MVT49" s="330"/>
      <c r="MVU49" s="331"/>
      <c r="MVV49" s="332"/>
      <c r="MVW49" s="333"/>
      <c r="MVX49" s="330"/>
      <c r="MVY49" s="331"/>
      <c r="MVZ49" s="332"/>
      <c r="MWA49" s="333"/>
      <c r="MWB49" s="330"/>
      <c r="MWC49" s="331"/>
      <c r="MWD49" s="332"/>
      <c r="MWE49" s="333"/>
      <c r="MWF49" s="330"/>
      <c r="MWG49" s="331"/>
      <c r="MWH49" s="332"/>
      <c r="MWI49" s="333"/>
      <c r="MWJ49" s="330"/>
      <c r="MWK49" s="331"/>
      <c r="MWL49" s="332"/>
      <c r="MWM49" s="333"/>
      <c r="MWN49" s="330"/>
      <c r="MWO49" s="331"/>
      <c r="MWP49" s="332"/>
      <c r="MWQ49" s="333"/>
      <c r="MWR49" s="330"/>
      <c r="MWS49" s="331"/>
      <c r="MWT49" s="332"/>
      <c r="MWU49" s="333"/>
      <c r="MWV49" s="330"/>
      <c r="MWW49" s="331"/>
      <c r="MWX49" s="332"/>
      <c r="MWY49" s="333"/>
      <c r="MWZ49" s="330"/>
      <c r="MXA49" s="331"/>
      <c r="MXB49" s="332"/>
      <c r="MXC49" s="333"/>
      <c r="MXD49" s="330"/>
      <c r="MXE49" s="331"/>
      <c r="MXF49" s="332"/>
      <c r="MXG49" s="333"/>
      <c r="MXH49" s="330"/>
      <c r="MXI49" s="331"/>
      <c r="MXJ49" s="332"/>
      <c r="MXK49" s="333"/>
      <c r="MXL49" s="330"/>
      <c r="MXM49" s="331"/>
      <c r="MXN49" s="332"/>
      <c r="MXO49" s="333"/>
      <c r="MXP49" s="330"/>
      <c r="MXQ49" s="331"/>
      <c r="MXR49" s="332"/>
      <c r="MXS49" s="333"/>
      <c r="MXT49" s="330"/>
      <c r="MXU49" s="331"/>
      <c r="MXV49" s="332"/>
      <c r="MXW49" s="333"/>
      <c r="MXX49" s="330"/>
      <c r="MXY49" s="331"/>
      <c r="MXZ49" s="332"/>
      <c r="MYA49" s="333"/>
      <c r="MYB49" s="330"/>
      <c r="MYC49" s="331"/>
      <c r="MYD49" s="332"/>
      <c r="MYE49" s="333"/>
      <c r="MYF49" s="330"/>
      <c r="MYG49" s="331"/>
      <c r="MYH49" s="332"/>
      <c r="MYI49" s="333"/>
      <c r="MYJ49" s="330"/>
      <c r="MYK49" s="331"/>
      <c r="MYL49" s="332"/>
      <c r="MYM49" s="333"/>
      <c r="MYN49" s="330"/>
      <c r="MYO49" s="331"/>
      <c r="MYP49" s="332"/>
      <c r="MYQ49" s="333"/>
      <c r="MYR49" s="330"/>
      <c r="MYS49" s="331"/>
      <c r="MYT49" s="332"/>
      <c r="MYU49" s="333"/>
      <c r="MYV49" s="330"/>
      <c r="MYW49" s="331"/>
      <c r="MYX49" s="332"/>
      <c r="MYY49" s="333"/>
      <c r="MYZ49" s="330"/>
      <c r="MZA49" s="331"/>
      <c r="MZB49" s="332"/>
      <c r="MZC49" s="333"/>
      <c r="MZD49" s="330"/>
      <c r="MZE49" s="331"/>
      <c r="MZF49" s="332"/>
      <c r="MZG49" s="333"/>
      <c r="MZH49" s="330"/>
      <c r="MZI49" s="331"/>
      <c r="MZJ49" s="332"/>
      <c r="MZK49" s="333"/>
      <c r="MZL49" s="330"/>
      <c r="MZM49" s="331"/>
      <c r="MZN49" s="332"/>
      <c r="MZO49" s="333"/>
      <c r="MZP49" s="330"/>
      <c r="MZQ49" s="331"/>
      <c r="MZR49" s="332"/>
      <c r="MZS49" s="333"/>
      <c r="MZT49" s="330"/>
      <c r="MZU49" s="331"/>
      <c r="MZV49" s="332"/>
      <c r="MZW49" s="333"/>
      <c r="MZX49" s="330"/>
      <c r="MZY49" s="331"/>
      <c r="MZZ49" s="332"/>
      <c r="NAA49" s="333"/>
      <c r="NAB49" s="330"/>
      <c r="NAC49" s="331"/>
      <c r="NAD49" s="332"/>
      <c r="NAE49" s="333"/>
      <c r="NAF49" s="330"/>
      <c r="NAG49" s="331"/>
      <c r="NAH49" s="332"/>
      <c r="NAI49" s="333"/>
      <c r="NAJ49" s="330"/>
      <c r="NAK49" s="331"/>
      <c r="NAL49" s="332"/>
      <c r="NAM49" s="333"/>
      <c r="NAN49" s="330"/>
      <c r="NAO49" s="331"/>
      <c r="NAP49" s="332"/>
      <c r="NAQ49" s="333"/>
      <c r="NAR49" s="330"/>
      <c r="NAS49" s="331"/>
      <c r="NAT49" s="332"/>
      <c r="NAU49" s="333"/>
      <c r="NAV49" s="330"/>
      <c r="NAW49" s="331"/>
      <c r="NAX49" s="332"/>
      <c r="NAY49" s="333"/>
      <c r="NAZ49" s="330"/>
      <c r="NBA49" s="331"/>
      <c r="NBB49" s="332"/>
      <c r="NBC49" s="333"/>
      <c r="NBD49" s="330"/>
      <c r="NBE49" s="331"/>
      <c r="NBF49" s="332"/>
      <c r="NBG49" s="333"/>
      <c r="NBH49" s="330"/>
      <c r="NBI49" s="331"/>
      <c r="NBJ49" s="332"/>
      <c r="NBK49" s="333"/>
      <c r="NBL49" s="330"/>
      <c r="NBM49" s="331"/>
      <c r="NBN49" s="332"/>
      <c r="NBO49" s="333"/>
      <c r="NBP49" s="330"/>
      <c r="NBQ49" s="331"/>
      <c r="NBR49" s="332"/>
      <c r="NBS49" s="333"/>
      <c r="NBT49" s="330"/>
      <c r="NBU49" s="331"/>
      <c r="NBV49" s="332"/>
      <c r="NBW49" s="333"/>
      <c r="NBX49" s="330"/>
      <c r="NBY49" s="331"/>
      <c r="NBZ49" s="332"/>
      <c r="NCA49" s="333"/>
      <c r="NCB49" s="330"/>
      <c r="NCC49" s="331"/>
      <c r="NCD49" s="332"/>
      <c r="NCE49" s="333"/>
      <c r="NCF49" s="330"/>
      <c r="NCG49" s="331"/>
      <c r="NCH49" s="332"/>
      <c r="NCI49" s="333"/>
      <c r="NCJ49" s="330"/>
      <c r="NCK49" s="331"/>
      <c r="NCL49" s="332"/>
      <c r="NCM49" s="333"/>
      <c r="NCN49" s="330"/>
      <c r="NCO49" s="331"/>
      <c r="NCP49" s="332"/>
      <c r="NCQ49" s="333"/>
      <c r="NCR49" s="330"/>
      <c r="NCS49" s="331"/>
      <c r="NCT49" s="332"/>
      <c r="NCU49" s="333"/>
      <c r="NCV49" s="330"/>
      <c r="NCW49" s="331"/>
      <c r="NCX49" s="332"/>
      <c r="NCY49" s="333"/>
      <c r="NCZ49" s="330"/>
      <c r="NDA49" s="331"/>
      <c r="NDB49" s="332"/>
      <c r="NDC49" s="333"/>
      <c r="NDD49" s="330"/>
      <c r="NDE49" s="331"/>
      <c r="NDF49" s="332"/>
      <c r="NDG49" s="333"/>
      <c r="NDH49" s="330"/>
      <c r="NDI49" s="331"/>
      <c r="NDJ49" s="332"/>
      <c r="NDK49" s="333"/>
      <c r="NDL49" s="330"/>
      <c r="NDM49" s="331"/>
      <c r="NDN49" s="332"/>
      <c r="NDO49" s="333"/>
      <c r="NDP49" s="330"/>
      <c r="NDQ49" s="331"/>
      <c r="NDR49" s="332"/>
      <c r="NDS49" s="333"/>
      <c r="NDT49" s="330"/>
      <c r="NDU49" s="331"/>
      <c r="NDV49" s="332"/>
      <c r="NDW49" s="333"/>
      <c r="NDX49" s="330"/>
      <c r="NDY49" s="331"/>
      <c r="NDZ49" s="332"/>
      <c r="NEA49" s="333"/>
      <c r="NEB49" s="330"/>
      <c r="NEC49" s="331"/>
      <c r="NED49" s="332"/>
      <c r="NEE49" s="333"/>
      <c r="NEF49" s="330"/>
      <c r="NEG49" s="331"/>
      <c r="NEH49" s="332"/>
      <c r="NEI49" s="333"/>
      <c r="NEJ49" s="330"/>
      <c r="NEK49" s="331"/>
      <c r="NEL49" s="332"/>
      <c r="NEM49" s="333"/>
      <c r="NEN49" s="330"/>
      <c r="NEO49" s="331"/>
      <c r="NEP49" s="332"/>
      <c r="NEQ49" s="333"/>
      <c r="NER49" s="330"/>
      <c r="NES49" s="331"/>
      <c r="NET49" s="332"/>
      <c r="NEU49" s="333"/>
      <c r="NEV49" s="330"/>
      <c r="NEW49" s="331"/>
      <c r="NEX49" s="332"/>
      <c r="NEY49" s="333"/>
      <c r="NEZ49" s="330"/>
      <c r="NFA49" s="331"/>
      <c r="NFB49" s="332"/>
      <c r="NFC49" s="333"/>
      <c r="NFD49" s="330"/>
      <c r="NFE49" s="331"/>
      <c r="NFF49" s="332"/>
      <c r="NFG49" s="333"/>
      <c r="NFH49" s="330"/>
      <c r="NFI49" s="331"/>
      <c r="NFJ49" s="332"/>
      <c r="NFK49" s="333"/>
      <c r="NFL49" s="330"/>
      <c r="NFM49" s="331"/>
      <c r="NFN49" s="332"/>
      <c r="NFO49" s="333"/>
      <c r="NFP49" s="330"/>
      <c r="NFQ49" s="331"/>
      <c r="NFR49" s="332"/>
      <c r="NFS49" s="333"/>
      <c r="NFT49" s="330"/>
      <c r="NFU49" s="331"/>
      <c r="NFV49" s="332"/>
      <c r="NFW49" s="333"/>
      <c r="NFX49" s="330"/>
      <c r="NFY49" s="331"/>
      <c r="NFZ49" s="332"/>
      <c r="NGA49" s="333"/>
      <c r="NGB49" s="330"/>
      <c r="NGC49" s="331"/>
      <c r="NGD49" s="332"/>
      <c r="NGE49" s="333"/>
      <c r="NGF49" s="330"/>
      <c r="NGG49" s="331"/>
      <c r="NGH49" s="332"/>
      <c r="NGI49" s="333"/>
      <c r="NGJ49" s="330"/>
      <c r="NGK49" s="331"/>
      <c r="NGL49" s="332"/>
      <c r="NGM49" s="333"/>
      <c r="NGN49" s="330"/>
      <c r="NGO49" s="331"/>
      <c r="NGP49" s="332"/>
      <c r="NGQ49" s="333"/>
      <c r="NGR49" s="330"/>
      <c r="NGS49" s="331"/>
      <c r="NGT49" s="332"/>
      <c r="NGU49" s="333"/>
      <c r="NGV49" s="330"/>
      <c r="NGW49" s="331"/>
      <c r="NGX49" s="332"/>
      <c r="NGY49" s="333"/>
      <c r="NGZ49" s="330"/>
      <c r="NHA49" s="331"/>
      <c r="NHB49" s="332"/>
      <c r="NHC49" s="333"/>
      <c r="NHD49" s="330"/>
      <c r="NHE49" s="331"/>
      <c r="NHF49" s="332"/>
      <c r="NHG49" s="333"/>
      <c r="NHH49" s="330"/>
      <c r="NHI49" s="331"/>
      <c r="NHJ49" s="332"/>
      <c r="NHK49" s="333"/>
      <c r="NHL49" s="330"/>
      <c r="NHM49" s="331"/>
      <c r="NHN49" s="332"/>
      <c r="NHO49" s="333"/>
      <c r="NHP49" s="330"/>
      <c r="NHQ49" s="331"/>
      <c r="NHR49" s="332"/>
      <c r="NHS49" s="333"/>
      <c r="NHT49" s="330"/>
      <c r="NHU49" s="331"/>
      <c r="NHV49" s="332"/>
      <c r="NHW49" s="333"/>
      <c r="NHX49" s="330"/>
      <c r="NHY49" s="331"/>
      <c r="NHZ49" s="332"/>
      <c r="NIA49" s="333"/>
      <c r="NIB49" s="330"/>
      <c r="NIC49" s="331"/>
      <c r="NID49" s="332"/>
      <c r="NIE49" s="333"/>
      <c r="NIF49" s="330"/>
      <c r="NIG49" s="331"/>
      <c r="NIH49" s="332"/>
      <c r="NII49" s="333"/>
      <c r="NIJ49" s="330"/>
      <c r="NIK49" s="331"/>
      <c r="NIL49" s="332"/>
      <c r="NIM49" s="333"/>
      <c r="NIN49" s="330"/>
      <c r="NIO49" s="331"/>
      <c r="NIP49" s="332"/>
      <c r="NIQ49" s="333"/>
      <c r="NIR49" s="330"/>
      <c r="NIS49" s="331"/>
      <c r="NIT49" s="332"/>
      <c r="NIU49" s="333"/>
      <c r="NIV49" s="330"/>
      <c r="NIW49" s="331"/>
      <c r="NIX49" s="332"/>
      <c r="NIY49" s="333"/>
      <c r="NIZ49" s="330"/>
      <c r="NJA49" s="331"/>
      <c r="NJB49" s="332"/>
      <c r="NJC49" s="333"/>
      <c r="NJD49" s="330"/>
      <c r="NJE49" s="331"/>
      <c r="NJF49" s="332"/>
      <c r="NJG49" s="333"/>
      <c r="NJH49" s="330"/>
      <c r="NJI49" s="331"/>
      <c r="NJJ49" s="332"/>
      <c r="NJK49" s="333"/>
      <c r="NJL49" s="330"/>
      <c r="NJM49" s="331"/>
      <c r="NJN49" s="332"/>
      <c r="NJO49" s="333"/>
      <c r="NJP49" s="330"/>
      <c r="NJQ49" s="331"/>
      <c r="NJR49" s="332"/>
      <c r="NJS49" s="333"/>
      <c r="NJT49" s="330"/>
      <c r="NJU49" s="331"/>
      <c r="NJV49" s="332"/>
      <c r="NJW49" s="333"/>
      <c r="NJX49" s="330"/>
      <c r="NJY49" s="331"/>
      <c r="NJZ49" s="332"/>
      <c r="NKA49" s="333"/>
      <c r="NKB49" s="330"/>
      <c r="NKC49" s="331"/>
      <c r="NKD49" s="332"/>
      <c r="NKE49" s="333"/>
      <c r="NKF49" s="330"/>
      <c r="NKG49" s="331"/>
      <c r="NKH49" s="332"/>
      <c r="NKI49" s="333"/>
      <c r="NKJ49" s="330"/>
      <c r="NKK49" s="331"/>
      <c r="NKL49" s="332"/>
      <c r="NKM49" s="333"/>
      <c r="NKN49" s="330"/>
      <c r="NKO49" s="331"/>
      <c r="NKP49" s="332"/>
      <c r="NKQ49" s="333"/>
      <c r="NKR49" s="330"/>
      <c r="NKS49" s="331"/>
      <c r="NKT49" s="332"/>
      <c r="NKU49" s="333"/>
      <c r="NKV49" s="330"/>
      <c r="NKW49" s="331"/>
      <c r="NKX49" s="332"/>
      <c r="NKY49" s="333"/>
      <c r="NKZ49" s="330"/>
      <c r="NLA49" s="331"/>
      <c r="NLB49" s="332"/>
      <c r="NLC49" s="333"/>
      <c r="NLD49" s="330"/>
      <c r="NLE49" s="331"/>
      <c r="NLF49" s="332"/>
      <c r="NLG49" s="333"/>
      <c r="NLH49" s="330"/>
      <c r="NLI49" s="331"/>
      <c r="NLJ49" s="332"/>
      <c r="NLK49" s="333"/>
      <c r="NLL49" s="330"/>
      <c r="NLM49" s="331"/>
      <c r="NLN49" s="332"/>
      <c r="NLO49" s="333"/>
      <c r="NLP49" s="330"/>
      <c r="NLQ49" s="331"/>
      <c r="NLR49" s="332"/>
      <c r="NLS49" s="333"/>
      <c r="NLT49" s="330"/>
      <c r="NLU49" s="331"/>
      <c r="NLV49" s="332"/>
      <c r="NLW49" s="333"/>
      <c r="NLX49" s="330"/>
      <c r="NLY49" s="331"/>
      <c r="NLZ49" s="332"/>
      <c r="NMA49" s="333"/>
      <c r="NMB49" s="330"/>
      <c r="NMC49" s="331"/>
      <c r="NMD49" s="332"/>
      <c r="NME49" s="333"/>
      <c r="NMF49" s="330"/>
      <c r="NMG49" s="331"/>
      <c r="NMH49" s="332"/>
      <c r="NMI49" s="333"/>
      <c r="NMJ49" s="330"/>
      <c r="NMK49" s="331"/>
      <c r="NML49" s="332"/>
      <c r="NMM49" s="333"/>
      <c r="NMN49" s="330"/>
      <c r="NMO49" s="331"/>
      <c r="NMP49" s="332"/>
      <c r="NMQ49" s="333"/>
      <c r="NMR49" s="330"/>
      <c r="NMS49" s="331"/>
      <c r="NMT49" s="332"/>
      <c r="NMU49" s="333"/>
      <c r="NMV49" s="330"/>
      <c r="NMW49" s="331"/>
      <c r="NMX49" s="332"/>
      <c r="NMY49" s="333"/>
      <c r="NMZ49" s="330"/>
      <c r="NNA49" s="331"/>
      <c r="NNB49" s="332"/>
      <c r="NNC49" s="333"/>
      <c r="NND49" s="330"/>
      <c r="NNE49" s="331"/>
      <c r="NNF49" s="332"/>
      <c r="NNG49" s="333"/>
      <c r="NNH49" s="330"/>
      <c r="NNI49" s="331"/>
      <c r="NNJ49" s="332"/>
      <c r="NNK49" s="333"/>
      <c r="NNL49" s="330"/>
      <c r="NNM49" s="331"/>
      <c r="NNN49" s="332"/>
      <c r="NNO49" s="333"/>
      <c r="NNP49" s="330"/>
      <c r="NNQ49" s="331"/>
      <c r="NNR49" s="332"/>
      <c r="NNS49" s="333"/>
      <c r="NNT49" s="330"/>
      <c r="NNU49" s="331"/>
      <c r="NNV49" s="332"/>
      <c r="NNW49" s="333"/>
      <c r="NNX49" s="330"/>
      <c r="NNY49" s="331"/>
      <c r="NNZ49" s="332"/>
      <c r="NOA49" s="333"/>
      <c r="NOB49" s="330"/>
      <c r="NOC49" s="331"/>
      <c r="NOD49" s="332"/>
      <c r="NOE49" s="333"/>
      <c r="NOF49" s="330"/>
      <c r="NOG49" s="331"/>
      <c r="NOH49" s="332"/>
      <c r="NOI49" s="333"/>
      <c r="NOJ49" s="330"/>
      <c r="NOK49" s="331"/>
      <c r="NOL49" s="332"/>
      <c r="NOM49" s="333"/>
      <c r="NON49" s="330"/>
      <c r="NOO49" s="331"/>
      <c r="NOP49" s="332"/>
      <c r="NOQ49" s="333"/>
      <c r="NOR49" s="330"/>
      <c r="NOS49" s="331"/>
      <c r="NOT49" s="332"/>
      <c r="NOU49" s="333"/>
      <c r="NOV49" s="330"/>
      <c r="NOW49" s="331"/>
      <c r="NOX49" s="332"/>
      <c r="NOY49" s="333"/>
      <c r="NOZ49" s="330"/>
      <c r="NPA49" s="331"/>
      <c r="NPB49" s="332"/>
      <c r="NPC49" s="333"/>
      <c r="NPD49" s="330"/>
      <c r="NPE49" s="331"/>
      <c r="NPF49" s="332"/>
      <c r="NPG49" s="333"/>
      <c r="NPH49" s="330"/>
      <c r="NPI49" s="331"/>
      <c r="NPJ49" s="332"/>
      <c r="NPK49" s="333"/>
      <c r="NPL49" s="330"/>
      <c r="NPM49" s="331"/>
      <c r="NPN49" s="332"/>
      <c r="NPO49" s="333"/>
      <c r="NPP49" s="330"/>
      <c r="NPQ49" s="331"/>
      <c r="NPR49" s="332"/>
      <c r="NPS49" s="333"/>
      <c r="NPT49" s="330"/>
      <c r="NPU49" s="331"/>
      <c r="NPV49" s="332"/>
      <c r="NPW49" s="333"/>
      <c r="NPX49" s="330"/>
      <c r="NPY49" s="331"/>
      <c r="NPZ49" s="332"/>
      <c r="NQA49" s="333"/>
      <c r="NQB49" s="330"/>
      <c r="NQC49" s="331"/>
      <c r="NQD49" s="332"/>
      <c r="NQE49" s="333"/>
      <c r="NQF49" s="330"/>
      <c r="NQG49" s="331"/>
      <c r="NQH49" s="332"/>
      <c r="NQI49" s="333"/>
      <c r="NQJ49" s="330"/>
      <c r="NQK49" s="331"/>
      <c r="NQL49" s="332"/>
      <c r="NQM49" s="333"/>
      <c r="NQN49" s="330"/>
      <c r="NQO49" s="331"/>
      <c r="NQP49" s="332"/>
      <c r="NQQ49" s="333"/>
      <c r="NQR49" s="330"/>
      <c r="NQS49" s="331"/>
      <c r="NQT49" s="332"/>
      <c r="NQU49" s="333"/>
      <c r="NQV49" s="330"/>
      <c r="NQW49" s="331"/>
      <c r="NQX49" s="332"/>
      <c r="NQY49" s="333"/>
      <c r="NQZ49" s="330"/>
      <c r="NRA49" s="331"/>
      <c r="NRB49" s="332"/>
      <c r="NRC49" s="333"/>
      <c r="NRD49" s="330"/>
      <c r="NRE49" s="331"/>
      <c r="NRF49" s="332"/>
      <c r="NRG49" s="333"/>
      <c r="NRH49" s="330"/>
      <c r="NRI49" s="331"/>
      <c r="NRJ49" s="332"/>
      <c r="NRK49" s="333"/>
      <c r="NRL49" s="330"/>
      <c r="NRM49" s="331"/>
      <c r="NRN49" s="332"/>
      <c r="NRO49" s="333"/>
      <c r="NRP49" s="330"/>
      <c r="NRQ49" s="331"/>
      <c r="NRR49" s="332"/>
      <c r="NRS49" s="333"/>
      <c r="NRT49" s="330"/>
      <c r="NRU49" s="331"/>
      <c r="NRV49" s="332"/>
      <c r="NRW49" s="333"/>
      <c r="NRX49" s="330"/>
      <c r="NRY49" s="331"/>
      <c r="NRZ49" s="332"/>
      <c r="NSA49" s="333"/>
      <c r="NSB49" s="330"/>
      <c r="NSC49" s="331"/>
      <c r="NSD49" s="332"/>
      <c r="NSE49" s="333"/>
      <c r="NSF49" s="330"/>
      <c r="NSG49" s="331"/>
      <c r="NSH49" s="332"/>
      <c r="NSI49" s="333"/>
      <c r="NSJ49" s="330"/>
      <c r="NSK49" s="331"/>
      <c r="NSL49" s="332"/>
      <c r="NSM49" s="333"/>
      <c r="NSN49" s="330"/>
      <c r="NSO49" s="331"/>
      <c r="NSP49" s="332"/>
      <c r="NSQ49" s="333"/>
      <c r="NSR49" s="330"/>
      <c r="NSS49" s="331"/>
      <c r="NST49" s="332"/>
      <c r="NSU49" s="333"/>
      <c r="NSV49" s="330"/>
      <c r="NSW49" s="331"/>
      <c r="NSX49" s="332"/>
      <c r="NSY49" s="333"/>
      <c r="NSZ49" s="330"/>
      <c r="NTA49" s="331"/>
      <c r="NTB49" s="332"/>
      <c r="NTC49" s="333"/>
      <c r="NTD49" s="330"/>
      <c r="NTE49" s="331"/>
      <c r="NTF49" s="332"/>
      <c r="NTG49" s="333"/>
      <c r="NTH49" s="330"/>
      <c r="NTI49" s="331"/>
      <c r="NTJ49" s="332"/>
      <c r="NTK49" s="333"/>
      <c r="NTL49" s="330"/>
      <c r="NTM49" s="331"/>
      <c r="NTN49" s="332"/>
      <c r="NTO49" s="333"/>
      <c r="NTP49" s="330"/>
      <c r="NTQ49" s="331"/>
      <c r="NTR49" s="332"/>
      <c r="NTS49" s="333"/>
      <c r="NTT49" s="330"/>
      <c r="NTU49" s="331"/>
      <c r="NTV49" s="332"/>
      <c r="NTW49" s="333"/>
      <c r="NTX49" s="330"/>
      <c r="NTY49" s="331"/>
      <c r="NTZ49" s="332"/>
      <c r="NUA49" s="333"/>
      <c r="NUB49" s="330"/>
      <c r="NUC49" s="331"/>
      <c r="NUD49" s="332"/>
      <c r="NUE49" s="333"/>
      <c r="NUF49" s="330"/>
      <c r="NUG49" s="331"/>
      <c r="NUH49" s="332"/>
      <c r="NUI49" s="333"/>
      <c r="NUJ49" s="330"/>
      <c r="NUK49" s="331"/>
      <c r="NUL49" s="332"/>
      <c r="NUM49" s="333"/>
      <c r="NUN49" s="330"/>
      <c r="NUO49" s="331"/>
      <c r="NUP49" s="332"/>
      <c r="NUQ49" s="333"/>
      <c r="NUR49" s="330"/>
      <c r="NUS49" s="331"/>
      <c r="NUT49" s="332"/>
      <c r="NUU49" s="333"/>
      <c r="NUV49" s="330"/>
      <c r="NUW49" s="331"/>
      <c r="NUX49" s="332"/>
      <c r="NUY49" s="333"/>
      <c r="NUZ49" s="330"/>
      <c r="NVA49" s="331"/>
      <c r="NVB49" s="332"/>
      <c r="NVC49" s="333"/>
      <c r="NVD49" s="330"/>
      <c r="NVE49" s="331"/>
      <c r="NVF49" s="332"/>
      <c r="NVG49" s="333"/>
      <c r="NVH49" s="330"/>
      <c r="NVI49" s="331"/>
      <c r="NVJ49" s="332"/>
      <c r="NVK49" s="333"/>
      <c r="NVL49" s="330"/>
      <c r="NVM49" s="331"/>
      <c r="NVN49" s="332"/>
      <c r="NVO49" s="333"/>
      <c r="NVP49" s="330"/>
      <c r="NVQ49" s="331"/>
      <c r="NVR49" s="332"/>
      <c r="NVS49" s="333"/>
      <c r="NVT49" s="330"/>
      <c r="NVU49" s="331"/>
      <c r="NVV49" s="332"/>
      <c r="NVW49" s="333"/>
      <c r="NVX49" s="330"/>
      <c r="NVY49" s="331"/>
      <c r="NVZ49" s="332"/>
      <c r="NWA49" s="333"/>
      <c r="NWB49" s="330"/>
      <c r="NWC49" s="331"/>
      <c r="NWD49" s="332"/>
      <c r="NWE49" s="333"/>
      <c r="NWF49" s="330"/>
      <c r="NWG49" s="331"/>
      <c r="NWH49" s="332"/>
      <c r="NWI49" s="333"/>
      <c r="NWJ49" s="330"/>
      <c r="NWK49" s="331"/>
      <c r="NWL49" s="332"/>
      <c r="NWM49" s="333"/>
      <c r="NWN49" s="330"/>
      <c r="NWO49" s="331"/>
      <c r="NWP49" s="332"/>
      <c r="NWQ49" s="333"/>
      <c r="NWR49" s="330"/>
      <c r="NWS49" s="331"/>
      <c r="NWT49" s="332"/>
      <c r="NWU49" s="333"/>
      <c r="NWV49" s="330"/>
      <c r="NWW49" s="331"/>
      <c r="NWX49" s="332"/>
      <c r="NWY49" s="333"/>
      <c r="NWZ49" s="330"/>
      <c r="NXA49" s="331"/>
      <c r="NXB49" s="332"/>
      <c r="NXC49" s="333"/>
      <c r="NXD49" s="330"/>
      <c r="NXE49" s="331"/>
      <c r="NXF49" s="332"/>
      <c r="NXG49" s="333"/>
      <c r="NXH49" s="330"/>
      <c r="NXI49" s="331"/>
      <c r="NXJ49" s="332"/>
      <c r="NXK49" s="333"/>
      <c r="NXL49" s="330"/>
      <c r="NXM49" s="331"/>
      <c r="NXN49" s="332"/>
      <c r="NXO49" s="333"/>
      <c r="NXP49" s="330"/>
      <c r="NXQ49" s="331"/>
      <c r="NXR49" s="332"/>
      <c r="NXS49" s="333"/>
      <c r="NXT49" s="330"/>
      <c r="NXU49" s="331"/>
      <c r="NXV49" s="332"/>
      <c r="NXW49" s="333"/>
      <c r="NXX49" s="330"/>
      <c r="NXY49" s="331"/>
      <c r="NXZ49" s="332"/>
      <c r="NYA49" s="333"/>
      <c r="NYB49" s="330"/>
      <c r="NYC49" s="331"/>
      <c r="NYD49" s="332"/>
      <c r="NYE49" s="333"/>
      <c r="NYF49" s="330"/>
      <c r="NYG49" s="331"/>
      <c r="NYH49" s="332"/>
      <c r="NYI49" s="333"/>
      <c r="NYJ49" s="330"/>
      <c r="NYK49" s="331"/>
      <c r="NYL49" s="332"/>
      <c r="NYM49" s="333"/>
      <c r="NYN49" s="330"/>
      <c r="NYO49" s="331"/>
      <c r="NYP49" s="332"/>
      <c r="NYQ49" s="333"/>
      <c r="NYR49" s="330"/>
      <c r="NYS49" s="331"/>
      <c r="NYT49" s="332"/>
      <c r="NYU49" s="333"/>
      <c r="NYV49" s="330"/>
      <c r="NYW49" s="331"/>
      <c r="NYX49" s="332"/>
      <c r="NYY49" s="333"/>
      <c r="NYZ49" s="330"/>
      <c r="NZA49" s="331"/>
      <c r="NZB49" s="332"/>
      <c r="NZC49" s="333"/>
      <c r="NZD49" s="330"/>
      <c r="NZE49" s="331"/>
      <c r="NZF49" s="332"/>
      <c r="NZG49" s="333"/>
      <c r="NZH49" s="330"/>
      <c r="NZI49" s="331"/>
      <c r="NZJ49" s="332"/>
      <c r="NZK49" s="333"/>
      <c r="NZL49" s="330"/>
      <c r="NZM49" s="331"/>
      <c r="NZN49" s="332"/>
      <c r="NZO49" s="333"/>
      <c r="NZP49" s="330"/>
      <c r="NZQ49" s="331"/>
      <c r="NZR49" s="332"/>
      <c r="NZS49" s="333"/>
      <c r="NZT49" s="330"/>
      <c r="NZU49" s="331"/>
      <c r="NZV49" s="332"/>
      <c r="NZW49" s="333"/>
      <c r="NZX49" s="330"/>
      <c r="NZY49" s="331"/>
      <c r="NZZ49" s="332"/>
      <c r="OAA49" s="333"/>
      <c r="OAB49" s="330"/>
      <c r="OAC49" s="331"/>
      <c r="OAD49" s="332"/>
      <c r="OAE49" s="333"/>
      <c r="OAF49" s="330"/>
      <c r="OAG49" s="331"/>
      <c r="OAH49" s="332"/>
      <c r="OAI49" s="333"/>
      <c r="OAJ49" s="330"/>
      <c r="OAK49" s="331"/>
      <c r="OAL49" s="332"/>
      <c r="OAM49" s="333"/>
      <c r="OAN49" s="330"/>
      <c r="OAO49" s="331"/>
      <c r="OAP49" s="332"/>
      <c r="OAQ49" s="333"/>
      <c r="OAR49" s="330"/>
      <c r="OAS49" s="331"/>
      <c r="OAT49" s="332"/>
      <c r="OAU49" s="333"/>
      <c r="OAV49" s="330"/>
      <c r="OAW49" s="331"/>
      <c r="OAX49" s="332"/>
      <c r="OAY49" s="333"/>
      <c r="OAZ49" s="330"/>
      <c r="OBA49" s="331"/>
      <c r="OBB49" s="332"/>
      <c r="OBC49" s="333"/>
      <c r="OBD49" s="330"/>
      <c r="OBE49" s="331"/>
      <c r="OBF49" s="332"/>
      <c r="OBG49" s="333"/>
      <c r="OBH49" s="330"/>
      <c r="OBI49" s="331"/>
      <c r="OBJ49" s="332"/>
      <c r="OBK49" s="333"/>
      <c r="OBL49" s="330"/>
      <c r="OBM49" s="331"/>
      <c r="OBN49" s="332"/>
      <c r="OBO49" s="333"/>
      <c r="OBP49" s="330"/>
      <c r="OBQ49" s="331"/>
      <c r="OBR49" s="332"/>
      <c r="OBS49" s="333"/>
      <c r="OBT49" s="330"/>
      <c r="OBU49" s="331"/>
      <c r="OBV49" s="332"/>
      <c r="OBW49" s="333"/>
      <c r="OBX49" s="330"/>
      <c r="OBY49" s="331"/>
      <c r="OBZ49" s="332"/>
      <c r="OCA49" s="333"/>
      <c r="OCB49" s="330"/>
      <c r="OCC49" s="331"/>
      <c r="OCD49" s="332"/>
      <c r="OCE49" s="333"/>
      <c r="OCF49" s="330"/>
      <c r="OCG49" s="331"/>
      <c r="OCH49" s="332"/>
      <c r="OCI49" s="333"/>
      <c r="OCJ49" s="330"/>
      <c r="OCK49" s="331"/>
      <c r="OCL49" s="332"/>
      <c r="OCM49" s="333"/>
      <c r="OCN49" s="330"/>
      <c r="OCO49" s="331"/>
      <c r="OCP49" s="332"/>
      <c r="OCQ49" s="333"/>
      <c r="OCR49" s="330"/>
      <c r="OCS49" s="331"/>
      <c r="OCT49" s="332"/>
      <c r="OCU49" s="333"/>
      <c r="OCV49" s="330"/>
      <c r="OCW49" s="331"/>
      <c r="OCX49" s="332"/>
      <c r="OCY49" s="333"/>
      <c r="OCZ49" s="330"/>
      <c r="ODA49" s="331"/>
      <c r="ODB49" s="332"/>
      <c r="ODC49" s="333"/>
      <c r="ODD49" s="330"/>
      <c r="ODE49" s="331"/>
      <c r="ODF49" s="332"/>
      <c r="ODG49" s="333"/>
      <c r="ODH49" s="330"/>
      <c r="ODI49" s="331"/>
      <c r="ODJ49" s="332"/>
      <c r="ODK49" s="333"/>
      <c r="ODL49" s="330"/>
      <c r="ODM49" s="331"/>
      <c r="ODN49" s="332"/>
      <c r="ODO49" s="333"/>
      <c r="ODP49" s="330"/>
      <c r="ODQ49" s="331"/>
      <c r="ODR49" s="332"/>
      <c r="ODS49" s="333"/>
      <c r="ODT49" s="330"/>
      <c r="ODU49" s="331"/>
      <c r="ODV49" s="332"/>
      <c r="ODW49" s="333"/>
      <c r="ODX49" s="330"/>
      <c r="ODY49" s="331"/>
      <c r="ODZ49" s="332"/>
      <c r="OEA49" s="333"/>
      <c r="OEB49" s="330"/>
      <c r="OEC49" s="331"/>
      <c r="OED49" s="332"/>
      <c r="OEE49" s="333"/>
      <c r="OEF49" s="330"/>
      <c r="OEG49" s="331"/>
      <c r="OEH49" s="332"/>
      <c r="OEI49" s="333"/>
      <c r="OEJ49" s="330"/>
      <c r="OEK49" s="331"/>
      <c r="OEL49" s="332"/>
      <c r="OEM49" s="333"/>
      <c r="OEN49" s="330"/>
      <c r="OEO49" s="331"/>
      <c r="OEP49" s="332"/>
      <c r="OEQ49" s="333"/>
      <c r="OER49" s="330"/>
      <c r="OES49" s="331"/>
      <c r="OET49" s="332"/>
      <c r="OEU49" s="333"/>
      <c r="OEV49" s="330"/>
      <c r="OEW49" s="331"/>
      <c r="OEX49" s="332"/>
      <c r="OEY49" s="333"/>
      <c r="OEZ49" s="330"/>
      <c r="OFA49" s="331"/>
      <c r="OFB49" s="332"/>
      <c r="OFC49" s="333"/>
      <c r="OFD49" s="330"/>
      <c r="OFE49" s="331"/>
      <c r="OFF49" s="332"/>
      <c r="OFG49" s="333"/>
      <c r="OFH49" s="330"/>
      <c r="OFI49" s="331"/>
      <c r="OFJ49" s="332"/>
      <c r="OFK49" s="333"/>
      <c r="OFL49" s="330"/>
      <c r="OFM49" s="331"/>
      <c r="OFN49" s="332"/>
      <c r="OFO49" s="333"/>
      <c r="OFP49" s="330"/>
      <c r="OFQ49" s="331"/>
      <c r="OFR49" s="332"/>
      <c r="OFS49" s="333"/>
      <c r="OFT49" s="330"/>
      <c r="OFU49" s="331"/>
      <c r="OFV49" s="332"/>
      <c r="OFW49" s="333"/>
      <c r="OFX49" s="330"/>
      <c r="OFY49" s="331"/>
      <c r="OFZ49" s="332"/>
      <c r="OGA49" s="333"/>
      <c r="OGB49" s="330"/>
      <c r="OGC49" s="331"/>
      <c r="OGD49" s="332"/>
      <c r="OGE49" s="333"/>
      <c r="OGF49" s="330"/>
      <c r="OGG49" s="331"/>
      <c r="OGH49" s="332"/>
      <c r="OGI49" s="333"/>
      <c r="OGJ49" s="330"/>
      <c r="OGK49" s="331"/>
      <c r="OGL49" s="332"/>
      <c r="OGM49" s="333"/>
      <c r="OGN49" s="330"/>
      <c r="OGO49" s="331"/>
      <c r="OGP49" s="332"/>
      <c r="OGQ49" s="333"/>
      <c r="OGR49" s="330"/>
      <c r="OGS49" s="331"/>
      <c r="OGT49" s="332"/>
      <c r="OGU49" s="333"/>
      <c r="OGV49" s="330"/>
      <c r="OGW49" s="331"/>
      <c r="OGX49" s="332"/>
      <c r="OGY49" s="333"/>
      <c r="OGZ49" s="330"/>
      <c r="OHA49" s="331"/>
      <c r="OHB49" s="332"/>
      <c r="OHC49" s="333"/>
      <c r="OHD49" s="330"/>
      <c r="OHE49" s="331"/>
      <c r="OHF49" s="332"/>
      <c r="OHG49" s="333"/>
      <c r="OHH49" s="330"/>
      <c r="OHI49" s="331"/>
      <c r="OHJ49" s="332"/>
      <c r="OHK49" s="333"/>
      <c r="OHL49" s="330"/>
      <c r="OHM49" s="331"/>
      <c r="OHN49" s="332"/>
      <c r="OHO49" s="333"/>
      <c r="OHP49" s="330"/>
      <c r="OHQ49" s="331"/>
      <c r="OHR49" s="332"/>
      <c r="OHS49" s="333"/>
      <c r="OHT49" s="330"/>
      <c r="OHU49" s="331"/>
      <c r="OHV49" s="332"/>
      <c r="OHW49" s="333"/>
      <c r="OHX49" s="330"/>
      <c r="OHY49" s="331"/>
      <c r="OHZ49" s="332"/>
      <c r="OIA49" s="333"/>
      <c r="OIB49" s="330"/>
      <c r="OIC49" s="331"/>
      <c r="OID49" s="332"/>
      <c r="OIE49" s="333"/>
      <c r="OIF49" s="330"/>
      <c r="OIG49" s="331"/>
      <c r="OIH49" s="332"/>
      <c r="OII49" s="333"/>
      <c r="OIJ49" s="330"/>
      <c r="OIK49" s="331"/>
      <c r="OIL49" s="332"/>
      <c r="OIM49" s="333"/>
      <c r="OIN49" s="330"/>
      <c r="OIO49" s="331"/>
      <c r="OIP49" s="332"/>
      <c r="OIQ49" s="333"/>
      <c r="OIR49" s="330"/>
      <c r="OIS49" s="331"/>
      <c r="OIT49" s="332"/>
      <c r="OIU49" s="333"/>
      <c r="OIV49" s="330"/>
      <c r="OIW49" s="331"/>
      <c r="OIX49" s="332"/>
      <c r="OIY49" s="333"/>
      <c r="OIZ49" s="330"/>
      <c r="OJA49" s="331"/>
      <c r="OJB49" s="332"/>
      <c r="OJC49" s="333"/>
      <c r="OJD49" s="330"/>
      <c r="OJE49" s="331"/>
      <c r="OJF49" s="332"/>
      <c r="OJG49" s="333"/>
      <c r="OJH49" s="330"/>
      <c r="OJI49" s="331"/>
      <c r="OJJ49" s="332"/>
      <c r="OJK49" s="333"/>
      <c r="OJL49" s="330"/>
      <c r="OJM49" s="331"/>
      <c r="OJN49" s="332"/>
      <c r="OJO49" s="333"/>
      <c r="OJP49" s="330"/>
      <c r="OJQ49" s="331"/>
      <c r="OJR49" s="332"/>
      <c r="OJS49" s="333"/>
      <c r="OJT49" s="330"/>
      <c r="OJU49" s="331"/>
      <c r="OJV49" s="332"/>
      <c r="OJW49" s="333"/>
      <c r="OJX49" s="330"/>
      <c r="OJY49" s="331"/>
      <c r="OJZ49" s="332"/>
      <c r="OKA49" s="333"/>
      <c r="OKB49" s="330"/>
      <c r="OKC49" s="331"/>
      <c r="OKD49" s="332"/>
      <c r="OKE49" s="333"/>
      <c r="OKF49" s="330"/>
      <c r="OKG49" s="331"/>
      <c r="OKH49" s="332"/>
      <c r="OKI49" s="333"/>
      <c r="OKJ49" s="330"/>
      <c r="OKK49" s="331"/>
      <c r="OKL49" s="332"/>
      <c r="OKM49" s="333"/>
      <c r="OKN49" s="330"/>
      <c r="OKO49" s="331"/>
      <c r="OKP49" s="332"/>
      <c r="OKQ49" s="333"/>
      <c r="OKR49" s="330"/>
      <c r="OKS49" s="331"/>
      <c r="OKT49" s="332"/>
      <c r="OKU49" s="333"/>
      <c r="OKV49" s="330"/>
      <c r="OKW49" s="331"/>
      <c r="OKX49" s="332"/>
      <c r="OKY49" s="333"/>
      <c r="OKZ49" s="330"/>
      <c r="OLA49" s="331"/>
      <c r="OLB49" s="332"/>
      <c r="OLC49" s="333"/>
      <c r="OLD49" s="330"/>
      <c r="OLE49" s="331"/>
      <c r="OLF49" s="332"/>
      <c r="OLG49" s="333"/>
      <c r="OLH49" s="330"/>
      <c r="OLI49" s="331"/>
      <c r="OLJ49" s="332"/>
      <c r="OLK49" s="333"/>
      <c r="OLL49" s="330"/>
      <c r="OLM49" s="331"/>
      <c r="OLN49" s="332"/>
      <c r="OLO49" s="333"/>
      <c r="OLP49" s="330"/>
      <c r="OLQ49" s="331"/>
      <c r="OLR49" s="332"/>
      <c r="OLS49" s="333"/>
      <c r="OLT49" s="330"/>
      <c r="OLU49" s="331"/>
      <c r="OLV49" s="332"/>
      <c r="OLW49" s="333"/>
      <c r="OLX49" s="330"/>
      <c r="OLY49" s="331"/>
      <c r="OLZ49" s="332"/>
      <c r="OMA49" s="333"/>
      <c r="OMB49" s="330"/>
      <c r="OMC49" s="331"/>
      <c r="OMD49" s="332"/>
      <c r="OME49" s="333"/>
      <c r="OMF49" s="330"/>
      <c r="OMG49" s="331"/>
      <c r="OMH49" s="332"/>
      <c r="OMI49" s="333"/>
      <c r="OMJ49" s="330"/>
      <c r="OMK49" s="331"/>
      <c r="OML49" s="332"/>
      <c r="OMM49" s="333"/>
      <c r="OMN49" s="330"/>
      <c r="OMO49" s="331"/>
      <c r="OMP49" s="332"/>
      <c r="OMQ49" s="333"/>
      <c r="OMR49" s="330"/>
      <c r="OMS49" s="331"/>
      <c r="OMT49" s="332"/>
      <c r="OMU49" s="333"/>
      <c r="OMV49" s="330"/>
      <c r="OMW49" s="331"/>
      <c r="OMX49" s="332"/>
      <c r="OMY49" s="333"/>
      <c r="OMZ49" s="330"/>
      <c r="ONA49" s="331"/>
      <c r="ONB49" s="332"/>
      <c r="ONC49" s="333"/>
      <c r="OND49" s="330"/>
      <c r="ONE49" s="331"/>
      <c r="ONF49" s="332"/>
      <c r="ONG49" s="333"/>
      <c r="ONH49" s="330"/>
      <c r="ONI49" s="331"/>
      <c r="ONJ49" s="332"/>
      <c r="ONK49" s="333"/>
      <c r="ONL49" s="330"/>
      <c r="ONM49" s="331"/>
      <c r="ONN49" s="332"/>
      <c r="ONO49" s="333"/>
      <c r="ONP49" s="330"/>
      <c r="ONQ49" s="331"/>
      <c r="ONR49" s="332"/>
      <c r="ONS49" s="333"/>
      <c r="ONT49" s="330"/>
      <c r="ONU49" s="331"/>
      <c r="ONV49" s="332"/>
      <c r="ONW49" s="333"/>
      <c r="ONX49" s="330"/>
      <c r="ONY49" s="331"/>
      <c r="ONZ49" s="332"/>
      <c r="OOA49" s="333"/>
      <c r="OOB49" s="330"/>
      <c r="OOC49" s="331"/>
      <c r="OOD49" s="332"/>
      <c r="OOE49" s="333"/>
      <c r="OOF49" s="330"/>
      <c r="OOG49" s="331"/>
      <c r="OOH49" s="332"/>
      <c r="OOI49" s="333"/>
      <c r="OOJ49" s="330"/>
      <c r="OOK49" s="331"/>
      <c r="OOL49" s="332"/>
      <c r="OOM49" s="333"/>
      <c r="OON49" s="330"/>
      <c r="OOO49" s="331"/>
      <c r="OOP49" s="332"/>
      <c r="OOQ49" s="333"/>
      <c r="OOR49" s="330"/>
      <c r="OOS49" s="331"/>
      <c r="OOT49" s="332"/>
      <c r="OOU49" s="333"/>
      <c r="OOV49" s="330"/>
      <c r="OOW49" s="331"/>
      <c r="OOX49" s="332"/>
      <c r="OOY49" s="333"/>
      <c r="OOZ49" s="330"/>
      <c r="OPA49" s="331"/>
      <c r="OPB49" s="332"/>
      <c r="OPC49" s="333"/>
      <c r="OPD49" s="330"/>
      <c r="OPE49" s="331"/>
      <c r="OPF49" s="332"/>
      <c r="OPG49" s="333"/>
      <c r="OPH49" s="330"/>
      <c r="OPI49" s="331"/>
      <c r="OPJ49" s="332"/>
      <c r="OPK49" s="333"/>
      <c r="OPL49" s="330"/>
      <c r="OPM49" s="331"/>
      <c r="OPN49" s="332"/>
      <c r="OPO49" s="333"/>
      <c r="OPP49" s="330"/>
      <c r="OPQ49" s="331"/>
      <c r="OPR49" s="332"/>
      <c r="OPS49" s="333"/>
      <c r="OPT49" s="330"/>
      <c r="OPU49" s="331"/>
      <c r="OPV49" s="332"/>
      <c r="OPW49" s="333"/>
      <c r="OPX49" s="330"/>
      <c r="OPY49" s="331"/>
      <c r="OPZ49" s="332"/>
      <c r="OQA49" s="333"/>
      <c r="OQB49" s="330"/>
      <c r="OQC49" s="331"/>
      <c r="OQD49" s="332"/>
      <c r="OQE49" s="333"/>
      <c r="OQF49" s="330"/>
      <c r="OQG49" s="331"/>
      <c r="OQH49" s="332"/>
      <c r="OQI49" s="333"/>
      <c r="OQJ49" s="330"/>
      <c r="OQK49" s="331"/>
      <c r="OQL49" s="332"/>
      <c r="OQM49" s="333"/>
      <c r="OQN49" s="330"/>
      <c r="OQO49" s="331"/>
      <c r="OQP49" s="332"/>
      <c r="OQQ49" s="333"/>
      <c r="OQR49" s="330"/>
      <c r="OQS49" s="331"/>
      <c r="OQT49" s="332"/>
      <c r="OQU49" s="333"/>
      <c r="OQV49" s="330"/>
      <c r="OQW49" s="331"/>
      <c r="OQX49" s="332"/>
      <c r="OQY49" s="333"/>
      <c r="OQZ49" s="330"/>
      <c r="ORA49" s="331"/>
      <c r="ORB49" s="332"/>
      <c r="ORC49" s="333"/>
      <c r="ORD49" s="330"/>
      <c r="ORE49" s="331"/>
      <c r="ORF49" s="332"/>
      <c r="ORG49" s="333"/>
      <c r="ORH49" s="330"/>
      <c r="ORI49" s="331"/>
      <c r="ORJ49" s="332"/>
      <c r="ORK49" s="333"/>
      <c r="ORL49" s="330"/>
      <c r="ORM49" s="331"/>
      <c r="ORN49" s="332"/>
      <c r="ORO49" s="333"/>
      <c r="ORP49" s="330"/>
      <c r="ORQ49" s="331"/>
      <c r="ORR49" s="332"/>
      <c r="ORS49" s="333"/>
      <c r="ORT49" s="330"/>
      <c r="ORU49" s="331"/>
      <c r="ORV49" s="332"/>
      <c r="ORW49" s="333"/>
      <c r="ORX49" s="330"/>
      <c r="ORY49" s="331"/>
      <c r="ORZ49" s="332"/>
      <c r="OSA49" s="333"/>
      <c r="OSB49" s="330"/>
      <c r="OSC49" s="331"/>
      <c r="OSD49" s="332"/>
      <c r="OSE49" s="333"/>
      <c r="OSF49" s="330"/>
      <c r="OSG49" s="331"/>
      <c r="OSH49" s="332"/>
      <c r="OSI49" s="333"/>
      <c r="OSJ49" s="330"/>
      <c r="OSK49" s="331"/>
      <c r="OSL49" s="332"/>
      <c r="OSM49" s="333"/>
      <c r="OSN49" s="330"/>
      <c r="OSO49" s="331"/>
      <c r="OSP49" s="332"/>
      <c r="OSQ49" s="333"/>
      <c r="OSR49" s="330"/>
      <c r="OSS49" s="331"/>
      <c r="OST49" s="332"/>
      <c r="OSU49" s="333"/>
      <c r="OSV49" s="330"/>
      <c r="OSW49" s="331"/>
      <c r="OSX49" s="332"/>
      <c r="OSY49" s="333"/>
      <c r="OSZ49" s="330"/>
      <c r="OTA49" s="331"/>
      <c r="OTB49" s="332"/>
      <c r="OTC49" s="333"/>
      <c r="OTD49" s="330"/>
      <c r="OTE49" s="331"/>
      <c r="OTF49" s="332"/>
      <c r="OTG49" s="333"/>
      <c r="OTH49" s="330"/>
      <c r="OTI49" s="331"/>
      <c r="OTJ49" s="332"/>
      <c r="OTK49" s="333"/>
      <c r="OTL49" s="330"/>
      <c r="OTM49" s="331"/>
      <c r="OTN49" s="332"/>
      <c r="OTO49" s="333"/>
      <c r="OTP49" s="330"/>
      <c r="OTQ49" s="331"/>
      <c r="OTR49" s="332"/>
      <c r="OTS49" s="333"/>
      <c r="OTT49" s="330"/>
      <c r="OTU49" s="331"/>
      <c r="OTV49" s="332"/>
      <c r="OTW49" s="333"/>
      <c r="OTX49" s="330"/>
      <c r="OTY49" s="331"/>
      <c r="OTZ49" s="332"/>
      <c r="OUA49" s="333"/>
      <c r="OUB49" s="330"/>
      <c r="OUC49" s="331"/>
      <c r="OUD49" s="332"/>
      <c r="OUE49" s="333"/>
      <c r="OUF49" s="330"/>
      <c r="OUG49" s="331"/>
      <c r="OUH49" s="332"/>
      <c r="OUI49" s="333"/>
      <c r="OUJ49" s="330"/>
      <c r="OUK49" s="331"/>
      <c r="OUL49" s="332"/>
      <c r="OUM49" s="333"/>
      <c r="OUN49" s="330"/>
      <c r="OUO49" s="331"/>
      <c r="OUP49" s="332"/>
      <c r="OUQ49" s="333"/>
      <c r="OUR49" s="330"/>
      <c r="OUS49" s="331"/>
      <c r="OUT49" s="332"/>
      <c r="OUU49" s="333"/>
      <c r="OUV49" s="330"/>
      <c r="OUW49" s="331"/>
      <c r="OUX49" s="332"/>
      <c r="OUY49" s="333"/>
      <c r="OUZ49" s="330"/>
      <c r="OVA49" s="331"/>
      <c r="OVB49" s="332"/>
      <c r="OVC49" s="333"/>
      <c r="OVD49" s="330"/>
      <c r="OVE49" s="331"/>
      <c r="OVF49" s="332"/>
      <c r="OVG49" s="333"/>
      <c r="OVH49" s="330"/>
      <c r="OVI49" s="331"/>
      <c r="OVJ49" s="332"/>
      <c r="OVK49" s="333"/>
      <c r="OVL49" s="330"/>
      <c r="OVM49" s="331"/>
      <c r="OVN49" s="332"/>
      <c r="OVO49" s="333"/>
      <c r="OVP49" s="330"/>
      <c r="OVQ49" s="331"/>
      <c r="OVR49" s="332"/>
      <c r="OVS49" s="333"/>
      <c r="OVT49" s="330"/>
      <c r="OVU49" s="331"/>
      <c r="OVV49" s="332"/>
      <c r="OVW49" s="333"/>
      <c r="OVX49" s="330"/>
      <c r="OVY49" s="331"/>
      <c r="OVZ49" s="332"/>
      <c r="OWA49" s="333"/>
      <c r="OWB49" s="330"/>
      <c r="OWC49" s="331"/>
      <c r="OWD49" s="332"/>
      <c r="OWE49" s="333"/>
      <c r="OWF49" s="330"/>
      <c r="OWG49" s="331"/>
      <c r="OWH49" s="332"/>
      <c r="OWI49" s="333"/>
      <c r="OWJ49" s="330"/>
      <c r="OWK49" s="331"/>
      <c r="OWL49" s="332"/>
      <c r="OWM49" s="333"/>
      <c r="OWN49" s="330"/>
      <c r="OWO49" s="331"/>
      <c r="OWP49" s="332"/>
      <c r="OWQ49" s="333"/>
      <c r="OWR49" s="330"/>
      <c r="OWS49" s="331"/>
      <c r="OWT49" s="332"/>
      <c r="OWU49" s="333"/>
      <c r="OWV49" s="330"/>
      <c r="OWW49" s="331"/>
      <c r="OWX49" s="332"/>
      <c r="OWY49" s="333"/>
      <c r="OWZ49" s="330"/>
      <c r="OXA49" s="331"/>
      <c r="OXB49" s="332"/>
      <c r="OXC49" s="333"/>
      <c r="OXD49" s="330"/>
      <c r="OXE49" s="331"/>
      <c r="OXF49" s="332"/>
      <c r="OXG49" s="333"/>
      <c r="OXH49" s="330"/>
      <c r="OXI49" s="331"/>
      <c r="OXJ49" s="332"/>
      <c r="OXK49" s="333"/>
      <c r="OXL49" s="330"/>
      <c r="OXM49" s="331"/>
      <c r="OXN49" s="332"/>
      <c r="OXO49" s="333"/>
      <c r="OXP49" s="330"/>
      <c r="OXQ49" s="331"/>
      <c r="OXR49" s="332"/>
      <c r="OXS49" s="333"/>
      <c r="OXT49" s="330"/>
      <c r="OXU49" s="331"/>
      <c r="OXV49" s="332"/>
      <c r="OXW49" s="333"/>
      <c r="OXX49" s="330"/>
      <c r="OXY49" s="331"/>
      <c r="OXZ49" s="332"/>
      <c r="OYA49" s="333"/>
      <c r="OYB49" s="330"/>
      <c r="OYC49" s="331"/>
      <c r="OYD49" s="332"/>
      <c r="OYE49" s="333"/>
      <c r="OYF49" s="330"/>
      <c r="OYG49" s="331"/>
      <c r="OYH49" s="332"/>
      <c r="OYI49" s="333"/>
      <c r="OYJ49" s="330"/>
      <c r="OYK49" s="331"/>
      <c r="OYL49" s="332"/>
      <c r="OYM49" s="333"/>
      <c r="OYN49" s="330"/>
      <c r="OYO49" s="331"/>
      <c r="OYP49" s="332"/>
      <c r="OYQ49" s="333"/>
      <c r="OYR49" s="330"/>
      <c r="OYS49" s="331"/>
      <c r="OYT49" s="332"/>
      <c r="OYU49" s="333"/>
      <c r="OYV49" s="330"/>
      <c r="OYW49" s="331"/>
      <c r="OYX49" s="332"/>
      <c r="OYY49" s="333"/>
      <c r="OYZ49" s="330"/>
      <c r="OZA49" s="331"/>
      <c r="OZB49" s="332"/>
      <c r="OZC49" s="333"/>
      <c r="OZD49" s="330"/>
      <c r="OZE49" s="331"/>
      <c r="OZF49" s="332"/>
      <c r="OZG49" s="333"/>
      <c r="OZH49" s="330"/>
      <c r="OZI49" s="331"/>
      <c r="OZJ49" s="332"/>
      <c r="OZK49" s="333"/>
      <c r="OZL49" s="330"/>
      <c r="OZM49" s="331"/>
      <c r="OZN49" s="332"/>
      <c r="OZO49" s="333"/>
      <c r="OZP49" s="330"/>
      <c r="OZQ49" s="331"/>
      <c r="OZR49" s="332"/>
      <c r="OZS49" s="333"/>
      <c r="OZT49" s="330"/>
      <c r="OZU49" s="331"/>
      <c r="OZV49" s="332"/>
      <c r="OZW49" s="333"/>
      <c r="OZX49" s="330"/>
      <c r="OZY49" s="331"/>
      <c r="OZZ49" s="332"/>
      <c r="PAA49" s="333"/>
      <c r="PAB49" s="330"/>
      <c r="PAC49" s="331"/>
      <c r="PAD49" s="332"/>
      <c r="PAE49" s="333"/>
      <c r="PAF49" s="330"/>
      <c r="PAG49" s="331"/>
      <c r="PAH49" s="332"/>
      <c r="PAI49" s="333"/>
      <c r="PAJ49" s="330"/>
      <c r="PAK49" s="331"/>
      <c r="PAL49" s="332"/>
      <c r="PAM49" s="333"/>
      <c r="PAN49" s="330"/>
      <c r="PAO49" s="331"/>
      <c r="PAP49" s="332"/>
      <c r="PAQ49" s="333"/>
      <c r="PAR49" s="330"/>
      <c r="PAS49" s="331"/>
      <c r="PAT49" s="332"/>
      <c r="PAU49" s="333"/>
      <c r="PAV49" s="330"/>
      <c r="PAW49" s="331"/>
      <c r="PAX49" s="332"/>
      <c r="PAY49" s="333"/>
      <c r="PAZ49" s="330"/>
      <c r="PBA49" s="331"/>
      <c r="PBB49" s="332"/>
      <c r="PBC49" s="333"/>
      <c r="PBD49" s="330"/>
      <c r="PBE49" s="331"/>
      <c r="PBF49" s="332"/>
      <c r="PBG49" s="333"/>
      <c r="PBH49" s="330"/>
      <c r="PBI49" s="331"/>
      <c r="PBJ49" s="332"/>
      <c r="PBK49" s="333"/>
      <c r="PBL49" s="330"/>
      <c r="PBM49" s="331"/>
      <c r="PBN49" s="332"/>
      <c r="PBO49" s="333"/>
      <c r="PBP49" s="330"/>
      <c r="PBQ49" s="331"/>
      <c r="PBR49" s="332"/>
      <c r="PBS49" s="333"/>
      <c r="PBT49" s="330"/>
      <c r="PBU49" s="331"/>
      <c r="PBV49" s="332"/>
      <c r="PBW49" s="333"/>
      <c r="PBX49" s="330"/>
      <c r="PBY49" s="331"/>
      <c r="PBZ49" s="332"/>
      <c r="PCA49" s="333"/>
      <c r="PCB49" s="330"/>
      <c r="PCC49" s="331"/>
      <c r="PCD49" s="332"/>
      <c r="PCE49" s="333"/>
      <c r="PCF49" s="330"/>
      <c r="PCG49" s="331"/>
      <c r="PCH49" s="332"/>
      <c r="PCI49" s="333"/>
      <c r="PCJ49" s="330"/>
      <c r="PCK49" s="331"/>
      <c r="PCL49" s="332"/>
      <c r="PCM49" s="333"/>
      <c r="PCN49" s="330"/>
      <c r="PCO49" s="331"/>
      <c r="PCP49" s="332"/>
      <c r="PCQ49" s="333"/>
      <c r="PCR49" s="330"/>
      <c r="PCS49" s="331"/>
      <c r="PCT49" s="332"/>
      <c r="PCU49" s="333"/>
      <c r="PCV49" s="330"/>
      <c r="PCW49" s="331"/>
      <c r="PCX49" s="332"/>
      <c r="PCY49" s="333"/>
      <c r="PCZ49" s="330"/>
      <c r="PDA49" s="331"/>
      <c r="PDB49" s="332"/>
      <c r="PDC49" s="333"/>
      <c r="PDD49" s="330"/>
      <c r="PDE49" s="331"/>
      <c r="PDF49" s="332"/>
      <c r="PDG49" s="333"/>
      <c r="PDH49" s="330"/>
      <c r="PDI49" s="331"/>
      <c r="PDJ49" s="332"/>
      <c r="PDK49" s="333"/>
      <c r="PDL49" s="330"/>
      <c r="PDM49" s="331"/>
      <c r="PDN49" s="332"/>
      <c r="PDO49" s="333"/>
      <c r="PDP49" s="330"/>
      <c r="PDQ49" s="331"/>
      <c r="PDR49" s="332"/>
      <c r="PDS49" s="333"/>
      <c r="PDT49" s="330"/>
      <c r="PDU49" s="331"/>
      <c r="PDV49" s="332"/>
      <c r="PDW49" s="333"/>
      <c r="PDX49" s="330"/>
      <c r="PDY49" s="331"/>
      <c r="PDZ49" s="332"/>
      <c r="PEA49" s="333"/>
      <c r="PEB49" s="330"/>
      <c r="PEC49" s="331"/>
      <c r="PED49" s="332"/>
      <c r="PEE49" s="333"/>
      <c r="PEF49" s="330"/>
      <c r="PEG49" s="331"/>
      <c r="PEH49" s="332"/>
      <c r="PEI49" s="333"/>
      <c r="PEJ49" s="330"/>
      <c r="PEK49" s="331"/>
      <c r="PEL49" s="332"/>
      <c r="PEM49" s="333"/>
      <c r="PEN49" s="330"/>
      <c r="PEO49" s="331"/>
      <c r="PEP49" s="332"/>
      <c r="PEQ49" s="333"/>
      <c r="PER49" s="330"/>
      <c r="PES49" s="331"/>
      <c r="PET49" s="332"/>
      <c r="PEU49" s="333"/>
      <c r="PEV49" s="330"/>
      <c r="PEW49" s="331"/>
      <c r="PEX49" s="332"/>
      <c r="PEY49" s="333"/>
      <c r="PEZ49" s="330"/>
      <c r="PFA49" s="331"/>
      <c r="PFB49" s="332"/>
      <c r="PFC49" s="333"/>
      <c r="PFD49" s="330"/>
      <c r="PFE49" s="331"/>
      <c r="PFF49" s="332"/>
      <c r="PFG49" s="333"/>
      <c r="PFH49" s="330"/>
      <c r="PFI49" s="331"/>
      <c r="PFJ49" s="332"/>
      <c r="PFK49" s="333"/>
      <c r="PFL49" s="330"/>
      <c r="PFM49" s="331"/>
      <c r="PFN49" s="332"/>
      <c r="PFO49" s="333"/>
      <c r="PFP49" s="330"/>
      <c r="PFQ49" s="331"/>
      <c r="PFR49" s="332"/>
      <c r="PFS49" s="333"/>
      <c r="PFT49" s="330"/>
      <c r="PFU49" s="331"/>
      <c r="PFV49" s="332"/>
      <c r="PFW49" s="333"/>
      <c r="PFX49" s="330"/>
      <c r="PFY49" s="331"/>
      <c r="PFZ49" s="332"/>
      <c r="PGA49" s="333"/>
      <c r="PGB49" s="330"/>
      <c r="PGC49" s="331"/>
      <c r="PGD49" s="332"/>
      <c r="PGE49" s="333"/>
      <c r="PGF49" s="330"/>
      <c r="PGG49" s="331"/>
      <c r="PGH49" s="332"/>
      <c r="PGI49" s="333"/>
      <c r="PGJ49" s="330"/>
      <c r="PGK49" s="331"/>
      <c r="PGL49" s="332"/>
      <c r="PGM49" s="333"/>
      <c r="PGN49" s="330"/>
      <c r="PGO49" s="331"/>
      <c r="PGP49" s="332"/>
      <c r="PGQ49" s="333"/>
      <c r="PGR49" s="330"/>
      <c r="PGS49" s="331"/>
      <c r="PGT49" s="332"/>
      <c r="PGU49" s="333"/>
      <c r="PGV49" s="330"/>
      <c r="PGW49" s="331"/>
      <c r="PGX49" s="332"/>
      <c r="PGY49" s="333"/>
      <c r="PGZ49" s="330"/>
      <c r="PHA49" s="331"/>
      <c r="PHB49" s="332"/>
      <c r="PHC49" s="333"/>
      <c r="PHD49" s="330"/>
      <c r="PHE49" s="331"/>
      <c r="PHF49" s="332"/>
      <c r="PHG49" s="333"/>
      <c r="PHH49" s="330"/>
      <c r="PHI49" s="331"/>
      <c r="PHJ49" s="332"/>
      <c r="PHK49" s="333"/>
      <c r="PHL49" s="330"/>
      <c r="PHM49" s="331"/>
      <c r="PHN49" s="332"/>
      <c r="PHO49" s="333"/>
      <c r="PHP49" s="330"/>
      <c r="PHQ49" s="331"/>
      <c r="PHR49" s="332"/>
      <c r="PHS49" s="333"/>
      <c r="PHT49" s="330"/>
      <c r="PHU49" s="331"/>
      <c r="PHV49" s="332"/>
      <c r="PHW49" s="333"/>
      <c r="PHX49" s="330"/>
      <c r="PHY49" s="331"/>
      <c r="PHZ49" s="332"/>
      <c r="PIA49" s="333"/>
      <c r="PIB49" s="330"/>
      <c r="PIC49" s="331"/>
      <c r="PID49" s="332"/>
      <c r="PIE49" s="333"/>
      <c r="PIF49" s="330"/>
      <c r="PIG49" s="331"/>
      <c r="PIH49" s="332"/>
      <c r="PII49" s="333"/>
      <c r="PIJ49" s="330"/>
      <c r="PIK49" s="331"/>
      <c r="PIL49" s="332"/>
      <c r="PIM49" s="333"/>
      <c r="PIN49" s="330"/>
      <c r="PIO49" s="331"/>
      <c r="PIP49" s="332"/>
      <c r="PIQ49" s="333"/>
      <c r="PIR49" s="330"/>
      <c r="PIS49" s="331"/>
      <c r="PIT49" s="332"/>
      <c r="PIU49" s="333"/>
      <c r="PIV49" s="330"/>
      <c r="PIW49" s="331"/>
      <c r="PIX49" s="332"/>
      <c r="PIY49" s="333"/>
      <c r="PIZ49" s="330"/>
      <c r="PJA49" s="331"/>
      <c r="PJB49" s="332"/>
      <c r="PJC49" s="333"/>
      <c r="PJD49" s="330"/>
      <c r="PJE49" s="331"/>
      <c r="PJF49" s="332"/>
      <c r="PJG49" s="333"/>
      <c r="PJH49" s="330"/>
      <c r="PJI49" s="331"/>
      <c r="PJJ49" s="332"/>
      <c r="PJK49" s="333"/>
      <c r="PJL49" s="330"/>
      <c r="PJM49" s="331"/>
      <c r="PJN49" s="332"/>
      <c r="PJO49" s="333"/>
      <c r="PJP49" s="330"/>
      <c r="PJQ49" s="331"/>
      <c r="PJR49" s="332"/>
      <c r="PJS49" s="333"/>
      <c r="PJT49" s="330"/>
      <c r="PJU49" s="331"/>
      <c r="PJV49" s="332"/>
      <c r="PJW49" s="333"/>
      <c r="PJX49" s="330"/>
      <c r="PJY49" s="331"/>
      <c r="PJZ49" s="332"/>
      <c r="PKA49" s="333"/>
      <c r="PKB49" s="330"/>
      <c r="PKC49" s="331"/>
      <c r="PKD49" s="332"/>
      <c r="PKE49" s="333"/>
      <c r="PKF49" s="330"/>
      <c r="PKG49" s="331"/>
      <c r="PKH49" s="332"/>
      <c r="PKI49" s="333"/>
      <c r="PKJ49" s="330"/>
      <c r="PKK49" s="331"/>
      <c r="PKL49" s="332"/>
      <c r="PKM49" s="333"/>
      <c r="PKN49" s="330"/>
      <c r="PKO49" s="331"/>
      <c r="PKP49" s="332"/>
      <c r="PKQ49" s="333"/>
      <c r="PKR49" s="330"/>
      <c r="PKS49" s="331"/>
      <c r="PKT49" s="332"/>
      <c r="PKU49" s="333"/>
      <c r="PKV49" s="330"/>
      <c r="PKW49" s="331"/>
      <c r="PKX49" s="332"/>
      <c r="PKY49" s="333"/>
      <c r="PKZ49" s="330"/>
      <c r="PLA49" s="331"/>
      <c r="PLB49" s="332"/>
      <c r="PLC49" s="333"/>
      <c r="PLD49" s="330"/>
      <c r="PLE49" s="331"/>
      <c r="PLF49" s="332"/>
      <c r="PLG49" s="333"/>
      <c r="PLH49" s="330"/>
      <c r="PLI49" s="331"/>
      <c r="PLJ49" s="332"/>
      <c r="PLK49" s="333"/>
      <c r="PLL49" s="330"/>
      <c r="PLM49" s="331"/>
      <c r="PLN49" s="332"/>
      <c r="PLO49" s="333"/>
      <c r="PLP49" s="330"/>
      <c r="PLQ49" s="331"/>
      <c r="PLR49" s="332"/>
      <c r="PLS49" s="333"/>
      <c r="PLT49" s="330"/>
      <c r="PLU49" s="331"/>
      <c r="PLV49" s="332"/>
      <c r="PLW49" s="333"/>
      <c r="PLX49" s="330"/>
      <c r="PLY49" s="331"/>
      <c r="PLZ49" s="332"/>
      <c r="PMA49" s="333"/>
      <c r="PMB49" s="330"/>
      <c r="PMC49" s="331"/>
      <c r="PMD49" s="332"/>
      <c r="PME49" s="333"/>
      <c r="PMF49" s="330"/>
      <c r="PMG49" s="331"/>
      <c r="PMH49" s="332"/>
      <c r="PMI49" s="333"/>
      <c r="PMJ49" s="330"/>
      <c r="PMK49" s="331"/>
      <c r="PML49" s="332"/>
      <c r="PMM49" s="333"/>
      <c r="PMN49" s="330"/>
      <c r="PMO49" s="331"/>
      <c r="PMP49" s="332"/>
      <c r="PMQ49" s="333"/>
      <c r="PMR49" s="330"/>
      <c r="PMS49" s="331"/>
      <c r="PMT49" s="332"/>
      <c r="PMU49" s="333"/>
      <c r="PMV49" s="330"/>
      <c r="PMW49" s="331"/>
      <c r="PMX49" s="332"/>
      <c r="PMY49" s="333"/>
      <c r="PMZ49" s="330"/>
      <c r="PNA49" s="331"/>
      <c r="PNB49" s="332"/>
      <c r="PNC49" s="333"/>
      <c r="PND49" s="330"/>
      <c r="PNE49" s="331"/>
      <c r="PNF49" s="332"/>
      <c r="PNG49" s="333"/>
      <c r="PNH49" s="330"/>
      <c r="PNI49" s="331"/>
      <c r="PNJ49" s="332"/>
      <c r="PNK49" s="333"/>
      <c r="PNL49" s="330"/>
      <c r="PNM49" s="331"/>
      <c r="PNN49" s="332"/>
      <c r="PNO49" s="333"/>
      <c r="PNP49" s="330"/>
      <c r="PNQ49" s="331"/>
      <c r="PNR49" s="332"/>
      <c r="PNS49" s="333"/>
      <c r="PNT49" s="330"/>
      <c r="PNU49" s="331"/>
      <c r="PNV49" s="332"/>
      <c r="PNW49" s="333"/>
      <c r="PNX49" s="330"/>
      <c r="PNY49" s="331"/>
      <c r="PNZ49" s="332"/>
      <c r="POA49" s="333"/>
      <c r="POB49" s="330"/>
      <c r="POC49" s="331"/>
      <c r="POD49" s="332"/>
      <c r="POE49" s="333"/>
      <c r="POF49" s="330"/>
      <c r="POG49" s="331"/>
      <c r="POH49" s="332"/>
      <c r="POI49" s="333"/>
      <c r="POJ49" s="330"/>
      <c r="POK49" s="331"/>
      <c r="POL49" s="332"/>
      <c r="POM49" s="333"/>
      <c r="PON49" s="330"/>
      <c r="POO49" s="331"/>
      <c r="POP49" s="332"/>
      <c r="POQ49" s="333"/>
      <c r="POR49" s="330"/>
      <c r="POS49" s="331"/>
      <c r="POT49" s="332"/>
      <c r="POU49" s="333"/>
      <c r="POV49" s="330"/>
      <c r="POW49" s="331"/>
      <c r="POX49" s="332"/>
      <c r="POY49" s="333"/>
      <c r="POZ49" s="330"/>
      <c r="PPA49" s="331"/>
      <c r="PPB49" s="332"/>
      <c r="PPC49" s="333"/>
      <c r="PPD49" s="330"/>
      <c r="PPE49" s="331"/>
      <c r="PPF49" s="332"/>
      <c r="PPG49" s="333"/>
      <c r="PPH49" s="330"/>
      <c r="PPI49" s="331"/>
      <c r="PPJ49" s="332"/>
      <c r="PPK49" s="333"/>
      <c r="PPL49" s="330"/>
      <c r="PPM49" s="331"/>
      <c r="PPN49" s="332"/>
      <c r="PPO49" s="333"/>
      <c r="PPP49" s="330"/>
      <c r="PPQ49" s="331"/>
      <c r="PPR49" s="332"/>
      <c r="PPS49" s="333"/>
      <c r="PPT49" s="330"/>
      <c r="PPU49" s="331"/>
      <c r="PPV49" s="332"/>
      <c r="PPW49" s="333"/>
      <c r="PPX49" s="330"/>
      <c r="PPY49" s="331"/>
      <c r="PPZ49" s="332"/>
      <c r="PQA49" s="333"/>
      <c r="PQB49" s="330"/>
      <c r="PQC49" s="331"/>
      <c r="PQD49" s="332"/>
      <c r="PQE49" s="333"/>
      <c r="PQF49" s="330"/>
      <c r="PQG49" s="331"/>
      <c r="PQH49" s="332"/>
      <c r="PQI49" s="333"/>
      <c r="PQJ49" s="330"/>
      <c r="PQK49" s="331"/>
      <c r="PQL49" s="332"/>
      <c r="PQM49" s="333"/>
      <c r="PQN49" s="330"/>
      <c r="PQO49" s="331"/>
      <c r="PQP49" s="332"/>
      <c r="PQQ49" s="333"/>
      <c r="PQR49" s="330"/>
      <c r="PQS49" s="331"/>
      <c r="PQT49" s="332"/>
      <c r="PQU49" s="333"/>
      <c r="PQV49" s="330"/>
      <c r="PQW49" s="331"/>
      <c r="PQX49" s="332"/>
      <c r="PQY49" s="333"/>
      <c r="PQZ49" s="330"/>
      <c r="PRA49" s="331"/>
      <c r="PRB49" s="332"/>
      <c r="PRC49" s="333"/>
      <c r="PRD49" s="330"/>
      <c r="PRE49" s="331"/>
      <c r="PRF49" s="332"/>
      <c r="PRG49" s="333"/>
      <c r="PRH49" s="330"/>
      <c r="PRI49" s="331"/>
      <c r="PRJ49" s="332"/>
      <c r="PRK49" s="333"/>
      <c r="PRL49" s="330"/>
      <c r="PRM49" s="331"/>
      <c r="PRN49" s="332"/>
      <c r="PRO49" s="333"/>
      <c r="PRP49" s="330"/>
      <c r="PRQ49" s="331"/>
      <c r="PRR49" s="332"/>
      <c r="PRS49" s="333"/>
      <c r="PRT49" s="330"/>
      <c r="PRU49" s="331"/>
      <c r="PRV49" s="332"/>
      <c r="PRW49" s="333"/>
      <c r="PRX49" s="330"/>
      <c r="PRY49" s="331"/>
      <c r="PRZ49" s="332"/>
      <c r="PSA49" s="333"/>
      <c r="PSB49" s="330"/>
      <c r="PSC49" s="331"/>
      <c r="PSD49" s="332"/>
      <c r="PSE49" s="333"/>
      <c r="PSF49" s="330"/>
      <c r="PSG49" s="331"/>
      <c r="PSH49" s="332"/>
      <c r="PSI49" s="333"/>
      <c r="PSJ49" s="330"/>
      <c r="PSK49" s="331"/>
      <c r="PSL49" s="332"/>
      <c r="PSM49" s="333"/>
      <c r="PSN49" s="330"/>
      <c r="PSO49" s="331"/>
      <c r="PSP49" s="332"/>
      <c r="PSQ49" s="333"/>
      <c r="PSR49" s="330"/>
      <c r="PSS49" s="331"/>
      <c r="PST49" s="332"/>
      <c r="PSU49" s="333"/>
      <c r="PSV49" s="330"/>
      <c r="PSW49" s="331"/>
      <c r="PSX49" s="332"/>
      <c r="PSY49" s="333"/>
      <c r="PSZ49" s="330"/>
      <c r="PTA49" s="331"/>
      <c r="PTB49" s="332"/>
      <c r="PTC49" s="333"/>
      <c r="PTD49" s="330"/>
      <c r="PTE49" s="331"/>
      <c r="PTF49" s="332"/>
      <c r="PTG49" s="333"/>
      <c r="PTH49" s="330"/>
      <c r="PTI49" s="331"/>
      <c r="PTJ49" s="332"/>
      <c r="PTK49" s="333"/>
      <c r="PTL49" s="330"/>
      <c r="PTM49" s="331"/>
      <c r="PTN49" s="332"/>
      <c r="PTO49" s="333"/>
      <c r="PTP49" s="330"/>
      <c r="PTQ49" s="331"/>
      <c r="PTR49" s="332"/>
      <c r="PTS49" s="333"/>
      <c r="PTT49" s="330"/>
      <c r="PTU49" s="331"/>
      <c r="PTV49" s="332"/>
      <c r="PTW49" s="333"/>
      <c r="PTX49" s="330"/>
      <c r="PTY49" s="331"/>
      <c r="PTZ49" s="332"/>
      <c r="PUA49" s="333"/>
      <c r="PUB49" s="330"/>
      <c r="PUC49" s="331"/>
      <c r="PUD49" s="332"/>
      <c r="PUE49" s="333"/>
      <c r="PUF49" s="330"/>
      <c r="PUG49" s="331"/>
      <c r="PUH49" s="332"/>
      <c r="PUI49" s="333"/>
      <c r="PUJ49" s="330"/>
      <c r="PUK49" s="331"/>
      <c r="PUL49" s="332"/>
      <c r="PUM49" s="333"/>
      <c r="PUN49" s="330"/>
      <c r="PUO49" s="331"/>
      <c r="PUP49" s="332"/>
      <c r="PUQ49" s="333"/>
      <c r="PUR49" s="330"/>
      <c r="PUS49" s="331"/>
      <c r="PUT49" s="332"/>
      <c r="PUU49" s="333"/>
      <c r="PUV49" s="330"/>
      <c r="PUW49" s="331"/>
      <c r="PUX49" s="332"/>
      <c r="PUY49" s="333"/>
      <c r="PUZ49" s="330"/>
      <c r="PVA49" s="331"/>
      <c r="PVB49" s="332"/>
      <c r="PVC49" s="333"/>
      <c r="PVD49" s="330"/>
      <c r="PVE49" s="331"/>
      <c r="PVF49" s="332"/>
      <c r="PVG49" s="333"/>
      <c r="PVH49" s="330"/>
      <c r="PVI49" s="331"/>
      <c r="PVJ49" s="332"/>
      <c r="PVK49" s="333"/>
      <c r="PVL49" s="330"/>
      <c r="PVM49" s="331"/>
      <c r="PVN49" s="332"/>
      <c r="PVO49" s="333"/>
      <c r="PVP49" s="330"/>
      <c r="PVQ49" s="331"/>
      <c r="PVR49" s="332"/>
      <c r="PVS49" s="333"/>
      <c r="PVT49" s="330"/>
      <c r="PVU49" s="331"/>
      <c r="PVV49" s="332"/>
      <c r="PVW49" s="333"/>
      <c r="PVX49" s="330"/>
      <c r="PVY49" s="331"/>
      <c r="PVZ49" s="332"/>
      <c r="PWA49" s="333"/>
      <c r="PWB49" s="330"/>
      <c r="PWC49" s="331"/>
      <c r="PWD49" s="332"/>
      <c r="PWE49" s="333"/>
      <c r="PWF49" s="330"/>
      <c r="PWG49" s="331"/>
      <c r="PWH49" s="332"/>
      <c r="PWI49" s="333"/>
      <c r="PWJ49" s="330"/>
      <c r="PWK49" s="331"/>
      <c r="PWL49" s="332"/>
      <c r="PWM49" s="333"/>
      <c r="PWN49" s="330"/>
      <c r="PWO49" s="331"/>
      <c r="PWP49" s="332"/>
      <c r="PWQ49" s="333"/>
      <c r="PWR49" s="330"/>
      <c r="PWS49" s="331"/>
      <c r="PWT49" s="332"/>
      <c r="PWU49" s="333"/>
      <c r="PWV49" s="330"/>
      <c r="PWW49" s="331"/>
      <c r="PWX49" s="332"/>
      <c r="PWY49" s="333"/>
      <c r="PWZ49" s="330"/>
      <c r="PXA49" s="331"/>
      <c r="PXB49" s="332"/>
      <c r="PXC49" s="333"/>
      <c r="PXD49" s="330"/>
      <c r="PXE49" s="331"/>
      <c r="PXF49" s="332"/>
      <c r="PXG49" s="333"/>
      <c r="PXH49" s="330"/>
      <c r="PXI49" s="331"/>
      <c r="PXJ49" s="332"/>
      <c r="PXK49" s="333"/>
      <c r="PXL49" s="330"/>
      <c r="PXM49" s="331"/>
      <c r="PXN49" s="332"/>
      <c r="PXO49" s="333"/>
      <c r="PXP49" s="330"/>
      <c r="PXQ49" s="331"/>
      <c r="PXR49" s="332"/>
      <c r="PXS49" s="333"/>
      <c r="PXT49" s="330"/>
      <c r="PXU49" s="331"/>
      <c r="PXV49" s="332"/>
      <c r="PXW49" s="333"/>
      <c r="PXX49" s="330"/>
      <c r="PXY49" s="331"/>
      <c r="PXZ49" s="332"/>
      <c r="PYA49" s="333"/>
      <c r="PYB49" s="330"/>
      <c r="PYC49" s="331"/>
      <c r="PYD49" s="332"/>
      <c r="PYE49" s="333"/>
      <c r="PYF49" s="330"/>
      <c r="PYG49" s="331"/>
      <c r="PYH49" s="332"/>
      <c r="PYI49" s="333"/>
      <c r="PYJ49" s="330"/>
      <c r="PYK49" s="331"/>
      <c r="PYL49" s="332"/>
      <c r="PYM49" s="333"/>
      <c r="PYN49" s="330"/>
      <c r="PYO49" s="331"/>
      <c r="PYP49" s="332"/>
      <c r="PYQ49" s="333"/>
      <c r="PYR49" s="330"/>
      <c r="PYS49" s="331"/>
      <c r="PYT49" s="332"/>
      <c r="PYU49" s="333"/>
      <c r="PYV49" s="330"/>
      <c r="PYW49" s="331"/>
      <c r="PYX49" s="332"/>
      <c r="PYY49" s="333"/>
      <c r="PYZ49" s="330"/>
      <c r="PZA49" s="331"/>
      <c r="PZB49" s="332"/>
      <c r="PZC49" s="333"/>
      <c r="PZD49" s="330"/>
      <c r="PZE49" s="331"/>
      <c r="PZF49" s="332"/>
      <c r="PZG49" s="333"/>
      <c r="PZH49" s="330"/>
      <c r="PZI49" s="331"/>
      <c r="PZJ49" s="332"/>
      <c r="PZK49" s="333"/>
      <c r="PZL49" s="330"/>
      <c r="PZM49" s="331"/>
      <c r="PZN49" s="332"/>
      <c r="PZO49" s="333"/>
      <c r="PZP49" s="330"/>
      <c r="PZQ49" s="331"/>
      <c r="PZR49" s="332"/>
      <c r="PZS49" s="333"/>
      <c r="PZT49" s="330"/>
      <c r="PZU49" s="331"/>
      <c r="PZV49" s="332"/>
      <c r="PZW49" s="333"/>
      <c r="PZX49" s="330"/>
      <c r="PZY49" s="331"/>
      <c r="PZZ49" s="332"/>
      <c r="QAA49" s="333"/>
      <c r="QAB49" s="330"/>
      <c r="QAC49" s="331"/>
      <c r="QAD49" s="332"/>
      <c r="QAE49" s="333"/>
      <c r="QAF49" s="330"/>
      <c r="QAG49" s="331"/>
      <c r="QAH49" s="332"/>
      <c r="QAI49" s="333"/>
      <c r="QAJ49" s="330"/>
      <c r="QAK49" s="331"/>
      <c r="QAL49" s="332"/>
      <c r="QAM49" s="333"/>
      <c r="QAN49" s="330"/>
      <c r="QAO49" s="331"/>
      <c r="QAP49" s="332"/>
      <c r="QAQ49" s="333"/>
      <c r="QAR49" s="330"/>
      <c r="QAS49" s="331"/>
      <c r="QAT49" s="332"/>
      <c r="QAU49" s="333"/>
      <c r="QAV49" s="330"/>
      <c r="QAW49" s="331"/>
      <c r="QAX49" s="332"/>
      <c r="QAY49" s="333"/>
      <c r="QAZ49" s="330"/>
      <c r="QBA49" s="331"/>
      <c r="QBB49" s="332"/>
      <c r="QBC49" s="333"/>
      <c r="QBD49" s="330"/>
      <c r="QBE49" s="331"/>
      <c r="QBF49" s="332"/>
      <c r="QBG49" s="333"/>
      <c r="QBH49" s="330"/>
      <c r="QBI49" s="331"/>
      <c r="QBJ49" s="332"/>
      <c r="QBK49" s="333"/>
      <c r="QBL49" s="330"/>
      <c r="QBM49" s="331"/>
      <c r="QBN49" s="332"/>
      <c r="QBO49" s="333"/>
      <c r="QBP49" s="330"/>
      <c r="QBQ49" s="331"/>
      <c r="QBR49" s="332"/>
      <c r="QBS49" s="333"/>
      <c r="QBT49" s="330"/>
      <c r="QBU49" s="331"/>
      <c r="QBV49" s="332"/>
      <c r="QBW49" s="333"/>
      <c r="QBX49" s="330"/>
      <c r="QBY49" s="331"/>
      <c r="QBZ49" s="332"/>
      <c r="QCA49" s="333"/>
      <c r="QCB49" s="330"/>
      <c r="QCC49" s="331"/>
      <c r="QCD49" s="332"/>
      <c r="QCE49" s="333"/>
      <c r="QCF49" s="330"/>
      <c r="QCG49" s="331"/>
      <c r="QCH49" s="332"/>
      <c r="QCI49" s="333"/>
      <c r="QCJ49" s="330"/>
      <c r="QCK49" s="331"/>
      <c r="QCL49" s="332"/>
      <c r="QCM49" s="333"/>
      <c r="QCN49" s="330"/>
      <c r="QCO49" s="331"/>
      <c r="QCP49" s="332"/>
      <c r="QCQ49" s="333"/>
      <c r="QCR49" s="330"/>
      <c r="QCS49" s="331"/>
      <c r="QCT49" s="332"/>
      <c r="QCU49" s="333"/>
      <c r="QCV49" s="330"/>
      <c r="QCW49" s="331"/>
      <c r="QCX49" s="332"/>
      <c r="QCY49" s="333"/>
      <c r="QCZ49" s="330"/>
      <c r="QDA49" s="331"/>
      <c r="QDB49" s="332"/>
      <c r="QDC49" s="333"/>
      <c r="QDD49" s="330"/>
      <c r="QDE49" s="331"/>
      <c r="QDF49" s="332"/>
      <c r="QDG49" s="333"/>
      <c r="QDH49" s="330"/>
      <c r="QDI49" s="331"/>
      <c r="QDJ49" s="332"/>
      <c r="QDK49" s="333"/>
      <c r="QDL49" s="330"/>
      <c r="QDM49" s="331"/>
      <c r="QDN49" s="332"/>
      <c r="QDO49" s="333"/>
      <c r="QDP49" s="330"/>
      <c r="QDQ49" s="331"/>
      <c r="QDR49" s="332"/>
      <c r="QDS49" s="333"/>
      <c r="QDT49" s="330"/>
      <c r="QDU49" s="331"/>
      <c r="QDV49" s="332"/>
      <c r="QDW49" s="333"/>
      <c r="QDX49" s="330"/>
      <c r="QDY49" s="331"/>
      <c r="QDZ49" s="332"/>
      <c r="QEA49" s="333"/>
      <c r="QEB49" s="330"/>
      <c r="QEC49" s="331"/>
      <c r="QED49" s="332"/>
      <c r="QEE49" s="333"/>
      <c r="QEF49" s="330"/>
      <c r="QEG49" s="331"/>
      <c r="QEH49" s="332"/>
      <c r="QEI49" s="333"/>
      <c r="QEJ49" s="330"/>
      <c r="QEK49" s="331"/>
      <c r="QEL49" s="332"/>
      <c r="QEM49" s="333"/>
      <c r="QEN49" s="330"/>
      <c r="QEO49" s="331"/>
      <c r="QEP49" s="332"/>
      <c r="QEQ49" s="333"/>
      <c r="QER49" s="330"/>
      <c r="QES49" s="331"/>
      <c r="QET49" s="332"/>
      <c r="QEU49" s="333"/>
      <c r="QEV49" s="330"/>
      <c r="QEW49" s="331"/>
      <c r="QEX49" s="332"/>
      <c r="QEY49" s="333"/>
      <c r="QEZ49" s="330"/>
      <c r="QFA49" s="331"/>
      <c r="QFB49" s="332"/>
      <c r="QFC49" s="333"/>
      <c r="QFD49" s="330"/>
      <c r="QFE49" s="331"/>
      <c r="QFF49" s="332"/>
      <c r="QFG49" s="333"/>
      <c r="QFH49" s="330"/>
      <c r="QFI49" s="331"/>
      <c r="QFJ49" s="332"/>
      <c r="QFK49" s="333"/>
      <c r="QFL49" s="330"/>
      <c r="QFM49" s="331"/>
      <c r="QFN49" s="332"/>
      <c r="QFO49" s="333"/>
      <c r="QFP49" s="330"/>
      <c r="QFQ49" s="331"/>
      <c r="QFR49" s="332"/>
      <c r="QFS49" s="333"/>
      <c r="QFT49" s="330"/>
      <c r="QFU49" s="331"/>
      <c r="QFV49" s="332"/>
      <c r="QFW49" s="333"/>
      <c r="QFX49" s="330"/>
      <c r="QFY49" s="331"/>
      <c r="QFZ49" s="332"/>
      <c r="QGA49" s="333"/>
      <c r="QGB49" s="330"/>
      <c r="QGC49" s="331"/>
      <c r="QGD49" s="332"/>
      <c r="QGE49" s="333"/>
      <c r="QGF49" s="330"/>
      <c r="QGG49" s="331"/>
      <c r="QGH49" s="332"/>
      <c r="QGI49" s="333"/>
      <c r="QGJ49" s="330"/>
      <c r="QGK49" s="331"/>
      <c r="QGL49" s="332"/>
      <c r="QGM49" s="333"/>
      <c r="QGN49" s="330"/>
      <c r="QGO49" s="331"/>
      <c r="QGP49" s="332"/>
      <c r="QGQ49" s="333"/>
      <c r="QGR49" s="330"/>
      <c r="QGS49" s="331"/>
      <c r="QGT49" s="332"/>
      <c r="QGU49" s="333"/>
      <c r="QGV49" s="330"/>
      <c r="QGW49" s="331"/>
      <c r="QGX49" s="332"/>
      <c r="QGY49" s="333"/>
      <c r="QGZ49" s="330"/>
      <c r="QHA49" s="331"/>
      <c r="QHB49" s="332"/>
      <c r="QHC49" s="333"/>
      <c r="QHD49" s="330"/>
      <c r="QHE49" s="331"/>
      <c r="QHF49" s="332"/>
      <c r="QHG49" s="333"/>
      <c r="QHH49" s="330"/>
      <c r="QHI49" s="331"/>
      <c r="QHJ49" s="332"/>
      <c r="QHK49" s="333"/>
      <c r="QHL49" s="330"/>
      <c r="QHM49" s="331"/>
      <c r="QHN49" s="332"/>
      <c r="QHO49" s="333"/>
      <c r="QHP49" s="330"/>
      <c r="QHQ49" s="331"/>
      <c r="QHR49" s="332"/>
      <c r="QHS49" s="333"/>
      <c r="QHT49" s="330"/>
      <c r="QHU49" s="331"/>
      <c r="QHV49" s="332"/>
      <c r="QHW49" s="333"/>
      <c r="QHX49" s="330"/>
      <c r="QHY49" s="331"/>
      <c r="QHZ49" s="332"/>
      <c r="QIA49" s="333"/>
      <c r="QIB49" s="330"/>
      <c r="QIC49" s="331"/>
      <c r="QID49" s="332"/>
      <c r="QIE49" s="333"/>
      <c r="QIF49" s="330"/>
      <c r="QIG49" s="331"/>
      <c r="QIH49" s="332"/>
      <c r="QII49" s="333"/>
      <c r="QIJ49" s="330"/>
      <c r="QIK49" s="331"/>
      <c r="QIL49" s="332"/>
      <c r="QIM49" s="333"/>
      <c r="QIN49" s="330"/>
      <c r="QIO49" s="331"/>
      <c r="QIP49" s="332"/>
      <c r="QIQ49" s="333"/>
      <c r="QIR49" s="330"/>
      <c r="QIS49" s="331"/>
      <c r="QIT49" s="332"/>
      <c r="QIU49" s="333"/>
      <c r="QIV49" s="330"/>
      <c r="QIW49" s="331"/>
      <c r="QIX49" s="332"/>
      <c r="QIY49" s="333"/>
      <c r="QIZ49" s="330"/>
      <c r="QJA49" s="331"/>
      <c r="QJB49" s="332"/>
      <c r="QJC49" s="333"/>
      <c r="QJD49" s="330"/>
      <c r="QJE49" s="331"/>
      <c r="QJF49" s="332"/>
      <c r="QJG49" s="333"/>
      <c r="QJH49" s="330"/>
      <c r="QJI49" s="331"/>
      <c r="QJJ49" s="332"/>
      <c r="QJK49" s="333"/>
      <c r="QJL49" s="330"/>
      <c r="QJM49" s="331"/>
      <c r="QJN49" s="332"/>
      <c r="QJO49" s="333"/>
      <c r="QJP49" s="330"/>
      <c r="QJQ49" s="331"/>
      <c r="QJR49" s="332"/>
      <c r="QJS49" s="333"/>
      <c r="QJT49" s="330"/>
      <c r="QJU49" s="331"/>
      <c r="QJV49" s="332"/>
      <c r="QJW49" s="333"/>
      <c r="QJX49" s="330"/>
      <c r="QJY49" s="331"/>
      <c r="QJZ49" s="332"/>
      <c r="QKA49" s="333"/>
      <c r="QKB49" s="330"/>
      <c r="QKC49" s="331"/>
      <c r="QKD49" s="332"/>
      <c r="QKE49" s="333"/>
      <c r="QKF49" s="330"/>
      <c r="QKG49" s="331"/>
      <c r="QKH49" s="332"/>
      <c r="QKI49" s="333"/>
      <c r="QKJ49" s="330"/>
      <c r="QKK49" s="331"/>
      <c r="QKL49" s="332"/>
      <c r="QKM49" s="333"/>
      <c r="QKN49" s="330"/>
      <c r="QKO49" s="331"/>
      <c r="QKP49" s="332"/>
      <c r="QKQ49" s="333"/>
      <c r="QKR49" s="330"/>
      <c r="QKS49" s="331"/>
      <c r="QKT49" s="332"/>
      <c r="QKU49" s="333"/>
      <c r="QKV49" s="330"/>
      <c r="QKW49" s="331"/>
      <c r="QKX49" s="332"/>
      <c r="QKY49" s="333"/>
      <c r="QKZ49" s="330"/>
      <c r="QLA49" s="331"/>
      <c r="QLB49" s="332"/>
      <c r="QLC49" s="333"/>
      <c r="QLD49" s="330"/>
      <c r="QLE49" s="331"/>
      <c r="QLF49" s="332"/>
      <c r="QLG49" s="333"/>
      <c r="QLH49" s="330"/>
      <c r="QLI49" s="331"/>
      <c r="QLJ49" s="332"/>
      <c r="QLK49" s="333"/>
      <c r="QLL49" s="330"/>
      <c r="QLM49" s="331"/>
      <c r="QLN49" s="332"/>
      <c r="QLO49" s="333"/>
      <c r="QLP49" s="330"/>
      <c r="QLQ49" s="331"/>
      <c r="QLR49" s="332"/>
      <c r="QLS49" s="333"/>
      <c r="QLT49" s="330"/>
      <c r="QLU49" s="331"/>
      <c r="QLV49" s="332"/>
      <c r="QLW49" s="333"/>
      <c r="QLX49" s="330"/>
      <c r="QLY49" s="331"/>
      <c r="QLZ49" s="332"/>
      <c r="QMA49" s="333"/>
      <c r="QMB49" s="330"/>
      <c r="QMC49" s="331"/>
      <c r="QMD49" s="332"/>
      <c r="QME49" s="333"/>
      <c r="QMF49" s="330"/>
      <c r="QMG49" s="331"/>
      <c r="QMH49" s="332"/>
      <c r="QMI49" s="333"/>
      <c r="QMJ49" s="330"/>
      <c r="QMK49" s="331"/>
      <c r="QML49" s="332"/>
      <c r="QMM49" s="333"/>
      <c r="QMN49" s="330"/>
      <c r="QMO49" s="331"/>
      <c r="QMP49" s="332"/>
      <c r="QMQ49" s="333"/>
      <c r="QMR49" s="330"/>
      <c r="QMS49" s="331"/>
      <c r="QMT49" s="332"/>
      <c r="QMU49" s="333"/>
      <c r="QMV49" s="330"/>
      <c r="QMW49" s="331"/>
      <c r="QMX49" s="332"/>
      <c r="QMY49" s="333"/>
      <c r="QMZ49" s="330"/>
      <c r="QNA49" s="331"/>
      <c r="QNB49" s="332"/>
      <c r="QNC49" s="333"/>
      <c r="QND49" s="330"/>
      <c r="QNE49" s="331"/>
      <c r="QNF49" s="332"/>
      <c r="QNG49" s="333"/>
      <c r="QNH49" s="330"/>
      <c r="QNI49" s="331"/>
      <c r="QNJ49" s="332"/>
      <c r="QNK49" s="333"/>
      <c r="QNL49" s="330"/>
      <c r="QNM49" s="331"/>
      <c r="QNN49" s="332"/>
      <c r="QNO49" s="333"/>
      <c r="QNP49" s="330"/>
      <c r="QNQ49" s="331"/>
      <c r="QNR49" s="332"/>
      <c r="QNS49" s="333"/>
      <c r="QNT49" s="330"/>
      <c r="QNU49" s="331"/>
      <c r="QNV49" s="332"/>
      <c r="QNW49" s="333"/>
      <c r="QNX49" s="330"/>
      <c r="QNY49" s="331"/>
      <c r="QNZ49" s="332"/>
      <c r="QOA49" s="333"/>
      <c r="QOB49" s="330"/>
      <c r="QOC49" s="331"/>
      <c r="QOD49" s="332"/>
      <c r="QOE49" s="333"/>
      <c r="QOF49" s="330"/>
      <c r="QOG49" s="331"/>
      <c r="QOH49" s="332"/>
      <c r="QOI49" s="333"/>
      <c r="QOJ49" s="330"/>
      <c r="QOK49" s="331"/>
      <c r="QOL49" s="332"/>
      <c r="QOM49" s="333"/>
      <c r="QON49" s="330"/>
      <c r="QOO49" s="331"/>
      <c r="QOP49" s="332"/>
      <c r="QOQ49" s="333"/>
      <c r="QOR49" s="330"/>
      <c r="QOS49" s="331"/>
      <c r="QOT49" s="332"/>
      <c r="QOU49" s="333"/>
      <c r="QOV49" s="330"/>
      <c r="QOW49" s="331"/>
      <c r="QOX49" s="332"/>
      <c r="QOY49" s="333"/>
      <c r="QOZ49" s="330"/>
      <c r="QPA49" s="331"/>
      <c r="QPB49" s="332"/>
      <c r="QPC49" s="333"/>
      <c r="QPD49" s="330"/>
      <c r="QPE49" s="331"/>
      <c r="QPF49" s="332"/>
      <c r="QPG49" s="333"/>
      <c r="QPH49" s="330"/>
      <c r="QPI49" s="331"/>
      <c r="QPJ49" s="332"/>
      <c r="QPK49" s="333"/>
      <c r="QPL49" s="330"/>
      <c r="QPM49" s="331"/>
      <c r="QPN49" s="332"/>
      <c r="QPO49" s="333"/>
      <c r="QPP49" s="330"/>
      <c r="QPQ49" s="331"/>
      <c r="QPR49" s="332"/>
      <c r="QPS49" s="333"/>
      <c r="QPT49" s="330"/>
      <c r="QPU49" s="331"/>
      <c r="QPV49" s="332"/>
      <c r="QPW49" s="333"/>
      <c r="QPX49" s="330"/>
      <c r="QPY49" s="331"/>
      <c r="QPZ49" s="332"/>
      <c r="QQA49" s="333"/>
      <c r="QQB49" s="330"/>
      <c r="QQC49" s="331"/>
      <c r="QQD49" s="332"/>
      <c r="QQE49" s="333"/>
      <c r="QQF49" s="330"/>
      <c r="QQG49" s="331"/>
      <c r="QQH49" s="332"/>
      <c r="QQI49" s="333"/>
      <c r="QQJ49" s="330"/>
      <c r="QQK49" s="331"/>
      <c r="QQL49" s="332"/>
      <c r="QQM49" s="333"/>
      <c r="QQN49" s="330"/>
      <c r="QQO49" s="331"/>
      <c r="QQP49" s="332"/>
      <c r="QQQ49" s="333"/>
      <c r="QQR49" s="330"/>
      <c r="QQS49" s="331"/>
      <c r="QQT49" s="332"/>
      <c r="QQU49" s="333"/>
      <c r="QQV49" s="330"/>
      <c r="QQW49" s="331"/>
      <c r="QQX49" s="332"/>
      <c r="QQY49" s="333"/>
      <c r="QQZ49" s="330"/>
      <c r="QRA49" s="331"/>
      <c r="QRB49" s="332"/>
      <c r="QRC49" s="333"/>
      <c r="QRD49" s="330"/>
      <c r="QRE49" s="331"/>
      <c r="QRF49" s="332"/>
      <c r="QRG49" s="333"/>
      <c r="QRH49" s="330"/>
      <c r="QRI49" s="331"/>
      <c r="QRJ49" s="332"/>
      <c r="QRK49" s="333"/>
      <c r="QRL49" s="330"/>
      <c r="QRM49" s="331"/>
      <c r="QRN49" s="332"/>
      <c r="QRO49" s="333"/>
      <c r="QRP49" s="330"/>
      <c r="QRQ49" s="331"/>
      <c r="QRR49" s="332"/>
      <c r="QRS49" s="333"/>
      <c r="QRT49" s="330"/>
      <c r="QRU49" s="331"/>
      <c r="QRV49" s="332"/>
      <c r="QRW49" s="333"/>
      <c r="QRX49" s="330"/>
      <c r="QRY49" s="331"/>
      <c r="QRZ49" s="332"/>
      <c r="QSA49" s="333"/>
      <c r="QSB49" s="330"/>
      <c r="QSC49" s="331"/>
      <c r="QSD49" s="332"/>
      <c r="QSE49" s="333"/>
      <c r="QSF49" s="330"/>
      <c r="QSG49" s="331"/>
      <c r="QSH49" s="332"/>
      <c r="QSI49" s="333"/>
      <c r="QSJ49" s="330"/>
      <c r="QSK49" s="331"/>
      <c r="QSL49" s="332"/>
      <c r="QSM49" s="333"/>
      <c r="QSN49" s="330"/>
      <c r="QSO49" s="331"/>
      <c r="QSP49" s="332"/>
      <c r="QSQ49" s="333"/>
      <c r="QSR49" s="330"/>
      <c r="QSS49" s="331"/>
      <c r="QST49" s="332"/>
      <c r="QSU49" s="333"/>
      <c r="QSV49" s="330"/>
      <c r="QSW49" s="331"/>
      <c r="QSX49" s="332"/>
      <c r="QSY49" s="333"/>
      <c r="QSZ49" s="330"/>
      <c r="QTA49" s="331"/>
      <c r="QTB49" s="332"/>
      <c r="QTC49" s="333"/>
      <c r="QTD49" s="330"/>
      <c r="QTE49" s="331"/>
      <c r="QTF49" s="332"/>
      <c r="QTG49" s="333"/>
      <c r="QTH49" s="330"/>
      <c r="QTI49" s="331"/>
      <c r="QTJ49" s="332"/>
      <c r="QTK49" s="333"/>
      <c r="QTL49" s="330"/>
      <c r="QTM49" s="331"/>
      <c r="QTN49" s="332"/>
      <c r="QTO49" s="333"/>
      <c r="QTP49" s="330"/>
      <c r="QTQ49" s="331"/>
      <c r="QTR49" s="332"/>
      <c r="QTS49" s="333"/>
      <c r="QTT49" s="330"/>
      <c r="QTU49" s="331"/>
      <c r="QTV49" s="332"/>
      <c r="QTW49" s="333"/>
      <c r="QTX49" s="330"/>
      <c r="QTY49" s="331"/>
      <c r="QTZ49" s="332"/>
      <c r="QUA49" s="333"/>
      <c r="QUB49" s="330"/>
      <c r="QUC49" s="331"/>
      <c r="QUD49" s="332"/>
      <c r="QUE49" s="333"/>
      <c r="QUF49" s="330"/>
      <c r="QUG49" s="331"/>
      <c r="QUH49" s="332"/>
      <c r="QUI49" s="333"/>
      <c r="QUJ49" s="330"/>
      <c r="QUK49" s="331"/>
      <c r="QUL49" s="332"/>
      <c r="QUM49" s="333"/>
      <c r="QUN49" s="330"/>
      <c r="QUO49" s="331"/>
      <c r="QUP49" s="332"/>
      <c r="QUQ49" s="333"/>
      <c r="QUR49" s="330"/>
      <c r="QUS49" s="331"/>
      <c r="QUT49" s="332"/>
      <c r="QUU49" s="333"/>
      <c r="QUV49" s="330"/>
      <c r="QUW49" s="331"/>
      <c r="QUX49" s="332"/>
      <c r="QUY49" s="333"/>
      <c r="QUZ49" s="330"/>
      <c r="QVA49" s="331"/>
      <c r="QVB49" s="332"/>
      <c r="QVC49" s="333"/>
      <c r="QVD49" s="330"/>
      <c r="QVE49" s="331"/>
      <c r="QVF49" s="332"/>
      <c r="QVG49" s="333"/>
      <c r="QVH49" s="330"/>
      <c r="QVI49" s="331"/>
      <c r="QVJ49" s="332"/>
      <c r="QVK49" s="333"/>
      <c r="QVL49" s="330"/>
      <c r="QVM49" s="331"/>
      <c r="QVN49" s="332"/>
      <c r="QVO49" s="333"/>
      <c r="QVP49" s="330"/>
      <c r="QVQ49" s="331"/>
      <c r="QVR49" s="332"/>
      <c r="QVS49" s="333"/>
      <c r="QVT49" s="330"/>
      <c r="QVU49" s="331"/>
      <c r="QVV49" s="332"/>
      <c r="QVW49" s="333"/>
      <c r="QVX49" s="330"/>
      <c r="QVY49" s="331"/>
      <c r="QVZ49" s="332"/>
      <c r="QWA49" s="333"/>
      <c r="QWB49" s="330"/>
      <c r="QWC49" s="331"/>
      <c r="QWD49" s="332"/>
      <c r="QWE49" s="333"/>
      <c r="QWF49" s="330"/>
      <c r="QWG49" s="331"/>
      <c r="QWH49" s="332"/>
      <c r="QWI49" s="333"/>
      <c r="QWJ49" s="330"/>
      <c r="QWK49" s="331"/>
      <c r="QWL49" s="332"/>
      <c r="QWM49" s="333"/>
      <c r="QWN49" s="330"/>
      <c r="QWO49" s="331"/>
      <c r="QWP49" s="332"/>
      <c r="QWQ49" s="333"/>
      <c r="QWR49" s="330"/>
      <c r="QWS49" s="331"/>
      <c r="QWT49" s="332"/>
      <c r="QWU49" s="333"/>
      <c r="QWV49" s="330"/>
      <c r="QWW49" s="331"/>
      <c r="QWX49" s="332"/>
      <c r="QWY49" s="333"/>
      <c r="QWZ49" s="330"/>
      <c r="QXA49" s="331"/>
      <c r="QXB49" s="332"/>
      <c r="QXC49" s="333"/>
      <c r="QXD49" s="330"/>
      <c r="QXE49" s="331"/>
      <c r="QXF49" s="332"/>
      <c r="QXG49" s="333"/>
      <c r="QXH49" s="330"/>
      <c r="QXI49" s="331"/>
      <c r="QXJ49" s="332"/>
      <c r="QXK49" s="333"/>
      <c r="QXL49" s="330"/>
      <c r="QXM49" s="331"/>
      <c r="QXN49" s="332"/>
      <c r="QXO49" s="333"/>
      <c r="QXP49" s="330"/>
      <c r="QXQ49" s="331"/>
      <c r="QXR49" s="332"/>
      <c r="QXS49" s="333"/>
      <c r="QXT49" s="330"/>
      <c r="QXU49" s="331"/>
      <c r="QXV49" s="332"/>
      <c r="QXW49" s="333"/>
      <c r="QXX49" s="330"/>
      <c r="QXY49" s="331"/>
      <c r="QXZ49" s="332"/>
      <c r="QYA49" s="333"/>
      <c r="QYB49" s="330"/>
      <c r="QYC49" s="331"/>
      <c r="QYD49" s="332"/>
      <c r="QYE49" s="333"/>
      <c r="QYF49" s="330"/>
      <c r="QYG49" s="331"/>
      <c r="QYH49" s="332"/>
      <c r="QYI49" s="333"/>
      <c r="QYJ49" s="330"/>
      <c r="QYK49" s="331"/>
      <c r="QYL49" s="332"/>
      <c r="QYM49" s="333"/>
      <c r="QYN49" s="330"/>
      <c r="QYO49" s="331"/>
      <c r="QYP49" s="332"/>
      <c r="QYQ49" s="333"/>
      <c r="QYR49" s="330"/>
      <c r="QYS49" s="331"/>
      <c r="QYT49" s="332"/>
      <c r="QYU49" s="333"/>
      <c r="QYV49" s="330"/>
      <c r="QYW49" s="331"/>
      <c r="QYX49" s="332"/>
      <c r="QYY49" s="333"/>
      <c r="QYZ49" s="330"/>
      <c r="QZA49" s="331"/>
      <c r="QZB49" s="332"/>
      <c r="QZC49" s="333"/>
      <c r="QZD49" s="330"/>
      <c r="QZE49" s="331"/>
      <c r="QZF49" s="332"/>
      <c r="QZG49" s="333"/>
      <c r="QZH49" s="330"/>
      <c r="QZI49" s="331"/>
      <c r="QZJ49" s="332"/>
      <c r="QZK49" s="333"/>
      <c r="QZL49" s="330"/>
      <c r="QZM49" s="331"/>
      <c r="QZN49" s="332"/>
      <c r="QZO49" s="333"/>
      <c r="QZP49" s="330"/>
      <c r="QZQ49" s="331"/>
      <c r="QZR49" s="332"/>
      <c r="QZS49" s="333"/>
      <c r="QZT49" s="330"/>
      <c r="QZU49" s="331"/>
      <c r="QZV49" s="332"/>
      <c r="QZW49" s="333"/>
      <c r="QZX49" s="330"/>
      <c r="QZY49" s="331"/>
      <c r="QZZ49" s="332"/>
      <c r="RAA49" s="333"/>
      <c r="RAB49" s="330"/>
      <c r="RAC49" s="331"/>
      <c r="RAD49" s="332"/>
      <c r="RAE49" s="333"/>
      <c r="RAF49" s="330"/>
      <c r="RAG49" s="331"/>
      <c r="RAH49" s="332"/>
      <c r="RAI49" s="333"/>
      <c r="RAJ49" s="330"/>
      <c r="RAK49" s="331"/>
      <c r="RAL49" s="332"/>
      <c r="RAM49" s="333"/>
      <c r="RAN49" s="330"/>
      <c r="RAO49" s="331"/>
      <c r="RAP49" s="332"/>
      <c r="RAQ49" s="333"/>
      <c r="RAR49" s="330"/>
      <c r="RAS49" s="331"/>
      <c r="RAT49" s="332"/>
      <c r="RAU49" s="333"/>
      <c r="RAV49" s="330"/>
      <c r="RAW49" s="331"/>
      <c r="RAX49" s="332"/>
      <c r="RAY49" s="333"/>
      <c r="RAZ49" s="330"/>
      <c r="RBA49" s="331"/>
      <c r="RBB49" s="332"/>
      <c r="RBC49" s="333"/>
      <c r="RBD49" s="330"/>
      <c r="RBE49" s="331"/>
      <c r="RBF49" s="332"/>
      <c r="RBG49" s="333"/>
      <c r="RBH49" s="330"/>
      <c r="RBI49" s="331"/>
      <c r="RBJ49" s="332"/>
      <c r="RBK49" s="333"/>
      <c r="RBL49" s="330"/>
      <c r="RBM49" s="331"/>
      <c r="RBN49" s="332"/>
      <c r="RBO49" s="333"/>
      <c r="RBP49" s="330"/>
      <c r="RBQ49" s="331"/>
      <c r="RBR49" s="332"/>
      <c r="RBS49" s="333"/>
      <c r="RBT49" s="330"/>
      <c r="RBU49" s="331"/>
      <c r="RBV49" s="332"/>
      <c r="RBW49" s="333"/>
      <c r="RBX49" s="330"/>
      <c r="RBY49" s="331"/>
      <c r="RBZ49" s="332"/>
      <c r="RCA49" s="333"/>
      <c r="RCB49" s="330"/>
      <c r="RCC49" s="331"/>
      <c r="RCD49" s="332"/>
      <c r="RCE49" s="333"/>
      <c r="RCF49" s="330"/>
      <c r="RCG49" s="331"/>
      <c r="RCH49" s="332"/>
      <c r="RCI49" s="333"/>
      <c r="RCJ49" s="330"/>
      <c r="RCK49" s="331"/>
      <c r="RCL49" s="332"/>
      <c r="RCM49" s="333"/>
      <c r="RCN49" s="330"/>
      <c r="RCO49" s="331"/>
      <c r="RCP49" s="332"/>
      <c r="RCQ49" s="333"/>
      <c r="RCR49" s="330"/>
      <c r="RCS49" s="331"/>
      <c r="RCT49" s="332"/>
      <c r="RCU49" s="333"/>
      <c r="RCV49" s="330"/>
      <c r="RCW49" s="331"/>
      <c r="RCX49" s="332"/>
      <c r="RCY49" s="333"/>
      <c r="RCZ49" s="330"/>
      <c r="RDA49" s="331"/>
      <c r="RDB49" s="332"/>
      <c r="RDC49" s="333"/>
      <c r="RDD49" s="330"/>
      <c r="RDE49" s="331"/>
      <c r="RDF49" s="332"/>
      <c r="RDG49" s="333"/>
      <c r="RDH49" s="330"/>
      <c r="RDI49" s="331"/>
      <c r="RDJ49" s="332"/>
      <c r="RDK49" s="333"/>
      <c r="RDL49" s="330"/>
      <c r="RDM49" s="331"/>
      <c r="RDN49" s="332"/>
      <c r="RDO49" s="333"/>
      <c r="RDP49" s="330"/>
      <c r="RDQ49" s="331"/>
      <c r="RDR49" s="332"/>
      <c r="RDS49" s="333"/>
      <c r="RDT49" s="330"/>
      <c r="RDU49" s="331"/>
      <c r="RDV49" s="332"/>
      <c r="RDW49" s="333"/>
      <c r="RDX49" s="330"/>
      <c r="RDY49" s="331"/>
      <c r="RDZ49" s="332"/>
      <c r="REA49" s="333"/>
      <c r="REB49" s="330"/>
      <c r="REC49" s="331"/>
      <c r="RED49" s="332"/>
      <c r="REE49" s="333"/>
      <c r="REF49" s="330"/>
      <c r="REG49" s="331"/>
      <c r="REH49" s="332"/>
      <c r="REI49" s="333"/>
      <c r="REJ49" s="330"/>
      <c r="REK49" s="331"/>
      <c r="REL49" s="332"/>
      <c r="REM49" s="333"/>
      <c r="REN49" s="330"/>
      <c r="REO49" s="331"/>
      <c r="REP49" s="332"/>
      <c r="REQ49" s="333"/>
      <c r="RER49" s="330"/>
      <c r="RES49" s="331"/>
      <c r="RET49" s="332"/>
      <c r="REU49" s="333"/>
      <c r="REV49" s="330"/>
      <c r="REW49" s="331"/>
      <c r="REX49" s="332"/>
      <c r="REY49" s="333"/>
      <c r="REZ49" s="330"/>
      <c r="RFA49" s="331"/>
      <c r="RFB49" s="332"/>
      <c r="RFC49" s="333"/>
      <c r="RFD49" s="330"/>
      <c r="RFE49" s="331"/>
      <c r="RFF49" s="332"/>
      <c r="RFG49" s="333"/>
      <c r="RFH49" s="330"/>
      <c r="RFI49" s="331"/>
      <c r="RFJ49" s="332"/>
      <c r="RFK49" s="333"/>
      <c r="RFL49" s="330"/>
      <c r="RFM49" s="331"/>
      <c r="RFN49" s="332"/>
      <c r="RFO49" s="333"/>
      <c r="RFP49" s="330"/>
      <c r="RFQ49" s="331"/>
      <c r="RFR49" s="332"/>
      <c r="RFS49" s="333"/>
      <c r="RFT49" s="330"/>
      <c r="RFU49" s="331"/>
      <c r="RFV49" s="332"/>
      <c r="RFW49" s="333"/>
      <c r="RFX49" s="330"/>
      <c r="RFY49" s="331"/>
      <c r="RFZ49" s="332"/>
      <c r="RGA49" s="333"/>
      <c r="RGB49" s="330"/>
      <c r="RGC49" s="331"/>
      <c r="RGD49" s="332"/>
      <c r="RGE49" s="333"/>
      <c r="RGF49" s="330"/>
      <c r="RGG49" s="331"/>
      <c r="RGH49" s="332"/>
      <c r="RGI49" s="333"/>
      <c r="RGJ49" s="330"/>
      <c r="RGK49" s="331"/>
      <c r="RGL49" s="332"/>
      <c r="RGM49" s="333"/>
      <c r="RGN49" s="330"/>
      <c r="RGO49" s="331"/>
      <c r="RGP49" s="332"/>
      <c r="RGQ49" s="333"/>
      <c r="RGR49" s="330"/>
      <c r="RGS49" s="331"/>
      <c r="RGT49" s="332"/>
      <c r="RGU49" s="333"/>
      <c r="RGV49" s="330"/>
      <c r="RGW49" s="331"/>
      <c r="RGX49" s="332"/>
      <c r="RGY49" s="333"/>
      <c r="RGZ49" s="330"/>
      <c r="RHA49" s="331"/>
      <c r="RHB49" s="332"/>
      <c r="RHC49" s="333"/>
      <c r="RHD49" s="330"/>
      <c r="RHE49" s="331"/>
      <c r="RHF49" s="332"/>
      <c r="RHG49" s="333"/>
      <c r="RHH49" s="330"/>
      <c r="RHI49" s="331"/>
      <c r="RHJ49" s="332"/>
      <c r="RHK49" s="333"/>
      <c r="RHL49" s="330"/>
      <c r="RHM49" s="331"/>
      <c r="RHN49" s="332"/>
      <c r="RHO49" s="333"/>
      <c r="RHP49" s="330"/>
      <c r="RHQ49" s="331"/>
      <c r="RHR49" s="332"/>
      <c r="RHS49" s="333"/>
      <c r="RHT49" s="330"/>
      <c r="RHU49" s="331"/>
      <c r="RHV49" s="332"/>
      <c r="RHW49" s="333"/>
      <c r="RHX49" s="330"/>
      <c r="RHY49" s="331"/>
      <c r="RHZ49" s="332"/>
      <c r="RIA49" s="333"/>
      <c r="RIB49" s="330"/>
      <c r="RIC49" s="331"/>
      <c r="RID49" s="332"/>
      <c r="RIE49" s="333"/>
      <c r="RIF49" s="330"/>
      <c r="RIG49" s="331"/>
      <c r="RIH49" s="332"/>
      <c r="RII49" s="333"/>
      <c r="RIJ49" s="330"/>
      <c r="RIK49" s="331"/>
      <c r="RIL49" s="332"/>
      <c r="RIM49" s="333"/>
      <c r="RIN49" s="330"/>
      <c r="RIO49" s="331"/>
      <c r="RIP49" s="332"/>
      <c r="RIQ49" s="333"/>
      <c r="RIR49" s="330"/>
      <c r="RIS49" s="331"/>
      <c r="RIT49" s="332"/>
      <c r="RIU49" s="333"/>
      <c r="RIV49" s="330"/>
      <c r="RIW49" s="331"/>
      <c r="RIX49" s="332"/>
      <c r="RIY49" s="333"/>
      <c r="RIZ49" s="330"/>
      <c r="RJA49" s="331"/>
      <c r="RJB49" s="332"/>
      <c r="RJC49" s="333"/>
      <c r="RJD49" s="330"/>
      <c r="RJE49" s="331"/>
      <c r="RJF49" s="332"/>
      <c r="RJG49" s="333"/>
      <c r="RJH49" s="330"/>
      <c r="RJI49" s="331"/>
      <c r="RJJ49" s="332"/>
      <c r="RJK49" s="333"/>
      <c r="RJL49" s="330"/>
      <c r="RJM49" s="331"/>
      <c r="RJN49" s="332"/>
      <c r="RJO49" s="333"/>
      <c r="RJP49" s="330"/>
      <c r="RJQ49" s="331"/>
      <c r="RJR49" s="332"/>
      <c r="RJS49" s="333"/>
      <c r="RJT49" s="330"/>
      <c r="RJU49" s="331"/>
      <c r="RJV49" s="332"/>
      <c r="RJW49" s="333"/>
      <c r="RJX49" s="330"/>
      <c r="RJY49" s="331"/>
      <c r="RJZ49" s="332"/>
      <c r="RKA49" s="333"/>
      <c r="RKB49" s="330"/>
      <c r="RKC49" s="331"/>
      <c r="RKD49" s="332"/>
      <c r="RKE49" s="333"/>
      <c r="RKF49" s="330"/>
      <c r="RKG49" s="331"/>
      <c r="RKH49" s="332"/>
      <c r="RKI49" s="333"/>
      <c r="RKJ49" s="330"/>
      <c r="RKK49" s="331"/>
      <c r="RKL49" s="332"/>
      <c r="RKM49" s="333"/>
      <c r="RKN49" s="330"/>
      <c r="RKO49" s="331"/>
      <c r="RKP49" s="332"/>
      <c r="RKQ49" s="333"/>
      <c r="RKR49" s="330"/>
      <c r="RKS49" s="331"/>
      <c r="RKT49" s="332"/>
      <c r="RKU49" s="333"/>
      <c r="RKV49" s="330"/>
      <c r="RKW49" s="331"/>
      <c r="RKX49" s="332"/>
      <c r="RKY49" s="333"/>
      <c r="RKZ49" s="330"/>
      <c r="RLA49" s="331"/>
      <c r="RLB49" s="332"/>
      <c r="RLC49" s="333"/>
      <c r="RLD49" s="330"/>
      <c r="RLE49" s="331"/>
      <c r="RLF49" s="332"/>
      <c r="RLG49" s="333"/>
      <c r="RLH49" s="330"/>
      <c r="RLI49" s="331"/>
      <c r="RLJ49" s="332"/>
      <c r="RLK49" s="333"/>
      <c r="RLL49" s="330"/>
      <c r="RLM49" s="331"/>
      <c r="RLN49" s="332"/>
      <c r="RLO49" s="333"/>
      <c r="RLP49" s="330"/>
      <c r="RLQ49" s="331"/>
      <c r="RLR49" s="332"/>
      <c r="RLS49" s="333"/>
      <c r="RLT49" s="330"/>
      <c r="RLU49" s="331"/>
      <c r="RLV49" s="332"/>
      <c r="RLW49" s="333"/>
      <c r="RLX49" s="330"/>
      <c r="RLY49" s="331"/>
      <c r="RLZ49" s="332"/>
      <c r="RMA49" s="333"/>
      <c r="RMB49" s="330"/>
      <c r="RMC49" s="331"/>
      <c r="RMD49" s="332"/>
      <c r="RME49" s="333"/>
      <c r="RMF49" s="330"/>
      <c r="RMG49" s="331"/>
      <c r="RMH49" s="332"/>
      <c r="RMI49" s="333"/>
      <c r="RMJ49" s="330"/>
      <c r="RMK49" s="331"/>
      <c r="RML49" s="332"/>
      <c r="RMM49" s="333"/>
      <c r="RMN49" s="330"/>
      <c r="RMO49" s="331"/>
      <c r="RMP49" s="332"/>
      <c r="RMQ49" s="333"/>
      <c r="RMR49" s="330"/>
      <c r="RMS49" s="331"/>
      <c r="RMT49" s="332"/>
      <c r="RMU49" s="333"/>
      <c r="RMV49" s="330"/>
      <c r="RMW49" s="331"/>
      <c r="RMX49" s="332"/>
      <c r="RMY49" s="333"/>
      <c r="RMZ49" s="330"/>
      <c r="RNA49" s="331"/>
      <c r="RNB49" s="332"/>
      <c r="RNC49" s="333"/>
      <c r="RND49" s="330"/>
      <c r="RNE49" s="331"/>
      <c r="RNF49" s="332"/>
      <c r="RNG49" s="333"/>
      <c r="RNH49" s="330"/>
      <c r="RNI49" s="331"/>
      <c r="RNJ49" s="332"/>
      <c r="RNK49" s="333"/>
      <c r="RNL49" s="330"/>
      <c r="RNM49" s="331"/>
      <c r="RNN49" s="332"/>
      <c r="RNO49" s="333"/>
      <c r="RNP49" s="330"/>
      <c r="RNQ49" s="331"/>
      <c r="RNR49" s="332"/>
      <c r="RNS49" s="333"/>
      <c r="RNT49" s="330"/>
      <c r="RNU49" s="331"/>
      <c r="RNV49" s="332"/>
      <c r="RNW49" s="333"/>
      <c r="RNX49" s="330"/>
      <c r="RNY49" s="331"/>
      <c r="RNZ49" s="332"/>
      <c r="ROA49" s="333"/>
      <c r="ROB49" s="330"/>
      <c r="ROC49" s="331"/>
      <c r="ROD49" s="332"/>
      <c r="ROE49" s="333"/>
      <c r="ROF49" s="330"/>
      <c r="ROG49" s="331"/>
      <c r="ROH49" s="332"/>
      <c r="ROI49" s="333"/>
      <c r="ROJ49" s="330"/>
      <c r="ROK49" s="331"/>
      <c r="ROL49" s="332"/>
      <c r="ROM49" s="333"/>
      <c r="RON49" s="330"/>
      <c r="ROO49" s="331"/>
      <c r="ROP49" s="332"/>
      <c r="ROQ49" s="333"/>
      <c r="ROR49" s="330"/>
      <c r="ROS49" s="331"/>
      <c r="ROT49" s="332"/>
      <c r="ROU49" s="333"/>
      <c r="ROV49" s="330"/>
      <c r="ROW49" s="331"/>
      <c r="ROX49" s="332"/>
      <c r="ROY49" s="333"/>
      <c r="ROZ49" s="330"/>
      <c r="RPA49" s="331"/>
      <c r="RPB49" s="332"/>
      <c r="RPC49" s="333"/>
      <c r="RPD49" s="330"/>
      <c r="RPE49" s="331"/>
      <c r="RPF49" s="332"/>
      <c r="RPG49" s="333"/>
      <c r="RPH49" s="330"/>
      <c r="RPI49" s="331"/>
      <c r="RPJ49" s="332"/>
      <c r="RPK49" s="333"/>
      <c r="RPL49" s="330"/>
      <c r="RPM49" s="331"/>
      <c r="RPN49" s="332"/>
      <c r="RPO49" s="333"/>
      <c r="RPP49" s="330"/>
      <c r="RPQ49" s="331"/>
      <c r="RPR49" s="332"/>
      <c r="RPS49" s="333"/>
      <c r="RPT49" s="330"/>
      <c r="RPU49" s="331"/>
      <c r="RPV49" s="332"/>
      <c r="RPW49" s="333"/>
      <c r="RPX49" s="330"/>
      <c r="RPY49" s="331"/>
      <c r="RPZ49" s="332"/>
      <c r="RQA49" s="333"/>
      <c r="RQB49" s="330"/>
      <c r="RQC49" s="331"/>
      <c r="RQD49" s="332"/>
      <c r="RQE49" s="333"/>
      <c r="RQF49" s="330"/>
      <c r="RQG49" s="331"/>
      <c r="RQH49" s="332"/>
      <c r="RQI49" s="333"/>
      <c r="RQJ49" s="330"/>
      <c r="RQK49" s="331"/>
      <c r="RQL49" s="332"/>
      <c r="RQM49" s="333"/>
      <c r="RQN49" s="330"/>
      <c r="RQO49" s="331"/>
      <c r="RQP49" s="332"/>
      <c r="RQQ49" s="333"/>
      <c r="RQR49" s="330"/>
      <c r="RQS49" s="331"/>
      <c r="RQT49" s="332"/>
      <c r="RQU49" s="333"/>
      <c r="RQV49" s="330"/>
      <c r="RQW49" s="331"/>
      <c r="RQX49" s="332"/>
      <c r="RQY49" s="333"/>
      <c r="RQZ49" s="330"/>
      <c r="RRA49" s="331"/>
      <c r="RRB49" s="332"/>
      <c r="RRC49" s="333"/>
      <c r="RRD49" s="330"/>
      <c r="RRE49" s="331"/>
      <c r="RRF49" s="332"/>
      <c r="RRG49" s="333"/>
      <c r="RRH49" s="330"/>
      <c r="RRI49" s="331"/>
      <c r="RRJ49" s="332"/>
      <c r="RRK49" s="333"/>
      <c r="RRL49" s="330"/>
      <c r="RRM49" s="331"/>
      <c r="RRN49" s="332"/>
      <c r="RRO49" s="333"/>
      <c r="RRP49" s="330"/>
      <c r="RRQ49" s="331"/>
      <c r="RRR49" s="332"/>
      <c r="RRS49" s="333"/>
      <c r="RRT49" s="330"/>
      <c r="RRU49" s="331"/>
      <c r="RRV49" s="332"/>
      <c r="RRW49" s="333"/>
      <c r="RRX49" s="330"/>
      <c r="RRY49" s="331"/>
      <c r="RRZ49" s="332"/>
      <c r="RSA49" s="333"/>
      <c r="RSB49" s="330"/>
      <c r="RSC49" s="331"/>
      <c r="RSD49" s="332"/>
      <c r="RSE49" s="333"/>
      <c r="RSF49" s="330"/>
      <c r="RSG49" s="331"/>
      <c r="RSH49" s="332"/>
      <c r="RSI49" s="333"/>
      <c r="RSJ49" s="330"/>
      <c r="RSK49" s="331"/>
      <c r="RSL49" s="332"/>
      <c r="RSM49" s="333"/>
      <c r="RSN49" s="330"/>
      <c r="RSO49" s="331"/>
      <c r="RSP49" s="332"/>
      <c r="RSQ49" s="333"/>
      <c r="RSR49" s="330"/>
      <c r="RSS49" s="331"/>
      <c r="RST49" s="332"/>
      <c r="RSU49" s="333"/>
      <c r="RSV49" s="330"/>
      <c r="RSW49" s="331"/>
      <c r="RSX49" s="332"/>
      <c r="RSY49" s="333"/>
      <c r="RSZ49" s="330"/>
      <c r="RTA49" s="331"/>
      <c r="RTB49" s="332"/>
      <c r="RTC49" s="333"/>
      <c r="RTD49" s="330"/>
      <c r="RTE49" s="331"/>
      <c r="RTF49" s="332"/>
      <c r="RTG49" s="333"/>
      <c r="RTH49" s="330"/>
      <c r="RTI49" s="331"/>
      <c r="RTJ49" s="332"/>
      <c r="RTK49" s="333"/>
      <c r="RTL49" s="330"/>
      <c r="RTM49" s="331"/>
      <c r="RTN49" s="332"/>
      <c r="RTO49" s="333"/>
      <c r="RTP49" s="330"/>
      <c r="RTQ49" s="331"/>
      <c r="RTR49" s="332"/>
      <c r="RTS49" s="333"/>
      <c r="RTT49" s="330"/>
      <c r="RTU49" s="331"/>
      <c r="RTV49" s="332"/>
      <c r="RTW49" s="333"/>
      <c r="RTX49" s="330"/>
      <c r="RTY49" s="331"/>
      <c r="RTZ49" s="332"/>
      <c r="RUA49" s="333"/>
      <c r="RUB49" s="330"/>
      <c r="RUC49" s="331"/>
      <c r="RUD49" s="332"/>
      <c r="RUE49" s="333"/>
      <c r="RUF49" s="330"/>
      <c r="RUG49" s="331"/>
      <c r="RUH49" s="332"/>
      <c r="RUI49" s="333"/>
      <c r="RUJ49" s="330"/>
      <c r="RUK49" s="331"/>
      <c r="RUL49" s="332"/>
      <c r="RUM49" s="333"/>
      <c r="RUN49" s="330"/>
      <c r="RUO49" s="331"/>
      <c r="RUP49" s="332"/>
      <c r="RUQ49" s="333"/>
      <c r="RUR49" s="330"/>
      <c r="RUS49" s="331"/>
      <c r="RUT49" s="332"/>
      <c r="RUU49" s="333"/>
      <c r="RUV49" s="330"/>
      <c r="RUW49" s="331"/>
      <c r="RUX49" s="332"/>
      <c r="RUY49" s="333"/>
      <c r="RUZ49" s="330"/>
      <c r="RVA49" s="331"/>
      <c r="RVB49" s="332"/>
      <c r="RVC49" s="333"/>
      <c r="RVD49" s="330"/>
      <c r="RVE49" s="331"/>
      <c r="RVF49" s="332"/>
      <c r="RVG49" s="333"/>
      <c r="RVH49" s="330"/>
      <c r="RVI49" s="331"/>
      <c r="RVJ49" s="332"/>
      <c r="RVK49" s="333"/>
      <c r="RVL49" s="330"/>
      <c r="RVM49" s="331"/>
      <c r="RVN49" s="332"/>
      <c r="RVO49" s="333"/>
      <c r="RVP49" s="330"/>
      <c r="RVQ49" s="331"/>
      <c r="RVR49" s="332"/>
      <c r="RVS49" s="333"/>
      <c r="RVT49" s="330"/>
      <c r="RVU49" s="331"/>
      <c r="RVV49" s="332"/>
      <c r="RVW49" s="333"/>
      <c r="RVX49" s="330"/>
      <c r="RVY49" s="331"/>
      <c r="RVZ49" s="332"/>
      <c r="RWA49" s="333"/>
      <c r="RWB49" s="330"/>
      <c r="RWC49" s="331"/>
      <c r="RWD49" s="332"/>
      <c r="RWE49" s="333"/>
      <c r="RWF49" s="330"/>
      <c r="RWG49" s="331"/>
      <c r="RWH49" s="332"/>
      <c r="RWI49" s="333"/>
      <c r="RWJ49" s="330"/>
      <c r="RWK49" s="331"/>
      <c r="RWL49" s="332"/>
      <c r="RWM49" s="333"/>
      <c r="RWN49" s="330"/>
      <c r="RWO49" s="331"/>
      <c r="RWP49" s="332"/>
      <c r="RWQ49" s="333"/>
      <c r="RWR49" s="330"/>
      <c r="RWS49" s="331"/>
      <c r="RWT49" s="332"/>
      <c r="RWU49" s="333"/>
      <c r="RWV49" s="330"/>
      <c r="RWW49" s="331"/>
      <c r="RWX49" s="332"/>
      <c r="RWY49" s="333"/>
      <c r="RWZ49" s="330"/>
      <c r="RXA49" s="331"/>
      <c r="RXB49" s="332"/>
      <c r="RXC49" s="333"/>
      <c r="RXD49" s="330"/>
      <c r="RXE49" s="331"/>
      <c r="RXF49" s="332"/>
      <c r="RXG49" s="333"/>
      <c r="RXH49" s="330"/>
      <c r="RXI49" s="331"/>
      <c r="RXJ49" s="332"/>
      <c r="RXK49" s="333"/>
      <c r="RXL49" s="330"/>
      <c r="RXM49" s="331"/>
      <c r="RXN49" s="332"/>
      <c r="RXO49" s="333"/>
      <c r="RXP49" s="330"/>
      <c r="RXQ49" s="331"/>
      <c r="RXR49" s="332"/>
      <c r="RXS49" s="333"/>
      <c r="RXT49" s="330"/>
      <c r="RXU49" s="331"/>
      <c r="RXV49" s="332"/>
      <c r="RXW49" s="333"/>
      <c r="RXX49" s="330"/>
      <c r="RXY49" s="331"/>
      <c r="RXZ49" s="332"/>
      <c r="RYA49" s="333"/>
      <c r="RYB49" s="330"/>
      <c r="RYC49" s="331"/>
      <c r="RYD49" s="332"/>
      <c r="RYE49" s="333"/>
      <c r="RYF49" s="330"/>
      <c r="RYG49" s="331"/>
      <c r="RYH49" s="332"/>
      <c r="RYI49" s="333"/>
      <c r="RYJ49" s="330"/>
      <c r="RYK49" s="331"/>
      <c r="RYL49" s="332"/>
      <c r="RYM49" s="333"/>
      <c r="RYN49" s="330"/>
      <c r="RYO49" s="331"/>
      <c r="RYP49" s="332"/>
      <c r="RYQ49" s="333"/>
      <c r="RYR49" s="330"/>
      <c r="RYS49" s="331"/>
      <c r="RYT49" s="332"/>
      <c r="RYU49" s="333"/>
      <c r="RYV49" s="330"/>
      <c r="RYW49" s="331"/>
      <c r="RYX49" s="332"/>
      <c r="RYY49" s="333"/>
      <c r="RYZ49" s="330"/>
      <c r="RZA49" s="331"/>
      <c r="RZB49" s="332"/>
      <c r="RZC49" s="333"/>
      <c r="RZD49" s="330"/>
      <c r="RZE49" s="331"/>
      <c r="RZF49" s="332"/>
      <c r="RZG49" s="333"/>
      <c r="RZH49" s="330"/>
      <c r="RZI49" s="331"/>
      <c r="RZJ49" s="332"/>
      <c r="RZK49" s="333"/>
      <c r="RZL49" s="330"/>
      <c r="RZM49" s="331"/>
      <c r="RZN49" s="332"/>
      <c r="RZO49" s="333"/>
      <c r="RZP49" s="330"/>
      <c r="RZQ49" s="331"/>
      <c r="RZR49" s="332"/>
      <c r="RZS49" s="333"/>
      <c r="RZT49" s="330"/>
      <c r="RZU49" s="331"/>
      <c r="RZV49" s="332"/>
      <c r="RZW49" s="333"/>
      <c r="RZX49" s="330"/>
      <c r="RZY49" s="331"/>
      <c r="RZZ49" s="332"/>
      <c r="SAA49" s="333"/>
      <c r="SAB49" s="330"/>
      <c r="SAC49" s="331"/>
      <c r="SAD49" s="332"/>
      <c r="SAE49" s="333"/>
      <c r="SAF49" s="330"/>
      <c r="SAG49" s="331"/>
      <c r="SAH49" s="332"/>
      <c r="SAI49" s="333"/>
      <c r="SAJ49" s="330"/>
      <c r="SAK49" s="331"/>
      <c r="SAL49" s="332"/>
      <c r="SAM49" s="333"/>
      <c r="SAN49" s="330"/>
      <c r="SAO49" s="331"/>
      <c r="SAP49" s="332"/>
      <c r="SAQ49" s="333"/>
      <c r="SAR49" s="330"/>
      <c r="SAS49" s="331"/>
      <c r="SAT49" s="332"/>
      <c r="SAU49" s="333"/>
      <c r="SAV49" s="330"/>
      <c r="SAW49" s="331"/>
      <c r="SAX49" s="332"/>
      <c r="SAY49" s="333"/>
      <c r="SAZ49" s="330"/>
      <c r="SBA49" s="331"/>
      <c r="SBB49" s="332"/>
      <c r="SBC49" s="333"/>
      <c r="SBD49" s="330"/>
      <c r="SBE49" s="331"/>
      <c r="SBF49" s="332"/>
      <c r="SBG49" s="333"/>
      <c r="SBH49" s="330"/>
      <c r="SBI49" s="331"/>
      <c r="SBJ49" s="332"/>
      <c r="SBK49" s="333"/>
      <c r="SBL49" s="330"/>
      <c r="SBM49" s="331"/>
      <c r="SBN49" s="332"/>
      <c r="SBO49" s="333"/>
      <c r="SBP49" s="330"/>
      <c r="SBQ49" s="331"/>
      <c r="SBR49" s="332"/>
      <c r="SBS49" s="333"/>
      <c r="SBT49" s="330"/>
      <c r="SBU49" s="331"/>
      <c r="SBV49" s="332"/>
      <c r="SBW49" s="333"/>
      <c r="SBX49" s="330"/>
      <c r="SBY49" s="331"/>
      <c r="SBZ49" s="332"/>
      <c r="SCA49" s="333"/>
      <c r="SCB49" s="330"/>
      <c r="SCC49" s="331"/>
      <c r="SCD49" s="332"/>
      <c r="SCE49" s="333"/>
      <c r="SCF49" s="330"/>
      <c r="SCG49" s="331"/>
      <c r="SCH49" s="332"/>
      <c r="SCI49" s="333"/>
      <c r="SCJ49" s="330"/>
      <c r="SCK49" s="331"/>
      <c r="SCL49" s="332"/>
      <c r="SCM49" s="333"/>
      <c r="SCN49" s="330"/>
      <c r="SCO49" s="331"/>
      <c r="SCP49" s="332"/>
      <c r="SCQ49" s="333"/>
      <c r="SCR49" s="330"/>
      <c r="SCS49" s="331"/>
      <c r="SCT49" s="332"/>
      <c r="SCU49" s="333"/>
      <c r="SCV49" s="330"/>
      <c r="SCW49" s="331"/>
      <c r="SCX49" s="332"/>
      <c r="SCY49" s="333"/>
      <c r="SCZ49" s="330"/>
      <c r="SDA49" s="331"/>
      <c r="SDB49" s="332"/>
      <c r="SDC49" s="333"/>
      <c r="SDD49" s="330"/>
      <c r="SDE49" s="331"/>
      <c r="SDF49" s="332"/>
      <c r="SDG49" s="333"/>
      <c r="SDH49" s="330"/>
      <c r="SDI49" s="331"/>
      <c r="SDJ49" s="332"/>
      <c r="SDK49" s="333"/>
      <c r="SDL49" s="330"/>
      <c r="SDM49" s="331"/>
      <c r="SDN49" s="332"/>
      <c r="SDO49" s="333"/>
      <c r="SDP49" s="330"/>
      <c r="SDQ49" s="331"/>
      <c r="SDR49" s="332"/>
      <c r="SDS49" s="333"/>
      <c r="SDT49" s="330"/>
      <c r="SDU49" s="331"/>
      <c r="SDV49" s="332"/>
      <c r="SDW49" s="333"/>
      <c r="SDX49" s="330"/>
      <c r="SDY49" s="331"/>
      <c r="SDZ49" s="332"/>
      <c r="SEA49" s="333"/>
      <c r="SEB49" s="330"/>
      <c r="SEC49" s="331"/>
      <c r="SED49" s="332"/>
      <c r="SEE49" s="333"/>
      <c r="SEF49" s="330"/>
      <c r="SEG49" s="331"/>
      <c r="SEH49" s="332"/>
      <c r="SEI49" s="333"/>
      <c r="SEJ49" s="330"/>
      <c r="SEK49" s="331"/>
      <c r="SEL49" s="332"/>
      <c r="SEM49" s="333"/>
      <c r="SEN49" s="330"/>
      <c r="SEO49" s="331"/>
      <c r="SEP49" s="332"/>
      <c r="SEQ49" s="333"/>
      <c r="SER49" s="330"/>
      <c r="SES49" s="331"/>
      <c r="SET49" s="332"/>
      <c r="SEU49" s="333"/>
      <c r="SEV49" s="330"/>
      <c r="SEW49" s="331"/>
      <c r="SEX49" s="332"/>
      <c r="SEY49" s="333"/>
      <c r="SEZ49" s="330"/>
      <c r="SFA49" s="331"/>
      <c r="SFB49" s="332"/>
      <c r="SFC49" s="333"/>
      <c r="SFD49" s="330"/>
      <c r="SFE49" s="331"/>
      <c r="SFF49" s="332"/>
      <c r="SFG49" s="333"/>
      <c r="SFH49" s="330"/>
      <c r="SFI49" s="331"/>
      <c r="SFJ49" s="332"/>
      <c r="SFK49" s="333"/>
      <c r="SFL49" s="330"/>
      <c r="SFM49" s="331"/>
      <c r="SFN49" s="332"/>
      <c r="SFO49" s="333"/>
      <c r="SFP49" s="330"/>
      <c r="SFQ49" s="331"/>
      <c r="SFR49" s="332"/>
      <c r="SFS49" s="333"/>
      <c r="SFT49" s="330"/>
      <c r="SFU49" s="331"/>
      <c r="SFV49" s="332"/>
      <c r="SFW49" s="333"/>
      <c r="SFX49" s="330"/>
      <c r="SFY49" s="331"/>
      <c r="SFZ49" s="332"/>
      <c r="SGA49" s="333"/>
      <c r="SGB49" s="330"/>
      <c r="SGC49" s="331"/>
      <c r="SGD49" s="332"/>
      <c r="SGE49" s="333"/>
      <c r="SGF49" s="330"/>
      <c r="SGG49" s="331"/>
      <c r="SGH49" s="332"/>
      <c r="SGI49" s="333"/>
      <c r="SGJ49" s="330"/>
      <c r="SGK49" s="331"/>
      <c r="SGL49" s="332"/>
      <c r="SGM49" s="333"/>
      <c r="SGN49" s="330"/>
      <c r="SGO49" s="331"/>
      <c r="SGP49" s="332"/>
      <c r="SGQ49" s="333"/>
      <c r="SGR49" s="330"/>
      <c r="SGS49" s="331"/>
      <c r="SGT49" s="332"/>
      <c r="SGU49" s="333"/>
      <c r="SGV49" s="330"/>
      <c r="SGW49" s="331"/>
      <c r="SGX49" s="332"/>
      <c r="SGY49" s="333"/>
      <c r="SGZ49" s="330"/>
      <c r="SHA49" s="331"/>
      <c r="SHB49" s="332"/>
      <c r="SHC49" s="333"/>
      <c r="SHD49" s="330"/>
      <c r="SHE49" s="331"/>
      <c r="SHF49" s="332"/>
      <c r="SHG49" s="333"/>
      <c r="SHH49" s="330"/>
      <c r="SHI49" s="331"/>
      <c r="SHJ49" s="332"/>
      <c r="SHK49" s="333"/>
      <c r="SHL49" s="330"/>
      <c r="SHM49" s="331"/>
      <c r="SHN49" s="332"/>
      <c r="SHO49" s="333"/>
      <c r="SHP49" s="330"/>
      <c r="SHQ49" s="331"/>
      <c r="SHR49" s="332"/>
      <c r="SHS49" s="333"/>
      <c r="SHT49" s="330"/>
      <c r="SHU49" s="331"/>
      <c r="SHV49" s="332"/>
      <c r="SHW49" s="333"/>
      <c r="SHX49" s="330"/>
      <c r="SHY49" s="331"/>
      <c r="SHZ49" s="332"/>
      <c r="SIA49" s="333"/>
      <c r="SIB49" s="330"/>
      <c r="SIC49" s="331"/>
      <c r="SID49" s="332"/>
      <c r="SIE49" s="333"/>
      <c r="SIF49" s="330"/>
      <c r="SIG49" s="331"/>
      <c r="SIH49" s="332"/>
      <c r="SII49" s="333"/>
      <c r="SIJ49" s="330"/>
      <c r="SIK49" s="331"/>
      <c r="SIL49" s="332"/>
      <c r="SIM49" s="333"/>
      <c r="SIN49" s="330"/>
      <c r="SIO49" s="331"/>
      <c r="SIP49" s="332"/>
      <c r="SIQ49" s="333"/>
      <c r="SIR49" s="330"/>
      <c r="SIS49" s="331"/>
      <c r="SIT49" s="332"/>
      <c r="SIU49" s="333"/>
      <c r="SIV49" s="330"/>
      <c r="SIW49" s="331"/>
      <c r="SIX49" s="332"/>
      <c r="SIY49" s="333"/>
      <c r="SIZ49" s="330"/>
      <c r="SJA49" s="331"/>
      <c r="SJB49" s="332"/>
      <c r="SJC49" s="333"/>
      <c r="SJD49" s="330"/>
      <c r="SJE49" s="331"/>
      <c r="SJF49" s="332"/>
      <c r="SJG49" s="333"/>
      <c r="SJH49" s="330"/>
      <c r="SJI49" s="331"/>
      <c r="SJJ49" s="332"/>
      <c r="SJK49" s="333"/>
      <c r="SJL49" s="330"/>
      <c r="SJM49" s="331"/>
      <c r="SJN49" s="332"/>
      <c r="SJO49" s="333"/>
      <c r="SJP49" s="330"/>
      <c r="SJQ49" s="331"/>
      <c r="SJR49" s="332"/>
      <c r="SJS49" s="333"/>
      <c r="SJT49" s="330"/>
      <c r="SJU49" s="331"/>
      <c r="SJV49" s="332"/>
      <c r="SJW49" s="333"/>
      <c r="SJX49" s="330"/>
      <c r="SJY49" s="331"/>
      <c r="SJZ49" s="332"/>
      <c r="SKA49" s="333"/>
      <c r="SKB49" s="330"/>
      <c r="SKC49" s="331"/>
      <c r="SKD49" s="332"/>
      <c r="SKE49" s="333"/>
      <c r="SKF49" s="330"/>
      <c r="SKG49" s="331"/>
      <c r="SKH49" s="332"/>
      <c r="SKI49" s="333"/>
      <c r="SKJ49" s="330"/>
      <c r="SKK49" s="331"/>
      <c r="SKL49" s="332"/>
      <c r="SKM49" s="333"/>
      <c r="SKN49" s="330"/>
      <c r="SKO49" s="331"/>
      <c r="SKP49" s="332"/>
      <c r="SKQ49" s="333"/>
      <c r="SKR49" s="330"/>
      <c r="SKS49" s="331"/>
      <c r="SKT49" s="332"/>
      <c r="SKU49" s="333"/>
      <c r="SKV49" s="330"/>
      <c r="SKW49" s="331"/>
      <c r="SKX49" s="332"/>
      <c r="SKY49" s="333"/>
      <c r="SKZ49" s="330"/>
      <c r="SLA49" s="331"/>
      <c r="SLB49" s="332"/>
      <c r="SLC49" s="333"/>
      <c r="SLD49" s="330"/>
      <c r="SLE49" s="331"/>
      <c r="SLF49" s="332"/>
      <c r="SLG49" s="333"/>
      <c r="SLH49" s="330"/>
      <c r="SLI49" s="331"/>
      <c r="SLJ49" s="332"/>
      <c r="SLK49" s="333"/>
      <c r="SLL49" s="330"/>
      <c r="SLM49" s="331"/>
      <c r="SLN49" s="332"/>
      <c r="SLO49" s="333"/>
      <c r="SLP49" s="330"/>
      <c r="SLQ49" s="331"/>
      <c r="SLR49" s="332"/>
      <c r="SLS49" s="333"/>
      <c r="SLT49" s="330"/>
      <c r="SLU49" s="331"/>
      <c r="SLV49" s="332"/>
      <c r="SLW49" s="333"/>
      <c r="SLX49" s="330"/>
      <c r="SLY49" s="331"/>
      <c r="SLZ49" s="332"/>
      <c r="SMA49" s="333"/>
      <c r="SMB49" s="330"/>
      <c r="SMC49" s="331"/>
      <c r="SMD49" s="332"/>
      <c r="SME49" s="333"/>
      <c r="SMF49" s="330"/>
      <c r="SMG49" s="331"/>
      <c r="SMH49" s="332"/>
      <c r="SMI49" s="333"/>
      <c r="SMJ49" s="330"/>
      <c r="SMK49" s="331"/>
      <c r="SML49" s="332"/>
      <c r="SMM49" s="333"/>
      <c r="SMN49" s="330"/>
      <c r="SMO49" s="331"/>
      <c r="SMP49" s="332"/>
      <c r="SMQ49" s="333"/>
      <c r="SMR49" s="330"/>
      <c r="SMS49" s="331"/>
      <c r="SMT49" s="332"/>
      <c r="SMU49" s="333"/>
      <c r="SMV49" s="330"/>
      <c r="SMW49" s="331"/>
      <c r="SMX49" s="332"/>
      <c r="SMY49" s="333"/>
      <c r="SMZ49" s="330"/>
      <c r="SNA49" s="331"/>
      <c r="SNB49" s="332"/>
      <c r="SNC49" s="333"/>
      <c r="SND49" s="330"/>
      <c r="SNE49" s="331"/>
      <c r="SNF49" s="332"/>
      <c r="SNG49" s="333"/>
      <c r="SNH49" s="330"/>
      <c r="SNI49" s="331"/>
      <c r="SNJ49" s="332"/>
      <c r="SNK49" s="333"/>
      <c r="SNL49" s="330"/>
      <c r="SNM49" s="331"/>
      <c r="SNN49" s="332"/>
      <c r="SNO49" s="333"/>
      <c r="SNP49" s="330"/>
      <c r="SNQ49" s="331"/>
      <c r="SNR49" s="332"/>
      <c r="SNS49" s="333"/>
      <c r="SNT49" s="330"/>
      <c r="SNU49" s="331"/>
      <c r="SNV49" s="332"/>
      <c r="SNW49" s="333"/>
      <c r="SNX49" s="330"/>
      <c r="SNY49" s="331"/>
      <c r="SNZ49" s="332"/>
      <c r="SOA49" s="333"/>
      <c r="SOB49" s="330"/>
      <c r="SOC49" s="331"/>
      <c r="SOD49" s="332"/>
      <c r="SOE49" s="333"/>
      <c r="SOF49" s="330"/>
      <c r="SOG49" s="331"/>
      <c r="SOH49" s="332"/>
      <c r="SOI49" s="333"/>
      <c r="SOJ49" s="330"/>
      <c r="SOK49" s="331"/>
      <c r="SOL49" s="332"/>
      <c r="SOM49" s="333"/>
      <c r="SON49" s="330"/>
      <c r="SOO49" s="331"/>
      <c r="SOP49" s="332"/>
      <c r="SOQ49" s="333"/>
      <c r="SOR49" s="330"/>
      <c r="SOS49" s="331"/>
      <c r="SOT49" s="332"/>
      <c r="SOU49" s="333"/>
      <c r="SOV49" s="330"/>
      <c r="SOW49" s="331"/>
      <c r="SOX49" s="332"/>
      <c r="SOY49" s="333"/>
      <c r="SOZ49" s="330"/>
      <c r="SPA49" s="331"/>
      <c r="SPB49" s="332"/>
      <c r="SPC49" s="333"/>
      <c r="SPD49" s="330"/>
      <c r="SPE49" s="331"/>
      <c r="SPF49" s="332"/>
      <c r="SPG49" s="333"/>
      <c r="SPH49" s="330"/>
      <c r="SPI49" s="331"/>
      <c r="SPJ49" s="332"/>
      <c r="SPK49" s="333"/>
      <c r="SPL49" s="330"/>
      <c r="SPM49" s="331"/>
      <c r="SPN49" s="332"/>
      <c r="SPO49" s="333"/>
      <c r="SPP49" s="330"/>
      <c r="SPQ49" s="331"/>
      <c r="SPR49" s="332"/>
      <c r="SPS49" s="333"/>
      <c r="SPT49" s="330"/>
      <c r="SPU49" s="331"/>
      <c r="SPV49" s="332"/>
      <c r="SPW49" s="333"/>
      <c r="SPX49" s="330"/>
      <c r="SPY49" s="331"/>
      <c r="SPZ49" s="332"/>
      <c r="SQA49" s="333"/>
      <c r="SQB49" s="330"/>
      <c r="SQC49" s="331"/>
      <c r="SQD49" s="332"/>
      <c r="SQE49" s="333"/>
      <c r="SQF49" s="330"/>
      <c r="SQG49" s="331"/>
      <c r="SQH49" s="332"/>
      <c r="SQI49" s="333"/>
      <c r="SQJ49" s="330"/>
      <c r="SQK49" s="331"/>
      <c r="SQL49" s="332"/>
      <c r="SQM49" s="333"/>
      <c r="SQN49" s="330"/>
      <c r="SQO49" s="331"/>
      <c r="SQP49" s="332"/>
      <c r="SQQ49" s="333"/>
      <c r="SQR49" s="330"/>
      <c r="SQS49" s="331"/>
      <c r="SQT49" s="332"/>
      <c r="SQU49" s="333"/>
      <c r="SQV49" s="330"/>
      <c r="SQW49" s="331"/>
      <c r="SQX49" s="332"/>
      <c r="SQY49" s="333"/>
      <c r="SQZ49" s="330"/>
      <c r="SRA49" s="331"/>
      <c r="SRB49" s="332"/>
      <c r="SRC49" s="333"/>
      <c r="SRD49" s="330"/>
      <c r="SRE49" s="331"/>
      <c r="SRF49" s="332"/>
      <c r="SRG49" s="333"/>
      <c r="SRH49" s="330"/>
      <c r="SRI49" s="331"/>
      <c r="SRJ49" s="332"/>
      <c r="SRK49" s="333"/>
      <c r="SRL49" s="330"/>
      <c r="SRM49" s="331"/>
      <c r="SRN49" s="332"/>
      <c r="SRO49" s="333"/>
      <c r="SRP49" s="330"/>
      <c r="SRQ49" s="331"/>
      <c r="SRR49" s="332"/>
      <c r="SRS49" s="333"/>
      <c r="SRT49" s="330"/>
      <c r="SRU49" s="331"/>
      <c r="SRV49" s="332"/>
      <c r="SRW49" s="333"/>
      <c r="SRX49" s="330"/>
      <c r="SRY49" s="331"/>
      <c r="SRZ49" s="332"/>
      <c r="SSA49" s="333"/>
      <c r="SSB49" s="330"/>
      <c r="SSC49" s="331"/>
      <c r="SSD49" s="332"/>
      <c r="SSE49" s="333"/>
      <c r="SSF49" s="330"/>
      <c r="SSG49" s="331"/>
      <c r="SSH49" s="332"/>
      <c r="SSI49" s="333"/>
      <c r="SSJ49" s="330"/>
      <c r="SSK49" s="331"/>
      <c r="SSL49" s="332"/>
      <c r="SSM49" s="333"/>
      <c r="SSN49" s="330"/>
      <c r="SSO49" s="331"/>
      <c r="SSP49" s="332"/>
      <c r="SSQ49" s="333"/>
      <c r="SSR49" s="330"/>
      <c r="SSS49" s="331"/>
      <c r="SST49" s="332"/>
      <c r="SSU49" s="333"/>
      <c r="SSV49" s="330"/>
      <c r="SSW49" s="331"/>
      <c r="SSX49" s="332"/>
      <c r="SSY49" s="333"/>
      <c r="SSZ49" s="330"/>
      <c r="STA49" s="331"/>
      <c r="STB49" s="332"/>
      <c r="STC49" s="333"/>
      <c r="STD49" s="330"/>
      <c r="STE49" s="331"/>
      <c r="STF49" s="332"/>
      <c r="STG49" s="333"/>
      <c r="STH49" s="330"/>
      <c r="STI49" s="331"/>
      <c r="STJ49" s="332"/>
      <c r="STK49" s="333"/>
      <c r="STL49" s="330"/>
      <c r="STM49" s="331"/>
      <c r="STN49" s="332"/>
      <c r="STO49" s="333"/>
      <c r="STP49" s="330"/>
      <c r="STQ49" s="331"/>
      <c r="STR49" s="332"/>
      <c r="STS49" s="333"/>
      <c r="STT49" s="330"/>
      <c r="STU49" s="331"/>
      <c r="STV49" s="332"/>
      <c r="STW49" s="333"/>
      <c r="STX49" s="330"/>
      <c r="STY49" s="331"/>
      <c r="STZ49" s="332"/>
      <c r="SUA49" s="333"/>
      <c r="SUB49" s="330"/>
      <c r="SUC49" s="331"/>
      <c r="SUD49" s="332"/>
      <c r="SUE49" s="333"/>
      <c r="SUF49" s="330"/>
      <c r="SUG49" s="331"/>
      <c r="SUH49" s="332"/>
      <c r="SUI49" s="333"/>
      <c r="SUJ49" s="330"/>
      <c r="SUK49" s="331"/>
      <c r="SUL49" s="332"/>
      <c r="SUM49" s="333"/>
      <c r="SUN49" s="330"/>
      <c r="SUO49" s="331"/>
      <c r="SUP49" s="332"/>
      <c r="SUQ49" s="333"/>
      <c r="SUR49" s="330"/>
      <c r="SUS49" s="331"/>
      <c r="SUT49" s="332"/>
      <c r="SUU49" s="333"/>
      <c r="SUV49" s="330"/>
      <c r="SUW49" s="331"/>
      <c r="SUX49" s="332"/>
      <c r="SUY49" s="333"/>
      <c r="SUZ49" s="330"/>
      <c r="SVA49" s="331"/>
      <c r="SVB49" s="332"/>
      <c r="SVC49" s="333"/>
      <c r="SVD49" s="330"/>
      <c r="SVE49" s="331"/>
      <c r="SVF49" s="332"/>
      <c r="SVG49" s="333"/>
      <c r="SVH49" s="330"/>
      <c r="SVI49" s="331"/>
      <c r="SVJ49" s="332"/>
      <c r="SVK49" s="333"/>
      <c r="SVL49" s="330"/>
      <c r="SVM49" s="331"/>
      <c r="SVN49" s="332"/>
      <c r="SVO49" s="333"/>
      <c r="SVP49" s="330"/>
      <c r="SVQ49" s="331"/>
      <c r="SVR49" s="332"/>
      <c r="SVS49" s="333"/>
      <c r="SVT49" s="330"/>
      <c r="SVU49" s="331"/>
      <c r="SVV49" s="332"/>
      <c r="SVW49" s="333"/>
      <c r="SVX49" s="330"/>
      <c r="SVY49" s="331"/>
      <c r="SVZ49" s="332"/>
      <c r="SWA49" s="333"/>
      <c r="SWB49" s="330"/>
      <c r="SWC49" s="331"/>
      <c r="SWD49" s="332"/>
      <c r="SWE49" s="333"/>
      <c r="SWF49" s="330"/>
      <c r="SWG49" s="331"/>
      <c r="SWH49" s="332"/>
      <c r="SWI49" s="333"/>
      <c r="SWJ49" s="330"/>
      <c r="SWK49" s="331"/>
      <c r="SWL49" s="332"/>
      <c r="SWM49" s="333"/>
      <c r="SWN49" s="330"/>
      <c r="SWO49" s="331"/>
      <c r="SWP49" s="332"/>
      <c r="SWQ49" s="333"/>
      <c r="SWR49" s="330"/>
      <c r="SWS49" s="331"/>
      <c r="SWT49" s="332"/>
      <c r="SWU49" s="333"/>
      <c r="SWV49" s="330"/>
      <c r="SWW49" s="331"/>
      <c r="SWX49" s="332"/>
      <c r="SWY49" s="333"/>
      <c r="SWZ49" s="330"/>
      <c r="SXA49" s="331"/>
      <c r="SXB49" s="332"/>
      <c r="SXC49" s="333"/>
      <c r="SXD49" s="330"/>
      <c r="SXE49" s="331"/>
      <c r="SXF49" s="332"/>
      <c r="SXG49" s="333"/>
      <c r="SXH49" s="330"/>
      <c r="SXI49" s="331"/>
      <c r="SXJ49" s="332"/>
      <c r="SXK49" s="333"/>
      <c r="SXL49" s="330"/>
      <c r="SXM49" s="331"/>
      <c r="SXN49" s="332"/>
      <c r="SXO49" s="333"/>
      <c r="SXP49" s="330"/>
      <c r="SXQ49" s="331"/>
      <c r="SXR49" s="332"/>
      <c r="SXS49" s="333"/>
      <c r="SXT49" s="330"/>
      <c r="SXU49" s="331"/>
      <c r="SXV49" s="332"/>
      <c r="SXW49" s="333"/>
      <c r="SXX49" s="330"/>
      <c r="SXY49" s="331"/>
      <c r="SXZ49" s="332"/>
      <c r="SYA49" s="333"/>
      <c r="SYB49" s="330"/>
      <c r="SYC49" s="331"/>
      <c r="SYD49" s="332"/>
      <c r="SYE49" s="333"/>
      <c r="SYF49" s="330"/>
      <c r="SYG49" s="331"/>
      <c r="SYH49" s="332"/>
      <c r="SYI49" s="333"/>
      <c r="SYJ49" s="330"/>
      <c r="SYK49" s="331"/>
      <c r="SYL49" s="332"/>
      <c r="SYM49" s="333"/>
      <c r="SYN49" s="330"/>
      <c r="SYO49" s="331"/>
      <c r="SYP49" s="332"/>
      <c r="SYQ49" s="333"/>
      <c r="SYR49" s="330"/>
      <c r="SYS49" s="331"/>
      <c r="SYT49" s="332"/>
      <c r="SYU49" s="333"/>
      <c r="SYV49" s="330"/>
      <c r="SYW49" s="331"/>
      <c r="SYX49" s="332"/>
      <c r="SYY49" s="333"/>
      <c r="SYZ49" s="330"/>
      <c r="SZA49" s="331"/>
      <c r="SZB49" s="332"/>
      <c r="SZC49" s="333"/>
      <c r="SZD49" s="330"/>
      <c r="SZE49" s="331"/>
      <c r="SZF49" s="332"/>
      <c r="SZG49" s="333"/>
      <c r="SZH49" s="330"/>
      <c r="SZI49" s="331"/>
      <c r="SZJ49" s="332"/>
      <c r="SZK49" s="333"/>
      <c r="SZL49" s="330"/>
      <c r="SZM49" s="331"/>
      <c r="SZN49" s="332"/>
      <c r="SZO49" s="333"/>
      <c r="SZP49" s="330"/>
      <c r="SZQ49" s="331"/>
      <c r="SZR49" s="332"/>
      <c r="SZS49" s="333"/>
      <c r="SZT49" s="330"/>
      <c r="SZU49" s="331"/>
      <c r="SZV49" s="332"/>
      <c r="SZW49" s="333"/>
      <c r="SZX49" s="330"/>
      <c r="SZY49" s="331"/>
      <c r="SZZ49" s="332"/>
      <c r="TAA49" s="333"/>
      <c r="TAB49" s="330"/>
      <c r="TAC49" s="331"/>
      <c r="TAD49" s="332"/>
      <c r="TAE49" s="333"/>
      <c r="TAF49" s="330"/>
      <c r="TAG49" s="331"/>
      <c r="TAH49" s="332"/>
      <c r="TAI49" s="333"/>
      <c r="TAJ49" s="330"/>
      <c r="TAK49" s="331"/>
      <c r="TAL49" s="332"/>
      <c r="TAM49" s="333"/>
      <c r="TAN49" s="330"/>
      <c r="TAO49" s="331"/>
      <c r="TAP49" s="332"/>
      <c r="TAQ49" s="333"/>
      <c r="TAR49" s="330"/>
      <c r="TAS49" s="331"/>
      <c r="TAT49" s="332"/>
      <c r="TAU49" s="333"/>
      <c r="TAV49" s="330"/>
      <c r="TAW49" s="331"/>
      <c r="TAX49" s="332"/>
      <c r="TAY49" s="333"/>
      <c r="TAZ49" s="330"/>
      <c r="TBA49" s="331"/>
      <c r="TBB49" s="332"/>
      <c r="TBC49" s="333"/>
      <c r="TBD49" s="330"/>
      <c r="TBE49" s="331"/>
      <c r="TBF49" s="332"/>
      <c r="TBG49" s="333"/>
      <c r="TBH49" s="330"/>
      <c r="TBI49" s="331"/>
      <c r="TBJ49" s="332"/>
      <c r="TBK49" s="333"/>
      <c r="TBL49" s="330"/>
      <c r="TBM49" s="331"/>
      <c r="TBN49" s="332"/>
      <c r="TBO49" s="333"/>
      <c r="TBP49" s="330"/>
      <c r="TBQ49" s="331"/>
      <c r="TBR49" s="332"/>
      <c r="TBS49" s="333"/>
      <c r="TBT49" s="330"/>
      <c r="TBU49" s="331"/>
      <c r="TBV49" s="332"/>
      <c r="TBW49" s="333"/>
      <c r="TBX49" s="330"/>
      <c r="TBY49" s="331"/>
      <c r="TBZ49" s="332"/>
      <c r="TCA49" s="333"/>
      <c r="TCB49" s="330"/>
      <c r="TCC49" s="331"/>
      <c r="TCD49" s="332"/>
      <c r="TCE49" s="333"/>
      <c r="TCF49" s="330"/>
      <c r="TCG49" s="331"/>
      <c r="TCH49" s="332"/>
      <c r="TCI49" s="333"/>
      <c r="TCJ49" s="330"/>
      <c r="TCK49" s="331"/>
      <c r="TCL49" s="332"/>
      <c r="TCM49" s="333"/>
      <c r="TCN49" s="330"/>
      <c r="TCO49" s="331"/>
      <c r="TCP49" s="332"/>
      <c r="TCQ49" s="333"/>
      <c r="TCR49" s="330"/>
      <c r="TCS49" s="331"/>
      <c r="TCT49" s="332"/>
      <c r="TCU49" s="333"/>
      <c r="TCV49" s="330"/>
      <c r="TCW49" s="331"/>
      <c r="TCX49" s="332"/>
      <c r="TCY49" s="333"/>
      <c r="TCZ49" s="330"/>
      <c r="TDA49" s="331"/>
      <c r="TDB49" s="332"/>
      <c r="TDC49" s="333"/>
      <c r="TDD49" s="330"/>
      <c r="TDE49" s="331"/>
      <c r="TDF49" s="332"/>
      <c r="TDG49" s="333"/>
      <c r="TDH49" s="330"/>
      <c r="TDI49" s="331"/>
      <c r="TDJ49" s="332"/>
      <c r="TDK49" s="333"/>
      <c r="TDL49" s="330"/>
      <c r="TDM49" s="331"/>
      <c r="TDN49" s="332"/>
      <c r="TDO49" s="333"/>
      <c r="TDP49" s="330"/>
      <c r="TDQ49" s="331"/>
      <c r="TDR49" s="332"/>
      <c r="TDS49" s="333"/>
      <c r="TDT49" s="330"/>
      <c r="TDU49" s="331"/>
      <c r="TDV49" s="332"/>
      <c r="TDW49" s="333"/>
      <c r="TDX49" s="330"/>
      <c r="TDY49" s="331"/>
      <c r="TDZ49" s="332"/>
      <c r="TEA49" s="333"/>
      <c r="TEB49" s="330"/>
      <c r="TEC49" s="331"/>
      <c r="TED49" s="332"/>
      <c r="TEE49" s="333"/>
      <c r="TEF49" s="330"/>
      <c r="TEG49" s="331"/>
      <c r="TEH49" s="332"/>
      <c r="TEI49" s="333"/>
      <c r="TEJ49" s="330"/>
      <c r="TEK49" s="331"/>
      <c r="TEL49" s="332"/>
      <c r="TEM49" s="333"/>
      <c r="TEN49" s="330"/>
      <c r="TEO49" s="331"/>
      <c r="TEP49" s="332"/>
      <c r="TEQ49" s="333"/>
      <c r="TER49" s="330"/>
      <c r="TES49" s="331"/>
      <c r="TET49" s="332"/>
      <c r="TEU49" s="333"/>
      <c r="TEV49" s="330"/>
      <c r="TEW49" s="331"/>
      <c r="TEX49" s="332"/>
      <c r="TEY49" s="333"/>
      <c r="TEZ49" s="330"/>
      <c r="TFA49" s="331"/>
      <c r="TFB49" s="332"/>
      <c r="TFC49" s="333"/>
      <c r="TFD49" s="330"/>
      <c r="TFE49" s="331"/>
      <c r="TFF49" s="332"/>
      <c r="TFG49" s="333"/>
      <c r="TFH49" s="330"/>
      <c r="TFI49" s="331"/>
      <c r="TFJ49" s="332"/>
      <c r="TFK49" s="333"/>
      <c r="TFL49" s="330"/>
      <c r="TFM49" s="331"/>
      <c r="TFN49" s="332"/>
      <c r="TFO49" s="333"/>
      <c r="TFP49" s="330"/>
      <c r="TFQ49" s="331"/>
      <c r="TFR49" s="332"/>
      <c r="TFS49" s="333"/>
      <c r="TFT49" s="330"/>
      <c r="TFU49" s="331"/>
      <c r="TFV49" s="332"/>
      <c r="TFW49" s="333"/>
      <c r="TFX49" s="330"/>
      <c r="TFY49" s="331"/>
      <c r="TFZ49" s="332"/>
      <c r="TGA49" s="333"/>
      <c r="TGB49" s="330"/>
      <c r="TGC49" s="331"/>
      <c r="TGD49" s="332"/>
      <c r="TGE49" s="333"/>
      <c r="TGF49" s="330"/>
      <c r="TGG49" s="331"/>
      <c r="TGH49" s="332"/>
      <c r="TGI49" s="333"/>
      <c r="TGJ49" s="330"/>
      <c r="TGK49" s="331"/>
      <c r="TGL49" s="332"/>
      <c r="TGM49" s="333"/>
      <c r="TGN49" s="330"/>
      <c r="TGO49" s="331"/>
      <c r="TGP49" s="332"/>
      <c r="TGQ49" s="333"/>
      <c r="TGR49" s="330"/>
      <c r="TGS49" s="331"/>
      <c r="TGT49" s="332"/>
      <c r="TGU49" s="333"/>
      <c r="TGV49" s="330"/>
      <c r="TGW49" s="331"/>
      <c r="TGX49" s="332"/>
      <c r="TGY49" s="333"/>
      <c r="TGZ49" s="330"/>
      <c r="THA49" s="331"/>
      <c r="THB49" s="332"/>
      <c r="THC49" s="333"/>
      <c r="THD49" s="330"/>
      <c r="THE49" s="331"/>
      <c r="THF49" s="332"/>
      <c r="THG49" s="333"/>
      <c r="THH49" s="330"/>
      <c r="THI49" s="331"/>
      <c r="THJ49" s="332"/>
      <c r="THK49" s="333"/>
      <c r="THL49" s="330"/>
      <c r="THM49" s="331"/>
      <c r="THN49" s="332"/>
      <c r="THO49" s="333"/>
      <c r="THP49" s="330"/>
      <c r="THQ49" s="331"/>
      <c r="THR49" s="332"/>
      <c r="THS49" s="333"/>
      <c r="THT49" s="330"/>
      <c r="THU49" s="331"/>
      <c r="THV49" s="332"/>
      <c r="THW49" s="333"/>
      <c r="THX49" s="330"/>
      <c r="THY49" s="331"/>
      <c r="THZ49" s="332"/>
      <c r="TIA49" s="333"/>
      <c r="TIB49" s="330"/>
      <c r="TIC49" s="331"/>
      <c r="TID49" s="332"/>
      <c r="TIE49" s="333"/>
      <c r="TIF49" s="330"/>
      <c r="TIG49" s="331"/>
      <c r="TIH49" s="332"/>
      <c r="TII49" s="333"/>
      <c r="TIJ49" s="330"/>
      <c r="TIK49" s="331"/>
      <c r="TIL49" s="332"/>
      <c r="TIM49" s="333"/>
      <c r="TIN49" s="330"/>
      <c r="TIO49" s="331"/>
      <c r="TIP49" s="332"/>
      <c r="TIQ49" s="333"/>
      <c r="TIR49" s="330"/>
      <c r="TIS49" s="331"/>
      <c r="TIT49" s="332"/>
      <c r="TIU49" s="333"/>
      <c r="TIV49" s="330"/>
      <c r="TIW49" s="331"/>
      <c r="TIX49" s="332"/>
      <c r="TIY49" s="333"/>
      <c r="TIZ49" s="330"/>
      <c r="TJA49" s="331"/>
      <c r="TJB49" s="332"/>
      <c r="TJC49" s="333"/>
      <c r="TJD49" s="330"/>
      <c r="TJE49" s="331"/>
      <c r="TJF49" s="332"/>
      <c r="TJG49" s="333"/>
      <c r="TJH49" s="330"/>
      <c r="TJI49" s="331"/>
      <c r="TJJ49" s="332"/>
      <c r="TJK49" s="333"/>
      <c r="TJL49" s="330"/>
      <c r="TJM49" s="331"/>
      <c r="TJN49" s="332"/>
      <c r="TJO49" s="333"/>
      <c r="TJP49" s="330"/>
      <c r="TJQ49" s="331"/>
      <c r="TJR49" s="332"/>
      <c r="TJS49" s="333"/>
      <c r="TJT49" s="330"/>
      <c r="TJU49" s="331"/>
      <c r="TJV49" s="332"/>
      <c r="TJW49" s="333"/>
      <c r="TJX49" s="330"/>
      <c r="TJY49" s="331"/>
      <c r="TJZ49" s="332"/>
      <c r="TKA49" s="333"/>
      <c r="TKB49" s="330"/>
      <c r="TKC49" s="331"/>
      <c r="TKD49" s="332"/>
      <c r="TKE49" s="333"/>
      <c r="TKF49" s="330"/>
      <c r="TKG49" s="331"/>
      <c r="TKH49" s="332"/>
      <c r="TKI49" s="333"/>
      <c r="TKJ49" s="330"/>
      <c r="TKK49" s="331"/>
      <c r="TKL49" s="332"/>
      <c r="TKM49" s="333"/>
      <c r="TKN49" s="330"/>
      <c r="TKO49" s="331"/>
      <c r="TKP49" s="332"/>
      <c r="TKQ49" s="333"/>
      <c r="TKR49" s="330"/>
      <c r="TKS49" s="331"/>
      <c r="TKT49" s="332"/>
      <c r="TKU49" s="333"/>
      <c r="TKV49" s="330"/>
      <c r="TKW49" s="331"/>
      <c r="TKX49" s="332"/>
      <c r="TKY49" s="333"/>
      <c r="TKZ49" s="330"/>
      <c r="TLA49" s="331"/>
      <c r="TLB49" s="332"/>
      <c r="TLC49" s="333"/>
      <c r="TLD49" s="330"/>
      <c r="TLE49" s="331"/>
      <c r="TLF49" s="332"/>
      <c r="TLG49" s="333"/>
      <c r="TLH49" s="330"/>
      <c r="TLI49" s="331"/>
      <c r="TLJ49" s="332"/>
      <c r="TLK49" s="333"/>
      <c r="TLL49" s="330"/>
      <c r="TLM49" s="331"/>
      <c r="TLN49" s="332"/>
      <c r="TLO49" s="333"/>
      <c r="TLP49" s="330"/>
      <c r="TLQ49" s="331"/>
      <c r="TLR49" s="332"/>
      <c r="TLS49" s="333"/>
      <c r="TLT49" s="330"/>
      <c r="TLU49" s="331"/>
      <c r="TLV49" s="332"/>
      <c r="TLW49" s="333"/>
      <c r="TLX49" s="330"/>
      <c r="TLY49" s="331"/>
      <c r="TLZ49" s="332"/>
      <c r="TMA49" s="333"/>
      <c r="TMB49" s="330"/>
      <c r="TMC49" s="331"/>
      <c r="TMD49" s="332"/>
      <c r="TME49" s="333"/>
      <c r="TMF49" s="330"/>
      <c r="TMG49" s="331"/>
      <c r="TMH49" s="332"/>
      <c r="TMI49" s="333"/>
      <c r="TMJ49" s="330"/>
      <c r="TMK49" s="331"/>
      <c r="TML49" s="332"/>
      <c r="TMM49" s="333"/>
      <c r="TMN49" s="330"/>
      <c r="TMO49" s="331"/>
      <c r="TMP49" s="332"/>
      <c r="TMQ49" s="333"/>
      <c r="TMR49" s="330"/>
      <c r="TMS49" s="331"/>
      <c r="TMT49" s="332"/>
      <c r="TMU49" s="333"/>
      <c r="TMV49" s="330"/>
      <c r="TMW49" s="331"/>
      <c r="TMX49" s="332"/>
      <c r="TMY49" s="333"/>
      <c r="TMZ49" s="330"/>
      <c r="TNA49" s="331"/>
      <c r="TNB49" s="332"/>
      <c r="TNC49" s="333"/>
      <c r="TND49" s="330"/>
      <c r="TNE49" s="331"/>
      <c r="TNF49" s="332"/>
      <c r="TNG49" s="333"/>
      <c r="TNH49" s="330"/>
      <c r="TNI49" s="331"/>
      <c r="TNJ49" s="332"/>
      <c r="TNK49" s="333"/>
      <c r="TNL49" s="330"/>
      <c r="TNM49" s="331"/>
      <c r="TNN49" s="332"/>
      <c r="TNO49" s="333"/>
      <c r="TNP49" s="330"/>
      <c r="TNQ49" s="331"/>
      <c r="TNR49" s="332"/>
      <c r="TNS49" s="333"/>
      <c r="TNT49" s="330"/>
      <c r="TNU49" s="331"/>
      <c r="TNV49" s="332"/>
      <c r="TNW49" s="333"/>
      <c r="TNX49" s="330"/>
      <c r="TNY49" s="331"/>
      <c r="TNZ49" s="332"/>
      <c r="TOA49" s="333"/>
      <c r="TOB49" s="330"/>
      <c r="TOC49" s="331"/>
      <c r="TOD49" s="332"/>
      <c r="TOE49" s="333"/>
      <c r="TOF49" s="330"/>
      <c r="TOG49" s="331"/>
      <c r="TOH49" s="332"/>
      <c r="TOI49" s="333"/>
      <c r="TOJ49" s="330"/>
      <c r="TOK49" s="331"/>
      <c r="TOL49" s="332"/>
      <c r="TOM49" s="333"/>
      <c r="TON49" s="330"/>
      <c r="TOO49" s="331"/>
      <c r="TOP49" s="332"/>
      <c r="TOQ49" s="333"/>
      <c r="TOR49" s="330"/>
      <c r="TOS49" s="331"/>
      <c r="TOT49" s="332"/>
      <c r="TOU49" s="333"/>
      <c r="TOV49" s="330"/>
      <c r="TOW49" s="331"/>
      <c r="TOX49" s="332"/>
      <c r="TOY49" s="333"/>
      <c r="TOZ49" s="330"/>
      <c r="TPA49" s="331"/>
      <c r="TPB49" s="332"/>
      <c r="TPC49" s="333"/>
      <c r="TPD49" s="330"/>
      <c r="TPE49" s="331"/>
      <c r="TPF49" s="332"/>
      <c r="TPG49" s="333"/>
      <c r="TPH49" s="330"/>
      <c r="TPI49" s="331"/>
      <c r="TPJ49" s="332"/>
      <c r="TPK49" s="333"/>
      <c r="TPL49" s="330"/>
      <c r="TPM49" s="331"/>
      <c r="TPN49" s="332"/>
      <c r="TPO49" s="333"/>
      <c r="TPP49" s="330"/>
      <c r="TPQ49" s="331"/>
      <c r="TPR49" s="332"/>
      <c r="TPS49" s="333"/>
      <c r="TPT49" s="330"/>
      <c r="TPU49" s="331"/>
      <c r="TPV49" s="332"/>
      <c r="TPW49" s="333"/>
      <c r="TPX49" s="330"/>
      <c r="TPY49" s="331"/>
      <c r="TPZ49" s="332"/>
      <c r="TQA49" s="333"/>
      <c r="TQB49" s="330"/>
      <c r="TQC49" s="331"/>
      <c r="TQD49" s="332"/>
      <c r="TQE49" s="333"/>
      <c r="TQF49" s="330"/>
      <c r="TQG49" s="331"/>
      <c r="TQH49" s="332"/>
      <c r="TQI49" s="333"/>
      <c r="TQJ49" s="330"/>
      <c r="TQK49" s="331"/>
      <c r="TQL49" s="332"/>
      <c r="TQM49" s="333"/>
      <c r="TQN49" s="330"/>
      <c r="TQO49" s="331"/>
      <c r="TQP49" s="332"/>
      <c r="TQQ49" s="333"/>
      <c r="TQR49" s="330"/>
      <c r="TQS49" s="331"/>
      <c r="TQT49" s="332"/>
      <c r="TQU49" s="333"/>
      <c r="TQV49" s="330"/>
      <c r="TQW49" s="331"/>
      <c r="TQX49" s="332"/>
      <c r="TQY49" s="333"/>
      <c r="TQZ49" s="330"/>
      <c r="TRA49" s="331"/>
      <c r="TRB49" s="332"/>
      <c r="TRC49" s="333"/>
      <c r="TRD49" s="330"/>
      <c r="TRE49" s="331"/>
      <c r="TRF49" s="332"/>
      <c r="TRG49" s="333"/>
      <c r="TRH49" s="330"/>
      <c r="TRI49" s="331"/>
      <c r="TRJ49" s="332"/>
      <c r="TRK49" s="333"/>
      <c r="TRL49" s="330"/>
      <c r="TRM49" s="331"/>
      <c r="TRN49" s="332"/>
      <c r="TRO49" s="333"/>
      <c r="TRP49" s="330"/>
      <c r="TRQ49" s="331"/>
      <c r="TRR49" s="332"/>
      <c r="TRS49" s="333"/>
      <c r="TRT49" s="330"/>
      <c r="TRU49" s="331"/>
      <c r="TRV49" s="332"/>
      <c r="TRW49" s="333"/>
      <c r="TRX49" s="330"/>
      <c r="TRY49" s="331"/>
      <c r="TRZ49" s="332"/>
      <c r="TSA49" s="333"/>
      <c r="TSB49" s="330"/>
      <c r="TSC49" s="331"/>
      <c r="TSD49" s="332"/>
      <c r="TSE49" s="333"/>
      <c r="TSF49" s="330"/>
      <c r="TSG49" s="331"/>
      <c r="TSH49" s="332"/>
      <c r="TSI49" s="333"/>
      <c r="TSJ49" s="330"/>
      <c r="TSK49" s="331"/>
      <c r="TSL49" s="332"/>
      <c r="TSM49" s="333"/>
      <c r="TSN49" s="330"/>
      <c r="TSO49" s="331"/>
      <c r="TSP49" s="332"/>
      <c r="TSQ49" s="333"/>
      <c r="TSR49" s="330"/>
      <c r="TSS49" s="331"/>
      <c r="TST49" s="332"/>
      <c r="TSU49" s="333"/>
      <c r="TSV49" s="330"/>
      <c r="TSW49" s="331"/>
      <c r="TSX49" s="332"/>
      <c r="TSY49" s="333"/>
      <c r="TSZ49" s="330"/>
      <c r="TTA49" s="331"/>
      <c r="TTB49" s="332"/>
      <c r="TTC49" s="333"/>
      <c r="TTD49" s="330"/>
      <c r="TTE49" s="331"/>
      <c r="TTF49" s="332"/>
      <c r="TTG49" s="333"/>
      <c r="TTH49" s="330"/>
      <c r="TTI49" s="331"/>
      <c r="TTJ49" s="332"/>
      <c r="TTK49" s="333"/>
      <c r="TTL49" s="330"/>
      <c r="TTM49" s="331"/>
      <c r="TTN49" s="332"/>
      <c r="TTO49" s="333"/>
      <c r="TTP49" s="330"/>
      <c r="TTQ49" s="331"/>
      <c r="TTR49" s="332"/>
      <c r="TTS49" s="333"/>
      <c r="TTT49" s="330"/>
      <c r="TTU49" s="331"/>
      <c r="TTV49" s="332"/>
      <c r="TTW49" s="333"/>
      <c r="TTX49" s="330"/>
      <c r="TTY49" s="331"/>
      <c r="TTZ49" s="332"/>
      <c r="TUA49" s="333"/>
      <c r="TUB49" s="330"/>
      <c r="TUC49" s="331"/>
      <c r="TUD49" s="332"/>
      <c r="TUE49" s="333"/>
      <c r="TUF49" s="330"/>
      <c r="TUG49" s="331"/>
      <c r="TUH49" s="332"/>
      <c r="TUI49" s="333"/>
      <c r="TUJ49" s="330"/>
      <c r="TUK49" s="331"/>
      <c r="TUL49" s="332"/>
      <c r="TUM49" s="333"/>
      <c r="TUN49" s="330"/>
      <c r="TUO49" s="331"/>
      <c r="TUP49" s="332"/>
      <c r="TUQ49" s="333"/>
      <c r="TUR49" s="330"/>
      <c r="TUS49" s="331"/>
      <c r="TUT49" s="332"/>
      <c r="TUU49" s="333"/>
      <c r="TUV49" s="330"/>
      <c r="TUW49" s="331"/>
      <c r="TUX49" s="332"/>
      <c r="TUY49" s="333"/>
      <c r="TUZ49" s="330"/>
      <c r="TVA49" s="331"/>
      <c r="TVB49" s="332"/>
      <c r="TVC49" s="333"/>
      <c r="TVD49" s="330"/>
      <c r="TVE49" s="331"/>
      <c r="TVF49" s="332"/>
      <c r="TVG49" s="333"/>
      <c r="TVH49" s="330"/>
      <c r="TVI49" s="331"/>
      <c r="TVJ49" s="332"/>
      <c r="TVK49" s="333"/>
      <c r="TVL49" s="330"/>
      <c r="TVM49" s="331"/>
      <c r="TVN49" s="332"/>
      <c r="TVO49" s="333"/>
      <c r="TVP49" s="330"/>
      <c r="TVQ49" s="331"/>
      <c r="TVR49" s="332"/>
      <c r="TVS49" s="333"/>
      <c r="TVT49" s="330"/>
      <c r="TVU49" s="331"/>
      <c r="TVV49" s="332"/>
      <c r="TVW49" s="333"/>
      <c r="TVX49" s="330"/>
      <c r="TVY49" s="331"/>
      <c r="TVZ49" s="332"/>
      <c r="TWA49" s="333"/>
      <c r="TWB49" s="330"/>
      <c r="TWC49" s="331"/>
      <c r="TWD49" s="332"/>
      <c r="TWE49" s="333"/>
      <c r="TWF49" s="330"/>
      <c r="TWG49" s="331"/>
      <c r="TWH49" s="332"/>
      <c r="TWI49" s="333"/>
      <c r="TWJ49" s="330"/>
      <c r="TWK49" s="331"/>
      <c r="TWL49" s="332"/>
      <c r="TWM49" s="333"/>
      <c r="TWN49" s="330"/>
      <c r="TWO49" s="331"/>
      <c r="TWP49" s="332"/>
      <c r="TWQ49" s="333"/>
      <c r="TWR49" s="330"/>
      <c r="TWS49" s="331"/>
      <c r="TWT49" s="332"/>
      <c r="TWU49" s="333"/>
      <c r="TWV49" s="330"/>
      <c r="TWW49" s="331"/>
      <c r="TWX49" s="332"/>
      <c r="TWY49" s="333"/>
      <c r="TWZ49" s="330"/>
      <c r="TXA49" s="331"/>
      <c r="TXB49" s="332"/>
      <c r="TXC49" s="333"/>
      <c r="TXD49" s="330"/>
      <c r="TXE49" s="331"/>
      <c r="TXF49" s="332"/>
      <c r="TXG49" s="333"/>
      <c r="TXH49" s="330"/>
      <c r="TXI49" s="331"/>
      <c r="TXJ49" s="332"/>
      <c r="TXK49" s="333"/>
      <c r="TXL49" s="330"/>
      <c r="TXM49" s="331"/>
      <c r="TXN49" s="332"/>
      <c r="TXO49" s="333"/>
      <c r="TXP49" s="330"/>
      <c r="TXQ49" s="331"/>
      <c r="TXR49" s="332"/>
      <c r="TXS49" s="333"/>
      <c r="TXT49" s="330"/>
      <c r="TXU49" s="331"/>
      <c r="TXV49" s="332"/>
      <c r="TXW49" s="333"/>
      <c r="TXX49" s="330"/>
      <c r="TXY49" s="331"/>
      <c r="TXZ49" s="332"/>
      <c r="TYA49" s="333"/>
      <c r="TYB49" s="330"/>
      <c r="TYC49" s="331"/>
      <c r="TYD49" s="332"/>
      <c r="TYE49" s="333"/>
      <c r="TYF49" s="330"/>
      <c r="TYG49" s="331"/>
      <c r="TYH49" s="332"/>
      <c r="TYI49" s="333"/>
      <c r="TYJ49" s="330"/>
      <c r="TYK49" s="331"/>
      <c r="TYL49" s="332"/>
      <c r="TYM49" s="333"/>
      <c r="TYN49" s="330"/>
      <c r="TYO49" s="331"/>
      <c r="TYP49" s="332"/>
      <c r="TYQ49" s="333"/>
      <c r="TYR49" s="330"/>
      <c r="TYS49" s="331"/>
      <c r="TYT49" s="332"/>
      <c r="TYU49" s="333"/>
      <c r="TYV49" s="330"/>
      <c r="TYW49" s="331"/>
      <c r="TYX49" s="332"/>
      <c r="TYY49" s="333"/>
      <c r="TYZ49" s="330"/>
      <c r="TZA49" s="331"/>
      <c r="TZB49" s="332"/>
      <c r="TZC49" s="333"/>
      <c r="TZD49" s="330"/>
      <c r="TZE49" s="331"/>
      <c r="TZF49" s="332"/>
      <c r="TZG49" s="333"/>
      <c r="TZH49" s="330"/>
      <c r="TZI49" s="331"/>
      <c r="TZJ49" s="332"/>
      <c r="TZK49" s="333"/>
      <c r="TZL49" s="330"/>
      <c r="TZM49" s="331"/>
      <c r="TZN49" s="332"/>
      <c r="TZO49" s="333"/>
      <c r="TZP49" s="330"/>
      <c r="TZQ49" s="331"/>
      <c r="TZR49" s="332"/>
      <c r="TZS49" s="333"/>
      <c r="TZT49" s="330"/>
      <c r="TZU49" s="331"/>
      <c r="TZV49" s="332"/>
      <c r="TZW49" s="333"/>
      <c r="TZX49" s="330"/>
      <c r="TZY49" s="331"/>
      <c r="TZZ49" s="332"/>
      <c r="UAA49" s="333"/>
      <c r="UAB49" s="330"/>
      <c r="UAC49" s="331"/>
      <c r="UAD49" s="332"/>
      <c r="UAE49" s="333"/>
      <c r="UAF49" s="330"/>
      <c r="UAG49" s="331"/>
      <c r="UAH49" s="332"/>
      <c r="UAI49" s="333"/>
      <c r="UAJ49" s="330"/>
      <c r="UAK49" s="331"/>
      <c r="UAL49" s="332"/>
      <c r="UAM49" s="333"/>
      <c r="UAN49" s="330"/>
      <c r="UAO49" s="331"/>
      <c r="UAP49" s="332"/>
      <c r="UAQ49" s="333"/>
      <c r="UAR49" s="330"/>
      <c r="UAS49" s="331"/>
      <c r="UAT49" s="332"/>
      <c r="UAU49" s="333"/>
      <c r="UAV49" s="330"/>
      <c r="UAW49" s="331"/>
      <c r="UAX49" s="332"/>
      <c r="UAY49" s="333"/>
      <c r="UAZ49" s="330"/>
      <c r="UBA49" s="331"/>
      <c r="UBB49" s="332"/>
      <c r="UBC49" s="333"/>
      <c r="UBD49" s="330"/>
      <c r="UBE49" s="331"/>
      <c r="UBF49" s="332"/>
      <c r="UBG49" s="333"/>
      <c r="UBH49" s="330"/>
      <c r="UBI49" s="331"/>
      <c r="UBJ49" s="332"/>
      <c r="UBK49" s="333"/>
      <c r="UBL49" s="330"/>
      <c r="UBM49" s="331"/>
      <c r="UBN49" s="332"/>
      <c r="UBO49" s="333"/>
      <c r="UBP49" s="330"/>
      <c r="UBQ49" s="331"/>
      <c r="UBR49" s="332"/>
      <c r="UBS49" s="333"/>
      <c r="UBT49" s="330"/>
      <c r="UBU49" s="331"/>
      <c r="UBV49" s="332"/>
      <c r="UBW49" s="333"/>
      <c r="UBX49" s="330"/>
      <c r="UBY49" s="331"/>
      <c r="UBZ49" s="332"/>
      <c r="UCA49" s="333"/>
      <c r="UCB49" s="330"/>
      <c r="UCC49" s="331"/>
      <c r="UCD49" s="332"/>
      <c r="UCE49" s="333"/>
      <c r="UCF49" s="330"/>
      <c r="UCG49" s="331"/>
      <c r="UCH49" s="332"/>
      <c r="UCI49" s="333"/>
      <c r="UCJ49" s="330"/>
      <c r="UCK49" s="331"/>
      <c r="UCL49" s="332"/>
      <c r="UCM49" s="333"/>
      <c r="UCN49" s="330"/>
      <c r="UCO49" s="331"/>
      <c r="UCP49" s="332"/>
      <c r="UCQ49" s="333"/>
      <c r="UCR49" s="330"/>
      <c r="UCS49" s="331"/>
      <c r="UCT49" s="332"/>
      <c r="UCU49" s="333"/>
      <c r="UCV49" s="330"/>
      <c r="UCW49" s="331"/>
      <c r="UCX49" s="332"/>
      <c r="UCY49" s="333"/>
      <c r="UCZ49" s="330"/>
      <c r="UDA49" s="331"/>
      <c r="UDB49" s="332"/>
      <c r="UDC49" s="333"/>
      <c r="UDD49" s="330"/>
      <c r="UDE49" s="331"/>
      <c r="UDF49" s="332"/>
      <c r="UDG49" s="333"/>
      <c r="UDH49" s="330"/>
      <c r="UDI49" s="331"/>
      <c r="UDJ49" s="332"/>
      <c r="UDK49" s="333"/>
      <c r="UDL49" s="330"/>
      <c r="UDM49" s="331"/>
      <c r="UDN49" s="332"/>
      <c r="UDO49" s="333"/>
      <c r="UDP49" s="330"/>
      <c r="UDQ49" s="331"/>
      <c r="UDR49" s="332"/>
      <c r="UDS49" s="333"/>
      <c r="UDT49" s="330"/>
      <c r="UDU49" s="331"/>
      <c r="UDV49" s="332"/>
      <c r="UDW49" s="333"/>
      <c r="UDX49" s="330"/>
      <c r="UDY49" s="331"/>
      <c r="UDZ49" s="332"/>
      <c r="UEA49" s="333"/>
      <c r="UEB49" s="330"/>
      <c r="UEC49" s="331"/>
      <c r="UED49" s="332"/>
      <c r="UEE49" s="333"/>
      <c r="UEF49" s="330"/>
      <c r="UEG49" s="331"/>
      <c r="UEH49" s="332"/>
      <c r="UEI49" s="333"/>
      <c r="UEJ49" s="330"/>
      <c r="UEK49" s="331"/>
      <c r="UEL49" s="332"/>
      <c r="UEM49" s="333"/>
      <c r="UEN49" s="330"/>
      <c r="UEO49" s="331"/>
      <c r="UEP49" s="332"/>
      <c r="UEQ49" s="333"/>
      <c r="UER49" s="330"/>
      <c r="UES49" s="331"/>
      <c r="UET49" s="332"/>
      <c r="UEU49" s="333"/>
      <c r="UEV49" s="330"/>
      <c r="UEW49" s="331"/>
      <c r="UEX49" s="332"/>
      <c r="UEY49" s="333"/>
      <c r="UEZ49" s="330"/>
      <c r="UFA49" s="331"/>
      <c r="UFB49" s="332"/>
      <c r="UFC49" s="333"/>
      <c r="UFD49" s="330"/>
      <c r="UFE49" s="331"/>
      <c r="UFF49" s="332"/>
      <c r="UFG49" s="333"/>
      <c r="UFH49" s="330"/>
      <c r="UFI49" s="331"/>
      <c r="UFJ49" s="332"/>
      <c r="UFK49" s="333"/>
      <c r="UFL49" s="330"/>
      <c r="UFM49" s="331"/>
      <c r="UFN49" s="332"/>
      <c r="UFO49" s="333"/>
      <c r="UFP49" s="330"/>
      <c r="UFQ49" s="331"/>
      <c r="UFR49" s="332"/>
      <c r="UFS49" s="333"/>
      <c r="UFT49" s="330"/>
      <c r="UFU49" s="331"/>
      <c r="UFV49" s="332"/>
      <c r="UFW49" s="333"/>
      <c r="UFX49" s="330"/>
      <c r="UFY49" s="331"/>
      <c r="UFZ49" s="332"/>
      <c r="UGA49" s="333"/>
      <c r="UGB49" s="330"/>
      <c r="UGC49" s="331"/>
      <c r="UGD49" s="332"/>
      <c r="UGE49" s="333"/>
      <c r="UGF49" s="330"/>
      <c r="UGG49" s="331"/>
      <c r="UGH49" s="332"/>
      <c r="UGI49" s="333"/>
      <c r="UGJ49" s="330"/>
      <c r="UGK49" s="331"/>
      <c r="UGL49" s="332"/>
      <c r="UGM49" s="333"/>
      <c r="UGN49" s="330"/>
      <c r="UGO49" s="331"/>
      <c r="UGP49" s="332"/>
      <c r="UGQ49" s="333"/>
      <c r="UGR49" s="330"/>
      <c r="UGS49" s="331"/>
      <c r="UGT49" s="332"/>
      <c r="UGU49" s="333"/>
      <c r="UGV49" s="330"/>
      <c r="UGW49" s="331"/>
      <c r="UGX49" s="332"/>
      <c r="UGY49" s="333"/>
      <c r="UGZ49" s="330"/>
      <c r="UHA49" s="331"/>
      <c r="UHB49" s="332"/>
      <c r="UHC49" s="333"/>
      <c r="UHD49" s="330"/>
      <c r="UHE49" s="331"/>
      <c r="UHF49" s="332"/>
      <c r="UHG49" s="333"/>
      <c r="UHH49" s="330"/>
      <c r="UHI49" s="331"/>
      <c r="UHJ49" s="332"/>
      <c r="UHK49" s="333"/>
      <c r="UHL49" s="330"/>
      <c r="UHM49" s="331"/>
      <c r="UHN49" s="332"/>
      <c r="UHO49" s="333"/>
      <c r="UHP49" s="330"/>
      <c r="UHQ49" s="331"/>
      <c r="UHR49" s="332"/>
      <c r="UHS49" s="333"/>
      <c r="UHT49" s="330"/>
      <c r="UHU49" s="331"/>
      <c r="UHV49" s="332"/>
      <c r="UHW49" s="333"/>
      <c r="UHX49" s="330"/>
      <c r="UHY49" s="331"/>
      <c r="UHZ49" s="332"/>
      <c r="UIA49" s="333"/>
      <c r="UIB49" s="330"/>
      <c r="UIC49" s="331"/>
      <c r="UID49" s="332"/>
      <c r="UIE49" s="333"/>
      <c r="UIF49" s="330"/>
      <c r="UIG49" s="331"/>
      <c r="UIH49" s="332"/>
      <c r="UII49" s="333"/>
      <c r="UIJ49" s="330"/>
      <c r="UIK49" s="331"/>
      <c r="UIL49" s="332"/>
      <c r="UIM49" s="333"/>
      <c r="UIN49" s="330"/>
      <c r="UIO49" s="331"/>
      <c r="UIP49" s="332"/>
      <c r="UIQ49" s="333"/>
      <c r="UIR49" s="330"/>
      <c r="UIS49" s="331"/>
      <c r="UIT49" s="332"/>
      <c r="UIU49" s="333"/>
      <c r="UIV49" s="330"/>
      <c r="UIW49" s="331"/>
      <c r="UIX49" s="332"/>
      <c r="UIY49" s="333"/>
      <c r="UIZ49" s="330"/>
      <c r="UJA49" s="331"/>
      <c r="UJB49" s="332"/>
      <c r="UJC49" s="333"/>
      <c r="UJD49" s="330"/>
      <c r="UJE49" s="331"/>
      <c r="UJF49" s="332"/>
      <c r="UJG49" s="333"/>
      <c r="UJH49" s="330"/>
      <c r="UJI49" s="331"/>
      <c r="UJJ49" s="332"/>
      <c r="UJK49" s="333"/>
      <c r="UJL49" s="330"/>
      <c r="UJM49" s="331"/>
      <c r="UJN49" s="332"/>
      <c r="UJO49" s="333"/>
      <c r="UJP49" s="330"/>
      <c r="UJQ49" s="331"/>
      <c r="UJR49" s="332"/>
      <c r="UJS49" s="333"/>
      <c r="UJT49" s="330"/>
      <c r="UJU49" s="331"/>
      <c r="UJV49" s="332"/>
      <c r="UJW49" s="333"/>
      <c r="UJX49" s="330"/>
      <c r="UJY49" s="331"/>
      <c r="UJZ49" s="332"/>
      <c r="UKA49" s="333"/>
      <c r="UKB49" s="330"/>
      <c r="UKC49" s="331"/>
      <c r="UKD49" s="332"/>
      <c r="UKE49" s="333"/>
      <c r="UKF49" s="330"/>
      <c r="UKG49" s="331"/>
      <c r="UKH49" s="332"/>
      <c r="UKI49" s="333"/>
      <c r="UKJ49" s="330"/>
      <c r="UKK49" s="331"/>
      <c r="UKL49" s="332"/>
      <c r="UKM49" s="333"/>
      <c r="UKN49" s="330"/>
      <c r="UKO49" s="331"/>
      <c r="UKP49" s="332"/>
      <c r="UKQ49" s="333"/>
      <c r="UKR49" s="330"/>
      <c r="UKS49" s="331"/>
      <c r="UKT49" s="332"/>
      <c r="UKU49" s="333"/>
      <c r="UKV49" s="330"/>
      <c r="UKW49" s="331"/>
      <c r="UKX49" s="332"/>
      <c r="UKY49" s="333"/>
      <c r="UKZ49" s="330"/>
      <c r="ULA49" s="331"/>
      <c r="ULB49" s="332"/>
      <c r="ULC49" s="333"/>
      <c r="ULD49" s="330"/>
      <c r="ULE49" s="331"/>
      <c r="ULF49" s="332"/>
      <c r="ULG49" s="333"/>
      <c r="ULH49" s="330"/>
      <c r="ULI49" s="331"/>
      <c r="ULJ49" s="332"/>
      <c r="ULK49" s="333"/>
      <c r="ULL49" s="330"/>
      <c r="ULM49" s="331"/>
      <c r="ULN49" s="332"/>
      <c r="ULO49" s="333"/>
      <c r="ULP49" s="330"/>
      <c r="ULQ49" s="331"/>
      <c r="ULR49" s="332"/>
      <c r="ULS49" s="333"/>
      <c r="ULT49" s="330"/>
      <c r="ULU49" s="331"/>
      <c r="ULV49" s="332"/>
      <c r="ULW49" s="333"/>
      <c r="ULX49" s="330"/>
      <c r="ULY49" s="331"/>
      <c r="ULZ49" s="332"/>
      <c r="UMA49" s="333"/>
      <c r="UMB49" s="330"/>
      <c r="UMC49" s="331"/>
      <c r="UMD49" s="332"/>
      <c r="UME49" s="333"/>
      <c r="UMF49" s="330"/>
      <c r="UMG49" s="331"/>
      <c r="UMH49" s="332"/>
      <c r="UMI49" s="333"/>
      <c r="UMJ49" s="330"/>
      <c r="UMK49" s="331"/>
      <c r="UML49" s="332"/>
      <c r="UMM49" s="333"/>
      <c r="UMN49" s="330"/>
      <c r="UMO49" s="331"/>
      <c r="UMP49" s="332"/>
      <c r="UMQ49" s="333"/>
      <c r="UMR49" s="330"/>
      <c r="UMS49" s="331"/>
      <c r="UMT49" s="332"/>
      <c r="UMU49" s="333"/>
      <c r="UMV49" s="330"/>
      <c r="UMW49" s="331"/>
      <c r="UMX49" s="332"/>
      <c r="UMY49" s="333"/>
      <c r="UMZ49" s="330"/>
      <c r="UNA49" s="331"/>
      <c r="UNB49" s="332"/>
      <c r="UNC49" s="333"/>
      <c r="UND49" s="330"/>
      <c r="UNE49" s="331"/>
      <c r="UNF49" s="332"/>
      <c r="UNG49" s="333"/>
      <c r="UNH49" s="330"/>
      <c r="UNI49" s="331"/>
      <c r="UNJ49" s="332"/>
      <c r="UNK49" s="333"/>
      <c r="UNL49" s="330"/>
      <c r="UNM49" s="331"/>
      <c r="UNN49" s="332"/>
      <c r="UNO49" s="333"/>
      <c r="UNP49" s="330"/>
      <c r="UNQ49" s="331"/>
      <c r="UNR49" s="332"/>
      <c r="UNS49" s="333"/>
      <c r="UNT49" s="330"/>
      <c r="UNU49" s="331"/>
      <c r="UNV49" s="332"/>
      <c r="UNW49" s="333"/>
      <c r="UNX49" s="330"/>
      <c r="UNY49" s="331"/>
      <c r="UNZ49" s="332"/>
      <c r="UOA49" s="333"/>
      <c r="UOB49" s="330"/>
      <c r="UOC49" s="331"/>
      <c r="UOD49" s="332"/>
      <c r="UOE49" s="333"/>
      <c r="UOF49" s="330"/>
      <c r="UOG49" s="331"/>
      <c r="UOH49" s="332"/>
      <c r="UOI49" s="333"/>
      <c r="UOJ49" s="330"/>
      <c r="UOK49" s="331"/>
      <c r="UOL49" s="332"/>
      <c r="UOM49" s="333"/>
      <c r="UON49" s="330"/>
      <c r="UOO49" s="331"/>
      <c r="UOP49" s="332"/>
      <c r="UOQ49" s="333"/>
      <c r="UOR49" s="330"/>
      <c r="UOS49" s="331"/>
      <c r="UOT49" s="332"/>
      <c r="UOU49" s="333"/>
      <c r="UOV49" s="330"/>
      <c r="UOW49" s="331"/>
      <c r="UOX49" s="332"/>
      <c r="UOY49" s="333"/>
      <c r="UOZ49" s="330"/>
      <c r="UPA49" s="331"/>
      <c r="UPB49" s="332"/>
      <c r="UPC49" s="333"/>
      <c r="UPD49" s="330"/>
      <c r="UPE49" s="331"/>
      <c r="UPF49" s="332"/>
      <c r="UPG49" s="333"/>
      <c r="UPH49" s="330"/>
      <c r="UPI49" s="331"/>
      <c r="UPJ49" s="332"/>
      <c r="UPK49" s="333"/>
      <c r="UPL49" s="330"/>
      <c r="UPM49" s="331"/>
      <c r="UPN49" s="332"/>
      <c r="UPO49" s="333"/>
      <c r="UPP49" s="330"/>
      <c r="UPQ49" s="331"/>
      <c r="UPR49" s="332"/>
      <c r="UPS49" s="333"/>
      <c r="UPT49" s="330"/>
      <c r="UPU49" s="331"/>
      <c r="UPV49" s="332"/>
      <c r="UPW49" s="333"/>
      <c r="UPX49" s="330"/>
      <c r="UPY49" s="331"/>
      <c r="UPZ49" s="332"/>
      <c r="UQA49" s="333"/>
      <c r="UQB49" s="330"/>
      <c r="UQC49" s="331"/>
      <c r="UQD49" s="332"/>
      <c r="UQE49" s="333"/>
      <c r="UQF49" s="330"/>
      <c r="UQG49" s="331"/>
      <c r="UQH49" s="332"/>
      <c r="UQI49" s="333"/>
      <c r="UQJ49" s="330"/>
      <c r="UQK49" s="331"/>
      <c r="UQL49" s="332"/>
      <c r="UQM49" s="333"/>
      <c r="UQN49" s="330"/>
      <c r="UQO49" s="331"/>
      <c r="UQP49" s="332"/>
      <c r="UQQ49" s="333"/>
      <c r="UQR49" s="330"/>
      <c r="UQS49" s="331"/>
      <c r="UQT49" s="332"/>
      <c r="UQU49" s="333"/>
      <c r="UQV49" s="330"/>
      <c r="UQW49" s="331"/>
      <c r="UQX49" s="332"/>
      <c r="UQY49" s="333"/>
      <c r="UQZ49" s="330"/>
      <c r="URA49" s="331"/>
      <c r="URB49" s="332"/>
      <c r="URC49" s="333"/>
      <c r="URD49" s="330"/>
      <c r="URE49" s="331"/>
      <c r="URF49" s="332"/>
      <c r="URG49" s="333"/>
      <c r="URH49" s="330"/>
      <c r="URI49" s="331"/>
      <c r="URJ49" s="332"/>
      <c r="URK49" s="333"/>
      <c r="URL49" s="330"/>
      <c r="URM49" s="331"/>
      <c r="URN49" s="332"/>
      <c r="URO49" s="333"/>
      <c r="URP49" s="330"/>
      <c r="URQ49" s="331"/>
      <c r="URR49" s="332"/>
      <c r="URS49" s="333"/>
      <c r="URT49" s="330"/>
      <c r="URU49" s="331"/>
      <c r="URV49" s="332"/>
      <c r="URW49" s="333"/>
      <c r="URX49" s="330"/>
      <c r="URY49" s="331"/>
      <c r="URZ49" s="332"/>
      <c r="USA49" s="333"/>
      <c r="USB49" s="330"/>
      <c r="USC49" s="331"/>
      <c r="USD49" s="332"/>
      <c r="USE49" s="333"/>
      <c r="USF49" s="330"/>
      <c r="USG49" s="331"/>
      <c r="USH49" s="332"/>
      <c r="USI49" s="333"/>
      <c r="USJ49" s="330"/>
      <c r="USK49" s="331"/>
      <c r="USL49" s="332"/>
      <c r="USM49" s="333"/>
      <c r="USN49" s="330"/>
      <c r="USO49" s="331"/>
      <c r="USP49" s="332"/>
      <c r="USQ49" s="333"/>
      <c r="USR49" s="330"/>
      <c r="USS49" s="331"/>
      <c r="UST49" s="332"/>
      <c r="USU49" s="333"/>
      <c r="USV49" s="330"/>
      <c r="USW49" s="331"/>
      <c r="USX49" s="332"/>
      <c r="USY49" s="333"/>
      <c r="USZ49" s="330"/>
      <c r="UTA49" s="331"/>
      <c r="UTB49" s="332"/>
      <c r="UTC49" s="333"/>
      <c r="UTD49" s="330"/>
      <c r="UTE49" s="331"/>
      <c r="UTF49" s="332"/>
      <c r="UTG49" s="333"/>
      <c r="UTH49" s="330"/>
      <c r="UTI49" s="331"/>
      <c r="UTJ49" s="332"/>
      <c r="UTK49" s="333"/>
      <c r="UTL49" s="330"/>
      <c r="UTM49" s="331"/>
      <c r="UTN49" s="332"/>
      <c r="UTO49" s="333"/>
      <c r="UTP49" s="330"/>
      <c r="UTQ49" s="331"/>
      <c r="UTR49" s="332"/>
      <c r="UTS49" s="333"/>
      <c r="UTT49" s="330"/>
      <c r="UTU49" s="331"/>
      <c r="UTV49" s="332"/>
      <c r="UTW49" s="333"/>
      <c r="UTX49" s="330"/>
      <c r="UTY49" s="331"/>
      <c r="UTZ49" s="332"/>
      <c r="UUA49" s="333"/>
      <c r="UUB49" s="330"/>
      <c r="UUC49" s="331"/>
      <c r="UUD49" s="332"/>
      <c r="UUE49" s="333"/>
      <c r="UUF49" s="330"/>
      <c r="UUG49" s="331"/>
      <c r="UUH49" s="332"/>
      <c r="UUI49" s="333"/>
      <c r="UUJ49" s="330"/>
      <c r="UUK49" s="331"/>
      <c r="UUL49" s="332"/>
      <c r="UUM49" s="333"/>
      <c r="UUN49" s="330"/>
      <c r="UUO49" s="331"/>
      <c r="UUP49" s="332"/>
      <c r="UUQ49" s="333"/>
      <c r="UUR49" s="330"/>
      <c r="UUS49" s="331"/>
      <c r="UUT49" s="332"/>
      <c r="UUU49" s="333"/>
      <c r="UUV49" s="330"/>
      <c r="UUW49" s="331"/>
      <c r="UUX49" s="332"/>
      <c r="UUY49" s="333"/>
      <c r="UUZ49" s="330"/>
      <c r="UVA49" s="331"/>
      <c r="UVB49" s="332"/>
      <c r="UVC49" s="333"/>
      <c r="UVD49" s="330"/>
      <c r="UVE49" s="331"/>
      <c r="UVF49" s="332"/>
      <c r="UVG49" s="333"/>
      <c r="UVH49" s="330"/>
      <c r="UVI49" s="331"/>
      <c r="UVJ49" s="332"/>
      <c r="UVK49" s="333"/>
      <c r="UVL49" s="330"/>
      <c r="UVM49" s="331"/>
      <c r="UVN49" s="332"/>
      <c r="UVO49" s="333"/>
      <c r="UVP49" s="330"/>
      <c r="UVQ49" s="331"/>
      <c r="UVR49" s="332"/>
      <c r="UVS49" s="333"/>
      <c r="UVT49" s="330"/>
      <c r="UVU49" s="331"/>
      <c r="UVV49" s="332"/>
      <c r="UVW49" s="333"/>
      <c r="UVX49" s="330"/>
      <c r="UVY49" s="331"/>
      <c r="UVZ49" s="332"/>
      <c r="UWA49" s="333"/>
      <c r="UWB49" s="330"/>
      <c r="UWC49" s="331"/>
      <c r="UWD49" s="332"/>
      <c r="UWE49" s="333"/>
      <c r="UWF49" s="330"/>
      <c r="UWG49" s="331"/>
      <c r="UWH49" s="332"/>
      <c r="UWI49" s="333"/>
      <c r="UWJ49" s="330"/>
      <c r="UWK49" s="331"/>
      <c r="UWL49" s="332"/>
      <c r="UWM49" s="333"/>
      <c r="UWN49" s="330"/>
      <c r="UWO49" s="331"/>
      <c r="UWP49" s="332"/>
      <c r="UWQ49" s="333"/>
      <c r="UWR49" s="330"/>
      <c r="UWS49" s="331"/>
      <c r="UWT49" s="332"/>
      <c r="UWU49" s="333"/>
      <c r="UWV49" s="330"/>
      <c r="UWW49" s="331"/>
      <c r="UWX49" s="332"/>
      <c r="UWY49" s="333"/>
      <c r="UWZ49" s="330"/>
      <c r="UXA49" s="331"/>
      <c r="UXB49" s="332"/>
      <c r="UXC49" s="333"/>
      <c r="UXD49" s="330"/>
      <c r="UXE49" s="331"/>
      <c r="UXF49" s="332"/>
      <c r="UXG49" s="333"/>
      <c r="UXH49" s="330"/>
      <c r="UXI49" s="331"/>
      <c r="UXJ49" s="332"/>
      <c r="UXK49" s="333"/>
      <c r="UXL49" s="330"/>
      <c r="UXM49" s="331"/>
      <c r="UXN49" s="332"/>
      <c r="UXO49" s="333"/>
      <c r="UXP49" s="330"/>
      <c r="UXQ49" s="331"/>
      <c r="UXR49" s="332"/>
      <c r="UXS49" s="333"/>
      <c r="UXT49" s="330"/>
      <c r="UXU49" s="331"/>
      <c r="UXV49" s="332"/>
      <c r="UXW49" s="333"/>
      <c r="UXX49" s="330"/>
      <c r="UXY49" s="331"/>
      <c r="UXZ49" s="332"/>
      <c r="UYA49" s="333"/>
      <c r="UYB49" s="330"/>
      <c r="UYC49" s="331"/>
      <c r="UYD49" s="332"/>
      <c r="UYE49" s="333"/>
      <c r="UYF49" s="330"/>
      <c r="UYG49" s="331"/>
      <c r="UYH49" s="332"/>
      <c r="UYI49" s="333"/>
      <c r="UYJ49" s="330"/>
      <c r="UYK49" s="331"/>
      <c r="UYL49" s="332"/>
      <c r="UYM49" s="333"/>
      <c r="UYN49" s="330"/>
      <c r="UYO49" s="331"/>
      <c r="UYP49" s="332"/>
      <c r="UYQ49" s="333"/>
      <c r="UYR49" s="330"/>
      <c r="UYS49" s="331"/>
      <c r="UYT49" s="332"/>
      <c r="UYU49" s="333"/>
      <c r="UYV49" s="330"/>
      <c r="UYW49" s="331"/>
      <c r="UYX49" s="332"/>
      <c r="UYY49" s="333"/>
      <c r="UYZ49" s="330"/>
      <c r="UZA49" s="331"/>
      <c r="UZB49" s="332"/>
      <c r="UZC49" s="333"/>
      <c r="UZD49" s="330"/>
      <c r="UZE49" s="331"/>
      <c r="UZF49" s="332"/>
      <c r="UZG49" s="333"/>
      <c r="UZH49" s="330"/>
      <c r="UZI49" s="331"/>
      <c r="UZJ49" s="332"/>
      <c r="UZK49" s="333"/>
      <c r="UZL49" s="330"/>
      <c r="UZM49" s="331"/>
      <c r="UZN49" s="332"/>
      <c r="UZO49" s="333"/>
      <c r="UZP49" s="330"/>
      <c r="UZQ49" s="331"/>
      <c r="UZR49" s="332"/>
      <c r="UZS49" s="333"/>
      <c r="UZT49" s="330"/>
      <c r="UZU49" s="331"/>
      <c r="UZV49" s="332"/>
      <c r="UZW49" s="333"/>
      <c r="UZX49" s="330"/>
      <c r="UZY49" s="331"/>
      <c r="UZZ49" s="332"/>
      <c r="VAA49" s="333"/>
      <c r="VAB49" s="330"/>
      <c r="VAC49" s="331"/>
      <c r="VAD49" s="332"/>
      <c r="VAE49" s="333"/>
      <c r="VAF49" s="330"/>
      <c r="VAG49" s="331"/>
      <c r="VAH49" s="332"/>
      <c r="VAI49" s="333"/>
      <c r="VAJ49" s="330"/>
      <c r="VAK49" s="331"/>
      <c r="VAL49" s="332"/>
      <c r="VAM49" s="333"/>
      <c r="VAN49" s="330"/>
      <c r="VAO49" s="331"/>
      <c r="VAP49" s="332"/>
      <c r="VAQ49" s="333"/>
      <c r="VAR49" s="330"/>
      <c r="VAS49" s="331"/>
      <c r="VAT49" s="332"/>
      <c r="VAU49" s="333"/>
      <c r="VAV49" s="330"/>
      <c r="VAW49" s="331"/>
      <c r="VAX49" s="332"/>
      <c r="VAY49" s="333"/>
      <c r="VAZ49" s="330"/>
      <c r="VBA49" s="331"/>
      <c r="VBB49" s="332"/>
      <c r="VBC49" s="333"/>
      <c r="VBD49" s="330"/>
      <c r="VBE49" s="331"/>
      <c r="VBF49" s="332"/>
      <c r="VBG49" s="333"/>
      <c r="VBH49" s="330"/>
      <c r="VBI49" s="331"/>
      <c r="VBJ49" s="332"/>
      <c r="VBK49" s="333"/>
      <c r="VBL49" s="330"/>
      <c r="VBM49" s="331"/>
      <c r="VBN49" s="332"/>
      <c r="VBO49" s="333"/>
      <c r="VBP49" s="330"/>
      <c r="VBQ49" s="331"/>
      <c r="VBR49" s="332"/>
      <c r="VBS49" s="333"/>
      <c r="VBT49" s="330"/>
      <c r="VBU49" s="331"/>
      <c r="VBV49" s="332"/>
      <c r="VBW49" s="333"/>
      <c r="VBX49" s="330"/>
      <c r="VBY49" s="331"/>
      <c r="VBZ49" s="332"/>
      <c r="VCA49" s="333"/>
      <c r="VCB49" s="330"/>
      <c r="VCC49" s="331"/>
      <c r="VCD49" s="332"/>
      <c r="VCE49" s="333"/>
      <c r="VCF49" s="330"/>
      <c r="VCG49" s="331"/>
      <c r="VCH49" s="332"/>
      <c r="VCI49" s="333"/>
      <c r="VCJ49" s="330"/>
      <c r="VCK49" s="331"/>
      <c r="VCL49" s="332"/>
      <c r="VCM49" s="333"/>
      <c r="VCN49" s="330"/>
      <c r="VCO49" s="331"/>
      <c r="VCP49" s="332"/>
      <c r="VCQ49" s="333"/>
      <c r="VCR49" s="330"/>
      <c r="VCS49" s="331"/>
      <c r="VCT49" s="332"/>
      <c r="VCU49" s="333"/>
      <c r="VCV49" s="330"/>
      <c r="VCW49" s="331"/>
      <c r="VCX49" s="332"/>
      <c r="VCY49" s="333"/>
      <c r="VCZ49" s="330"/>
      <c r="VDA49" s="331"/>
      <c r="VDB49" s="332"/>
      <c r="VDC49" s="333"/>
      <c r="VDD49" s="330"/>
      <c r="VDE49" s="331"/>
      <c r="VDF49" s="332"/>
      <c r="VDG49" s="333"/>
      <c r="VDH49" s="330"/>
      <c r="VDI49" s="331"/>
      <c r="VDJ49" s="332"/>
      <c r="VDK49" s="333"/>
      <c r="VDL49" s="330"/>
      <c r="VDM49" s="331"/>
      <c r="VDN49" s="332"/>
      <c r="VDO49" s="333"/>
      <c r="VDP49" s="330"/>
      <c r="VDQ49" s="331"/>
      <c r="VDR49" s="332"/>
      <c r="VDS49" s="333"/>
      <c r="VDT49" s="330"/>
      <c r="VDU49" s="331"/>
      <c r="VDV49" s="332"/>
      <c r="VDW49" s="333"/>
      <c r="VDX49" s="330"/>
      <c r="VDY49" s="331"/>
      <c r="VDZ49" s="332"/>
      <c r="VEA49" s="333"/>
      <c r="VEB49" s="330"/>
      <c r="VEC49" s="331"/>
      <c r="VED49" s="332"/>
      <c r="VEE49" s="333"/>
      <c r="VEF49" s="330"/>
      <c r="VEG49" s="331"/>
      <c r="VEH49" s="332"/>
      <c r="VEI49" s="333"/>
      <c r="VEJ49" s="330"/>
      <c r="VEK49" s="331"/>
      <c r="VEL49" s="332"/>
      <c r="VEM49" s="333"/>
      <c r="VEN49" s="330"/>
      <c r="VEO49" s="331"/>
      <c r="VEP49" s="332"/>
      <c r="VEQ49" s="333"/>
      <c r="VER49" s="330"/>
      <c r="VES49" s="331"/>
      <c r="VET49" s="332"/>
      <c r="VEU49" s="333"/>
      <c r="VEV49" s="330"/>
      <c r="VEW49" s="331"/>
      <c r="VEX49" s="332"/>
      <c r="VEY49" s="333"/>
      <c r="VEZ49" s="330"/>
      <c r="VFA49" s="331"/>
      <c r="VFB49" s="332"/>
      <c r="VFC49" s="333"/>
      <c r="VFD49" s="330"/>
      <c r="VFE49" s="331"/>
      <c r="VFF49" s="332"/>
      <c r="VFG49" s="333"/>
      <c r="VFH49" s="330"/>
      <c r="VFI49" s="331"/>
      <c r="VFJ49" s="332"/>
      <c r="VFK49" s="333"/>
      <c r="VFL49" s="330"/>
      <c r="VFM49" s="331"/>
      <c r="VFN49" s="332"/>
      <c r="VFO49" s="333"/>
      <c r="VFP49" s="330"/>
      <c r="VFQ49" s="331"/>
      <c r="VFR49" s="332"/>
      <c r="VFS49" s="333"/>
      <c r="VFT49" s="330"/>
      <c r="VFU49" s="331"/>
      <c r="VFV49" s="332"/>
      <c r="VFW49" s="333"/>
      <c r="VFX49" s="330"/>
      <c r="VFY49" s="331"/>
      <c r="VFZ49" s="332"/>
      <c r="VGA49" s="333"/>
      <c r="VGB49" s="330"/>
      <c r="VGC49" s="331"/>
      <c r="VGD49" s="332"/>
      <c r="VGE49" s="333"/>
      <c r="VGF49" s="330"/>
      <c r="VGG49" s="331"/>
      <c r="VGH49" s="332"/>
      <c r="VGI49" s="333"/>
      <c r="VGJ49" s="330"/>
      <c r="VGK49" s="331"/>
      <c r="VGL49" s="332"/>
      <c r="VGM49" s="333"/>
      <c r="VGN49" s="330"/>
      <c r="VGO49" s="331"/>
      <c r="VGP49" s="332"/>
      <c r="VGQ49" s="333"/>
      <c r="VGR49" s="330"/>
      <c r="VGS49" s="331"/>
      <c r="VGT49" s="332"/>
      <c r="VGU49" s="333"/>
      <c r="VGV49" s="330"/>
      <c r="VGW49" s="331"/>
      <c r="VGX49" s="332"/>
      <c r="VGY49" s="333"/>
      <c r="VGZ49" s="330"/>
      <c r="VHA49" s="331"/>
      <c r="VHB49" s="332"/>
      <c r="VHC49" s="333"/>
      <c r="VHD49" s="330"/>
      <c r="VHE49" s="331"/>
      <c r="VHF49" s="332"/>
      <c r="VHG49" s="333"/>
      <c r="VHH49" s="330"/>
      <c r="VHI49" s="331"/>
      <c r="VHJ49" s="332"/>
      <c r="VHK49" s="333"/>
      <c r="VHL49" s="330"/>
      <c r="VHM49" s="331"/>
      <c r="VHN49" s="332"/>
      <c r="VHO49" s="333"/>
      <c r="VHP49" s="330"/>
      <c r="VHQ49" s="331"/>
      <c r="VHR49" s="332"/>
      <c r="VHS49" s="333"/>
      <c r="VHT49" s="330"/>
      <c r="VHU49" s="331"/>
      <c r="VHV49" s="332"/>
      <c r="VHW49" s="333"/>
      <c r="VHX49" s="330"/>
      <c r="VHY49" s="331"/>
      <c r="VHZ49" s="332"/>
      <c r="VIA49" s="333"/>
      <c r="VIB49" s="330"/>
      <c r="VIC49" s="331"/>
      <c r="VID49" s="332"/>
      <c r="VIE49" s="333"/>
      <c r="VIF49" s="330"/>
      <c r="VIG49" s="331"/>
      <c r="VIH49" s="332"/>
      <c r="VII49" s="333"/>
      <c r="VIJ49" s="330"/>
      <c r="VIK49" s="331"/>
      <c r="VIL49" s="332"/>
      <c r="VIM49" s="333"/>
      <c r="VIN49" s="330"/>
      <c r="VIO49" s="331"/>
      <c r="VIP49" s="332"/>
      <c r="VIQ49" s="333"/>
      <c r="VIR49" s="330"/>
      <c r="VIS49" s="331"/>
      <c r="VIT49" s="332"/>
      <c r="VIU49" s="333"/>
      <c r="VIV49" s="330"/>
      <c r="VIW49" s="331"/>
      <c r="VIX49" s="332"/>
      <c r="VIY49" s="333"/>
      <c r="VIZ49" s="330"/>
      <c r="VJA49" s="331"/>
      <c r="VJB49" s="332"/>
      <c r="VJC49" s="333"/>
      <c r="VJD49" s="330"/>
      <c r="VJE49" s="331"/>
      <c r="VJF49" s="332"/>
      <c r="VJG49" s="333"/>
      <c r="VJH49" s="330"/>
      <c r="VJI49" s="331"/>
      <c r="VJJ49" s="332"/>
      <c r="VJK49" s="333"/>
      <c r="VJL49" s="330"/>
      <c r="VJM49" s="331"/>
      <c r="VJN49" s="332"/>
      <c r="VJO49" s="333"/>
      <c r="VJP49" s="330"/>
      <c r="VJQ49" s="331"/>
      <c r="VJR49" s="332"/>
      <c r="VJS49" s="333"/>
      <c r="VJT49" s="330"/>
      <c r="VJU49" s="331"/>
      <c r="VJV49" s="332"/>
      <c r="VJW49" s="333"/>
      <c r="VJX49" s="330"/>
      <c r="VJY49" s="331"/>
      <c r="VJZ49" s="332"/>
      <c r="VKA49" s="333"/>
      <c r="VKB49" s="330"/>
      <c r="VKC49" s="331"/>
      <c r="VKD49" s="332"/>
      <c r="VKE49" s="333"/>
      <c r="VKF49" s="330"/>
      <c r="VKG49" s="331"/>
      <c r="VKH49" s="332"/>
      <c r="VKI49" s="333"/>
      <c r="VKJ49" s="330"/>
      <c r="VKK49" s="331"/>
      <c r="VKL49" s="332"/>
      <c r="VKM49" s="333"/>
      <c r="VKN49" s="330"/>
      <c r="VKO49" s="331"/>
      <c r="VKP49" s="332"/>
      <c r="VKQ49" s="333"/>
      <c r="VKR49" s="330"/>
      <c r="VKS49" s="331"/>
      <c r="VKT49" s="332"/>
      <c r="VKU49" s="333"/>
      <c r="VKV49" s="330"/>
      <c r="VKW49" s="331"/>
      <c r="VKX49" s="332"/>
      <c r="VKY49" s="333"/>
      <c r="VKZ49" s="330"/>
      <c r="VLA49" s="331"/>
      <c r="VLB49" s="332"/>
      <c r="VLC49" s="333"/>
      <c r="VLD49" s="330"/>
      <c r="VLE49" s="331"/>
      <c r="VLF49" s="332"/>
      <c r="VLG49" s="333"/>
      <c r="VLH49" s="330"/>
      <c r="VLI49" s="331"/>
      <c r="VLJ49" s="332"/>
      <c r="VLK49" s="333"/>
      <c r="VLL49" s="330"/>
      <c r="VLM49" s="331"/>
      <c r="VLN49" s="332"/>
      <c r="VLO49" s="333"/>
      <c r="VLP49" s="330"/>
      <c r="VLQ49" s="331"/>
      <c r="VLR49" s="332"/>
      <c r="VLS49" s="333"/>
      <c r="VLT49" s="330"/>
      <c r="VLU49" s="331"/>
      <c r="VLV49" s="332"/>
      <c r="VLW49" s="333"/>
      <c r="VLX49" s="330"/>
      <c r="VLY49" s="331"/>
      <c r="VLZ49" s="332"/>
      <c r="VMA49" s="333"/>
      <c r="VMB49" s="330"/>
      <c r="VMC49" s="331"/>
      <c r="VMD49" s="332"/>
      <c r="VME49" s="333"/>
      <c r="VMF49" s="330"/>
      <c r="VMG49" s="331"/>
      <c r="VMH49" s="332"/>
      <c r="VMI49" s="333"/>
      <c r="VMJ49" s="330"/>
      <c r="VMK49" s="331"/>
      <c r="VML49" s="332"/>
      <c r="VMM49" s="333"/>
      <c r="VMN49" s="330"/>
      <c r="VMO49" s="331"/>
      <c r="VMP49" s="332"/>
      <c r="VMQ49" s="333"/>
      <c r="VMR49" s="330"/>
      <c r="VMS49" s="331"/>
      <c r="VMT49" s="332"/>
      <c r="VMU49" s="333"/>
      <c r="VMV49" s="330"/>
      <c r="VMW49" s="331"/>
      <c r="VMX49" s="332"/>
      <c r="VMY49" s="333"/>
      <c r="VMZ49" s="330"/>
      <c r="VNA49" s="331"/>
      <c r="VNB49" s="332"/>
      <c r="VNC49" s="333"/>
      <c r="VND49" s="330"/>
      <c r="VNE49" s="331"/>
      <c r="VNF49" s="332"/>
      <c r="VNG49" s="333"/>
      <c r="VNH49" s="330"/>
      <c r="VNI49" s="331"/>
      <c r="VNJ49" s="332"/>
      <c r="VNK49" s="333"/>
      <c r="VNL49" s="330"/>
      <c r="VNM49" s="331"/>
      <c r="VNN49" s="332"/>
      <c r="VNO49" s="333"/>
      <c r="VNP49" s="330"/>
      <c r="VNQ49" s="331"/>
      <c r="VNR49" s="332"/>
      <c r="VNS49" s="333"/>
      <c r="VNT49" s="330"/>
      <c r="VNU49" s="331"/>
      <c r="VNV49" s="332"/>
      <c r="VNW49" s="333"/>
      <c r="VNX49" s="330"/>
      <c r="VNY49" s="331"/>
      <c r="VNZ49" s="332"/>
      <c r="VOA49" s="333"/>
      <c r="VOB49" s="330"/>
      <c r="VOC49" s="331"/>
      <c r="VOD49" s="332"/>
      <c r="VOE49" s="333"/>
      <c r="VOF49" s="330"/>
      <c r="VOG49" s="331"/>
      <c r="VOH49" s="332"/>
      <c r="VOI49" s="333"/>
      <c r="VOJ49" s="330"/>
      <c r="VOK49" s="331"/>
      <c r="VOL49" s="332"/>
      <c r="VOM49" s="333"/>
      <c r="VON49" s="330"/>
      <c r="VOO49" s="331"/>
      <c r="VOP49" s="332"/>
      <c r="VOQ49" s="333"/>
      <c r="VOR49" s="330"/>
      <c r="VOS49" s="331"/>
      <c r="VOT49" s="332"/>
      <c r="VOU49" s="333"/>
      <c r="VOV49" s="330"/>
      <c r="VOW49" s="331"/>
      <c r="VOX49" s="332"/>
      <c r="VOY49" s="333"/>
      <c r="VOZ49" s="330"/>
      <c r="VPA49" s="331"/>
      <c r="VPB49" s="332"/>
      <c r="VPC49" s="333"/>
      <c r="VPD49" s="330"/>
      <c r="VPE49" s="331"/>
      <c r="VPF49" s="332"/>
      <c r="VPG49" s="333"/>
      <c r="VPH49" s="330"/>
      <c r="VPI49" s="331"/>
      <c r="VPJ49" s="332"/>
      <c r="VPK49" s="333"/>
      <c r="VPL49" s="330"/>
      <c r="VPM49" s="331"/>
      <c r="VPN49" s="332"/>
      <c r="VPO49" s="333"/>
      <c r="VPP49" s="330"/>
      <c r="VPQ49" s="331"/>
      <c r="VPR49" s="332"/>
      <c r="VPS49" s="333"/>
      <c r="VPT49" s="330"/>
      <c r="VPU49" s="331"/>
      <c r="VPV49" s="332"/>
      <c r="VPW49" s="333"/>
      <c r="VPX49" s="330"/>
      <c r="VPY49" s="331"/>
      <c r="VPZ49" s="332"/>
      <c r="VQA49" s="333"/>
      <c r="VQB49" s="330"/>
      <c r="VQC49" s="331"/>
      <c r="VQD49" s="332"/>
      <c r="VQE49" s="333"/>
      <c r="VQF49" s="330"/>
      <c r="VQG49" s="331"/>
      <c r="VQH49" s="332"/>
      <c r="VQI49" s="333"/>
      <c r="VQJ49" s="330"/>
      <c r="VQK49" s="331"/>
      <c r="VQL49" s="332"/>
      <c r="VQM49" s="333"/>
      <c r="VQN49" s="330"/>
      <c r="VQO49" s="331"/>
      <c r="VQP49" s="332"/>
      <c r="VQQ49" s="333"/>
      <c r="VQR49" s="330"/>
      <c r="VQS49" s="331"/>
      <c r="VQT49" s="332"/>
      <c r="VQU49" s="333"/>
      <c r="VQV49" s="330"/>
      <c r="VQW49" s="331"/>
      <c r="VQX49" s="332"/>
      <c r="VQY49" s="333"/>
      <c r="VQZ49" s="330"/>
      <c r="VRA49" s="331"/>
      <c r="VRB49" s="332"/>
      <c r="VRC49" s="333"/>
      <c r="VRD49" s="330"/>
      <c r="VRE49" s="331"/>
      <c r="VRF49" s="332"/>
      <c r="VRG49" s="333"/>
      <c r="VRH49" s="330"/>
      <c r="VRI49" s="331"/>
      <c r="VRJ49" s="332"/>
      <c r="VRK49" s="333"/>
      <c r="VRL49" s="330"/>
      <c r="VRM49" s="331"/>
      <c r="VRN49" s="332"/>
      <c r="VRO49" s="333"/>
      <c r="VRP49" s="330"/>
      <c r="VRQ49" s="331"/>
      <c r="VRR49" s="332"/>
      <c r="VRS49" s="333"/>
      <c r="VRT49" s="330"/>
      <c r="VRU49" s="331"/>
      <c r="VRV49" s="332"/>
      <c r="VRW49" s="333"/>
      <c r="VRX49" s="330"/>
      <c r="VRY49" s="331"/>
      <c r="VRZ49" s="332"/>
      <c r="VSA49" s="333"/>
      <c r="VSB49" s="330"/>
      <c r="VSC49" s="331"/>
      <c r="VSD49" s="332"/>
      <c r="VSE49" s="333"/>
      <c r="VSF49" s="330"/>
      <c r="VSG49" s="331"/>
      <c r="VSH49" s="332"/>
      <c r="VSI49" s="333"/>
      <c r="VSJ49" s="330"/>
      <c r="VSK49" s="331"/>
      <c r="VSL49" s="332"/>
      <c r="VSM49" s="333"/>
      <c r="VSN49" s="330"/>
      <c r="VSO49" s="331"/>
      <c r="VSP49" s="332"/>
      <c r="VSQ49" s="333"/>
      <c r="VSR49" s="330"/>
      <c r="VSS49" s="331"/>
      <c r="VST49" s="332"/>
      <c r="VSU49" s="333"/>
      <c r="VSV49" s="330"/>
      <c r="VSW49" s="331"/>
      <c r="VSX49" s="332"/>
      <c r="VSY49" s="333"/>
      <c r="VSZ49" s="330"/>
      <c r="VTA49" s="331"/>
      <c r="VTB49" s="332"/>
      <c r="VTC49" s="333"/>
      <c r="VTD49" s="330"/>
      <c r="VTE49" s="331"/>
      <c r="VTF49" s="332"/>
      <c r="VTG49" s="333"/>
      <c r="VTH49" s="330"/>
      <c r="VTI49" s="331"/>
      <c r="VTJ49" s="332"/>
      <c r="VTK49" s="333"/>
      <c r="VTL49" s="330"/>
      <c r="VTM49" s="331"/>
      <c r="VTN49" s="332"/>
      <c r="VTO49" s="333"/>
      <c r="VTP49" s="330"/>
      <c r="VTQ49" s="331"/>
      <c r="VTR49" s="332"/>
      <c r="VTS49" s="333"/>
      <c r="VTT49" s="330"/>
      <c r="VTU49" s="331"/>
      <c r="VTV49" s="332"/>
      <c r="VTW49" s="333"/>
      <c r="VTX49" s="330"/>
      <c r="VTY49" s="331"/>
      <c r="VTZ49" s="332"/>
      <c r="VUA49" s="333"/>
      <c r="VUB49" s="330"/>
      <c r="VUC49" s="331"/>
      <c r="VUD49" s="332"/>
      <c r="VUE49" s="333"/>
      <c r="VUF49" s="330"/>
      <c r="VUG49" s="331"/>
      <c r="VUH49" s="332"/>
      <c r="VUI49" s="333"/>
      <c r="VUJ49" s="330"/>
      <c r="VUK49" s="331"/>
      <c r="VUL49" s="332"/>
      <c r="VUM49" s="333"/>
      <c r="VUN49" s="330"/>
      <c r="VUO49" s="331"/>
      <c r="VUP49" s="332"/>
      <c r="VUQ49" s="333"/>
      <c r="VUR49" s="330"/>
      <c r="VUS49" s="331"/>
      <c r="VUT49" s="332"/>
      <c r="VUU49" s="333"/>
      <c r="VUV49" s="330"/>
      <c r="VUW49" s="331"/>
      <c r="VUX49" s="332"/>
      <c r="VUY49" s="333"/>
      <c r="VUZ49" s="330"/>
      <c r="VVA49" s="331"/>
      <c r="VVB49" s="332"/>
      <c r="VVC49" s="333"/>
      <c r="VVD49" s="330"/>
      <c r="VVE49" s="331"/>
      <c r="VVF49" s="332"/>
      <c r="VVG49" s="333"/>
      <c r="VVH49" s="330"/>
      <c r="VVI49" s="331"/>
      <c r="VVJ49" s="332"/>
      <c r="VVK49" s="333"/>
      <c r="VVL49" s="330"/>
      <c r="VVM49" s="331"/>
      <c r="VVN49" s="332"/>
      <c r="VVO49" s="333"/>
      <c r="VVP49" s="330"/>
      <c r="VVQ49" s="331"/>
      <c r="VVR49" s="332"/>
      <c r="VVS49" s="333"/>
      <c r="VVT49" s="330"/>
      <c r="VVU49" s="331"/>
      <c r="VVV49" s="332"/>
      <c r="VVW49" s="333"/>
      <c r="VVX49" s="330"/>
      <c r="VVY49" s="331"/>
      <c r="VVZ49" s="332"/>
      <c r="VWA49" s="333"/>
      <c r="VWB49" s="330"/>
      <c r="VWC49" s="331"/>
      <c r="VWD49" s="332"/>
      <c r="VWE49" s="333"/>
      <c r="VWF49" s="330"/>
      <c r="VWG49" s="331"/>
      <c r="VWH49" s="332"/>
      <c r="VWI49" s="333"/>
      <c r="VWJ49" s="330"/>
      <c r="VWK49" s="331"/>
      <c r="VWL49" s="332"/>
      <c r="VWM49" s="333"/>
      <c r="VWN49" s="330"/>
      <c r="VWO49" s="331"/>
      <c r="VWP49" s="332"/>
      <c r="VWQ49" s="333"/>
      <c r="VWR49" s="330"/>
      <c r="VWS49" s="331"/>
      <c r="VWT49" s="332"/>
      <c r="VWU49" s="333"/>
      <c r="VWV49" s="330"/>
      <c r="VWW49" s="331"/>
      <c r="VWX49" s="332"/>
      <c r="VWY49" s="333"/>
      <c r="VWZ49" s="330"/>
      <c r="VXA49" s="331"/>
      <c r="VXB49" s="332"/>
      <c r="VXC49" s="333"/>
      <c r="VXD49" s="330"/>
      <c r="VXE49" s="331"/>
      <c r="VXF49" s="332"/>
      <c r="VXG49" s="333"/>
      <c r="VXH49" s="330"/>
      <c r="VXI49" s="331"/>
      <c r="VXJ49" s="332"/>
      <c r="VXK49" s="333"/>
      <c r="VXL49" s="330"/>
      <c r="VXM49" s="331"/>
      <c r="VXN49" s="332"/>
      <c r="VXO49" s="333"/>
      <c r="VXP49" s="330"/>
      <c r="VXQ49" s="331"/>
      <c r="VXR49" s="332"/>
      <c r="VXS49" s="333"/>
      <c r="VXT49" s="330"/>
      <c r="VXU49" s="331"/>
      <c r="VXV49" s="332"/>
      <c r="VXW49" s="333"/>
      <c r="VXX49" s="330"/>
      <c r="VXY49" s="331"/>
      <c r="VXZ49" s="332"/>
      <c r="VYA49" s="333"/>
      <c r="VYB49" s="330"/>
      <c r="VYC49" s="331"/>
      <c r="VYD49" s="332"/>
      <c r="VYE49" s="333"/>
      <c r="VYF49" s="330"/>
      <c r="VYG49" s="331"/>
      <c r="VYH49" s="332"/>
      <c r="VYI49" s="333"/>
      <c r="VYJ49" s="330"/>
      <c r="VYK49" s="331"/>
      <c r="VYL49" s="332"/>
      <c r="VYM49" s="333"/>
      <c r="VYN49" s="330"/>
      <c r="VYO49" s="331"/>
      <c r="VYP49" s="332"/>
      <c r="VYQ49" s="333"/>
      <c r="VYR49" s="330"/>
      <c r="VYS49" s="331"/>
      <c r="VYT49" s="332"/>
      <c r="VYU49" s="333"/>
      <c r="VYV49" s="330"/>
      <c r="VYW49" s="331"/>
      <c r="VYX49" s="332"/>
      <c r="VYY49" s="333"/>
      <c r="VYZ49" s="330"/>
      <c r="VZA49" s="331"/>
      <c r="VZB49" s="332"/>
      <c r="VZC49" s="333"/>
      <c r="VZD49" s="330"/>
      <c r="VZE49" s="331"/>
      <c r="VZF49" s="332"/>
      <c r="VZG49" s="333"/>
      <c r="VZH49" s="330"/>
      <c r="VZI49" s="331"/>
      <c r="VZJ49" s="332"/>
      <c r="VZK49" s="333"/>
      <c r="VZL49" s="330"/>
      <c r="VZM49" s="331"/>
      <c r="VZN49" s="332"/>
      <c r="VZO49" s="333"/>
      <c r="VZP49" s="330"/>
      <c r="VZQ49" s="331"/>
      <c r="VZR49" s="332"/>
      <c r="VZS49" s="333"/>
      <c r="VZT49" s="330"/>
      <c r="VZU49" s="331"/>
      <c r="VZV49" s="332"/>
      <c r="VZW49" s="333"/>
      <c r="VZX49" s="330"/>
      <c r="VZY49" s="331"/>
      <c r="VZZ49" s="332"/>
      <c r="WAA49" s="333"/>
      <c r="WAB49" s="330"/>
      <c r="WAC49" s="331"/>
      <c r="WAD49" s="332"/>
      <c r="WAE49" s="333"/>
      <c r="WAF49" s="330"/>
      <c r="WAG49" s="331"/>
      <c r="WAH49" s="332"/>
      <c r="WAI49" s="333"/>
      <c r="WAJ49" s="330"/>
      <c r="WAK49" s="331"/>
      <c r="WAL49" s="332"/>
      <c r="WAM49" s="333"/>
      <c r="WAN49" s="330"/>
      <c r="WAO49" s="331"/>
      <c r="WAP49" s="332"/>
      <c r="WAQ49" s="333"/>
      <c r="WAR49" s="330"/>
      <c r="WAS49" s="331"/>
      <c r="WAT49" s="332"/>
      <c r="WAU49" s="333"/>
      <c r="WAV49" s="330"/>
      <c r="WAW49" s="331"/>
      <c r="WAX49" s="332"/>
      <c r="WAY49" s="333"/>
      <c r="WAZ49" s="330"/>
      <c r="WBA49" s="331"/>
      <c r="WBB49" s="332"/>
      <c r="WBC49" s="333"/>
      <c r="WBD49" s="330"/>
      <c r="WBE49" s="331"/>
      <c r="WBF49" s="332"/>
      <c r="WBG49" s="333"/>
      <c r="WBH49" s="330"/>
      <c r="WBI49" s="331"/>
      <c r="WBJ49" s="332"/>
      <c r="WBK49" s="333"/>
      <c r="WBL49" s="330"/>
      <c r="WBM49" s="331"/>
      <c r="WBN49" s="332"/>
      <c r="WBO49" s="333"/>
      <c r="WBP49" s="330"/>
      <c r="WBQ49" s="331"/>
      <c r="WBR49" s="332"/>
      <c r="WBS49" s="333"/>
      <c r="WBT49" s="330"/>
      <c r="WBU49" s="331"/>
      <c r="WBV49" s="332"/>
      <c r="WBW49" s="333"/>
      <c r="WBX49" s="330"/>
      <c r="WBY49" s="331"/>
      <c r="WBZ49" s="332"/>
      <c r="WCA49" s="333"/>
      <c r="WCB49" s="330"/>
      <c r="WCC49" s="331"/>
      <c r="WCD49" s="332"/>
      <c r="WCE49" s="333"/>
      <c r="WCF49" s="330"/>
      <c r="WCG49" s="331"/>
      <c r="WCH49" s="332"/>
      <c r="WCI49" s="333"/>
      <c r="WCJ49" s="330"/>
      <c r="WCK49" s="331"/>
      <c r="WCL49" s="332"/>
      <c r="WCM49" s="333"/>
      <c r="WCN49" s="330"/>
      <c r="WCO49" s="331"/>
      <c r="WCP49" s="332"/>
      <c r="WCQ49" s="333"/>
      <c r="WCR49" s="330"/>
      <c r="WCS49" s="331"/>
      <c r="WCT49" s="332"/>
      <c r="WCU49" s="333"/>
      <c r="WCV49" s="330"/>
      <c r="WCW49" s="331"/>
      <c r="WCX49" s="332"/>
      <c r="WCY49" s="333"/>
      <c r="WCZ49" s="330"/>
      <c r="WDA49" s="331"/>
      <c r="WDB49" s="332"/>
      <c r="WDC49" s="333"/>
      <c r="WDD49" s="330"/>
      <c r="WDE49" s="331"/>
      <c r="WDF49" s="332"/>
      <c r="WDG49" s="333"/>
      <c r="WDH49" s="330"/>
      <c r="WDI49" s="331"/>
      <c r="WDJ49" s="332"/>
      <c r="WDK49" s="333"/>
      <c r="WDL49" s="330"/>
      <c r="WDM49" s="331"/>
      <c r="WDN49" s="332"/>
      <c r="WDO49" s="333"/>
      <c r="WDP49" s="330"/>
      <c r="WDQ49" s="331"/>
      <c r="WDR49" s="332"/>
      <c r="WDS49" s="333"/>
      <c r="WDT49" s="330"/>
      <c r="WDU49" s="331"/>
      <c r="WDV49" s="332"/>
      <c r="WDW49" s="333"/>
      <c r="WDX49" s="330"/>
      <c r="WDY49" s="331"/>
      <c r="WDZ49" s="332"/>
      <c r="WEA49" s="333"/>
      <c r="WEB49" s="330"/>
      <c r="WEC49" s="331"/>
      <c r="WED49" s="332"/>
      <c r="WEE49" s="333"/>
      <c r="WEF49" s="330"/>
      <c r="WEG49" s="331"/>
      <c r="WEH49" s="332"/>
      <c r="WEI49" s="333"/>
      <c r="WEJ49" s="330"/>
      <c r="WEK49" s="331"/>
      <c r="WEL49" s="332"/>
      <c r="WEM49" s="333"/>
      <c r="WEN49" s="330"/>
      <c r="WEO49" s="331"/>
      <c r="WEP49" s="332"/>
      <c r="WEQ49" s="333"/>
      <c r="WER49" s="330"/>
      <c r="WES49" s="331"/>
      <c r="WET49" s="332"/>
      <c r="WEU49" s="333"/>
      <c r="WEV49" s="330"/>
      <c r="WEW49" s="331"/>
      <c r="WEX49" s="332"/>
      <c r="WEY49" s="333"/>
      <c r="WEZ49" s="330"/>
      <c r="WFA49" s="331"/>
      <c r="WFB49" s="332"/>
      <c r="WFC49" s="333"/>
      <c r="WFD49" s="330"/>
      <c r="WFE49" s="331"/>
      <c r="WFF49" s="332"/>
      <c r="WFG49" s="333"/>
      <c r="WFH49" s="330"/>
      <c r="WFI49" s="331"/>
      <c r="WFJ49" s="332"/>
      <c r="WFK49" s="333"/>
      <c r="WFL49" s="330"/>
      <c r="WFM49" s="331"/>
      <c r="WFN49" s="332"/>
      <c r="WFO49" s="333"/>
      <c r="WFP49" s="330"/>
      <c r="WFQ49" s="331"/>
      <c r="WFR49" s="332"/>
      <c r="WFS49" s="333"/>
      <c r="WFT49" s="330"/>
      <c r="WFU49" s="331"/>
      <c r="WFV49" s="332"/>
      <c r="WFW49" s="333"/>
      <c r="WFX49" s="330"/>
      <c r="WFY49" s="331"/>
      <c r="WFZ49" s="332"/>
      <c r="WGA49" s="333"/>
      <c r="WGB49" s="330"/>
      <c r="WGC49" s="331"/>
      <c r="WGD49" s="332"/>
      <c r="WGE49" s="333"/>
      <c r="WGF49" s="330"/>
      <c r="WGG49" s="331"/>
      <c r="WGH49" s="332"/>
      <c r="WGI49" s="333"/>
      <c r="WGJ49" s="330"/>
      <c r="WGK49" s="331"/>
      <c r="WGL49" s="332"/>
      <c r="WGM49" s="333"/>
      <c r="WGN49" s="330"/>
      <c r="WGO49" s="331"/>
      <c r="WGP49" s="332"/>
      <c r="WGQ49" s="333"/>
      <c r="WGR49" s="330"/>
      <c r="WGS49" s="331"/>
      <c r="WGT49" s="332"/>
      <c r="WGU49" s="333"/>
      <c r="WGV49" s="330"/>
      <c r="WGW49" s="331"/>
      <c r="WGX49" s="332"/>
      <c r="WGY49" s="333"/>
      <c r="WGZ49" s="330"/>
      <c r="WHA49" s="331"/>
      <c r="WHB49" s="332"/>
      <c r="WHC49" s="333"/>
      <c r="WHD49" s="330"/>
      <c r="WHE49" s="331"/>
      <c r="WHF49" s="332"/>
      <c r="WHG49" s="333"/>
      <c r="WHH49" s="330"/>
      <c r="WHI49" s="331"/>
      <c r="WHJ49" s="332"/>
      <c r="WHK49" s="333"/>
      <c r="WHL49" s="330"/>
      <c r="WHM49" s="331"/>
      <c r="WHN49" s="332"/>
      <c r="WHO49" s="333"/>
      <c r="WHP49" s="330"/>
      <c r="WHQ49" s="331"/>
      <c r="WHR49" s="332"/>
      <c r="WHS49" s="333"/>
      <c r="WHT49" s="330"/>
      <c r="WHU49" s="331"/>
      <c r="WHV49" s="332"/>
      <c r="WHW49" s="333"/>
      <c r="WHX49" s="330"/>
      <c r="WHY49" s="331"/>
      <c r="WHZ49" s="332"/>
      <c r="WIA49" s="333"/>
      <c r="WIB49" s="330"/>
      <c r="WIC49" s="331"/>
      <c r="WID49" s="332"/>
      <c r="WIE49" s="333"/>
      <c r="WIF49" s="330"/>
      <c r="WIG49" s="331"/>
      <c r="WIH49" s="332"/>
      <c r="WII49" s="333"/>
      <c r="WIJ49" s="330"/>
      <c r="WIK49" s="331"/>
      <c r="WIL49" s="332"/>
      <c r="WIM49" s="333"/>
      <c r="WIN49" s="330"/>
      <c r="WIO49" s="331"/>
      <c r="WIP49" s="332"/>
      <c r="WIQ49" s="333"/>
      <c r="WIR49" s="330"/>
      <c r="WIS49" s="331"/>
      <c r="WIT49" s="332"/>
      <c r="WIU49" s="333"/>
      <c r="WIV49" s="330"/>
      <c r="WIW49" s="331"/>
      <c r="WIX49" s="332"/>
      <c r="WIY49" s="333"/>
      <c r="WIZ49" s="330"/>
      <c r="WJA49" s="331"/>
      <c r="WJB49" s="332"/>
      <c r="WJC49" s="333"/>
      <c r="WJD49" s="330"/>
      <c r="WJE49" s="331"/>
      <c r="WJF49" s="332"/>
      <c r="WJG49" s="333"/>
      <c r="WJH49" s="330"/>
      <c r="WJI49" s="331"/>
      <c r="WJJ49" s="332"/>
      <c r="WJK49" s="333"/>
      <c r="WJL49" s="330"/>
      <c r="WJM49" s="331"/>
      <c r="WJN49" s="332"/>
      <c r="WJO49" s="333"/>
      <c r="WJP49" s="330"/>
      <c r="WJQ49" s="331"/>
      <c r="WJR49" s="332"/>
      <c r="WJS49" s="333"/>
      <c r="WJT49" s="330"/>
      <c r="WJU49" s="331"/>
      <c r="WJV49" s="332"/>
      <c r="WJW49" s="333"/>
      <c r="WJX49" s="330"/>
      <c r="WJY49" s="331"/>
      <c r="WJZ49" s="332"/>
      <c r="WKA49" s="333"/>
      <c r="WKB49" s="330"/>
      <c r="WKC49" s="331"/>
      <c r="WKD49" s="332"/>
      <c r="WKE49" s="333"/>
      <c r="WKF49" s="330"/>
      <c r="WKG49" s="331"/>
      <c r="WKH49" s="332"/>
      <c r="WKI49" s="333"/>
      <c r="WKJ49" s="330"/>
      <c r="WKK49" s="331"/>
      <c r="WKL49" s="332"/>
      <c r="WKM49" s="333"/>
      <c r="WKN49" s="330"/>
      <c r="WKO49" s="331"/>
      <c r="WKP49" s="332"/>
      <c r="WKQ49" s="333"/>
      <c r="WKR49" s="330"/>
      <c r="WKS49" s="331"/>
      <c r="WKT49" s="332"/>
      <c r="WKU49" s="333"/>
      <c r="WKV49" s="330"/>
      <c r="WKW49" s="331"/>
      <c r="WKX49" s="332"/>
      <c r="WKY49" s="333"/>
      <c r="WKZ49" s="330"/>
      <c r="WLA49" s="331"/>
      <c r="WLB49" s="332"/>
      <c r="WLC49" s="333"/>
      <c r="WLD49" s="330"/>
      <c r="WLE49" s="331"/>
      <c r="WLF49" s="332"/>
      <c r="WLG49" s="333"/>
      <c r="WLH49" s="330"/>
      <c r="WLI49" s="331"/>
      <c r="WLJ49" s="332"/>
      <c r="WLK49" s="333"/>
      <c r="WLL49" s="330"/>
      <c r="WLM49" s="331"/>
      <c r="WLN49" s="332"/>
      <c r="WLO49" s="333"/>
      <c r="WLP49" s="330"/>
      <c r="WLQ49" s="331"/>
      <c r="WLR49" s="332"/>
      <c r="WLS49" s="333"/>
      <c r="WLT49" s="330"/>
      <c r="WLU49" s="331"/>
      <c r="WLV49" s="332"/>
      <c r="WLW49" s="333"/>
      <c r="WLX49" s="330"/>
      <c r="WLY49" s="331"/>
      <c r="WLZ49" s="332"/>
      <c r="WMA49" s="333"/>
      <c r="WMB49" s="330"/>
      <c r="WMC49" s="331"/>
      <c r="WMD49" s="332"/>
      <c r="WME49" s="333"/>
      <c r="WMF49" s="330"/>
      <c r="WMG49" s="331"/>
      <c r="WMH49" s="332"/>
      <c r="WMI49" s="333"/>
      <c r="WMJ49" s="330"/>
      <c r="WMK49" s="331"/>
      <c r="WML49" s="332"/>
      <c r="WMM49" s="333"/>
      <c r="WMN49" s="330"/>
      <c r="WMO49" s="331"/>
      <c r="WMP49" s="332"/>
      <c r="WMQ49" s="333"/>
      <c r="WMR49" s="330"/>
      <c r="WMS49" s="331"/>
      <c r="WMT49" s="332"/>
      <c r="WMU49" s="333"/>
      <c r="WMV49" s="330"/>
      <c r="WMW49" s="331"/>
      <c r="WMX49" s="332"/>
      <c r="WMY49" s="333"/>
      <c r="WMZ49" s="330"/>
      <c r="WNA49" s="331"/>
      <c r="WNB49" s="332"/>
      <c r="WNC49" s="333"/>
      <c r="WND49" s="330"/>
      <c r="WNE49" s="331"/>
      <c r="WNF49" s="332"/>
      <c r="WNG49" s="333"/>
      <c r="WNH49" s="330"/>
      <c r="WNI49" s="331"/>
      <c r="WNJ49" s="332"/>
      <c r="WNK49" s="333"/>
      <c r="WNL49" s="330"/>
      <c r="WNM49" s="331"/>
      <c r="WNN49" s="332"/>
      <c r="WNO49" s="333"/>
      <c r="WNP49" s="330"/>
      <c r="WNQ49" s="331"/>
      <c r="WNR49" s="332"/>
      <c r="WNS49" s="333"/>
      <c r="WNT49" s="330"/>
      <c r="WNU49" s="331"/>
      <c r="WNV49" s="332"/>
      <c r="WNW49" s="333"/>
      <c r="WNX49" s="330"/>
      <c r="WNY49" s="331"/>
      <c r="WNZ49" s="332"/>
      <c r="WOA49" s="333"/>
      <c r="WOB49" s="330"/>
      <c r="WOC49" s="331"/>
      <c r="WOD49" s="332"/>
      <c r="WOE49" s="333"/>
      <c r="WOF49" s="330"/>
      <c r="WOG49" s="331"/>
      <c r="WOH49" s="332"/>
      <c r="WOI49" s="333"/>
      <c r="WOJ49" s="330"/>
      <c r="WOK49" s="331"/>
      <c r="WOL49" s="332"/>
      <c r="WOM49" s="333"/>
      <c r="WON49" s="330"/>
      <c r="WOO49" s="331"/>
      <c r="WOP49" s="332"/>
      <c r="WOQ49" s="333"/>
      <c r="WOR49" s="330"/>
      <c r="WOS49" s="331"/>
      <c r="WOT49" s="332"/>
      <c r="WOU49" s="333"/>
      <c r="WOV49" s="330"/>
      <c r="WOW49" s="331"/>
      <c r="WOX49" s="332"/>
      <c r="WOY49" s="333"/>
      <c r="WOZ49" s="330"/>
      <c r="WPA49" s="331"/>
      <c r="WPB49" s="332"/>
      <c r="WPC49" s="333"/>
      <c r="WPD49" s="330"/>
      <c r="WPE49" s="331"/>
      <c r="WPF49" s="332"/>
      <c r="WPG49" s="333"/>
      <c r="WPH49" s="330"/>
      <c r="WPI49" s="331"/>
      <c r="WPJ49" s="332"/>
      <c r="WPK49" s="333"/>
      <c r="WPL49" s="330"/>
      <c r="WPM49" s="331"/>
      <c r="WPN49" s="332"/>
      <c r="WPO49" s="333"/>
      <c r="WPP49" s="330"/>
      <c r="WPQ49" s="331"/>
      <c r="WPR49" s="332"/>
      <c r="WPS49" s="333"/>
      <c r="WPT49" s="330"/>
      <c r="WPU49" s="331"/>
      <c r="WPV49" s="332"/>
      <c r="WPW49" s="333"/>
      <c r="WPX49" s="330"/>
      <c r="WPY49" s="331"/>
      <c r="WPZ49" s="332"/>
      <c r="WQA49" s="333"/>
      <c r="WQB49" s="330"/>
      <c r="WQC49" s="331"/>
      <c r="WQD49" s="332"/>
      <c r="WQE49" s="333"/>
      <c r="WQF49" s="330"/>
      <c r="WQG49" s="331"/>
      <c r="WQH49" s="332"/>
      <c r="WQI49" s="333"/>
      <c r="WQJ49" s="330"/>
      <c r="WQK49" s="331"/>
      <c r="WQL49" s="332"/>
      <c r="WQM49" s="333"/>
      <c r="WQN49" s="330"/>
      <c r="WQO49" s="331"/>
      <c r="WQP49" s="332"/>
      <c r="WQQ49" s="333"/>
      <c r="WQR49" s="330"/>
      <c r="WQS49" s="331"/>
      <c r="WQT49" s="332"/>
      <c r="WQU49" s="333"/>
      <c r="WQV49" s="330"/>
      <c r="WQW49" s="331"/>
      <c r="WQX49" s="332"/>
      <c r="WQY49" s="333"/>
      <c r="WQZ49" s="330"/>
      <c r="WRA49" s="331"/>
      <c r="WRB49" s="332"/>
      <c r="WRC49" s="333"/>
      <c r="WRD49" s="330"/>
      <c r="WRE49" s="331"/>
      <c r="WRF49" s="332"/>
      <c r="WRG49" s="333"/>
      <c r="WRH49" s="330"/>
      <c r="WRI49" s="331"/>
      <c r="WRJ49" s="332"/>
      <c r="WRK49" s="333"/>
      <c r="WRL49" s="330"/>
      <c r="WRM49" s="331"/>
      <c r="WRN49" s="332"/>
      <c r="WRO49" s="333"/>
      <c r="WRP49" s="330"/>
      <c r="WRQ49" s="331"/>
      <c r="WRR49" s="332"/>
      <c r="WRS49" s="333"/>
      <c r="WRT49" s="330"/>
      <c r="WRU49" s="331"/>
      <c r="WRV49" s="332"/>
      <c r="WRW49" s="333"/>
      <c r="WRX49" s="330"/>
      <c r="WRY49" s="331"/>
      <c r="WRZ49" s="332"/>
      <c r="WSA49" s="333"/>
      <c r="WSB49" s="330"/>
      <c r="WSC49" s="331"/>
      <c r="WSD49" s="332"/>
      <c r="WSE49" s="333"/>
      <c r="WSF49" s="330"/>
      <c r="WSG49" s="331"/>
      <c r="WSH49" s="332"/>
      <c r="WSI49" s="333"/>
      <c r="WSJ49" s="330"/>
      <c r="WSK49" s="331"/>
      <c r="WSL49" s="332"/>
      <c r="WSM49" s="333"/>
      <c r="WSN49" s="330"/>
      <c r="WSO49" s="331"/>
      <c r="WSP49" s="332"/>
      <c r="WSQ49" s="333"/>
      <c r="WSR49" s="330"/>
      <c r="WSS49" s="331"/>
      <c r="WST49" s="332"/>
      <c r="WSU49" s="333"/>
      <c r="WSV49" s="330"/>
      <c r="WSW49" s="331"/>
      <c r="WSX49" s="332"/>
      <c r="WSY49" s="333"/>
      <c r="WSZ49" s="330"/>
      <c r="WTA49" s="331"/>
      <c r="WTB49" s="332"/>
      <c r="WTC49" s="333"/>
      <c r="WTD49" s="330"/>
      <c r="WTE49" s="331"/>
      <c r="WTF49" s="332"/>
      <c r="WTG49" s="333"/>
      <c r="WTH49" s="330"/>
      <c r="WTI49" s="331"/>
      <c r="WTJ49" s="332"/>
      <c r="WTK49" s="333"/>
      <c r="WTL49" s="330"/>
      <c r="WTM49" s="331"/>
      <c r="WTN49" s="332"/>
      <c r="WTO49" s="333"/>
      <c r="WTP49" s="330"/>
      <c r="WTQ49" s="331"/>
      <c r="WTR49" s="332"/>
      <c r="WTS49" s="333"/>
      <c r="WTT49" s="330"/>
      <c r="WTU49" s="331"/>
      <c r="WTV49" s="332"/>
      <c r="WTW49" s="333"/>
      <c r="WTX49" s="330"/>
      <c r="WTY49" s="331"/>
      <c r="WTZ49" s="332"/>
      <c r="WUA49" s="333"/>
      <c r="WUB49" s="330"/>
      <c r="WUC49" s="331"/>
      <c r="WUD49" s="332"/>
      <c r="WUE49" s="333"/>
      <c r="WUF49" s="330"/>
      <c r="WUG49" s="331"/>
      <c r="WUH49" s="332"/>
      <c r="WUI49" s="333"/>
      <c r="WUJ49" s="330"/>
      <c r="WUK49" s="331"/>
      <c r="WUL49" s="332"/>
      <c r="WUM49" s="333"/>
      <c r="WUN49" s="330"/>
      <c r="WUO49" s="331"/>
      <c r="WUP49" s="332"/>
      <c r="WUQ49" s="333"/>
      <c r="WUR49" s="330"/>
      <c r="WUS49" s="331"/>
      <c r="WUT49" s="332"/>
      <c r="WUU49" s="333"/>
      <c r="WUV49" s="330"/>
      <c r="WUW49" s="331"/>
      <c r="WUX49" s="332"/>
      <c r="WUY49" s="333"/>
      <c r="WUZ49" s="330"/>
      <c r="WVA49" s="331"/>
      <c r="WVB49" s="332"/>
      <c r="WVC49" s="333"/>
      <c r="WVD49" s="330"/>
      <c r="WVE49" s="331"/>
      <c r="WVF49" s="332"/>
      <c r="WVG49" s="333"/>
      <c r="WVH49" s="330"/>
      <c r="WVI49" s="331"/>
      <c r="WVJ49" s="332"/>
      <c r="WVK49" s="333"/>
      <c r="WVL49" s="330"/>
      <c r="WVM49" s="331"/>
      <c r="WVN49" s="332"/>
      <c r="WVO49" s="333"/>
      <c r="WVP49" s="330"/>
      <c r="WVQ49" s="331"/>
      <c r="WVR49" s="332"/>
      <c r="WVS49" s="333"/>
      <c r="WVT49" s="330"/>
      <c r="WVU49" s="331"/>
      <c r="WVV49" s="332"/>
      <c r="WVW49" s="333"/>
      <c r="WVX49" s="330"/>
      <c r="WVY49" s="331"/>
      <c r="WVZ49" s="332"/>
      <c r="WWA49" s="333"/>
      <c r="WWB49" s="330"/>
      <c r="WWC49" s="331"/>
      <c r="WWD49" s="332"/>
      <c r="WWE49" s="333"/>
      <c r="WWF49" s="330"/>
      <c r="WWG49" s="331"/>
      <c r="WWH49" s="332"/>
      <c r="WWI49" s="333"/>
      <c r="WWJ49" s="330"/>
      <c r="WWK49" s="331"/>
      <c r="WWL49" s="332"/>
      <c r="WWM49" s="333"/>
      <c r="WWN49" s="330"/>
      <c r="WWO49" s="331"/>
      <c r="WWP49" s="332"/>
      <c r="WWQ49" s="333"/>
      <c r="WWR49" s="330"/>
      <c r="WWS49" s="331"/>
      <c r="WWT49" s="332"/>
      <c r="WWU49" s="333"/>
      <c r="WWV49" s="330"/>
      <c r="WWW49" s="331"/>
      <c r="WWX49" s="332"/>
      <c r="WWY49" s="333"/>
      <c r="WWZ49" s="330"/>
      <c r="WXA49" s="331"/>
      <c r="WXB49" s="332"/>
      <c r="WXC49" s="333"/>
      <c r="WXD49" s="330"/>
      <c r="WXE49" s="331"/>
      <c r="WXF49" s="332"/>
      <c r="WXG49" s="333"/>
      <c r="WXH49" s="330"/>
      <c r="WXI49" s="331"/>
      <c r="WXJ49" s="332"/>
      <c r="WXK49" s="333"/>
      <c r="WXL49" s="330"/>
      <c r="WXM49" s="331"/>
      <c r="WXN49" s="332"/>
      <c r="WXO49" s="333"/>
      <c r="WXP49" s="330"/>
      <c r="WXQ49" s="331"/>
      <c r="WXR49" s="332"/>
      <c r="WXS49" s="333"/>
      <c r="WXT49" s="330"/>
      <c r="WXU49" s="331"/>
      <c r="WXV49" s="332"/>
      <c r="WXW49" s="333"/>
      <c r="WXX49" s="330"/>
      <c r="WXY49" s="331"/>
      <c r="WXZ49" s="332"/>
      <c r="WYA49" s="333"/>
      <c r="WYB49" s="330"/>
      <c r="WYC49" s="331"/>
      <c r="WYD49" s="332"/>
      <c r="WYE49" s="333"/>
      <c r="WYF49" s="330"/>
      <c r="WYG49" s="331"/>
      <c r="WYH49" s="332"/>
      <c r="WYI49" s="333"/>
      <c r="WYJ49" s="330"/>
      <c r="WYK49" s="331"/>
      <c r="WYL49" s="332"/>
      <c r="WYM49" s="333"/>
      <c r="WYN49" s="330"/>
      <c r="WYO49" s="331"/>
      <c r="WYP49" s="332"/>
      <c r="WYQ49" s="333"/>
      <c r="WYR49" s="330"/>
      <c r="WYS49" s="331"/>
      <c r="WYT49" s="332"/>
      <c r="WYU49" s="333"/>
      <c r="WYV49" s="330"/>
      <c r="WYW49" s="331"/>
      <c r="WYX49" s="332"/>
      <c r="WYY49" s="333"/>
      <c r="WYZ49" s="330"/>
      <c r="WZA49" s="331"/>
      <c r="WZB49" s="332"/>
      <c r="WZC49" s="333"/>
      <c r="WZD49" s="330"/>
      <c r="WZE49" s="331"/>
      <c r="WZF49" s="332"/>
      <c r="WZG49" s="333"/>
      <c r="WZH49" s="330"/>
      <c r="WZI49" s="331"/>
      <c r="WZJ49" s="332"/>
      <c r="WZK49" s="333"/>
      <c r="WZL49" s="330"/>
      <c r="WZM49" s="331"/>
      <c r="WZN49" s="332"/>
      <c r="WZO49" s="333"/>
      <c r="WZP49" s="330"/>
      <c r="WZQ49" s="331"/>
      <c r="WZR49" s="332"/>
      <c r="WZS49" s="333"/>
      <c r="WZT49" s="330"/>
      <c r="WZU49" s="331"/>
      <c r="WZV49" s="332"/>
      <c r="WZW49" s="333"/>
      <c r="WZX49" s="330"/>
      <c r="WZY49" s="331"/>
      <c r="WZZ49" s="332"/>
      <c r="XAA49" s="333"/>
      <c r="XAB49" s="330"/>
      <c r="XAC49" s="331"/>
      <c r="XAD49" s="332"/>
      <c r="XAE49" s="333"/>
      <c r="XAF49" s="330"/>
      <c r="XAG49" s="331"/>
      <c r="XAH49" s="332"/>
      <c r="XAI49" s="333"/>
      <c r="XAJ49" s="330"/>
      <c r="XAK49" s="331"/>
      <c r="XAL49" s="332"/>
      <c r="XAM49" s="333"/>
      <c r="XAN49" s="330"/>
      <c r="XAO49" s="331"/>
      <c r="XAP49" s="332"/>
      <c r="XAQ49" s="333"/>
      <c r="XAR49" s="330"/>
      <c r="XAS49" s="331"/>
      <c r="XAT49" s="332"/>
      <c r="XAU49" s="333"/>
      <c r="XAV49" s="330"/>
      <c r="XAW49" s="331"/>
      <c r="XAX49" s="332"/>
      <c r="XAY49" s="333"/>
      <c r="XAZ49" s="330"/>
      <c r="XBA49" s="331"/>
      <c r="XBB49" s="332"/>
      <c r="XBC49" s="333"/>
      <c r="XBD49" s="330"/>
      <c r="XBE49" s="331"/>
      <c r="XBF49" s="332"/>
      <c r="XBG49" s="333"/>
      <c r="XBH49" s="330"/>
      <c r="XBI49" s="331"/>
      <c r="XBJ49" s="332"/>
      <c r="XBK49" s="333"/>
      <c r="XBL49" s="330"/>
      <c r="XBM49" s="331"/>
      <c r="XBN49" s="332"/>
      <c r="XBO49" s="333"/>
      <c r="XBP49" s="330"/>
      <c r="XBQ49" s="331"/>
      <c r="XBR49" s="332"/>
      <c r="XBS49" s="333"/>
      <c r="XBT49" s="330"/>
      <c r="XBU49" s="331"/>
      <c r="XBV49" s="332"/>
      <c r="XBW49" s="333"/>
      <c r="XBX49" s="330"/>
      <c r="XBY49" s="331"/>
      <c r="XBZ49" s="332"/>
      <c r="XCA49" s="333"/>
      <c r="XCB49" s="330"/>
      <c r="XCC49" s="331"/>
      <c r="XCD49" s="332"/>
      <c r="XCE49" s="333"/>
      <c r="XCF49" s="330"/>
      <c r="XCG49" s="331"/>
      <c r="XCH49" s="332"/>
      <c r="XCI49" s="333"/>
      <c r="XCJ49" s="330"/>
      <c r="XCK49" s="331"/>
      <c r="XCL49" s="332"/>
      <c r="XCM49" s="333"/>
      <c r="XCN49" s="330"/>
      <c r="XCO49" s="331"/>
      <c r="XCP49" s="332"/>
      <c r="XCQ49" s="333"/>
      <c r="XCR49" s="330"/>
      <c r="XCS49" s="331"/>
      <c r="XCT49" s="332"/>
      <c r="XCU49" s="333"/>
      <c r="XCV49" s="330"/>
      <c r="XCW49" s="331"/>
      <c r="XCX49" s="332"/>
      <c r="XCY49" s="333"/>
      <c r="XCZ49" s="330"/>
      <c r="XDA49" s="331"/>
      <c r="XDB49" s="332"/>
      <c r="XDC49" s="333"/>
      <c r="XDD49" s="330"/>
      <c r="XDE49" s="331"/>
      <c r="XDF49" s="332"/>
      <c r="XDG49" s="333"/>
      <c r="XDH49" s="330"/>
      <c r="XDI49" s="331"/>
      <c r="XDJ49" s="332"/>
      <c r="XDK49" s="333"/>
      <c r="XDL49" s="330"/>
      <c r="XDM49" s="331"/>
      <c r="XDN49" s="332"/>
      <c r="XDO49" s="333"/>
      <c r="XDP49" s="330"/>
      <c r="XDQ49" s="331"/>
      <c r="XDR49" s="332"/>
      <c r="XDS49" s="333"/>
      <c r="XDT49" s="330"/>
      <c r="XDU49" s="331"/>
      <c r="XDV49" s="332"/>
      <c r="XDW49" s="333"/>
      <c r="XDX49" s="330"/>
      <c r="XDY49" s="331"/>
      <c r="XDZ49" s="332"/>
      <c r="XEA49" s="333"/>
      <c r="XEB49" s="330"/>
      <c r="XEC49" s="331"/>
      <c r="XED49" s="332"/>
      <c r="XEE49" s="333"/>
      <c r="XEF49" s="330"/>
      <c r="XEG49" s="331"/>
      <c r="XEH49" s="332"/>
      <c r="XEI49" s="333"/>
      <c r="XEJ49" s="330"/>
      <c r="XEK49" s="331"/>
      <c r="XEL49" s="332"/>
      <c r="XEM49" s="333"/>
      <c r="XEN49" s="330"/>
      <c r="XEO49" s="331"/>
      <c r="XEP49" s="332"/>
      <c r="XEQ49" s="333"/>
    </row>
    <row r="50" spans="1:16371" ht="126" x14ac:dyDescent="0.25">
      <c r="A50" s="329">
        <v>17</v>
      </c>
      <c r="B50" s="120">
        <v>2302</v>
      </c>
      <c r="C50" s="482" t="s">
        <v>303</v>
      </c>
      <c r="D50" s="338">
        <f>'PLAN INDICATIVO ARMONIZADO'!AC309</f>
        <v>203721000</v>
      </c>
      <c r="E50" s="338">
        <f>'PLAN INDICATIVO ARMONIZADO'!AD309</f>
        <v>146689132</v>
      </c>
      <c r="F50" s="338">
        <f>'PLAN INDICATIVO ARMONIZADO'!AE309</f>
        <v>134611132</v>
      </c>
    </row>
    <row r="51" spans="1:16371" ht="63" x14ac:dyDescent="0.25">
      <c r="A51" s="12">
        <v>42</v>
      </c>
      <c r="B51" s="12">
        <v>4502</v>
      </c>
      <c r="C51" s="483" t="s">
        <v>5</v>
      </c>
      <c r="D51" s="338">
        <f>'PLAN INDICATIVO ARMONIZADO'!AC318</f>
        <v>921947292.75999999</v>
      </c>
      <c r="E51" s="338">
        <f>'PLAN INDICATIVO ARMONIZADO'!AD318</f>
        <v>45595667</v>
      </c>
      <c r="F51" s="338">
        <f>'PLAN INDICATIVO ARMONIZADO'!AE318</f>
        <v>34795667</v>
      </c>
    </row>
    <row r="52" spans="1:16371" ht="78.75" customHeight="1" x14ac:dyDescent="0.25">
      <c r="A52" s="12">
        <v>45</v>
      </c>
      <c r="B52" s="12" t="s">
        <v>84</v>
      </c>
      <c r="C52" s="483" t="s">
        <v>1</v>
      </c>
      <c r="D52" s="338">
        <f>'PLAN INDICATIVO ARMONIZADO'!AC329</f>
        <v>4248781463.8800001</v>
      </c>
      <c r="E52" s="338">
        <f>'PLAN INDICATIVO ARMONIZADO'!AD329</f>
        <v>1363854906</v>
      </c>
      <c r="F52" s="338">
        <f>'PLAN INDICATIVO ARMONIZADO'!AE329</f>
        <v>815685723.33000004</v>
      </c>
    </row>
    <row r="53" spans="1:16371" x14ac:dyDescent="0.25">
      <c r="K53" t="s">
        <v>1674</v>
      </c>
    </row>
    <row r="54" spans="1:16371" ht="15.75" x14ac:dyDescent="0.25">
      <c r="A54" s="322"/>
      <c r="B54" s="323"/>
      <c r="C54" s="335"/>
      <c r="D54" s="327">
        <f>D49+D38+D23+D3</f>
        <v>439008917914.27832</v>
      </c>
      <c r="E54" s="327">
        <f t="shared" ref="E54:F54" si="8">E49+E38+E23+E3</f>
        <v>111790021761.99001</v>
      </c>
      <c r="F54" s="327">
        <f t="shared" si="8"/>
        <v>78570077788.329987</v>
      </c>
    </row>
  </sheetData>
  <sheetProtection password="A60F" sheet="1" objects="1" scenarios="1"/>
  <mergeCells count="1">
    <mergeCell ref="D1:E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PLAN INDICATIVO ARMONIZADO</vt:lpstr>
      <vt:lpstr>PROGRAMAS PLAN INDICATIVO</vt:lpstr>
    </vt:vector>
  </TitlesOfParts>
  <Company>HP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AUXPLANEACION32</dc:creator>
  <cp:lastModifiedBy>AUXPLANEACION03</cp:lastModifiedBy>
  <dcterms:created xsi:type="dcterms:W3CDTF">2020-07-11T21:43:52Z</dcterms:created>
  <dcterms:modified xsi:type="dcterms:W3CDTF">2021-02-12T19:35:22Z</dcterms:modified>
</cp:coreProperties>
</file>